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https://ntpower.sharepoint.com/sites/RegulatoryTeam/Shared Documents/General/OEB/IRM/2023 IRM/8. Interrogatories/Responses/"/>
    </mc:Choice>
  </mc:AlternateContent>
  <xr:revisionPtr revIDLastSave="16" documentId="8_{6975B38A-339C-472E-83AE-EF3C58F74CE6}" xr6:coauthVersionLast="47" xr6:coauthVersionMax="47" xr10:uidLastSave="{BB584FF6-009E-4A2A-A657-D4E29BDEDD6F}"/>
  <bookViews>
    <workbookView xWindow="-120" yWindow="-120" windowWidth="29040" windowHeight="15840" tabRatio="919" firstSheet="2"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2011-2014 LDC Savings Persisten" sheetId="88" r:id="rId13"/>
    <sheet name="2015-2016 LDC Savings Persisten" sheetId="89" r:id="rId14"/>
    <sheet name="2017 LDC Savings Persistence" sheetId="90" r:id="rId15"/>
    <sheet name="8.  Streetlighting" sheetId="85" r:id="rId16"/>
  </sheets>
  <externalReferences>
    <externalReference r:id="rId17"/>
    <externalReference r:id="rId18"/>
    <externalReference r:id="rId19"/>
    <externalReference r:id="rId20"/>
    <externalReference r:id="rId21"/>
  </externalReferences>
  <definedNames>
    <definedName name="_xlnm._FilterDatabase" localSheetId="12" hidden="1">'2011-2014 LDC Savings Persisten'!$A$1:$BW$66</definedName>
    <definedName name="_xlnm._FilterDatabase" localSheetId="11" hidden="1">'7.  Persistence Report'!$C$26:$BT$26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LRAM'!$B$1574</definedName>
    <definedName name="Table_5_j.__2024_Lost_Revenues_Work_Form">'5.  2015-2027 LRAM'!$B$1600</definedName>
    <definedName name="Table_5_k.__2025_Lost_Revenues_Work_Form">'5.  2015-2027 LRAM'!$B$1626</definedName>
    <definedName name="Table_5_l.__2026_Lost_Revenues_Work_Form">'5.  2015-2027 LRAM'!$B$1653</definedName>
    <definedName name="Table_5_m.__2027_Lost_Revenues_Work_Form">'5.  2015-2027 LRAM'!$B$1680</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1" i="43" l="1"/>
  <c r="P91" i="43"/>
  <c r="O91" i="43"/>
  <c r="N91" i="43"/>
  <c r="M91" i="43"/>
  <c r="L91" i="43"/>
  <c r="K91" i="43"/>
  <c r="J91" i="43"/>
  <c r="I91" i="43"/>
  <c r="H91" i="43"/>
  <c r="G91" i="43"/>
  <c r="F91" i="43"/>
  <c r="E91" i="43"/>
  <c r="H198" i="47"/>
  <c r="H197" i="47"/>
  <c r="H196" i="47"/>
  <c r="V196" i="47" s="1"/>
  <c r="H195" i="47"/>
  <c r="V206" i="47"/>
  <c r="O206" i="47"/>
  <c r="N206" i="47"/>
  <c r="U206" i="47"/>
  <c r="V205" i="47"/>
  <c r="T205" i="47"/>
  <c r="O205" i="47"/>
  <c r="N205" i="47"/>
  <c r="L205" i="47"/>
  <c r="U205" i="47"/>
  <c r="V204" i="47"/>
  <c r="T204" i="47"/>
  <c r="O204" i="47"/>
  <c r="N204" i="47"/>
  <c r="L204" i="47"/>
  <c r="U204" i="47"/>
  <c r="V203" i="47"/>
  <c r="T203" i="47"/>
  <c r="O203" i="47"/>
  <c r="N203" i="47"/>
  <c r="L203" i="47"/>
  <c r="U203" i="47"/>
  <c r="V202" i="47"/>
  <c r="T202" i="47"/>
  <c r="O202" i="47"/>
  <c r="N202" i="47"/>
  <c r="L202" i="47"/>
  <c r="U202" i="47"/>
  <c r="V201" i="47"/>
  <c r="T201" i="47"/>
  <c r="O201" i="47"/>
  <c r="N201" i="47"/>
  <c r="L201" i="47"/>
  <c r="U201" i="47"/>
  <c r="V200" i="47"/>
  <c r="T200" i="47"/>
  <c r="O200" i="47"/>
  <c r="N200" i="47"/>
  <c r="L200" i="47"/>
  <c r="U200" i="47"/>
  <c r="V199" i="47"/>
  <c r="T199" i="47"/>
  <c r="O199" i="47"/>
  <c r="N199" i="47"/>
  <c r="L199" i="47"/>
  <c r="U199" i="47"/>
  <c r="V198" i="47"/>
  <c r="T198" i="47"/>
  <c r="O198" i="47"/>
  <c r="N198" i="47"/>
  <c r="L198" i="47"/>
  <c r="U198" i="47"/>
  <c r="V197" i="47"/>
  <c r="T197" i="47"/>
  <c r="O197" i="47"/>
  <c r="N197" i="47"/>
  <c r="L197" i="47"/>
  <c r="U197" i="47"/>
  <c r="N196" i="47"/>
  <c r="L196" i="47"/>
  <c r="U196" i="47"/>
  <c r="V195" i="47"/>
  <c r="T195" i="47"/>
  <c r="O195" i="47"/>
  <c r="N195" i="47"/>
  <c r="L195" i="47"/>
  <c r="U195" i="47"/>
  <c r="W194" i="47"/>
  <c r="V194" i="47"/>
  <c r="U194" i="47"/>
  <c r="T194" i="47"/>
  <c r="S194" i="47"/>
  <c r="R194" i="47"/>
  <c r="Q194" i="47"/>
  <c r="P194" i="47"/>
  <c r="O194" i="47"/>
  <c r="N194" i="47"/>
  <c r="M194" i="47"/>
  <c r="L194" i="47"/>
  <c r="K194" i="47"/>
  <c r="J194" i="47"/>
  <c r="I194" i="47"/>
  <c r="J179" i="47"/>
  <c r="O196" i="47" l="1"/>
  <c r="O207" i="47" s="1"/>
  <c r="T196" i="47"/>
  <c r="N207" i="47"/>
  <c r="V207" i="47"/>
  <c r="U207" i="47"/>
  <c r="P196" i="47"/>
  <c r="I195" i="47"/>
  <c r="Q195" i="47"/>
  <c r="I196" i="47"/>
  <c r="Q196" i="47"/>
  <c r="I197" i="47"/>
  <c r="Q197" i="47"/>
  <c r="I198" i="47"/>
  <c r="Q198" i="47"/>
  <c r="I199" i="47"/>
  <c r="Q199" i="47"/>
  <c r="I200" i="47"/>
  <c r="Q200" i="47"/>
  <c r="I201" i="47"/>
  <c r="Q201" i="47"/>
  <c r="I202" i="47"/>
  <c r="Q202" i="47"/>
  <c r="I203" i="47"/>
  <c r="Q203" i="47"/>
  <c r="I204" i="47"/>
  <c r="Q204" i="47"/>
  <c r="I205" i="47"/>
  <c r="Q205" i="47"/>
  <c r="I206" i="47"/>
  <c r="Q206" i="47"/>
  <c r="P197" i="47"/>
  <c r="P200" i="47"/>
  <c r="P203" i="47"/>
  <c r="P205" i="47"/>
  <c r="J195" i="47"/>
  <c r="R195" i="47"/>
  <c r="J196" i="47"/>
  <c r="R196" i="47"/>
  <c r="J197" i="47"/>
  <c r="R197" i="47"/>
  <c r="J198" i="47"/>
  <c r="R198" i="47"/>
  <c r="J199" i="47"/>
  <c r="R199" i="47"/>
  <c r="J200" i="47"/>
  <c r="R200" i="47"/>
  <c r="J201" i="47"/>
  <c r="R201" i="47"/>
  <c r="J202" i="47"/>
  <c r="R202" i="47"/>
  <c r="J203" i="47"/>
  <c r="R203" i="47"/>
  <c r="J204" i="47"/>
  <c r="R204" i="47"/>
  <c r="J205" i="47"/>
  <c r="R205" i="47"/>
  <c r="J206" i="47"/>
  <c r="R206" i="47"/>
  <c r="P195" i="47"/>
  <c r="P198" i="47"/>
  <c r="P199" i="47"/>
  <c r="P201" i="47"/>
  <c r="P202" i="47"/>
  <c r="P204" i="47"/>
  <c r="P206" i="47"/>
  <c r="K195" i="47"/>
  <c r="S195" i="47"/>
  <c r="K196" i="47"/>
  <c r="S196" i="47"/>
  <c r="K197" i="47"/>
  <c r="S197" i="47"/>
  <c r="K198" i="47"/>
  <c r="S198" i="47"/>
  <c r="K199" i="47"/>
  <c r="S199" i="47"/>
  <c r="K200" i="47"/>
  <c r="S200" i="47"/>
  <c r="K201" i="47"/>
  <c r="S201" i="47"/>
  <c r="K202" i="47"/>
  <c r="S202" i="47"/>
  <c r="K203" i="47"/>
  <c r="S203" i="47"/>
  <c r="K204" i="47"/>
  <c r="S204" i="47"/>
  <c r="K205" i="47"/>
  <c r="S205" i="47"/>
  <c r="K206" i="47"/>
  <c r="S206" i="47"/>
  <c r="L206" i="47"/>
  <c r="L207" i="47" s="1"/>
  <c r="T206" i="47"/>
  <c r="M195" i="47"/>
  <c r="M196" i="47"/>
  <c r="M197" i="47"/>
  <c r="M198" i="47"/>
  <c r="M199" i="47"/>
  <c r="M200" i="47"/>
  <c r="M201" i="47"/>
  <c r="M202" i="47"/>
  <c r="M203" i="47"/>
  <c r="M204" i="47"/>
  <c r="M205" i="47"/>
  <c r="M206" i="47"/>
  <c r="T207" i="47" l="1"/>
  <c r="S207" i="47"/>
  <c r="J207" i="47"/>
  <c r="K207" i="47"/>
  <c r="R207" i="47"/>
  <c r="W206" i="47"/>
  <c r="P207" i="47"/>
  <c r="W205" i="47"/>
  <c r="W201" i="47"/>
  <c r="W197" i="47"/>
  <c r="W198" i="47"/>
  <c r="M207" i="47"/>
  <c r="W202" i="47"/>
  <c r="W204" i="47"/>
  <c r="W200" i="47"/>
  <c r="W196" i="47"/>
  <c r="Q207" i="47"/>
  <c r="W203" i="47"/>
  <c r="W199" i="47"/>
  <c r="I207" i="47"/>
  <c r="W195" i="47"/>
  <c r="W207" i="47" l="1"/>
  <c r="AN147" i="46" l="1"/>
  <c r="AN145" i="46"/>
  <c r="AL501" i="46"/>
  <c r="AL494" i="46"/>
  <c r="AL491" i="46"/>
  <c r="AL463" i="46"/>
  <c r="AL444" i="46"/>
  <c r="AL441" i="46"/>
  <c r="AL438" i="46"/>
  <c r="AL432" i="46"/>
  <c r="AL537" i="46" s="1"/>
  <c r="AK501" i="46"/>
  <c r="AK494" i="46"/>
  <c r="AK491" i="46"/>
  <c r="AK463" i="46"/>
  <c r="AK444" i="46"/>
  <c r="AK441" i="46"/>
  <c r="AK438" i="46"/>
  <c r="AK432" i="46"/>
  <c r="AK537" i="46" s="1"/>
  <c r="AJ501" i="46"/>
  <c r="AJ494" i="46"/>
  <c r="AJ491" i="46"/>
  <c r="AJ463" i="46"/>
  <c r="AJ444" i="46"/>
  <c r="AJ441" i="46"/>
  <c r="AJ438" i="46"/>
  <c r="AJ432" i="46"/>
  <c r="AJ537" i="46" s="1"/>
  <c r="AI501" i="46"/>
  <c r="AI494" i="46"/>
  <c r="AI491" i="46"/>
  <c r="AI463" i="46"/>
  <c r="AI444" i="46"/>
  <c r="AI441" i="46"/>
  <c r="AI438" i="46"/>
  <c r="AI432" i="46"/>
  <c r="AI537" i="46" s="1"/>
  <c r="AH501" i="46"/>
  <c r="AH494" i="46"/>
  <c r="AH491" i="46"/>
  <c r="AH463" i="46"/>
  <c r="AH444" i="46"/>
  <c r="AH441" i="46"/>
  <c r="AH438" i="46"/>
  <c r="AH432" i="46"/>
  <c r="AH537" i="46" s="1"/>
  <c r="AG501" i="46"/>
  <c r="AG494" i="46"/>
  <c r="AG491" i="46"/>
  <c r="AG463" i="46"/>
  <c r="AG444" i="46"/>
  <c r="AG441" i="46"/>
  <c r="AG438" i="46"/>
  <c r="AG432" i="46"/>
  <c r="AG537" i="46" s="1"/>
  <c r="AF501" i="46"/>
  <c r="AF494" i="46"/>
  <c r="AF491" i="46"/>
  <c r="AF463" i="46"/>
  <c r="AF444" i="46"/>
  <c r="AF441" i="46"/>
  <c r="AF438" i="46"/>
  <c r="AF432" i="46"/>
  <c r="AF537" i="46" s="1"/>
  <c r="AE501" i="46"/>
  <c r="AE494" i="46"/>
  <c r="AE491" i="46"/>
  <c r="AE463" i="46"/>
  <c r="AE444" i="46"/>
  <c r="AE441" i="46"/>
  <c r="AE438" i="46"/>
  <c r="AE432" i="46"/>
  <c r="AE537" i="46" s="1"/>
  <c r="AD501" i="46"/>
  <c r="AD494" i="46"/>
  <c r="AD491" i="46"/>
  <c r="AD463" i="46"/>
  <c r="AD444" i="46"/>
  <c r="AD441" i="46"/>
  <c r="AD438" i="46"/>
  <c r="AD432" i="46"/>
  <c r="AD537" i="46" s="1"/>
  <c r="T501" i="46"/>
  <c r="S501" i="46"/>
  <c r="R501" i="46"/>
  <c r="Q501" i="46"/>
  <c r="P501" i="46"/>
  <c r="O501" i="46"/>
  <c r="N501" i="46"/>
  <c r="M501" i="46"/>
  <c r="L501" i="46"/>
  <c r="T494" i="46"/>
  <c r="S494" i="46"/>
  <c r="R494" i="46"/>
  <c r="Q494" i="46"/>
  <c r="P494" i="46"/>
  <c r="O494" i="46"/>
  <c r="N494" i="46"/>
  <c r="M494" i="46"/>
  <c r="L494" i="46"/>
  <c r="T491" i="46"/>
  <c r="S491" i="46"/>
  <c r="R491" i="46"/>
  <c r="Q491" i="46"/>
  <c r="P491" i="46"/>
  <c r="O491" i="46"/>
  <c r="N491" i="46"/>
  <c r="M491" i="46"/>
  <c r="L491" i="46"/>
  <c r="T463" i="46"/>
  <c r="S463" i="46"/>
  <c r="R463" i="46"/>
  <c r="Q463" i="46"/>
  <c r="P463" i="46"/>
  <c r="O463" i="46"/>
  <c r="N463" i="46"/>
  <c r="M463" i="46"/>
  <c r="L463" i="46"/>
  <c r="T444" i="46"/>
  <c r="S444" i="46"/>
  <c r="R444" i="46"/>
  <c r="Q444" i="46"/>
  <c r="P444" i="46"/>
  <c r="O444" i="46"/>
  <c r="N444" i="46"/>
  <c r="M444" i="46"/>
  <c r="L444" i="46"/>
  <c r="T441" i="46"/>
  <c r="S441" i="46"/>
  <c r="R441" i="46"/>
  <c r="Q441" i="46"/>
  <c r="P441" i="46"/>
  <c r="O441" i="46"/>
  <c r="N441" i="46"/>
  <c r="M441" i="46"/>
  <c r="L441" i="46"/>
  <c r="T438" i="46"/>
  <c r="S438" i="46"/>
  <c r="R438" i="46"/>
  <c r="Q438" i="46"/>
  <c r="P438" i="46"/>
  <c r="O438" i="46"/>
  <c r="N438" i="46"/>
  <c r="M438" i="46"/>
  <c r="L438" i="46"/>
  <c r="T432" i="46"/>
  <c r="T537" i="46" s="1"/>
  <c r="S432" i="46"/>
  <c r="S537" i="46" s="1"/>
  <c r="R432" i="46"/>
  <c r="R537" i="46" s="1"/>
  <c r="Q432" i="46"/>
  <c r="Q537" i="46" s="1"/>
  <c r="P432" i="46"/>
  <c r="P537" i="46" s="1"/>
  <c r="O432" i="46"/>
  <c r="O537" i="46" s="1"/>
  <c r="N432" i="46"/>
  <c r="N537" i="46" s="1"/>
  <c r="M432" i="46"/>
  <c r="M537" i="46" s="1"/>
  <c r="L432" i="46"/>
  <c r="L537" i="46" s="1"/>
  <c r="AL366" i="46"/>
  <c r="AK366" i="46"/>
  <c r="AJ366" i="46"/>
  <c r="AI366" i="46"/>
  <c r="AH366" i="46"/>
  <c r="AG366" i="46"/>
  <c r="AF366" i="46"/>
  <c r="AE366" i="46"/>
  <c r="AL365" i="46"/>
  <c r="AK365" i="46"/>
  <c r="AJ365" i="46"/>
  <c r="AI365" i="46"/>
  <c r="AH365" i="46"/>
  <c r="AG365" i="46"/>
  <c r="AF365" i="46"/>
  <c r="AE365" i="46"/>
  <c r="AL359" i="46"/>
  <c r="AK359" i="46"/>
  <c r="AJ359" i="46"/>
  <c r="AI359" i="46"/>
  <c r="AH359" i="46"/>
  <c r="AG359" i="46"/>
  <c r="AF359" i="46"/>
  <c r="AE359" i="46"/>
  <c r="AL358" i="46"/>
  <c r="AK358" i="46"/>
  <c r="AJ358" i="46"/>
  <c r="AI358" i="46"/>
  <c r="AH358" i="46"/>
  <c r="AG358" i="46"/>
  <c r="AF358" i="46"/>
  <c r="AE358" i="46"/>
  <c r="AL356" i="46"/>
  <c r="AK356" i="46"/>
  <c r="AJ356" i="46"/>
  <c r="AI356" i="46"/>
  <c r="AH356" i="46"/>
  <c r="AG356" i="46"/>
  <c r="AF356" i="46"/>
  <c r="AE356" i="46"/>
  <c r="AL333" i="46"/>
  <c r="AK333" i="46"/>
  <c r="AJ333" i="46"/>
  <c r="AI333" i="46"/>
  <c r="AH333" i="46"/>
  <c r="AG333" i="46"/>
  <c r="AF333" i="46"/>
  <c r="AE333" i="46"/>
  <c r="AL327" i="46"/>
  <c r="AK327" i="46"/>
  <c r="AJ327" i="46"/>
  <c r="AI327" i="46"/>
  <c r="AH327" i="46"/>
  <c r="AG327" i="46"/>
  <c r="AF327" i="46"/>
  <c r="AE327" i="46"/>
  <c r="AL308" i="46"/>
  <c r="AK308" i="46"/>
  <c r="AJ308" i="46"/>
  <c r="AI308" i="46"/>
  <c r="AH308" i="46"/>
  <c r="AG308" i="46"/>
  <c r="AF308" i="46"/>
  <c r="AE308" i="46"/>
  <c r="AL306" i="46"/>
  <c r="AK306" i="46"/>
  <c r="AJ306" i="46"/>
  <c r="AI306" i="46"/>
  <c r="AH306" i="46"/>
  <c r="AG306" i="46"/>
  <c r="AF306" i="46"/>
  <c r="AE306" i="46"/>
  <c r="AL305" i="46"/>
  <c r="AK305" i="46"/>
  <c r="AJ305" i="46"/>
  <c r="AI305" i="46"/>
  <c r="AH305" i="46"/>
  <c r="AG305" i="46"/>
  <c r="AF305" i="46"/>
  <c r="AE305" i="46"/>
  <c r="AL303" i="46"/>
  <c r="AK303" i="46"/>
  <c r="AJ303" i="46"/>
  <c r="AI303" i="46"/>
  <c r="AH303" i="46"/>
  <c r="AG303" i="46"/>
  <c r="AF303" i="46"/>
  <c r="AE303" i="46"/>
  <c r="AL302" i="46"/>
  <c r="AL401" i="46" s="1"/>
  <c r="AK302" i="46"/>
  <c r="AK401" i="46" s="1"/>
  <c r="AJ302" i="46"/>
  <c r="AJ401" i="46" s="1"/>
  <c r="AI302" i="46"/>
  <c r="AI401" i="46" s="1"/>
  <c r="AH302" i="46"/>
  <c r="AH401" i="46" s="1"/>
  <c r="AG302" i="46"/>
  <c r="AG401" i="46" s="1"/>
  <c r="AF302" i="46"/>
  <c r="AF401" i="46" s="1"/>
  <c r="AE302" i="46"/>
  <c r="AE401" i="46" s="1"/>
  <c r="T366" i="46"/>
  <c r="S366" i="46"/>
  <c r="R366" i="46"/>
  <c r="Q366" i="46"/>
  <c r="P366" i="46"/>
  <c r="O366" i="46"/>
  <c r="N366" i="46"/>
  <c r="M366" i="46"/>
  <c r="T365" i="46"/>
  <c r="S365" i="46"/>
  <c r="R365" i="46"/>
  <c r="Q365" i="46"/>
  <c r="P365" i="46"/>
  <c r="O365" i="46"/>
  <c r="N365" i="46"/>
  <c r="M365" i="46"/>
  <c r="T359" i="46"/>
  <c r="S359" i="46"/>
  <c r="R359" i="46"/>
  <c r="Q359" i="46"/>
  <c r="P359" i="46"/>
  <c r="O359" i="46"/>
  <c r="N359" i="46"/>
  <c r="M359" i="46"/>
  <c r="T358" i="46"/>
  <c r="S358" i="46"/>
  <c r="R358" i="46"/>
  <c r="Q358" i="46"/>
  <c r="P358" i="46"/>
  <c r="O358" i="46"/>
  <c r="N358" i="46"/>
  <c r="M358" i="46"/>
  <c r="T356" i="46"/>
  <c r="S356" i="46"/>
  <c r="R356" i="46"/>
  <c r="Q356" i="46"/>
  <c r="P356" i="46"/>
  <c r="O356" i="46"/>
  <c r="N356" i="46"/>
  <c r="M356" i="46"/>
  <c r="T333" i="46"/>
  <c r="S333" i="46"/>
  <c r="R333" i="46"/>
  <c r="Q333" i="46"/>
  <c r="P333" i="46"/>
  <c r="O333" i="46"/>
  <c r="N333" i="46"/>
  <c r="M333" i="46"/>
  <c r="T327" i="46"/>
  <c r="S327" i="46"/>
  <c r="R327" i="46"/>
  <c r="Q327" i="46"/>
  <c r="P327" i="46"/>
  <c r="O327" i="46"/>
  <c r="N327" i="46"/>
  <c r="M327" i="46"/>
  <c r="T308" i="46"/>
  <c r="S308" i="46"/>
  <c r="R308" i="46"/>
  <c r="Q308" i="46"/>
  <c r="P308" i="46"/>
  <c r="O308" i="46"/>
  <c r="N308" i="46"/>
  <c r="M308" i="46"/>
  <c r="T306" i="46"/>
  <c r="S306" i="46"/>
  <c r="R306" i="46"/>
  <c r="Q306" i="46"/>
  <c r="P306" i="46"/>
  <c r="O306" i="46"/>
  <c r="N306" i="46"/>
  <c r="M306" i="46"/>
  <c r="T305" i="46"/>
  <c r="S305" i="46"/>
  <c r="R305" i="46"/>
  <c r="Q305" i="46"/>
  <c r="P305" i="46"/>
  <c r="O305" i="46"/>
  <c r="N305" i="46"/>
  <c r="M305" i="46"/>
  <c r="T303" i="46"/>
  <c r="S303" i="46"/>
  <c r="R303" i="46"/>
  <c r="Q303" i="46"/>
  <c r="P303" i="46"/>
  <c r="O303" i="46"/>
  <c r="N303" i="46"/>
  <c r="M303" i="46"/>
  <c r="T302" i="46"/>
  <c r="T401" i="46" s="1"/>
  <c r="S302" i="46"/>
  <c r="S401" i="46" s="1"/>
  <c r="R302" i="46"/>
  <c r="R401" i="46" s="1"/>
  <c r="Q302" i="46"/>
  <c r="Q401" i="46" s="1"/>
  <c r="P302" i="46"/>
  <c r="P401" i="46" s="1"/>
  <c r="O302" i="46"/>
  <c r="O401" i="46" s="1"/>
  <c r="N302" i="46"/>
  <c r="N401" i="46" s="1"/>
  <c r="M302" i="46"/>
  <c r="M401" i="46" s="1"/>
  <c r="AL243" i="46"/>
  <c r="AK243" i="46"/>
  <c r="AJ243" i="46"/>
  <c r="AI243" i="46"/>
  <c r="AH243" i="46"/>
  <c r="AG243" i="46"/>
  <c r="AF243" i="46"/>
  <c r="AL229" i="46"/>
  <c r="AK229" i="46"/>
  <c r="AJ229" i="46"/>
  <c r="AI229" i="46"/>
  <c r="AH229" i="46"/>
  <c r="AG229" i="46"/>
  <c r="AF229" i="46"/>
  <c r="AL223" i="46"/>
  <c r="AK223" i="46"/>
  <c r="AJ223" i="46"/>
  <c r="AI223" i="46"/>
  <c r="AH223" i="46"/>
  <c r="AG223" i="46"/>
  <c r="AF223" i="46"/>
  <c r="AL222" i="46"/>
  <c r="AK222" i="46"/>
  <c r="AJ222" i="46"/>
  <c r="AI222" i="46"/>
  <c r="AH222" i="46"/>
  <c r="AG222" i="46"/>
  <c r="AF222" i="46"/>
  <c r="AL192" i="46"/>
  <c r="AK192" i="46"/>
  <c r="AJ192" i="46"/>
  <c r="AI192" i="46"/>
  <c r="AH192" i="46"/>
  <c r="AG192" i="46"/>
  <c r="AF192" i="46"/>
  <c r="AL191" i="46"/>
  <c r="AK191" i="46"/>
  <c r="AJ191" i="46"/>
  <c r="AI191" i="46"/>
  <c r="AH191" i="46"/>
  <c r="AG191" i="46"/>
  <c r="AF191" i="46"/>
  <c r="AL172" i="46"/>
  <c r="AK172" i="46"/>
  <c r="AJ172" i="46"/>
  <c r="AI172" i="46"/>
  <c r="AH172" i="46"/>
  <c r="AG172" i="46"/>
  <c r="AF172" i="46"/>
  <c r="AL169" i="46"/>
  <c r="AK169" i="46"/>
  <c r="AJ169" i="46"/>
  <c r="AI169" i="46"/>
  <c r="AH169" i="46"/>
  <c r="AG169" i="46"/>
  <c r="AG265" i="46" s="1"/>
  <c r="AF169" i="46"/>
  <c r="AL167" i="46"/>
  <c r="AK167" i="46"/>
  <c r="AJ167" i="46"/>
  <c r="AI167" i="46"/>
  <c r="AH167" i="46"/>
  <c r="AG167" i="46"/>
  <c r="AF167" i="46"/>
  <c r="AL166" i="46"/>
  <c r="AL265" i="46" s="1"/>
  <c r="AK166" i="46"/>
  <c r="AK265" i="46" s="1"/>
  <c r="AJ166" i="46"/>
  <c r="AJ265" i="46" s="1"/>
  <c r="AI166" i="46"/>
  <c r="AI265" i="46" s="1"/>
  <c r="AH166" i="46"/>
  <c r="AH265" i="46" s="1"/>
  <c r="AG166" i="46"/>
  <c r="AF166" i="46"/>
  <c r="AF265" i="46" s="1"/>
  <c r="T243" i="46"/>
  <c r="S243" i="46"/>
  <c r="R243" i="46"/>
  <c r="Q243" i="46"/>
  <c r="P243" i="46"/>
  <c r="O243" i="46"/>
  <c r="N243" i="46"/>
  <c r="T229" i="46"/>
  <c r="S229" i="46"/>
  <c r="R229" i="46"/>
  <c r="Q229" i="46"/>
  <c r="P229" i="46"/>
  <c r="O229" i="46"/>
  <c r="N229" i="46"/>
  <c r="T223" i="46"/>
  <c r="S223" i="46"/>
  <c r="R223" i="46"/>
  <c r="Q223" i="46"/>
  <c r="P223" i="46"/>
  <c r="O223" i="46"/>
  <c r="N223" i="46"/>
  <c r="T222" i="46"/>
  <c r="S222" i="46"/>
  <c r="R222" i="46"/>
  <c r="Q222" i="46"/>
  <c r="P222" i="46"/>
  <c r="O222" i="46"/>
  <c r="N222" i="46"/>
  <c r="T192" i="46"/>
  <c r="S192" i="46"/>
  <c r="R192" i="46"/>
  <c r="Q192" i="46"/>
  <c r="P192" i="46"/>
  <c r="O192" i="46"/>
  <c r="N192" i="46"/>
  <c r="T191" i="46"/>
  <c r="S191" i="46"/>
  <c r="R191" i="46"/>
  <c r="Q191" i="46"/>
  <c r="P191" i="46"/>
  <c r="O191" i="46"/>
  <c r="N191" i="46"/>
  <c r="T172" i="46"/>
  <c r="S172" i="46"/>
  <c r="R172" i="46"/>
  <c r="Q172" i="46"/>
  <c r="P172" i="46"/>
  <c r="O172" i="46"/>
  <c r="N172" i="46"/>
  <c r="T169" i="46"/>
  <c r="T265" i="46" s="1"/>
  <c r="S169" i="46"/>
  <c r="R169" i="46"/>
  <c r="Q169" i="46"/>
  <c r="P169" i="46"/>
  <c r="O169" i="46"/>
  <c r="N169" i="46"/>
  <c r="T167" i="46"/>
  <c r="S167" i="46"/>
  <c r="R167" i="46"/>
  <c r="Q167" i="46"/>
  <c r="P167" i="46"/>
  <c r="O167" i="46"/>
  <c r="N167" i="46"/>
  <c r="T166" i="46"/>
  <c r="S166" i="46"/>
  <c r="S265" i="46" s="1"/>
  <c r="R166" i="46"/>
  <c r="R265" i="46" s="1"/>
  <c r="Q166" i="46"/>
  <c r="Q265" i="46" s="1"/>
  <c r="P166" i="46"/>
  <c r="P265" i="46" s="1"/>
  <c r="O166" i="46"/>
  <c r="O265" i="46" s="1"/>
  <c r="N166" i="46"/>
  <c r="N265" i="46" s="1"/>
  <c r="AL106" i="46"/>
  <c r="AL105" i="46"/>
  <c r="AL102" i="46"/>
  <c r="AL92" i="46"/>
  <c r="AL84" i="46"/>
  <c r="AL54" i="46"/>
  <c r="AL53" i="46"/>
  <c r="AL35" i="46"/>
  <c r="AL34" i="46"/>
  <c r="AL32" i="46"/>
  <c r="AL31" i="46"/>
  <c r="AL29" i="46"/>
  <c r="AL28" i="46"/>
  <c r="AL127" i="46" s="1"/>
  <c r="AK106" i="46"/>
  <c r="AK105" i="46"/>
  <c r="AK102" i="46"/>
  <c r="AK92" i="46"/>
  <c r="AK84" i="46"/>
  <c r="AK54" i="46"/>
  <c r="AK53" i="46"/>
  <c r="AK35" i="46"/>
  <c r="AK34" i="46"/>
  <c r="AK32" i="46"/>
  <c r="AK31" i="46"/>
  <c r="AK29" i="46"/>
  <c r="AK28" i="46"/>
  <c r="AK127" i="46" s="1"/>
  <c r="AJ106" i="46"/>
  <c r="AJ105" i="46"/>
  <c r="AJ102" i="46"/>
  <c r="AJ92" i="46"/>
  <c r="AJ84" i="46"/>
  <c r="AJ54" i="46"/>
  <c r="AJ53" i="46"/>
  <c r="AJ35" i="46"/>
  <c r="AJ34" i="46"/>
  <c r="AJ32" i="46"/>
  <c r="AJ31" i="46"/>
  <c r="AJ29" i="46"/>
  <c r="AJ28" i="46"/>
  <c r="AJ127" i="46" s="1"/>
  <c r="AI106" i="46"/>
  <c r="AI105" i="46"/>
  <c r="AI102" i="46"/>
  <c r="AI92" i="46"/>
  <c r="AI84" i="46"/>
  <c r="AI54" i="46"/>
  <c r="AI53" i="46"/>
  <c r="AI35" i="46"/>
  <c r="AI34" i="46"/>
  <c r="AI32" i="46"/>
  <c r="AI31" i="46"/>
  <c r="AI29" i="46"/>
  <c r="AI28" i="46"/>
  <c r="AI127" i="46" s="1"/>
  <c r="AH106" i="46"/>
  <c r="AH105" i="46"/>
  <c r="AH102" i="46"/>
  <c r="AH92" i="46"/>
  <c r="AH84" i="46"/>
  <c r="AH54" i="46"/>
  <c r="AH53" i="46"/>
  <c r="AH35" i="46"/>
  <c r="AH34" i="46"/>
  <c r="AH32" i="46"/>
  <c r="AH31" i="46"/>
  <c r="AH29" i="46"/>
  <c r="AH28" i="46"/>
  <c r="AH127" i="46" s="1"/>
  <c r="AG106" i="46"/>
  <c r="AG105" i="46"/>
  <c r="AG102" i="46"/>
  <c r="AG92" i="46"/>
  <c r="AG84" i="46"/>
  <c r="AG54" i="46"/>
  <c r="AG53" i="46"/>
  <c r="AG35" i="46"/>
  <c r="AG34" i="46"/>
  <c r="AG32" i="46"/>
  <c r="AG31" i="46"/>
  <c r="AG29" i="46"/>
  <c r="AG28" i="46"/>
  <c r="AG127" i="46" s="1"/>
  <c r="T106" i="46"/>
  <c r="T105" i="46"/>
  <c r="T102" i="46"/>
  <c r="T92" i="46"/>
  <c r="T84" i="46"/>
  <c r="T54" i="46"/>
  <c r="T53" i="46"/>
  <c r="T35" i="46"/>
  <c r="T34" i="46"/>
  <c r="T32" i="46"/>
  <c r="T31" i="46"/>
  <c r="T29" i="46"/>
  <c r="T28" i="46"/>
  <c r="T127" i="46" s="1"/>
  <c r="S106" i="46"/>
  <c r="S105" i="46"/>
  <c r="S102" i="46"/>
  <c r="S92" i="46"/>
  <c r="S84" i="46"/>
  <c r="S54" i="46"/>
  <c r="S53" i="46"/>
  <c r="S35" i="46"/>
  <c r="S34" i="46"/>
  <c r="S32" i="46"/>
  <c r="S31" i="46"/>
  <c r="S29" i="46"/>
  <c r="S28" i="46"/>
  <c r="S127" i="46" s="1"/>
  <c r="R106" i="46"/>
  <c r="R105" i="46"/>
  <c r="R102" i="46"/>
  <c r="R92" i="46"/>
  <c r="R84" i="46"/>
  <c r="R54" i="46"/>
  <c r="R53" i="46"/>
  <c r="R35" i="46"/>
  <c r="R34" i="46"/>
  <c r="R32" i="46"/>
  <c r="R31" i="46"/>
  <c r="R29" i="46"/>
  <c r="R28" i="46"/>
  <c r="R127" i="46" s="1"/>
  <c r="Q106" i="46"/>
  <c r="Q105" i="46"/>
  <c r="Q102" i="46"/>
  <c r="Q92" i="46"/>
  <c r="Q84" i="46"/>
  <c r="Q54" i="46"/>
  <c r="Q53" i="46"/>
  <c r="Q35" i="46"/>
  <c r="Q34" i="46"/>
  <c r="Q32" i="46"/>
  <c r="Q31" i="46"/>
  <c r="Q29" i="46"/>
  <c r="Q28" i="46"/>
  <c r="Q127" i="46" s="1"/>
  <c r="P106" i="46"/>
  <c r="P105" i="46"/>
  <c r="P102" i="46"/>
  <c r="P92" i="46"/>
  <c r="P84" i="46"/>
  <c r="P54" i="46"/>
  <c r="P53" i="46"/>
  <c r="P35" i="46"/>
  <c r="P34" i="46"/>
  <c r="P32" i="46"/>
  <c r="P31" i="46"/>
  <c r="P29" i="46"/>
  <c r="P28" i="46"/>
  <c r="P127" i="46" s="1"/>
  <c r="O106" i="46"/>
  <c r="O105" i="46"/>
  <c r="O102" i="46"/>
  <c r="O92" i="46"/>
  <c r="O84" i="46"/>
  <c r="O54" i="46"/>
  <c r="O53" i="46"/>
  <c r="O35" i="46"/>
  <c r="O34" i="46"/>
  <c r="O32" i="46"/>
  <c r="O31" i="46"/>
  <c r="O29" i="46"/>
  <c r="O28" i="46"/>
  <c r="O127" i="46" s="1"/>
  <c r="AA1155" i="79"/>
  <c r="AD1076" i="79"/>
  <c r="AC1076" i="79"/>
  <c r="AB1076" i="79"/>
  <c r="AA1076" i="79"/>
  <c r="Z1076" i="79"/>
  <c r="Y1076" i="79"/>
  <c r="X1076" i="79"/>
  <c r="W1076" i="79"/>
  <c r="AD1069" i="79"/>
  <c r="AC1069" i="79"/>
  <c r="AB1069" i="79"/>
  <c r="AA1069" i="79"/>
  <c r="Z1069" i="79"/>
  <c r="Y1069" i="79"/>
  <c r="X1069" i="79"/>
  <c r="W1069" i="79"/>
  <c r="AD1063" i="79"/>
  <c r="AD1155" i="79" s="1"/>
  <c r="AC1063" i="79"/>
  <c r="AC1155" i="79" s="1"/>
  <c r="AB1063" i="79"/>
  <c r="AB1155" i="79" s="1"/>
  <c r="AA1063" i="79"/>
  <c r="Z1063" i="79"/>
  <c r="Z1155" i="79" s="1"/>
  <c r="Y1063" i="79"/>
  <c r="Y1155" i="79" s="1"/>
  <c r="X1063" i="79"/>
  <c r="X1155" i="79" s="1"/>
  <c r="W1063" i="79"/>
  <c r="W1155" i="79" s="1"/>
  <c r="I1155" i="79"/>
  <c r="P1076" i="79"/>
  <c r="O1076" i="79"/>
  <c r="N1076" i="79"/>
  <c r="M1076" i="79"/>
  <c r="L1076" i="79"/>
  <c r="K1076" i="79"/>
  <c r="J1076" i="79"/>
  <c r="I1076" i="79"/>
  <c r="P1069" i="79"/>
  <c r="O1069" i="79"/>
  <c r="N1069" i="79"/>
  <c r="M1069" i="79"/>
  <c r="L1069" i="79"/>
  <c r="K1069" i="79"/>
  <c r="J1069" i="79"/>
  <c r="I1069" i="79"/>
  <c r="P1063" i="79"/>
  <c r="P1155" i="79" s="1"/>
  <c r="O1063" i="79"/>
  <c r="O1155" i="79" s="1"/>
  <c r="N1063" i="79"/>
  <c r="N1155" i="79" s="1"/>
  <c r="M1063" i="79"/>
  <c r="M1155" i="79" s="1"/>
  <c r="L1063" i="79"/>
  <c r="L1155" i="79" s="1"/>
  <c r="K1063" i="79"/>
  <c r="K1155" i="79" s="1"/>
  <c r="J1063" i="79"/>
  <c r="J1155" i="79" s="1"/>
  <c r="I1063" i="79"/>
  <c r="AD957" i="79"/>
  <c r="AC957" i="79"/>
  <c r="AB957" i="79"/>
  <c r="AA957" i="79"/>
  <c r="Z957" i="79"/>
  <c r="Y957" i="79"/>
  <c r="X957" i="79"/>
  <c r="W957" i="79"/>
  <c r="V957" i="79"/>
  <c r="U957" i="79"/>
  <c r="AD887" i="79"/>
  <c r="AC887" i="79"/>
  <c r="AB887" i="79"/>
  <c r="AA887" i="79"/>
  <c r="Z887" i="79"/>
  <c r="Y887" i="79"/>
  <c r="X887" i="79"/>
  <c r="W887" i="79"/>
  <c r="V887" i="79"/>
  <c r="U887" i="79"/>
  <c r="AD881" i="79"/>
  <c r="AC881" i="79"/>
  <c r="AB881" i="79"/>
  <c r="AA881" i="79"/>
  <c r="Z881" i="79"/>
  <c r="Y881" i="79"/>
  <c r="X881" i="79"/>
  <c r="AD868" i="79"/>
  <c r="AD960" i="79" s="1"/>
  <c r="AC868" i="79"/>
  <c r="AC960" i="79" s="1"/>
  <c r="AB868" i="79"/>
  <c r="AB960" i="79" s="1"/>
  <c r="AA868" i="79"/>
  <c r="AA960" i="79" s="1"/>
  <c r="Z868" i="79"/>
  <c r="Z960" i="79" s="1"/>
  <c r="Y868" i="79"/>
  <c r="Y960" i="79" s="1"/>
  <c r="X868" i="79"/>
  <c r="X960" i="79" s="1"/>
  <c r="O960" i="79"/>
  <c r="P957" i="79"/>
  <c r="O957" i="79"/>
  <c r="N957" i="79"/>
  <c r="M957" i="79"/>
  <c r="L957" i="79"/>
  <c r="K957" i="79"/>
  <c r="J957" i="79"/>
  <c r="P887" i="79"/>
  <c r="O887" i="79"/>
  <c r="N887" i="79"/>
  <c r="M887" i="79"/>
  <c r="L887" i="79"/>
  <c r="K887" i="79"/>
  <c r="J887" i="79"/>
  <c r="P881" i="79"/>
  <c r="O881" i="79"/>
  <c r="N881" i="79"/>
  <c r="M881" i="79"/>
  <c r="L881" i="79"/>
  <c r="K881" i="79"/>
  <c r="J881" i="79"/>
  <c r="I881" i="79"/>
  <c r="H881" i="79"/>
  <c r="G881" i="79"/>
  <c r="P868" i="79"/>
  <c r="P960" i="79" s="1"/>
  <c r="O868" i="79"/>
  <c r="N868" i="79"/>
  <c r="N960" i="79" s="1"/>
  <c r="M868" i="79"/>
  <c r="M960" i="79" s="1"/>
  <c r="L868" i="79"/>
  <c r="L960" i="79" s="1"/>
  <c r="K868" i="79"/>
  <c r="K960" i="79" s="1"/>
  <c r="J868" i="79"/>
  <c r="J960" i="79" s="1"/>
  <c r="I868" i="79"/>
  <c r="H868" i="79"/>
  <c r="G868" i="79"/>
  <c r="AD572" i="79"/>
  <c r="AD519" i="79"/>
  <c r="AD501" i="79"/>
  <c r="AD488" i="79"/>
  <c r="AD485" i="79"/>
  <c r="AD456" i="79"/>
  <c r="AD418" i="79"/>
  <c r="AD575" i="79" s="1"/>
  <c r="AC572" i="79"/>
  <c r="AC519" i="79"/>
  <c r="AC501" i="79"/>
  <c r="AC488" i="79"/>
  <c r="AC485" i="79"/>
  <c r="AC456" i="79"/>
  <c r="AC418" i="79"/>
  <c r="AC575" i="79" s="1"/>
  <c r="AB572" i="79"/>
  <c r="AB519" i="79"/>
  <c r="AB501" i="79"/>
  <c r="AB488" i="79"/>
  <c r="AB485" i="79"/>
  <c r="AB456" i="79"/>
  <c r="AB418" i="79"/>
  <c r="AB575" i="79" s="1"/>
  <c r="AA572" i="79"/>
  <c r="AA519" i="79"/>
  <c r="AA501" i="79"/>
  <c r="AA488" i="79"/>
  <c r="AA485" i="79"/>
  <c r="AA456" i="79"/>
  <c r="AA418" i="79"/>
  <c r="AA575" i="79" s="1"/>
  <c r="Z572" i="79"/>
  <c r="Z519" i="79"/>
  <c r="Z501" i="79"/>
  <c r="Z488" i="79"/>
  <c r="Z485" i="79"/>
  <c r="Z456" i="79"/>
  <c r="Z418" i="79"/>
  <c r="Z575" i="79" s="1"/>
  <c r="Y572" i="79"/>
  <c r="Y519" i="79"/>
  <c r="Y501" i="79"/>
  <c r="Y488" i="79"/>
  <c r="Y485" i="79"/>
  <c r="Y456" i="79"/>
  <c r="Y418" i="79"/>
  <c r="Y575" i="79" s="1"/>
  <c r="X572" i="79"/>
  <c r="X519" i="79"/>
  <c r="X501" i="79"/>
  <c r="X488" i="79"/>
  <c r="X485" i="79"/>
  <c r="X456" i="79"/>
  <c r="X418" i="79"/>
  <c r="X575" i="79" s="1"/>
  <c r="W572" i="79"/>
  <c r="W519" i="79"/>
  <c r="W501" i="79"/>
  <c r="W488" i="79"/>
  <c r="W485" i="79"/>
  <c r="W456" i="79"/>
  <c r="W418" i="79"/>
  <c r="W575" i="79" s="1"/>
  <c r="P572" i="79"/>
  <c r="P519" i="79"/>
  <c r="P501" i="79"/>
  <c r="P488" i="79"/>
  <c r="P485" i="79"/>
  <c r="P418" i="79"/>
  <c r="P575" i="79" s="1"/>
  <c r="O575" i="79"/>
  <c r="O572" i="79"/>
  <c r="O519" i="79"/>
  <c r="O501" i="79"/>
  <c r="O488" i="79"/>
  <c r="O485" i="79"/>
  <c r="O418" i="79"/>
  <c r="N572" i="79"/>
  <c r="N519" i="79"/>
  <c r="N501" i="79"/>
  <c r="N488" i="79"/>
  <c r="N485" i="79"/>
  <c r="N418" i="79"/>
  <c r="N575" i="79" s="1"/>
  <c r="M572" i="79"/>
  <c r="M519" i="79"/>
  <c r="M575" i="79" s="1"/>
  <c r="M501" i="79"/>
  <c r="M488" i="79"/>
  <c r="M485" i="79"/>
  <c r="M418" i="79"/>
  <c r="L572" i="79"/>
  <c r="L519" i="79"/>
  <c r="L501" i="79"/>
  <c r="L575" i="79" s="1"/>
  <c r="L488" i="79"/>
  <c r="L485" i="79"/>
  <c r="L418" i="79"/>
  <c r="K572" i="79"/>
  <c r="K519" i="79"/>
  <c r="K501" i="79"/>
  <c r="K488" i="79"/>
  <c r="K485" i="79"/>
  <c r="K418" i="79"/>
  <c r="K575" i="79" s="1"/>
  <c r="J572" i="79"/>
  <c r="J519" i="79"/>
  <c r="J501" i="79"/>
  <c r="J488" i="79"/>
  <c r="J485" i="79"/>
  <c r="J418" i="79"/>
  <c r="J575" i="79" s="1"/>
  <c r="I572" i="79"/>
  <c r="I519" i="79"/>
  <c r="I501" i="79"/>
  <c r="I488" i="79"/>
  <c r="I485" i="79"/>
  <c r="I418" i="79"/>
  <c r="I575" i="79" s="1"/>
  <c r="AD382" i="79" l="1"/>
  <c r="AD317" i="79"/>
  <c r="AD315" i="79"/>
  <c r="AD314" i="79"/>
  <c r="AD312" i="79"/>
  <c r="AD311" i="79"/>
  <c r="AD309" i="79"/>
  <c r="AD308" i="79"/>
  <c r="AD385" i="79" s="1"/>
  <c r="AD299" i="79"/>
  <c r="AD298" i="79"/>
  <c r="AD296" i="79"/>
  <c r="AD295" i="79"/>
  <c r="AC385" i="79"/>
  <c r="AC382" i="79"/>
  <c r="AC317" i="79"/>
  <c r="AC315" i="79"/>
  <c r="AC314" i="79"/>
  <c r="AC312" i="79"/>
  <c r="AC311" i="79"/>
  <c r="AC309" i="79"/>
  <c r="AC308" i="79"/>
  <c r="AC299" i="79"/>
  <c r="AC298" i="79"/>
  <c r="AC296" i="79"/>
  <c r="AC295" i="79"/>
  <c r="AB382" i="79"/>
  <c r="AB317" i="79"/>
  <c r="AB315" i="79"/>
  <c r="AB314" i="79"/>
  <c r="AB312" i="79"/>
  <c r="AB311" i="79"/>
  <c r="AB309" i="79"/>
  <c r="AB308" i="79"/>
  <c r="AB299" i="79"/>
  <c r="AB298" i="79"/>
  <c r="AB296" i="79"/>
  <c r="AB385" i="79" s="1"/>
  <c r="AB295" i="79"/>
  <c r="AA382" i="79"/>
  <c r="AA317" i="79"/>
  <c r="AA315" i="79"/>
  <c r="AA314" i="79"/>
  <c r="AA312" i="79"/>
  <c r="AA311" i="79"/>
  <c r="AA309" i="79"/>
  <c r="AA308" i="79"/>
  <c r="AA299" i="79"/>
  <c r="AA298" i="79"/>
  <c r="AA296" i="79"/>
  <c r="AA385" i="79" s="1"/>
  <c r="AA295" i="79"/>
  <c r="Z382" i="79"/>
  <c r="Z317" i="79"/>
  <c r="Z315" i="79"/>
  <c r="Z314" i="79"/>
  <c r="Z312" i="79"/>
  <c r="Z311" i="79"/>
  <c r="Z309" i="79"/>
  <c r="Z308" i="79"/>
  <c r="Z299" i="79"/>
  <c r="Z298" i="79"/>
  <c r="Z296" i="79"/>
  <c r="Z295" i="79"/>
  <c r="Z385" i="79" s="1"/>
  <c r="Y382" i="79"/>
  <c r="Y317" i="79"/>
  <c r="Y315" i="79"/>
  <c r="Y314" i="79"/>
  <c r="Y312" i="79"/>
  <c r="Y311" i="79"/>
  <c r="Y309" i="79"/>
  <c r="Y308" i="79"/>
  <c r="Y299" i="79"/>
  <c r="Y298" i="79"/>
  <c r="Y296" i="79"/>
  <c r="Y295" i="79"/>
  <c r="Y385" i="79" s="1"/>
  <c r="X382" i="79"/>
  <c r="X317" i="79"/>
  <c r="X315" i="79"/>
  <c r="X314" i="79"/>
  <c r="X312" i="79"/>
  <c r="X311" i="79"/>
  <c r="X309" i="79"/>
  <c r="X308" i="79"/>
  <c r="X299" i="79"/>
  <c r="X298" i="79"/>
  <c r="X296" i="79"/>
  <c r="X295" i="79"/>
  <c r="X385" i="79" s="1"/>
  <c r="N385" i="79"/>
  <c r="P382" i="79"/>
  <c r="O382" i="79"/>
  <c r="N382" i="79"/>
  <c r="M382" i="79"/>
  <c r="L382" i="79"/>
  <c r="K382" i="79"/>
  <c r="J382" i="79"/>
  <c r="P317" i="79"/>
  <c r="O317" i="79"/>
  <c r="N317" i="79"/>
  <c r="M317" i="79"/>
  <c r="L317" i="79"/>
  <c r="K317" i="79"/>
  <c r="J317" i="79"/>
  <c r="P315" i="79"/>
  <c r="O315" i="79"/>
  <c r="N315" i="79"/>
  <c r="M315" i="79"/>
  <c r="L315" i="79"/>
  <c r="K315" i="79"/>
  <c r="J315" i="79"/>
  <c r="P314" i="79"/>
  <c r="O314" i="79"/>
  <c r="N314" i="79"/>
  <c r="M314" i="79"/>
  <c r="L314" i="79"/>
  <c r="K314" i="79"/>
  <c r="J314" i="79"/>
  <c r="P312" i="79"/>
  <c r="O312" i="79"/>
  <c r="N312" i="79"/>
  <c r="M312" i="79"/>
  <c r="L312" i="79"/>
  <c r="K312" i="79"/>
  <c r="J312" i="79"/>
  <c r="P311" i="79"/>
  <c r="O311" i="79"/>
  <c r="N311" i="79"/>
  <c r="M311" i="79"/>
  <c r="L311" i="79"/>
  <c r="K311" i="79"/>
  <c r="J311" i="79"/>
  <c r="P309" i="79"/>
  <c r="O309" i="79"/>
  <c r="N309" i="79"/>
  <c r="M309" i="79"/>
  <c r="L309" i="79"/>
  <c r="K309" i="79"/>
  <c r="J309" i="79"/>
  <c r="P308" i="79"/>
  <c r="O308" i="79"/>
  <c r="N308" i="79"/>
  <c r="M308" i="79"/>
  <c r="L308" i="79"/>
  <c r="K308" i="79"/>
  <c r="J308" i="79"/>
  <c r="P299" i="79"/>
  <c r="O299" i="79"/>
  <c r="N299" i="79"/>
  <c r="M299" i="79"/>
  <c r="L299" i="79"/>
  <c r="K299" i="79"/>
  <c r="J299" i="79"/>
  <c r="P298" i="79"/>
  <c r="O298" i="79"/>
  <c r="N298" i="79"/>
  <c r="M298" i="79"/>
  <c r="L298" i="79"/>
  <c r="K298" i="79"/>
  <c r="J298" i="79"/>
  <c r="P296" i="79"/>
  <c r="O296" i="79"/>
  <c r="N296" i="79"/>
  <c r="M296" i="79"/>
  <c r="L296" i="79"/>
  <c r="K296" i="79"/>
  <c r="J296" i="79"/>
  <c r="P295" i="79"/>
  <c r="P385" i="79" s="1"/>
  <c r="O295" i="79"/>
  <c r="O385" i="79" s="1"/>
  <c r="N295" i="79"/>
  <c r="M295" i="79"/>
  <c r="M385" i="79" s="1"/>
  <c r="L295" i="79"/>
  <c r="L385" i="79" s="1"/>
  <c r="K295" i="79"/>
  <c r="K385" i="79" s="1"/>
  <c r="J295" i="79"/>
  <c r="J385" i="79" s="1"/>
  <c r="AD122" i="79"/>
  <c r="AD109" i="79"/>
  <c r="AD108" i="79"/>
  <c r="AD106" i="79"/>
  <c r="AD105" i="79"/>
  <c r="AD80" i="79"/>
  <c r="AD76" i="79"/>
  <c r="AD63" i="79"/>
  <c r="AD61" i="79"/>
  <c r="AD60" i="79"/>
  <c r="AD58" i="79"/>
  <c r="AD57" i="79"/>
  <c r="AD55" i="79"/>
  <c r="AD54" i="79"/>
  <c r="AD48" i="79"/>
  <c r="AD47" i="79"/>
  <c r="AD44" i="79"/>
  <c r="AD42" i="79"/>
  <c r="AD41" i="79"/>
  <c r="AD39" i="79"/>
  <c r="AD38" i="79"/>
  <c r="AD195" i="79" s="1"/>
  <c r="AC122" i="79"/>
  <c r="AC109" i="79"/>
  <c r="AC108" i="79"/>
  <c r="AC106" i="79"/>
  <c r="AC105" i="79"/>
  <c r="AC80" i="79"/>
  <c r="AC76" i="79"/>
  <c r="AC63" i="79"/>
  <c r="AC61" i="79"/>
  <c r="AC60" i="79"/>
  <c r="AC58" i="79"/>
  <c r="AC57" i="79"/>
  <c r="AC55" i="79"/>
  <c r="AC54" i="79"/>
  <c r="AC48" i="79"/>
  <c r="AC47" i="79"/>
  <c r="AC44" i="79"/>
  <c r="AC42" i="79"/>
  <c r="AC41" i="79"/>
  <c r="AC39" i="79"/>
  <c r="AC38" i="79"/>
  <c r="AC195" i="79" s="1"/>
  <c r="AB122" i="79"/>
  <c r="AB109" i="79"/>
  <c r="AB108" i="79"/>
  <c r="AB106" i="79"/>
  <c r="AB105" i="79"/>
  <c r="AB80" i="79"/>
  <c r="AB76" i="79"/>
  <c r="AB63" i="79"/>
  <c r="AB61" i="79"/>
  <c r="AB60" i="79"/>
  <c r="AB58" i="79"/>
  <c r="AB57" i="79"/>
  <c r="AB55" i="79"/>
  <c r="AB54" i="79"/>
  <c r="AB48" i="79"/>
  <c r="AB47" i="79"/>
  <c r="AB44" i="79"/>
  <c r="AB42" i="79"/>
  <c r="AB41" i="79"/>
  <c r="AB39" i="79"/>
  <c r="AB38" i="79"/>
  <c r="AB195" i="79" s="1"/>
  <c r="AA122" i="79"/>
  <c r="AA109" i="79"/>
  <c r="AA108" i="79"/>
  <c r="AA106" i="79"/>
  <c r="AA105" i="79"/>
  <c r="AA80" i="79"/>
  <c r="AA76" i="79"/>
  <c r="AA63" i="79"/>
  <c r="AA61" i="79"/>
  <c r="AA60" i="79"/>
  <c r="AA58" i="79"/>
  <c r="AA57" i="79"/>
  <c r="AA55" i="79"/>
  <c r="AA54" i="79"/>
  <c r="AA48" i="79"/>
  <c r="AA47" i="79"/>
  <c r="AA44" i="79"/>
  <c r="AA42" i="79"/>
  <c r="AA41" i="79"/>
  <c r="AA39" i="79"/>
  <c r="AA38" i="79"/>
  <c r="AA195" i="79" s="1"/>
  <c r="Z122" i="79"/>
  <c r="Z109" i="79"/>
  <c r="Z108" i="79"/>
  <c r="Z106" i="79"/>
  <c r="Z105" i="79"/>
  <c r="Z80" i="79"/>
  <c r="Z76" i="79"/>
  <c r="Z63" i="79"/>
  <c r="Z61" i="79"/>
  <c r="Z60" i="79"/>
  <c r="Z58" i="79"/>
  <c r="Z57" i="79"/>
  <c r="Z55" i="79"/>
  <c r="Z54" i="79"/>
  <c r="Z48" i="79"/>
  <c r="Z47" i="79"/>
  <c r="Z44" i="79"/>
  <c r="Z42" i="79"/>
  <c r="Z41" i="79"/>
  <c r="Z39" i="79"/>
  <c r="Z38" i="79"/>
  <c r="Z195" i="79" s="1"/>
  <c r="Y122" i="79"/>
  <c r="Y109" i="79"/>
  <c r="Y108" i="79"/>
  <c r="Y106" i="79"/>
  <c r="Y105" i="79"/>
  <c r="Y80" i="79"/>
  <c r="Y76" i="79"/>
  <c r="Y63" i="79"/>
  <c r="Y61" i="79"/>
  <c r="Y60" i="79"/>
  <c r="Y58" i="79"/>
  <c r="Y57" i="79"/>
  <c r="Y55" i="79"/>
  <c r="Y54" i="79"/>
  <c r="Y48" i="79"/>
  <c r="Y47" i="79"/>
  <c r="Y44" i="79"/>
  <c r="Y42" i="79"/>
  <c r="Y41" i="79"/>
  <c r="Y39" i="79"/>
  <c r="Y38" i="79"/>
  <c r="Y195" i="79" s="1"/>
  <c r="P122" i="79"/>
  <c r="P109" i="79"/>
  <c r="P108" i="79"/>
  <c r="P106" i="79"/>
  <c r="P105" i="79"/>
  <c r="P80" i="79"/>
  <c r="P76" i="79"/>
  <c r="P63" i="79"/>
  <c r="P61" i="79"/>
  <c r="P60" i="79"/>
  <c r="P58" i="79"/>
  <c r="P57" i="79"/>
  <c r="P55" i="79"/>
  <c r="P54" i="79"/>
  <c r="P48" i="79"/>
  <c r="P47" i="79"/>
  <c r="P44" i="79"/>
  <c r="P42" i="79"/>
  <c r="P41" i="79"/>
  <c r="P39" i="79"/>
  <c r="P38" i="79"/>
  <c r="P195" i="79" s="1"/>
  <c r="O122" i="79"/>
  <c r="O109" i="79"/>
  <c r="O108" i="79"/>
  <c r="O106" i="79"/>
  <c r="O105" i="79"/>
  <c r="O80" i="79"/>
  <c r="O76" i="79"/>
  <c r="O63" i="79"/>
  <c r="O61" i="79"/>
  <c r="O60" i="79"/>
  <c r="O58" i="79"/>
  <c r="O57" i="79"/>
  <c r="O55" i="79"/>
  <c r="O54" i="79"/>
  <c r="O48" i="79"/>
  <c r="O47" i="79"/>
  <c r="O44" i="79"/>
  <c r="O195" i="79" s="1"/>
  <c r="O42" i="79"/>
  <c r="O41" i="79"/>
  <c r="O39" i="79"/>
  <c r="O38" i="79"/>
  <c r="N122" i="79"/>
  <c r="N109" i="79"/>
  <c r="N108" i="79"/>
  <c r="N106" i="79"/>
  <c r="N105" i="79"/>
  <c r="N80" i="79"/>
  <c r="N76" i="79"/>
  <c r="N63" i="79"/>
  <c r="N61" i="79"/>
  <c r="N60" i="79"/>
  <c r="N58" i="79"/>
  <c r="N57" i="79"/>
  <c r="N55" i="79"/>
  <c r="N54" i="79"/>
  <c r="N48" i="79"/>
  <c r="N47" i="79"/>
  <c r="N44" i="79"/>
  <c r="N42" i="79"/>
  <c r="N41" i="79"/>
  <c r="N39" i="79"/>
  <c r="N38" i="79"/>
  <c r="N195" i="79" s="1"/>
  <c r="M122" i="79"/>
  <c r="M109" i="79"/>
  <c r="M108" i="79"/>
  <c r="M106" i="79"/>
  <c r="M105" i="79"/>
  <c r="M80" i="79"/>
  <c r="M76" i="79"/>
  <c r="M63" i="79"/>
  <c r="M61" i="79"/>
  <c r="M60" i="79"/>
  <c r="M58" i="79"/>
  <c r="M57" i="79"/>
  <c r="M55" i="79"/>
  <c r="M54" i="79"/>
  <c r="M48" i="79"/>
  <c r="M47" i="79"/>
  <c r="M44" i="79"/>
  <c r="M42" i="79"/>
  <c r="M41" i="79"/>
  <c r="M39" i="79"/>
  <c r="M38" i="79"/>
  <c r="M195" i="79" s="1"/>
  <c r="L122" i="79"/>
  <c r="L109" i="79"/>
  <c r="L108" i="79"/>
  <c r="L106" i="79"/>
  <c r="L105" i="79"/>
  <c r="L80" i="79"/>
  <c r="L76" i="79"/>
  <c r="L63" i="79"/>
  <c r="L61" i="79"/>
  <c r="L60" i="79"/>
  <c r="L58" i="79"/>
  <c r="L57" i="79"/>
  <c r="L55" i="79"/>
  <c r="L54" i="79"/>
  <c r="L48" i="79"/>
  <c r="L47" i="79"/>
  <c r="L44" i="79"/>
  <c r="L42" i="79"/>
  <c r="L41" i="79"/>
  <c r="L39" i="79"/>
  <c r="L38" i="79"/>
  <c r="L195" i="79" s="1"/>
  <c r="K122" i="79"/>
  <c r="K109" i="79"/>
  <c r="K108" i="79"/>
  <c r="K106" i="79"/>
  <c r="K105" i="79"/>
  <c r="K80" i="79"/>
  <c r="K76" i="79"/>
  <c r="K63" i="79"/>
  <c r="K61" i="79"/>
  <c r="K60" i="79"/>
  <c r="K58" i="79"/>
  <c r="K57" i="79"/>
  <c r="K55" i="79"/>
  <c r="K54" i="79"/>
  <c r="K48" i="79"/>
  <c r="K47" i="79"/>
  <c r="K44" i="79"/>
  <c r="K42" i="79"/>
  <c r="K41" i="79"/>
  <c r="K39" i="79"/>
  <c r="K38" i="79"/>
  <c r="K195" i="79" s="1"/>
  <c r="AI598" i="79"/>
  <c r="AH598" i="79"/>
  <c r="AG598" i="79"/>
  <c r="AH1155" i="79"/>
  <c r="AG1155" i="79"/>
  <c r="AF1155" i="79"/>
  <c r="T957" i="79"/>
  <c r="T887" i="79"/>
  <c r="F881" i="79"/>
  <c r="F868" i="79"/>
  <c r="V572" i="79" l="1"/>
  <c r="V519" i="79"/>
  <c r="V501" i="79"/>
  <c r="V488" i="79"/>
  <c r="V485" i="79"/>
  <c r="V456" i="79"/>
  <c r="V418" i="79"/>
  <c r="V575" i="79" s="1"/>
  <c r="H572" i="79"/>
  <c r="H519" i="79"/>
  <c r="H501" i="79"/>
  <c r="H488" i="79"/>
  <c r="H485" i="79"/>
  <c r="H418" i="79"/>
  <c r="H575" i="79"/>
  <c r="W382" i="79"/>
  <c r="W317" i="79"/>
  <c r="W315" i="79"/>
  <c r="W314" i="79"/>
  <c r="W312" i="79"/>
  <c r="W311" i="79"/>
  <c r="W309" i="79"/>
  <c r="W308" i="79"/>
  <c r="W299" i="79"/>
  <c r="W298" i="79"/>
  <c r="W296" i="79"/>
  <c r="W295" i="79"/>
  <c r="W385" i="79" s="1"/>
  <c r="I382" i="79"/>
  <c r="I317" i="79"/>
  <c r="I315" i="79"/>
  <c r="I314" i="79"/>
  <c r="I312" i="79"/>
  <c r="I311" i="79"/>
  <c r="I309" i="79"/>
  <c r="I308" i="79"/>
  <c r="I299" i="79"/>
  <c r="I298" i="79"/>
  <c r="I296" i="79"/>
  <c r="I295" i="79"/>
  <c r="I385" i="79"/>
  <c r="X122" i="79"/>
  <c r="X109" i="79"/>
  <c r="X108" i="79"/>
  <c r="X106" i="79"/>
  <c r="X105" i="79"/>
  <c r="X80" i="79"/>
  <c r="X76" i="79"/>
  <c r="X63" i="79"/>
  <c r="X57" i="79"/>
  <c r="X55" i="79"/>
  <c r="X54" i="79"/>
  <c r="X48" i="79"/>
  <c r="X47" i="79"/>
  <c r="X44" i="79"/>
  <c r="X42" i="79"/>
  <c r="X41" i="79"/>
  <c r="X39" i="79"/>
  <c r="X38" i="79"/>
  <c r="J109" i="79"/>
  <c r="J108" i="79"/>
  <c r="J106" i="79"/>
  <c r="J105" i="79"/>
  <c r="J80" i="79"/>
  <c r="J76" i="79"/>
  <c r="J63" i="79"/>
  <c r="J57" i="79"/>
  <c r="J55" i="79"/>
  <c r="J54" i="79"/>
  <c r="J48" i="79"/>
  <c r="J47" i="79"/>
  <c r="J44" i="79"/>
  <c r="J42" i="79"/>
  <c r="J41" i="79"/>
  <c r="J39" i="79"/>
  <c r="J38" i="79"/>
  <c r="AC501" i="46"/>
  <c r="AC494" i="46"/>
  <c r="AC491" i="46"/>
  <c r="AC463" i="46"/>
  <c r="AC444" i="46"/>
  <c r="AC441" i="46"/>
  <c r="AC438" i="46"/>
  <c r="AC432" i="46"/>
  <c r="AC537" i="46" s="1"/>
  <c r="K501" i="46"/>
  <c r="K494" i="46"/>
  <c r="K491" i="46"/>
  <c r="K463" i="46"/>
  <c r="K444" i="46"/>
  <c r="K441" i="46"/>
  <c r="K438" i="46"/>
  <c r="K432" i="46"/>
  <c r="K537" i="46" s="1"/>
  <c r="AD366" i="46"/>
  <c r="AD365" i="46"/>
  <c r="AD359" i="46"/>
  <c r="AD358" i="46"/>
  <c r="AD356" i="46"/>
  <c r="AD333" i="46"/>
  <c r="AD327" i="46"/>
  <c r="AD308" i="46"/>
  <c r="AD306" i="46"/>
  <c r="AD305" i="46"/>
  <c r="AD303" i="46"/>
  <c r="AD302" i="46"/>
  <c r="AD401" i="46"/>
  <c r="L366" i="46"/>
  <c r="L365" i="46"/>
  <c r="L359" i="46"/>
  <c r="L358" i="46"/>
  <c r="L356" i="46"/>
  <c r="L333" i="46"/>
  <c r="L327" i="46"/>
  <c r="L308" i="46"/>
  <c r="L306" i="46"/>
  <c r="L305" i="46"/>
  <c r="H191" i="47"/>
  <c r="H190" i="47"/>
  <c r="H189" i="47"/>
  <c r="H188" i="47"/>
  <c r="H187" i="47"/>
  <c r="H186" i="47"/>
  <c r="Y131" i="68" l="1"/>
  <c r="V1069" i="79" s="1"/>
  <c r="Y130" i="68"/>
  <c r="V1076" i="79" s="1"/>
  <c r="Y129" i="68"/>
  <c r="V1063" i="79" s="1"/>
  <c r="V1155" i="79" s="1"/>
  <c r="X131" i="68"/>
  <c r="U1069" i="79" s="1"/>
  <c r="X130" i="68"/>
  <c r="U1076" i="79" s="1"/>
  <c r="X129" i="68"/>
  <c r="U1063" i="79" s="1"/>
  <c r="W131" i="68"/>
  <c r="T1069" i="79" s="1"/>
  <c r="W130" i="68"/>
  <c r="T1076" i="79" s="1"/>
  <c r="W129" i="68"/>
  <c r="T1063" i="79" s="1"/>
  <c r="T1155" i="79" s="1"/>
  <c r="V131" i="68"/>
  <c r="S1069" i="79" s="1"/>
  <c r="V130" i="68"/>
  <c r="S1076" i="79" s="1"/>
  <c r="V129" i="68"/>
  <c r="S1063" i="79" s="1"/>
  <c r="U131" i="68"/>
  <c r="U130" i="68"/>
  <c r="U129" i="68"/>
  <c r="BD131" i="68"/>
  <c r="H1069" i="79" s="1"/>
  <c r="BC131" i="68"/>
  <c r="G1069" i="79" s="1"/>
  <c r="BB131" i="68"/>
  <c r="F1069" i="79" s="1"/>
  <c r="BA131" i="68"/>
  <c r="E1069" i="79" s="1"/>
  <c r="BD130" i="68"/>
  <c r="H1076" i="79" s="1"/>
  <c r="BC130" i="68"/>
  <c r="G1076" i="79" s="1"/>
  <c r="BB130" i="68"/>
  <c r="F1076" i="79" s="1"/>
  <c r="BA130" i="68"/>
  <c r="E1076" i="79" s="1"/>
  <c r="BD129" i="68"/>
  <c r="H1063" i="79" s="1"/>
  <c r="BC129" i="68"/>
  <c r="G1063" i="79" s="1"/>
  <c r="G1155" i="79" s="1"/>
  <c r="BB129" i="68"/>
  <c r="F1063" i="79" s="1"/>
  <c r="F1155" i="79" s="1"/>
  <c r="BA129" i="68"/>
  <c r="E1063" i="79" s="1"/>
  <c r="AZ131" i="68"/>
  <c r="AZ130" i="68"/>
  <c r="AZ129" i="68"/>
  <c r="U1155" i="79" l="1"/>
  <c r="H1155" i="79"/>
  <c r="S1155" i="79"/>
  <c r="E1155" i="79"/>
  <c r="AF1173" i="79"/>
  <c r="Y126" i="68"/>
  <c r="W881" i="79" s="1"/>
  <c r="X126" i="68"/>
  <c r="V881" i="79" s="1"/>
  <c r="W126" i="68"/>
  <c r="U881" i="79" s="1"/>
  <c r="V126" i="68"/>
  <c r="T881" i="79" s="1"/>
  <c r="U126" i="68"/>
  <c r="Y125" i="68"/>
  <c r="W868" i="79" s="1"/>
  <c r="X125" i="68"/>
  <c r="V868" i="79" s="1"/>
  <c r="W125" i="68"/>
  <c r="U868" i="79" s="1"/>
  <c r="V125" i="68"/>
  <c r="T868" i="79" s="1"/>
  <c r="T960" i="79" s="1"/>
  <c r="U125" i="68"/>
  <c r="T126" i="68"/>
  <c r="T125" i="68"/>
  <c r="BD128" i="68"/>
  <c r="I957" i="79" s="1"/>
  <c r="BC128" i="68"/>
  <c r="H957" i="79" s="1"/>
  <c r="BB128" i="68"/>
  <c r="G957" i="79" s="1"/>
  <c r="BA128" i="68"/>
  <c r="F957" i="79" s="1"/>
  <c r="AZ128" i="68"/>
  <c r="BD127" i="68"/>
  <c r="I887" i="79" s="1"/>
  <c r="BC127" i="68"/>
  <c r="H887" i="79" s="1"/>
  <c r="BB127" i="68"/>
  <c r="G887" i="79" s="1"/>
  <c r="BA127" i="68"/>
  <c r="F887" i="79" s="1"/>
  <c r="AZ127" i="68"/>
  <c r="AY128" i="68"/>
  <c r="AY127" i="68"/>
  <c r="V960" i="79" l="1"/>
  <c r="F960" i="79"/>
  <c r="U960" i="79"/>
  <c r="W960" i="79"/>
  <c r="G960" i="79"/>
  <c r="H960" i="79"/>
  <c r="I960" i="79"/>
  <c r="Y122" i="68"/>
  <c r="X122" i="68"/>
  <c r="W122" i="68"/>
  <c r="V122" i="68"/>
  <c r="U122" i="68"/>
  <c r="T122" i="68"/>
  <c r="BD122" i="68"/>
  <c r="BC122" i="68"/>
  <c r="BB122" i="68"/>
  <c r="BA122" i="68"/>
  <c r="AZ122" i="68"/>
  <c r="AY122" i="68"/>
  <c r="BD124" i="68" l="1"/>
  <c r="BC124" i="68"/>
  <c r="BB124" i="68"/>
  <c r="BA124" i="68"/>
  <c r="AZ124" i="68"/>
  <c r="AY124" i="68"/>
  <c r="BD123" i="68"/>
  <c r="BC123" i="68"/>
  <c r="BB123" i="68"/>
  <c r="BA123" i="68"/>
  <c r="AZ123" i="68"/>
  <c r="AY123" i="68"/>
  <c r="BD121" i="68"/>
  <c r="BC121" i="68"/>
  <c r="BB121" i="68"/>
  <c r="BA121" i="68"/>
  <c r="AZ121" i="68"/>
  <c r="AY121" i="68"/>
  <c r="BD126" i="68"/>
  <c r="BC126" i="68"/>
  <c r="BB126" i="68"/>
  <c r="BA126" i="68"/>
  <c r="AZ126" i="68"/>
  <c r="AY126" i="68"/>
  <c r="BD125" i="68"/>
  <c r="BC125" i="68"/>
  <c r="BB125" i="68"/>
  <c r="BA125" i="68"/>
  <c r="AZ125" i="68"/>
  <c r="AY125" i="68"/>
  <c r="BT118" i="68"/>
  <c r="BS118" i="68"/>
  <c r="BR118" i="68"/>
  <c r="BQ118" i="68"/>
  <c r="BP118" i="68"/>
  <c r="BO118" i="68"/>
  <c r="BN118" i="68"/>
  <c r="BM118" i="68"/>
  <c r="BL118" i="68"/>
  <c r="BK118" i="68"/>
  <c r="BJ118" i="68"/>
  <c r="BI118" i="68"/>
  <c r="BH118" i="68"/>
  <c r="BG118" i="68"/>
  <c r="BF118" i="68"/>
  <c r="BE118" i="68"/>
  <c r="BD118" i="68"/>
  <c r="BC118" i="68"/>
  <c r="BB118" i="68"/>
  <c r="BA118" i="68"/>
  <c r="AZ118" i="68"/>
  <c r="AY118" i="68"/>
  <c r="AX118" i="68"/>
  <c r="AO118" i="68"/>
  <c r="AN118" i="68"/>
  <c r="AM118" i="68"/>
  <c r="AL118" i="68"/>
  <c r="AK118" i="68"/>
  <c r="AJ118" i="68"/>
  <c r="AI118" i="68"/>
  <c r="AH118" i="68"/>
  <c r="AG118" i="68"/>
  <c r="AF118" i="68"/>
  <c r="AE118" i="68"/>
  <c r="AD118" i="68"/>
  <c r="AC118" i="68"/>
  <c r="AB118" i="68"/>
  <c r="AA118" i="68"/>
  <c r="Z118" i="68"/>
  <c r="Y118" i="68"/>
  <c r="X118" i="68"/>
  <c r="W118" i="68"/>
  <c r="V118" i="68"/>
  <c r="U118" i="68"/>
  <c r="T118" i="68"/>
  <c r="S118" i="68"/>
  <c r="BT117" i="68"/>
  <c r="BS117" i="68"/>
  <c r="BR117" i="68"/>
  <c r="BQ117" i="68"/>
  <c r="BP117" i="68"/>
  <c r="BO117" i="68"/>
  <c r="BN117" i="68"/>
  <c r="BM117" i="68"/>
  <c r="BL117" i="68"/>
  <c r="BK117" i="68"/>
  <c r="BJ117" i="68"/>
  <c r="BI117" i="68"/>
  <c r="BH117" i="68"/>
  <c r="BG117" i="68"/>
  <c r="BF117" i="68"/>
  <c r="BE117" i="68"/>
  <c r="BD117" i="68"/>
  <c r="BC117" i="68"/>
  <c r="BB117" i="68"/>
  <c r="BA117" i="68"/>
  <c r="AZ117" i="68"/>
  <c r="AY117" i="68"/>
  <c r="AX117" i="68"/>
  <c r="AO117" i="68"/>
  <c r="AN117" i="68"/>
  <c r="AM117" i="68"/>
  <c r="AL117" i="68"/>
  <c r="AK117" i="68"/>
  <c r="AJ117" i="68"/>
  <c r="AI117" i="68"/>
  <c r="AH117" i="68"/>
  <c r="AG117" i="68"/>
  <c r="AF117" i="68"/>
  <c r="AE117" i="68"/>
  <c r="AD117" i="68"/>
  <c r="AC117" i="68"/>
  <c r="AB117" i="68"/>
  <c r="AA117" i="68"/>
  <c r="Z117" i="68"/>
  <c r="Y117" i="68"/>
  <c r="X117" i="68"/>
  <c r="W117" i="68"/>
  <c r="V117" i="68"/>
  <c r="U117" i="68"/>
  <c r="T117" i="68"/>
  <c r="S117" i="68"/>
  <c r="BT116" i="68"/>
  <c r="BS116" i="68"/>
  <c r="BR116" i="68"/>
  <c r="BQ116" i="68"/>
  <c r="BP116" i="68"/>
  <c r="BO116" i="68"/>
  <c r="BN116" i="68"/>
  <c r="BM116" i="68"/>
  <c r="BL116" i="68"/>
  <c r="BK116" i="68"/>
  <c r="BJ116" i="68"/>
  <c r="BI116" i="68"/>
  <c r="BH116" i="68"/>
  <c r="BG116" i="68"/>
  <c r="BF116" i="68"/>
  <c r="BE116" i="68"/>
  <c r="BD116" i="68"/>
  <c r="BC116" i="68"/>
  <c r="BB116" i="68"/>
  <c r="BA116" i="68"/>
  <c r="AZ116" i="68"/>
  <c r="AY116" i="68"/>
  <c r="AX116" i="68"/>
  <c r="AO116" i="68"/>
  <c r="AN116" i="68"/>
  <c r="AM116" i="68"/>
  <c r="AL116" i="68"/>
  <c r="AK116" i="68"/>
  <c r="AJ116" i="68"/>
  <c r="AI116" i="68"/>
  <c r="AH116" i="68"/>
  <c r="AG116" i="68"/>
  <c r="AF116" i="68"/>
  <c r="AE116" i="68"/>
  <c r="AD116" i="68"/>
  <c r="AC116" i="68"/>
  <c r="AB116" i="68"/>
  <c r="AA116" i="68"/>
  <c r="Z116" i="68"/>
  <c r="Y116" i="68"/>
  <c r="X116" i="68"/>
  <c r="W116" i="68"/>
  <c r="V116" i="68"/>
  <c r="U116" i="68"/>
  <c r="T116" i="68"/>
  <c r="S116" i="68"/>
  <c r="BT115" i="68"/>
  <c r="BS115" i="68"/>
  <c r="BR115" i="68"/>
  <c r="BQ115" i="68"/>
  <c r="BP115" i="68"/>
  <c r="BO115" i="68"/>
  <c r="BN115" i="68"/>
  <c r="BM115" i="68"/>
  <c r="BL115" i="68"/>
  <c r="BK115" i="68"/>
  <c r="BJ115" i="68"/>
  <c r="BI115" i="68"/>
  <c r="BH115" i="68"/>
  <c r="BG115" i="68"/>
  <c r="BF115" i="68"/>
  <c r="BE115" i="68"/>
  <c r="BD115" i="68"/>
  <c r="BC115" i="68"/>
  <c r="BB115" i="68"/>
  <c r="BA115" i="68"/>
  <c r="AZ115" i="68"/>
  <c r="AY115" i="68"/>
  <c r="AX115" i="68"/>
  <c r="AO115" i="68"/>
  <c r="AN115" i="68"/>
  <c r="AM115" i="68"/>
  <c r="AL115" i="68"/>
  <c r="AK115" i="68"/>
  <c r="AJ115" i="68"/>
  <c r="AI115" i="68"/>
  <c r="AH115" i="68"/>
  <c r="AG115" i="68"/>
  <c r="AF115" i="68"/>
  <c r="AE115" i="68"/>
  <c r="AD115" i="68"/>
  <c r="AC115" i="68"/>
  <c r="AB115" i="68"/>
  <c r="AA115" i="68"/>
  <c r="Z115" i="68"/>
  <c r="Y115" i="68"/>
  <c r="X115" i="68"/>
  <c r="W115" i="68"/>
  <c r="V115" i="68"/>
  <c r="U115" i="68"/>
  <c r="T115" i="68"/>
  <c r="S115" i="68"/>
  <c r="BT114" i="68"/>
  <c r="BS114" i="68"/>
  <c r="BR114" i="68"/>
  <c r="BQ114" i="68"/>
  <c r="BP114" i="68"/>
  <c r="BO114" i="68"/>
  <c r="BN114" i="68"/>
  <c r="BM114" i="68"/>
  <c r="BL114" i="68"/>
  <c r="BK114" i="68"/>
  <c r="BJ114" i="68"/>
  <c r="BI114" i="68"/>
  <c r="BH114" i="68"/>
  <c r="BG114" i="68"/>
  <c r="BF114" i="68"/>
  <c r="BE114" i="68"/>
  <c r="BD114" i="68"/>
  <c r="BC114" i="68"/>
  <c r="BB114" i="68"/>
  <c r="BA114" i="68"/>
  <c r="AZ114" i="68"/>
  <c r="AY114" i="68"/>
  <c r="AX114" i="68"/>
  <c r="AO114" i="68"/>
  <c r="AN114" i="68"/>
  <c r="AM114" i="68"/>
  <c r="AL114" i="68"/>
  <c r="AK114" i="68"/>
  <c r="AJ114" i="68"/>
  <c r="AI114" i="68"/>
  <c r="AH114" i="68"/>
  <c r="AG114" i="68"/>
  <c r="AF114" i="68"/>
  <c r="AE114" i="68"/>
  <c r="AD114" i="68"/>
  <c r="AC114" i="68"/>
  <c r="AB114" i="68"/>
  <c r="AA114" i="68"/>
  <c r="Z114" i="68"/>
  <c r="Y114" i="68"/>
  <c r="X114" i="68"/>
  <c r="W114" i="68"/>
  <c r="V114" i="68"/>
  <c r="U114" i="68"/>
  <c r="T114" i="68"/>
  <c r="S114" i="68"/>
  <c r="BT113" i="68"/>
  <c r="BS113" i="68"/>
  <c r="BR113" i="68"/>
  <c r="BQ113" i="68"/>
  <c r="BP113" i="68"/>
  <c r="BO113" i="68"/>
  <c r="BN113" i="68"/>
  <c r="BM113" i="68"/>
  <c r="BL113" i="68"/>
  <c r="BK113" i="68"/>
  <c r="BJ113" i="68"/>
  <c r="BI113" i="68"/>
  <c r="BH113" i="68"/>
  <c r="BG113" i="68"/>
  <c r="BF113" i="68"/>
  <c r="BE113" i="68"/>
  <c r="BD113" i="68"/>
  <c r="BC113" i="68"/>
  <c r="BB113" i="68"/>
  <c r="BA113" i="68"/>
  <c r="AZ113" i="68"/>
  <c r="AY113" i="68"/>
  <c r="AX113" i="68"/>
  <c r="AO113" i="68"/>
  <c r="AN113" i="68"/>
  <c r="AM113" i="68"/>
  <c r="AL113" i="68"/>
  <c r="AK113" i="68"/>
  <c r="AJ113" i="68"/>
  <c r="AI113" i="68"/>
  <c r="AH113" i="68"/>
  <c r="AG113" i="68"/>
  <c r="AF113" i="68"/>
  <c r="AE113" i="68"/>
  <c r="AD113" i="68"/>
  <c r="AC113" i="68"/>
  <c r="AB113" i="68"/>
  <c r="AA113" i="68"/>
  <c r="Z113" i="68"/>
  <c r="Y113" i="68"/>
  <c r="X113" i="68"/>
  <c r="W113" i="68"/>
  <c r="V113" i="68"/>
  <c r="U113" i="68"/>
  <c r="T113" i="68"/>
  <c r="S113" i="68"/>
  <c r="BT112" i="68"/>
  <c r="BS112" i="68"/>
  <c r="BR112" i="68"/>
  <c r="BQ112" i="68"/>
  <c r="BP112" i="68"/>
  <c r="BO112" i="68"/>
  <c r="BN112" i="68"/>
  <c r="BM112" i="68"/>
  <c r="BL112" i="68"/>
  <c r="BK112" i="68"/>
  <c r="BJ112" i="68"/>
  <c r="BI112" i="68"/>
  <c r="BH112" i="68"/>
  <c r="BG112" i="68"/>
  <c r="BF112" i="68"/>
  <c r="BE112" i="68"/>
  <c r="BD112" i="68"/>
  <c r="BC112" i="68"/>
  <c r="BB112" i="68"/>
  <c r="BA112" i="68"/>
  <c r="AZ112" i="68"/>
  <c r="AY112" i="68"/>
  <c r="AX112" i="68"/>
  <c r="AO112" i="68"/>
  <c r="AN112" i="68"/>
  <c r="AM112" i="68"/>
  <c r="AL112" i="68"/>
  <c r="AK112" i="68"/>
  <c r="AJ112" i="68"/>
  <c r="AI112" i="68"/>
  <c r="AH112" i="68"/>
  <c r="AG112" i="68"/>
  <c r="AF112" i="68"/>
  <c r="AE112" i="68"/>
  <c r="AD112" i="68"/>
  <c r="AC112" i="68"/>
  <c r="AB112" i="68"/>
  <c r="AA112" i="68"/>
  <c r="Z112" i="68"/>
  <c r="Y112" i="68"/>
  <c r="X112" i="68"/>
  <c r="W112" i="68"/>
  <c r="V112" i="68"/>
  <c r="U112" i="68"/>
  <c r="T112" i="68"/>
  <c r="S112" i="68"/>
  <c r="BT109" i="68"/>
  <c r="BS109" i="68"/>
  <c r="BR109" i="68"/>
  <c r="BQ109" i="68"/>
  <c r="BP109" i="68"/>
  <c r="BO109" i="68"/>
  <c r="BN109" i="68"/>
  <c r="BM109" i="68"/>
  <c r="BL109" i="68"/>
  <c r="BK109" i="68"/>
  <c r="BJ109" i="68"/>
  <c r="BI109" i="68"/>
  <c r="BH109" i="68"/>
  <c r="BG109" i="68"/>
  <c r="BF109" i="68"/>
  <c r="BE109" i="68"/>
  <c r="BD109" i="68"/>
  <c r="BC109" i="68"/>
  <c r="BB109" i="68"/>
  <c r="BA109" i="68"/>
  <c r="AZ109" i="68"/>
  <c r="AY109" i="68"/>
  <c r="AX109" i="68"/>
  <c r="AO109" i="68"/>
  <c r="AN109" i="68"/>
  <c r="AM109" i="68"/>
  <c r="AL109" i="68"/>
  <c r="AK109" i="68"/>
  <c r="AJ109" i="68"/>
  <c r="AI109" i="68"/>
  <c r="AH109" i="68"/>
  <c r="AG109" i="68"/>
  <c r="AF109" i="68"/>
  <c r="AE109" i="68"/>
  <c r="AD109" i="68"/>
  <c r="AC109" i="68"/>
  <c r="AB109" i="68"/>
  <c r="AA109" i="68"/>
  <c r="Z109" i="68"/>
  <c r="Y109" i="68"/>
  <c r="X109" i="68"/>
  <c r="W109" i="68"/>
  <c r="V109" i="68"/>
  <c r="U109" i="68"/>
  <c r="T109" i="68"/>
  <c r="S109" i="68"/>
  <c r="BT108" i="68"/>
  <c r="BS108" i="68"/>
  <c r="BR108" i="68"/>
  <c r="BQ108" i="68"/>
  <c r="BP108" i="68"/>
  <c r="BO108" i="68"/>
  <c r="BN108" i="68"/>
  <c r="BM108" i="68"/>
  <c r="BL108" i="68"/>
  <c r="BK108" i="68"/>
  <c r="BJ108" i="68"/>
  <c r="BI108" i="68"/>
  <c r="BH108" i="68"/>
  <c r="BG108" i="68"/>
  <c r="BF108" i="68"/>
  <c r="BE108" i="68"/>
  <c r="BD108" i="68"/>
  <c r="BC108" i="68"/>
  <c r="BB108" i="68"/>
  <c r="BA108" i="68"/>
  <c r="AZ108" i="68"/>
  <c r="AY108" i="68"/>
  <c r="AX108" i="68"/>
  <c r="AO108" i="68"/>
  <c r="AN108" i="68"/>
  <c r="AM108" i="68"/>
  <c r="AL108" i="68"/>
  <c r="AK108" i="68"/>
  <c r="AJ108" i="68"/>
  <c r="AI108" i="68"/>
  <c r="AH108" i="68"/>
  <c r="AG108" i="68"/>
  <c r="AF108" i="68"/>
  <c r="AE108" i="68"/>
  <c r="AD108" i="68"/>
  <c r="AC108" i="68"/>
  <c r="AB108" i="68"/>
  <c r="AA108" i="68"/>
  <c r="Z108" i="68"/>
  <c r="Y108" i="68"/>
  <c r="X108" i="68"/>
  <c r="W108" i="68"/>
  <c r="V108" i="68"/>
  <c r="U108" i="68"/>
  <c r="T108" i="68"/>
  <c r="S108" i="68"/>
  <c r="BT107" i="68"/>
  <c r="BS107" i="68"/>
  <c r="BR107" i="68"/>
  <c r="BQ107" i="68"/>
  <c r="BP107" i="68"/>
  <c r="BO107" i="68"/>
  <c r="BN107" i="68"/>
  <c r="BM107" i="68"/>
  <c r="BL107" i="68"/>
  <c r="BK107" i="68"/>
  <c r="BJ107" i="68"/>
  <c r="BI107" i="68"/>
  <c r="BH107" i="68"/>
  <c r="BG107" i="68"/>
  <c r="BF107" i="68"/>
  <c r="BE107" i="68"/>
  <c r="BD107" i="68"/>
  <c r="BC107" i="68"/>
  <c r="BB107" i="68"/>
  <c r="BA107" i="68"/>
  <c r="AZ107" i="68"/>
  <c r="AY107" i="68"/>
  <c r="AX107" i="68"/>
  <c r="AO107" i="68"/>
  <c r="AN107" i="68"/>
  <c r="AM107" i="68"/>
  <c r="AL107" i="68"/>
  <c r="AK107" i="68"/>
  <c r="AJ107" i="68"/>
  <c r="AI107" i="68"/>
  <c r="AH107" i="68"/>
  <c r="AG107" i="68"/>
  <c r="AF107" i="68"/>
  <c r="AE107" i="68"/>
  <c r="AD107" i="68"/>
  <c r="AC107" i="68"/>
  <c r="AB107" i="68"/>
  <c r="AA107" i="68"/>
  <c r="Z107" i="68"/>
  <c r="Y107" i="68"/>
  <c r="X107" i="68"/>
  <c r="W107" i="68"/>
  <c r="V107" i="68"/>
  <c r="U107" i="68"/>
  <c r="T107" i="68"/>
  <c r="S107" i="68"/>
  <c r="BT106" i="68"/>
  <c r="BS106" i="68"/>
  <c r="BR106" i="68"/>
  <c r="BQ106" i="68"/>
  <c r="BP106" i="68"/>
  <c r="BO106" i="68"/>
  <c r="BN106" i="68"/>
  <c r="BM106" i="68"/>
  <c r="BL106" i="68"/>
  <c r="BK106" i="68"/>
  <c r="BJ106" i="68"/>
  <c r="BI106" i="68"/>
  <c r="BH106" i="68"/>
  <c r="BG106" i="68"/>
  <c r="BF106" i="68"/>
  <c r="BE106" i="68"/>
  <c r="BD106" i="68"/>
  <c r="BC106" i="68"/>
  <c r="BB106" i="68"/>
  <c r="BA106" i="68"/>
  <c r="AZ106" i="68"/>
  <c r="AY106" i="68"/>
  <c r="AX106" i="68"/>
  <c r="AO106" i="68"/>
  <c r="AN106" i="68"/>
  <c r="AM106" i="68"/>
  <c r="AL106" i="68"/>
  <c r="AK106" i="68"/>
  <c r="AJ106" i="68"/>
  <c r="AI106" i="68"/>
  <c r="AH106" i="68"/>
  <c r="AG106" i="68"/>
  <c r="AF106" i="68"/>
  <c r="AE106" i="68"/>
  <c r="AD106" i="68"/>
  <c r="AC106" i="68"/>
  <c r="AB106" i="68"/>
  <c r="AA106" i="68"/>
  <c r="Z106" i="68"/>
  <c r="Y106" i="68"/>
  <c r="X106" i="68"/>
  <c r="W106" i="68"/>
  <c r="V106" i="68"/>
  <c r="U106" i="68"/>
  <c r="T106" i="68"/>
  <c r="S106" i="68"/>
  <c r="BT105" i="68"/>
  <c r="BS105" i="68"/>
  <c r="BR105" i="68"/>
  <c r="BQ105" i="68"/>
  <c r="BP105" i="68"/>
  <c r="BO105" i="68"/>
  <c r="BN105" i="68"/>
  <c r="BM105" i="68"/>
  <c r="BL105" i="68"/>
  <c r="BK105" i="68"/>
  <c r="BJ105" i="68"/>
  <c r="BI105" i="68"/>
  <c r="BH105" i="68"/>
  <c r="BG105" i="68"/>
  <c r="BF105" i="68"/>
  <c r="BE105" i="68"/>
  <c r="BD105" i="68"/>
  <c r="BC105" i="68"/>
  <c r="BB105" i="68"/>
  <c r="BA105" i="68"/>
  <c r="AZ105" i="68"/>
  <c r="AY105" i="68"/>
  <c r="AX105" i="68"/>
  <c r="AO105" i="68"/>
  <c r="AN105" i="68"/>
  <c r="AM105" i="68"/>
  <c r="AL105" i="68"/>
  <c r="AK105" i="68"/>
  <c r="AJ105" i="68"/>
  <c r="AI105" i="68"/>
  <c r="AH105" i="68"/>
  <c r="AG105" i="68"/>
  <c r="AF105" i="68"/>
  <c r="AE105" i="68"/>
  <c r="AD105" i="68"/>
  <c r="AC105" i="68"/>
  <c r="AB105" i="68"/>
  <c r="AA105" i="68"/>
  <c r="Z105" i="68"/>
  <c r="Y105" i="68"/>
  <c r="X105" i="68"/>
  <c r="W105" i="68"/>
  <c r="V105" i="68"/>
  <c r="U105" i="68"/>
  <c r="T105" i="68"/>
  <c r="S105" i="68"/>
  <c r="BT104" i="68"/>
  <c r="BS104" i="68"/>
  <c r="BR104" i="68"/>
  <c r="BQ104" i="68"/>
  <c r="BP104" i="68"/>
  <c r="BO104" i="68"/>
  <c r="BN104" i="68"/>
  <c r="BM104" i="68"/>
  <c r="BL104" i="68"/>
  <c r="BK104" i="68"/>
  <c r="BJ104" i="68"/>
  <c r="BI104" i="68"/>
  <c r="BH104" i="68"/>
  <c r="BG104" i="68"/>
  <c r="BF104" i="68"/>
  <c r="BE104" i="68"/>
  <c r="BD104" i="68"/>
  <c r="BC104" i="68"/>
  <c r="BB104" i="68"/>
  <c r="BA104" i="68"/>
  <c r="AZ104" i="68"/>
  <c r="AY104" i="68"/>
  <c r="AX104" i="68"/>
  <c r="BT103" i="68"/>
  <c r="BS103" i="68"/>
  <c r="BR103" i="68"/>
  <c r="BQ103" i="68"/>
  <c r="BP103" i="68"/>
  <c r="BO103" i="68"/>
  <c r="BN103" i="68"/>
  <c r="BM103" i="68"/>
  <c r="BL103" i="68"/>
  <c r="BK103" i="68"/>
  <c r="BJ103" i="68"/>
  <c r="BI103" i="68"/>
  <c r="BH103" i="68"/>
  <c r="BG103" i="68"/>
  <c r="BF103" i="68"/>
  <c r="BE103" i="68"/>
  <c r="BD103" i="68"/>
  <c r="BC103" i="68"/>
  <c r="BB103" i="68"/>
  <c r="BA103" i="68"/>
  <c r="AZ103" i="68"/>
  <c r="AY103" i="68"/>
  <c r="AX103" i="68"/>
  <c r="AO103" i="68"/>
  <c r="AN103" i="68"/>
  <c r="AM103" i="68"/>
  <c r="AL103" i="68"/>
  <c r="AK103" i="68"/>
  <c r="AJ103" i="68"/>
  <c r="AI103" i="68"/>
  <c r="AH103" i="68"/>
  <c r="AG103" i="68"/>
  <c r="AF103" i="68"/>
  <c r="AE103" i="68"/>
  <c r="AD103" i="68"/>
  <c r="AC103" i="68"/>
  <c r="AB103" i="68"/>
  <c r="AA103" i="68"/>
  <c r="Z103" i="68"/>
  <c r="Y103" i="68"/>
  <c r="X103" i="68"/>
  <c r="W103" i="68"/>
  <c r="V103" i="68"/>
  <c r="U103" i="68"/>
  <c r="T103" i="68"/>
  <c r="S103" i="68"/>
  <c r="BT102" i="68"/>
  <c r="BS102" i="68"/>
  <c r="BR102" i="68"/>
  <c r="BQ102" i="68"/>
  <c r="BP102" i="68"/>
  <c r="BO102" i="68"/>
  <c r="BN102" i="68"/>
  <c r="BM102" i="68"/>
  <c r="BL102" i="68"/>
  <c r="BK102" i="68"/>
  <c r="BJ102" i="68"/>
  <c r="BI102" i="68"/>
  <c r="BH102" i="68"/>
  <c r="BG102" i="68"/>
  <c r="BF102" i="68"/>
  <c r="BE102" i="68"/>
  <c r="BD102" i="68"/>
  <c r="BC102" i="68"/>
  <c r="BB102" i="68"/>
  <c r="BA102" i="68"/>
  <c r="AZ102" i="68"/>
  <c r="AY102" i="68"/>
  <c r="AX102" i="68"/>
  <c r="AO102" i="68"/>
  <c r="AN102" i="68"/>
  <c r="AM102" i="68"/>
  <c r="AL102" i="68"/>
  <c r="AK102" i="68"/>
  <c r="AJ102" i="68"/>
  <c r="AI102" i="68"/>
  <c r="AH102" i="68"/>
  <c r="AG102" i="68"/>
  <c r="AF102" i="68"/>
  <c r="AE102" i="68"/>
  <c r="AD102" i="68"/>
  <c r="AC102" i="68"/>
  <c r="AB102" i="68"/>
  <c r="AA102" i="68"/>
  <c r="Z102" i="68"/>
  <c r="Y102" i="68"/>
  <c r="X102" i="68"/>
  <c r="W102" i="68"/>
  <c r="V102" i="68"/>
  <c r="U102" i="68"/>
  <c r="T102" i="68"/>
  <c r="S102" i="68"/>
  <c r="BT101" i="68"/>
  <c r="BS101" i="68"/>
  <c r="BR101" i="68"/>
  <c r="BQ101" i="68"/>
  <c r="BP101" i="68"/>
  <c r="BO101" i="68"/>
  <c r="BN101" i="68"/>
  <c r="BM101" i="68"/>
  <c r="BL101" i="68"/>
  <c r="BK101" i="68"/>
  <c r="BJ101" i="68"/>
  <c r="BI101" i="68"/>
  <c r="BH101" i="68"/>
  <c r="BG101" i="68"/>
  <c r="BF101" i="68"/>
  <c r="BE101" i="68"/>
  <c r="BD101" i="68"/>
  <c r="BC101" i="68"/>
  <c r="BB101" i="68"/>
  <c r="BA101" i="68"/>
  <c r="AZ101" i="68"/>
  <c r="AY101" i="68"/>
  <c r="AX101" i="68"/>
  <c r="AO101" i="68"/>
  <c r="AN101" i="68"/>
  <c r="AM101" i="68"/>
  <c r="AL101" i="68"/>
  <c r="AK101" i="68"/>
  <c r="AJ101" i="68"/>
  <c r="AI101" i="68"/>
  <c r="AH101" i="68"/>
  <c r="AG101" i="68"/>
  <c r="AF101" i="68"/>
  <c r="AE101" i="68"/>
  <c r="AD101" i="68"/>
  <c r="AC101" i="68"/>
  <c r="AB101" i="68"/>
  <c r="AA101" i="68"/>
  <c r="Z101" i="68"/>
  <c r="Y101" i="68"/>
  <c r="X101" i="68"/>
  <c r="W101" i="68"/>
  <c r="V101" i="68"/>
  <c r="U101" i="68"/>
  <c r="T101" i="68"/>
  <c r="S101" i="68"/>
  <c r="BT100" i="68"/>
  <c r="BS100" i="68"/>
  <c r="BR100" i="68"/>
  <c r="BQ100" i="68"/>
  <c r="BP100" i="68"/>
  <c r="BO100" i="68"/>
  <c r="BN100" i="68"/>
  <c r="BM100" i="68"/>
  <c r="BL100" i="68"/>
  <c r="BK100" i="68"/>
  <c r="BJ100" i="68"/>
  <c r="BI100" i="68"/>
  <c r="BH100" i="68"/>
  <c r="BG100" i="68"/>
  <c r="BF100" i="68"/>
  <c r="BE100" i="68"/>
  <c r="BD100" i="68"/>
  <c r="BC100" i="68"/>
  <c r="BB100" i="68"/>
  <c r="BA100" i="68"/>
  <c r="AZ100" i="68"/>
  <c r="AY100" i="68"/>
  <c r="AX100" i="68"/>
  <c r="AO100" i="68"/>
  <c r="AN100" i="68"/>
  <c r="AM100" i="68"/>
  <c r="AL100" i="68"/>
  <c r="AK100" i="68"/>
  <c r="AJ100" i="68"/>
  <c r="AI100" i="68"/>
  <c r="AH100" i="68"/>
  <c r="AG100" i="68"/>
  <c r="AF100" i="68"/>
  <c r="AE100" i="68"/>
  <c r="AD100" i="68"/>
  <c r="AC100" i="68"/>
  <c r="AB100" i="68"/>
  <c r="AA100" i="68"/>
  <c r="Z100" i="68"/>
  <c r="Y100" i="68"/>
  <c r="X100" i="68"/>
  <c r="W100" i="68"/>
  <c r="V100" i="68"/>
  <c r="U100" i="68"/>
  <c r="T100" i="68"/>
  <c r="S100" i="68"/>
  <c r="BT99" i="68"/>
  <c r="BS99" i="68"/>
  <c r="BR99" i="68"/>
  <c r="BQ99" i="68"/>
  <c r="BP99" i="68"/>
  <c r="BO99" i="68"/>
  <c r="BN99" i="68"/>
  <c r="BM99" i="68"/>
  <c r="BL99" i="68"/>
  <c r="BK99" i="68"/>
  <c r="BJ99" i="68"/>
  <c r="BI99" i="68"/>
  <c r="BH99" i="68"/>
  <c r="BG99" i="68"/>
  <c r="BF99" i="68"/>
  <c r="BE99" i="68"/>
  <c r="BD99" i="68"/>
  <c r="BC99" i="68"/>
  <c r="BB99" i="68"/>
  <c r="BA99" i="68"/>
  <c r="AZ99" i="68"/>
  <c r="AY99" i="68"/>
  <c r="AX99" i="68"/>
  <c r="AO99" i="68"/>
  <c r="AN99" i="68"/>
  <c r="AM99" i="68"/>
  <c r="AL99" i="68"/>
  <c r="AK99" i="68"/>
  <c r="AJ99" i="68"/>
  <c r="AI99" i="68"/>
  <c r="AH99" i="68"/>
  <c r="AG99" i="68"/>
  <c r="AF99" i="68"/>
  <c r="AE99" i="68"/>
  <c r="AD99" i="68"/>
  <c r="AC99" i="68"/>
  <c r="AB99" i="68"/>
  <c r="AA99" i="68"/>
  <c r="Z99" i="68"/>
  <c r="Y99" i="68"/>
  <c r="X99" i="68"/>
  <c r="W99" i="68"/>
  <c r="V99" i="68"/>
  <c r="U99" i="68"/>
  <c r="T99" i="68"/>
  <c r="S99" i="68"/>
  <c r="BT98" i="68"/>
  <c r="BS98" i="68"/>
  <c r="BR98" i="68"/>
  <c r="BQ98" i="68"/>
  <c r="BP98" i="68"/>
  <c r="BO98" i="68"/>
  <c r="BN98" i="68"/>
  <c r="BM98" i="68"/>
  <c r="BL98" i="68"/>
  <c r="BK98" i="68"/>
  <c r="BJ98" i="68"/>
  <c r="BI98" i="68"/>
  <c r="BH98" i="68"/>
  <c r="BG98" i="68"/>
  <c r="BF98" i="68"/>
  <c r="BE98" i="68"/>
  <c r="BD98" i="68"/>
  <c r="BC98" i="68"/>
  <c r="BB98" i="68"/>
  <c r="BA98" i="68"/>
  <c r="AZ98" i="68"/>
  <c r="AY98" i="68"/>
  <c r="AX98" i="68"/>
  <c r="AO98" i="68"/>
  <c r="AN98" i="68"/>
  <c r="AM98" i="68"/>
  <c r="AL98" i="68"/>
  <c r="AK98" i="68"/>
  <c r="AJ98" i="68"/>
  <c r="AI98" i="68"/>
  <c r="AH98" i="68"/>
  <c r="AG98" i="68"/>
  <c r="AF98" i="68"/>
  <c r="AE98" i="68"/>
  <c r="AD98" i="68"/>
  <c r="AC98" i="68"/>
  <c r="AB98" i="68"/>
  <c r="AA98" i="68"/>
  <c r="Z98" i="68"/>
  <c r="Y98" i="68"/>
  <c r="X98" i="68"/>
  <c r="W98" i="68"/>
  <c r="V98" i="68"/>
  <c r="U98" i="68"/>
  <c r="T98" i="68"/>
  <c r="S98" i="68"/>
  <c r="BT97" i="68"/>
  <c r="BS97" i="68"/>
  <c r="BR97" i="68"/>
  <c r="BQ97" i="68"/>
  <c r="BP97" i="68"/>
  <c r="BO97" i="68"/>
  <c r="BN97" i="68"/>
  <c r="BM97" i="68"/>
  <c r="BL97" i="68"/>
  <c r="BK97" i="68"/>
  <c r="BJ97" i="68"/>
  <c r="BI97" i="68"/>
  <c r="BH97" i="68"/>
  <c r="BG97" i="68"/>
  <c r="BF97" i="68"/>
  <c r="BE97" i="68"/>
  <c r="BD97" i="68"/>
  <c r="BC97" i="68"/>
  <c r="BB97" i="68"/>
  <c r="BA97" i="68"/>
  <c r="J122" i="79" s="1"/>
  <c r="AZ97" i="68"/>
  <c r="AY97" i="68"/>
  <c r="AX97" i="68"/>
  <c r="BT96" i="68"/>
  <c r="BS96" i="68"/>
  <c r="BR96" i="68"/>
  <c r="BQ96" i="68"/>
  <c r="BP96" i="68"/>
  <c r="BO96" i="68"/>
  <c r="BN96" i="68"/>
  <c r="BM96" i="68"/>
  <c r="BL96" i="68"/>
  <c r="BK96" i="68"/>
  <c r="BJ96" i="68"/>
  <c r="BI96" i="68"/>
  <c r="BH96" i="68"/>
  <c r="BG96" i="68"/>
  <c r="BF96" i="68"/>
  <c r="BE96" i="68"/>
  <c r="BD96" i="68"/>
  <c r="BC96" i="68"/>
  <c r="BB96" i="68"/>
  <c r="BA96" i="68"/>
  <c r="AZ96" i="68"/>
  <c r="AY96" i="68"/>
  <c r="AX96" i="68"/>
  <c r="AO96" i="68"/>
  <c r="AN96" i="68"/>
  <c r="AM96" i="68"/>
  <c r="AL96" i="68"/>
  <c r="AK96" i="68"/>
  <c r="AJ96" i="68"/>
  <c r="AI96" i="68"/>
  <c r="AH96" i="68"/>
  <c r="AG96" i="68"/>
  <c r="AF96" i="68"/>
  <c r="AE96" i="68"/>
  <c r="AD96" i="68"/>
  <c r="AC96" i="68"/>
  <c r="AB96" i="68"/>
  <c r="AA96" i="68"/>
  <c r="Z96" i="68"/>
  <c r="Y96" i="68"/>
  <c r="X96" i="68"/>
  <c r="W96" i="68"/>
  <c r="V96" i="68"/>
  <c r="U96" i="68"/>
  <c r="T96" i="68"/>
  <c r="S96" i="68"/>
  <c r="BT95" i="68"/>
  <c r="BS95" i="68"/>
  <c r="BR95" i="68"/>
  <c r="BQ95" i="68"/>
  <c r="BP95" i="68"/>
  <c r="BO95" i="68"/>
  <c r="BN95" i="68"/>
  <c r="BM95" i="68"/>
  <c r="BL95" i="68"/>
  <c r="BK95" i="68"/>
  <c r="BJ95" i="68"/>
  <c r="BI95" i="68"/>
  <c r="BH95" i="68"/>
  <c r="BG95" i="68"/>
  <c r="BF95" i="68"/>
  <c r="BE95" i="68"/>
  <c r="BD95" i="68"/>
  <c r="BC95" i="68"/>
  <c r="BB95" i="68"/>
  <c r="BA95" i="68"/>
  <c r="AZ95" i="68"/>
  <c r="AY95" i="68"/>
  <c r="AX95" i="68"/>
  <c r="AO95" i="68"/>
  <c r="AN95" i="68"/>
  <c r="AM95" i="68"/>
  <c r="AL95" i="68"/>
  <c r="AK95" i="68"/>
  <c r="AJ95" i="68"/>
  <c r="AI95" i="68"/>
  <c r="AH95" i="68"/>
  <c r="AG95" i="68"/>
  <c r="AF95" i="68"/>
  <c r="AE95" i="68"/>
  <c r="AD95" i="68"/>
  <c r="AC95" i="68"/>
  <c r="AB95" i="68"/>
  <c r="AA95" i="68"/>
  <c r="Z95" i="68"/>
  <c r="Y95" i="68"/>
  <c r="X95" i="68"/>
  <c r="W95" i="68"/>
  <c r="V95" i="68"/>
  <c r="U95" i="68"/>
  <c r="T95" i="68"/>
  <c r="S95" i="68"/>
  <c r="BT94" i="68"/>
  <c r="BS94" i="68"/>
  <c r="BR94" i="68"/>
  <c r="BQ94" i="68"/>
  <c r="BP94" i="68"/>
  <c r="BO94" i="68"/>
  <c r="BN94" i="68"/>
  <c r="BM94" i="68"/>
  <c r="BL94" i="68"/>
  <c r="BK94" i="68"/>
  <c r="BJ94" i="68"/>
  <c r="BI94" i="68"/>
  <c r="BH94" i="68"/>
  <c r="BG94" i="68"/>
  <c r="BF94" i="68"/>
  <c r="BE94" i="68"/>
  <c r="BD94" i="68"/>
  <c r="BC94" i="68"/>
  <c r="BB94" i="68"/>
  <c r="BA94" i="68"/>
  <c r="AZ94" i="68"/>
  <c r="AY94" i="68"/>
  <c r="AX94" i="68"/>
  <c r="AO94" i="68"/>
  <c r="AN94" i="68"/>
  <c r="AM94" i="68"/>
  <c r="AL94" i="68"/>
  <c r="AK94" i="68"/>
  <c r="AJ94" i="68"/>
  <c r="AI94" i="68"/>
  <c r="AH94" i="68"/>
  <c r="AG94" i="68"/>
  <c r="AF94" i="68"/>
  <c r="AE94" i="68"/>
  <c r="AD94" i="68"/>
  <c r="AC94" i="68"/>
  <c r="AB94" i="68"/>
  <c r="AA94" i="68"/>
  <c r="Z94" i="68"/>
  <c r="Y94" i="68"/>
  <c r="X94" i="68"/>
  <c r="W94" i="68"/>
  <c r="V94" i="68"/>
  <c r="U94" i="68"/>
  <c r="T94" i="68"/>
  <c r="S94" i="68"/>
  <c r="BT93" i="68"/>
  <c r="BS93" i="68"/>
  <c r="BR93" i="68"/>
  <c r="BQ93" i="68"/>
  <c r="BP93" i="68"/>
  <c r="BO93" i="68"/>
  <c r="BN93" i="68"/>
  <c r="BM93" i="68"/>
  <c r="BL93" i="68"/>
  <c r="BK93" i="68"/>
  <c r="BJ93" i="68"/>
  <c r="BI93" i="68"/>
  <c r="BH93" i="68"/>
  <c r="BG93" i="68"/>
  <c r="BF93" i="68"/>
  <c r="BE93" i="68"/>
  <c r="BD93" i="68"/>
  <c r="BC93" i="68"/>
  <c r="BB93" i="68"/>
  <c r="BA93" i="68"/>
  <c r="AZ93" i="68"/>
  <c r="AY93" i="68"/>
  <c r="AX93" i="68"/>
  <c r="AO93" i="68"/>
  <c r="AN93" i="68"/>
  <c r="AM93" i="68"/>
  <c r="AL93" i="68"/>
  <c r="AK93" i="68"/>
  <c r="AJ93" i="68"/>
  <c r="AI93" i="68"/>
  <c r="AH93" i="68"/>
  <c r="AG93" i="68"/>
  <c r="AF93" i="68"/>
  <c r="AE93" i="68"/>
  <c r="AD93" i="68"/>
  <c r="AC93" i="68"/>
  <c r="AB93" i="68"/>
  <c r="AA93" i="68"/>
  <c r="Z93" i="68"/>
  <c r="Y93" i="68"/>
  <c r="X93" i="68"/>
  <c r="W93" i="68"/>
  <c r="V93" i="68"/>
  <c r="U93" i="68"/>
  <c r="T93" i="68"/>
  <c r="S93" i="68"/>
  <c r="BT92" i="68"/>
  <c r="BS92" i="68"/>
  <c r="BR92" i="68"/>
  <c r="BQ92" i="68"/>
  <c r="BP92" i="68"/>
  <c r="BO92" i="68"/>
  <c r="BN92" i="68"/>
  <c r="BM92" i="68"/>
  <c r="BL92" i="68"/>
  <c r="BK92" i="68"/>
  <c r="BJ92" i="68"/>
  <c r="BI92" i="68"/>
  <c r="BH92" i="68"/>
  <c r="BG92" i="68"/>
  <c r="BF92" i="68"/>
  <c r="BE92" i="68"/>
  <c r="BD92" i="68"/>
  <c r="BC92" i="68"/>
  <c r="BB92" i="68"/>
  <c r="BA92" i="68"/>
  <c r="AZ92" i="68"/>
  <c r="AY92" i="68"/>
  <c r="AX92" i="68"/>
  <c r="AO92" i="68"/>
  <c r="AN92" i="68"/>
  <c r="AM92" i="68"/>
  <c r="AL92" i="68"/>
  <c r="AK92" i="68"/>
  <c r="AJ92" i="68"/>
  <c r="AI92" i="68"/>
  <c r="AH92" i="68"/>
  <c r="AG92" i="68"/>
  <c r="AF92" i="68"/>
  <c r="AE92" i="68"/>
  <c r="AD92" i="68"/>
  <c r="AC92" i="68"/>
  <c r="AB92" i="68"/>
  <c r="AA92" i="68"/>
  <c r="Z92" i="68"/>
  <c r="Y92" i="68"/>
  <c r="X92" i="68"/>
  <c r="W92" i="68"/>
  <c r="V92" i="68"/>
  <c r="U92" i="68"/>
  <c r="T92" i="68"/>
  <c r="S92" i="68"/>
  <c r="BT91" i="68"/>
  <c r="BS91" i="68"/>
  <c r="BR91" i="68"/>
  <c r="BQ91" i="68"/>
  <c r="BP91" i="68"/>
  <c r="BO91" i="68"/>
  <c r="BN91" i="68"/>
  <c r="BM91" i="68"/>
  <c r="BL91" i="68"/>
  <c r="BK91" i="68"/>
  <c r="BJ91" i="68"/>
  <c r="BI91" i="68"/>
  <c r="BH91" i="68"/>
  <c r="BG91" i="68"/>
  <c r="BF91" i="68"/>
  <c r="BE91" i="68"/>
  <c r="BD91" i="68"/>
  <c r="BC91" i="68"/>
  <c r="BB91" i="68"/>
  <c r="BA91" i="68"/>
  <c r="AZ91" i="68"/>
  <c r="AY91" i="68"/>
  <c r="AX91" i="68"/>
  <c r="AO91" i="68"/>
  <c r="AN91" i="68"/>
  <c r="AM91" i="68"/>
  <c r="AL91" i="68"/>
  <c r="AK91" i="68"/>
  <c r="AJ91" i="68"/>
  <c r="AI91" i="68"/>
  <c r="AH91" i="68"/>
  <c r="AG91" i="68"/>
  <c r="AF91" i="68"/>
  <c r="AE91" i="68"/>
  <c r="AD91" i="68"/>
  <c r="AC91" i="68"/>
  <c r="AB91" i="68"/>
  <c r="AA91" i="68"/>
  <c r="Z91" i="68"/>
  <c r="Y91" i="68"/>
  <c r="X91" i="68"/>
  <c r="W91" i="68"/>
  <c r="V91" i="68"/>
  <c r="U91" i="68"/>
  <c r="T91" i="68"/>
  <c r="S91" i="68"/>
  <c r="BT90" i="68"/>
  <c r="BS90" i="68"/>
  <c r="BR90" i="68"/>
  <c r="BQ90" i="68"/>
  <c r="BP90" i="68"/>
  <c r="BO90" i="68"/>
  <c r="BN90" i="68"/>
  <c r="BM90" i="68"/>
  <c r="BL90" i="68"/>
  <c r="BK90" i="68"/>
  <c r="BJ90" i="68"/>
  <c r="BI90" i="68"/>
  <c r="BH90" i="68"/>
  <c r="BG90" i="68"/>
  <c r="BF90" i="68"/>
  <c r="BE90" i="68"/>
  <c r="BD90" i="68"/>
  <c r="BC90" i="68"/>
  <c r="BB90" i="68"/>
  <c r="BA90" i="68"/>
  <c r="AZ90" i="68"/>
  <c r="AY90" i="68"/>
  <c r="AX90" i="68"/>
  <c r="AO90" i="68"/>
  <c r="AN90" i="68"/>
  <c r="AM90" i="68"/>
  <c r="AL90" i="68"/>
  <c r="AK90" i="68"/>
  <c r="AJ90" i="68"/>
  <c r="AI90" i="68"/>
  <c r="AH90" i="68"/>
  <c r="AG90" i="68"/>
  <c r="AF90" i="68"/>
  <c r="AE90" i="68"/>
  <c r="AD90" i="68"/>
  <c r="AC90" i="68"/>
  <c r="AB90" i="68"/>
  <c r="AA90" i="68"/>
  <c r="Z90" i="68"/>
  <c r="Y90" i="68"/>
  <c r="X90" i="68"/>
  <c r="W90" i="68"/>
  <c r="V90" i="68"/>
  <c r="U90" i="68"/>
  <c r="T90" i="68"/>
  <c r="S90" i="68"/>
  <c r="BT89" i="68"/>
  <c r="BS89" i="68"/>
  <c r="BR89" i="68"/>
  <c r="BQ89" i="68"/>
  <c r="BP89" i="68"/>
  <c r="BO89" i="68"/>
  <c r="BN89" i="68"/>
  <c r="BM89" i="68"/>
  <c r="BL89" i="68"/>
  <c r="BK89" i="68"/>
  <c r="BJ89" i="68"/>
  <c r="BI89" i="68"/>
  <c r="BH89" i="68"/>
  <c r="BG89" i="68"/>
  <c r="BF89" i="68"/>
  <c r="BE89" i="68"/>
  <c r="BD89" i="68"/>
  <c r="BC89" i="68"/>
  <c r="BB89" i="68"/>
  <c r="BA89" i="68"/>
  <c r="AZ89" i="68"/>
  <c r="AY89" i="68"/>
  <c r="AX89" i="68"/>
  <c r="AO89" i="68"/>
  <c r="AN89" i="68"/>
  <c r="AM89" i="68"/>
  <c r="AL89" i="68"/>
  <c r="AK89" i="68"/>
  <c r="AJ89" i="68"/>
  <c r="AI89" i="68"/>
  <c r="AH89" i="68"/>
  <c r="AG89" i="68"/>
  <c r="AF89" i="68"/>
  <c r="AE89" i="68"/>
  <c r="AD89" i="68"/>
  <c r="AC89" i="68"/>
  <c r="AB89" i="68"/>
  <c r="AA89" i="68"/>
  <c r="Z89" i="68"/>
  <c r="Y89" i="68"/>
  <c r="X89" i="68"/>
  <c r="W89" i="68"/>
  <c r="V89" i="68"/>
  <c r="U89" i="68"/>
  <c r="T89" i="68"/>
  <c r="S89" i="68"/>
  <c r="BT88" i="68"/>
  <c r="BS88" i="68"/>
  <c r="BR88" i="68"/>
  <c r="BQ88" i="68"/>
  <c r="BP88" i="68"/>
  <c r="BO88" i="68"/>
  <c r="BN88" i="68"/>
  <c r="BM88" i="68"/>
  <c r="BL88" i="68"/>
  <c r="BK88" i="68"/>
  <c r="BJ88" i="68"/>
  <c r="BI88" i="68"/>
  <c r="BH88" i="68"/>
  <c r="BG88" i="68"/>
  <c r="BF88" i="68"/>
  <c r="BE88" i="68"/>
  <c r="BD88" i="68"/>
  <c r="BC88" i="68"/>
  <c r="BB88" i="68"/>
  <c r="BA88" i="68"/>
  <c r="AZ88" i="68"/>
  <c r="AY88" i="68"/>
  <c r="AX88" i="68"/>
  <c r="AO88" i="68"/>
  <c r="AN88" i="68"/>
  <c r="AM88" i="68"/>
  <c r="AL88" i="68"/>
  <c r="AK88" i="68"/>
  <c r="AJ88" i="68"/>
  <c r="AI88" i="68"/>
  <c r="AH88" i="68"/>
  <c r="AG88" i="68"/>
  <c r="AF88" i="68"/>
  <c r="AE88" i="68"/>
  <c r="AD88" i="68"/>
  <c r="AC88" i="68"/>
  <c r="AB88" i="68"/>
  <c r="AA88" i="68"/>
  <c r="Z88" i="68"/>
  <c r="Y88" i="68"/>
  <c r="X88" i="68"/>
  <c r="W88" i="68"/>
  <c r="V88" i="68"/>
  <c r="U88" i="68"/>
  <c r="T88" i="68"/>
  <c r="S88" i="68"/>
  <c r="BT87" i="68"/>
  <c r="BS87" i="68"/>
  <c r="BR87" i="68"/>
  <c r="BQ87" i="68"/>
  <c r="BP87" i="68"/>
  <c r="BO87" i="68"/>
  <c r="BN87" i="68"/>
  <c r="BM87" i="68"/>
  <c r="BL87" i="68"/>
  <c r="BK87" i="68"/>
  <c r="BJ87" i="68"/>
  <c r="BI87" i="68"/>
  <c r="BH87" i="68"/>
  <c r="BG87" i="68"/>
  <c r="BF87" i="68"/>
  <c r="BE87" i="68"/>
  <c r="BD87" i="68"/>
  <c r="BC87" i="68"/>
  <c r="BB87" i="68"/>
  <c r="BA87" i="68"/>
  <c r="AZ87" i="68"/>
  <c r="AY87" i="68"/>
  <c r="AX87" i="68"/>
  <c r="AO87" i="68"/>
  <c r="AN87" i="68"/>
  <c r="AM87" i="68"/>
  <c r="AL87" i="68"/>
  <c r="AK87" i="68"/>
  <c r="AJ87" i="68"/>
  <c r="AI87" i="68"/>
  <c r="AH87" i="68"/>
  <c r="AG87" i="68"/>
  <c r="AF87" i="68"/>
  <c r="AE87" i="68"/>
  <c r="AD87" i="68"/>
  <c r="AC87" i="68"/>
  <c r="AB87" i="68"/>
  <c r="AA87" i="68"/>
  <c r="Z87" i="68"/>
  <c r="Y87" i="68"/>
  <c r="X87" i="68"/>
  <c r="W87" i="68"/>
  <c r="V87" i="68"/>
  <c r="U87" i="68"/>
  <c r="T87" i="68"/>
  <c r="S87" i="68"/>
  <c r="BT86" i="68"/>
  <c r="BS86" i="68"/>
  <c r="BR86" i="68"/>
  <c r="BQ86" i="68"/>
  <c r="BP86" i="68"/>
  <c r="BO86" i="68"/>
  <c r="BN86" i="68"/>
  <c r="BM86" i="68"/>
  <c r="BL86" i="68"/>
  <c r="BK86" i="68"/>
  <c r="BJ86" i="68"/>
  <c r="BI86" i="68"/>
  <c r="BH86" i="68"/>
  <c r="BG86" i="68"/>
  <c r="BF86" i="68"/>
  <c r="BE86" i="68"/>
  <c r="BD86" i="68"/>
  <c r="BC86" i="68"/>
  <c r="BB86" i="68"/>
  <c r="BA86" i="68"/>
  <c r="AZ86" i="68"/>
  <c r="AY86" i="68"/>
  <c r="AX86" i="68"/>
  <c r="AO86" i="68"/>
  <c r="AN86" i="68"/>
  <c r="AM86" i="68"/>
  <c r="AL86" i="68"/>
  <c r="AK86" i="68"/>
  <c r="AJ86" i="68"/>
  <c r="AI86" i="68"/>
  <c r="AH86" i="68"/>
  <c r="AG86" i="68"/>
  <c r="AF86" i="68"/>
  <c r="AE86" i="68"/>
  <c r="AD86" i="68"/>
  <c r="AC86" i="68"/>
  <c r="AB86" i="68"/>
  <c r="AA86" i="68"/>
  <c r="Z86" i="68"/>
  <c r="Y86" i="68"/>
  <c r="X86" i="68"/>
  <c r="W86" i="68"/>
  <c r="V86" i="68"/>
  <c r="U86" i="68"/>
  <c r="T86" i="68"/>
  <c r="S86" i="68"/>
  <c r="BT85" i="68"/>
  <c r="BS85" i="68"/>
  <c r="BR85" i="68"/>
  <c r="BQ85" i="68"/>
  <c r="BP85" i="68"/>
  <c r="BO85" i="68"/>
  <c r="BN85" i="68"/>
  <c r="BM85" i="68"/>
  <c r="BL85" i="68"/>
  <c r="BK85" i="68"/>
  <c r="BJ85" i="68"/>
  <c r="BI85" i="68"/>
  <c r="BH85" i="68"/>
  <c r="BG85" i="68"/>
  <c r="BF85" i="68"/>
  <c r="BE85" i="68"/>
  <c r="BD85" i="68"/>
  <c r="BC85" i="68"/>
  <c r="BB85" i="68"/>
  <c r="BA85" i="68"/>
  <c r="AZ85" i="68"/>
  <c r="AY85" i="68"/>
  <c r="AX85" i="68"/>
  <c r="AO85" i="68"/>
  <c r="AN85" i="68"/>
  <c r="AM85" i="68"/>
  <c r="AL85" i="68"/>
  <c r="AK85" i="68"/>
  <c r="AJ85" i="68"/>
  <c r="AI85" i="68"/>
  <c r="AH85" i="68"/>
  <c r="AG85" i="68"/>
  <c r="AF85" i="68"/>
  <c r="AE85" i="68"/>
  <c r="AD85" i="68"/>
  <c r="AC85" i="68"/>
  <c r="AB85" i="68"/>
  <c r="AA85" i="68"/>
  <c r="Z85" i="68"/>
  <c r="Y85" i="68"/>
  <c r="X85" i="68"/>
  <c r="W85" i="68"/>
  <c r="V85" i="68"/>
  <c r="U85" i="68"/>
  <c r="T85" i="68"/>
  <c r="S85" i="68"/>
  <c r="BT84" i="68"/>
  <c r="BS84" i="68"/>
  <c r="BR84" i="68"/>
  <c r="BQ84" i="68"/>
  <c r="BP84" i="68"/>
  <c r="BO84" i="68"/>
  <c r="BN84" i="68"/>
  <c r="BM84" i="68"/>
  <c r="BL84" i="68"/>
  <c r="BK84" i="68"/>
  <c r="BJ84" i="68"/>
  <c r="BI84" i="68"/>
  <c r="BH84" i="68"/>
  <c r="BG84" i="68"/>
  <c r="BF84" i="68"/>
  <c r="BE84" i="68"/>
  <c r="BD84" i="68"/>
  <c r="BC84" i="68"/>
  <c r="BB84" i="68"/>
  <c r="BA84" i="68"/>
  <c r="AZ84" i="68"/>
  <c r="AY84" i="68"/>
  <c r="AX84" i="68"/>
  <c r="AO84" i="68"/>
  <c r="AN84" i="68"/>
  <c r="AM84" i="68"/>
  <c r="AL84" i="68"/>
  <c r="AK84" i="68"/>
  <c r="AJ84" i="68"/>
  <c r="AI84" i="68"/>
  <c r="AH84" i="68"/>
  <c r="AG84" i="68"/>
  <c r="AF84" i="68"/>
  <c r="AE84" i="68"/>
  <c r="AD84" i="68"/>
  <c r="AC84" i="68"/>
  <c r="AB84" i="68"/>
  <c r="AA84" i="68"/>
  <c r="Z84" i="68"/>
  <c r="Y84" i="68"/>
  <c r="X84" i="68"/>
  <c r="W84" i="68"/>
  <c r="V84" i="68"/>
  <c r="U84" i="68"/>
  <c r="T84" i="68"/>
  <c r="S84" i="68"/>
  <c r="BT83" i="68"/>
  <c r="BS83" i="68"/>
  <c r="BR83" i="68"/>
  <c r="BQ83" i="68"/>
  <c r="BP83" i="68"/>
  <c r="BO83" i="68"/>
  <c r="BN83" i="68"/>
  <c r="BM83" i="68"/>
  <c r="BL83" i="68"/>
  <c r="BK83" i="68"/>
  <c r="BJ83" i="68"/>
  <c r="BI83" i="68"/>
  <c r="BH83" i="68"/>
  <c r="BG83" i="68"/>
  <c r="BF83" i="68"/>
  <c r="BE83" i="68"/>
  <c r="BD83" i="68"/>
  <c r="BC83" i="68"/>
  <c r="BB83" i="68"/>
  <c r="BA83" i="68"/>
  <c r="AZ83" i="68"/>
  <c r="AY83" i="68"/>
  <c r="AX83" i="68"/>
  <c r="AO83" i="68"/>
  <c r="AN83" i="68"/>
  <c r="AM83" i="68"/>
  <c r="AL83" i="68"/>
  <c r="AK83" i="68"/>
  <c r="AJ83" i="68"/>
  <c r="AI83" i="68"/>
  <c r="AH83" i="68"/>
  <c r="AG83" i="68"/>
  <c r="AF83" i="68"/>
  <c r="AE83" i="68"/>
  <c r="AD83" i="68"/>
  <c r="AC83" i="68"/>
  <c r="AB83" i="68"/>
  <c r="AA83" i="68"/>
  <c r="Z83" i="68"/>
  <c r="Y83" i="68"/>
  <c r="X83" i="68"/>
  <c r="W83" i="68"/>
  <c r="V83" i="68"/>
  <c r="U83" i="68"/>
  <c r="T83" i="68"/>
  <c r="S83" i="68"/>
  <c r="BT82" i="68"/>
  <c r="BS82" i="68"/>
  <c r="BR82" i="68"/>
  <c r="BQ82" i="68"/>
  <c r="BP82" i="68"/>
  <c r="BO82" i="68"/>
  <c r="BN82" i="68"/>
  <c r="BM82" i="68"/>
  <c r="BL82" i="68"/>
  <c r="BK82" i="68"/>
  <c r="BJ82" i="68"/>
  <c r="BI82" i="68"/>
  <c r="BH82" i="68"/>
  <c r="BG82" i="68"/>
  <c r="BF82" i="68"/>
  <c r="BE82" i="68"/>
  <c r="BD82" i="68"/>
  <c r="BC82" i="68"/>
  <c r="BB82" i="68"/>
  <c r="BA82" i="68"/>
  <c r="J58" i="79" s="1"/>
  <c r="J195" i="79" s="1"/>
  <c r="AZ82" i="68"/>
  <c r="AY82" i="68"/>
  <c r="AX82" i="68"/>
  <c r="AO82" i="68"/>
  <c r="AN82" i="68"/>
  <c r="AM82" i="68"/>
  <c r="AL82" i="68"/>
  <c r="AK82" i="68"/>
  <c r="AJ82" i="68"/>
  <c r="AI82" i="68"/>
  <c r="AH82" i="68"/>
  <c r="AG82" i="68"/>
  <c r="AF82" i="68"/>
  <c r="AE82" i="68"/>
  <c r="AD82" i="68"/>
  <c r="AC82" i="68"/>
  <c r="AB82" i="68"/>
  <c r="AA82" i="68"/>
  <c r="Z82" i="68"/>
  <c r="Y82" i="68"/>
  <c r="X82" i="68"/>
  <c r="W82" i="68"/>
  <c r="V82" i="68"/>
  <c r="X58" i="79" s="1"/>
  <c r="U82" i="68"/>
  <c r="T82" i="68"/>
  <c r="S82" i="68"/>
  <c r="BT81" i="68"/>
  <c r="BS81" i="68"/>
  <c r="BR81" i="68"/>
  <c r="BQ81" i="68"/>
  <c r="BP81" i="68"/>
  <c r="BO81" i="68"/>
  <c r="BN81" i="68"/>
  <c r="BM81" i="68"/>
  <c r="BL81" i="68"/>
  <c r="BK81" i="68"/>
  <c r="BJ81" i="68"/>
  <c r="BI81" i="68"/>
  <c r="BH81" i="68"/>
  <c r="BG81" i="68"/>
  <c r="BF81" i="68"/>
  <c r="BE81" i="68"/>
  <c r="BD81" i="68"/>
  <c r="BC81" i="68"/>
  <c r="BB81" i="68"/>
  <c r="BA81" i="68"/>
  <c r="J60" i="79" s="1"/>
  <c r="AZ81" i="68"/>
  <c r="AY81" i="68"/>
  <c r="AX81" i="68"/>
  <c r="AO81" i="68"/>
  <c r="AN81" i="68"/>
  <c r="AM81" i="68"/>
  <c r="AL81" i="68"/>
  <c r="AK81" i="68"/>
  <c r="AJ81" i="68"/>
  <c r="AI81" i="68"/>
  <c r="AH81" i="68"/>
  <c r="AG81" i="68"/>
  <c r="AF81" i="68"/>
  <c r="AE81" i="68"/>
  <c r="AD81" i="68"/>
  <c r="AC81" i="68"/>
  <c r="AB81" i="68"/>
  <c r="AA81" i="68"/>
  <c r="Z81" i="68"/>
  <c r="Y81" i="68"/>
  <c r="X81" i="68"/>
  <c r="W81" i="68"/>
  <c r="V81" i="68"/>
  <c r="X60" i="79" s="1"/>
  <c r="U81" i="68"/>
  <c r="T81" i="68"/>
  <c r="S81" i="68"/>
  <c r="BT80" i="68"/>
  <c r="BS80" i="68"/>
  <c r="BR80" i="68"/>
  <c r="BQ80" i="68"/>
  <c r="BP80" i="68"/>
  <c r="BO80" i="68"/>
  <c r="BN80" i="68"/>
  <c r="BM80" i="68"/>
  <c r="BL80" i="68"/>
  <c r="BK80" i="68"/>
  <c r="BJ80" i="68"/>
  <c r="BI80" i="68"/>
  <c r="BH80" i="68"/>
  <c r="BG80" i="68"/>
  <c r="BF80" i="68"/>
  <c r="BE80" i="68"/>
  <c r="BD80" i="68"/>
  <c r="BC80" i="68"/>
  <c r="BB80" i="68"/>
  <c r="BA80" i="68"/>
  <c r="J61" i="79" s="1"/>
  <c r="AZ80" i="68"/>
  <c r="AY80" i="68"/>
  <c r="AX80" i="68"/>
  <c r="AO80" i="68"/>
  <c r="AN80" i="68"/>
  <c r="AM80" i="68"/>
  <c r="AL80" i="68"/>
  <c r="AK80" i="68"/>
  <c r="AJ80" i="68"/>
  <c r="AI80" i="68"/>
  <c r="AH80" i="68"/>
  <c r="AG80" i="68"/>
  <c r="AF80" i="68"/>
  <c r="AE80" i="68"/>
  <c r="AD80" i="68"/>
  <c r="AC80" i="68"/>
  <c r="AB80" i="68"/>
  <c r="AA80" i="68"/>
  <c r="Z80" i="68"/>
  <c r="Y80" i="68"/>
  <c r="X80" i="68"/>
  <c r="W80" i="68"/>
  <c r="V80" i="68"/>
  <c r="X61" i="79" s="1"/>
  <c r="U80" i="68"/>
  <c r="T80" i="68"/>
  <c r="S80" i="68"/>
  <c r="BT79" i="68"/>
  <c r="BS79" i="68"/>
  <c r="BR79" i="68"/>
  <c r="BQ79" i="68"/>
  <c r="BP79" i="68"/>
  <c r="BO79" i="68"/>
  <c r="BN79" i="68"/>
  <c r="BM79" i="68"/>
  <c r="BL79" i="68"/>
  <c r="BK79" i="68"/>
  <c r="BJ79" i="68"/>
  <c r="BI79" i="68"/>
  <c r="BH79" i="68"/>
  <c r="BG79" i="68"/>
  <c r="BF79" i="68"/>
  <c r="BE79" i="68"/>
  <c r="BD79" i="68"/>
  <c r="BC79" i="68"/>
  <c r="BB79" i="68"/>
  <c r="BA79" i="68"/>
  <c r="AZ79" i="68"/>
  <c r="AY79" i="68"/>
  <c r="AX79" i="68"/>
  <c r="BT78" i="68"/>
  <c r="BS78" i="68"/>
  <c r="BR78" i="68"/>
  <c r="BQ78" i="68"/>
  <c r="BP78" i="68"/>
  <c r="BO78" i="68"/>
  <c r="BN78" i="68"/>
  <c r="BM78" i="68"/>
  <c r="BL78" i="68"/>
  <c r="BK78" i="68"/>
  <c r="BJ78" i="68"/>
  <c r="BI78" i="68"/>
  <c r="BH78" i="68"/>
  <c r="BG78" i="68"/>
  <c r="BF78" i="68"/>
  <c r="BE78" i="68"/>
  <c r="BD78" i="68"/>
  <c r="BC78" i="68"/>
  <c r="BB78" i="68"/>
  <c r="BA78" i="68"/>
  <c r="AZ78" i="68"/>
  <c r="AY78" i="68"/>
  <c r="AX78" i="68"/>
  <c r="AO78" i="68"/>
  <c r="AN78" i="68"/>
  <c r="AM78" i="68"/>
  <c r="AL78" i="68"/>
  <c r="AK78" i="68"/>
  <c r="AJ78" i="68"/>
  <c r="AI78" i="68"/>
  <c r="AH78" i="68"/>
  <c r="AG78" i="68"/>
  <c r="AF78" i="68"/>
  <c r="AE78" i="68"/>
  <c r="AD78" i="68"/>
  <c r="AC78" i="68"/>
  <c r="AB78" i="68"/>
  <c r="AA78" i="68"/>
  <c r="Z78" i="68"/>
  <c r="Y78" i="68"/>
  <c r="X78" i="68"/>
  <c r="W78" i="68"/>
  <c r="V78" i="68"/>
  <c r="U78" i="68"/>
  <c r="T78" i="68"/>
  <c r="S78" i="68"/>
  <c r="BT77" i="68"/>
  <c r="BS77" i="68"/>
  <c r="BR77" i="68"/>
  <c r="BQ77" i="68"/>
  <c r="BP77" i="68"/>
  <c r="BO77" i="68"/>
  <c r="BN77" i="68"/>
  <c r="BM77" i="68"/>
  <c r="BL77" i="68"/>
  <c r="BK77" i="68"/>
  <c r="BJ77" i="68"/>
  <c r="BI77" i="68"/>
  <c r="BH77" i="68"/>
  <c r="BG77" i="68"/>
  <c r="BF77" i="68"/>
  <c r="BE77" i="68"/>
  <c r="BD77" i="68"/>
  <c r="BC77" i="68"/>
  <c r="BB77" i="68"/>
  <c r="BA77" i="68"/>
  <c r="AZ77" i="68"/>
  <c r="AY77" i="68"/>
  <c r="AX77" i="68"/>
  <c r="BT76" i="68"/>
  <c r="BS76" i="68"/>
  <c r="BR76" i="68"/>
  <c r="BQ76" i="68"/>
  <c r="BP76" i="68"/>
  <c r="BO76" i="68"/>
  <c r="BN76" i="68"/>
  <c r="BM76" i="68"/>
  <c r="BL76" i="68"/>
  <c r="BK76" i="68"/>
  <c r="BJ76" i="68"/>
  <c r="BI76" i="68"/>
  <c r="BH76" i="68"/>
  <c r="BG76" i="68"/>
  <c r="BF76" i="68"/>
  <c r="BE76" i="68"/>
  <c r="BD76" i="68"/>
  <c r="BC76" i="68"/>
  <c r="BB76" i="68"/>
  <c r="BA76" i="68"/>
  <c r="AZ76" i="68"/>
  <c r="AY76" i="68"/>
  <c r="AX76" i="68"/>
  <c r="AO76" i="68"/>
  <c r="AN76" i="68"/>
  <c r="AM76" i="68"/>
  <c r="AL76" i="68"/>
  <c r="AK76" i="68"/>
  <c r="AJ76" i="68"/>
  <c r="AI76" i="68"/>
  <c r="AH76" i="68"/>
  <c r="AG76" i="68"/>
  <c r="AF76" i="68"/>
  <c r="AE76" i="68"/>
  <c r="AD76" i="68"/>
  <c r="AC76" i="68"/>
  <c r="AB76" i="68"/>
  <c r="AA76" i="68"/>
  <c r="Z76" i="68"/>
  <c r="Y76" i="68"/>
  <c r="X76" i="68"/>
  <c r="W76" i="68"/>
  <c r="V76" i="68"/>
  <c r="U76" i="68"/>
  <c r="T76" i="68"/>
  <c r="S76" i="68"/>
  <c r="BT75" i="68"/>
  <c r="BS75" i="68"/>
  <c r="BR75" i="68"/>
  <c r="BQ75" i="68"/>
  <c r="BP75" i="68"/>
  <c r="BO75" i="68"/>
  <c r="BN75" i="68"/>
  <c r="BM75" i="68"/>
  <c r="BL75" i="68"/>
  <c r="BK75" i="68"/>
  <c r="BJ75" i="68"/>
  <c r="BI75" i="68"/>
  <c r="BH75" i="68"/>
  <c r="BG75" i="68"/>
  <c r="BF75" i="68"/>
  <c r="BE75" i="68"/>
  <c r="BD75" i="68"/>
  <c r="BC75" i="68"/>
  <c r="BB75" i="68"/>
  <c r="BA75" i="68"/>
  <c r="AZ75" i="68"/>
  <c r="AY75" i="68"/>
  <c r="AX75" i="68"/>
  <c r="BT74" i="68"/>
  <c r="BS74" i="68"/>
  <c r="BR74" i="68"/>
  <c r="BQ74" i="68"/>
  <c r="BP74" i="68"/>
  <c r="BO74" i="68"/>
  <c r="BN74" i="68"/>
  <c r="BM74" i="68"/>
  <c r="BL74" i="68"/>
  <c r="BK74" i="68"/>
  <c r="BJ74" i="68"/>
  <c r="BI74" i="68"/>
  <c r="BH74" i="68"/>
  <c r="BG74" i="68"/>
  <c r="BF74" i="68"/>
  <c r="BE74" i="68"/>
  <c r="BD74" i="68"/>
  <c r="BC74" i="68"/>
  <c r="BB74" i="68"/>
  <c r="BA74" i="68"/>
  <c r="AZ74" i="68"/>
  <c r="AY74" i="68"/>
  <c r="AX74" i="68"/>
  <c r="AO74" i="68"/>
  <c r="AN74" i="68"/>
  <c r="AM74" i="68"/>
  <c r="AL74" i="68"/>
  <c r="AK74" i="68"/>
  <c r="AJ74" i="68"/>
  <c r="AI74" i="68"/>
  <c r="AH74" i="68"/>
  <c r="AG74" i="68"/>
  <c r="AF74" i="68"/>
  <c r="AE74" i="68"/>
  <c r="AD74" i="68"/>
  <c r="AC74" i="68"/>
  <c r="AB74" i="68"/>
  <c r="AA74" i="68"/>
  <c r="Z74" i="68"/>
  <c r="Y74" i="68"/>
  <c r="X74" i="68"/>
  <c r="W74" i="68"/>
  <c r="V74" i="68"/>
  <c r="U74" i="68"/>
  <c r="T74" i="68"/>
  <c r="S74" i="68"/>
  <c r="BT73" i="68"/>
  <c r="BS73" i="68"/>
  <c r="BR73" i="68"/>
  <c r="BQ73" i="68"/>
  <c r="BP73" i="68"/>
  <c r="BO73" i="68"/>
  <c r="BN73" i="68"/>
  <c r="BM73" i="68"/>
  <c r="BL73" i="68"/>
  <c r="BK73" i="68"/>
  <c r="BJ73" i="68"/>
  <c r="BI73" i="68"/>
  <c r="BH73" i="68"/>
  <c r="BG73" i="68"/>
  <c r="BF73" i="68"/>
  <c r="BE73" i="68"/>
  <c r="BD73" i="68"/>
  <c r="BC73" i="68"/>
  <c r="BB73" i="68"/>
  <c r="BA73" i="68"/>
  <c r="AZ73" i="68"/>
  <c r="AY73" i="68"/>
  <c r="AX73" i="68"/>
  <c r="AO73" i="68"/>
  <c r="AN73" i="68"/>
  <c r="AM73" i="68"/>
  <c r="AL73" i="68"/>
  <c r="AK73" i="68"/>
  <c r="AJ73" i="68"/>
  <c r="AI73" i="68"/>
  <c r="AH73" i="68"/>
  <c r="AG73" i="68"/>
  <c r="AF73" i="68"/>
  <c r="AE73" i="68"/>
  <c r="AD73" i="68"/>
  <c r="AC73" i="68"/>
  <c r="AB73" i="68"/>
  <c r="AA73" i="68"/>
  <c r="Z73" i="68"/>
  <c r="Y73" i="68"/>
  <c r="X73" i="68"/>
  <c r="W73" i="68"/>
  <c r="V73" i="68"/>
  <c r="U73" i="68"/>
  <c r="T73" i="68"/>
  <c r="S73" i="68"/>
  <c r="BT72" i="68"/>
  <c r="BS72" i="68"/>
  <c r="BR72" i="68"/>
  <c r="BQ72" i="68"/>
  <c r="BP72" i="68"/>
  <c r="BO72" i="68"/>
  <c r="BN72" i="68"/>
  <c r="BM72" i="68"/>
  <c r="BL72" i="68"/>
  <c r="BK72" i="68"/>
  <c r="BJ72" i="68"/>
  <c r="BI72" i="68"/>
  <c r="BH72" i="68"/>
  <c r="BG72" i="68"/>
  <c r="BF72" i="68"/>
  <c r="BE72" i="68"/>
  <c r="BD72" i="68"/>
  <c r="BC72" i="68"/>
  <c r="BB72" i="68"/>
  <c r="BA72" i="68"/>
  <c r="AZ72" i="68"/>
  <c r="AY72" i="68"/>
  <c r="AX72" i="68"/>
  <c r="AO72" i="68"/>
  <c r="AN72" i="68"/>
  <c r="AM72" i="68"/>
  <c r="AL72" i="68"/>
  <c r="AK72" i="68"/>
  <c r="AJ72" i="68"/>
  <c r="AI72" i="68"/>
  <c r="AH72" i="68"/>
  <c r="AG72" i="68"/>
  <c r="AF72" i="68"/>
  <c r="AE72" i="68"/>
  <c r="AD72" i="68"/>
  <c r="AC72" i="68"/>
  <c r="AB72" i="68"/>
  <c r="AA72" i="68"/>
  <c r="Z72" i="68"/>
  <c r="Y72" i="68"/>
  <c r="X72" i="68"/>
  <c r="W72" i="68"/>
  <c r="V72" i="68"/>
  <c r="U72" i="68"/>
  <c r="T72" i="68"/>
  <c r="S72" i="68"/>
  <c r="BT71" i="68"/>
  <c r="BS71" i="68"/>
  <c r="BR71" i="68"/>
  <c r="BQ71" i="68"/>
  <c r="BP71" i="68"/>
  <c r="BO71" i="68"/>
  <c r="BN71" i="68"/>
  <c r="BM71" i="68"/>
  <c r="BL71" i="68"/>
  <c r="BK71" i="68"/>
  <c r="BJ71" i="68"/>
  <c r="BI71" i="68"/>
  <c r="BH71" i="68"/>
  <c r="BG71" i="68"/>
  <c r="BF71" i="68"/>
  <c r="BE71" i="68"/>
  <c r="BD71" i="68"/>
  <c r="BC71" i="68"/>
  <c r="BB71" i="68"/>
  <c r="BA71" i="68"/>
  <c r="AZ71" i="68"/>
  <c r="AY71" i="68"/>
  <c r="AX71" i="68"/>
  <c r="AO71" i="68"/>
  <c r="AN71" i="68"/>
  <c r="AM71" i="68"/>
  <c r="AL71" i="68"/>
  <c r="AK71" i="68"/>
  <c r="AJ71" i="68"/>
  <c r="AI71" i="68"/>
  <c r="AH71" i="68"/>
  <c r="AG71" i="68"/>
  <c r="AF71" i="68"/>
  <c r="AE71" i="68"/>
  <c r="AD71" i="68"/>
  <c r="AC71" i="68"/>
  <c r="AB71" i="68"/>
  <c r="AA71" i="68"/>
  <c r="Z71" i="68"/>
  <c r="Y71" i="68"/>
  <c r="X71" i="68"/>
  <c r="W71" i="68"/>
  <c r="V71" i="68"/>
  <c r="U71" i="68"/>
  <c r="T71" i="68"/>
  <c r="S71" i="68"/>
  <c r="BT70" i="68"/>
  <c r="BS70" i="68"/>
  <c r="BR70" i="68"/>
  <c r="BQ70" i="68"/>
  <c r="BP70" i="68"/>
  <c r="BO70" i="68"/>
  <c r="BN70" i="68"/>
  <c r="BM70" i="68"/>
  <c r="BL70" i="68"/>
  <c r="BK70" i="68"/>
  <c r="BJ70" i="68"/>
  <c r="BI70" i="68"/>
  <c r="BH70" i="68"/>
  <c r="BG70" i="68"/>
  <c r="BF70" i="68"/>
  <c r="BE70" i="68"/>
  <c r="BD70" i="68"/>
  <c r="BC70" i="68"/>
  <c r="BB70" i="68"/>
  <c r="BA70" i="68"/>
  <c r="AZ70" i="68"/>
  <c r="AY70" i="68"/>
  <c r="AX70" i="68"/>
  <c r="AO70" i="68"/>
  <c r="AN70" i="68"/>
  <c r="AM70" i="68"/>
  <c r="AL70" i="68"/>
  <c r="AK70" i="68"/>
  <c r="AJ70" i="68"/>
  <c r="AI70" i="68"/>
  <c r="AH70" i="68"/>
  <c r="AG70" i="68"/>
  <c r="AF70" i="68"/>
  <c r="AE70" i="68"/>
  <c r="AD70" i="68"/>
  <c r="AC70" i="68"/>
  <c r="AB70" i="68"/>
  <c r="AA70" i="68"/>
  <c r="Z70" i="68"/>
  <c r="Y70" i="68"/>
  <c r="X70" i="68"/>
  <c r="W70" i="68"/>
  <c r="V70" i="68"/>
  <c r="U70" i="68"/>
  <c r="T70" i="68"/>
  <c r="S70" i="68"/>
  <c r="BT69" i="68"/>
  <c r="BS69" i="68"/>
  <c r="BR69" i="68"/>
  <c r="BQ69" i="68"/>
  <c r="BP69" i="68"/>
  <c r="BO69" i="68"/>
  <c r="BN69" i="68"/>
  <c r="BM69" i="68"/>
  <c r="BL69" i="68"/>
  <c r="BK69" i="68"/>
  <c r="BJ69" i="68"/>
  <c r="BI69" i="68"/>
  <c r="BH69" i="68"/>
  <c r="BG69" i="68"/>
  <c r="BF69" i="68"/>
  <c r="BE69" i="68"/>
  <c r="BD69" i="68"/>
  <c r="BC69" i="68"/>
  <c r="BB69" i="68"/>
  <c r="BA69" i="68"/>
  <c r="AZ69" i="68"/>
  <c r="AY69" i="68"/>
  <c r="AX69" i="68"/>
  <c r="AO69" i="68"/>
  <c r="AN69" i="68"/>
  <c r="AM69" i="68"/>
  <c r="AL69" i="68"/>
  <c r="AK69" i="68"/>
  <c r="AJ69" i="68"/>
  <c r="AI69" i="68"/>
  <c r="AH69" i="68"/>
  <c r="AG69" i="68"/>
  <c r="AF69" i="68"/>
  <c r="AE69" i="68"/>
  <c r="AD69" i="68"/>
  <c r="AC69" i="68"/>
  <c r="AB69" i="68"/>
  <c r="AA69" i="68"/>
  <c r="Z69" i="68"/>
  <c r="Y69" i="68"/>
  <c r="X69" i="68"/>
  <c r="W69" i="68"/>
  <c r="V69" i="68"/>
  <c r="U69" i="68"/>
  <c r="T69" i="68"/>
  <c r="S69" i="68"/>
  <c r="BT68" i="68"/>
  <c r="BS68" i="68"/>
  <c r="BR68" i="68"/>
  <c r="BQ68" i="68"/>
  <c r="BP68" i="68"/>
  <c r="BO68" i="68"/>
  <c r="BN68" i="68"/>
  <c r="BM68" i="68"/>
  <c r="BL68" i="68"/>
  <c r="BK68" i="68"/>
  <c r="BJ68" i="68"/>
  <c r="BI68" i="68"/>
  <c r="BH68" i="68"/>
  <c r="BG68" i="68"/>
  <c r="BF68" i="68"/>
  <c r="BE68" i="68"/>
  <c r="BD68" i="68"/>
  <c r="BC68" i="68"/>
  <c r="BB68" i="68"/>
  <c r="BA68" i="68"/>
  <c r="AZ68" i="68"/>
  <c r="AY68" i="68"/>
  <c r="AX68" i="68"/>
  <c r="AO68" i="68"/>
  <c r="AN68" i="68"/>
  <c r="AM68" i="68"/>
  <c r="AL68" i="68"/>
  <c r="AK68" i="68"/>
  <c r="AJ68" i="68"/>
  <c r="AI68" i="68"/>
  <c r="AH68" i="68"/>
  <c r="AG68" i="68"/>
  <c r="AF68" i="68"/>
  <c r="AE68" i="68"/>
  <c r="AD68" i="68"/>
  <c r="AC68" i="68"/>
  <c r="AB68" i="68"/>
  <c r="AA68" i="68"/>
  <c r="Z68" i="68"/>
  <c r="Y68" i="68"/>
  <c r="X68" i="68"/>
  <c r="W68" i="68"/>
  <c r="V68" i="68"/>
  <c r="U68" i="68"/>
  <c r="T68" i="68"/>
  <c r="S68" i="68"/>
  <c r="BT67" i="68"/>
  <c r="BS67" i="68"/>
  <c r="BR67" i="68"/>
  <c r="BQ67" i="68"/>
  <c r="BP67" i="68"/>
  <c r="BO67" i="68"/>
  <c r="BN67" i="68"/>
  <c r="BM67" i="68"/>
  <c r="BL67" i="68"/>
  <c r="BK67" i="68"/>
  <c r="BJ67" i="68"/>
  <c r="BI67" i="68"/>
  <c r="BH67" i="68"/>
  <c r="BG67" i="68"/>
  <c r="BF67" i="68"/>
  <c r="BE67" i="68"/>
  <c r="BD67" i="68"/>
  <c r="BC67" i="68"/>
  <c r="BB67" i="68"/>
  <c r="BA67" i="68"/>
  <c r="AZ67" i="68"/>
  <c r="AY67" i="68"/>
  <c r="AX67" i="68"/>
  <c r="AO67" i="68"/>
  <c r="AN67" i="68"/>
  <c r="AM67" i="68"/>
  <c r="AL67" i="68"/>
  <c r="AK67" i="68"/>
  <c r="AJ67" i="68"/>
  <c r="AI67" i="68"/>
  <c r="AH67" i="68"/>
  <c r="AG67" i="68"/>
  <c r="AF67" i="68"/>
  <c r="AE67" i="68"/>
  <c r="AD67" i="68"/>
  <c r="AC67" i="68"/>
  <c r="AB67" i="68"/>
  <c r="AA67" i="68"/>
  <c r="Z67" i="68"/>
  <c r="Y67" i="68"/>
  <c r="X67" i="68"/>
  <c r="W67" i="68"/>
  <c r="V67" i="68"/>
  <c r="U67" i="68"/>
  <c r="T67" i="68"/>
  <c r="S67" i="68"/>
  <c r="BT66" i="68"/>
  <c r="BS66" i="68"/>
  <c r="BR66" i="68"/>
  <c r="BQ66" i="68"/>
  <c r="BP66" i="68"/>
  <c r="BO66" i="68"/>
  <c r="BN66" i="68"/>
  <c r="BM66" i="68"/>
  <c r="BL66" i="68"/>
  <c r="BK66" i="68"/>
  <c r="BJ66" i="68"/>
  <c r="BI66" i="68"/>
  <c r="BH66" i="68"/>
  <c r="BG66" i="68"/>
  <c r="BF66" i="68"/>
  <c r="BE66" i="68"/>
  <c r="BD66" i="68"/>
  <c r="BC66" i="68"/>
  <c r="BB66" i="68"/>
  <c r="BA66" i="68"/>
  <c r="AZ66" i="68"/>
  <c r="AY66" i="68"/>
  <c r="AX66" i="68"/>
  <c r="AO66" i="68"/>
  <c r="AN66" i="68"/>
  <c r="AM66" i="68"/>
  <c r="AL66" i="68"/>
  <c r="AK66" i="68"/>
  <c r="AJ66" i="68"/>
  <c r="AI66" i="68"/>
  <c r="AH66" i="68"/>
  <c r="AG66" i="68"/>
  <c r="AF66" i="68"/>
  <c r="AE66" i="68"/>
  <c r="AD66" i="68"/>
  <c r="AC66" i="68"/>
  <c r="AB66" i="68"/>
  <c r="AA66" i="68"/>
  <c r="Z66" i="68"/>
  <c r="Y66" i="68"/>
  <c r="X66" i="68"/>
  <c r="W66" i="68"/>
  <c r="V66" i="68"/>
  <c r="U66" i="68"/>
  <c r="T66" i="68"/>
  <c r="S66" i="68"/>
  <c r="BT65" i="68"/>
  <c r="BS65" i="68"/>
  <c r="BR65" i="68"/>
  <c r="BQ65" i="68"/>
  <c r="BP65" i="68"/>
  <c r="BO65" i="68"/>
  <c r="BN65" i="68"/>
  <c r="BM65" i="68"/>
  <c r="BL65" i="68"/>
  <c r="BK65" i="68"/>
  <c r="BJ65" i="68"/>
  <c r="BI65" i="68"/>
  <c r="BH65" i="68"/>
  <c r="BG65" i="68"/>
  <c r="BF65" i="68"/>
  <c r="BE65" i="68"/>
  <c r="BD65" i="68"/>
  <c r="BC65" i="68"/>
  <c r="BB65" i="68"/>
  <c r="BA65" i="68"/>
  <c r="AZ65" i="68"/>
  <c r="AY65" i="68"/>
  <c r="AX65" i="68"/>
  <c r="AO65" i="68"/>
  <c r="AN65" i="68"/>
  <c r="AM65" i="68"/>
  <c r="AL65" i="68"/>
  <c r="AK65" i="68"/>
  <c r="AJ65" i="68"/>
  <c r="AI65" i="68"/>
  <c r="AH65" i="68"/>
  <c r="AG65" i="68"/>
  <c r="AF65" i="68"/>
  <c r="AE65" i="68"/>
  <c r="AD65" i="68"/>
  <c r="AC65" i="68"/>
  <c r="AB65" i="68"/>
  <c r="AA65" i="68"/>
  <c r="Z65" i="68"/>
  <c r="Y65" i="68"/>
  <c r="X65" i="68"/>
  <c r="W65" i="68"/>
  <c r="V65" i="68"/>
  <c r="U65" i="68"/>
  <c r="T65" i="68"/>
  <c r="S65" i="68"/>
  <c r="BT64" i="68"/>
  <c r="BS64" i="68"/>
  <c r="BR64" i="68"/>
  <c r="BQ64" i="68"/>
  <c r="BP64" i="68"/>
  <c r="BO64" i="68"/>
  <c r="BN64" i="68"/>
  <c r="BM64" i="68"/>
  <c r="BL64" i="68"/>
  <c r="BK64" i="68"/>
  <c r="BJ64" i="68"/>
  <c r="BI64" i="68"/>
  <c r="BH64" i="68"/>
  <c r="BG64" i="68"/>
  <c r="BF64" i="68"/>
  <c r="BE64" i="68"/>
  <c r="BD64" i="68"/>
  <c r="BC64" i="68"/>
  <c r="BB64" i="68"/>
  <c r="BA64" i="68"/>
  <c r="AZ64" i="68"/>
  <c r="AY64" i="68"/>
  <c r="AX64" i="68"/>
  <c r="AO64" i="68"/>
  <c r="AN64" i="68"/>
  <c r="AM64" i="68"/>
  <c r="AL64" i="68"/>
  <c r="AK64" i="68"/>
  <c r="AJ64" i="68"/>
  <c r="AI64" i="68"/>
  <c r="AH64" i="68"/>
  <c r="AG64" i="68"/>
  <c r="AF64" i="68"/>
  <c r="AE64" i="68"/>
  <c r="AD64" i="68"/>
  <c r="AC64" i="68"/>
  <c r="AB64" i="68"/>
  <c r="AA64" i="68"/>
  <c r="Z64" i="68"/>
  <c r="Y64" i="68"/>
  <c r="X64" i="68"/>
  <c r="W64" i="68"/>
  <c r="V64" i="68"/>
  <c r="U64" i="68"/>
  <c r="T64" i="68"/>
  <c r="S64" i="68"/>
  <c r="BT63" i="68"/>
  <c r="BS63" i="68"/>
  <c r="BR63" i="68"/>
  <c r="BQ63" i="68"/>
  <c r="BP63" i="68"/>
  <c r="BO63" i="68"/>
  <c r="BN63" i="68"/>
  <c r="BM63" i="68"/>
  <c r="BL63" i="68"/>
  <c r="BK63" i="68"/>
  <c r="BJ63" i="68"/>
  <c r="BI63" i="68"/>
  <c r="BH63" i="68"/>
  <c r="BG63" i="68"/>
  <c r="BF63" i="68"/>
  <c r="BE63" i="68"/>
  <c r="BD63" i="68"/>
  <c r="BC63" i="68"/>
  <c r="BB63" i="68"/>
  <c r="BA63" i="68"/>
  <c r="AZ63" i="68"/>
  <c r="AY63" i="68"/>
  <c r="AX63" i="68"/>
  <c r="AO63" i="68"/>
  <c r="AN63" i="68"/>
  <c r="AM63" i="68"/>
  <c r="AL63" i="68"/>
  <c r="AK63" i="68"/>
  <c r="AJ63" i="68"/>
  <c r="AI63" i="68"/>
  <c r="AH63" i="68"/>
  <c r="AG63" i="68"/>
  <c r="AF63" i="68"/>
  <c r="AE63" i="68"/>
  <c r="AD63" i="68"/>
  <c r="AC63" i="68"/>
  <c r="AB63" i="68"/>
  <c r="AA63" i="68"/>
  <c r="Z63" i="68"/>
  <c r="Y63" i="68"/>
  <c r="X63" i="68"/>
  <c r="W63" i="68"/>
  <c r="V63" i="68"/>
  <c r="U63" i="68"/>
  <c r="T63" i="68"/>
  <c r="S63" i="68"/>
  <c r="BT62" i="68"/>
  <c r="BS62" i="68"/>
  <c r="BR62" i="68"/>
  <c r="BQ62" i="68"/>
  <c r="BP62" i="68"/>
  <c r="BO62" i="68"/>
  <c r="BN62" i="68"/>
  <c r="BM62" i="68"/>
  <c r="BL62" i="68"/>
  <c r="BK62" i="68"/>
  <c r="BJ62" i="68"/>
  <c r="BI62" i="68"/>
  <c r="BH62" i="68"/>
  <c r="BG62" i="68"/>
  <c r="BF62" i="68"/>
  <c r="BE62" i="68"/>
  <c r="BD62" i="68"/>
  <c r="BC62" i="68"/>
  <c r="BB62" i="68"/>
  <c r="BA62" i="68"/>
  <c r="AZ62" i="68"/>
  <c r="AY62" i="68"/>
  <c r="AX62" i="68"/>
  <c r="AO62" i="68"/>
  <c r="AN62" i="68"/>
  <c r="AM62" i="68"/>
  <c r="AL62" i="68"/>
  <c r="AK62" i="68"/>
  <c r="AJ62" i="68"/>
  <c r="AI62" i="68"/>
  <c r="AH62" i="68"/>
  <c r="AG62" i="68"/>
  <c r="AF62" i="68"/>
  <c r="AE62" i="68"/>
  <c r="AD62" i="68"/>
  <c r="AC62" i="68"/>
  <c r="AB62" i="68"/>
  <c r="AA62" i="68"/>
  <c r="Z62" i="68"/>
  <c r="Y62" i="68"/>
  <c r="X62" i="68"/>
  <c r="W62" i="68"/>
  <c r="V62" i="68"/>
  <c r="U62" i="68"/>
  <c r="T62" i="68"/>
  <c r="S62" i="68"/>
  <c r="BT61" i="68"/>
  <c r="BS61" i="68"/>
  <c r="BR61" i="68"/>
  <c r="BQ61" i="68"/>
  <c r="BP61" i="68"/>
  <c r="BO61" i="68"/>
  <c r="BN61" i="68"/>
  <c r="BM61" i="68"/>
  <c r="BL61" i="68"/>
  <c r="BK61" i="68"/>
  <c r="BJ61" i="68"/>
  <c r="BI61" i="68"/>
  <c r="BH61" i="68"/>
  <c r="BG61" i="68"/>
  <c r="BF61" i="68"/>
  <c r="BE61" i="68"/>
  <c r="BD61" i="68"/>
  <c r="BC61" i="68"/>
  <c r="BB61" i="68"/>
  <c r="BA61" i="68"/>
  <c r="L303" i="46" s="1"/>
  <c r="AZ61" i="68"/>
  <c r="AY61" i="68"/>
  <c r="AX61" i="68"/>
  <c r="AO61" i="68"/>
  <c r="AN61" i="68"/>
  <c r="AM61" i="68"/>
  <c r="AL61" i="68"/>
  <c r="AK61" i="68"/>
  <c r="AJ61" i="68"/>
  <c r="AI61" i="68"/>
  <c r="AH61" i="68"/>
  <c r="AG61" i="68"/>
  <c r="AF61" i="68"/>
  <c r="AE61" i="68"/>
  <c r="AD61" i="68"/>
  <c r="AC61" i="68"/>
  <c r="AB61" i="68"/>
  <c r="AA61" i="68"/>
  <c r="Z61" i="68"/>
  <c r="Y61" i="68"/>
  <c r="X61" i="68"/>
  <c r="W61" i="68"/>
  <c r="V61" i="68"/>
  <c r="U61" i="68"/>
  <c r="T61" i="68"/>
  <c r="S61" i="68"/>
  <c r="BT60" i="68"/>
  <c r="BS60" i="68"/>
  <c r="BR60" i="68"/>
  <c r="BQ60" i="68"/>
  <c r="BP60" i="68"/>
  <c r="BO60" i="68"/>
  <c r="BN60" i="68"/>
  <c r="BM60" i="68"/>
  <c r="BL60" i="68"/>
  <c r="BK60" i="68"/>
  <c r="BJ60" i="68"/>
  <c r="BI60" i="68"/>
  <c r="BH60" i="68"/>
  <c r="BG60" i="68"/>
  <c r="BF60" i="68"/>
  <c r="BE60" i="68"/>
  <c r="BD60" i="68"/>
  <c r="BC60" i="68"/>
  <c r="BB60" i="68"/>
  <c r="BA60" i="68"/>
  <c r="L302" i="46" s="1"/>
  <c r="L401" i="46" s="1"/>
  <c r="AZ60" i="68"/>
  <c r="AY60" i="68"/>
  <c r="AX60" i="68"/>
  <c r="AO60" i="68"/>
  <c r="AN60" i="68"/>
  <c r="AM60" i="68"/>
  <c r="AL60" i="68"/>
  <c r="AK60" i="68"/>
  <c r="AJ60" i="68"/>
  <c r="AI60" i="68"/>
  <c r="AH60" i="68"/>
  <c r="AG60" i="68"/>
  <c r="AF60" i="68"/>
  <c r="AE60" i="68"/>
  <c r="AD60" i="68"/>
  <c r="AC60" i="68"/>
  <c r="AB60" i="68"/>
  <c r="AA60" i="68"/>
  <c r="Z60" i="68"/>
  <c r="Y60" i="68"/>
  <c r="X60" i="68"/>
  <c r="W60" i="68"/>
  <c r="V60" i="68"/>
  <c r="U60" i="68"/>
  <c r="T60" i="68"/>
  <c r="S60" i="68"/>
  <c r="BT59" i="68"/>
  <c r="BS59" i="68"/>
  <c r="BR59" i="68"/>
  <c r="BQ59" i="68"/>
  <c r="BP59" i="68"/>
  <c r="BO59" i="68"/>
  <c r="BN59" i="68"/>
  <c r="BM59" i="68"/>
  <c r="BL59" i="68"/>
  <c r="BK59" i="68"/>
  <c r="BJ59" i="68"/>
  <c r="BI59" i="68"/>
  <c r="BH59" i="68"/>
  <c r="BG59" i="68"/>
  <c r="BF59" i="68"/>
  <c r="BE59" i="68"/>
  <c r="BD59" i="68"/>
  <c r="BC59" i="68"/>
  <c r="BB59" i="68"/>
  <c r="BA59" i="68"/>
  <c r="AZ59" i="68"/>
  <c r="AY59" i="68"/>
  <c r="AX59" i="68"/>
  <c r="AO59" i="68"/>
  <c r="AN59" i="68"/>
  <c r="AM59" i="68"/>
  <c r="AL59" i="68"/>
  <c r="AK59" i="68"/>
  <c r="AJ59" i="68"/>
  <c r="AI59" i="68"/>
  <c r="AH59" i="68"/>
  <c r="AG59" i="68"/>
  <c r="AF59" i="68"/>
  <c r="AE59" i="68"/>
  <c r="AD59" i="68"/>
  <c r="AC59" i="68"/>
  <c r="AB59" i="68"/>
  <c r="AA59" i="68"/>
  <c r="Z59" i="68"/>
  <c r="Y59" i="68"/>
  <c r="X59" i="68"/>
  <c r="W59" i="68"/>
  <c r="V59" i="68"/>
  <c r="U59" i="68"/>
  <c r="T59" i="68"/>
  <c r="S59" i="68"/>
  <c r="BT58" i="68"/>
  <c r="BS58" i="68"/>
  <c r="BR58" i="68"/>
  <c r="BQ58" i="68"/>
  <c r="BP58" i="68"/>
  <c r="BO58" i="68"/>
  <c r="BN58" i="68"/>
  <c r="BM58" i="68"/>
  <c r="BL58" i="68"/>
  <c r="BK58" i="68"/>
  <c r="BJ58" i="68"/>
  <c r="BI58" i="68"/>
  <c r="BH58" i="68"/>
  <c r="BG58" i="68"/>
  <c r="BF58" i="68"/>
  <c r="BE58" i="68"/>
  <c r="BD58" i="68"/>
  <c r="BC58" i="68"/>
  <c r="BB58" i="68"/>
  <c r="BA58" i="68"/>
  <c r="AZ58" i="68"/>
  <c r="AY58" i="68"/>
  <c r="AX58" i="68"/>
  <c r="AO58" i="68"/>
  <c r="AN58" i="68"/>
  <c r="AM58" i="68"/>
  <c r="AL58" i="68"/>
  <c r="AK58" i="68"/>
  <c r="AJ58" i="68"/>
  <c r="AI58" i="68"/>
  <c r="AH58" i="68"/>
  <c r="AG58" i="68"/>
  <c r="AF58" i="68"/>
  <c r="AE58" i="68"/>
  <c r="AD58" i="68"/>
  <c r="AC58" i="68"/>
  <c r="AB58" i="68"/>
  <c r="AA58" i="68"/>
  <c r="Z58" i="68"/>
  <c r="Y58" i="68"/>
  <c r="X58" i="68"/>
  <c r="W58" i="68"/>
  <c r="V58" i="68"/>
  <c r="U58" i="68"/>
  <c r="T58" i="68"/>
  <c r="S58" i="68"/>
  <c r="BT57" i="68"/>
  <c r="BS57" i="68"/>
  <c r="BR57" i="68"/>
  <c r="BQ57" i="68"/>
  <c r="BP57" i="68"/>
  <c r="BO57" i="68"/>
  <c r="BN57" i="68"/>
  <c r="BM57" i="68"/>
  <c r="BL57" i="68"/>
  <c r="BK57" i="68"/>
  <c r="BJ57" i="68"/>
  <c r="BI57" i="68"/>
  <c r="BH57" i="68"/>
  <c r="BG57" i="68"/>
  <c r="BF57" i="68"/>
  <c r="BE57" i="68"/>
  <c r="BD57" i="68"/>
  <c r="BC57" i="68"/>
  <c r="BB57" i="68"/>
  <c r="BA57" i="68"/>
  <c r="AZ57" i="68"/>
  <c r="AY57" i="68"/>
  <c r="AX57" i="68"/>
  <c r="AO57" i="68"/>
  <c r="AN57" i="68"/>
  <c r="AM57" i="68"/>
  <c r="AL57" i="68"/>
  <c r="AK57" i="68"/>
  <c r="AJ57" i="68"/>
  <c r="AI57" i="68"/>
  <c r="AH57" i="68"/>
  <c r="AG57" i="68"/>
  <c r="AF57" i="68"/>
  <c r="AE57" i="68"/>
  <c r="AD57" i="68"/>
  <c r="AC57" i="68"/>
  <c r="AB57" i="68"/>
  <c r="AA57" i="68"/>
  <c r="Z57" i="68"/>
  <c r="Y57" i="68"/>
  <c r="X57" i="68"/>
  <c r="W57" i="68"/>
  <c r="V57" i="68"/>
  <c r="U57" i="68"/>
  <c r="T57" i="68"/>
  <c r="S57" i="68"/>
  <c r="BT56" i="68"/>
  <c r="BS56" i="68"/>
  <c r="BR56" i="68"/>
  <c r="BQ56" i="68"/>
  <c r="BP56" i="68"/>
  <c r="BO56" i="68"/>
  <c r="BN56" i="68"/>
  <c r="BM56" i="68"/>
  <c r="BL56" i="68"/>
  <c r="BK56" i="68"/>
  <c r="BJ56" i="68"/>
  <c r="BI56" i="68"/>
  <c r="BH56" i="68"/>
  <c r="BG56" i="68"/>
  <c r="BF56" i="68"/>
  <c r="BE56" i="68"/>
  <c r="BD56" i="68"/>
  <c r="BC56" i="68"/>
  <c r="BB56" i="68"/>
  <c r="BA56" i="68"/>
  <c r="AZ56" i="68"/>
  <c r="AY56" i="68"/>
  <c r="AX56" i="68"/>
  <c r="AO56" i="68"/>
  <c r="AN56" i="68"/>
  <c r="AM56" i="68"/>
  <c r="AL56" i="68"/>
  <c r="AK56" i="68"/>
  <c r="AJ56" i="68"/>
  <c r="AI56" i="68"/>
  <c r="AH56" i="68"/>
  <c r="AG56" i="68"/>
  <c r="AF56" i="68"/>
  <c r="AE56" i="68"/>
  <c r="AD56" i="68"/>
  <c r="AC56" i="68"/>
  <c r="AB56" i="68"/>
  <c r="AA56" i="68"/>
  <c r="Z56" i="68"/>
  <c r="Y56" i="68"/>
  <c r="X56" i="68"/>
  <c r="W56" i="68"/>
  <c r="V56" i="68"/>
  <c r="U56" i="68"/>
  <c r="T56" i="68"/>
  <c r="S56" i="68"/>
  <c r="BT55" i="68"/>
  <c r="BS55" i="68"/>
  <c r="BR55" i="68"/>
  <c r="BQ55" i="68"/>
  <c r="BP55" i="68"/>
  <c r="BO55" i="68"/>
  <c r="BN55" i="68"/>
  <c r="BM55" i="68"/>
  <c r="BL55" i="68"/>
  <c r="BK55" i="68"/>
  <c r="BJ55" i="68"/>
  <c r="BI55" i="68"/>
  <c r="BH55" i="68"/>
  <c r="BG55" i="68"/>
  <c r="BF55" i="68"/>
  <c r="BE55" i="68"/>
  <c r="BD55" i="68"/>
  <c r="BC55" i="68"/>
  <c r="BB55" i="68"/>
  <c r="BA55" i="68"/>
  <c r="AZ55" i="68"/>
  <c r="AY55" i="68"/>
  <c r="AX55" i="68"/>
  <c r="AO55" i="68"/>
  <c r="AN55" i="68"/>
  <c r="AM55" i="68"/>
  <c r="AL55" i="68"/>
  <c r="AK55" i="68"/>
  <c r="AJ55" i="68"/>
  <c r="AI55" i="68"/>
  <c r="AH55" i="68"/>
  <c r="AG55" i="68"/>
  <c r="AF55" i="68"/>
  <c r="AE55" i="68"/>
  <c r="AD55" i="68"/>
  <c r="AC55" i="68"/>
  <c r="AB55" i="68"/>
  <c r="AA55" i="68"/>
  <c r="Z55" i="68"/>
  <c r="Y55" i="68"/>
  <c r="X55" i="68"/>
  <c r="W55" i="68"/>
  <c r="V55" i="68"/>
  <c r="U55" i="68"/>
  <c r="T55" i="68"/>
  <c r="S55" i="68"/>
  <c r="BT54" i="68"/>
  <c r="BS54" i="68"/>
  <c r="BR54" i="68"/>
  <c r="BQ54" i="68"/>
  <c r="BP54" i="68"/>
  <c r="BO54" i="68"/>
  <c r="BN54" i="68"/>
  <c r="BM54" i="68"/>
  <c r="BL54" i="68"/>
  <c r="BK54" i="68"/>
  <c r="BJ54" i="68"/>
  <c r="BI54" i="68"/>
  <c r="BH54" i="68"/>
  <c r="BG54" i="68"/>
  <c r="BF54" i="68"/>
  <c r="BE54" i="68"/>
  <c r="BD54" i="68"/>
  <c r="BC54" i="68"/>
  <c r="BB54" i="68"/>
  <c r="BA54" i="68"/>
  <c r="AZ54" i="68"/>
  <c r="AY54" i="68"/>
  <c r="AX54" i="68"/>
  <c r="AO54" i="68"/>
  <c r="AN54" i="68"/>
  <c r="AM54" i="68"/>
  <c r="AL54" i="68"/>
  <c r="AK54" i="68"/>
  <c r="AJ54" i="68"/>
  <c r="AI54" i="68"/>
  <c r="AH54" i="68"/>
  <c r="AG54" i="68"/>
  <c r="AF54" i="68"/>
  <c r="AE54" i="68"/>
  <c r="AD54" i="68"/>
  <c r="AC54" i="68"/>
  <c r="AB54" i="68"/>
  <c r="AA54" i="68"/>
  <c r="Z54" i="68"/>
  <c r="Y54" i="68"/>
  <c r="X54" i="68"/>
  <c r="W54" i="68"/>
  <c r="V54" i="68"/>
  <c r="U54" i="68"/>
  <c r="T54" i="68"/>
  <c r="S54" i="68"/>
  <c r="BT53" i="68"/>
  <c r="BS53" i="68"/>
  <c r="BR53" i="68"/>
  <c r="BQ53" i="68"/>
  <c r="BP53" i="68"/>
  <c r="BO53" i="68"/>
  <c r="BN53" i="68"/>
  <c r="BM53" i="68"/>
  <c r="BL53" i="68"/>
  <c r="BK53" i="68"/>
  <c r="BJ53" i="68"/>
  <c r="BI53" i="68"/>
  <c r="BH53" i="68"/>
  <c r="BG53" i="68"/>
  <c r="BF53" i="68"/>
  <c r="BE53" i="68"/>
  <c r="BD53" i="68"/>
  <c r="BC53" i="68"/>
  <c r="BB53" i="68"/>
  <c r="BA53" i="68"/>
  <c r="M192" i="46" s="1"/>
  <c r="AZ53" i="68"/>
  <c r="AY53" i="68"/>
  <c r="AX53" i="68"/>
  <c r="AO53" i="68"/>
  <c r="AN53" i="68"/>
  <c r="AM53" i="68"/>
  <c r="AL53" i="68"/>
  <c r="AK53" i="68"/>
  <c r="AJ53" i="68"/>
  <c r="AI53" i="68"/>
  <c r="AH53" i="68"/>
  <c r="AG53" i="68"/>
  <c r="AF53" i="68"/>
  <c r="AE53" i="68"/>
  <c r="AD53" i="68"/>
  <c r="AC53" i="68"/>
  <c r="AB53" i="68"/>
  <c r="AA53" i="68"/>
  <c r="Z53" i="68"/>
  <c r="Y53" i="68"/>
  <c r="X53" i="68"/>
  <c r="W53" i="68"/>
  <c r="V53" i="68"/>
  <c r="AE192" i="46" s="1"/>
  <c r="U53" i="68"/>
  <c r="T53" i="68"/>
  <c r="S53" i="68"/>
  <c r="BT52" i="68"/>
  <c r="BS52" i="68"/>
  <c r="BR52" i="68"/>
  <c r="BQ52" i="68"/>
  <c r="BP52" i="68"/>
  <c r="BO52" i="68"/>
  <c r="BN52" i="68"/>
  <c r="BM52" i="68"/>
  <c r="BL52" i="68"/>
  <c r="BK52" i="68"/>
  <c r="BJ52" i="68"/>
  <c r="BI52" i="68"/>
  <c r="BH52" i="68"/>
  <c r="BG52" i="68"/>
  <c r="BF52" i="68"/>
  <c r="BE52" i="68"/>
  <c r="BD52" i="68"/>
  <c r="BC52" i="68"/>
  <c r="BB52" i="68"/>
  <c r="BA52" i="68"/>
  <c r="AZ52" i="68"/>
  <c r="AY52" i="68"/>
  <c r="AX52" i="68"/>
  <c r="AO52" i="68"/>
  <c r="AN52" i="68"/>
  <c r="AM52" i="68"/>
  <c r="AL52" i="68"/>
  <c r="AK52" i="68"/>
  <c r="AJ52" i="68"/>
  <c r="AI52" i="68"/>
  <c r="AH52" i="68"/>
  <c r="AG52" i="68"/>
  <c r="AF52" i="68"/>
  <c r="AE52" i="68"/>
  <c r="AD52" i="68"/>
  <c r="AC52" i="68"/>
  <c r="AB52" i="68"/>
  <c r="AA52" i="68"/>
  <c r="Z52" i="68"/>
  <c r="Y52" i="68"/>
  <c r="X52" i="68"/>
  <c r="W52" i="68"/>
  <c r="V52" i="68"/>
  <c r="U52" i="68"/>
  <c r="T52" i="68"/>
  <c r="S52" i="68"/>
  <c r="BT51" i="68"/>
  <c r="BS51" i="68"/>
  <c r="BR51" i="68"/>
  <c r="BQ51" i="68"/>
  <c r="BP51" i="68"/>
  <c r="BO51" i="68"/>
  <c r="BN51" i="68"/>
  <c r="BM51" i="68"/>
  <c r="BL51" i="68"/>
  <c r="BK51" i="68"/>
  <c r="BJ51" i="68"/>
  <c r="BI51" i="68"/>
  <c r="BH51" i="68"/>
  <c r="BG51" i="68"/>
  <c r="BF51" i="68"/>
  <c r="BE51" i="68"/>
  <c r="BD51" i="68"/>
  <c r="BC51" i="68"/>
  <c r="BB51" i="68"/>
  <c r="BA51" i="68"/>
  <c r="M223" i="46" s="1"/>
  <c r="AZ51" i="68"/>
  <c r="AY51" i="68"/>
  <c r="AX51" i="68"/>
  <c r="AO51" i="68"/>
  <c r="AN51" i="68"/>
  <c r="AM51" i="68"/>
  <c r="AL51" i="68"/>
  <c r="AK51" i="68"/>
  <c r="AJ51" i="68"/>
  <c r="AI51" i="68"/>
  <c r="AH51" i="68"/>
  <c r="AG51" i="68"/>
  <c r="AF51" i="68"/>
  <c r="AE51" i="68"/>
  <c r="AD51" i="68"/>
  <c r="AC51" i="68"/>
  <c r="AB51" i="68"/>
  <c r="AA51" i="68"/>
  <c r="Z51" i="68"/>
  <c r="Y51" i="68"/>
  <c r="X51" i="68"/>
  <c r="W51" i="68"/>
  <c r="V51" i="68"/>
  <c r="AE223" i="46" s="1"/>
  <c r="U51" i="68"/>
  <c r="T51" i="68"/>
  <c r="S51" i="68"/>
  <c r="BT50" i="68"/>
  <c r="BS50" i="68"/>
  <c r="BR50" i="68"/>
  <c r="BQ50" i="68"/>
  <c r="BP50" i="68"/>
  <c r="BO50" i="68"/>
  <c r="BN50" i="68"/>
  <c r="BM50" i="68"/>
  <c r="BL50" i="68"/>
  <c r="BK50" i="68"/>
  <c r="BJ50" i="68"/>
  <c r="BI50" i="68"/>
  <c r="BH50" i="68"/>
  <c r="BG50" i="68"/>
  <c r="BF50" i="68"/>
  <c r="BE50" i="68"/>
  <c r="BD50" i="68"/>
  <c r="BC50" i="68"/>
  <c r="BB50" i="68"/>
  <c r="BA50" i="68"/>
  <c r="M222" i="46" s="1"/>
  <c r="AZ50" i="68"/>
  <c r="AY50" i="68"/>
  <c r="AX50" i="68"/>
  <c r="AO50" i="68"/>
  <c r="AN50" i="68"/>
  <c r="AM50" i="68"/>
  <c r="AL50" i="68"/>
  <c r="AK50" i="68"/>
  <c r="AJ50" i="68"/>
  <c r="AI50" i="68"/>
  <c r="AH50" i="68"/>
  <c r="AG50" i="68"/>
  <c r="AF50" i="68"/>
  <c r="AE50" i="68"/>
  <c r="AD50" i="68"/>
  <c r="AC50" i="68"/>
  <c r="AB50" i="68"/>
  <c r="AA50" i="68"/>
  <c r="Z50" i="68"/>
  <c r="Y50" i="68"/>
  <c r="X50" i="68"/>
  <c r="W50" i="68"/>
  <c r="V50" i="68"/>
  <c r="AE222" i="46" s="1"/>
  <c r="U50" i="68"/>
  <c r="T50" i="68"/>
  <c r="S50" i="68"/>
  <c r="BT49" i="68"/>
  <c r="BS49" i="68"/>
  <c r="BR49" i="68"/>
  <c r="BQ49" i="68"/>
  <c r="BP49" i="68"/>
  <c r="BO49" i="68"/>
  <c r="BN49" i="68"/>
  <c r="BM49" i="68"/>
  <c r="BL49" i="68"/>
  <c r="BK49" i="68"/>
  <c r="BJ49" i="68"/>
  <c r="BI49" i="68"/>
  <c r="BH49" i="68"/>
  <c r="BG49" i="68"/>
  <c r="BF49" i="68"/>
  <c r="BE49" i="68"/>
  <c r="BD49" i="68"/>
  <c r="BC49" i="68"/>
  <c r="BB49" i="68"/>
  <c r="BA49" i="68"/>
  <c r="AZ49" i="68"/>
  <c r="AY49" i="68"/>
  <c r="AX49" i="68"/>
  <c r="AO49" i="68"/>
  <c r="AN49" i="68"/>
  <c r="AM49" i="68"/>
  <c r="AL49" i="68"/>
  <c r="AK49" i="68"/>
  <c r="AJ49" i="68"/>
  <c r="AI49" i="68"/>
  <c r="AH49" i="68"/>
  <c r="AG49" i="68"/>
  <c r="AF49" i="68"/>
  <c r="AE49" i="68"/>
  <c r="AD49" i="68"/>
  <c r="AC49" i="68"/>
  <c r="AB49" i="68"/>
  <c r="AA49" i="68"/>
  <c r="Z49" i="68"/>
  <c r="Y49" i="68"/>
  <c r="X49" i="68"/>
  <c r="W49" i="68"/>
  <c r="V49" i="68"/>
  <c r="U49" i="68"/>
  <c r="T49" i="68"/>
  <c r="S49" i="68"/>
  <c r="BT48" i="68"/>
  <c r="BS48" i="68"/>
  <c r="BR48" i="68"/>
  <c r="BQ48" i="68"/>
  <c r="BP48" i="68"/>
  <c r="BO48" i="68"/>
  <c r="BN48" i="68"/>
  <c r="BM48" i="68"/>
  <c r="BL48" i="68"/>
  <c r="BK48" i="68"/>
  <c r="BJ48" i="68"/>
  <c r="BI48" i="68"/>
  <c r="BH48" i="68"/>
  <c r="BG48" i="68"/>
  <c r="BF48" i="68"/>
  <c r="BE48" i="68"/>
  <c r="BD48" i="68"/>
  <c r="BC48" i="68"/>
  <c r="BB48" i="68"/>
  <c r="BA48" i="68"/>
  <c r="AZ48" i="68"/>
  <c r="AY48" i="68"/>
  <c r="AX48" i="68"/>
  <c r="AO48" i="68"/>
  <c r="AN48" i="68"/>
  <c r="AM48" i="68"/>
  <c r="AL48" i="68"/>
  <c r="AK48" i="68"/>
  <c r="AJ48" i="68"/>
  <c r="AI48" i="68"/>
  <c r="AH48" i="68"/>
  <c r="AG48" i="68"/>
  <c r="AF48" i="68"/>
  <c r="AE48" i="68"/>
  <c r="AD48" i="68"/>
  <c r="AC48" i="68"/>
  <c r="AB48" i="68"/>
  <c r="AA48" i="68"/>
  <c r="Z48" i="68"/>
  <c r="Y48" i="68"/>
  <c r="X48" i="68"/>
  <c r="W48" i="68"/>
  <c r="V48" i="68"/>
  <c r="U48" i="68"/>
  <c r="T48" i="68"/>
  <c r="S48" i="68"/>
  <c r="BT47" i="68"/>
  <c r="BS47" i="68"/>
  <c r="BR47" i="68"/>
  <c r="BQ47" i="68"/>
  <c r="BP47" i="68"/>
  <c r="BO47" i="68"/>
  <c r="BN47" i="68"/>
  <c r="BM47" i="68"/>
  <c r="BL47" i="68"/>
  <c r="BK47" i="68"/>
  <c r="BJ47" i="68"/>
  <c r="BI47" i="68"/>
  <c r="BH47" i="68"/>
  <c r="BG47" i="68"/>
  <c r="BF47" i="68"/>
  <c r="BE47" i="68"/>
  <c r="BD47" i="68"/>
  <c r="BC47" i="68"/>
  <c r="BB47" i="68"/>
  <c r="BA47" i="68"/>
  <c r="M167" i="46" s="1"/>
  <c r="AZ47" i="68"/>
  <c r="AY47" i="68"/>
  <c r="AX47" i="68"/>
  <c r="AO47" i="68"/>
  <c r="AN47" i="68"/>
  <c r="AM47" i="68"/>
  <c r="AL47" i="68"/>
  <c r="AK47" i="68"/>
  <c r="AJ47" i="68"/>
  <c r="AI47" i="68"/>
  <c r="AH47" i="68"/>
  <c r="AG47" i="68"/>
  <c r="AF47" i="68"/>
  <c r="AE47" i="68"/>
  <c r="AD47" i="68"/>
  <c r="AC47" i="68"/>
  <c r="AB47" i="68"/>
  <c r="AA47" i="68"/>
  <c r="Z47" i="68"/>
  <c r="Y47" i="68"/>
  <c r="X47" i="68"/>
  <c r="W47" i="68"/>
  <c r="V47" i="68"/>
  <c r="AE167" i="46" s="1"/>
  <c r="U47" i="68"/>
  <c r="T47" i="68"/>
  <c r="S47" i="68"/>
  <c r="BT46" i="68"/>
  <c r="BS46" i="68"/>
  <c r="BR46" i="68"/>
  <c r="BQ46" i="68"/>
  <c r="BP46" i="68"/>
  <c r="BO46" i="68"/>
  <c r="BN46" i="68"/>
  <c r="BM46" i="68"/>
  <c r="BL46" i="68"/>
  <c r="BK46" i="68"/>
  <c r="BJ46" i="68"/>
  <c r="BI46" i="68"/>
  <c r="BH46" i="68"/>
  <c r="BG46" i="68"/>
  <c r="BF46" i="68"/>
  <c r="BE46" i="68"/>
  <c r="BD46" i="68"/>
  <c r="BC46" i="68"/>
  <c r="BB46" i="68"/>
  <c r="BA46" i="68"/>
  <c r="M166" i="46" s="1"/>
  <c r="AZ46" i="68"/>
  <c r="AY46" i="68"/>
  <c r="AX46" i="68"/>
  <c r="AO46" i="68"/>
  <c r="AN46" i="68"/>
  <c r="AM46" i="68"/>
  <c r="AL46" i="68"/>
  <c r="AK46" i="68"/>
  <c r="AJ46" i="68"/>
  <c r="AI46" i="68"/>
  <c r="AH46" i="68"/>
  <c r="AG46" i="68"/>
  <c r="AF46" i="68"/>
  <c r="AE46" i="68"/>
  <c r="AD46" i="68"/>
  <c r="AC46" i="68"/>
  <c r="AB46" i="68"/>
  <c r="AA46" i="68"/>
  <c r="Z46" i="68"/>
  <c r="Y46" i="68"/>
  <c r="X46" i="68"/>
  <c r="W46" i="68"/>
  <c r="V46" i="68"/>
  <c r="AE166" i="46" s="1"/>
  <c r="U46" i="68"/>
  <c r="T46" i="68"/>
  <c r="S46" i="68"/>
  <c r="BT45" i="68"/>
  <c r="BS45" i="68"/>
  <c r="BR45" i="68"/>
  <c r="BQ45" i="68"/>
  <c r="BP45" i="68"/>
  <c r="BO45" i="68"/>
  <c r="BN45" i="68"/>
  <c r="BM45" i="68"/>
  <c r="BL45" i="68"/>
  <c r="BK45" i="68"/>
  <c r="BJ45" i="68"/>
  <c r="BI45" i="68"/>
  <c r="BH45" i="68"/>
  <c r="BG45" i="68"/>
  <c r="BF45" i="68"/>
  <c r="BE45" i="68"/>
  <c r="BD45" i="68"/>
  <c r="BC45" i="68"/>
  <c r="BB45" i="68"/>
  <c r="BA45" i="68"/>
  <c r="M229" i="46" s="1"/>
  <c r="AZ45" i="68"/>
  <c r="AY45" i="68"/>
  <c r="AX45" i="68"/>
  <c r="AO45" i="68"/>
  <c r="AN45" i="68"/>
  <c r="AM45" i="68"/>
  <c r="AL45" i="68"/>
  <c r="AK45" i="68"/>
  <c r="AJ45" i="68"/>
  <c r="AI45" i="68"/>
  <c r="AH45" i="68"/>
  <c r="AG45" i="68"/>
  <c r="AF45" i="68"/>
  <c r="AE45" i="68"/>
  <c r="AD45" i="68"/>
  <c r="AC45" i="68"/>
  <c r="AB45" i="68"/>
  <c r="AA45" i="68"/>
  <c r="Z45" i="68"/>
  <c r="Y45" i="68"/>
  <c r="X45" i="68"/>
  <c r="W45" i="68"/>
  <c r="V45" i="68"/>
  <c r="AE229" i="46" s="1"/>
  <c r="U45" i="68"/>
  <c r="T45" i="68"/>
  <c r="S45" i="68"/>
  <c r="BT44" i="68"/>
  <c r="BS44" i="68"/>
  <c r="BR44" i="68"/>
  <c r="BQ44" i="68"/>
  <c r="BP44" i="68"/>
  <c r="BO44" i="68"/>
  <c r="BN44" i="68"/>
  <c r="BM44" i="68"/>
  <c r="BL44" i="68"/>
  <c r="BK44" i="68"/>
  <c r="BJ44" i="68"/>
  <c r="BI44" i="68"/>
  <c r="BH44" i="68"/>
  <c r="BG44" i="68"/>
  <c r="BF44" i="68"/>
  <c r="BE44" i="68"/>
  <c r="BD44" i="68"/>
  <c r="BC44" i="68"/>
  <c r="BB44" i="68"/>
  <c r="BA44" i="68"/>
  <c r="M243" i="46" s="1"/>
  <c r="AZ44" i="68"/>
  <c r="AY44" i="68"/>
  <c r="AX44" i="68"/>
  <c r="AO44" i="68"/>
  <c r="AN44" i="68"/>
  <c r="AM44" i="68"/>
  <c r="AL44" i="68"/>
  <c r="AK44" i="68"/>
  <c r="AJ44" i="68"/>
  <c r="AI44" i="68"/>
  <c r="AH44" i="68"/>
  <c r="AG44" i="68"/>
  <c r="AF44" i="68"/>
  <c r="AE44" i="68"/>
  <c r="AD44" i="68"/>
  <c r="AC44" i="68"/>
  <c r="AB44" i="68"/>
  <c r="AA44" i="68"/>
  <c r="Z44" i="68"/>
  <c r="Y44" i="68"/>
  <c r="X44" i="68"/>
  <c r="W44" i="68"/>
  <c r="V44" i="68"/>
  <c r="AE243" i="46" s="1"/>
  <c r="U44" i="68"/>
  <c r="T44" i="68"/>
  <c r="S44" i="68"/>
  <c r="BT43" i="68"/>
  <c r="BS43" i="68"/>
  <c r="BR43" i="68"/>
  <c r="BQ43" i="68"/>
  <c r="BP43" i="68"/>
  <c r="BO43" i="68"/>
  <c r="BN43" i="68"/>
  <c r="BM43" i="68"/>
  <c r="BL43" i="68"/>
  <c r="BK43" i="68"/>
  <c r="BJ43" i="68"/>
  <c r="BI43" i="68"/>
  <c r="BH43" i="68"/>
  <c r="BG43" i="68"/>
  <c r="BF43" i="68"/>
  <c r="BE43" i="68"/>
  <c r="BD43" i="68"/>
  <c r="BC43" i="68"/>
  <c r="BB43" i="68"/>
  <c r="BA43" i="68"/>
  <c r="M191" i="46" s="1"/>
  <c r="AZ43" i="68"/>
  <c r="AY43" i="68"/>
  <c r="AX43" i="68"/>
  <c r="AO43" i="68"/>
  <c r="AN43" i="68"/>
  <c r="AM43" i="68"/>
  <c r="AL43" i="68"/>
  <c r="AK43" i="68"/>
  <c r="AJ43" i="68"/>
  <c r="AI43" i="68"/>
  <c r="AH43" i="68"/>
  <c r="AG43" i="68"/>
  <c r="AF43" i="68"/>
  <c r="AE43" i="68"/>
  <c r="AD43" i="68"/>
  <c r="AC43" i="68"/>
  <c r="AB43" i="68"/>
  <c r="AA43" i="68"/>
  <c r="Z43" i="68"/>
  <c r="Y43" i="68"/>
  <c r="X43" i="68"/>
  <c r="W43" i="68"/>
  <c r="V43" i="68"/>
  <c r="AE191" i="46" s="1"/>
  <c r="U43" i="68"/>
  <c r="T43" i="68"/>
  <c r="S43" i="68"/>
  <c r="BT42" i="68"/>
  <c r="BS42" i="68"/>
  <c r="BR42" i="68"/>
  <c r="BQ42" i="68"/>
  <c r="BP42" i="68"/>
  <c r="BO42" i="68"/>
  <c r="BN42" i="68"/>
  <c r="BM42" i="68"/>
  <c r="BL42" i="68"/>
  <c r="BK42" i="68"/>
  <c r="BJ42" i="68"/>
  <c r="BI42" i="68"/>
  <c r="BH42" i="68"/>
  <c r="BG42" i="68"/>
  <c r="BF42" i="68"/>
  <c r="BE42" i="68"/>
  <c r="BD42" i="68"/>
  <c r="BC42" i="68"/>
  <c r="BB42" i="68"/>
  <c r="BA42" i="68"/>
  <c r="M169" i="46" s="1"/>
  <c r="AZ42" i="68"/>
  <c r="AY42" i="68"/>
  <c r="AX42" i="68"/>
  <c r="AO42" i="68"/>
  <c r="AN42" i="68"/>
  <c r="AM42" i="68"/>
  <c r="AL42" i="68"/>
  <c r="AK42" i="68"/>
  <c r="AJ42" i="68"/>
  <c r="AI42" i="68"/>
  <c r="AH42" i="68"/>
  <c r="AG42" i="68"/>
  <c r="AF42" i="68"/>
  <c r="AE42" i="68"/>
  <c r="AD42" i="68"/>
  <c r="AC42" i="68"/>
  <c r="AB42" i="68"/>
  <c r="AA42" i="68"/>
  <c r="Z42" i="68"/>
  <c r="Y42" i="68"/>
  <c r="X42" i="68"/>
  <c r="W42" i="68"/>
  <c r="V42" i="68"/>
  <c r="AE169" i="46" s="1"/>
  <c r="U42" i="68"/>
  <c r="T42" i="68"/>
  <c r="S42" i="68"/>
  <c r="BT41" i="68"/>
  <c r="BS41" i="68"/>
  <c r="BR41" i="68"/>
  <c r="BQ41" i="68"/>
  <c r="BP41" i="68"/>
  <c r="BO41" i="68"/>
  <c r="BN41" i="68"/>
  <c r="BM41" i="68"/>
  <c r="BL41" i="68"/>
  <c r="BK41" i="68"/>
  <c r="BJ41" i="68"/>
  <c r="BI41" i="68"/>
  <c r="BH41" i="68"/>
  <c r="BG41" i="68"/>
  <c r="BF41" i="68"/>
  <c r="BE41" i="68"/>
  <c r="BD41" i="68"/>
  <c r="BC41" i="68"/>
  <c r="BB41" i="68"/>
  <c r="BA41" i="68"/>
  <c r="M172" i="46" s="1"/>
  <c r="AZ41" i="68"/>
  <c r="AY41" i="68"/>
  <c r="AX41" i="68"/>
  <c r="AO41" i="68"/>
  <c r="AN41" i="68"/>
  <c r="AM41" i="68"/>
  <c r="AL41" i="68"/>
  <c r="AK41" i="68"/>
  <c r="AJ41" i="68"/>
  <c r="AI41" i="68"/>
  <c r="AH41" i="68"/>
  <c r="AG41" i="68"/>
  <c r="AF41" i="68"/>
  <c r="AE41" i="68"/>
  <c r="AD41" i="68"/>
  <c r="AC41" i="68"/>
  <c r="AB41" i="68"/>
  <c r="AA41" i="68"/>
  <c r="Z41" i="68"/>
  <c r="Y41" i="68"/>
  <c r="X41" i="68"/>
  <c r="W41" i="68"/>
  <c r="V41" i="68"/>
  <c r="AE172" i="46" s="1"/>
  <c r="U41" i="68"/>
  <c r="T41" i="68"/>
  <c r="S41" i="68"/>
  <c r="BT40" i="68"/>
  <c r="BS40" i="68"/>
  <c r="BR40" i="68"/>
  <c r="BQ40" i="68"/>
  <c r="BP40" i="68"/>
  <c r="BO40" i="68"/>
  <c r="BN40" i="68"/>
  <c r="BM40" i="68"/>
  <c r="BL40" i="68"/>
  <c r="BK40" i="68"/>
  <c r="BJ40" i="68"/>
  <c r="BI40" i="68"/>
  <c r="BH40" i="68"/>
  <c r="BG40" i="68"/>
  <c r="BF40" i="68"/>
  <c r="BE40" i="68"/>
  <c r="BD40" i="68"/>
  <c r="BC40" i="68"/>
  <c r="BB40" i="68"/>
  <c r="BA40" i="68"/>
  <c r="N29" i="46" s="1"/>
  <c r="AZ40" i="68"/>
  <c r="AY40" i="68"/>
  <c r="AX40" i="68"/>
  <c r="AO40" i="68"/>
  <c r="AN40" i="68"/>
  <c r="AM40" i="68"/>
  <c r="AL40" i="68"/>
  <c r="AK40" i="68"/>
  <c r="AJ40" i="68"/>
  <c r="AI40" i="68"/>
  <c r="AH40" i="68"/>
  <c r="AG40" i="68"/>
  <c r="AF40" i="68"/>
  <c r="AE40" i="68"/>
  <c r="AD40" i="68"/>
  <c r="AC40" i="68"/>
  <c r="AB40" i="68"/>
  <c r="AA40" i="68"/>
  <c r="Z40" i="68"/>
  <c r="Y40" i="68"/>
  <c r="X40" i="68"/>
  <c r="W40" i="68"/>
  <c r="V40" i="68"/>
  <c r="AF29" i="46" s="1"/>
  <c r="U40" i="68"/>
  <c r="T40" i="68"/>
  <c r="S40" i="68"/>
  <c r="BT39" i="68"/>
  <c r="BS39" i="68"/>
  <c r="BR39" i="68"/>
  <c r="BQ39" i="68"/>
  <c r="BP39" i="68"/>
  <c r="BO39" i="68"/>
  <c r="BN39" i="68"/>
  <c r="BM39" i="68"/>
  <c r="BL39" i="68"/>
  <c r="BK39" i="68"/>
  <c r="BJ39" i="68"/>
  <c r="BI39" i="68"/>
  <c r="BH39" i="68"/>
  <c r="BG39" i="68"/>
  <c r="BF39" i="68"/>
  <c r="BE39" i="68"/>
  <c r="BD39" i="68"/>
  <c r="BC39" i="68"/>
  <c r="BB39" i="68"/>
  <c r="BA39" i="68"/>
  <c r="N92" i="46" s="1"/>
  <c r="AZ39" i="68"/>
  <c r="AY39" i="68"/>
  <c r="AX39" i="68"/>
  <c r="AO39" i="68"/>
  <c r="AN39" i="68"/>
  <c r="AM39" i="68"/>
  <c r="AL39" i="68"/>
  <c r="AK39" i="68"/>
  <c r="AJ39" i="68"/>
  <c r="AI39" i="68"/>
  <c r="AH39" i="68"/>
  <c r="AG39" i="68"/>
  <c r="AF39" i="68"/>
  <c r="AE39" i="68"/>
  <c r="AD39" i="68"/>
  <c r="AC39" i="68"/>
  <c r="AB39" i="68"/>
  <c r="AA39" i="68"/>
  <c r="Z39" i="68"/>
  <c r="Y39" i="68"/>
  <c r="X39" i="68"/>
  <c r="W39" i="68"/>
  <c r="V39" i="68"/>
  <c r="AF92" i="46" s="1"/>
  <c r="U39" i="68"/>
  <c r="T39" i="68"/>
  <c r="S39" i="68"/>
  <c r="BT38" i="68"/>
  <c r="BS38" i="68"/>
  <c r="BR38" i="68"/>
  <c r="BQ38" i="68"/>
  <c r="BP38" i="68"/>
  <c r="BO38" i="68"/>
  <c r="BN38" i="68"/>
  <c r="BM38" i="68"/>
  <c r="BL38" i="68"/>
  <c r="BK38" i="68"/>
  <c r="BJ38" i="68"/>
  <c r="BI38" i="68"/>
  <c r="BH38" i="68"/>
  <c r="BG38" i="68"/>
  <c r="BF38" i="68"/>
  <c r="BE38" i="68"/>
  <c r="BD38" i="68"/>
  <c r="BC38" i="68"/>
  <c r="BB38" i="68"/>
  <c r="BA38" i="68"/>
  <c r="N32" i="46" s="1"/>
  <c r="AZ38" i="68"/>
  <c r="AY38" i="68"/>
  <c r="AX38" i="68"/>
  <c r="AO38" i="68"/>
  <c r="AN38" i="68"/>
  <c r="AM38" i="68"/>
  <c r="AL38" i="68"/>
  <c r="AK38" i="68"/>
  <c r="AJ38" i="68"/>
  <c r="AI38" i="68"/>
  <c r="AH38" i="68"/>
  <c r="AG38" i="68"/>
  <c r="AF38" i="68"/>
  <c r="AE38" i="68"/>
  <c r="AD38" i="68"/>
  <c r="AC38" i="68"/>
  <c r="AB38" i="68"/>
  <c r="AA38" i="68"/>
  <c r="Z38" i="68"/>
  <c r="Y38" i="68"/>
  <c r="X38" i="68"/>
  <c r="W38" i="68"/>
  <c r="V38" i="68"/>
  <c r="AF32" i="46" s="1"/>
  <c r="U38" i="68"/>
  <c r="T38" i="68"/>
  <c r="S38" i="68"/>
  <c r="BT37" i="68"/>
  <c r="BS37" i="68"/>
  <c r="BR37" i="68"/>
  <c r="BQ37" i="68"/>
  <c r="BP37" i="68"/>
  <c r="BO37" i="68"/>
  <c r="BN37" i="68"/>
  <c r="BM37" i="68"/>
  <c r="BL37" i="68"/>
  <c r="BK37" i="68"/>
  <c r="BJ37" i="68"/>
  <c r="BI37" i="68"/>
  <c r="BH37" i="68"/>
  <c r="BG37" i="68"/>
  <c r="BF37" i="68"/>
  <c r="BE37" i="68"/>
  <c r="BD37" i="68"/>
  <c r="BC37" i="68"/>
  <c r="BB37" i="68"/>
  <c r="BA37" i="68"/>
  <c r="N54" i="46" s="1"/>
  <c r="AZ37" i="68"/>
  <c r="AY37" i="68"/>
  <c r="AX37" i="68"/>
  <c r="AO37" i="68"/>
  <c r="AN37" i="68"/>
  <c r="AM37" i="68"/>
  <c r="AL37" i="68"/>
  <c r="AK37" i="68"/>
  <c r="AJ37" i="68"/>
  <c r="AI37" i="68"/>
  <c r="AH37" i="68"/>
  <c r="AG37" i="68"/>
  <c r="AF37" i="68"/>
  <c r="AE37" i="68"/>
  <c r="AD37" i="68"/>
  <c r="AC37" i="68"/>
  <c r="AB37" i="68"/>
  <c r="AA37" i="68"/>
  <c r="Z37" i="68"/>
  <c r="Y37" i="68"/>
  <c r="X37" i="68"/>
  <c r="W37" i="68"/>
  <c r="V37" i="68"/>
  <c r="AF54" i="46" s="1"/>
  <c r="U37" i="68"/>
  <c r="T37" i="68"/>
  <c r="S37" i="68"/>
  <c r="BT36" i="68"/>
  <c r="BS36" i="68"/>
  <c r="BR36" i="68"/>
  <c r="BQ36" i="68"/>
  <c r="BP36" i="68"/>
  <c r="BO36" i="68"/>
  <c r="BN36" i="68"/>
  <c r="BM36" i="68"/>
  <c r="BL36" i="68"/>
  <c r="BK36" i="68"/>
  <c r="BJ36" i="68"/>
  <c r="BI36" i="68"/>
  <c r="BH36" i="68"/>
  <c r="BG36" i="68"/>
  <c r="BF36" i="68"/>
  <c r="BE36" i="68"/>
  <c r="BD36" i="68"/>
  <c r="BC36" i="68"/>
  <c r="BB36" i="68"/>
  <c r="BA36" i="68"/>
  <c r="N35" i="46" s="1"/>
  <c r="AZ36" i="68"/>
  <c r="AY36" i="68"/>
  <c r="AX36" i="68"/>
  <c r="AO36" i="68"/>
  <c r="AN36" i="68"/>
  <c r="AM36" i="68"/>
  <c r="AL36" i="68"/>
  <c r="AK36" i="68"/>
  <c r="AJ36" i="68"/>
  <c r="AI36" i="68"/>
  <c r="AH36" i="68"/>
  <c r="AG36" i="68"/>
  <c r="AF36" i="68"/>
  <c r="AE36" i="68"/>
  <c r="AD36" i="68"/>
  <c r="AC36" i="68"/>
  <c r="AB36" i="68"/>
  <c r="AA36" i="68"/>
  <c r="Z36" i="68"/>
  <c r="Y36" i="68"/>
  <c r="X36" i="68"/>
  <c r="W36" i="68"/>
  <c r="V36" i="68"/>
  <c r="AF35" i="46" s="1"/>
  <c r="U36" i="68"/>
  <c r="T36" i="68"/>
  <c r="S36" i="68"/>
  <c r="BT35" i="68"/>
  <c r="BS35" i="68"/>
  <c r="BR35" i="68"/>
  <c r="BQ35" i="68"/>
  <c r="BP35" i="68"/>
  <c r="BO35" i="68"/>
  <c r="BN35" i="68"/>
  <c r="BM35" i="68"/>
  <c r="BL35" i="68"/>
  <c r="BK35" i="68"/>
  <c r="BJ35" i="68"/>
  <c r="BI35" i="68"/>
  <c r="BH35" i="68"/>
  <c r="BG35" i="68"/>
  <c r="BF35" i="68"/>
  <c r="BE35" i="68"/>
  <c r="BD35" i="68"/>
  <c r="BC35" i="68"/>
  <c r="BB35" i="68"/>
  <c r="BA35" i="68"/>
  <c r="N31" i="46" s="1"/>
  <c r="AZ35" i="68"/>
  <c r="AY35" i="68"/>
  <c r="AX35" i="68"/>
  <c r="AO35" i="68"/>
  <c r="AN35" i="68"/>
  <c r="AM35" i="68"/>
  <c r="AL35" i="68"/>
  <c r="AK35" i="68"/>
  <c r="AJ35" i="68"/>
  <c r="AI35" i="68"/>
  <c r="AH35" i="68"/>
  <c r="AG35" i="68"/>
  <c r="AF35" i="68"/>
  <c r="AE35" i="68"/>
  <c r="AD35" i="68"/>
  <c r="AC35" i="68"/>
  <c r="AB35" i="68"/>
  <c r="AA35" i="68"/>
  <c r="Z35" i="68"/>
  <c r="Y35" i="68"/>
  <c r="X35" i="68"/>
  <c r="W35" i="68"/>
  <c r="V35" i="68"/>
  <c r="AF31" i="46" s="1"/>
  <c r="U35" i="68"/>
  <c r="T35" i="68"/>
  <c r="S35" i="68"/>
  <c r="BT34" i="68"/>
  <c r="BS34" i="68"/>
  <c r="BR34" i="68"/>
  <c r="BQ34" i="68"/>
  <c r="BP34" i="68"/>
  <c r="BO34" i="68"/>
  <c r="BN34" i="68"/>
  <c r="BM34" i="68"/>
  <c r="BL34" i="68"/>
  <c r="BK34" i="68"/>
  <c r="BJ34" i="68"/>
  <c r="BI34" i="68"/>
  <c r="BH34" i="68"/>
  <c r="BG34" i="68"/>
  <c r="BF34" i="68"/>
  <c r="BE34" i="68"/>
  <c r="BD34" i="68"/>
  <c r="BC34" i="68"/>
  <c r="BB34" i="68"/>
  <c r="BA34" i="68"/>
  <c r="N34" i="46" s="1"/>
  <c r="AZ34" i="68"/>
  <c r="AY34" i="68"/>
  <c r="AX34" i="68"/>
  <c r="AO34" i="68"/>
  <c r="AN34" i="68"/>
  <c r="AM34" i="68"/>
  <c r="AL34" i="68"/>
  <c r="AK34" i="68"/>
  <c r="AJ34" i="68"/>
  <c r="AI34" i="68"/>
  <c r="AH34" i="68"/>
  <c r="AG34" i="68"/>
  <c r="AF34" i="68"/>
  <c r="AE34" i="68"/>
  <c r="AD34" i="68"/>
  <c r="AC34" i="68"/>
  <c r="AB34" i="68"/>
  <c r="AA34" i="68"/>
  <c r="Z34" i="68"/>
  <c r="Y34" i="68"/>
  <c r="X34" i="68"/>
  <c r="W34" i="68"/>
  <c r="V34" i="68"/>
  <c r="AF34" i="46" s="1"/>
  <c r="U34" i="68"/>
  <c r="T34" i="68"/>
  <c r="S34" i="68"/>
  <c r="BT33" i="68"/>
  <c r="BS33" i="68"/>
  <c r="BR33" i="68"/>
  <c r="BQ33" i="68"/>
  <c r="BP33" i="68"/>
  <c r="BO33" i="68"/>
  <c r="BN33" i="68"/>
  <c r="BM33" i="68"/>
  <c r="BL33" i="68"/>
  <c r="BK33" i="68"/>
  <c r="BJ33" i="68"/>
  <c r="BI33" i="68"/>
  <c r="BH33" i="68"/>
  <c r="BG33" i="68"/>
  <c r="BF33" i="68"/>
  <c r="BE33" i="68"/>
  <c r="BD33" i="68"/>
  <c r="BC33" i="68"/>
  <c r="BB33" i="68"/>
  <c r="BA33" i="68"/>
  <c r="AZ33" i="68"/>
  <c r="AY33" i="68"/>
  <c r="AX33" i="68"/>
  <c r="AO33" i="68"/>
  <c r="AN33" i="68"/>
  <c r="AM33" i="68"/>
  <c r="AL33" i="68"/>
  <c r="AK33" i="68"/>
  <c r="AJ33" i="68"/>
  <c r="AI33" i="68"/>
  <c r="AH33" i="68"/>
  <c r="AG33" i="68"/>
  <c r="AF33" i="68"/>
  <c r="AE33" i="68"/>
  <c r="AD33" i="68"/>
  <c r="AC33" i="68"/>
  <c r="AB33" i="68"/>
  <c r="AA33" i="68"/>
  <c r="Z33" i="68"/>
  <c r="Y33" i="68"/>
  <c r="X33" i="68"/>
  <c r="W33" i="68"/>
  <c r="V33" i="68"/>
  <c r="U33" i="68"/>
  <c r="T33" i="68"/>
  <c r="S33" i="68"/>
  <c r="BT32" i="68"/>
  <c r="BS32" i="68"/>
  <c r="BR32" i="68"/>
  <c r="BQ32" i="68"/>
  <c r="BP32" i="68"/>
  <c r="BO32" i="68"/>
  <c r="BN32" i="68"/>
  <c r="BM32" i="68"/>
  <c r="BL32" i="68"/>
  <c r="BK32" i="68"/>
  <c r="BJ32" i="68"/>
  <c r="BI32" i="68"/>
  <c r="BH32" i="68"/>
  <c r="BG32" i="68"/>
  <c r="BF32" i="68"/>
  <c r="BE32" i="68"/>
  <c r="BD32" i="68"/>
  <c r="BC32" i="68"/>
  <c r="BB32" i="68"/>
  <c r="BA32" i="68"/>
  <c r="N53" i="46" s="1"/>
  <c r="AZ32" i="68"/>
  <c r="AY32" i="68"/>
  <c r="AX32" i="68"/>
  <c r="AO32" i="68"/>
  <c r="AN32" i="68"/>
  <c r="AM32" i="68"/>
  <c r="AL32" i="68"/>
  <c r="AK32" i="68"/>
  <c r="AJ32" i="68"/>
  <c r="AI32" i="68"/>
  <c r="AH32" i="68"/>
  <c r="AG32" i="68"/>
  <c r="AF32" i="68"/>
  <c r="AE32" i="68"/>
  <c r="AD32" i="68"/>
  <c r="AC32" i="68"/>
  <c r="AB32" i="68"/>
  <c r="AA32" i="68"/>
  <c r="Z32" i="68"/>
  <c r="Y32" i="68"/>
  <c r="X32" i="68"/>
  <c r="W32" i="68"/>
  <c r="V32" i="68"/>
  <c r="AF53" i="46" s="1"/>
  <c r="U32" i="68"/>
  <c r="T32" i="68"/>
  <c r="S32" i="68"/>
  <c r="BT31" i="68"/>
  <c r="BS31" i="68"/>
  <c r="BR31" i="68"/>
  <c r="BQ31" i="68"/>
  <c r="BP31" i="68"/>
  <c r="BO31" i="68"/>
  <c r="BN31" i="68"/>
  <c r="BM31" i="68"/>
  <c r="BL31" i="68"/>
  <c r="BK31" i="68"/>
  <c r="BJ31" i="68"/>
  <c r="BI31" i="68"/>
  <c r="BH31" i="68"/>
  <c r="BG31" i="68"/>
  <c r="BF31" i="68"/>
  <c r="BE31" i="68"/>
  <c r="BD31" i="68"/>
  <c r="BC31" i="68"/>
  <c r="BB31" i="68"/>
  <c r="BA31" i="68"/>
  <c r="N106" i="46" s="1"/>
  <c r="AZ31" i="68"/>
  <c r="AY31" i="68"/>
  <c r="AX31" i="68"/>
  <c r="AO31" i="68"/>
  <c r="AN31" i="68"/>
  <c r="AM31" i="68"/>
  <c r="AL31" i="68"/>
  <c r="AK31" i="68"/>
  <c r="AJ31" i="68"/>
  <c r="AI31" i="68"/>
  <c r="AH31" i="68"/>
  <c r="AG31" i="68"/>
  <c r="AF31" i="68"/>
  <c r="AE31" i="68"/>
  <c r="AD31" i="68"/>
  <c r="AC31" i="68"/>
  <c r="AB31" i="68"/>
  <c r="AA31" i="68"/>
  <c r="Z31" i="68"/>
  <c r="Y31" i="68"/>
  <c r="X31" i="68"/>
  <c r="W31" i="68"/>
  <c r="V31" i="68"/>
  <c r="AF106" i="46" s="1"/>
  <c r="U31" i="68"/>
  <c r="T31" i="68"/>
  <c r="S31" i="68"/>
  <c r="BT30" i="68"/>
  <c r="BS30" i="68"/>
  <c r="BR30" i="68"/>
  <c r="BQ30" i="68"/>
  <c r="BP30" i="68"/>
  <c r="BO30" i="68"/>
  <c r="BN30" i="68"/>
  <c r="BM30" i="68"/>
  <c r="BL30" i="68"/>
  <c r="BK30" i="68"/>
  <c r="BJ30" i="68"/>
  <c r="BI30" i="68"/>
  <c r="BH30" i="68"/>
  <c r="BG30" i="68"/>
  <c r="BF30" i="68"/>
  <c r="BE30" i="68"/>
  <c r="BD30" i="68"/>
  <c r="BC30" i="68"/>
  <c r="BB30" i="68"/>
  <c r="BA30" i="68"/>
  <c r="N105" i="46" s="1"/>
  <c r="AZ30" i="68"/>
  <c r="AY30" i="68"/>
  <c r="AX30" i="68"/>
  <c r="AO30" i="68"/>
  <c r="AN30" i="68"/>
  <c r="AM30" i="68"/>
  <c r="AL30" i="68"/>
  <c r="AK30" i="68"/>
  <c r="AJ30" i="68"/>
  <c r="AI30" i="68"/>
  <c r="AH30" i="68"/>
  <c r="AG30" i="68"/>
  <c r="AF30" i="68"/>
  <c r="AE30" i="68"/>
  <c r="AD30" i="68"/>
  <c r="AC30" i="68"/>
  <c r="AB30" i="68"/>
  <c r="AA30" i="68"/>
  <c r="Z30" i="68"/>
  <c r="Y30" i="68"/>
  <c r="X30" i="68"/>
  <c r="W30" i="68"/>
  <c r="V30" i="68"/>
  <c r="AF105" i="46" s="1"/>
  <c r="U30" i="68"/>
  <c r="T30" i="68"/>
  <c r="S30" i="68"/>
  <c r="BT29" i="68"/>
  <c r="BS29" i="68"/>
  <c r="BR29" i="68"/>
  <c r="BQ29" i="68"/>
  <c r="BP29" i="68"/>
  <c r="BO29" i="68"/>
  <c r="BN29" i="68"/>
  <c r="BM29" i="68"/>
  <c r="BL29" i="68"/>
  <c r="BK29" i="68"/>
  <c r="BJ29" i="68"/>
  <c r="BI29" i="68"/>
  <c r="BH29" i="68"/>
  <c r="BG29" i="68"/>
  <c r="BF29" i="68"/>
  <c r="BE29" i="68"/>
  <c r="BD29" i="68"/>
  <c r="BC29" i="68"/>
  <c r="BB29" i="68"/>
  <c r="BA29" i="68"/>
  <c r="N102" i="46" s="1"/>
  <c r="AZ29" i="68"/>
  <c r="AY29" i="68"/>
  <c r="AX29" i="68"/>
  <c r="AO29" i="68"/>
  <c r="AN29" i="68"/>
  <c r="AM29" i="68"/>
  <c r="AL29" i="68"/>
  <c r="AK29" i="68"/>
  <c r="AJ29" i="68"/>
  <c r="AI29" i="68"/>
  <c r="AH29" i="68"/>
  <c r="AG29" i="68"/>
  <c r="AF29" i="68"/>
  <c r="AE29" i="68"/>
  <c r="AD29" i="68"/>
  <c r="AC29" i="68"/>
  <c r="AB29" i="68"/>
  <c r="AA29" i="68"/>
  <c r="Z29" i="68"/>
  <c r="Y29" i="68"/>
  <c r="X29" i="68"/>
  <c r="W29" i="68"/>
  <c r="V29" i="68"/>
  <c r="AF102" i="46" s="1"/>
  <c r="U29" i="68"/>
  <c r="T29" i="68"/>
  <c r="S29" i="68"/>
  <c r="BT28" i="68"/>
  <c r="BS28" i="68"/>
  <c r="BR28" i="68"/>
  <c r="BQ28" i="68"/>
  <c r="BP28" i="68"/>
  <c r="BO28" i="68"/>
  <c r="BN28" i="68"/>
  <c r="BM28" i="68"/>
  <c r="BL28" i="68"/>
  <c r="BK28" i="68"/>
  <c r="BJ28" i="68"/>
  <c r="BI28" i="68"/>
  <c r="BH28" i="68"/>
  <c r="BG28" i="68"/>
  <c r="BF28" i="68"/>
  <c r="BE28" i="68"/>
  <c r="BD28" i="68"/>
  <c r="BC28" i="68"/>
  <c r="BB28" i="68"/>
  <c r="BA28" i="68"/>
  <c r="N28" i="46" s="1"/>
  <c r="N127" i="46" s="1"/>
  <c r="AZ28" i="68"/>
  <c r="AY28" i="68"/>
  <c r="AX28" i="68"/>
  <c r="AO28" i="68"/>
  <c r="AN28" i="68"/>
  <c r="AM28" i="68"/>
  <c r="AL28" i="68"/>
  <c r="AK28" i="68"/>
  <c r="AJ28" i="68"/>
  <c r="AI28" i="68"/>
  <c r="AH28" i="68"/>
  <c r="AG28" i="68"/>
  <c r="AF28" i="68"/>
  <c r="AE28" i="68"/>
  <c r="AD28" i="68"/>
  <c r="AC28" i="68"/>
  <c r="AB28" i="68"/>
  <c r="AA28" i="68"/>
  <c r="Z28" i="68"/>
  <c r="Y28" i="68"/>
  <c r="X28" i="68"/>
  <c r="W28" i="68"/>
  <c r="V28" i="68"/>
  <c r="AF28" i="46" s="1"/>
  <c r="AF127" i="46" s="1"/>
  <c r="U28" i="68"/>
  <c r="T28" i="68"/>
  <c r="S28" i="68"/>
  <c r="BT27" i="68"/>
  <c r="BS27" i="68"/>
  <c r="BR27" i="68"/>
  <c r="BQ27" i="68"/>
  <c r="BP27" i="68"/>
  <c r="BO27" i="68"/>
  <c r="BN27" i="68"/>
  <c r="BM27" i="68"/>
  <c r="BL27" i="68"/>
  <c r="BK27" i="68"/>
  <c r="BJ27" i="68"/>
  <c r="BI27" i="68"/>
  <c r="BH27" i="68"/>
  <c r="BG27" i="68"/>
  <c r="BF27" i="68"/>
  <c r="BE27" i="68"/>
  <c r="BD27" i="68"/>
  <c r="BC27" i="68"/>
  <c r="BB27" i="68"/>
  <c r="BA27" i="68"/>
  <c r="N84" i="46" s="1"/>
  <c r="AZ27" i="68"/>
  <c r="AY27" i="68"/>
  <c r="AX27" i="68"/>
  <c r="AO27" i="68"/>
  <c r="AN27" i="68"/>
  <c r="AM27" i="68"/>
  <c r="AL27" i="68"/>
  <c r="AK27" i="68"/>
  <c r="AJ27" i="68"/>
  <c r="AI27" i="68"/>
  <c r="AH27" i="68"/>
  <c r="AG27" i="68"/>
  <c r="AF27" i="68"/>
  <c r="AE27" i="68"/>
  <c r="AD27" i="68"/>
  <c r="AC27" i="68"/>
  <c r="AB27" i="68"/>
  <c r="AA27" i="68"/>
  <c r="Z27" i="68"/>
  <c r="Y27" i="68"/>
  <c r="X27" i="68"/>
  <c r="W27" i="68"/>
  <c r="V27" i="68"/>
  <c r="AF84" i="46" s="1"/>
  <c r="U27" i="68"/>
  <c r="T27" i="68"/>
  <c r="S27" i="68"/>
  <c r="X195" i="79" l="1"/>
  <c r="M265" i="46"/>
  <c r="AE265" i="46"/>
  <c r="A516" i="90"/>
  <c r="A515" i="90"/>
  <c r="A514" i="90"/>
  <c r="A513" i="90"/>
  <c r="A512" i="90"/>
  <c r="A511" i="90"/>
  <c r="A510" i="90"/>
  <c r="A509" i="90"/>
  <c r="A508" i="90"/>
  <c r="A507" i="90"/>
  <c r="A506" i="90"/>
  <c r="A505" i="90"/>
  <c r="A504" i="90"/>
  <c r="A503" i="90"/>
  <c r="A502" i="90"/>
  <c r="A501" i="90"/>
  <c r="A500" i="90"/>
  <c r="A499" i="90"/>
  <c r="A498" i="90"/>
  <c r="A497" i="90"/>
  <c r="A496" i="90"/>
  <c r="A495" i="90"/>
  <c r="A494" i="90"/>
  <c r="A493" i="90"/>
  <c r="A492" i="90"/>
  <c r="A491" i="90"/>
  <c r="A490" i="90"/>
  <c r="A489" i="90"/>
  <c r="A488" i="90"/>
  <c r="A487" i="90"/>
  <c r="A486" i="90"/>
  <c r="A485" i="90"/>
  <c r="A484" i="90"/>
  <c r="A483" i="90"/>
  <c r="A482" i="90"/>
  <c r="A481" i="90"/>
  <c r="A480" i="90"/>
  <c r="A479" i="90"/>
  <c r="A478" i="90"/>
  <c r="A477" i="90"/>
  <c r="A476" i="90"/>
  <c r="A475" i="90"/>
  <c r="A474" i="90"/>
  <c r="A473" i="90"/>
  <c r="A472" i="90"/>
  <c r="A471" i="90"/>
  <c r="A470" i="90"/>
  <c r="A469" i="90"/>
  <c r="A468" i="90"/>
  <c r="A467" i="90"/>
  <c r="A466" i="90"/>
  <c r="A465" i="90"/>
  <c r="A464" i="90"/>
  <c r="A463" i="90"/>
  <c r="A462" i="90"/>
  <c r="A461" i="90"/>
  <c r="A460" i="90"/>
  <c r="A459" i="90"/>
  <c r="A458" i="90"/>
  <c r="A457" i="90"/>
  <c r="A456" i="90"/>
  <c r="A455" i="90"/>
  <c r="A454" i="90"/>
  <c r="A453" i="90"/>
  <c r="A452" i="90"/>
  <c r="A451" i="90"/>
  <c r="A450" i="90"/>
  <c r="A449" i="90"/>
  <c r="A448" i="90"/>
  <c r="A447" i="90"/>
  <c r="A446" i="90"/>
  <c r="A445" i="90"/>
  <c r="A444" i="90"/>
  <c r="A443" i="90"/>
  <c r="A442" i="90"/>
  <c r="A441" i="90"/>
  <c r="A440" i="90"/>
  <c r="A439" i="90"/>
  <c r="A438" i="90"/>
  <c r="A437" i="90"/>
  <c r="A436" i="90"/>
  <c r="A435" i="90"/>
  <c r="A434" i="90"/>
  <c r="A433" i="90"/>
  <c r="A432" i="90"/>
  <c r="A431" i="90"/>
  <c r="A430" i="90"/>
  <c r="A429" i="90"/>
  <c r="A428" i="90"/>
  <c r="A427" i="90"/>
  <c r="A426" i="90"/>
  <c r="A425" i="90"/>
  <c r="A424" i="90"/>
  <c r="A423" i="90"/>
  <c r="A422" i="90"/>
  <c r="A421" i="90"/>
  <c r="A420" i="90"/>
  <c r="A419" i="90"/>
  <c r="A418" i="90"/>
  <c r="A417" i="90"/>
  <c r="A416" i="90"/>
  <c r="A415" i="90"/>
  <c r="A414" i="90"/>
  <c r="A413" i="90"/>
  <c r="A412" i="90"/>
  <c r="A411" i="90"/>
  <c r="A410" i="90"/>
  <c r="A409" i="90"/>
  <c r="A408" i="90"/>
  <c r="A407" i="90"/>
  <c r="A406" i="90"/>
  <c r="A405" i="90"/>
  <c r="A404" i="90"/>
  <c r="A403" i="90"/>
  <c r="A402" i="90"/>
  <c r="A401" i="90"/>
  <c r="A400" i="90"/>
  <c r="A399" i="90"/>
  <c r="A398" i="90"/>
  <c r="A397" i="90"/>
  <c r="A396" i="90"/>
  <c r="A395" i="90"/>
  <c r="A394" i="90"/>
  <c r="A393" i="90"/>
  <c r="A392" i="90"/>
  <c r="A391" i="90"/>
  <c r="A390" i="90"/>
  <c r="A389" i="90"/>
  <c r="A388" i="90"/>
  <c r="A387" i="90"/>
  <c r="A386" i="90"/>
  <c r="A385" i="90"/>
  <c r="A384" i="90"/>
  <c r="A383" i="90"/>
  <c r="A382" i="90"/>
  <c r="A381" i="90"/>
  <c r="A380" i="90"/>
  <c r="A379" i="90"/>
  <c r="A378" i="90"/>
  <c r="A377" i="90"/>
  <c r="A376" i="90"/>
  <c r="A375" i="90"/>
  <c r="A374" i="90"/>
  <c r="A373" i="90"/>
  <c r="A372" i="90"/>
  <c r="A371" i="90"/>
  <c r="A370" i="90"/>
  <c r="A369" i="90"/>
  <c r="A368" i="90"/>
  <c r="A367" i="90"/>
  <c r="A366" i="90"/>
  <c r="A365" i="90"/>
  <c r="A364" i="90"/>
  <c r="A363" i="90"/>
  <c r="A362" i="90"/>
  <c r="A361" i="90"/>
  <c r="A360" i="90"/>
  <c r="A359" i="90"/>
  <c r="A358" i="90"/>
  <c r="A357" i="90"/>
  <c r="A356" i="90"/>
  <c r="A355" i="90"/>
  <c r="A354" i="90"/>
  <c r="A353" i="90"/>
  <c r="A352" i="90"/>
  <c r="A351" i="90"/>
  <c r="A350" i="90"/>
  <c r="A349" i="90"/>
  <c r="A348" i="90"/>
  <c r="A347" i="90"/>
  <c r="A346" i="90"/>
  <c r="A345" i="90"/>
  <c r="A344" i="90"/>
  <c r="A343" i="90"/>
  <c r="A342" i="90"/>
  <c r="A341" i="90"/>
  <c r="A340" i="90"/>
  <c r="A339" i="90"/>
  <c r="A338" i="90"/>
  <c r="A337" i="90"/>
  <c r="A336" i="90"/>
  <c r="A335" i="90"/>
  <c r="A334" i="90"/>
  <c r="A333" i="90"/>
  <c r="A332" i="90"/>
  <c r="A331" i="90"/>
  <c r="A330" i="90"/>
  <c r="A329" i="90"/>
  <c r="A328" i="90"/>
  <c r="A327" i="90"/>
  <c r="A326" i="90"/>
  <c r="A325" i="90"/>
  <c r="A324" i="90"/>
  <c r="A323" i="90"/>
  <c r="A322" i="90"/>
  <c r="A321" i="90"/>
  <c r="A320" i="90"/>
  <c r="A319" i="90"/>
  <c r="A318" i="90"/>
  <c r="A317" i="90"/>
  <c r="A316" i="90"/>
  <c r="A315" i="90"/>
  <c r="A314" i="90"/>
  <c r="A313" i="90"/>
  <c r="A312" i="90"/>
  <c r="A311" i="90"/>
  <c r="A310" i="90"/>
  <c r="A309" i="90"/>
  <c r="A308" i="90"/>
  <c r="A307" i="90"/>
  <c r="A306" i="90"/>
  <c r="A305" i="90"/>
  <c r="A304" i="90"/>
  <c r="A303" i="90"/>
  <c r="A302" i="90"/>
  <c r="A301" i="90"/>
  <c r="A300" i="90"/>
  <c r="A299" i="90"/>
  <c r="A298" i="90"/>
  <c r="A297" i="90"/>
  <c r="A296" i="90"/>
  <c r="A295" i="90"/>
  <c r="A294" i="90"/>
  <c r="A293" i="90"/>
  <c r="A292" i="90"/>
  <c r="A291" i="90"/>
  <c r="A290" i="90"/>
  <c r="A289" i="90"/>
  <c r="A288" i="90"/>
  <c r="A287" i="90"/>
  <c r="A286" i="90"/>
  <c r="A285" i="90"/>
  <c r="A284" i="90"/>
  <c r="A283" i="90"/>
  <c r="A282" i="90"/>
  <c r="A281" i="90"/>
  <c r="A280" i="90"/>
  <c r="A279" i="90"/>
  <c r="A278" i="90"/>
  <c r="A277" i="90"/>
  <c r="A276" i="90"/>
  <c r="A275" i="90"/>
  <c r="A274" i="90"/>
  <c r="A273" i="90"/>
  <c r="A272" i="90"/>
  <c r="A271" i="90"/>
  <c r="A270" i="90"/>
  <c r="A269" i="90"/>
  <c r="A268" i="90"/>
  <c r="A267" i="90"/>
  <c r="A266" i="90"/>
  <c r="A265" i="90"/>
  <c r="A264" i="90"/>
  <c r="A263" i="90"/>
  <c r="A262" i="90"/>
  <c r="A261" i="90"/>
  <c r="A260" i="90"/>
  <c r="A259" i="90"/>
  <c r="A258" i="90"/>
  <c r="A257" i="90"/>
  <c r="A256" i="90"/>
  <c r="A255" i="90"/>
  <c r="A254" i="90"/>
  <c r="A253" i="90"/>
  <c r="A252" i="90"/>
  <c r="A251" i="90"/>
  <c r="A250" i="90"/>
  <c r="A249" i="90"/>
  <c r="A248" i="90"/>
  <c r="A247" i="90"/>
  <c r="A246" i="90"/>
  <c r="A245" i="90"/>
  <c r="A244" i="90"/>
  <c r="A243" i="90"/>
  <c r="A242" i="90"/>
  <c r="A241" i="90"/>
  <c r="A240" i="90"/>
  <c r="A239" i="90"/>
  <c r="A238" i="90"/>
  <c r="A237" i="90"/>
  <c r="A236" i="90"/>
  <c r="A235" i="90"/>
  <c r="A234" i="90"/>
  <c r="A233" i="90"/>
  <c r="A232" i="90"/>
  <c r="A231" i="90"/>
  <c r="A230" i="90"/>
  <c r="A229" i="90"/>
  <c r="A228" i="90"/>
  <c r="A227" i="90"/>
  <c r="A226" i="90"/>
  <c r="A225" i="90"/>
  <c r="A224" i="90"/>
  <c r="A223" i="90"/>
  <c r="A222" i="90"/>
  <c r="A221" i="90"/>
  <c r="A220" i="90"/>
  <c r="A219" i="90"/>
  <c r="A218" i="90"/>
  <c r="A217" i="90"/>
  <c r="A216" i="90"/>
  <c r="A215" i="90"/>
  <c r="A214" i="90"/>
  <c r="A213" i="90"/>
  <c r="A212" i="90"/>
  <c r="A211" i="90"/>
  <c r="A210" i="90"/>
  <c r="A209" i="90"/>
  <c r="A208" i="90"/>
  <c r="A207" i="90"/>
  <c r="A206" i="90"/>
  <c r="A205" i="90"/>
  <c r="A204" i="90"/>
  <c r="A203" i="90"/>
  <c r="A202" i="90"/>
  <c r="A201" i="90"/>
  <c r="A200" i="90"/>
  <c r="A199" i="90"/>
  <c r="A198" i="90"/>
  <c r="A197" i="90"/>
  <c r="A196" i="90"/>
  <c r="A195" i="90"/>
  <c r="A194" i="90"/>
  <c r="A193" i="90"/>
  <c r="A192" i="90"/>
  <c r="A191" i="90"/>
  <c r="A190" i="90"/>
  <c r="A189" i="90"/>
  <c r="A188" i="90"/>
  <c r="A187" i="90"/>
  <c r="A186" i="90"/>
  <c r="A185" i="90"/>
  <c r="A184" i="90"/>
  <c r="A183" i="90"/>
  <c r="A182" i="90"/>
  <c r="A181" i="90"/>
  <c r="A180" i="90"/>
  <c r="A179" i="90"/>
  <c r="A178" i="90"/>
  <c r="A177" i="90"/>
  <c r="A176" i="90"/>
  <c r="A175" i="90"/>
  <c r="A174" i="90"/>
  <c r="A173" i="90"/>
  <c r="A172" i="90"/>
  <c r="A171" i="90"/>
  <c r="A170" i="90"/>
  <c r="A169" i="90"/>
  <c r="A168" i="90"/>
  <c r="A167" i="90"/>
  <c r="A166" i="90"/>
  <c r="A165" i="90"/>
  <c r="A164" i="90"/>
  <c r="A163" i="90"/>
  <c r="A162" i="90"/>
  <c r="A161" i="90"/>
  <c r="A160" i="90"/>
  <c r="A159" i="90"/>
  <c r="A158" i="90"/>
  <c r="A157" i="90"/>
  <c r="A156" i="90"/>
  <c r="A155" i="90"/>
  <c r="A154" i="90"/>
  <c r="A153" i="90"/>
  <c r="A152" i="90"/>
  <c r="A151" i="90"/>
  <c r="A150" i="90"/>
  <c r="A149" i="90"/>
  <c r="A148" i="90"/>
  <c r="A147" i="90"/>
  <c r="A146" i="90"/>
  <c r="A145" i="90"/>
  <c r="A144" i="90"/>
  <c r="A143" i="90"/>
  <c r="A142" i="90"/>
  <c r="A141" i="90"/>
  <c r="A140" i="90"/>
  <c r="A139" i="90"/>
  <c r="A138" i="90"/>
  <c r="A137" i="90"/>
  <c r="A136" i="90"/>
  <c r="A135" i="90"/>
  <c r="A134" i="90"/>
  <c r="A133" i="90"/>
  <c r="A132" i="90"/>
  <c r="A131" i="90"/>
  <c r="A130" i="90"/>
  <c r="A129" i="90"/>
  <c r="A128" i="90"/>
  <c r="A127" i="90"/>
  <c r="A126" i="90"/>
  <c r="A125" i="90"/>
  <c r="A124" i="90"/>
  <c r="A123" i="90"/>
  <c r="A122" i="90"/>
  <c r="A121" i="90"/>
  <c r="A120" i="90"/>
  <c r="A119" i="90"/>
  <c r="A118" i="90"/>
  <c r="A117" i="90"/>
  <c r="A116" i="90"/>
  <c r="A115" i="90"/>
  <c r="A114" i="90"/>
  <c r="A113" i="90"/>
  <c r="A112" i="90"/>
  <c r="A111" i="90"/>
  <c r="A110" i="90"/>
  <c r="A109" i="90"/>
  <c r="A108" i="90"/>
  <c r="A107" i="90"/>
  <c r="A106" i="90"/>
  <c r="A105" i="90"/>
  <c r="A104" i="90"/>
  <c r="A103" i="90"/>
  <c r="A102" i="90"/>
  <c r="A101" i="90"/>
  <c r="A100" i="90"/>
  <c r="A99" i="90"/>
  <c r="A98" i="90"/>
  <c r="A97" i="90"/>
  <c r="A96" i="90"/>
  <c r="A95" i="90"/>
  <c r="A94" i="90"/>
  <c r="A93" i="90"/>
  <c r="A92" i="90"/>
  <c r="A91" i="90"/>
  <c r="A90" i="90"/>
  <c r="A89" i="90"/>
  <c r="A88" i="90"/>
  <c r="A87" i="90"/>
  <c r="A86" i="90"/>
  <c r="A85" i="90"/>
  <c r="A84" i="90"/>
  <c r="A83" i="90"/>
  <c r="A82" i="90"/>
  <c r="A81" i="90"/>
  <c r="A80" i="90"/>
  <c r="A79" i="90"/>
  <c r="A78" i="90"/>
  <c r="A77" i="90"/>
  <c r="A76" i="90"/>
  <c r="A75" i="90"/>
  <c r="A74" i="90"/>
  <c r="A73" i="90"/>
  <c r="A72" i="90"/>
  <c r="A71" i="90"/>
  <c r="A70" i="90"/>
  <c r="A69" i="90"/>
  <c r="A68" i="90"/>
  <c r="A67" i="90"/>
  <c r="A66" i="90"/>
  <c r="A65" i="90"/>
  <c r="A64" i="90"/>
  <c r="A63" i="90"/>
  <c r="A62" i="90"/>
  <c r="A61" i="90"/>
  <c r="A60" i="90"/>
  <c r="A59" i="90"/>
  <c r="A58" i="90"/>
  <c r="A57" i="90"/>
  <c r="A56" i="90"/>
  <c r="A55" i="90"/>
  <c r="A54" i="90"/>
  <c r="A53" i="90"/>
  <c r="A52" i="90"/>
  <c r="A51" i="90"/>
  <c r="A50" i="90"/>
  <c r="A49" i="90"/>
  <c r="A48" i="90"/>
  <c r="A47" i="90"/>
  <c r="A46" i="90"/>
  <c r="A45" i="90"/>
  <c r="A44" i="90"/>
  <c r="A43" i="90"/>
  <c r="A42" i="90"/>
  <c r="A41" i="90"/>
  <c r="A40" i="90"/>
  <c r="A39" i="90"/>
  <c r="A38" i="90"/>
  <c r="A37" i="90"/>
  <c r="A36" i="90"/>
  <c r="A35" i="90"/>
  <c r="A34" i="90"/>
  <c r="A33" i="90"/>
  <c r="A32" i="90"/>
  <c r="A31" i="90"/>
  <c r="A30" i="90"/>
  <c r="A29" i="90"/>
  <c r="A28" i="90"/>
  <c r="A27" i="90"/>
  <c r="A26" i="90"/>
  <c r="A25" i="90"/>
  <c r="A24" i="90"/>
  <c r="A23" i="90"/>
  <c r="A22" i="90"/>
  <c r="A21" i="90"/>
  <c r="A20" i="90"/>
  <c r="A19" i="90"/>
  <c r="A18" i="90"/>
  <c r="A17" i="90"/>
  <c r="A16" i="90"/>
  <c r="A15" i="90"/>
  <c r="A14" i="90"/>
  <c r="A13" i="90"/>
  <c r="A12" i="90"/>
  <c r="A11" i="90"/>
  <c r="A10" i="90"/>
  <c r="A9" i="90"/>
  <c r="A8" i="90"/>
  <c r="A230" i="89"/>
  <c r="A229" i="89"/>
  <c r="A228" i="89"/>
  <c r="A227" i="89"/>
  <c r="A226" i="89"/>
  <c r="A225" i="89"/>
  <c r="A224" i="89"/>
  <c r="A223" i="89"/>
  <c r="A222" i="89"/>
  <c r="A221" i="89"/>
  <c r="A220" i="89"/>
  <c r="A219" i="89"/>
  <c r="A218" i="89"/>
  <c r="A217" i="89"/>
  <c r="A216" i="89"/>
  <c r="A215" i="89"/>
  <c r="A214" i="89"/>
  <c r="A213" i="89"/>
  <c r="A212" i="89"/>
  <c r="A211" i="89"/>
  <c r="A210" i="89"/>
  <c r="A209" i="89"/>
  <c r="A208" i="89"/>
  <c r="A207" i="89"/>
  <c r="A206" i="89"/>
  <c r="A205" i="89"/>
  <c r="A204" i="89"/>
  <c r="A203" i="89"/>
  <c r="A202" i="89"/>
  <c r="A201" i="89"/>
  <c r="A200" i="89"/>
  <c r="A199" i="89"/>
  <c r="A198" i="89"/>
  <c r="A197" i="89"/>
  <c r="A196" i="89"/>
  <c r="A195" i="89"/>
  <c r="A194" i="89"/>
  <c r="A193" i="89"/>
  <c r="A192" i="89"/>
  <c r="A191" i="89"/>
  <c r="A190" i="89"/>
  <c r="A189" i="89"/>
  <c r="A188" i="89"/>
  <c r="A187" i="89"/>
  <c r="A186" i="89"/>
  <c r="A185" i="89"/>
  <c r="A184" i="89"/>
  <c r="A183" i="89"/>
  <c r="A182" i="89"/>
  <c r="A181" i="89"/>
  <c r="A180" i="89"/>
  <c r="A179" i="89"/>
  <c r="A178" i="89"/>
  <c r="A177" i="89"/>
  <c r="A176" i="89"/>
  <c r="A175" i="89"/>
  <c r="A174" i="89"/>
  <c r="A173" i="89"/>
  <c r="A172" i="89"/>
  <c r="A171" i="89"/>
  <c r="A170" i="89"/>
  <c r="A169" i="89"/>
  <c r="A168" i="89"/>
  <c r="A167" i="89"/>
  <c r="A166" i="89"/>
  <c r="A165" i="89"/>
  <c r="A164" i="89"/>
  <c r="A163" i="89"/>
  <c r="A162" i="89"/>
  <c r="A161" i="89"/>
  <c r="A160" i="89"/>
  <c r="A159" i="89"/>
  <c r="A158" i="89"/>
  <c r="A157" i="89"/>
  <c r="A156" i="89"/>
  <c r="A155" i="89"/>
  <c r="A154" i="89"/>
  <c r="A153" i="89"/>
  <c r="A152" i="89"/>
  <c r="A151" i="89"/>
  <c r="A150" i="89"/>
  <c r="A149" i="89"/>
  <c r="A148" i="89"/>
  <c r="A147" i="89"/>
  <c r="A146" i="89"/>
  <c r="A145" i="89"/>
  <c r="A144" i="89"/>
  <c r="A143" i="89"/>
  <c r="A142" i="89"/>
  <c r="A141" i="89"/>
  <c r="A140" i="89"/>
  <c r="A139" i="89"/>
  <c r="A138" i="89"/>
  <c r="A137" i="89"/>
  <c r="A136" i="89"/>
  <c r="A135" i="89"/>
  <c r="A134" i="89"/>
  <c r="A133" i="89"/>
  <c r="A132" i="89"/>
  <c r="A131" i="89"/>
  <c r="A130" i="89"/>
  <c r="A129" i="89"/>
  <c r="A128" i="89"/>
  <c r="A127" i="89"/>
  <c r="A126" i="89"/>
  <c r="A125" i="89"/>
  <c r="A124" i="89"/>
  <c r="A123" i="89"/>
  <c r="A122" i="89"/>
  <c r="A121" i="89"/>
  <c r="A120" i="89"/>
  <c r="A119" i="89"/>
  <c r="A118" i="89"/>
  <c r="A117" i="89"/>
  <c r="A116" i="89"/>
  <c r="A115" i="89"/>
  <c r="A114" i="89"/>
  <c r="A113" i="89"/>
  <c r="A112" i="89"/>
  <c r="A111" i="89"/>
  <c r="A110" i="89"/>
  <c r="A109" i="89"/>
  <c r="A108" i="89"/>
  <c r="A107"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50" i="89"/>
  <c r="A49" i="89"/>
  <c r="A48" i="89"/>
  <c r="A47" i="89"/>
  <c r="A46"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BW72" i="88"/>
  <c r="BV72" i="88"/>
  <c r="BU72" i="88"/>
  <c r="BT72" i="88"/>
  <c r="BS72" i="88"/>
  <c r="BR72" i="88"/>
  <c r="BQ72" i="88"/>
  <c r="BP72" i="88"/>
  <c r="BO72" i="88"/>
  <c r="BN72" i="88"/>
  <c r="BM72" i="88"/>
  <c r="BL72" i="88"/>
  <c r="BK72" i="88"/>
  <c r="BJ72" i="88"/>
  <c r="BI72" i="88"/>
  <c r="BH72" i="88"/>
  <c r="BG72" i="88"/>
  <c r="BF72" i="88"/>
  <c r="BE72" i="88"/>
  <c r="BD72" i="88"/>
  <c r="BC72" i="88"/>
  <c r="BB72" i="88"/>
  <c r="BA72" i="88"/>
  <c r="AZ72" i="88"/>
  <c r="AY72" i="88"/>
  <c r="AX72" i="88"/>
  <c r="AW72" i="88"/>
  <c r="AV72" i="88"/>
  <c r="AU72" i="88"/>
  <c r="AT72" i="88"/>
  <c r="AR72" i="88"/>
  <c r="AQ72" i="88"/>
  <c r="AP72" i="88"/>
  <c r="AO72" i="88"/>
  <c r="AN72" i="88"/>
  <c r="AM72" i="88"/>
  <c r="AL72" i="88"/>
  <c r="AK72" i="88"/>
  <c r="AJ72" i="88"/>
  <c r="AI72" i="88"/>
  <c r="AH72" i="88"/>
  <c r="AG72" i="88"/>
  <c r="AF72" i="88"/>
  <c r="AE72" i="88"/>
  <c r="AD72" i="88"/>
  <c r="AC72" i="88"/>
  <c r="AB72" i="88"/>
  <c r="AA72" i="88"/>
  <c r="Z72" i="88"/>
  <c r="Y72" i="88"/>
  <c r="X72" i="88"/>
  <c r="W72" i="88"/>
  <c r="V72" i="88"/>
  <c r="U72" i="88"/>
  <c r="T72" i="88"/>
  <c r="S72" i="88"/>
  <c r="R72" i="88"/>
  <c r="Q72" i="88"/>
  <c r="P72" i="88"/>
  <c r="O72" i="88"/>
  <c r="BW71" i="88"/>
  <c r="BV71" i="88"/>
  <c r="BU71" i="88"/>
  <c r="BT71" i="88"/>
  <c r="BS71" i="88"/>
  <c r="BR71" i="88"/>
  <c r="BQ71" i="88"/>
  <c r="BP71" i="88"/>
  <c r="BO71" i="88"/>
  <c r="BN71" i="88"/>
  <c r="BM71" i="88"/>
  <c r="BL71" i="88"/>
  <c r="BK71" i="88"/>
  <c r="BJ71" i="88"/>
  <c r="BI71" i="88"/>
  <c r="BH71" i="88"/>
  <c r="BG71" i="88"/>
  <c r="BF71" i="88"/>
  <c r="BE71" i="88"/>
  <c r="BD71" i="88"/>
  <c r="BC71" i="88"/>
  <c r="BB71" i="88"/>
  <c r="BA71" i="88"/>
  <c r="AZ71" i="88"/>
  <c r="AY71" i="88"/>
  <c r="AX71" i="88"/>
  <c r="AW71" i="88"/>
  <c r="AV71" i="88"/>
  <c r="AU71" i="88"/>
  <c r="AT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BW70" i="88"/>
  <c r="BV70" i="88"/>
  <c r="BU70" i="88"/>
  <c r="BT70" i="88"/>
  <c r="BS70" i="88"/>
  <c r="BR70" i="88"/>
  <c r="BQ70" i="88"/>
  <c r="BP70" i="88"/>
  <c r="BO70" i="88"/>
  <c r="BN70" i="88"/>
  <c r="BM70" i="88"/>
  <c r="BL70" i="88"/>
  <c r="BK70" i="88"/>
  <c r="BJ70" i="88"/>
  <c r="BI70" i="88"/>
  <c r="BH70" i="88"/>
  <c r="BG70" i="88"/>
  <c r="BF70" i="88"/>
  <c r="BE70" i="88"/>
  <c r="BD70" i="88"/>
  <c r="BC70" i="88"/>
  <c r="BB70" i="88"/>
  <c r="BA70" i="88"/>
  <c r="AZ70" i="88"/>
  <c r="AY70" i="88"/>
  <c r="AX70" i="88"/>
  <c r="AW70" i="88"/>
  <c r="AV70" i="88"/>
  <c r="AU70" i="88"/>
  <c r="AT70" i="88"/>
  <c r="AR70" i="88"/>
  <c r="AQ70" i="88"/>
  <c r="AP70" i="88"/>
  <c r="AO70" i="88"/>
  <c r="AN70" i="88"/>
  <c r="AM70" i="88"/>
  <c r="AL70" i="88"/>
  <c r="AK70" i="88"/>
  <c r="AJ70" i="88"/>
  <c r="AI70" i="88"/>
  <c r="AH70" i="88"/>
  <c r="AG70" i="88"/>
  <c r="AF70" i="88"/>
  <c r="AE70" i="88"/>
  <c r="AD70" i="88"/>
  <c r="AC70" i="88"/>
  <c r="AB70" i="88"/>
  <c r="AA70" i="88"/>
  <c r="Z70" i="88"/>
  <c r="Y70" i="88"/>
  <c r="X70" i="88"/>
  <c r="W70" i="88"/>
  <c r="V70" i="88"/>
  <c r="U70" i="88"/>
  <c r="T70" i="88"/>
  <c r="S70" i="88"/>
  <c r="R70" i="88"/>
  <c r="Q70" i="88"/>
  <c r="P70" i="88"/>
  <c r="O70" i="88"/>
  <c r="BW69" i="88"/>
  <c r="BW73" i="88" s="1"/>
  <c r="BV69" i="88"/>
  <c r="BV73" i="88" s="1"/>
  <c r="BU69" i="88"/>
  <c r="BU73" i="88" s="1"/>
  <c r="BT69" i="88"/>
  <c r="BT73" i="88" s="1"/>
  <c r="BS69" i="88"/>
  <c r="BS73" i="88" s="1"/>
  <c r="BR69" i="88"/>
  <c r="BR73" i="88" s="1"/>
  <c r="BQ69" i="88"/>
  <c r="BQ73" i="88" s="1"/>
  <c r="BP69" i="88"/>
  <c r="BP73" i="88" s="1"/>
  <c r="BO69" i="88"/>
  <c r="BO73" i="88" s="1"/>
  <c r="BN69" i="88"/>
  <c r="BN73" i="88" s="1"/>
  <c r="BM69" i="88"/>
  <c r="BM73" i="88" s="1"/>
  <c r="BL69" i="88"/>
  <c r="BL73" i="88" s="1"/>
  <c r="BK69" i="88"/>
  <c r="BK73" i="88" s="1"/>
  <c r="BJ69" i="88"/>
  <c r="BJ73" i="88" s="1"/>
  <c r="BI69" i="88"/>
  <c r="BI73" i="88" s="1"/>
  <c r="BH69" i="88"/>
  <c r="BH73" i="88" s="1"/>
  <c r="BG69" i="88"/>
  <c r="BG73" i="88" s="1"/>
  <c r="BF69" i="88"/>
  <c r="BF73" i="88" s="1"/>
  <c r="BE69" i="88"/>
  <c r="BE73" i="88" s="1"/>
  <c r="BD69" i="88"/>
  <c r="BD73" i="88" s="1"/>
  <c r="BC69" i="88"/>
  <c r="BC73" i="88" s="1"/>
  <c r="BB69" i="88"/>
  <c r="BB73" i="88" s="1"/>
  <c r="BA69" i="88"/>
  <c r="BA73" i="88" s="1"/>
  <c r="AZ69" i="88"/>
  <c r="AZ73" i="88" s="1"/>
  <c r="AY69" i="88"/>
  <c r="AY73" i="88" s="1"/>
  <c r="AX69" i="88"/>
  <c r="AX73" i="88" s="1"/>
  <c r="AW69" i="88"/>
  <c r="AW73" i="88" s="1"/>
  <c r="AV69" i="88"/>
  <c r="AV73" i="88" s="1"/>
  <c r="AU69" i="88"/>
  <c r="AU73" i="88" s="1"/>
  <c r="AT69" i="88"/>
  <c r="AT73" i="88" s="1"/>
  <c r="AR69" i="88"/>
  <c r="AR73" i="88" s="1"/>
  <c r="AQ69" i="88"/>
  <c r="AQ73" i="88" s="1"/>
  <c r="AP69" i="88"/>
  <c r="AP73" i="88" s="1"/>
  <c r="AO69" i="88"/>
  <c r="AO73" i="88" s="1"/>
  <c r="AN69" i="88"/>
  <c r="AN73" i="88" s="1"/>
  <c r="AM69" i="88"/>
  <c r="AM73" i="88" s="1"/>
  <c r="AL69" i="88"/>
  <c r="AL73" i="88" s="1"/>
  <c r="AK69" i="88"/>
  <c r="AK73" i="88" s="1"/>
  <c r="AJ69" i="88"/>
  <c r="AJ73" i="88" s="1"/>
  <c r="AI69" i="88"/>
  <c r="AI73" i="88" s="1"/>
  <c r="AH69" i="88"/>
  <c r="AH73" i="88" s="1"/>
  <c r="AG69" i="88"/>
  <c r="AG73" i="88" s="1"/>
  <c r="AF69" i="88"/>
  <c r="AF73" i="88" s="1"/>
  <c r="AE69" i="88"/>
  <c r="AE73" i="88" s="1"/>
  <c r="AD69" i="88"/>
  <c r="AD73" i="88" s="1"/>
  <c r="AC69" i="88"/>
  <c r="AC73" i="88" s="1"/>
  <c r="AB69" i="88"/>
  <c r="AB73" i="88" s="1"/>
  <c r="AA69" i="88"/>
  <c r="AA73" i="88" s="1"/>
  <c r="Z69" i="88"/>
  <c r="Z73" i="88" s="1"/>
  <c r="Y69" i="88"/>
  <c r="Y73" i="88" s="1"/>
  <c r="X69" i="88"/>
  <c r="X73" i="88" s="1"/>
  <c r="W69" i="88"/>
  <c r="W73" i="88" s="1"/>
  <c r="V69" i="88"/>
  <c r="V73" i="88" s="1"/>
  <c r="U69" i="88"/>
  <c r="U73" i="88" s="1"/>
  <c r="T69" i="88"/>
  <c r="T73" i="88" s="1"/>
  <c r="S69" i="88"/>
  <c r="S73" i="88" s="1"/>
  <c r="R69" i="88"/>
  <c r="R73" i="88" s="1"/>
  <c r="Q69" i="88"/>
  <c r="Q73" i="88" s="1"/>
  <c r="P69" i="88"/>
  <c r="P73" i="88" s="1"/>
  <c r="O69" i="88"/>
  <c r="O73" i="88" s="1"/>
  <c r="BW68" i="88"/>
  <c r="BV68" i="88"/>
  <c r="BU68" i="88"/>
  <c r="BT68" i="88"/>
  <c r="BS68" i="88"/>
  <c r="BR68" i="88"/>
  <c r="BQ68" i="88"/>
  <c r="BP68" i="88"/>
  <c r="BO68" i="88"/>
  <c r="BN68" i="88"/>
  <c r="BM68" i="88"/>
  <c r="BL68" i="88"/>
  <c r="BK68" i="88"/>
  <c r="BJ68" i="88"/>
  <c r="BI68" i="88"/>
  <c r="BH68" i="88"/>
  <c r="BG68" i="88"/>
  <c r="BF68" i="88"/>
  <c r="BE68" i="88"/>
  <c r="BD68" i="88"/>
  <c r="BC68" i="88"/>
  <c r="BB68" i="88"/>
  <c r="BA68" i="88"/>
  <c r="AZ68" i="88"/>
  <c r="AY68" i="88"/>
  <c r="AX68" i="88"/>
  <c r="AW68" i="88"/>
  <c r="AV68" i="88"/>
  <c r="AU68" i="88"/>
  <c r="AT68" i="88"/>
  <c r="AR68" i="88"/>
  <c r="AQ68" i="88"/>
  <c r="AP68" i="88"/>
  <c r="AO68" i="88"/>
  <c r="AN68" i="88"/>
  <c r="AM68" i="88"/>
  <c r="AL68" i="88"/>
  <c r="AK68" i="88"/>
  <c r="AJ68" i="88"/>
  <c r="AI68" i="88"/>
  <c r="AH68" i="88"/>
  <c r="AG68" i="88"/>
  <c r="AF68" i="88"/>
  <c r="AE68" i="88"/>
  <c r="AD68" i="88"/>
  <c r="AC68" i="88"/>
  <c r="AB68" i="88"/>
  <c r="AA68" i="88"/>
  <c r="Z68" i="88"/>
  <c r="Y68" i="88"/>
  <c r="X68" i="88"/>
  <c r="W68" i="88"/>
  <c r="V68" i="88"/>
  <c r="U68" i="88"/>
  <c r="T68" i="88"/>
  <c r="S68" i="88"/>
  <c r="R68" i="88"/>
  <c r="Q68" i="88"/>
  <c r="P68" i="88"/>
  <c r="O68" i="88"/>
  <c r="I40" i="45"/>
  <c r="I39" i="45"/>
  <c r="F39" i="45"/>
  <c r="I33" i="45"/>
  <c r="I32" i="45"/>
  <c r="F32" i="45"/>
  <c r="I26" i="45"/>
  <c r="I25" i="45"/>
  <c r="F25" i="45"/>
  <c r="I19" i="45"/>
  <c r="I18" i="45"/>
  <c r="F18" i="45"/>
  <c r="H184" i="47" l="1"/>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Q1411" i="79" l="1"/>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602" i="79" l="1"/>
  <c r="AS1379" i="79"/>
  <c r="AS1185" i="79"/>
  <c r="AS990" i="79"/>
  <c r="AS795"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5" i="79" s="1"/>
  <c r="M53" i="43"/>
  <c r="AN225" i="79" s="1"/>
  <c r="L53" i="43"/>
  <c r="K53" i="43"/>
  <c r="AL1379" i="79" s="1"/>
  <c r="J53" i="43"/>
  <c r="AK1655" i="79" s="1"/>
  <c r="I53" i="43"/>
  <c r="H53" i="43"/>
  <c r="G53" i="43"/>
  <c r="AH1628" i="79" s="1"/>
  <c r="F53" i="43"/>
  <c r="AG1655" i="79" s="1"/>
  <c r="E53" i="43"/>
  <c r="AF1628" i="79" s="1"/>
  <c r="D53" i="43"/>
  <c r="AE795" i="79" s="1"/>
  <c r="AS1682" i="79"/>
  <c r="AS1655" i="79"/>
  <c r="AS1628" i="79"/>
  <c r="AS1576" i="79"/>
  <c r="E29" i="45"/>
  <c r="E30" i="45" s="1"/>
  <c r="D124" i="45" s="1"/>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L54" i="44"/>
  <c r="M54" i="44"/>
  <c r="N54" i="44"/>
  <c r="O54" i="44"/>
  <c r="P54" i="44"/>
  <c r="Q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3" i="79"/>
  <c r="AQ1683" i="79"/>
  <c r="AP1683" i="79"/>
  <c r="AO1683" i="79"/>
  <c r="AN1683" i="79"/>
  <c r="AM1683" i="79"/>
  <c r="AL1683" i="79"/>
  <c r="AK1683" i="79"/>
  <c r="AJ1683" i="79"/>
  <c r="AI1683" i="79"/>
  <c r="AH1683" i="79"/>
  <c r="AG1683" i="79"/>
  <c r="AF1683" i="79"/>
  <c r="AE1683" i="79"/>
  <c r="AR1656" i="79"/>
  <c r="AQ1656" i="79"/>
  <c r="AP1656" i="79"/>
  <c r="AO1656" i="79"/>
  <c r="AN1656" i="79"/>
  <c r="AM1656" i="79"/>
  <c r="AL1656" i="79"/>
  <c r="AK1656" i="79"/>
  <c r="AJ1656" i="79"/>
  <c r="AI1656" i="79"/>
  <c r="AH1656" i="79"/>
  <c r="AG1656" i="79"/>
  <c r="AF1656" i="79"/>
  <c r="AE1656" i="79"/>
  <c r="AR1629" i="79"/>
  <c r="AQ1629" i="79"/>
  <c r="AP1629" i="79"/>
  <c r="AO1629" i="79"/>
  <c r="AN1629" i="79"/>
  <c r="AM1629" i="79"/>
  <c r="AL1629" i="79"/>
  <c r="AK1629" i="79"/>
  <c r="AJ1629" i="79"/>
  <c r="AI1629" i="79"/>
  <c r="AH1629" i="79"/>
  <c r="AG1629" i="79"/>
  <c r="AF1629" i="79"/>
  <c r="AE1629" i="79"/>
  <c r="AK1628" i="79" l="1"/>
  <c r="AL795" i="79"/>
  <c r="AK605" i="79"/>
  <c r="AP1379" i="79"/>
  <c r="AL1655" i="79"/>
  <c r="AL605" i="79"/>
  <c r="AO990" i="79"/>
  <c r="AP1655" i="79"/>
  <c r="AK415" i="79"/>
  <c r="AO415" i="79"/>
  <c r="AO605" i="79"/>
  <c r="AK1185" i="79"/>
  <c r="AP1602" i="79"/>
  <c r="AK225" i="79"/>
  <c r="AK1379" i="79"/>
  <c r="AP35" i="79"/>
  <c r="AO225" i="79"/>
  <c r="AK990" i="79"/>
  <c r="AO1185" i="79"/>
  <c r="AO1379" i="79"/>
  <c r="AI1185" i="79"/>
  <c r="AI415" i="79"/>
  <c r="AI1379" i="79"/>
  <c r="AI605" i="79"/>
  <c r="AM1628" i="79"/>
  <c r="AM1185" i="79"/>
  <c r="AM415" i="79"/>
  <c r="AM1379" i="79"/>
  <c r="AM605" i="79"/>
  <c r="AQ1628" i="79"/>
  <c r="AQ1185" i="79"/>
  <c r="AQ415" i="79"/>
  <c r="AQ1576" i="79"/>
  <c r="AQ1379" i="79"/>
  <c r="AQ605" i="79"/>
  <c r="AM35" i="79"/>
  <c r="AI225" i="79"/>
  <c r="AI795" i="79"/>
  <c r="AQ795" i="79"/>
  <c r="AQ990" i="79"/>
  <c r="AM1602" i="79"/>
  <c r="AI1628" i="79"/>
  <c r="AJ1655" i="79"/>
  <c r="AJ1379" i="79"/>
  <c r="AJ605" i="79"/>
  <c r="AJ1602" i="79"/>
  <c r="AJ795" i="79"/>
  <c r="AJ35" i="79"/>
  <c r="AN1379" i="79"/>
  <c r="AN605" i="79"/>
  <c r="AN1602" i="79"/>
  <c r="AN795" i="79"/>
  <c r="AN35" i="79"/>
  <c r="AR1576" i="79"/>
  <c r="AR1379" i="79"/>
  <c r="AR605" i="79"/>
  <c r="AR1628" i="79"/>
  <c r="AR1602" i="79"/>
  <c r="AR795" i="79"/>
  <c r="AR35" i="79"/>
  <c r="AJ225" i="79"/>
  <c r="AJ415" i="79"/>
  <c r="AR415" i="79"/>
  <c r="AM990" i="79"/>
  <c r="AR990" i="79"/>
  <c r="AN1185" i="79"/>
  <c r="AI1576" i="79"/>
  <c r="AI35" i="79"/>
  <c r="AQ35" i="79"/>
  <c r="AQ225" i="79"/>
  <c r="AM795" i="79"/>
  <c r="AI990" i="79"/>
  <c r="AN990" i="79"/>
  <c r="AI1602" i="79"/>
  <c r="AQ1602" i="79"/>
  <c r="AN1576" i="79"/>
  <c r="AL1576" i="79"/>
  <c r="AL990" i="79"/>
  <c r="AL225" i="79"/>
  <c r="AL1185" i="79"/>
  <c r="AL415" i="79"/>
  <c r="AP990" i="79"/>
  <c r="AP225" i="79"/>
  <c r="AP1185" i="79"/>
  <c r="AP415" i="79"/>
  <c r="AL35" i="79"/>
  <c r="AM225" i="79"/>
  <c r="AR225" i="79"/>
  <c r="AN415" i="79"/>
  <c r="AP795" i="79"/>
  <c r="AJ990" i="79"/>
  <c r="AJ1185" i="79"/>
  <c r="AR1185" i="79"/>
  <c r="AL1602" i="79"/>
  <c r="AK35" i="79"/>
  <c r="AO35" i="79"/>
  <c r="AK795" i="79"/>
  <c r="AO795" i="79"/>
  <c r="AK1602" i="79"/>
  <c r="AO1602" i="79"/>
  <c r="P23" i="45"/>
  <c r="C135" i="45" s="1"/>
  <c r="AF1576" i="79"/>
  <c r="AF795" i="79"/>
  <c r="AF990" i="79"/>
  <c r="AF415" i="79"/>
  <c r="AF35" i="79"/>
  <c r="AE1628" i="79"/>
  <c r="AE35" i="79"/>
  <c r="AE605" i="79"/>
  <c r="AE990" i="79"/>
  <c r="AE1602" i="79"/>
  <c r="AE1655" i="79"/>
  <c r="AE1682" i="79"/>
  <c r="AE1576" i="79"/>
  <c r="AE1185" i="79"/>
  <c r="AG1379" i="79"/>
  <c r="AH415" i="79"/>
  <c r="AH35" i="79"/>
  <c r="AE225" i="79"/>
  <c r="AF605" i="79"/>
  <c r="AF1185" i="79"/>
  <c r="AE1379" i="79"/>
  <c r="AF1602" i="79"/>
  <c r="AH1379" i="79"/>
  <c r="AF225" i="79"/>
  <c r="AE415" i="79"/>
  <c r="AG605" i="79"/>
  <c r="AF1379" i="79"/>
  <c r="E23" i="45"/>
  <c r="C124" i="45" s="1"/>
  <c r="P30" i="45"/>
  <c r="D135" i="45" s="1"/>
  <c r="AH795" i="79"/>
  <c r="AH1185" i="79"/>
  <c r="AH1655" i="79"/>
  <c r="AH225" i="79"/>
  <c r="AH1602" i="79"/>
  <c r="AH605" i="79"/>
  <c r="AH990" i="79"/>
  <c r="AG415" i="79"/>
  <c r="AG1185" i="79"/>
  <c r="AG225" i="79"/>
  <c r="AG990" i="79"/>
  <c r="AG35" i="79"/>
  <c r="AG795" i="79"/>
  <c r="AG1602" i="79"/>
  <c r="AR1682" i="79"/>
  <c r="AR1655" i="79"/>
  <c r="AQ1655" i="79"/>
  <c r="AQ1682" i="79"/>
  <c r="AP1628" i="79"/>
  <c r="AP1682" i="79"/>
  <c r="AP1576" i="79"/>
  <c r="AO1682" i="79"/>
  <c r="AO1576" i="79"/>
  <c r="AO1628" i="79"/>
  <c r="AN1628" i="79"/>
  <c r="AN1682" i="79"/>
  <c r="AN1655" i="79"/>
  <c r="AM1576" i="79"/>
  <c r="AM1655" i="79"/>
  <c r="AM1682" i="79"/>
  <c r="AL1682" i="79"/>
  <c r="AL1628" i="79"/>
  <c r="AK1576" i="79"/>
  <c r="AK1682" i="79"/>
  <c r="AJ1682" i="79"/>
  <c r="AJ1576" i="79"/>
  <c r="AJ1628" i="79"/>
  <c r="AI1655" i="79"/>
  <c r="AI1682" i="79"/>
  <c r="AH1682" i="79"/>
  <c r="AH1576" i="79"/>
  <c r="AG1628" i="79"/>
  <c r="AG1682" i="79"/>
  <c r="AG1576" i="79"/>
  <c r="AF1682" i="79"/>
  <c r="AF165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O43" i="45"/>
  <c r="P43" i="45"/>
  <c r="O50" i="45"/>
  <c r="P50" i="45"/>
  <c r="O57" i="45"/>
  <c r="P57" i="45"/>
  <c r="O64" i="45"/>
  <c r="P65" i="45" s="1"/>
  <c r="I135" i="45" s="1"/>
  <c r="P64" i="45"/>
  <c r="O71" i="45"/>
  <c r="P71" i="45"/>
  <c r="O78" i="45"/>
  <c r="P78" i="45"/>
  <c r="O85" i="45"/>
  <c r="P86" i="45" s="1"/>
  <c r="L135" i="45" s="1"/>
  <c r="P85" i="45"/>
  <c r="O92" i="45"/>
  <c r="P93" i="45" s="1"/>
  <c r="M135" i="45" s="1"/>
  <c r="P92" i="45"/>
  <c r="O99" i="45"/>
  <c r="P99" i="45"/>
  <c r="O106" i="45"/>
  <c r="P106" i="45"/>
  <c r="O113" i="45"/>
  <c r="P113" i="45"/>
  <c r="P114" i="45"/>
  <c r="P135" i="45" s="1"/>
  <c r="P17" i="45"/>
  <c r="AE1373" i="79" l="1"/>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O135" i="45" s="1"/>
  <c r="P79" i="45"/>
  <c r="K135" i="45" s="1"/>
  <c r="P100" i="45"/>
  <c r="N135" i="45" s="1"/>
  <c r="P72" i="45"/>
  <c r="J135" i="45" s="1"/>
  <c r="P51" i="45"/>
  <c r="G135" i="45" s="1"/>
  <c r="P44" i="45"/>
  <c r="F135" i="45" s="1"/>
  <c r="P58" i="45"/>
  <c r="H135" i="45" s="1"/>
  <c r="P37" i="45"/>
  <c r="E135" i="45" s="1"/>
  <c r="AS993" i="79" l="1"/>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R977" i="79" s="1"/>
  <c r="AQ799" i="79"/>
  <c r="AP799" i="79"/>
  <c r="AO799" i="79"/>
  <c r="AN799" i="79"/>
  <c r="AM799" i="79"/>
  <c r="AL799" i="79"/>
  <c r="AK799" i="79"/>
  <c r="AJ799" i="79"/>
  <c r="AJ977" i="79" s="1"/>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Y424" i="46" s="1"/>
  <c r="AX297" i="46"/>
  <c r="AX424" i="46" s="1"/>
  <c r="AW297" i="46"/>
  <c r="AW424" i="46" s="1"/>
  <c r="AV297" i="46"/>
  <c r="AU297" i="46"/>
  <c r="AU424" i="46" s="1"/>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K597" i="79" l="1"/>
  <c r="AK596" i="79"/>
  <c r="AK598" i="79"/>
  <c r="AK599" i="79"/>
  <c r="AK977" i="79"/>
  <c r="AJ597" i="79"/>
  <c r="AJ596" i="79"/>
  <c r="AJ598" i="79"/>
  <c r="AJ599" i="79"/>
  <c r="AF788" i="79"/>
  <c r="AF781" i="79"/>
  <c r="AF789" i="79"/>
  <c r="AF782" i="79"/>
  <c r="AF783" i="79"/>
  <c r="AF784" i="79"/>
  <c r="AF785" i="79"/>
  <c r="AF786" i="79"/>
  <c r="AF787" i="79"/>
  <c r="AL596" i="79"/>
  <c r="AL597" i="79"/>
  <c r="AL598" i="79"/>
  <c r="AL599" i="79"/>
  <c r="AL977" i="79"/>
  <c r="AM596" i="79"/>
  <c r="AM597" i="79"/>
  <c r="AM598" i="79"/>
  <c r="AM599" i="79"/>
  <c r="AM977" i="79"/>
  <c r="AN599" i="79"/>
  <c r="AN596" i="79"/>
  <c r="AN597" i="79"/>
  <c r="AN598" i="79"/>
  <c r="AF977" i="79"/>
  <c r="AN977" i="79"/>
  <c r="AO598" i="79"/>
  <c r="AO599" i="79"/>
  <c r="AO596" i="79"/>
  <c r="AO597" i="79"/>
  <c r="AO977" i="79"/>
  <c r="AR596" i="79"/>
  <c r="AR597" i="79"/>
  <c r="AR598" i="79"/>
  <c r="AR599" i="79"/>
  <c r="AP599" i="79"/>
  <c r="AP598" i="79"/>
  <c r="AP597" i="79"/>
  <c r="AP596" i="79"/>
  <c r="AP977" i="79"/>
  <c r="AQ597" i="79"/>
  <c r="AQ598" i="79"/>
  <c r="AQ599" i="79"/>
  <c r="AQ596" i="79"/>
  <c r="AE783" i="79"/>
  <c r="AE782" i="79"/>
  <c r="AE781" i="79"/>
  <c r="AE789" i="79"/>
  <c r="AE788" i="79"/>
  <c r="AE787" i="79"/>
  <c r="AE786" i="79"/>
  <c r="AE785" i="79"/>
  <c r="AE784" i="79"/>
  <c r="AQ977" i="79"/>
  <c r="AY555" i="46"/>
  <c r="AY554" i="46"/>
  <c r="AY550" i="46"/>
  <c r="AY551" i="46"/>
  <c r="AY552" i="46"/>
  <c r="AY553" i="46"/>
  <c r="AX550" i="46"/>
  <c r="AX551" i="46"/>
  <c r="AX555" i="46"/>
  <c r="AX552" i="46"/>
  <c r="AX553" i="46"/>
  <c r="AX554" i="46"/>
  <c r="AR424" i="46"/>
  <c r="AZ424" i="46"/>
  <c r="AR554" i="46"/>
  <c r="AR555" i="46"/>
  <c r="AR550" i="46"/>
  <c r="AR551" i="46"/>
  <c r="AR553" i="46"/>
  <c r="AR552" i="46"/>
  <c r="AZ554" i="46"/>
  <c r="AZ553" i="46"/>
  <c r="AZ555" i="46"/>
  <c r="AZ550" i="46"/>
  <c r="AZ551" i="46"/>
  <c r="AZ552" i="46"/>
  <c r="AS424" i="46"/>
  <c r="AS553" i="46"/>
  <c r="AS554" i="46"/>
  <c r="AS555" i="46"/>
  <c r="AS552" i="46"/>
  <c r="AS550" i="46"/>
  <c r="AS551" i="46"/>
  <c r="AT424" i="46"/>
  <c r="AT552" i="46"/>
  <c r="AT553" i="46"/>
  <c r="AT554" i="46"/>
  <c r="AT555" i="46"/>
  <c r="AT550" i="46"/>
  <c r="AT551" i="46"/>
  <c r="AM425" i="46"/>
  <c r="AM424" i="46"/>
  <c r="AU551" i="46"/>
  <c r="AU552" i="46"/>
  <c r="AU553" i="46"/>
  <c r="AU554" i="46"/>
  <c r="AU550" i="46"/>
  <c r="AU555" i="46"/>
  <c r="AN424" i="46"/>
  <c r="AN425" i="46"/>
  <c r="AV424" i="46"/>
  <c r="AV550" i="46"/>
  <c r="AV551" i="46"/>
  <c r="AV552" i="46"/>
  <c r="AV553" i="46"/>
  <c r="AV554" i="46"/>
  <c r="AV555" i="46"/>
  <c r="AW550" i="46"/>
  <c r="AW551" i="46"/>
  <c r="AW552" i="46"/>
  <c r="AW553" i="46"/>
  <c r="AW554" i="46"/>
  <c r="AW555" i="46"/>
  <c r="AJ595" i="79"/>
  <c r="AJ592" i="79"/>
  <c r="AJ594" i="79"/>
  <c r="AJ593" i="79"/>
  <c r="AJ591" i="79"/>
  <c r="AJ590" i="79"/>
  <c r="AR595" i="79"/>
  <c r="AR594" i="79"/>
  <c r="AR592" i="79"/>
  <c r="AR593" i="79"/>
  <c r="AR591" i="79"/>
  <c r="AR590" i="79"/>
  <c r="AK592" i="79"/>
  <c r="AK591" i="79"/>
  <c r="AK593" i="79"/>
  <c r="AK595" i="79"/>
  <c r="AK594" i="79"/>
  <c r="AK590" i="79"/>
  <c r="AO593" i="79"/>
  <c r="AO595" i="79"/>
  <c r="AO590" i="79"/>
  <c r="AO594" i="79"/>
  <c r="AO592" i="79"/>
  <c r="AO591" i="79"/>
  <c r="AN594" i="79"/>
  <c r="AN591" i="79"/>
  <c r="AN590" i="79"/>
  <c r="AN595" i="79"/>
  <c r="AN592" i="79"/>
  <c r="AN593" i="79"/>
  <c r="AL590" i="79"/>
  <c r="AL591" i="79"/>
  <c r="AL594" i="79"/>
  <c r="AL595" i="79"/>
  <c r="AL592" i="79"/>
  <c r="AL593" i="79"/>
  <c r="AP595" i="79"/>
  <c r="AP593" i="79"/>
  <c r="AP592" i="79"/>
  <c r="AP590" i="79"/>
  <c r="AP594" i="79"/>
  <c r="AP591" i="79"/>
  <c r="AM592" i="79"/>
  <c r="AM590" i="79"/>
  <c r="AM593" i="79"/>
  <c r="AM591" i="79"/>
  <c r="AM594" i="79"/>
  <c r="AM595" i="79"/>
  <c r="AQ591" i="79"/>
  <c r="AQ594" i="79"/>
  <c r="AQ595" i="79"/>
  <c r="AQ592" i="79"/>
  <c r="AQ590" i="79"/>
  <c r="AQ59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36" i="46"/>
  <c r="AN140" i="46"/>
  <c r="AN144" i="46"/>
  <c r="AN148" i="46"/>
  <c r="AN137" i="46"/>
  <c r="AN141"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4" i="79" l="1"/>
  <c r="AL1630" i="79"/>
  <c r="AL1577" i="79"/>
  <c r="AL1380" i="79"/>
  <c r="AL1603" i="79"/>
  <c r="AL226" i="79"/>
  <c r="AL36" i="79"/>
  <c r="AL1657" i="79"/>
  <c r="AL606" i="79"/>
  <c r="AL416" i="79"/>
  <c r="AL1186" i="79"/>
  <c r="AL796" i="79"/>
  <c r="AM1684" i="79"/>
  <c r="AM1630" i="79"/>
  <c r="AM1577" i="79"/>
  <c r="AM1186" i="79"/>
  <c r="AM606" i="79"/>
  <c r="AM226" i="79"/>
  <c r="AM1603" i="79"/>
  <c r="AM36" i="79"/>
  <c r="AM1657" i="79"/>
  <c r="AM416" i="79"/>
  <c r="AM796" i="79"/>
  <c r="AM1380" i="79"/>
  <c r="AQ1684" i="79"/>
  <c r="AQ1630" i="79"/>
  <c r="AQ1577" i="79"/>
  <c r="AQ1186" i="79"/>
  <c r="AQ606" i="79"/>
  <c r="AQ226" i="79"/>
  <c r="AQ1380" i="79"/>
  <c r="AQ1603" i="79"/>
  <c r="AQ36" i="79"/>
  <c r="AQ416" i="79"/>
  <c r="AQ1657" i="79"/>
  <c r="AQ796" i="79"/>
  <c r="AQ960" i="79" s="1"/>
  <c r="AO1657" i="79"/>
  <c r="AO1603" i="79"/>
  <c r="AO1380" i="79"/>
  <c r="AO796" i="79"/>
  <c r="AO416" i="79"/>
  <c r="AO36" i="79"/>
  <c r="AO606" i="79"/>
  <c r="AO1630" i="79"/>
  <c r="AO1186" i="79"/>
  <c r="AO1577" i="79"/>
  <c r="AO1684" i="79"/>
  <c r="AO226" i="79"/>
  <c r="AP1684" i="79"/>
  <c r="AP1630" i="79"/>
  <c r="AP1657" i="79"/>
  <c r="AP1186" i="79"/>
  <c r="AP796" i="79"/>
  <c r="AP1577" i="79"/>
  <c r="AP1380" i="79"/>
  <c r="AP1603" i="79"/>
  <c r="AP226" i="79"/>
  <c r="AP36" i="79"/>
  <c r="AP606" i="79"/>
  <c r="AP416" i="79"/>
  <c r="AN1657" i="79"/>
  <c r="AN1684" i="79"/>
  <c r="AN416" i="79"/>
  <c r="AN226" i="79"/>
  <c r="AN796" i="79"/>
  <c r="AN606" i="79"/>
  <c r="AN1630" i="79"/>
  <c r="AN1380" i="79"/>
  <c r="AN1186" i="79"/>
  <c r="AN1603" i="79"/>
  <c r="AN1577" i="79"/>
  <c r="AN36" i="79"/>
  <c r="AR1657" i="79"/>
  <c r="AR1603" i="79"/>
  <c r="AR1630" i="79"/>
  <c r="AR1577" i="79"/>
  <c r="AR36" i="79"/>
  <c r="AR416" i="79"/>
  <c r="AR226" i="79"/>
  <c r="AR1684" i="79"/>
  <c r="AR796" i="79"/>
  <c r="AR606" i="79"/>
  <c r="AR1380" i="79"/>
  <c r="AR1186" i="79"/>
  <c r="AL991" i="79"/>
  <c r="AP991" i="79"/>
  <c r="AM991" i="79"/>
  <c r="AQ991" i="79"/>
  <c r="AO991" i="79"/>
  <c r="AN991" i="79"/>
  <c r="AR991"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T295" i="46"/>
  <c r="AX431" i="46"/>
  <c r="AT431" i="46"/>
  <c r="AP960" i="79"/>
  <c r="K14" i="44"/>
  <c r="K18" i="44" s="1"/>
  <c r="O14" i="44"/>
  <c r="O18" i="44" s="1"/>
  <c r="O29" i="44"/>
  <c r="O33" i="44" s="1"/>
  <c r="O43" i="44"/>
  <c r="AT21" i="46"/>
  <c r="AW159" i="46"/>
  <c r="AW295" i="46"/>
  <c r="AW431" i="46"/>
  <c r="M43" i="44"/>
  <c r="AZ21" i="46"/>
  <c r="AZ159" i="46"/>
  <c r="AV159" i="46"/>
  <c r="AZ295" i="46"/>
  <c r="AV295" i="46"/>
  <c r="AZ431" i="46"/>
  <c r="AV431" i="46"/>
  <c r="AR960" i="79"/>
  <c r="AN960" i="79"/>
  <c r="N29" i="44"/>
  <c r="N33" i="44" s="1"/>
  <c r="K43" i="44"/>
  <c r="AV21" i="46"/>
  <c r="AY21" i="46"/>
  <c r="AY159" i="46"/>
  <c r="AU159" i="46"/>
  <c r="AY295" i="46"/>
  <c r="AU295" i="46"/>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V138" i="46" l="1"/>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J1657" i="79" l="1"/>
  <c r="AJ1630" i="79"/>
  <c r="AJ796" i="79"/>
  <c r="AJ606" i="79"/>
  <c r="AJ1380" i="79"/>
  <c r="AJ1186" i="79"/>
  <c r="AJ1684" i="79"/>
  <c r="AJ1603" i="79"/>
  <c r="AJ1577" i="79"/>
  <c r="AJ36" i="79"/>
  <c r="AJ416" i="79"/>
  <c r="AJ226" i="79"/>
  <c r="AI1684" i="79"/>
  <c r="AI1630" i="79"/>
  <c r="AI1577" i="79"/>
  <c r="AI1186" i="79"/>
  <c r="AI606" i="79"/>
  <c r="AI226" i="79"/>
  <c r="AI416" i="79"/>
  <c r="AI796" i="79"/>
  <c r="AI1380" i="79"/>
  <c r="AI1657" i="79"/>
  <c r="AI1603" i="79"/>
  <c r="AI36" i="79"/>
  <c r="AK1657" i="79"/>
  <c r="AK1603" i="79"/>
  <c r="AK1380" i="79"/>
  <c r="AK796" i="79"/>
  <c r="AK960" i="79" s="1"/>
  <c r="AK416" i="79"/>
  <c r="AK36" i="79"/>
  <c r="AK1186" i="79"/>
  <c r="AK1684" i="79"/>
  <c r="AK1577" i="79"/>
  <c r="AK226" i="79"/>
  <c r="AK1630" i="79"/>
  <c r="AK606" i="79"/>
  <c r="AF1684" i="79"/>
  <c r="AF1657" i="79"/>
  <c r="AF1630" i="79"/>
  <c r="AF1603" i="79"/>
  <c r="AF1577" i="79"/>
  <c r="AF1380" i="79"/>
  <c r="AF1186" i="79"/>
  <c r="AF796" i="79"/>
  <c r="AF960" i="79" s="1"/>
  <c r="AF606" i="79"/>
  <c r="AF416" i="79"/>
  <c r="AF226" i="79"/>
  <c r="AF385" i="79" s="1"/>
  <c r="AF36" i="79"/>
  <c r="AF214" i="79" s="1"/>
  <c r="AE1684" i="79"/>
  <c r="AE1657" i="79"/>
  <c r="AE1630" i="79"/>
  <c r="AE1603" i="79"/>
  <c r="AE1577" i="79"/>
  <c r="AE1380" i="79"/>
  <c r="AE1544" i="79" s="1"/>
  <c r="AE1186" i="79"/>
  <c r="AE796" i="79"/>
  <c r="AE960" i="79" s="1"/>
  <c r="AE606" i="79"/>
  <c r="AE416" i="79"/>
  <c r="AE575" i="79" s="1"/>
  <c r="AE226" i="79"/>
  <c r="AE385" i="79" s="1"/>
  <c r="AE36" i="79"/>
  <c r="AE214" i="79" s="1"/>
  <c r="AH1630" i="79"/>
  <c r="AH1186" i="79"/>
  <c r="AH226" i="79"/>
  <c r="AH1380" i="79"/>
  <c r="AH416" i="79"/>
  <c r="AH1603" i="79"/>
  <c r="AH796" i="79"/>
  <c r="AH960" i="79" s="1"/>
  <c r="AH36" i="79"/>
  <c r="AH1684" i="79"/>
  <c r="AH1577" i="79"/>
  <c r="AH606" i="79"/>
  <c r="AH1657" i="79"/>
  <c r="AG1684" i="79"/>
  <c r="AG1630" i="79"/>
  <c r="AG1577" i="79"/>
  <c r="AG1186" i="79"/>
  <c r="AG606" i="79"/>
  <c r="AG226" i="79"/>
  <c r="AG399" i="79" s="1"/>
  <c r="AG1657" i="79"/>
  <c r="AG1603" i="79"/>
  <c r="AG1380" i="79"/>
  <c r="AG796" i="79"/>
  <c r="AG416" i="79"/>
  <c r="AG36" i="79"/>
  <c r="AG991" i="79"/>
  <c r="AF1544" i="79"/>
  <c r="AF991" i="79"/>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O295" i="46"/>
  <c r="AO424" i="46" s="1"/>
  <c r="AQ294" i="46"/>
  <c r="AR431" i="46"/>
  <c r="AN431" i="46"/>
  <c r="AN537" i="46" s="1"/>
  <c r="AQ430" i="46"/>
  <c r="AR294" i="46"/>
  <c r="AR430" i="46"/>
  <c r="AN158" i="46"/>
  <c r="D43" i="44"/>
  <c r="G43" i="44"/>
  <c r="I123" i="45"/>
  <c r="E123" i="45"/>
  <c r="AR21" i="46"/>
  <c r="AN21" i="46"/>
  <c r="AQ159" i="46"/>
  <c r="AR295" i="46"/>
  <c r="AN295" i="46"/>
  <c r="AP294" i="46"/>
  <c r="AM430" i="46"/>
  <c r="AQ431" i="46"/>
  <c r="AM158" i="46"/>
  <c r="AQ21" i="46"/>
  <c r="AM159" i="46"/>
  <c r="AP159" i="46"/>
  <c r="AS294" i="46"/>
  <c r="AO294" i="46"/>
  <c r="AI960" i="79" l="1"/>
  <c r="AI977" i="79"/>
  <c r="AI596" i="79"/>
  <c r="AI599" i="79"/>
  <c r="AI597" i="79"/>
  <c r="AI591" i="79"/>
  <c r="AI592" i="79"/>
  <c r="AI595" i="79"/>
  <c r="AI590" i="79"/>
  <c r="AI593" i="79"/>
  <c r="AI594" i="79"/>
  <c r="AG590" i="79"/>
  <c r="AG597" i="79"/>
  <c r="AG596" i="79"/>
  <c r="AG599" i="79"/>
  <c r="AG591" i="79"/>
  <c r="AQ554" i="46"/>
  <c r="AQ552" i="46"/>
  <c r="AQ555" i="46"/>
  <c r="AQ550" i="46"/>
  <c r="AQ553" i="46"/>
  <c r="AQ551" i="46"/>
  <c r="AP552" i="46"/>
  <c r="AP555" i="46"/>
  <c r="AP550" i="46"/>
  <c r="AP553" i="46"/>
  <c r="AP551" i="46"/>
  <c r="AP554" i="46"/>
  <c r="AS556" i="46"/>
  <c r="AP557" i="46"/>
  <c r="AX557" i="46"/>
  <c r="AU558" i="46"/>
  <c r="AR559" i="46"/>
  <c r="AZ559" i="46"/>
  <c r="AW560" i="46"/>
  <c r="AT561" i="46"/>
  <c r="AQ562" i="46"/>
  <c r="AY562" i="46"/>
  <c r="AO552" i="46"/>
  <c r="AT556" i="46"/>
  <c r="AS559" i="46"/>
  <c r="AU561" i="46"/>
  <c r="AO550" i="46"/>
  <c r="AP558" i="46"/>
  <c r="AT562" i="46"/>
  <c r="AQ557" i="46"/>
  <c r="AV558" i="46"/>
  <c r="AP560" i="46"/>
  <c r="AZ562" i="46"/>
  <c r="AU559" i="46"/>
  <c r="AU556" i="46"/>
  <c r="AR557" i="46"/>
  <c r="AZ557" i="46"/>
  <c r="AW558" i="46"/>
  <c r="AT559" i="46"/>
  <c r="AQ560" i="46"/>
  <c r="AY560" i="46"/>
  <c r="AV561" i="46"/>
  <c r="AS562" i="46"/>
  <c r="AO562" i="46"/>
  <c r="AO551" i="46"/>
  <c r="AS557" i="46"/>
  <c r="AX558" i="46"/>
  <c r="AR560" i="46"/>
  <c r="AW561" i="46"/>
  <c r="AW556" i="46"/>
  <c r="AT557" i="46"/>
  <c r="AQ558" i="46"/>
  <c r="AY558" i="46"/>
  <c r="AV559" i="46"/>
  <c r="AS560" i="46"/>
  <c r="AP561" i="46"/>
  <c r="AX561" i="46"/>
  <c r="AU562" i="46"/>
  <c r="AO560" i="46"/>
  <c r="AO557" i="46"/>
  <c r="AQ556" i="46"/>
  <c r="AS558" i="46"/>
  <c r="AX559" i="46"/>
  <c r="AR561" i="46"/>
  <c r="AO554" i="46"/>
  <c r="AO561" i="46"/>
  <c r="AP556" i="46"/>
  <c r="AX556" i="46"/>
  <c r="AU557" i="46"/>
  <c r="AR558" i="46"/>
  <c r="AZ558" i="46"/>
  <c r="AW559" i="46"/>
  <c r="AT560" i="46"/>
  <c r="AQ561" i="46"/>
  <c r="AY561" i="46"/>
  <c r="AV562" i="46"/>
  <c r="AO559" i="46"/>
  <c r="AO556" i="46"/>
  <c r="AV557" i="46"/>
  <c r="AU560" i="46"/>
  <c r="AW562" i="46"/>
  <c r="AO558" i="46"/>
  <c r="AY556" i="46"/>
  <c r="AP559" i="46"/>
  <c r="AZ561" i="46"/>
  <c r="AO555" i="46"/>
  <c r="AR556" i="46"/>
  <c r="AZ556" i="46"/>
  <c r="AW557" i="46"/>
  <c r="AT558" i="46"/>
  <c r="AQ559" i="46"/>
  <c r="AY559" i="46"/>
  <c r="AV560" i="46"/>
  <c r="AS561" i="46"/>
  <c r="AP562" i="46"/>
  <c r="AX562" i="46"/>
  <c r="AO553" i="46"/>
  <c r="AY557" i="46"/>
  <c r="AX560" i="46"/>
  <c r="AR562" i="46"/>
  <c r="AV556" i="46"/>
  <c r="AZ560" i="46"/>
  <c r="AH596" i="79"/>
  <c r="AH599" i="79"/>
  <c r="AH597" i="79"/>
  <c r="AH593" i="79"/>
  <c r="AH592" i="79"/>
  <c r="AH590" i="79"/>
  <c r="AH594" i="79"/>
  <c r="AH591" i="79"/>
  <c r="AH595" i="79"/>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R136" i="46"/>
  <c r="AR147" i="46"/>
  <c r="AR141" i="46"/>
  <c r="AR146" i="46"/>
  <c r="AR135" i="46"/>
  <c r="AR148" i="46"/>
  <c r="AR139" i="46"/>
  <c r="AR144" i="46"/>
  <c r="AR149" i="46"/>
  <c r="AR140" i="46"/>
  <c r="AR150" i="46"/>
  <c r="AR137" i="46"/>
  <c r="AR143" i="46"/>
  <c r="AR138" i="46"/>
  <c r="AR142" i="46"/>
  <c r="AR145" i="46"/>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AR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1" i="79" l="1"/>
  <c r="AF1688" i="79"/>
  <c r="AF1691" i="79" s="1"/>
  <c r="AF1547" i="79"/>
  <c r="AF1557" i="79" s="1"/>
  <c r="AF1634" i="79"/>
  <c r="AF1661" i="79"/>
  <c r="AE1634" i="79"/>
  <c r="AE1581" i="79"/>
  <c r="AE1661" i="79"/>
  <c r="AE1688" i="79"/>
  <c r="AE1691" i="79" s="1"/>
  <c r="AE1547" i="79"/>
  <c r="AN1634" i="79"/>
  <c r="AN1607" i="79"/>
  <c r="AQ1607" i="79"/>
  <c r="AL1607" i="79"/>
  <c r="AL1634" i="79"/>
  <c r="AR1607" i="79"/>
  <c r="AO1607" i="79"/>
  <c r="AO1581" i="79"/>
  <c r="AP1634" i="79"/>
  <c r="AM1688" i="79"/>
  <c r="AM1691" i="79" s="1"/>
  <c r="AN1547" i="79"/>
  <c r="AQ1634" i="79"/>
  <c r="AL1581" i="79"/>
  <c r="AR1634" i="79"/>
  <c r="AO1634" i="79"/>
  <c r="AP1688" i="79"/>
  <c r="AP1691" i="79" s="1"/>
  <c r="AM1661" i="79"/>
  <c r="AN1688" i="79"/>
  <c r="AN1691" i="79" s="1"/>
  <c r="AQ1581" i="79"/>
  <c r="AQ1661" i="79"/>
  <c r="AL1661" i="79"/>
  <c r="AR1581" i="79"/>
  <c r="AR1547" i="79"/>
  <c r="AO1661" i="79"/>
  <c r="AP1547" i="79"/>
  <c r="AP1581" i="79"/>
  <c r="AM1547" i="79"/>
  <c r="AQ1547" i="79"/>
  <c r="AR1661" i="79"/>
  <c r="AP1607" i="79"/>
  <c r="AM1581" i="79"/>
  <c r="AN1581" i="79"/>
  <c r="AL1688" i="79"/>
  <c r="AL1691" i="79" s="1"/>
  <c r="AP1661" i="79"/>
  <c r="AM1634" i="79"/>
  <c r="AM1607" i="79"/>
  <c r="AO1688" i="79"/>
  <c r="AO1691" i="79" s="1"/>
  <c r="AN1661" i="79"/>
  <c r="AR1688" i="79"/>
  <c r="AR1691" i="79" s="1"/>
  <c r="AQ1688" i="79"/>
  <c r="AQ1691" i="79" s="1"/>
  <c r="AO1547" i="79"/>
  <c r="AL1547" i="79"/>
  <c r="AI1688" i="79"/>
  <c r="AI1691" i="79" s="1"/>
  <c r="AK1607" i="79"/>
  <c r="AK1634" i="79"/>
  <c r="AH1634" i="79"/>
  <c r="AG1547" i="79"/>
  <c r="AG1557" i="79" s="1"/>
  <c r="AG1688" i="79"/>
  <c r="AG1691" i="79" s="1"/>
  <c r="AJ1607" i="79"/>
  <c r="AI1581" i="79"/>
  <c r="AH1607" i="79"/>
  <c r="AK1547" i="79"/>
  <c r="AK1688" i="79"/>
  <c r="AK1691" i="79" s="1"/>
  <c r="AH1661" i="79"/>
  <c r="AF1607" i="79"/>
  <c r="AI1607" i="79"/>
  <c r="AK1661" i="79"/>
  <c r="AH1547" i="79"/>
  <c r="AH1557" i="79" s="1"/>
  <c r="AH1581" i="79"/>
  <c r="AG1607" i="79"/>
  <c r="AG1581" i="79"/>
  <c r="AJ1581" i="79"/>
  <c r="AJ1547" i="79"/>
  <c r="AE1607" i="79"/>
  <c r="AE1612" i="79" s="1"/>
  <c r="AI1547" i="79"/>
  <c r="AK1581" i="79"/>
  <c r="AH1688" i="79"/>
  <c r="AH1691" i="79" s="1"/>
  <c r="AG1661" i="79"/>
  <c r="AJ1634" i="79"/>
  <c r="AJ1661" i="79"/>
  <c r="AI1634" i="79"/>
  <c r="AI1661" i="79"/>
  <c r="AG1634" i="79"/>
  <c r="AJ1688" i="79"/>
  <c r="AJ1691" i="79" s="1"/>
  <c r="O17" i="45"/>
  <c r="N17" i="45"/>
  <c r="M17" i="45"/>
  <c r="L17" i="45"/>
  <c r="U60" i="46"/>
  <c r="U57" i="46"/>
  <c r="AQ135" i="46" l="1"/>
  <c r="AQ145" i="46"/>
  <c r="AQ150" i="46"/>
  <c r="AQ139" i="46"/>
  <c r="AQ138" i="46"/>
  <c r="AQ143" i="46"/>
  <c r="AQ146" i="46"/>
  <c r="AQ147" i="46"/>
  <c r="AI1608" i="79" s="1"/>
  <c r="AQ140" i="46"/>
  <c r="AQ136" i="46"/>
  <c r="AQ141" i="46"/>
  <c r="AQ144" i="46"/>
  <c r="AQ149" i="46"/>
  <c r="AI1662" i="79" s="1"/>
  <c r="AQ148" i="46"/>
  <c r="AI1635" i="79" s="1"/>
  <c r="AQ142" i="46"/>
  <c r="AQ137" i="46"/>
  <c r="L23" i="45"/>
  <c r="C131" i="45" s="1"/>
  <c r="AE768" i="79" s="1"/>
  <c r="L30" i="45"/>
  <c r="D131" i="45" s="1"/>
  <c r="AF768" i="79" s="1"/>
  <c r="M30" i="45"/>
  <c r="D132" i="45" s="1"/>
  <c r="AF963" i="79" s="1"/>
  <c r="M23" i="45"/>
  <c r="C132" i="45" s="1"/>
  <c r="AE963" i="79" s="1"/>
  <c r="N30" i="45"/>
  <c r="D133" i="45" s="1"/>
  <c r="AF1158" i="79" s="1"/>
  <c r="N23" i="45"/>
  <c r="C133" i="45" s="1"/>
  <c r="AE1158" i="79" s="1"/>
  <c r="O30" i="45"/>
  <c r="D134" i="45" s="1"/>
  <c r="AF1353" i="79" s="1"/>
  <c r="O23" i="45"/>
  <c r="C134" i="45" s="1"/>
  <c r="AE1353" i="79" s="1"/>
  <c r="AE1552" i="79"/>
  <c r="AE1557" i="79"/>
  <c r="AP147" i="46"/>
  <c r="AH1608" i="79" s="1"/>
  <c r="AP148" i="46"/>
  <c r="AH1635" i="79" s="1"/>
  <c r="AP141" i="46"/>
  <c r="AP150" i="46"/>
  <c r="AH1689" i="79" s="1"/>
  <c r="AO147" i="46"/>
  <c r="AG1608" i="79" s="1"/>
  <c r="AO140" i="46"/>
  <c r="AO141" i="46"/>
  <c r="AO146" i="46"/>
  <c r="AG1582" i="79" s="1"/>
  <c r="AP137" i="46"/>
  <c r="AO136" i="46"/>
  <c r="AO142" i="46"/>
  <c r="AP135" i="46"/>
  <c r="AP136" i="46"/>
  <c r="AP138" i="46"/>
  <c r="AP145" i="46"/>
  <c r="AO135" i="46"/>
  <c r="AO138" i="46"/>
  <c r="AO144" i="46"/>
  <c r="AO145" i="46"/>
  <c r="AG1548" i="79" s="1"/>
  <c r="AP143" i="46"/>
  <c r="AP142" i="46"/>
  <c r="AO137" i="46"/>
  <c r="AP139" i="46"/>
  <c r="AP140" i="46"/>
  <c r="AP146" i="46"/>
  <c r="AP149" i="46"/>
  <c r="AH1662" i="79" s="1"/>
  <c r="AO139" i="46"/>
  <c r="AO149" i="46"/>
  <c r="AG1662" i="79" s="1"/>
  <c r="AO148" i="46"/>
  <c r="AO150" i="46"/>
  <c r="AG1689" i="79" s="1"/>
  <c r="AO127" i="46"/>
  <c r="AP144" i="46"/>
  <c r="AO143" i="46"/>
  <c r="AG1690" i="79"/>
  <c r="AG1698" i="79"/>
  <c r="AG1695" i="79"/>
  <c r="AG1699" i="79"/>
  <c r="AG1692" i="79"/>
  <c r="AG1696" i="79"/>
  <c r="AG1700" i="79"/>
  <c r="AG1697" i="79"/>
  <c r="AG1693" i="79"/>
  <c r="AM1611" i="79"/>
  <c r="AM1615" i="79"/>
  <c r="AM1608" i="79"/>
  <c r="AM1609" i="79"/>
  <c r="AM1617" i="79"/>
  <c r="AM1612" i="79"/>
  <c r="AM1616" i="79"/>
  <c r="AM1619" i="79"/>
  <c r="AM1614" i="79"/>
  <c r="AM1618" i="79"/>
  <c r="AM1610" i="79"/>
  <c r="AQ1551" i="79"/>
  <c r="AQ1555" i="79"/>
  <c r="AQ1558" i="79"/>
  <c r="AQ1548" i="79"/>
  <c r="AQ1557" i="79" s="1"/>
  <c r="AQ1549" i="79"/>
  <c r="AQ1559" i="79"/>
  <c r="AQ1554" i="79"/>
  <c r="AQ1550" i="79"/>
  <c r="AQ1552" i="79"/>
  <c r="AQ1556" i="79"/>
  <c r="AP1689" i="79"/>
  <c r="AP1693" i="79"/>
  <c r="AP1697" i="79"/>
  <c r="AP1690" i="79"/>
  <c r="AP1698" i="79"/>
  <c r="AP1695" i="79"/>
  <c r="AP1699" i="79"/>
  <c r="AP1696" i="79"/>
  <c r="AP1700" i="79"/>
  <c r="AP1692" i="79"/>
  <c r="AO1583" i="79"/>
  <c r="AO1591" i="79"/>
  <c r="AO1584" i="79"/>
  <c r="AO1588" i="79"/>
  <c r="AO1592" i="79"/>
  <c r="AO1585" i="79"/>
  <c r="AO1589" i="79"/>
  <c r="AO1593" i="79"/>
  <c r="AO1586" i="79"/>
  <c r="AO1590" i="79"/>
  <c r="AO1582" i="79"/>
  <c r="AF1664" i="79"/>
  <c r="AF1668" i="79"/>
  <c r="AF1672" i="79"/>
  <c r="AF1662" i="79"/>
  <c r="AF1666" i="79"/>
  <c r="AF1670" i="79"/>
  <c r="AF1673" i="79"/>
  <c r="AF1663" i="79"/>
  <c r="AF1665" i="79"/>
  <c r="AF1669" i="79"/>
  <c r="AF1667" i="79"/>
  <c r="AF1671" i="79"/>
  <c r="AF1161" i="79"/>
  <c r="AF1165" i="79"/>
  <c r="AF1162" i="79"/>
  <c r="AF1166" i="79"/>
  <c r="AF1159" i="79"/>
  <c r="AF1163" i="79"/>
  <c r="AF1167" i="79"/>
  <c r="AF1164" i="79"/>
  <c r="AF1168" i="79"/>
  <c r="AF1160" i="79"/>
  <c r="AI1638" i="79"/>
  <c r="AI1636" i="79"/>
  <c r="AI1639" i="79"/>
  <c r="AI1643" i="79"/>
  <c r="AI1637" i="79"/>
  <c r="AI1644" i="79"/>
  <c r="AI1641" i="79"/>
  <c r="AI1645" i="79"/>
  <c r="AI1642" i="79"/>
  <c r="AI1646" i="79"/>
  <c r="AH1693" i="79"/>
  <c r="AH1697" i="79"/>
  <c r="AH1690" i="79"/>
  <c r="AH1698" i="79"/>
  <c r="AH1695" i="79"/>
  <c r="AH1699" i="79"/>
  <c r="AH1692" i="79"/>
  <c r="AH1696" i="79"/>
  <c r="AH1700" i="79"/>
  <c r="AJ1550" i="79"/>
  <c r="AJ1554" i="79"/>
  <c r="AJ1551" i="79"/>
  <c r="AJ1548" i="79"/>
  <c r="AJ1557" i="79" s="1"/>
  <c r="AJ1552" i="79"/>
  <c r="AJ1556" i="79"/>
  <c r="AJ1559" i="79"/>
  <c r="AJ1555" i="79"/>
  <c r="AJ1549" i="79"/>
  <c r="AJ1558" i="79"/>
  <c r="AH1582" i="79"/>
  <c r="AH1586" i="79"/>
  <c r="AH1590" i="79"/>
  <c r="AH1583" i="79"/>
  <c r="AH1591" i="79"/>
  <c r="AH1584" i="79"/>
  <c r="AH1588" i="79"/>
  <c r="AH1592" i="79"/>
  <c r="AH1589" i="79"/>
  <c r="AH1593" i="79"/>
  <c r="AH1585" i="79"/>
  <c r="AF1610" i="79"/>
  <c r="AF1614" i="79"/>
  <c r="AF1608" i="79"/>
  <c r="AF1612" i="79"/>
  <c r="AF1616" i="79"/>
  <c r="AF1618" i="79"/>
  <c r="AF1619" i="79"/>
  <c r="AF1609" i="79"/>
  <c r="AF1611" i="79"/>
  <c r="AF1615" i="79"/>
  <c r="AF1617" i="79"/>
  <c r="AF1613" i="79"/>
  <c r="AH1612" i="79"/>
  <c r="AH1616" i="79"/>
  <c r="AH1609" i="79"/>
  <c r="AH1610" i="79"/>
  <c r="AH1614" i="79"/>
  <c r="AH1617" i="79"/>
  <c r="AH1618" i="79"/>
  <c r="AH1611" i="79"/>
  <c r="AH1615" i="79"/>
  <c r="AH1619" i="79"/>
  <c r="AG1549" i="79"/>
  <c r="AG1550" i="79"/>
  <c r="AG1551" i="79"/>
  <c r="AG1555" i="79"/>
  <c r="AG1558" i="79"/>
  <c r="AG1554" i="79"/>
  <c r="AG1556" i="79"/>
  <c r="AG1552" i="79"/>
  <c r="AG1559" i="79"/>
  <c r="AI1692" i="79"/>
  <c r="AI1696" i="79"/>
  <c r="AI1700" i="79"/>
  <c r="AI1689" i="79"/>
  <c r="AI1693" i="79"/>
  <c r="AI1697" i="79"/>
  <c r="AI1690" i="79"/>
  <c r="AI1698" i="79"/>
  <c r="AI1699" i="79"/>
  <c r="AI1695" i="79"/>
  <c r="AR1695" i="79"/>
  <c r="AR1699" i="79"/>
  <c r="AR1692" i="79"/>
  <c r="AR1696" i="79"/>
  <c r="AR1700" i="79"/>
  <c r="AR1689" i="79"/>
  <c r="AR1693" i="79"/>
  <c r="AR1697" i="79"/>
  <c r="AR1690" i="79"/>
  <c r="AR1698" i="79"/>
  <c r="AM1638" i="79"/>
  <c r="AM1636" i="79"/>
  <c r="AM1639" i="79"/>
  <c r="AM1643" i="79"/>
  <c r="AM1644" i="79"/>
  <c r="AM1635" i="79"/>
  <c r="AM1641" i="79"/>
  <c r="AM1645" i="79"/>
  <c r="AM1642" i="79"/>
  <c r="AM1637" i="79"/>
  <c r="AM1646" i="79"/>
  <c r="AM1585" i="79"/>
  <c r="AM1589" i="79"/>
  <c r="AM1593" i="79"/>
  <c r="AM1582" i="79"/>
  <c r="AM1586" i="79"/>
  <c r="AM1590" i="79"/>
  <c r="AM1583" i="79"/>
  <c r="AM1591" i="79"/>
  <c r="AM1592" i="79"/>
  <c r="AM1584" i="79"/>
  <c r="AM1588" i="79"/>
  <c r="AM1551" i="79"/>
  <c r="AM1555" i="79"/>
  <c r="AM1558" i="79"/>
  <c r="AM1548" i="79"/>
  <c r="AM1557" i="79" s="1"/>
  <c r="AM1549" i="79"/>
  <c r="AM1552" i="79"/>
  <c r="AM1556" i="79"/>
  <c r="AM1550" i="79"/>
  <c r="AM1559" i="79"/>
  <c r="AM1554" i="79"/>
  <c r="AR1550" i="79"/>
  <c r="AR1554" i="79"/>
  <c r="AR1551" i="79"/>
  <c r="AR1548" i="79"/>
  <c r="AR1557" i="79" s="1"/>
  <c r="AR1552" i="79"/>
  <c r="AR1556" i="79"/>
  <c r="AR1559" i="79"/>
  <c r="AR1555" i="79"/>
  <c r="AR1558" i="79"/>
  <c r="AR1549" i="79"/>
  <c r="AQ1585" i="79"/>
  <c r="AQ1589" i="79"/>
  <c r="AQ1593" i="79"/>
  <c r="AQ1582" i="79"/>
  <c r="AQ1586" i="79"/>
  <c r="AQ1590" i="79"/>
  <c r="AQ1583" i="79"/>
  <c r="AQ1591" i="79"/>
  <c r="AQ1588" i="79"/>
  <c r="AQ1592" i="79"/>
  <c r="AQ1584" i="79"/>
  <c r="AO1636" i="79"/>
  <c r="AO1638" i="79"/>
  <c r="AO1637" i="79"/>
  <c r="AO1641" i="79"/>
  <c r="AO1645" i="79"/>
  <c r="AO1642" i="79"/>
  <c r="AO1646" i="79"/>
  <c r="AO1639" i="79"/>
  <c r="AO1643" i="79"/>
  <c r="AO1635" i="79"/>
  <c r="AO1644" i="79"/>
  <c r="AN1550" i="79"/>
  <c r="AN1554" i="79"/>
  <c r="AN1551" i="79"/>
  <c r="AN1548" i="79"/>
  <c r="AN1557" i="79" s="1"/>
  <c r="AN1552" i="79"/>
  <c r="AN1556" i="79"/>
  <c r="AN1559" i="79"/>
  <c r="AN1558" i="79"/>
  <c r="AN1549" i="79"/>
  <c r="AN1555" i="79"/>
  <c r="AO1609" i="79"/>
  <c r="AO1611" i="79"/>
  <c r="AO1615" i="79"/>
  <c r="AO1610" i="79"/>
  <c r="AO1614" i="79"/>
  <c r="AO1617" i="79"/>
  <c r="AO1608" i="79"/>
  <c r="AO1612" i="79"/>
  <c r="AO1616" i="79"/>
  <c r="AO1618" i="79"/>
  <c r="AO1619" i="79"/>
  <c r="AQ1611" i="79"/>
  <c r="AQ1615" i="79"/>
  <c r="AQ1608" i="79"/>
  <c r="AQ1609" i="79"/>
  <c r="AQ1619" i="79"/>
  <c r="AQ1610" i="79"/>
  <c r="AQ1614" i="79"/>
  <c r="AQ1612" i="79"/>
  <c r="AQ1616" i="79"/>
  <c r="AQ1617" i="79"/>
  <c r="AQ1618" i="79"/>
  <c r="AF772" i="79"/>
  <c r="AF776" i="79"/>
  <c r="AF769" i="79"/>
  <c r="AF773" i="79"/>
  <c r="AF770" i="79"/>
  <c r="AF774" i="79"/>
  <c r="AF775" i="79"/>
  <c r="AF771" i="79"/>
  <c r="AF1584" i="79"/>
  <c r="AF1588" i="79"/>
  <c r="AF1592" i="79"/>
  <c r="AF1585" i="79"/>
  <c r="AF1589" i="79"/>
  <c r="AF1593" i="79"/>
  <c r="AF1582" i="79"/>
  <c r="AF1586" i="79"/>
  <c r="AF1590" i="79"/>
  <c r="AF1583" i="79"/>
  <c r="AF1587" i="79"/>
  <c r="AF1591" i="79"/>
  <c r="AI1665" i="79"/>
  <c r="AI1669" i="79"/>
  <c r="AI1673" i="79"/>
  <c r="AI1663" i="79"/>
  <c r="AI1671" i="79"/>
  <c r="AI1664" i="79"/>
  <c r="AI1668" i="79"/>
  <c r="AI1666" i="79"/>
  <c r="AI1670" i="79"/>
  <c r="AI1672" i="79"/>
  <c r="AI1611" i="79"/>
  <c r="AI1615" i="79"/>
  <c r="AI1609" i="79"/>
  <c r="AI1617" i="79"/>
  <c r="AI1619" i="79"/>
  <c r="AI1610" i="79"/>
  <c r="AI1614" i="79"/>
  <c r="AI1612" i="79"/>
  <c r="AI1616" i="79"/>
  <c r="AI1618" i="79"/>
  <c r="AK1609" i="79"/>
  <c r="AK1617" i="79"/>
  <c r="AK1611" i="79"/>
  <c r="AK1615" i="79"/>
  <c r="AK1608" i="79"/>
  <c r="AK1618" i="79"/>
  <c r="AK1610" i="79"/>
  <c r="AK1614" i="79"/>
  <c r="AK1619" i="79"/>
  <c r="AK1612" i="79"/>
  <c r="AK1616" i="79"/>
  <c r="AO1663" i="79"/>
  <c r="AO1671" i="79"/>
  <c r="AO1665" i="79"/>
  <c r="AO1669" i="79"/>
  <c r="AO1673" i="79"/>
  <c r="AO1662" i="79"/>
  <c r="AO1664" i="79"/>
  <c r="AO1668" i="79"/>
  <c r="AO1666" i="79"/>
  <c r="AO1670" i="79"/>
  <c r="AO1672" i="79"/>
  <c r="AL1608" i="79"/>
  <c r="AL1612" i="79"/>
  <c r="AL1616" i="79"/>
  <c r="AL1610" i="79"/>
  <c r="AL1614" i="79"/>
  <c r="AL1609" i="79"/>
  <c r="AL1611" i="79"/>
  <c r="AL1615" i="79"/>
  <c r="AL1617" i="79"/>
  <c r="AL1618" i="79"/>
  <c r="AL1619" i="79"/>
  <c r="AJ1664" i="79"/>
  <c r="AJ1668" i="79"/>
  <c r="AJ1672" i="79"/>
  <c r="AJ1662" i="79"/>
  <c r="AJ1666" i="79"/>
  <c r="AJ1670" i="79"/>
  <c r="AJ1665" i="79"/>
  <c r="AJ1669" i="79"/>
  <c r="AJ1671" i="79"/>
  <c r="AJ1663" i="79"/>
  <c r="AJ1673" i="79"/>
  <c r="AJ1584" i="79"/>
  <c r="AJ1588" i="79"/>
  <c r="AJ1592" i="79"/>
  <c r="AJ1585" i="79"/>
  <c r="AJ1589" i="79"/>
  <c r="AJ1593" i="79"/>
  <c r="AJ1582" i="79"/>
  <c r="AJ1586" i="79"/>
  <c r="AJ1590" i="79"/>
  <c r="AJ1591" i="79"/>
  <c r="AJ1583" i="79"/>
  <c r="AI1585" i="79"/>
  <c r="AI1589" i="79"/>
  <c r="AI1593" i="79"/>
  <c r="AI1582" i="79"/>
  <c r="AI1586" i="79"/>
  <c r="AI1590" i="79"/>
  <c r="AI1583" i="79"/>
  <c r="AI1591" i="79"/>
  <c r="AI1584" i="79"/>
  <c r="AI1588" i="79"/>
  <c r="AI1592" i="79"/>
  <c r="AL1548" i="79"/>
  <c r="AL1557" i="79" s="1"/>
  <c r="AL1552" i="79"/>
  <c r="AL1556" i="79"/>
  <c r="AL1559" i="79"/>
  <c r="AL1549" i="79"/>
  <c r="AL1550" i="79"/>
  <c r="AL1554" i="79"/>
  <c r="AL1551" i="79"/>
  <c r="AL1555" i="79"/>
  <c r="AL1558" i="79"/>
  <c r="AN1664" i="79"/>
  <c r="AN1668" i="79"/>
  <c r="AN1672" i="79"/>
  <c r="AN1662" i="79"/>
  <c r="AN1666" i="79"/>
  <c r="AN1670" i="79"/>
  <c r="AN1673" i="79"/>
  <c r="AN1665" i="79"/>
  <c r="AN1669" i="79"/>
  <c r="AN1663" i="79"/>
  <c r="AN1671" i="79"/>
  <c r="AP1662" i="79"/>
  <c r="AP1666" i="79"/>
  <c r="AP1670" i="79"/>
  <c r="AP1663" i="79"/>
  <c r="AP1664" i="79"/>
  <c r="AP1668" i="79"/>
  <c r="AP1672" i="79"/>
  <c r="AP1671" i="79"/>
  <c r="AP1673" i="79"/>
  <c r="AP1669" i="79"/>
  <c r="AP1665" i="79"/>
  <c r="AP1608" i="79"/>
  <c r="AP1612" i="79"/>
  <c r="AP1616" i="79"/>
  <c r="AP1610" i="79"/>
  <c r="AP1614" i="79"/>
  <c r="AP1617" i="79"/>
  <c r="AP1609" i="79"/>
  <c r="AP1618" i="79"/>
  <c r="AP1619" i="79"/>
  <c r="AP1611" i="79"/>
  <c r="AP1615" i="79"/>
  <c r="AP1582" i="79"/>
  <c r="AP1586" i="79"/>
  <c r="AP1590" i="79"/>
  <c r="AP1583" i="79"/>
  <c r="AP1591" i="79"/>
  <c r="AP1584" i="79"/>
  <c r="AP1588" i="79"/>
  <c r="AP1592" i="79"/>
  <c r="AP1593" i="79"/>
  <c r="AP1585" i="79"/>
  <c r="AP1589" i="79"/>
  <c r="AR1584" i="79"/>
  <c r="AR1588" i="79"/>
  <c r="AR1592" i="79"/>
  <c r="AR1585" i="79"/>
  <c r="AR1589" i="79"/>
  <c r="AR1593" i="79"/>
  <c r="AR1582" i="79"/>
  <c r="AR1586" i="79"/>
  <c r="AR1590" i="79"/>
  <c r="AR1591" i="79"/>
  <c r="AR1583" i="79"/>
  <c r="AN1695" i="79"/>
  <c r="AN1699" i="79"/>
  <c r="AN1692" i="79"/>
  <c r="AN1696" i="79"/>
  <c r="AN1700" i="79"/>
  <c r="AN1689" i="79"/>
  <c r="AN1693" i="79"/>
  <c r="AN1697" i="79"/>
  <c r="AN1698" i="79"/>
  <c r="AN1690" i="79"/>
  <c r="AR1637" i="79"/>
  <c r="AR1635" i="79"/>
  <c r="AR1638" i="79"/>
  <c r="AR1642" i="79"/>
  <c r="AR1646" i="79"/>
  <c r="AR1639" i="79"/>
  <c r="AR1643" i="79"/>
  <c r="AR1644" i="79"/>
  <c r="AR1641" i="79"/>
  <c r="AR1645" i="79"/>
  <c r="AR1636" i="79"/>
  <c r="AM1692" i="79"/>
  <c r="AM1696" i="79"/>
  <c r="AM1700" i="79"/>
  <c r="AM1689" i="79"/>
  <c r="AM1693" i="79"/>
  <c r="AM1697" i="79"/>
  <c r="AM1690" i="79"/>
  <c r="AM1698" i="79"/>
  <c r="AM1695" i="79"/>
  <c r="AM1699" i="79"/>
  <c r="AR1610" i="79"/>
  <c r="AR1614" i="79"/>
  <c r="AR1608" i="79"/>
  <c r="AR1612" i="79"/>
  <c r="AR1616" i="79"/>
  <c r="AR1611" i="79"/>
  <c r="AR1615" i="79"/>
  <c r="AR1618" i="79"/>
  <c r="AR1619" i="79"/>
  <c r="AR1609" i="79"/>
  <c r="AR1617" i="79"/>
  <c r="AN1610" i="79"/>
  <c r="AN1614" i="79"/>
  <c r="AN1608" i="79"/>
  <c r="AN1612" i="79"/>
  <c r="AN1616" i="79"/>
  <c r="AN1618" i="79"/>
  <c r="AN1609" i="79"/>
  <c r="AN1619" i="79"/>
  <c r="AN1611" i="79"/>
  <c r="AN1615" i="79"/>
  <c r="AN1617" i="79"/>
  <c r="AE1643" i="79"/>
  <c r="AE1646" i="79"/>
  <c r="AE1642" i="79"/>
  <c r="AE1639" i="79"/>
  <c r="AE1645" i="79"/>
  <c r="AE1641" i="79"/>
  <c r="AE1644" i="79"/>
  <c r="AE1640" i="79"/>
  <c r="AF964" i="79"/>
  <c r="AF968" i="79"/>
  <c r="AF972" i="79"/>
  <c r="AF965" i="79"/>
  <c r="AF969" i="79"/>
  <c r="AF966" i="79"/>
  <c r="AF970" i="79"/>
  <c r="AF971" i="79"/>
  <c r="AF967" i="79"/>
  <c r="AF1550" i="79"/>
  <c r="AF1554" i="79"/>
  <c r="AF1551" i="79"/>
  <c r="AF1548" i="79"/>
  <c r="AF1552" i="79"/>
  <c r="AF1556" i="79"/>
  <c r="AF1559" i="79"/>
  <c r="AF1549" i="79"/>
  <c r="AF1558" i="79"/>
  <c r="AF1555" i="79"/>
  <c r="AF1553" i="79"/>
  <c r="AF1355" i="79"/>
  <c r="AF1359" i="79"/>
  <c r="AF1363" i="79"/>
  <c r="AF1354" i="79"/>
  <c r="AF1356" i="79"/>
  <c r="AF1360" i="79"/>
  <c r="AF1364" i="79"/>
  <c r="AF1357" i="79"/>
  <c r="AF1361" i="79"/>
  <c r="AF1358" i="79"/>
  <c r="AF1362" i="79"/>
  <c r="AG1663" i="79"/>
  <c r="AG1671" i="79"/>
  <c r="AG1664" i="79"/>
  <c r="AG1665" i="79"/>
  <c r="AG1669" i="79"/>
  <c r="AG1673" i="79"/>
  <c r="AG1668" i="79"/>
  <c r="AG1666" i="79"/>
  <c r="AG1670" i="79"/>
  <c r="AG1672" i="79"/>
  <c r="AG1609" i="79"/>
  <c r="AG1617" i="79"/>
  <c r="AG1611" i="79"/>
  <c r="AG1615" i="79"/>
  <c r="AG1610" i="79"/>
  <c r="AG1614" i="79"/>
  <c r="AG1612" i="79"/>
  <c r="AG1616" i="79"/>
  <c r="AG1618" i="79"/>
  <c r="AG1619" i="79"/>
  <c r="AK1549" i="79"/>
  <c r="AK1550" i="79"/>
  <c r="AK1551" i="79"/>
  <c r="AK1555" i="79"/>
  <c r="AK1558" i="79"/>
  <c r="AK1559" i="79"/>
  <c r="AK1548" i="79"/>
  <c r="AK1557" i="79" s="1"/>
  <c r="AK1554" i="79"/>
  <c r="AK1556" i="79"/>
  <c r="AK1552" i="79"/>
  <c r="AQ1692" i="79"/>
  <c r="AQ1696" i="79"/>
  <c r="AQ1700" i="79"/>
  <c r="AQ1689" i="79"/>
  <c r="AQ1693" i="79"/>
  <c r="AQ1697" i="79"/>
  <c r="AQ1690" i="79"/>
  <c r="AQ1698" i="79"/>
  <c r="AQ1695" i="79"/>
  <c r="AQ1699" i="79"/>
  <c r="AN1584" i="79"/>
  <c r="AN1588" i="79"/>
  <c r="AN1592" i="79"/>
  <c r="AN1585" i="79"/>
  <c r="AN1589" i="79"/>
  <c r="AN1593" i="79"/>
  <c r="AN1582" i="79"/>
  <c r="AN1586" i="79"/>
  <c r="AN1590" i="79"/>
  <c r="AN1591" i="79"/>
  <c r="AN1583" i="79"/>
  <c r="AQ1665" i="79"/>
  <c r="AQ1669" i="79"/>
  <c r="AQ1673" i="79"/>
  <c r="AQ1662" i="79"/>
  <c r="AQ1663" i="79"/>
  <c r="AQ1671" i="79"/>
  <c r="AQ1664" i="79"/>
  <c r="AQ1668" i="79"/>
  <c r="AQ1666" i="79"/>
  <c r="AQ1670" i="79"/>
  <c r="AQ1672" i="79"/>
  <c r="AQ1638" i="79"/>
  <c r="AQ1636" i="79"/>
  <c r="AQ1635" i="79"/>
  <c r="AQ1639" i="79"/>
  <c r="AQ1643" i="79"/>
  <c r="AQ1637" i="79"/>
  <c r="AQ1644" i="79"/>
  <c r="AQ1641" i="79"/>
  <c r="AQ1645" i="79"/>
  <c r="AQ1646" i="79"/>
  <c r="AQ1642" i="79"/>
  <c r="AJ1695" i="79"/>
  <c r="AJ1699" i="79"/>
  <c r="AJ1692" i="79"/>
  <c r="AJ1696" i="79"/>
  <c r="AJ1700" i="79"/>
  <c r="AJ1689" i="79"/>
  <c r="AJ1693" i="79"/>
  <c r="AJ1697" i="79"/>
  <c r="AJ1698" i="79"/>
  <c r="AJ1690" i="79"/>
  <c r="AK1583" i="79"/>
  <c r="AK1591" i="79"/>
  <c r="AK1584" i="79"/>
  <c r="AK1588" i="79"/>
  <c r="AK1592" i="79"/>
  <c r="AK1585" i="79"/>
  <c r="AK1589" i="79"/>
  <c r="AK1593" i="79"/>
  <c r="AK1590" i="79"/>
  <c r="AK1582" i="79"/>
  <c r="AK1586" i="79"/>
  <c r="AH1548" i="79"/>
  <c r="AH1552" i="79"/>
  <c r="AH1556" i="79"/>
  <c r="AH1559" i="79"/>
  <c r="AH1549" i="79"/>
  <c r="AH1550" i="79"/>
  <c r="AH1554" i="79"/>
  <c r="AH1558" i="79"/>
  <c r="AH1551" i="79"/>
  <c r="AH1555" i="79"/>
  <c r="AH1666" i="79"/>
  <c r="AH1670" i="79"/>
  <c r="AH1663" i="79"/>
  <c r="AH1664" i="79"/>
  <c r="AH1668" i="79"/>
  <c r="AH1672" i="79"/>
  <c r="AH1671" i="79"/>
  <c r="AH1673" i="79"/>
  <c r="AH1665" i="79"/>
  <c r="AH1669" i="79"/>
  <c r="AH1637" i="79"/>
  <c r="AH1644" i="79"/>
  <c r="AH1641" i="79"/>
  <c r="AH1645" i="79"/>
  <c r="AH1636" i="79"/>
  <c r="AH1642" i="79"/>
  <c r="AH1646" i="79"/>
  <c r="AH1638" i="79"/>
  <c r="AH1643" i="79"/>
  <c r="AH1639" i="79"/>
  <c r="AG1636" i="79"/>
  <c r="AG1638" i="79"/>
  <c r="AG1637" i="79"/>
  <c r="AG1641" i="79"/>
  <c r="AG1645" i="79"/>
  <c r="AG1642" i="79"/>
  <c r="AG1646" i="79"/>
  <c r="AG1639" i="79"/>
  <c r="AG1643" i="79"/>
  <c r="AG1635" i="79"/>
  <c r="AG1644" i="79"/>
  <c r="AJ1637" i="79"/>
  <c r="AJ1635" i="79"/>
  <c r="AJ1638" i="79"/>
  <c r="AJ1642" i="79"/>
  <c r="AJ1646" i="79"/>
  <c r="AJ1639" i="79"/>
  <c r="AJ1643" i="79"/>
  <c r="AJ1644" i="79"/>
  <c r="AJ1636" i="79"/>
  <c r="AJ1641" i="79"/>
  <c r="AJ1645" i="79"/>
  <c r="AI1551" i="79"/>
  <c r="AI1555" i="79"/>
  <c r="AI1558" i="79"/>
  <c r="AI1548" i="79"/>
  <c r="AI1557" i="79" s="1"/>
  <c r="AI1552" i="79"/>
  <c r="AI1549" i="79"/>
  <c r="AI1550" i="79"/>
  <c r="AI1559" i="79"/>
  <c r="AI1554" i="79"/>
  <c r="AI1556" i="79"/>
  <c r="AG1583" i="79"/>
  <c r="AG1591" i="79"/>
  <c r="AG1584" i="79"/>
  <c r="AG1588" i="79"/>
  <c r="AG1592" i="79"/>
  <c r="AG1585" i="79"/>
  <c r="AG1589" i="79"/>
  <c r="AG1593" i="79"/>
  <c r="AG1590" i="79"/>
  <c r="AG1586" i="79"/>
  <c r="AK1663" i="79"/>
  <c r="AK1671" i="79"/>
  <c r="AK1665" i="79"/>
  <c r="AK1669" i="79"/>
  <c r="AK1673" i="79"/>
  <c r="AK1672" i="79"/>
  <c r="AK1664" i="79"/>
  <c r="AK1668" i="79"/>
  <c r="AK1666" i="79"/>
  <c r="AK1670" i="79"/>
  <c r="AK1662" i="79"/>
  <c r="AK1690" i="79"/>
  <c r="AK1698" i="79"/>
  <c r="AK1695" i="79"/>
  <c r="AK1699" i="79"/>
  <c r="AK1692" i="79"/>
  <c r="AK1696" i="79"/>
  <c r="AK1700" i="79"/>
  <c r="AK1693" i="79"/>
  <c r="AK1697" i="79"/>
  <c r="AK1689" i="79"/>
  <c r="AJ1610" i="79"/>
  <c r="AJ1614" i="79"/>
  <c r="AJ1608" i="79"/>
  <c r="AJ1612" i="79"/>
  <c r="AJ1616" i="79"/>
  <c r="AJ1611" i="79"/>
  <c r="AJ1615" i="79"/>
  <c r="AJ1618" i="79"/>
  <c r="AJ1617" i="79"/>
  <c r="AJ1619" i="79"/>
  <c r="AJ1609" i="79"/>
  <c r="AK1636" i="79"/>
  <c r="AK1638" i="79"/>
  <c r="AK1641" i="79"/>
  <c r="AK1645" i="79"/>
  <c r="AK1635" i="79"/>
  <c r="AK1642" i="79"/>
  <c r="AK1646" i="79"/>
  <c r="AK1637" i="79"/>
  <c r="AK1639" i="79"/>
  <c r="AK1643" i="79"/>
  <c r="AK1644" i="79"/>
  <c r="AO1549" i="79"/>
  <c r="AO1550" i="79"/>
  <c r="AO1551" i="79"/>
  <c r="AO1555" i="79"/>
  <c r="AO1558" i="79"/>
  <c r="AO1554" i="79"/>
  <c r="AO1552" i="79"/>
  <c r="AO1556" i="79"/>
  <c r="AO1548" i="79"/>
  <c r="AO1557" i="79" s="1"/>
  <c r="AO1559" i="79"/>
  <c r="AO1690" i="79"/>
  <c r="AO1698" i="79"/>
  <c r="AO1695" i="79"/>
  <c r="AO1699" i="79"/>
  <c r="AO1692" i="79"/>
  <c r="AO1696" i="79"/>
  <c r="AO1700" i="79"/>
  <c r="AO1689" i="79"/>
  <c r="AO1693" i="79"/>
  <c r="AO1697" i="79"/>
  <c r="AL1689" i="79"/>
  <c r="AL1693" i="79"/>
  <c r="AL1697" i="79"/>
  <c r="AL1690" i="79"/>
  <c r="AL1698" i="79"/>
  <c r="AL1695" i="79"/>
  <c r="AL1699" i="79"/>
  <c r="AL1700" i="79"/>
  <c r="AL1692" i="79"/>
  <c r="AL1696" i="79"/>
  <c r="AR1664" i="79"/>
  <c r="AR1668" i="79"/>
  <c r="AR1672" i="79"/>
  <c r="AR1662" i="79"/>
  <c r="AR1666" i="79"/>
  <c r="AR1670" i="79"/>
  <c r="AR1663" i="79"/>
  <c r="AR1665" i="79"/>
  <c r="AR1669" i="79"/>
  <c r="AR1671" i="79"/>
  <c r="AR1673" i="79"/>
  <c r="AP1548" i="79"/>
  <c r="AP1557" i="79" s="1"/>
  <c r="AP1552" i="79"/>
  <c r="AP1556" i="79"/>
  <c r="AP1559" i="79"/>
  <c r="AP1549" i="79"/>
  <c r="AP1550" i="79"/>
  <c r="AP1554" i="79"/>
  <c r="AP1551" i="79"/>
  <c r="AP1558" i="79"/>
  <c r="AP1555" i="79"/>
  <c r="AL1662" i="79"/>
  <c r="AL1666" i="79"/>
  <c r="AL1670" i="79"/>
  <c r="AL1663" i="79"/>
  <c r="AL1664" i="79"/>
  <c r="AL1668" i="79"/>
  <c r="AL1672" i="79"/>
  <c r="AL1665" i="79"/>
  <c r="AL1669" i="79"/>
  <c r="AL1671" i="79"/>
  <c r="AL1673" i="79"/>
  <c r="AM1665" i="79"/>
  <c r="AM1669" i="79"/>
  <c r="AM1673" i="79"/>
  <c r="AM1662" i="79"/>
  <c r="AM1663" i="79"/>
  <c r="AM1671" i="79"/>
  <c r="AM1666" i="79"/>
  <c r="AM1670" i="79"/>
  <c r="AM1672" i="79"/>
  <c r="AM1664" i="79"/>
  <c r="AM1668" i="79"/>
  <c r="AL1582" i="79"/>
  <c r="AL1586" i="79"/>
  <c r="AL1590" i="79"/>
  <c r="AL1583" i="79"/>
  <c r="AL1591" i="79"/>
  <c r="AL1584" i="79"/>
  <c r="AL1588" i="79"/>
  <c r="AL1592" i="79"/>
  <c r="AL1585" i="79"/>
  <c r="AL1589" i="79"/>
  <c r="AL1593" i="79"/>
  <c r="AP1635" i="79"/>
  <c r="AP1637" i="79"/>
  <c r="AP1644" i="79"/>
  <c r="AP1641" i="79"/>
  <c r="AP1645" i="79"/>
  <c r="AP1636" i="79"/>
  <c r="AP1642" i="79"/>
  <c r="AP1646" i="79"/>
  <c r="AP1639" i="79"/>
  <c r="AP1638" i="79"/>
  <c r="AP1643" i="79"/>
  <c r="AL1635" i="79"/>
  <c r="AL1637" i="79"/>
  <c r="AL1636" i="79"/>
  <c r="AL1644" i="79"/>
  <c r="AL1638" i="79"/>
  <c r="AL1641" i="79"/>
  <c r="AL1645" i="79"/>
  <c r="AL1642" i="79"/>
  <c r="AL1646" i="79"/>
  <c r="AL1643" i="79"/>
  <c r="AL1639" i="79"/>
  <c r="AN1637" i="79"/>
  <c r="AN1635" i="79"/>
  <c r="AN1642" i="79"/>
  <c r="AN1646" i="79"/>
  <c r="AN1636" i="79"/>
  <c r="AN1639" i="79"/>
  <c r="AN1643" i="79"/>
  <c r="AN1638" i="79"/>
  <c r="AN1644" i="79"/>
  <c r="AN1645" i="79"/>
  <c r="AN1641" i="79"/>
  <c r="AF1637" i="79"/>
  <c r="AF1635" i="79"/>
  <c r="AF1642" i="79"/>
  <c r="AF1646" i="79"/>
  <c r="AF1636" i="79"/>
  <c r="AF1639" i="79"/>
  <c r="AF1643" i="79"/>
  <c r="AF1638" i="79"/>
  <c r="AF1640" i="79"/>
  <c r="AF1644" i="79"/>
  <c r="AF1641" i="79"/>
  <c r="AF1645" i="79"/>
  <c r="AF1695" i="79"/>
  <c r="AF1699" i="79"/>
  <c r="AF1692" i="79"/>
  <c r="AF1696" i="79"/>
  <c r="AF1700" i="79"/>
  <c r="AF1689" i="79"/>
  <c r="AF1693" i="79"/>
  <c r="AF1697" i="79"/>
  <c r="AF1698" i="79"/>
  <c r="AF1690" i="79"/>
  <c r="AF1694" i="79"/>
  <c r="AE1582" i="79"/>
  <c r="AE1583" i="79"/>
  <c r="AE1585" i="79"/>
  <c r="AE1584" i="79"/>
  <c r="AE1592" i="79"/>
  <c r="AE1591" i="79"/>
  <c r="AE1593" i="79"/>
  <c r="AE1589" i="79"/>
  <c r="AE1588" i="79"/>
  <c r="AE1590" i="79"/>
  <c r="AE1587" i="79"/>
  <c r="AE1586" i="79"/>
  <c r="AE1548" i="79"/>
  <c r="AE1550" i="79"/>
  <c r="AE1549" i="79"/>
  <c r="AE1551" i="79"/>
  <c r="AE1558" i="79"/>
  <c r="AE1553" i="79"/>
  <c r="AE1559" i="79"/>
  <c r="AE1555" i="79"/>
  <c r="AE1554" i="79"/>
  <c r="AE1556" i="79"/>
  <c r="AE1699" i="79"/>
  <c r="AE1695" i="79"/>
  <c r="AE1698" i="79"/>
  <c r="AE1694" i="79"/>
  <c r="AE1697" i="79"/>
  <c r="AE1693" i="79"/>
  <c r="AE1700" i="79"/>
  <c r="AE1696" i="79"/>
  <c r="AE1692" i="79"/>
  <c r="AE1690" i="79"/>
  <c r="AE1689" i="79"/>
  <c r="AE1638" i="79"/>
  <c r="AE1635" i="79"/>
  <c r="AE1636" i="79"/>
  <c r="AE1637" i="79"/>
  <c r="AE1610" i="79"/>
  <c r="AE1611" i="79"/>
  <c r="AE1609" i="79"/>
  <c r="AE1608" i="79"/>
  <c r="AE1618" i="79"/>
  <c r="AE1616" i="79"/>
  <c r="AE1619" i="79"/>
  <c r="AE1617" i="79"/>
  <c r="AE1613" i="79"/>
  <c r="AE1614" i="79"/>
  <c r="AE1615" i="79"/>
  <c r="AE1670" i="79"/>
  <c r="AE1666" i="79"/>
  <c r="AE1673" i="79"/>
  <c r="AE1669" i="79"/>
  <c r="AE1672" i="79"/>
  <c r="AE1668" i="79"/>
  <c r="AE1671" i="79"/>
  <c r="AE1667" i="79"/>
  <c r="AE1663" i="79"/>
  <c r="AE1665" i="79"/>
  <c r="AE1664" i="79"/>
  <c r="AE1662"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E1560" i="79" l="1"/>
  <c r="AF1701" i="79"/>
  <c r="E117" i="43" s="1"/>
  <c r="AS1612" i="79"/>
  <c r="AS1617" i="79"/>
  <c r="AS1555" i="79"/>
  <c r="AE1674" i="79"/>
  <c r="D113" i="43" s="1"/>
  <c r="AS1669" i="79"/>
  <c r="AS1646" i="79"/>
  <c r="AS1593" i="79"/>
  <c r="AS1671" i="79"/>
  <c r="AS1673" i="79"/>
  <c r="AS1615" i="79"/>
  <c r="AS1619" i="79"/>
  <c r="AS1641" i="79"/>
  <c r="AS1639" i="79"/>
  <c r="AS1689" i="79"/>
  <c r="AE1701" i="79"/>
  <c r="D117" i="43" s="1"/>
  <c r="AS1700" i="79"/>
  <c r="AS1698" i="79"/>
  <c r="AS1559" i="79"/>
  <c r="AS1590" i="79"/>
  <c r="AS1591" i="79"/>
  <c r="AE1357" i="79"/>
  <c r="AE1354" i="79"/>
  <c r="AE1355" i="79"/>
  <c r="AE1356" i="79"/>
  <c r="AS1642" i="79"/>
  <c r="AS1696" i="79"/>
  <c r="AE1160" i="79"/>
  <c r="AE1162" i="79"/>
  <c r="AE1159" i="79"/>
  <c r="AE1161" i="79"/>
  <c r="AS1668" i="79"/>
  <c r="AS1666" i="79"/>
  <c r="AS1614" i="79"/>
  <c r="AS1616" i="79"/>
  <c r="AS1611" i="79"/>
  <c r="AS1645" i="79"/>
  <c r="AS1643" i="79"/>
  <c r="AS1690" i="79"/>
  <c r="AS1693" i="79"/>
  <c r="AS1695" i="79"/>
  <c r="AF1647" i="79"/>
  <c r="E109" i="43" s="1"/>
  <c r="AS1556" i="79"/>
  <c r="AS1588" i="79"/>
  <c r="AS1592" i="79"/>
  <c r="AS1691" i="79"/>
  <c r="AS1672" i="79"/>
  <c r="AS1670" i="79"/>
  <c r="AS1618" i="79"/>
  <c r="AE1647" i="79"/>
  <c r="D109" i="43" s="1"/>
  <c r="AS1644" i="79"/>
  <c r="AS1692" i="79"/>
  <c r="AS1697" i="79"/>
  <c r="AS1699" i="79"/>
  <c r="AS1554" i="79"/>
  <c r="AS1558" i="79"/>
  <c r="AS1550" i="79"/>
  <c r="AF1674" i="79"/>
  <c r="E113" i="43" s="1"/>
  <c r="AS1586" i="79"/>
  <c r="AS1589" i="79"/>
  <c r="AN1353" i="79"/>
  <c r="AQ1353" i="79"/>
  <c r="AL1353" i="79"/>
  <c r="AR1353" i="79"/>
  <c r="AO1353" i="79"/>
  <c r="AP1353" i="79"/>
  <c r="AM1353" i="79"/>
  <c r="AI1353" i="79"/>
  <c r="AK1353" i="79"/>
  <c r="AG1353" i="79"/>
  <c r="AH1353" i="79"/>
  <c r="AJ1353" i="79"/>
  <c r="AE1362" i="79"/>
  <c r="AE1364" i="79"/>
  <c r="AE1361" i="79"/>
  <c r="AE1360" i="79"/>
  <c r="AE1363" i="79"/>
  <c r="AE1359" i="79"/>
  <c r="AE1358" i="79"/>
  <c r="AE969" i="79"/>
  <c r="AE971" i="79"/>
  <c r="AE970" i="79"/>
  <c r="AE968" i="79"/>
  <c r="AE972" i="79"/>
  <c r="AN963" i="79"/>
  <c r="AR963" i="79"/>
  <c r="AL963" i="79"/>
  <c r="AO963" i="79"/>
  <c r="AQ963" i="79"/>
  <c r="AP963" i="79"/>
  <c r="AM963" i="79"/>
  <c r="AK963" i="79"/>
  <c r="AH963" i="79"/>
  <c r="AG963" i="79"/>
  <c r="AJ963" i="79"/>
  <c r="AI963" i="79"/>
  <c r="AL768" i="79"/>
  <c r="AR768" i="79"/>
  <c r="AP768" i="79"/>
  <c r="AN768" i="79"/>
  <c r="AM768" i="79"/>
  <c r="AQ768" i="79"/>
  <c r="AO768" i="79"/>
  <c r="AH768" i="79"/>
  <c r="AJ768" i="79"/>
  <c r="AI768" i="79"/>
  <c r="AK768" i="79"/>
  <c r="AG768" i="79"/>
  <c r="AR1158" i="79"/>
  <c r="AO1158" i="79"/>
  <c r="AN1158" i="79"/>
  <c r="AQ1158" i="79"/>
  <c r="AL1158" i="79"/>
  <c r="AP1158" i="79"/>
  <c r="AM1158" i="79"/>
  <c r="AI1158" i="79"/>
  <c r="AG1158" i="79"/>
  <c r="AJ1158" i="79"/>
  <c r="AK1158" i="79"/>
  <c r="AH1158" i="79"/>
  <c r="AE1165" i="79"/>
  <c r="AE1168" i="79"/>
  <c r="AE1164" i="79"/>
  <c r="AE1166" i="79"/>
  <c r="AE1167" i="79"/>
  <c r="AE1163" i="79"/>
  <c r="AE775" i="79"/>
  <c r="AE774" i="79"/>
  <c r="AE773"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59" i="79" l="1"/>
  <c r="AH1163" i="79"/>
  <c r="AH1167" i="79"/>
  <c r="AH1160" i="79"/>
  <c r="AH1168" i="79"/>
  <c r="AH1161" i="79"/>
  <c r="AH1165" i="79"/>
  <c r="AH1166" i="79"/>
  <c r="AH1162"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54" i="79"/>
  <c r="AI1356" i="79"/>
  <c r="AI1360" i="79"/>
  <c r="AI1364" i="79"/>
  <c r="AI1355" i="79"/>
  <c r="AI1357" i="79"/>
  <c r="AI1361" i="79"/>
  <c r="AI1358"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J964" i="79"/>
  <c r="AJ968" i="79"/>
  <c r="AJ972" i="79"/>
  <c r="AJ965" i="79"/>
  <c r="AJ969" i="79"/>
  <c r="AJ966" i="79"/>
  <c r="AJ970" i="79"/>
  <c r="AJ967" i="79"/>
  <c r="AJ971" i="79"/>
  <c r="AM965" i="79"/>
  <c r="AM969" i="79"/>
  <c r="AM966" i="79"/>
  <c r="AM970" i="79"/>
  <c r="AM967" i="79"/>
  <c r="AM971" i="79"/>
  <c r="AM968" i="79"/>
  <c r="AM972" i="79"/>
  <c r="AM964" i="79"/>
  <c r="AL966" i="79"/>
  <c r="AL970" i="79"/>
  <c r="AL967" i="79"/>
  <c r="AL971" i="79"/>
  <c r="AL964" i="79"/>
  <c r="AL968" i="79"/>
  <c r="AL972" i="79"/>
  <c r="AL965" i="79"/>
  <c r="AL969" i="79"/>
  <c r="AH1355" i="79"/>
  <c r="AH1357" i="79"/>
  <c r="AH1361" i="79"/>
  <c r="AH1358" i="79"/>
  <c r="AH1362" i="79"/>
  <c r="AH1354" i="79"/>
  <c r="AH1363" i="79"/>
  <c r="AH1360" i="79"/>
  <c r="AH1364" i="79"/>
  <c r="AH1356"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G771" i="79"/>
  <c r="AG775" i="79"/>
  <c r="AG772" i="79"/>
  <c r="AG769" i="79"/>
  <c r="AG773" i="79"/>
  <c r="AG770" i="79"/>
  <c r="AG774" i="79"/>
  <c r="AG776" i="79"/>
  <c r="AK967" i="79"/>
  <c r="AK971" i="79"/>
  <c r="AK964" i="79"/>
  <c r="AK968" i="79"/>
  <c r="AK972" i="79"/>
  <c r="AK965" i="79"/>
  <c r="AK969" i="79"/>
  <c r="AK966" i="79"/>
  <c r="AK970" i="79"/>
  <c r="AR1355" i="79"/>
  <c r="AR1363" i="79"/>
  <c r="AR1356" i="79"/>
  <c r="AR1360" i="79"/>
  <c r="AR1364" i="79"/>
  <c r="AR1357" i="79"/>
  <c r="AR1361" i="79"/>
  <c r="AR1362" i="79"/>
  <c r="AR1354" i="79"/>
  <c r="AR1358" i="79"/>
  <c r="AJ1161" i="79"/>
  <c r="AJ1165" i="79"/>
  <c r="AJ1162" i="79"/>
  <c r="AJ1166" i="79"/>
  <c r="AJ1159" i="79"/>
  <c r="AJ1163" i="79"/>
  <c r="AJ1167" i="79"/>
  <c r="AJ1160"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G967" i="79"/>
  <c r="AG971" i="79"/>
  <c r="AG964" i="79"/>
  <c r="AG968" i="79"/>
  <c r="AG972" i="79"/>
  <c r="AG965" i="79"/>
  <c r="AG969" i="79"/>
  <c r="AG966" i="79"/>
  <c r="AG970" i="79"/>
  <c r="AP966" i="79"/>
  <c r="AP970" i="79"/>
  <c r="AP967" i="79"/>
  <c r="AP971" i="79"/>
  <c r="AP964" i="79"/>
  <c r="AP968" i="79"/>
  <c r="AP972" i="79"/>
  <c r="AP969" i="79"/>
  <c r="AP965" i="79"/>
  <c r="AR964" i="79"/>
  <c r="AR968" i="79"/>
  <c r="AR972" i="79"/>
  <c r="AR965" i="79"/>
  <c r="AR969" i="79"/>
  <c r="AR966" i="79"/>
  <c r="AR970" i="79"/>
  <c r="AR967" i="79"/>
  <c r="AR971" i="79"/>
  <c r="AG1354" i="79"/>
  <c r="AG1355" i="79"/>
  <c r="AG1358" i="79"/>
  <c r="AG1362" i="79"/>
  <c r="AG1363" i="79"/>
  <c r="AG1356" i="79"/>
  <c r="AG1360" i="79"/>
  <c r="AG1364" i="79"/>
  <c r="AG1357"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2" i="79"/>
  <c r="AI1166" i="79"/>
  <c r="AI1159" i="79"/>
  <c r="AI1163" i="79"/>
  <c r="AI1167" i="79"/>
  <c r="AI1160" i="79"/>
  <c r="AI1168" i="79"/>
  <c r="AI1165" i="79"/>
  <c r="AI1161" i="79"/>
  <c r="AH770" i="79"/>
  <c r="AH774" i="79"/>
  <c r="AH771" i="79"/>
  <c r="AH772" i="79"/>
  <c r="AH776" i="79"/>
  <c r="AH773" i="79"/>
  <c r="AH775" i="79"/>
  <c r="AH769" i="79"/>
  <c r="AI965" i="79"/>
  <c r="AI969" i="79"/>
  <c r="AI966" i="79"/>
  <c r="AI970" i="79"/>
  <c r="AI967" i="79"/>
  <c r="AI971" i="79"/>
  <c r="AI972" i="79"/>
  <c r="AI964" i="79"/>
  <c r="AI968" i="79"/>
  <c r="AJ1355" i="79"/>
  <c r="AJ1363" i="79"/>
  <c r="AJ1356" i="79"/>
  <c r="AJ1360" i="79"/>
  <c r="AJ1364" i="79"/>
  <c r="AJ1357" i="79"/>
  <c r="AJ1361" i="79"/>
  <c r="AJ1358" i="79"/>
  <c r="AJ1354" i="79"/>
  <c r="AJ1362" i="79"/>
  <c r="AP1159" i="79"/>
  <c r="AP1163" i="79"/>
  <c r="AP1167" i="79"/>
  <c r="AP1160" i="79"/>
  <c r="AP1168" i="79"/>
  <c r="AP1161" i="79"/>
  <c r="AP1165" i="79"/>
  <c r="AP1162" i="79"/>
  <c r="AP1166" i="79"/>
  <c r="AI769" i="79"/>
  <c r="AI773" i="79"/>
  <c r="AI770" i="79"/>
  <c r="AI774" i="79"/>
  <c r="AI771" i="79"/>
  <c r="AI775" i="79"/>
  <c r="AI776" i="79"/>
  <c r="AI772" i="79"/>
  <c r="AG1160" i="79"/>
  <c r="AG1168" i="79"/>
  <c r="AG1161" i="79"/>
  <c r="AG1165" i="79"/>
  <c r="AG1162" i="79"/>
  <c r="AG1166" i="79"/>
  <c r="AG1159" i="79"/>
  <c r="AG1163" i="79"/>
  <c r="AG1167" i="79"/>
  <c r="AL1159" i="79"/>
  <c r="AL1163" i="79"/>
  <c r="AL1167" i="79"/>
  <c r="AL1160" i="79"/>
  <c r="AL1168" i="79"/>
  <c r="AL1161" i="79"/>
  <c r="AL1165" i="79"/>
  <c r="AL1166" i="79"/>
  <c r="AL1162" i="79"/>
  <c r="AR1161" i="79"/>
  <c r="AR1165" i="79"/>
  <c r="AR1162" i="79"/>
  <c r="AR1166" i="79"/>
  <c r="AR1159" i="79"/>
  <c r="AR1163" i="79"/>
  <c r="AR1167" i="79"/>
  <c r="AR1168" i="79"/>
  <c r="AR1160" i="79"/>
  <c r="AJ772" i="79"/>
  <c r="AJ776" i="79"/>
  <c r="AJ769" i="79"/>
  <c r="AJ773" i="79"/>
  <c r="AJ770" i="79"/>
  <c r="AJ774" i="79"/>
  <c r="AJ771" i="79"/>
  <c r="AJ775" i="79"/>
  <c r="AM769" i="79"/>
  <c r="AM773" i="79"/>
  <c r="AM770" i="79"/>
  <c r="AM771" i="79"/>
  <c r="AM775" i="79"/>
  <c r="AM774" i="79"/>
  <c r="AM772" i="79"/>
  <c r="AM776" i="79"/>
  <c r="AL770" i="79"/>
  <c r="AL774" i="79"/>
  <c r="AL771" i="79"/>
  <c r="AL772" i="79"/>
  <c r="AL776" i="79"/>
  <c r="AL769" i="79"/>
  <c r="AL773" i="79"/>
  <c r="AL775" i="79"/>
  <c r="AH966" i="79"/>
  <c r="AH970" i="79"/>
  <c r="AH967" i="79"/>
  <c r="AH971" i="79"/>
  <c r="AH964" i="79"/>
  <c r="AH968" i="79"/>
  <c r="AH972" i="79"/>
  <c r="AH965" i="79"/>
  <c r="AH969" i="79"/>
  <c r="AQ965" i="79"/>
  <c r="AQ969" i="79"/>
  <c r="AQ966" i="79"/>
  <c r="AQ970" i="79"/>
  <c r="AQ967" i="79"/>
  <c r="AQ971" i="79"/>
  <c r="AQ964" i="79"/>
  <c r="AQ968" i="79"/>
  <c r="AQ972"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65" i="79" l="1"/>
  <c r="AS1361" i="79"/>
  <c r="AS1358" i="79"/>
  <c r="AS1362" i="79"/>
  <c r="AS1166" i="79"/>
  <c r="AS1167" i="79"/>
  <c r="AS1168" i="79"/>
  <c r="AS1363" i="79"/>
  <c r="AS1163" i="79"/>
  <c r="AS1364" i="79"/>
  <c r="AS1360" i="79"/>
  <c r="AF1620" i="79"/>
  <c r="E105" i="43" s="1"/>
  <c r="AF1594" i="79"/>
  <c r="E101" i="43" s="1"/>
  <c r="D88" i="43"/>
  <c r="AF1365" i="79"/>
  <c r="E85" i="43" s="1"/>
  <c r="AS1548" i="79"/>
  <c r="AE1594" i="79"/>
  <c r="D101" i="43" s="1"/>
  <c r="AS1357" i="79"/>
  <c r="AS1609" i="79"/>
  <c r="AS1608" i="79"/>
  <c r="AE1620" i="79"/>
  <c r="D105" i="43" s="1"/>
  <c r="AS1552" i="79"/>
  <c r="AS1551" i="79"/>
  <c r="AE1365" i="79"/>
  <c r="D85" i="43" s="1"/>
  <c r="AS1610" i="79"/>
  <c r="AS1585" i="79"/>
  <c r="AS1664" i="79"/>
  <c r="AS1638" i="79"/>
  <c r="AS1636" i="79"/>
  <c r="AS1549" i="79"/>
  <c r="AS1354" i="79"/>
  <c r="AS1635" i="79"/>
  <c r="AS1356" i="79"/>
  <c r="AS1665" i="79"/>
  <c r="AS1637" i="79"/>
  <c r="AS1355" i="79"/>
  <c r="AS1582" i="79"/>
  <c r="AS1662" i="79"/>
  <c r="AS1584" i="79"/>
  <c r="AS1663" i="79"/>
  <c r="AS1583" i="79"/>
  <c r="H115" i="47"/>
  <c r="H116" i="47"/>
  <c r="H114" i="47"/>
  <c r="H112" i="47"/>
  <c r="H113" i="47"/>
  <c r="H111" i="47"/>
  <c r="H109" i="47"/>
  <c r="H110" i="47"/>
  <c r="H108" i="47"/>
  <c r="H106" i="47"/>
  <c r="H107" i="47"/>
  <c r="H105" i="47"/>
  <c r="H97" i="47"/>
  <c r="H98" i="47"/>
  <c r="H96" i="47"/>
  <c r="H94" i="47"/>
  <c r="H95" i="47"/>
  <c r="H93" i="47"/>
  <c r="H91" i="47"/>
  <c r="H92" i="47"/>
  <c r="H90" i="47"/>
  <c r="AS1557" i="79" l="1"/>
  <c r="AF1560" i="79"/>
  <c r="E88" i="43" s="1"/>
  <c r="H31" i="47"/>
  <c r="H32" i="47"/>
  <c r="H30" i="47"/>
  <c r="H16" i="47"/>
  <c r="H17" i="47"/>
  <c r="H15" i="47"/>
  <c r="K17" i="45" l="1"/>
  <c r="J17" i="45"/>
  <c r="I17" i="45"/>
  <c r="H17" i="45"/>
  <c r="G17" i="45"/>
  <c r="F17" i="45"/>
  <c r="E17" i="45"/>
  <c r="K23" i="45" l="1"/>
  <c r="C130" i="45" s="1"/>
  <c r="AE578" i="79" s="1"/>
  <c r="K30" i="45"/>
  <c r="D130" i="45" s="1"/>
  <c r="J23" i="45"/>
  <c r="C129" i="45" s="1"/>
  <c r="AE388" i="79" s="1"/>
  <c r="J30" i="45"/>
  <c r="D129" i="45" s="1"/>
  <c r="I30" i="45"/>
  <c r="D128" i="45" s="1"/>
  <c r="I23" i="45"/>
  <c r="C128" i="45" s="1"/>
  <c r="AE198" i="79" s="1"/>
  <c r="AE199"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N1686" i="79" l="1"/>
  <c r="AP1659" i="79"/>
  <c r="AJ1632" i="79"/>
  <c r="AR1632" i="79"/>
  <c r="AO1686" i="79"/>
  <c r="AQ1659" i="79"/>
  <c r="AK1632" i="79"/>
  <c r="AP1686" i="79"/>
  <c r="AJ1659" i="79"/>
  <c r="AR1659" i="79"/>
  <c r="AL1632" i="79"/>
  <c r="AQ1686" i="79"/>
  <c r="AK1659" i="79"/>
  <c r="AM1632" i="79"/>
  <c r="AJ1686" i="79"/>
  <c r="AR1686" i="79"/>
  <c r="AL1659" i="79"/>
  <c r="AN1632" i="79"/>
  <c r="AK1686" i="79"/>
  <c r="AM1659" i="79"/>
  <c r="AO1632" i="79"/>
  <c r="AL1686" i="79"/>
  <c r="AN1659" i="79"/>
  <c r="AP1632" i="79"/>
  <c r="AM1686" i="79"/>
  <c r="AO1659" i="79"/>
  <c r="AQ1632" i="79"/>
  <c r="AF1632" i="79"/>
  <c r="AG1659" i="79"/>
  <c r="AH1632" i="79"/>
  <c r="AG1686" i="79"/>
  <c r="AI1686" i="79"/>
  <c r="AH1659" i="79"/>
  <c r="AF1659" i="79"/>
  <c r="AE1632" i="79"/>
  <c r="AI1659" i="79"/>
  <c r="AG1632" i="79"/>
  <c r="AF1686" i="79"/>
  <c r="AI1632" i="79"/>
  <c r="AI1648" i="79" s="1"/>
  <c r="H110" i="43" s="1"/>
  <c r="AE1686" i="79"/>
  <c r="AH1686" i="79"/>
  <c r="AE1659" i="79"/>
  <c r="AF388" i="79"/>
  <c r="AF394" i="79" s="1"/>
  <c r="AF578" i="79"/>
  <c r="AF582" i="79" s="1"/>
  <c r="AF198" i="79"/>
  <c r="AF200" i="79" s="1"/>
  <c r="AN130" i="46"/>
  <c r="AN404" i="46"/>
  <c r="AN540" i="46"/>
  <c r="AN268" i="46"/>
  <c r="AN269" i="46" s="1"/>
  <c r="AL1579" i="79"/>
  <c r="AL1595" i="79" s="1"/>
  <c r="K102" i="43" s="1"/>
  <c r="AJ1545" i="79"/>
  <c r="AJ1561" i="79" s="1"/>
  <c r="I89" i="43" s="1"/>
  <c r="AN1351" i="79"/>
  <c r="AN1366" i="79" s="1"/>
  <c r="M86" i="43" s="1"/>
  <c r="AG1675" i="79"/>
  <c r="F114" i="43" s="1"/>
  <c r="AM1648" i="79"/>
  <c r="L110" i="43" s="1"/>
  <c r="AP1579" i="79"/>
  <c r="AP1595" i="79" s="1"/>
  <c r="O102" i="43" s="1"/>
  <c r="AN1545" i="79"/>
  <c r="AN1561" i="79" s="1"/>
  <c r="M89" i="43" s="1"/>
  <c r="AO1351" i="79"/>
  <c r="AO1366" i="79" s="1"/>
  <c r="N86" i="43" s="1"/>
  <c r="AK1675" i="79"/>
  <c r="J114" i="43" s="1"/>
  <c r="AQ1648" i="79"/>
  <c r="P110" i="43" s="1"/>
  <c r="AR1545" i="79"/>
  <c r="AR1561" i="79" s="1"/>
  <c r="Q89" i="43" s="1"/>
  <c r="AJ1351" i="79"/>
  <c r="AJ1366" i="79" s="1"/>
  <c r="I86" i="43" s="1"/>
  <c r="AR1351" i="79"/>
  <c r="AR1366" i="79" s="1"/>
  <c r="Q86" i="43" s="1"/>
  <c r="AE1605" i="79"/>
  <c r="AE1621" i="79" s="1"/>
  <c r="AF1351" i="79"/>
  <c r="AF1366" i="79" s="1"/>
  <c r="E86" i="43" s="1"/>
  <c r="AO1675" i="79"/>
  <c r="N114" i="43" s="1"/>
  <c r="AH1579" i="79"/>
  <c r="AH1595" i="79" s="1"/>
  <c r="G102" i="43" s="1"/>
  <c r="AF1545" i="79"/>
  <c r="AF1561" i="79" s="1"/>
  <c r="E89" i="43" s="1"/>
  <c r="AK1351" i="79"/>
  <c r="AK1366" i="79" s="1"/>
  <c r="J86" i="43" s="1"/>
  <c r="AG1351" i="79"/>
  <c r="AG1366" i="79" s="1"/>
  <c r="F86" i="43" s="1"/>
  <c r="AE1579" i="79"/>
  <c r="AE1595" i="79" s="1"/>
  <c r="AO1605" i="79"/>
  <c r="AO1621" i="79" s="1"/>
  <c r="N106" i="43" s="1"/>
  <c r="AG1545" i="79"/>
  <c r="AG1561" i="79" s="1"/>
  <c r="F89" i="43" s="1"/>
  <c r="AF1675" i="79"/>
  <c r="E114" i="43" s="1"/>
  <c r="E115" i="43" s="1"/>
  <c r="AG1702" i="79"/>
  <c r="F118" i="43" s="1"/>
  <c r="AH1605" i="79"/>
  <c r="AH1621" i="79" s="1"/>
  <c r="G106" i="43" s="1"/>
  <c r="AI1351" i="79"/>
  <c r="AI1366" i="79" s="1"/>
  <c r="H86" i="43" s="1"/>
  <c r="AL1545" i="79"/>
  <c r="AL1561" i="79" s="1"/>
  <c r="K89" i="43" s="1"/>
  <c r="AQ1579" i="79"/>
  <c r="AQ1595" i="79" s="1"/>
  <c r="P102" i="43" s="1"/>
  <c r="AR1648" i="79"/>
  <c r="Q110" i="43" s="1"/>
  <c r="AM1605" i="79"/>
  <c r="AM1621" i="79" s="1"/>
  <c r="L106" i="43" s="1"/>
  <c r="AM1545" i="79"/>
  <c r="AM1561" i="79" s="1"/>
  <c r="L89" i="43" s="1"/>
  <c r="AN1579" i="79"/>
  <c r="AN1595" i="79" s="1"/>
  <c r="M102" i="43" s="1"/>
  <c r="AO1648" i="79"/>
  <c r="N110" i="43" s="1"/>
  <c r="AE1702" i="79"/>
  <c r="AR1605" i="79"/>
  <c r="AR1621" i="79" s="1"/>
  <c r="Q106" i="43" s="1"/>
  <c r="AH1648" i="79"/>
  <c r="AI1675" i="79"/>
  <c r="AJ1702" i="79"/>
  <c r="I118" i="43" s="1"/>
  <c r="AP1351" i="79"/>
  <c r="AP1366" i="79" s="1"/>
  <c r="O86" i="43" s="1"/>
  <c r="AI1545" i="79"/>
  <c r="AI1561" i="79" s="1"/>
  <c r="H89" i="43" s="1"/>
  <c r="AK1648" i="79"/>
  <c r="J110" i="43" s="1"/>
  <c r="AQ1702" i="79"/>
  <c r="P118" i="43" s="1"/>
  <c r="AN1605" i="79"/>
  <c r="AN1621" i="79" s="1"/>
  <c r="M106" i="43" s="1"/>
  <c r="AE1675" i="79"/>
  <c r="AH1351" i="79"/>
  <c r="AH1366" i="79" s="1"/>
  <c r="G86" i="43" s="1"/>
  <c r="AK1545" i="79"/>
  <c r="AK1561" i="79" s="1"/>
  <c r="J89" i="43" s="1"/>
  <c r="AJ1675" i="79"/>
  <c r="I114" i="43" s="1"/>
  <c r="AK1702" i="79"/>
  <c r="J118" i="43" s="1"/>
  <c r="AL1605" i="79"/>
  <c r="AL1621" i="79" s="1"/>
  <c r="K106" i="43" s="1"/>
  <c r="AM1351" i="79"/>
  <c r="AM1366" i="79" s="1"/>
  <c r="L86" i="43" s="1"/>
  <c r="AP1545" i="79"/>
  <c r="AP1561" i="79" s="1"/>
  <c r="O89" i="43" s="1"/>
  <c r="AF1648" i="79"/>
  <c r="E110" i="43" s="1"/>
  <c r="E111" i="43" s="1"/>
  <c r="AH1702" i="79"/>
  <c r="G118" i="43" s="1"/>
  <c r="AQ1605" i="79"/>
  <c r="AQ1621" i="79" s="1"/>
  <c r="P106" i="43" s="1"/>
  <c r="AQ1545" i="79"/>
  <c r="AQ1561" i="79" s="1"/>
  <c r="P89" i="43" s="1"/>
  <c r="AR1579" i="79"/>
  <c r="AR1595" i="79" s="1"/>
  <c r="Q102" i="43" s="1"/>
  <c r="AH1675" i="79"/>
  <c r="G114" i="43" s="1"/>
  <c r="AI1702" i="79"/>
  <c r="H118" i="43" s="1"/>
  <c r="AF1605" i="79"/>
  <c r="AF1621" i="79" s="1"/>
  <c r="E106" i="43" s="1"/>
  <c r="E107" i="43" s="1"/>
  <c r="AG1579" i="79"/>
  <c r="AG1595" i="79" s="1"/>
  <c r="F102" i="43" s="1"/>
  <c r="AL1648" i="79"/>
  <c r="AM1675" i="79"/>
  <c r="AN1702" i="79"/>
  <c r="M118" i="43" s="1"/>
  <c r="AR1675" i="79"/>
  <c r="Q114" i="43" s="1"/>
  <c r="AG1605" i="79"/>
  <c r="AG1621" i="79" s="1"/>
  <c r="F106" i="43" s="1"/>
  <c r="AL1351" i="79"/>
  <c r="AL1366" i="79" s="1"/>
  <c r="K86" i="43" s="1"/>
  <c r="AO1545" i="79"/>
  <c r="AO1561" i="79" s="1"/>
  <c r="N89" i="43" s="1"/>
  <c r="AN1675" i="79"/>
  <c r="M114" i="43" s="1"/>
  <c r="AO1702" i="79"/>
  <c r="N118" i="43" s="1"/>
  <c r="AP1605" i="79"/>
  <c r="AP1621" i="79" s="1"/>
  <c r="O106" i="43" s="1"/>
  <c r="AQ1351" i="79"/>
  <c r="AQ1366" i="79" s="1"/>
  <c r="P86" i="43" s="1"/>
  <c r="AI1579" i="79"/>
  <c r="AI1595" i="79" s="1"/>
  <c r="H102" i="43" s="1"/>
  <c r="AJ1648" i="79"/>
  <c r="I110" i="43" s="1"/>
  <c r="AL1702" i="79"/>
  <c r="K118" i="43" s="1"/>
  <c r="AE1545" i="79"/>
  <c r="AE1561" i="79" s="1"/>
  <c r="AF1579" i="79"/>
  <c r="AF1595" i="79" s="1"/>
  <c r="E102" i="43" s="1"/>
  <c r="E103" i="43" s="1"/>
  <c r="AG1648" i="79"/>
  <c r="F110" i="43" s="1"/>
  <c r="AL1675" i="79"/>
  <c r="K114" i="43" s="1"/>
  <c r="AM1702" i="79"/>
  <c r="L118" i="43" s="1"/>
  <c r="AJ1605" i="79"/>
  <c r="AJ1621" i="79" s="1"/>
  <c r="I106" i="43" s="1"/>
  <c r="AK1579" i="79"/>
  <c r="AK1595" i="79" s="1"/>
  <c r="J102" i="43" s="1"/>
  <c r="AP1648" i="79"/>
  <c r="O110" i="43" s="1"/>
  <c r="AQ1675" i="79"/>
  <c r="P114" i="43" s="1"/>
  <c r="AR1702" i="79"/>
  <c r="Q118" i="43" s="1"/>
  <c r="AK1605" i="79"/>
  <c r="AK1621" i="79" s="1"/>
  <c r="J106" i="43" s="1"/>
  <c r="AE1648" i="79"/>
  <c r="AE1351" i="79"/>
  <c r="AE1366" i="79" s="1"/>
  <c r="AH1545" i="79"/>
  <c r="AH1561" i="79" s="1"/>
  <c r="G89" i="43" s="1"/>
  <c r="AM1579" i="79"/>
  <c r="AM1595" i="79" s="1"/>
  <c r="L102" i="43" s="1"/>
  <c r="AN1648" i="79"/>
  <c r="M110" i="43" s="1"/>
  <c r="AP1702" i="79"/>
  <c r="O118" i="43" s="1"/>
  <c r="AI1605" i="79"/>
  <c r="AI1621" i="79" s="1"/>
  <c r="H106" i="43" s="1"/>
  <c r="AJ1579" i="79"/>
  <c r="AJ1595" i="79" s="1"/>
  <c r="I102" i="43" s="1"/>
  <c r="AP1675" i="79"/>
  <c r="O114" i="43" s="1"/>
  <c r="AO1579" i="79"/>
  <c r="AO1595" i="79" s="1"/>
  <c r="N102" i="43" s="1"/>
  <c r="AF1702" i="79"/>
  <c r="E118" i="43" s="1"/>
  <c r="E119" i="43" s="1"/>
  <c r="AM130" i="46"/>
  <c r="AM404" i="46"/>
  <c r="AM540" i="46"/>
  <c r="AM268" i="46"/>
  <c r="AM269" i="46" s="1"/>
  <c r="H114" i="43"/>
  <c r="L114" i="43"/>
  <c r="G110" i="43"/>
  <c r="K110" i="43"/>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E393" i="79"/>
  <c r="AE394" i="79"/>
  <c r="AE391" i="79"/>
  <c r="AE584" i="79"/>
  <c r="AE583" i="79"/>
  <c r="AE585"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3"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1613" i="79" s="1"/>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621" i="79"/>
  <c r="AS1648" i="79"/>
  <c r="AS1675" i="79"/>
  <c r="AS1595" i="79"/>
  <c r="AS1702" i="79"/>
  <c r="AS1366" i="79"/>
  <c r="AS1561" i="79"/>
  <c r="D86" i="43"/>
  <c r="R86" i="43" s="1"/>
  <c r="D106" i="43"/>
  <c r="D102" i="43"/>
  <c r="D103" i="43" s="1"/>
  <c r="D89" i="43"/>
  <c r="R89" i="43" s="1"/>
  <c r="D110" i="43"/>
  <c r="D118" i="43"/>
  <c r="D114" i="43"/>
  <c r="AK1164" i="79"/>
  <c r="AK1553" i="79"/>
  <c r="AK1359" i="79"/>
  <c r="AJ1164" i="79"/>
  <c r="AJ1553" i="79"/>
  <c r="AJ1359" i="79"/>
  <c r="AN1164" i="79"/>
  <c r="AN1553" i="79"/>
  <c r="AN1359" i="79"/>
  <c r="AH1164" i="79"/>
  <c r="AH1553" i="79"/>
  <c r="AH1359" i="79"/>
  <c r="AQ1359" i="79"/>
  <c r="AQ1553" i="79"/>
  <c r="AQ1164" i="79"/>
  <c r="AL1553" i="79"/>
  <c r="AL1359" i="79"/>
  <c r="AL1164" i="79"/>
  <c r="AM1164" i="79"/>
  <c r="AM1359" i="79"/>
  <c r="AM1553" i="79"/>
  <c r="AG1587" i="79"/>
  <c r="AG1553" i="79"/>
  <c r="AG1359" i="79"/>
  <c r="AG1164" i="79"/>
  <c r="AI1359" i="79"/>
  <c r="AI1553" i="79"/>
  <c r="AI1164" i="79"/>
  <c r="AO1359" i="79"/>
  <c r="AO1553" i="79"/>
  <c r="AO1164" i="79"/>
  <c r="AR1359" i="79"/>
  <c r="AR1553" i="79"/>
  <c r="AR1164" i="79"/>
  <c r="AP1553" i="79"/>
  <c r="AP1164" i="79"/>
  <c r="AP1359" i="79"/>
  <c r="AE776" i="79"/>
  <c r="AE769" i="79"/>
  <c r="AE1170" i="79"/>
  <c r="AQ587" i="79"/>
  <c r="P74" i="43" s="1"/>
  <c r="AM546" i="46"/>
  <c r="D65" i="43" s="1"/>
  <c r="AR546" i="46"/>
  <c r="I65" i="43" s="1"/>
  <c r="AM542" i="46"/>
  <c r="AM541" i="46"/>
  <c r="AM543" i="46"/>
  <c r="AM544" i="46"/>
  <c r="AO546" i="46"/>
  <c r="F65" i="43" s="1"/>
  <c r="AO587" i="79"/>
  <c r="N74"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M71" i="43" s="1"/>
  <c r="AU272" i="46"/>
  <c r="L59" i="43" s="1"/>
  <c r="AW546" i="46"/>
  <c r="N65" i="43" s="1"/>
  <c r="AV546" i="46"/>
  <c r="M65" i="43" s="1"/>
  <c r="AN205" i="79"/>
  <c r="M68" i="43" s="1"/>
  <c r="AT132" i="46"/>
  <c r="K56" i="43" s="1"/>
  <c r="AX546" i="46"/>
  <c r="O65" i="43" s="1"/>
  <c r="AE771" i="79"/>
  <c r="AE770" i="79"/>
  <c r="AE772" i="79"/>
  <c r="AT272" i="46"/>
  <c r="K59" i="43" s="1"/>
  <c r="AY404" i="46"/>
  <c r="AV272" i="46"/>
  <c r="M59" i="43" s="1"/>
  <c r="AV404" i="46"/>
  <c r="AU132" i="46"/>
  <c r="L56" i="43" s="1"/>
  <c r="AG396" i="79"/>
  <c r="F71" i="43" s="1"/>
  <c r="AT546" i="46"/>
  <c r="K65" i="43" s="1"/>
  <c r="AU546" i="46"/>
  <c r="L65" i="43" s="1"/>
  <c r="AE778"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AW271" i="46"/>
  <c r="N58" i="43" s="1"/>
  <c r="S30" i="47" s="1"/>
  <c r="AS271" i="46"/>
  <c r="J58" i="43" s="1"/>
  <c r="AR271" i="46"/>
  <c r="I58" i="43" s="1"/>
  <c r="N31" i="47" s="1"/>
  <c r="AU271" i="46"/>
  <c r="L58" i="43" s="1"/>
  <c r="Q41" i="47" s="1"/>
  <c r="AX271" i="46"/>
  <c r="O58" i="43" s="1"/>
  <c r="T33" i="47" s="1"/>
  <c r="AP271" i="46"/>
  <c r="G58" i="43" s="1"/>
  <c r="L33" i="47" s="1"/>
  <c r="AV409" i="46"/>
  <c r="M62" i="43" s="1"/>
  <c r="AV405" i="46"/>
  <c r="AV406" i="46"/>
  <c r="AV407" i="46"/>
  <c r="AY405" i="46"/>
  <c r="AY406" i="46"/>
  <c r="AY407" i="46"/>
  <c r="AG1640" i="79"/>
  <c r="AG1647" i="79" s="1"/>
  <c r="F109" i="43" s="1"/>
  <c r="F111" i="43" s="1"/>
  <c r="R102" i="43"/>
  <c r="AG1620" i="79"/>
  <c r="F105" i="43" s="1"/>
  <c r="F107" i="43" s="1"/>
  <c r="AG1694" i="79"/>
  <c r="AP1365" i="79"/>
  <c r="O85" i="43" s="1"/>
  <c r="AO1560" i="79"/>
  <c r="N88" i="43" s="1"/>
  <c r="AI1560" i="79"/>
  <c r="H88" i="43" s="1"/>
  <c r="AS1359" i="79"/>
  <c r="AS1365" i="79" s="1"/>
  <c r="AS1367" i="79" s="1"/>
  <c r="AG1365" i="79"/>
  <c r="F85" i="43" s="1"/>
  <c r="AG1667" i="79"/>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G1594" i="79"/>
  <c r="F101" i="43" s="1"/>
  <c r="F103" i="43" s="1"/>
  <c r="AM1365" i="79"/>
  <c r="L85" i="43" s="1"/>
  <c r="AL1560" i="79"/>
  <c r="K88" i="43" s="1"/>
  <c r="AQ1560" i="79"/>
  <c r="P88" i="43" s="1"/>
  <c r="AH1560" i="79"/>
  <c r="G88" i="43" s="1"/>
  <c r="AJ1365" i="79"/>
  <c r="I85" i="43" s="1"/>
  <c r="AK1365" i="79"/>
  <c r="J85" i="43" s="1"/>
  <c r="AR1560" i="79"/>
  <c r="Q88" i="43" s="1"/>
  <c r="AQ1365" i="79"/>
  <c r="P85" i="43" s="1"/>
  <c r="AN1560" i="79"/>
  <c r="M88" i="43" s="1"/>
  <c r="AJ1560" i="79"/>
  <c r="I88" i="43" s="1"/>
  <c r="AK1560" i="79"/>
  <c r="J88" i="43" s="1"/>
  <c r="AS1164" i="79"/>
  <c r="AE965" i="79"/>
  <c r="AE964" i="79"/>
  <c r="AE967" i="79"/>
  <c r="K77" i="43"/>
  <c r="H83" i="43"/>
  <c r="G77" i="43"/>
  <c r="F77" i="43"/>
  <c r="M83" i="43"/>
  <c r="M77" i="43"/>
  <c r="J77" i="43"/>
  <c r="P83" i="43"/>
  <c r="O77" i="43"/>
  <c r="Q77" i="43"/>
  <c r="H77" i="43"/>
  <c r="I83" i="43"/>
  <c r="Q83" i="43"/>
  <c r="G83" i="43"/>
  <c r="E77" i="43"/>
  <c r="J83" i="43"/>
  <c r="O83" i="43"/>
  <c r="AE777" i="79"/>
  <c r="D76" i="43" s="1"/>
  <c r="T18" i="47"/>
  <c r="P20" i="47"/>
  <c r="Q15" i="47"/>
  <c r="S23" i="47"/>
  <c r="U17" i="47"/>
  <c r="R26" i="47"/>
  <c r="AJ587" i="79"/>
  <c r="I74" i="43" s="1"/>
  <c r="AP587" i="79"/>
  <c r="O74" i="43" s="1"/>
  <c r="BA546" i="46"/>
  <c r="F140" i="43" s="1"/>
  <c r="AE581" i="79"/>
  <c r="AM545" i="46"/>
  <c r="V21" i="47"/>
  <c r="BA269" i="46"/>
  <c r="AF1170"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AW545" i="46"/>
  <c r="N64" i="43" s="1"/>
  <c r="AV545" i="46"/>
  <c r="M64" i="43" s="1"/>
  <c r="Q26" i="47"/>
  <c r="AQ205" i="79"/>
  <c r="P68" i="43" s="1"/>
  <c r="AE966" i="79"/>
  <c r="AP396" i="79"/>
  <c r="O71" i="43" s="1"/>
  <c r="AE580" i="79"/>
  <c r="AK587" i="79"/>
  <c r="J74" i="43" s="1"/>
  <c r="Q17" i="47"/>
  <c r="AF396" i="79"/>
  <c r="E71" i="43" s="1"/>
  <c r="AI396" i="79"/>
  <c r="H71" i="43" s="1"/>
  <c r="AF205" i="79"/>
  <c r="E68" i="43" s="1"/>
  <c r="Q21" i="47"/>
  <c r="AI587" i="79"/>
  <c r="H74" i="43" s="1"/>
  <c r="AE579" i="79"/>
  <c r="AL396" i="79"/>
  <c r="K71" i="43" s="1"/>
  <c r="AU545" i="46"/>
  <c r="L64" i="43" s="1"/>
  <c r="AT271" i="46"/>
  <c r="K58" i="43" s="1"/>
  <c r="D74" i="43"/>
  <c r="AF587" i="79"/>
  <c r="E74" i="43" s="1"/>
  <c r="AF1169" i="79"/>
  <c r="AS1162" i="79"/>
  <c r="AY409" i="46"/>
  <c r="P62" i="43" s="1"/>
  <c r="AR205" i="79"/>
  <c r="Q68" i="43" s="1"/>
  <c r="AL205" i="79"/>
  <c r="K68" i="43" s="1"/>
  <c r="AL974" i="79"/>
  <c r="K80" i="43" s="1"/>
  <c r="AR974" i="79"/>
  <c r="Q80" i="43" s="1"/>
  <c r="AE582" i="79"/>
  <c r="AO396" i="79"/>
  <c r="N71" i="43" s="1"/>
  <c r="AE392" i="79"/>
  <c r="AM1170" i="79"/>
  <c r="AQ778" i="79"/>
  <c r="AM778" i="79"/>
  <c r="AJ974" i="79"/>
  <c r="I80" i="43" s="1"/>
  <c r="AE390" i="79"/>
  <c r="AE389" i="79"/>
  <c r="AG1170" i="79"/>
  <c r="AJ778" i="79"/>
  <c r="AO1170" i="79"/>
  <c r="AL1170" i="79"/>
  <c r="AO778"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S3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1" i="47"/>
  <c r="S39" i="47"/>
  <c r="S40" i="47"/>
  <c r="S31" i="47"/>
  <c r="S36" i="47"/>
  <c r="S34" i="47"/>
  <c r="S33" i="47"/>
  <c r="S37" i="47"/>
  <c r="S38" i="47"/>
  <c r="S35"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L36" i="47"/>
  <c r="M19" i="47"/>
  <c r="K24" i="47"/>
  <c r="M32" i="47"/>
  <c r="N19" i="47"/>
  <c r="M35" i="47"/>
  <c r="M37" i="47"/>
  <c r="K17" i="47"/>
  <c r="K19" i="47"/>
  <c r="K41" i="47"/>
  <c r="K30" i="47"/>
  <c r="N16" i="47"/>
  <c r="N22" i="47"/>
  <c r="N20" i="47"/>
  <c r="N26" i="47"/>
  <c r="N15" i="47"/>
  <c r="N23" i="47"/>
  <c r="N25" i="47"/>
  <c r="N17"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M16" i="47"/>
  <c r="M25" i="47"/>
  <c r="M20" i="47"/>
  <c r="M38" i="47"/>
  <c r="M31" i="47"/>
  <c r="M39" i="47"/>
  <c r="L17" i="47"/>
  <c r="L20" i="47"/>
  <c r="L22" i="47"/>
  <c r="AS408" i="46"/>
  <c r="J61" i="43" s="1"/>
  <c r="AK204" i="79"/>
  <c r="J67" i="43" s="1"/>
  <c r="AN408" i="46"/>
  <c r="E61" i="43" s="1"/>
  <c r="AN271" i="46"/>
  <c r="AM408" i="46"/>
  <c r="J55" i="43"/>
  <c r="D55" i="43"/>
  <c r="D56" i="43"/>
  <c r="E55" i="43"/>
  <c r="D121" i="43" l="1"/>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78" i="79"/>
  <c r="R88" i="43"/>
  <c r="R85" i="43"/>
  <c r="AS1170" i="79"/>
  <c r="L140" i="43" s="1"/>
  <c r="AG1674" i="79"/>
  <c r="F113" i="43" s="1"/>
  <c r="F115" i="43" s="1"/>
  <c r="AS776" i="79"/>
  <c r="AG1701" i="79"/>
  <c r="F117" i="43" s="1"/>
  <c r="F119" i="43" s="1"/>
  <c r="AH1640" i="79"/>
  <c r="AH1587" i="79"/>
  <c r="AH1613" i="79"/>
  <c r="AS587" i="79"/>
  <c r="AS972" i="79"/>
  <c r="AS974" i="79"/>
  <c r="K140" i="43" s="1"/>
  <c r="AE395" i="79"/>
  <c r="D70" i="43" s="1"/>
  <c r="K83" i="43"/>
  <c r="N83" i="43"/>
  <c r="I77" i="43"/>
  <c r="F83" i="43"/>
  <c r="P77" i="43"/>
  <c r="E83" i="43"/>
  <c r="N77" i="43"/>
  <c r="L83" i="43"/>
  <c r="L77" i="43"/>
  <c r="AS1161" i="79"/>
  <c r="AS1160" i="79"/>
  <c r="AS1159" i="79"/>
  <c r="AS390" i="79"/>
  <c r="S56" i="47"/>
  <c r="P39" i="47"/>
  <c r="R55" i="43"/>
  <c r="M45" i="47"/>
  <c r="V39" i="47"/>
  <c r="R30" i="47"/>
  <c r="N51" i="47"/>
  <c r="AF777"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40" i="43" s="1"/>
  <c r="AS579" i="79"/>
  <c r="AS970" i="79"/>
  <c r="AS396" i="79"/>
  <c r="H140" i="43" s="1"/>
  <c r="AS583" i="79"/>
  <c r="AY408" i="46"/>
  <c r="P61" i="43" s="1"/>
  <c r="AS393" i="79"/>
  <c r="AS392" i="79"/>
  <c r="AS584" i="79"/>
  <c r="AS964" i="79"/>
  <c r="AS966" i="79"/>
  <c r="AS969" i="79"/>
  <c r="AS971"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3"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3" i="79"/>
  <c r="I129" i="43"/>
  <c r="P53" i="47"/>
  <c r="P36" i="47"/>
  <c r="P31" i="47"/>
  <c r="H131" i="43"/>
  <c r="AM973" i="79"/>
  <c r="AO395" i="79"/>
  <c r="N70" i="43" s="1"/>
  <c r="I134" i="43"/>
  <c r="L130" i="43"/>
  <c r="R62" i="43"/>
  <c r="P46" i="47"/>
  <c r="P52" i="47"/>
  <c r="P41" i="47"/>
  <c r="J132" i="43"/>
  <c r="L131" i="43"/>
  <c r="K129" i="43"/>
  <c r="P45" i="47"/>
  <c r="P49" i="47"/>
  <c r="L138" i="43"/>
  <c r="M138" i="43" s="1"/>
  <c r="I130" i="43"/>
  <c r="AK395" i="79"/>
  <c r="J70" i="43" s="1"/>
  <c r="AF586" i="79"/>
  <c r="E73" i="43" s="1"/>
  <c r="AN973" i="79"/>
  <c r="K135" i="43"/>
  <c r="AJ777" i="79"/>
  <c r="I76" i="43" s="1"/>
  <c r="J129" i="43"/>
  <c r="AK973" i="79"/>
  <c r="AQ777" i="79"/>
  <c r="P76" i="43" s="1"/>
  <c r="L129" i="43"/>
  <c r="G133" i="43"/>
  <c r="AI973" i="79"/>
  <c r="J130" i="43"/>
  <c r="L133" i="43"/>
  <c r="AR777" i="79"/>
  <c r="Q76" i="43" s="1"/>
  <c r="AL777" i="79"/>
  <c r="K76" i="43" s="1"/>
  <c r="AJ973" i="79"/>
  <c r="J131" i="43"/>
  <c r="I132" i="43"/>
  <c r="AI777" i="79"/>
  <c r="H76" i="43" s="1"/>
  <c r="K136" i="43"/>
  <c r="AO777" i="79"/>
  <c r="N76" i="43" s="1"/>
  <c r="AG777" i="79"/>
  <c r="F76" i="43" s="1"/>
  <c r="I133" i="43"/>
  <c r="K132" i="43"/>
  <c r="L135" i="43"/>
  <c r="AP973" i="79"/>
  <c r="K134" i="43"/>
  <c r="AK777" i="79"/>
  <c r="J76" i="43" s="1"/>
  <c r="AF973" i="79"/>
  <c r="AR973" i="79"/>
  <c r="L137" i="43"/>
  <c r="AG973" i="79"/>
  <c r="AO973" i="79"/>
  <c r="AH973" i="79"/>
  <c r="AP777" i="79"/>
  <c r="O76" i="43" s="1"/>
  <c r="AN777" i="79"/>
  <c r="M76" i="43" s="1"/>
  <c r="AQ973" i="79"/>
  <c r="AM777" i="79"/>
  <c r="L76" i="43" s="1"/>
  <c r="AH777"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S42" i="47" s="1"/>
  <c r="S44"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F121" i="43" l="1"/>
  <c r="Q42" i="47"/>
  <c r="Q44" i="47" s="1"/>
  <c r="T42" i="47"/>
  <c r="T44" i="47" s="1"/>
  <c r="T57" i="47" s="1"/>
  <c r="T59" i="47" s="1"/>
  <c r="T72" i="47" s="1"/>
  <c r="T74" i="47" s="1"/>
  <c r="AI1613" i="79"/>
  <c r="AI1620" i="79" s="1"/>
  <c r="H105" i="43" s="1"/>
  <c r="H107" i="43" s="1"/>
  <c r="AJ1667" i="79"/>
  <c r="AJ1674" i="79" s="1"/>
  <c r="I113" i="43" s="1"/>
  <c r="I115" i="43" s="1"/>
  <c r="AP1694" i="79"/>
  <c r="AP1701" i="79" s="1"/>
  <c r="O117" i="43" s="1"/>
  <c r="O119" i="43" s="1"/>
  <c r="AK1694" i="79"/>
  <c r="AK1701" i="79" s="1"/>
  <c r="J117" i="43" s="1"/>
  <c r="J119" i="43" s="1"/>
  <c r="AK1667" i="79"/>
  <c r="AK1674" i="79" s="1"/>
  <c r="J113" i="43" s="1"/>
  <c r="J115" i="43" s="1"/>
  <c r="AQ1640" i="79"/>
  <c r="AQ1647" i="79" s="1"/>
  <c r="P109" i="43" s="1"/>
  <c r="P111" i="43" s="1"/>
  <c r="AO1667" i="79"/>
  <c r="AO1674" i="79" s="1"/>
  <c r="N113" i="43" s="1"/>
  <c r="N115" i="43" s="1"/>
  <c r="AN1587" i="79"/>
  <c r="AN1594" i="79" s="1"/>
  <c r="M101" i="43" s="1"/>
  <c r="M103" i="43" s="1"/>
  <c r="AI1587" i="79"/>
  <c r="AI1594" i="79" s="1"/>
  <c r="H101" i="43" s="1"/>
  <c r="H103" i="43" s="1"/>
  <c r="AR1694" i="79"/>
  <c r="AR1701" i="79" s="1"/>
  <c r="Q117" i="43" s="1"/>
  <c r="Q119" i="43" s="1"/>
  <c r="AJ1694" i="79"/>
  <c r="AJ1701" i="79" s="1"/>
  <c r="I117" i="43" s="1"/>
  <c r="I119" i="43" s="1"/>
  <c r="AP1640" i="79"/>
  <c r="AP1647" i="79" s="1"/>
  <c r="O109" i="43" s="1"/>
  <c r="O111" i="43" s="1"/>
  <c r="AP1587" i="79"/>
  <c r="AP1594" i="79" s="1"/>
  <c r="O101" i="43" s="1"/>
  <c r="O103" i="43" s="1"/>
  <c r="AM1640" i="79"/>
  <c r="AM1647" i="79" s="1"/>
  <c r="L109" i="43" s="1"/>
  <c r="L111" i="43" s="1"/>
  <c r="AL1613" i="79"/>
  <c r="AL1620" i="79" s="1"/>
  <c r="K105" i="43" s="1"/>
  <c r="K107" i="43" s="1"/>
  <c r="AK1640" i="79"/>
  <c r="AK1647" i="79" s="1"/>
  <c r="J109" i="43" s="1"/>
  <c r="J111" i="43" s="1"/>
  <c r="AQ1667" i="79"/>
  <c r="AQ1674" i="79" s="1"/>
  <c r="P113" i="43" s="1"/>
  <c r="P115" i="43" s="1"/>
  <c r="AQ1694" i="79"/>
  <c r="AQ1701" i="79" s="1"/>
  <c r="P117" i="43" s="1"/>
  <c r="P119" i="43" s="1"/>
  <c r="AO1694" i="79"/>
  <c r="AO1701" i="79" s="1"/>
  <c r="N117" i="43" s="1"/>
  <c r="N119" i="43" s="1"/>
  <c r="AN1667" i="79"/>
  <c r="AN1674" i="79" s="1"/>
  <c r="M113" i="43" s="1"/>
  <c r="M115" i="43" s="1"/>
  <c r="AR1613" i="79"/>
  <c r="AR1620" i="79" s="1"/>
  <c r="Q105" i="43" s="1"/>
  <c r="Q107" i="43" s="1"/>
  <c r="AM1667" i="79"/>
  <c r="AM1674" i="79" s="1"/>
  <c r="L113" i="43" s="1"/>
  <c r="L115" i="43" s="1"/>
  <c r="AI1694" i="79"/>
  <c r="AI1701" i="79" s="1"/>
  <c r="H117" i="43" s="1"/>
  <c r="H119" i="43" s="1"/>
  <c r="AH1694" i="79"/>
  <c r="AH1701" i="79" s="1"/>
  <c r="AR1587" i="79"/>
  <c r="AR1594" i="79" s="1"/>
  <c r="Q101" i="43" s="1"/>
  <c r="Q103" i="43" s="1"/>
  <c r="AJ1613" i="79"/>
  <c r="AJ1620" i="79" s="1"/>
  <c r="I105" i="43" s="1"/>
  <c r="I107" i="43" s="1"/>
  <c r="AP1613" i="79"/>
  <c r="AP1620" i="79" s="1"/>
  <c r="O105" i="43" s="1"/>
  <c r="O107" i="43" s="1"/>
  <c r="AM1613" i="79"/>
  <c r="AM1620" i="79" s="1"/>
  <c r="L105" i="43" s="1"/>
  <c r="L107" i="43" s="1"/>
  <c r="AM1694" i="79"/>
  <c r="AM1701" i="79" s="1"/>
  <c r="L117" i="43" s="1"/>
  <c r="L119" i="43" s="1"/>
  <c r="AL1694" i="79"/>
  <c r="AL1701" i="79" s="1"/>
  <c r="K117" i="43" s="1"/>
  <c r="K119" i="43" s="1"/>
  <c r="AK1587" i="79"/>
  <c r="AK1594" i="79" s="1"/>
  <c r="J101" i="43" s="1"/>
  <c r="J103" i="43" s="1"/>
  <c r="AQ1587" i="79"/>
  <c r="AQ1594" i="79" s="1"/>
  <c r="P101" i="43" s="1"/>
  <c r="P103" i="43" s="1"/>
  <c r="AO1640" i="79"/>
  <c r="AO1647" i="79" s="1"/>
  <c r="N109" i="43" s="1"/>
  <c r="N111" i="43" s="1"/>
  <c r="AO1613" i="79"/>
  <c r="AO1620" i="79" s="1"/>
  <c r="N105" i="43" s="1"/>
  <c r="N107" i="43" s="1"/>
  <c r="AN1694" i="79"/>
  <c r="AN1701" i="79" s="1"/>
  <c r="M117" i="43" s="1"/>
  <c r="M119" i="43" s="1"/>
  <c r="AJ1640" i="79"/>
  <c r="AL1640" i="79"/>
  <c r="AL1647" i="79" s="1"/>
  <c r="K109" i="43" s="1"/>
  <c r="K111" i="43" s="1"/>
  <c r="AI1667" i="79"/>
  <c r="AI1674" i="79" s="1"/>
  <c r="H113" i="43" s="1"/>
  <c r="H115" i="43" s="1"/>
  <c r="AI1640" i="79"/>
  <c r="AI1647" i="79" s="1"/>
  <c r="H109" i="43" s="1"/>
  <c r="H111" i="43" s="1"/>
  <c r="AH1667" i="79"/>
  <c r="AH1674" i="79" s="1"/>
  <c r="AR1667" i="79"/>
  <c r="AR1674" i="79" s="1"/>
  <c r="Q113" i="43" s="1"/>
  <c r="Q115" i="43" s="1"/>
  <c r="AR1640" i="79"/>
  <c r="AR1647" i="79" s="1"/>
  <c r="Q109" i="43" s="1"/>
  <c r="Q111" i="43" s="1"/>
  <c r="AJ1587" i="79"/>
  <c r="AJ1594" i="79" s="1"/>
  <c r="I101" i="43" s="1"/>
  <c r="I103" i="43" s="1"/>
  <c r="AP1667" i="79"/>
  <c r="AP1674" i="79" s="1"/>
  <c r="O113" i="43" s="1"/>
  <c r="O115" i="43" s="1"/>
  <c r="AM1587" i="79"/>
  <c r="AM1594" i="79" s="1"/>
  <c r="L101" i="43" s="1"/>
  <c r="L103" i="43" s="1"/>
  <c r="AL1667" i="79"/>
  <c r="AL1674" i="79" s="1"/>
  <c r="K113" i="43" s="1"/>
  <c r="K115" i="43" s="1"/>
  <c r="AL1587" i="79"/>
  <c r="AL1594" i="79" s="1"/>
  <c r="K101" i="43" s="1"/>
  <c r="K103" i="43" s="1"/>
  <c r="AK1613" i="79"/>
  <c r="AK1620" i="79" s="1"/>
  <c r="J105" i="43" s="1"/>
  <c r="J107" i="43" s="1"/>
  <c r="AQ1613" i="79"/>
  <c r="AQ1620" i="79" s="1"/>
  <c r="P105" i="43" s="1"/>
  <c r="P107" i="43" s="1"/>
  <c r="AO1587" i="79"/>
  <c r="AO1594" i="79" s="1"/>
  <c r="N101" i="43" s="1"/>
  <c r="N103" i="43" s="1"/>
  <c r="AN1613" i="79"/>
  <c r="AN1620" i="79" s="1"/>
  <c r="M105" i="43" s="1"/>
  <c r="M107" i="43" s="1"/>
  <c r="AN1640" i="79"/>
  <c r="AN1647" i="79" s="1"/>
  <c r="M109" i="43" s="1"/>
  <c r="M111" i="43" s="1"/>
  <c r="AH1620" i="79"/>
  <c r="AH1647" i="79"/>
  <c r="AS973" i="79"/>
  <c r="AS975" i="79" s="1"/>
  <c r="AS586" i="79"/>
  <c r="AS588" i="79" s="1"/>
  <c r="AS1169" i="79"/>
  <c r="AS1171" i="79" s="1"/>
  <c r="AS777" i="79"/>
  <c r="AS779" i="79" s="1"/>
  <c r="AH1594" i="79"/>
  <c r="G101" i="43" s="1"/>
  <c r="G103" i="43" s="1"/>
  <c r="AO1169" i="79"/>
  <c r="N82" i="43" s="1"/>
  <c r="S184" i="47" s="1"/>
  <c r="R83" i="43"/>
  <c r="R77" i="43"/>
  <c r="F79" i="43"/>
  <c r="P79" i="43"/>
  <c r="Q79" i="43"/>
  <c r="E79" i="43"/>
  <c r="H79" i="43"/>
  <c r="M141" i="47" s="1"/>
  <c r="J79" i="43"/>
  <c r="I79" i="43"/>
  <c r="N141" i="47" s="1"/>
  <c r="G79" i="43"/>
  <c r="L137" i="47" s="1"/>
  <c r="L79" i="43"/>
  <c r="N79" i="43"/>
  <c r="S143" i="47" s="1"/>
  <c r="K79" i="43"/>
  <c r="D79" i="43"/>
  <c r="O79" i="43"/>
  <c r="T146" i="47" s="1"/>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87" i="47" l="1"/>
  <c r="S176" i="47"/>
  <c r="S171" i="47"/>
  <c r="S167" i="47"/>
  <c r="S185" i="47"/>
  <c r="S175" i="47"/>
  <c r="S168" i="47"/>
  <c r="S186" i="47"/>
  <c r="S169" i="47"/>
  <c r="S191" i="47"/>
  <c r="S165" i="47"/>
  <c r="S170" i="47"/>
  <c r="S172" i="47"/>
  <c r="S180" i="47"/>
  <c r="S190" i="47"/>
  <c r="S189" i="47"/>
  <c r="S174" i="47"/>
  <c r="S181" i="47"/>
  <c r="S188" i="47"/>
  <c r="S166" i="47"/>
  <c r="S182" i="47"/>
  <c r="S173" i="47"/>
  <c r="S183" i="47"/>
  <c r="N121" i="43"/>
  <c r="L121" i="43"/>
  <c r="K121" i="43"/>
  <c r="J121" i="43"/>
  <c r="Q121" i="43"/>
  <c r="O121" i="43"/>
  <c r="H121" i="43"/>
  <c r="P121" i="43"/>
  <c r="M121" i="43"/>
  <c r="AS1694" i="79"/>
  <c r="AS1667" i="79"/>
  <c r="AS1640" i="79"/>
  <c r="G113" i="43"/>
  <c r="AS1674" i="79"/>
  <c r="AS1676" i="79" s="1"/>
  <c r="G117" i="43"/>
  <c r="AS1701" i="79"/>
  <c r="AS1703" i="79" s="1"/>
  <c r="AS1587" i="79"/>
  <c r="AS1594" i="79" s="1"/>
  <c r="AS1596" i="79" s="1"/>
  <c r="AS1613" i="79"/>
  <c r="AJ1647" i="79"/>
  <c r="I109" i="43" s="1"/>
  <c r="I111" i="43" s="1"/>
  <c r="I121" i="43" s="1"/>
  <c r="H20" i="43"/>
  <c r="E40" i="43"/>
  <c r="R101" i="43"/>
  <c r="R103" i="43" s="1"/>
  <c r="AS1620" i="79"/>
  <c r="AS1622" i="79" s="1"/>
  <c r="G105" i="43"/>
  <c r="G109" i="43"/>
  <c r="G111" i="43" s="1"/>
  <c r="L143" i="47"/>
  <c r="L140" i="47"/>
  <c r="L141" i="47"/>
  <c r="L135" i="47"/>
  <c r="T144" i="47"/>
  <c r="L144" i="47"/>
  <c r="T140" i="47"/>
  <c r="T142" i="47"/>
  <c r="S136" i="47"/>
  <c r="S141" i="47"/>
  <c r="N137" i="47"/>
  <c r="N142" i="47"/>
  <c r="AG1169" i="79"/>
  <c r="F82" i="43" s="1"/>
  <c r="E32" i="43" s="1"/>
  <c r="AP1169" i="79"/>
  <c r="O82" i="43" s="1"/>
  <c r="T174" i="47" s="1"/>
  <c r="K142" i="47"/>
  <c r="K139" i="47"/>
  <c r="K144" i="47"/>
  <c r="K138" i="47"/>
  <c r="AE1169" i="79"/>
  <c r="D82" i="43" s="1"/>
  <c r="E30" i="43" s="1"/>
  <c r="E82" i="43"/>
  <c r="E31" i="43" s="1"/>
  <c r="AJ1169" i="79"/>
  <c r="I82" i="43" s="1"/>
  <c r="E35" i="43" s="1"/>
  <c r="S157" i="47"/>
  <c r="S152" i="47"/>
  <c r="AQ1169" i="79"/>
  <c r="P82" i="43" s="1"/>
  <c r="AL1169" i="79"/>
  <c r="K82" i="43" s="1"/>
  <c r="P188" i="47" s="1"/>
  <c r="AK1169" i="79"/>
  <c r="J82" i="43" s="1"/>
  <c r="E36" i="43"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69" i="79"/>
  <c r="G82" i="43" s="1"/>
  <c r="E33" i="43" s="1"/>
  <c r="T136" i="47"/>
  <c r="T143" i="47"/>
  <c r="T135" i="47"/>
  <c r="L139" i="47"/>
  <c r="L142" i="47"/>
  <c r="L136" i="47"/>
  <c r="AM1169" i="79"/>
  <c r="L82" i="43" s="1"/>
  <c r="Q185" i="47" s="1"/>
  <c r="T145" i="47"/>
  <c r="S158" i="47"/>
  <c r="L146" i="47"/>
  <c r="S151" i="47"/>
  <c r="T141" i="47"/>
  <c r="T139" i="47"/>
  <c r="S159" i="47"/>
  <c r="L145" i="47"/>
  <c r="O139" i="47"/>
  <c r="S155" i="47"/>
  <c r="S160" i="47"/>
  <c r="AR1169" i="79"/>
  <c r="Q82" i="43" s="1"/>
  <c r="V172" i="47" s="1"/>
  <c r="AN1169" i="79"/>
  <c r="M82" i="43" s="1"/>
  <c r="R171"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69" i="79"/>
  <c r="H82" i="43" s="1"/>
  <c r="E34" i="43"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E42" i="43" l="1"/>
  <c r="U168" i="47"/>
  <c r="U175" i="47"/>
  <c r="U187" i="47"/>
  <c r="V187" i="47"/>
  <c r="T188" i="47"/>
  <c r="T183" i="47"/>
  <c r="L190" i="47"/>
  <c r="P184" i="47"/>
  <c r="M168" i="47"/>
  <c r="T168" i="47"/>
  <c r="V174" i="47"/>
  <c r="R170" i="47"/>
  <c r="R169" i="47"/>
  <c r="L173" i="47"/>
  <c r="R175" i="47"/>
  <c r="N185" i="47"/>
  <c r="I191" i="47"/>
  <c r="K181" i="47"/>
  <c r="T176" i="47"/>
  <c r="I181" i="47"/>
  <c r="K172" i="47"/>
  <c r="M186" i="47"/>
  <c r="I173" i="47"/>
  <c r="O189" i="47"/>
  <c r="I176" i="47"/>
  <c r="Q186" i="47"/>
  <c r="Q168" i="47"/>
  <c r="J166" i="47"/>
  <c r="O184" i="47"/>
  <c r="I171" i="47"/>
  <c r="N182" i="47"/>
  <c r="Q175" i="47"/>
  <c r="J176" i="47"/>
  <c r="M176" i="47"/>
  <c r="I174" i="47"/>
  <c r="U186" i="47"/>
  <c r="J191" i="47"/>
  <c r="K184" i="47"/>
  <c r="M171" i="47"/>
  <c r="O187" i="47"/>
  <c r="L176" i="47"/>
  <c r="V168" i="47"/>
  <c r="N184" i="47"/>
  <c r="V189" i="47"/>
  <c r="J167" i="47"/>
  <c r="M190" i="47"/>
  <c r="R190" i="47"/>
  <c r="O172" i="47"/>
  <c r="R183" i="47"/>
  <c r="O190" i="47"/>
  <c r="I172" i="47"/>
  <c r="L166" i="47"/>
  <c r="J171" i="47"/>
  <c r="M180" i="47"/>
  <c r="K165" i="47"/>
  <c r="U183" i="47"/>
  <c r="L182" i="47"/>
  <c r="R176" i="47"/>
  <c r="U182" i="47"/>
  <c r="U166" i="47"/>
  <c r="K191" i="47"/>
  <c r="O176" i="47"/>
  <c r="K173" i="47"/>
  <c r="N183" i="47"/>
  <c r="Q172" i="47"/>
  <c r="O191" i="47"/>
  <c r="M189" i="47"/>
  <c r="Q176" i="47"/>
  <c r="L191" i="47"/>
  <c r="Q190" i="47"/>
  <c r="O171" i="47"/>
  <c r="M175" i="47"/>
  <c r="P166" i="47"/>
  <c r="P182" i="47"/>
  <c r="Q180" i="47"/>
  <c r="E41" i="43"/>
  <c r="T172" i="47"/>
  <c r="T184" i="47"/>
  <c r="Q171" i="47"/>
  <c r="V166" i="47"/>
  <c r="L175" i="47"/>
  <c r="M169" i="47"/>
  <c r="K188" i="47"/>
  <c r="R180" i="47"/>
  <c r="N171" i="47"/>
  <c r="I182" i="47"/>
  <c r="N188" i="47"/>
  <c r="P186" i="47"/>
  <c r="R184" i="47"/>
  <c r="K186" i="47"/>
  <c r="M167" i="47"/>
  <c r="L184" i="47"/>
  <c r="P189" i="47"/>
  <c r="T187" i="47"/>
  <c r="I184" i="47"/>
  <c r="T189" i="47"/>
  <c r="O167" i="47"/>
  <c r="I188" i="47"/>
  <c r="T180" i="47"/>
  <c r="J165" i="47"/>
  <c r="Q170" i="47"/>
  <c r="N186" i="47"/>
  <c r="N170" i="47"/>
  <c r="U171" i="47"/>
  <c r="J190" i="47"/>
  <c r="N165" i="47"/>
  <c r="M174" i="47"/>
  <c r="L172" i="47"/>
  <c r="U172" i="47"/>
  <c r="L181" i="47"/>
  <c r="V169" i="47"/>
  <c r="M181" i="47"/>
  <c r="K187" i="47"/>
  <c r="P173" i="47"/>
  <c r="U185" i="47"/>
  <c r="E38" i="43"/>
  <c r="Q169" i="47"/>
  <c r="Q183" i="47"/>
  <c r="Q174" i="47"/>
  <c r="L170" i="47"/>
  <c r="R174" i="47"/>
  <c r="K183" i="47"/>
  <c r="V176" i="47"/>
  <c r="T186" i="47"/>
  <c r="P187" i="47"/>
  <c r="O165" i="47"/>
  <c r="P175" i="47"/>
  <c r="N187" i="47"/>
  <c r="V190" i="47"/>
  <c r="T170" i="47"/>
  <c r="L169" i="47"/>
  <c r="O186" i="47"/>
  <c r="I168" i="47"/>
  <c r="M182" i="47"/>
  <c r="R165" i="47"/>
  <c r="K169" i="47"/>
  <c r="L187" i="47"/>
  <c r="L171" i="47"/>
  <c r="U173" i="47"/>
  <c r="N176" i="47"/>
  <c r="V185" i="47"/>
  <c r="U184" i="47"/>
  <c r="I166" i="47"/>
  <c r="L185" i="47"/>
  <c r="V186" i="47"/>
  <c r="J172" i="47"/>
  <c r="K170" i="47"/>
  <c r="J170" i="47"/>
  <c r="T169" i="47"/>
  <c r="Q188" i="47"/>
  <c r="J187" i="47"/>
  <c r="P176" i="47"/>
  <c r="Q187" i="47"/>
  <c r="K171" i="47"/>
  <c r="V170" i="47"/>
  <c r="L174" i="47"/>
  <c r="J189" i="47"/>
  <c r="K180" i="47"/>
  <c r="R187" i="47"/>
  <c r="M173" i="47"/>
  <c r="M184" i="47"/>
  <c r="P190" i="47"/>
  <c r="L188" i="47"/>
  <c r="N167" i="47"/>
  <c r="I170" i="47"/>
  <c r="P170" i="47"/>
  <c r="J181" i="47"/>
  <c r="R181" i="47"/>
  <c r="R188" i="47"/>
  <c r="R185" i="47"/>
  <c r="N169" i="47"/>
  <c r="R189" i="47"/>
  <c r="O180" i="47"/>
  <c r="I189" i="47"/>
  <c r="L186" i="47"/>
  <c r="R182" i="47"/>
  <c r="O173" i="47"/>
  <c r="I165" i="47"/>
  <c r="M191" i="47"/>
  <c r="K175" i="47"/>
  <c r="U174" i="47"/>
  <c r="O185" i="47"/>
  <c r="I175" i="47"/>
  <c r="V171" i="47"/>
  <c r="U190" i="47"/>
  <c r="V165" i="47"/>
  <c r="Q184" i="47"/>
  <c r="J184" i="47"/>
  <c r="N168" i="47"/>
  <c r="U191" i="47"/>
  <c r="M166" i="47"/>
  <c r="T165" i="47"/>
  <c r="J168" i="47"/>
  <c r="P191" i="47"/>
  <c r="M170" i="47"/>
  <c r="P174" i="47"/>
  <c r="P168" i="47"/>
  <c r="P183" i="47"/>
  <c r="V175" i="47"/>
  <c r="K190" i="47"/>
  <c r="R172" i="47"/>
  <c r="V181" i="47"/>
  <c r="T182" i="47"/>
  <c r="T166" i="47"/>
  <c r="Q167" i="47"/>
  <c r="Q182" i="47"/>
  <c r="N189" i="47"/>
  <c r="T185" i="47"/>
  <c r="J175" i="47"/>
  <c r="N190" i="47"/>
  <c r="I183" i="47"/>
  <c r="K189" i="47"/>
  <c r="J180" i="47"/>
  <c r="U167" i="47"/>
  <c r="U189" i="47"/>
  <c r="M187" i="47"/>
  <c r="K168" i="47"/>
  <c r="U169" i="47"/>
  <c r="K167" i="47"/>
  <c r="M172" i="47"/>
  <c r="U188" i="47"/>
  <c r="O168" i="47"/>
  <c r="U170" i="47"/>
  <c r="T181" i="47"/>
  <c r="V183" i="47"/>
  <c r="N172" i="47"/>
  <c r="O181" i="47"/>
  <c r="I190" i="47"/>
  <c r="N175" i="47"/>
  <c r="T171" i="47"/>
  <c r="J169" i="47"/>
  <c r="E39" i="43"/>
  <c r="R186" i="47"/>
  <c r="R168" i="47"/>
  <c r="P167" i="47"/>
  <c r="O166" i="47"/>
  <c r="N180" i="47"/>
  <c r="J183" i="47"/>
  <c r="U181" i="47"/>
  <c r="P171" i="47"/>
  <c r="I180" i="47"/>
  <c r="K174" i="47"/>
  <c r="L167" i="47"/>
  <c r="R191" i="47"/>
  <c r="T175" i="47"/>
  <c r="O188" i="47"/>
  <c r="I169" i="47"/>
  <c r="V191" i="47"/>
  <c r="I185" i="47"/>
  <c r="P165" i="47"/>
  <c r="N191" i="47"/>
  <c r="Q166" i="47"/>
  <c r="Q191" i="47"/>
  <c r="L180" i="47"/>
  <c r="Q173" i="47"/>
  <c r="O174" i="47"/>
  <c r="J174" i="47"/>
  <c r="M185" i="47"/>
  <c r="K176" i="47"/>
  <c r="O183" i="47"/>
  <c r="J185" i="47"/>
  <c r="U180" i="47"/>
  <c r="T190" i="47"/>
  <c r="V180" i="47"/>
  <c r="R166" i="47"/>
  <c r="J186" i="47"/>
  <c r="V184" i="47"/>
  <c r="N174" i="47"/>
  <c r="R173" i="47"/>
  <c r="I187" i="47"/>
  <c r="E43" i="43"/>
  <c r="V182" i="47"/>
  <c r="V173" i="47"/>
  <c r="V188" i="47"/>
  <c r="E37" i="43"/>
  <c r="P169" i="47"/>
  <c r="P185" i="47"/>
  <c r="P180" i="47"/>
  <c r="Q181" i="47"/>
  <c r="Q165" i="47"/>
  <c r="L165" i="47"/>
  <c r="M183" i="47"/>
  <c r="U176" i="47"/>
  <c r="M188" i="47"/>
  <c r="R167" i="47"/>
  <c r="K185" i="47"/>
  <c r="L183" i="47"/>
  <c r="T167" i="47"/>
  <c r="J188" i="47"/>
  <c r="T173" i="47"/>
  <c r="T191" i="47"/>
  <c r="K182" i="47"/>
  <c r="O175" i="47"/>
  <c r="I186" i="47"/>
  <c r="N166" i="47"/>
  <c r="O170" i="47"/>
  <c r="O182" i="47"/>
  <c r="I167" i="47"/>
  <c r="L168" i="47"/>
  <c r="M165" i="47"/>
  <c r="U165" i="47"/>
  <c r="J173" i="47"/>
  <c r="P172" i="47"/>
  <c r="Q189" i="47"/>
  <c r="J182" i="47"/>
  <c r="N181" i="47"/>
  <c r="K166" i="47"/>
  <c r="P181" i="47"/>
  <c r="N173" i="47"/>
  <c r="V167" i="47"/>
  <c r="L189" i="47"/>
  <c r="O169" i="47"/>
  <c r="R113" i="43"/>
  <c r="R115" i="43" s="1"/>
  <c r="G115" i="43"/>
  <c r="R105" i="43"/>
  <c r="R107" i="43" s="1"/>
  <c r="G107" i="43"/>
  <c r="R117" i="43"/>
  <c r="R119" i="43" s="1"/>
  <c r="G119" i="43"/>
  <c r="R109" i="43"/>
  <c r="AS1647" i="79"/>
  <c r="AS1649"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E44" i="43" l="1"/>
  <c r="W165" i="47"/>
  <c r="G121" i="43"/>
  <c r="R111" i="43"/>
  <c r="R121" i="43" s="1"/>
  <c r="H23" i="43" s="1"/>
  <c r="T162" i="47"/>
  <c r="T164" i="47" s="1"/>
  <c r="T177" i="47" s="1"/>
  <c r="T179" i="47" s="1"/>
  <c r="T192" i="47" s="1"/>
  <c r="O92" i="43" s="1"/>
  <c r="W181" i="47"/>
  <c r="W188" i="47"/>
  <c r="U162" i="47"/>
  <c r="U164" i="47" s="1"/>
  <c r="U177" i="47" s="1"/>
  <c r="U179" i="47" s="1"/>
  <c r="U192" i="47" s="1"/>
  <c r="P92" i="43" s="1"/>
  <c r="W168" i="47"/>
  <c r="W161" i="47"/>
  <c r="P162" i="47"/>
  <c r="P164" i="47" s="1"/>
  <c r="P177" i="47" s="1"/>
  <c r="P179" i="47" s="1"/>
  <c r="P192" i="47" s="1"/>
  <c r="K92" i="43"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L92" i="43" s="1"/>
  <c r="R162" i="47"/>
  <c r="R164" i="47" s="1"/>
  <c r="R177" i="47" s="1"/>
  <c r="R179" i="47" s="1"/>
  <c r="R192" i="47" s="1"/>
  <c r="M92" i="43" s="1"/>
  <c r="V162" i="47"/>
  <c r="V164" i="47" s="1"/>
  <c r="V177" i="47" s="1"/>
  <c r="V179" i="47" s="1"/>
  <c r="V192" i="47" s="1"/>
  <c r="Q92" i="43" s="1"/>
  <c r="S164" i="47"/>
  <c r="S177" i="47" s="1"/>
  <c r="S179" i="47" s="1"/>
  <c r="S192" i="47"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N92" i="43" l="1"/>
  <c r="F40" i="43"/>
  <c r="G40" i="43" s="1"/>
  <c r="F39" i="43"/>
  <c r="G39" i="43" s="1"/>
  <c r="F37" i="43"/>
  <c r="G37" i="43" s="1"/>
  <c r="F43" i="43"/>
  <c r="G43" i="43" s="1"/>
  <c r="F42" i="43"/>
  <c r="G42" i="43" s="1"/>
  <c r="F41" i="43"/>
  <c r="G41" i="43" s="1"/>
  <c r="F38" i="43"/>
  <c r="G38" i="43" s="1"/>
  <c r="M164" i="47"/>
  <c r="M177" i="47" s="1"/>
  <c r="M179" i="47" s="1"/>
  <c r="M192" i="47" s="1"/>
  <c r="O164" i="47"/>
  <c r="O177" i="47" s="1"/>
  <c r="O179" i="47" s="1"/>
  <c r="O192" i="47" s="1"/>
  <c r="N164" i="47"/>
  <c r="N177" i="47" s="1"/>
  <c r="N179" i="47" s="1"/>
  <c r="N192" i="47" s="1"/>
  <c r="J164" i="47"/>
  <c r="J177" i="47" s="1"/>
  <c r="J192" i="47"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Michelle Reesor</author>
  </authors>
  <commentList>
    <comment ref="AY125" authorId="0" shapeId="0" xr:uid="{B986A6A0-0DC6-4B2E-877E-26F7E80985B7}">
      <text>
        <r>
          <rPr>
            <b/>
            <sz val="9"/>
            <color indexed="81"/>
            <rFont val="Tahoma"/>
            <family val="2"/>
          </rPr>
          <t>Michelle Reesor:</t>
        </r>
        <r>
          <rPr>
            <sz val="9"/>
            <color indexed="81"/>
            <rFont val="Tahoma"/>
            <family val="2"/>
          </rPr>
          <t xml:space="preserve">
P&amp;CI 20189 -04 report took 4 months multipled the average for 12 months approx.
</t>
        </r>
      </text>
    </comment>
    <comment ref="AY126" authorId="0" shapeId="0" xr:uid="{E716BDB1-39F6-4900-8588-53A53AD3B284}">
      <text>
        <r>
          <rPr>
            <b/>
            <sz val="9"/>
            <color indexed="81"/>
            <rFont val="Tahoma"/>
            <family val="2"/>
          </rPr>
          <t>Michelle Reesor: 
P&amp;CI 20189 -04 report took 4 months multipled the average for 12 months approx.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Michelle Reesor</author>
  </authors>
  <commentList>
    <comment ref="D9" authorId="0" shapeId="0" xr:uid="{AC9FF590-5FB6-41C8-9895-27452669F87D}">
      <text>
        <r>
          <rPr>
            <b/>
            <sz val="9"/>
            <color indexed="81"/>
            <rFont val="Tahoma"/>
            <family val="2"/>
          </rPr>
          <t>Michelle Reesor:</t>
        </r>
        <r>
          <rPr>
            <sz val="9"/>
            <color indexed="81"/>
            <rFont val="Tahoma"/>
            <family val="2"/>
          </rPr>
          <t xml:space="preserve">
For the model name for the two LRAMVA tabls, Changed from &amp; to 'and'
</t>
        </r>
      </text>
    </comment>
  </commentList>
</comments>
</file>

<file path=xl/sharedStrings.xml><?xml version="1.0" encoding="utf-8"?>
<sst xmlns="http://schemas.openxmlformats.org/spreadsheetml/2006/main" count="6097" uniqueCount="1281">
  <si>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</si>
  <si>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</si>
  <si>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</si>
  <si>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</si>
  <si>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</si>
  <si>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</si>
  <si>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</si>
  <si>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</si>
  <si>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</si>
  <si>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</si>
  <si>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</si>
  <si>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</si>
  <si>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</si>
  <si>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</si>
  <si>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</si>
  <si>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</si>
  <si>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</si>
  <si>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</si>
  <si>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</si>
  <si>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</si>
  <si>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</si>
  <si>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</si>
  <si>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</si>
  <si>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</si>
  <si>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</si>
  <si>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</si>
  <si>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</si>
  <si>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</si>
  <si>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</si>
  <si>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</si>
  <si>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</si>
  <si>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</si>
  <si>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</si>
  <si>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</si>
  <si>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</si>
  <si>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</si>
  <si>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</si>
  <si>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</si>
  <si>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</si>
  <si>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</si>
  <si>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</si>
  <si>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</si>
  <si>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</si>
  <si>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</si>
  <si>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</si>
  <si>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</si>
  <si>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</si>
  <si>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</si>
  <si>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</si>
  <si>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</si>
  <si>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</si>
  <si>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</si>
  <si>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</si>
  <si>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</si>
  <si>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</si>
  <si>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</si>
  <si>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</si>
  <si>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</si>
  <si>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</si>
  <si>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</si>
  <si>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</si>
  <si>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</si>
  <si>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</si>
  <si>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</si>
  <si>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</si>
  <si>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</si>
  <si>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</si>
  <si>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</si>
  <si>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</si>
  <si>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</si>
  <si>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</si>
  <si>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</si>
  <si>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</si>
  <si>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</si>
  <si>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</si>
  <si>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</si>
  <si>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</si>
  <si>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</si>
  <si>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</si>
  <si>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</si>
  <si>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</si>
  <si>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</si>
  <si>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</si>
  <si>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</si>
  <si>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</si>
  <si>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</si>
  <si>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</si>
  <si>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</si>
  <si>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</si>
  <si>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</si>
  <si>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</si>
  <si>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</si>
  <si>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</si>
  <si>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</si>
  <si>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</si>
  <si>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</si>
  <si>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</si>
  <si>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</si>
  <si>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</si>
  <si>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</si>
  <si>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</si>
  <si>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</si>
  <si>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</si>
  <si>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</si>
  <si>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</si>
  <si>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</si>
  <si>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</si>
  <si>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</si>
  <si>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</si>
  <si>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</si>
  <si>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</si>
  <si>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</si>
  <si>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</si>
  <si>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</si>
  <si>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</si>
  <si>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</si>
  <si>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</si>
  <si>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</si>
  <si>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</si>
  <si>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</si>
  <si>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</si>
  <si>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</si>
  <si>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</si>
  <si>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</si>
  <si>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</si>
  <si>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</si>
  <si>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</si>
  <si>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</si>
  <si>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</si>
  <si>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</si>
  <si>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</si>
  <si>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</si>
  <si>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</si>
  <si>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</si>
  <si>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</si>
  <si>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</si>
  <si>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</si>
  <si>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</si>
  <si>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</si>
  <si>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</si>
  <si>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</si>
  <si>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</si>
  <si>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</si>
  <si>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</si>
  <si>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</si>
  <si>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</si>
  <si>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</si>
  <si>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</si>
  <si>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</si>
  <si>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</si>
  <si>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</si>
  <si>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</si>
  <si>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</si>
  <si>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</si>
  <si>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</si>
  <si>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</si>
  <si>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</si>
  <si>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</si>
  <si>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</si>
  <si>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</si>
  <si>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</si>
  <si>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</si>
  <si>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</si>
  <si>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</si>
  <si>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</si>
  <si>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</si>
  <si>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</si>
  <si>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</si>
  <si>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</si>
  <si>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</si>
  <si>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</si>
  <si>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</si>
  <si>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</si>
  <si>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</si>
  <si>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</si>
  <si>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</si>
  <si>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</si>
  <si>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</si>
  <si>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</si>
  <si>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</si>
  <si>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</si>
  <si>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</si>
  <si>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</si>
  <si>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</si>
  <si>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</si>
  <si>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</si>
  <si>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</si>
  <si>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</si>
  <si>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</si>
  <si>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</si>
  <si>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</si>
  <si>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</si>
  <si>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</si>
  <si>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</si>
  <si>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</si>
  <si>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</si>
  <si>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</si>
  <si>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</si>
  <si>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</si>
  <si>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</si>
  <si>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</si>
  <si>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</si>
  <si>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</si>
  <si>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</si>
  <si>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</si>
  <si>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</si>
  <si>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</si>
  <si>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</si>
  <si>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</si>
  <si>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</si>
  <si>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</si>
  <si>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</si>
  <si>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</si>
  <si>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</si>
  <si>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</si>
  <si>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</si>
  <si>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</si>
  <si>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</si>
  <si>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</si>
  <si>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</si>
  <si>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</si>
  <si>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</si>
  <si>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</si>
  <si>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</si>
  <si>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</si>
  <si>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</si>
  <si>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</si>
  <si>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</si>
  <si>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</si>
  <si>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</si>
  <si>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</si>
  <si>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</si>
  <si>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</si>
  <si>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</si>
  <si>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</si>
  <si>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</si>
  <si>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</si>
  <si>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</si>
  <si>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</si>
  <si>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</si>
  <si>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</si>
  <si>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</si>
  <si>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</si>
  <si>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</si>
  <si>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</si>
  <si>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</si>
  <si>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</si>
  <si>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</si>
  <si>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</si>
  <si>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</si>
  <si>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</si>
  <si>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</si>
  <si>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</si>
  <si>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</si>
  <si>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</si>
  <si>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</si>
  <si>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</si>
  <si>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</si>
  <si>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</si>
  <si>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</si>
  <si>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</si>
  <si>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</si>
  <si>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</si>
  <si>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</si>
  <si>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</si>
  <si>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</si>
  <si>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</si>
  <si>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</si>
  <si>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</si>
  <si>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</si>
  <si>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</si>
  <si>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</si>
  <si>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</si>
  <si>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</si>
  <si>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</si>
  <si>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</si>
  <si>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</si>
  <si>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</si>
  <si>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</si>
  <si>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</si>
  <si>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</si>
  <si>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</si>
  <si>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</si>
  <si>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</si>
  <si>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</si>
  <si>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</si>
  <si>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</si>
  <si>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</si>
  <si>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</si>
  <si>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</si>
  <si>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</si>
  <si>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</si>
  <si>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</si>
  <si>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</si>
  <si>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</si>
  <si>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</si>
  <si>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</si>
  <si>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</si>
  <si>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</si>
  <si>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</si>
  <si>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</si>
  <si>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</si>
  <si>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</si>
  <si>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</si>
  <si>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</si>
  <si>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</si>
  <si>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</si>
  <si>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</si>
  <si>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</si>
  <si>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</si>
  <si>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</si>
  <si>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</si>
  <si>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</si>
  <si>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</si>
  <si>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</si>
  <si>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</si>
  <si>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</si>
  <si>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</si>
  <si>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</si>
  <si>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</si>
  <si>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</si>
  <si>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</si>
  <si>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</si>
  <si>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</si>
  <si>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</si>
  <si>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</si>
  <si>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</si>
  <si>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</si>
  <si>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</si>
  <si>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</si>
  <si>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</si>
  <si>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</si>
  <si>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</si>
  <si>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</si>
  <si>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</si>
  <si>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</si>
  <si>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</si>
  <si>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</si>
  <si>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</si>
  <si>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</si>
  <si>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</si>
  <si>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</si>
  <si>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</si>
  <si>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</si>
  <si>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</si>
  <si>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</si>
  <si>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</si>
  <si>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</si>
  <si>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</si>
  <si>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</si>
  <si>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</si>
  <si>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</si>
  <si>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</si>
  <si>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</si>
  <si>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</si>
  <si>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</si>
  <si>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</si>
  <si>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</si>
  <si>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</si>
  <si>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</si>
  <si>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</si>
  <si>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</si>
  <si>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</si>
  <si>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</si>
  <si>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</si>
  <si>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</si>
  <si>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</si>
  <si>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</si>
  <si>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</si>
  <si>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</si>
  <si>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</si>
  <si>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</si>
  <si>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</si>
  <si>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</si>
  <si>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</si>
  <si>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</si>
  <si>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</si>
  <si>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</si>
  <si>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</si>
  <si>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</si>
  <si>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</si>
  <si>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</si>
  <si>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</si>
  <si>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</si>
  <si>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</si>
  <si>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</si>
  <si>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</si>
  <si>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</si>
  <si>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</si>
  <si>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</si>
  <si>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</si>
  <si>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</si>
  <si>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</si>
  <si>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</si>
  <si>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</si>
  <si>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</si>
  <si>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</si>
  <si>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</si>
  <si>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</si>
  <si>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</si>
  <si>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</si>
  <si>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</si>
  <si>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</si>
  <si>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</si>
  <si>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</si>
  <si>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</si>
  <si>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</si>
  <si>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</si>
  <si>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</si>
  <si>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</si>
  <si>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</si>
  <si>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</si>
  <si>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</si>
  <si>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</si>
  <si>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</si>
  <si>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</si>
  <si>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</si>
  <si>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</si>
  <si>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</si>
  <si>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</si>
  <si>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</si>
  <si>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</si>
  <si>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</si>
  <si>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</si>
  <si>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</si>
  <si>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</si>
  <si>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</si>
  <si>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</si>
  <si>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</si>
  <si>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</si>
  <si>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</si>
  <si>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</si>
  <si>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</si>
  <si>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</si>
  <si>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</si>
  <si>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</si>
  <si>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</si>
  <si>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</si>
  <si>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</si>
  <si>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</si>
  <si>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</si>
  <si>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</si>
  <si>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</si>
  <si>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</si>
  <si>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</si>
  <si>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</si>
  <si>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</si>
  <si>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</si>
  <si>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</si>
  <si>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</si>
  <si>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</si>
  <si>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</si>
  <si>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</si>
  <si>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</si>
  <si>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</si>
  <si>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</si>
  <si>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</si>
  <si>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</si>
  <si>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</si>
  <si>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</si>
  <si>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</si>
  <si>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</si>
  <si>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</si>
  <si>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</si>
  <si>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</si>
  <si>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</si>
  <si>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</si>
  <si>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</si>
  <si>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</si>
  <si>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</si>
  <si>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</si>
  <si>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</si>
  <si>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</si>
  <si>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</si>
  <si>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</si>
  <si>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</si>
  <si>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</si>
  <si>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</si>
  <si>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</si>
  <si>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</si>
  <si>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</si>
  <si>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</si>
  <si>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</si>
  <si>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</si>
  <si>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</si>
  <si>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</si>
  <si>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</si>
  <si>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</si>
  <si>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</si>
  <si>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</si>
  <si>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</si>
  <si>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</si>
  <si>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</si>
  <si>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</si>
  <si>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</si>
  <si>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</si>
  <si>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</si>
  <si>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</si>
  <si>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</si>
  <si>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</si>
  <si>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</si>
  <si>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</si>
  <si>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</si>
  <si>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</si>
  <si>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</si>
  <si>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</si>
  <si>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</si>
  <si>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</si>
  <si>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</si>
  <si>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</si>
  <si>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</si>
  <si>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</si>
  <si>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</si>
  <si>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</si>
  <si>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</si>
  <si>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</si>
  <si>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</si>
  <si>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</si>
  <si>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</si>
  <si>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</si>
  <si>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</si>
  <si>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</si>
  <si>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</si>
  <si>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</si>
  <si>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</si>
  <si>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</si>
  <si>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</si>
  <si>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</si>
  <si>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</si>
  <si>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</si>
  <si>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</si>
  <si>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</si>
  <si>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</si>
  <si>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</si>
  <si>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</si>
  <si>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</si>
  <si>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</si>
  <si>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</si>
  <si>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</si>
  <si>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</si>
  <si>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</si>
  <si>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</si>
  <si>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</si>
  <si>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</si>
  <si>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</si>
  <si>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</si>
  <si>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</si>
  <si>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</si>
  <si>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</si>
  <si>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</si>
  <si>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</si>
  <si>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</si>
  <si>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</si>
  <si>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</si>
  <si>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</si>
  <si>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</si>
  <si>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</si>
  <si>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</si>
  <si>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</si>
  <si>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</si>
  <si>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</si>
  <si>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</si>
  <si>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</si>
  <si>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</si>
  <si>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</si>
  <si>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</si>
  <si>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</si>
  <si>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</si>
  <si>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</si>
  <si>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</si>
  <si>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</si>
  <si>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</si>
  <si>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</si>
  <si>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</si>
  <si>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</si>
  <si>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</si>
  <si>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</si>
  <si>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</si>
  <si>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</si>
  <si>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</si>
  <si>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</si>
  <si>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</si>
  <si>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</si>
  <si>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</si>
  <si>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</si>
  <si>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</si>
  <si>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</si>
  <si>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</si>
  <si>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</si>
  <si>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</si>
  <si>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</si>
  <si>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</si>
  <si>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</si>
  <si>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</si>
  <si>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</si>
  <si>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</si>
  <si>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</si>
  <si>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</si>
  <si>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</si>
  <si>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</si>
  <si>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</si>
  <si>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</si>
  <si>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</si>
  <si>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</si>
  <si>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</si>
  <si>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</si>
  <si>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</si>
  <si>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</si>
  <si>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</si>
  <si>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</si>
  <si>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</si>
  <si>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</si>
  <si>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</si>
  <si>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</si>
  <si>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</si>
  <si>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</si>
  <si>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</si>
  <si>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</si>
  <si>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</si>
  <si>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</si>
  <si>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</si>
  <si>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</si>
  <si>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</si>
  <si>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</si>
  <si>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</si>
  <si>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</si>
  <si>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</si>
  <si>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</si>
  <si>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</si>
  <si>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</si>
  <si>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</si>
  <si>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</si>
  <si>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</si>
  <si>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</si>
  <si>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</si>
  <si>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</si>
  <si>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</si>
  <si>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</si>
  <si>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</si>
  <si>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</si>
  <si>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</si>
  <si>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</si>
  <si>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</si>
  <si>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</si>
  <si>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</si>
  <si>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</si>
  <si>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</si>
  <si>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</si>
  <si>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</si>
  <si>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</si>
  <si>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</si>
  <si>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</si>
  <si>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</si>
  <si>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</si>
  <si>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</si>
  <si>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</si>
  <si>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</si>
  <si>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</si>
  <si>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</si>
  <si>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</si>
  <si>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</si>
  <si>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</si>
  <si>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</si>
  <si>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</si>
  <si>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</si>
  <si>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</si>
  <si>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</si>
  <si>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</si>
  <si>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</si>
  <si>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</si>
  <si>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</si>
  <si>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</si>
  <si>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</si>
  <si>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</si>
  <si>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</si>
  <si>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</si>
  <si>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</si>
  <si>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</si>
  <si>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</si>
  <si>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</si>
  <si>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</si>
  <si>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</si>
  <si>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</si>
  <si>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</si>
  <si>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</si>
  <si>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</si>
  <si>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</si>
  <si>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</si>
  <si>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</si>
  <si>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</si>
  <si>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</si>
  <si>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</si>
  <si>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</si>
  <si>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</si>
  <si>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</si>
  <si>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</si>
  <si>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</si>
  <si>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</si>
  <si>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</si>
  <si>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</si>
  <si>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</si>
  <si>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</si>
  <si>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</si>
  <si>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</si>
  <si>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</si>
  <si>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</si>
  <si>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</si>
  <si>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</si>
  <si>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</si>
  <si>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</si>
  <si>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</si>
  <si>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</si>
  <si>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</si>
  <si>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</si>
  <si>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</si>
  <si>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</si>
  <si>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</si>
  <si>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</si>
  <si>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</si>
  <si>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</si>
  <si>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</si>
  <si>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</si>
  <si>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</si>
  <si>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</si>
  <si>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</si>
  <si>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</si>
  <si>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</si>
  <si>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</si>
  <si>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</si>
  <si>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</si>
  <si>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</si>
  <si>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</si>
  <si>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</si>
  <si>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</si>
  <si>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</si>
  <si>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</si>
  <si>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</si>
  <si>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</si>
  <si>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</si>
  <si>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</si>
  <si>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</si>
  <si>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</si>
  <si>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</si>
  <si>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</si>
  <si>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</si>
  <si>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</si>
  <si>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</si>
  <si>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</si>
  <si>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</si>
  <si>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</si>
  <si>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</si>
  <si>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</si>
  <si>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</si>
  <si>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</si>
  <si>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</si>
  <si>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</si>
  <si>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</si>
  <si>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</si>
  <si>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</si>
  <si>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</si>
  <si>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</si>
  <si>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</si>
  <si>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</si>
  <si>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</si>
  <si>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</si>
  <si>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</si>
  <si>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</si>
  <si>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</si>
  <si>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</si>
  <si>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</si>
  <si>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</si>
  <si>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</si>
  <si>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</si>
  <si>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</si>
  <si>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</si>
  <si>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</si>
  <si>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</si>
  <si>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</si>
  <si>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</si>
  <si>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</si>
  <si>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</si>
  <si>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</si>
  <si>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</si>
  <si>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</si>
  <si>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</si>
  <si>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</si>
  <si>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</si>
  <si>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</si>
  <si>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</si>
  <si>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</si>
  <si>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</si>
  <si>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</si>
  <si>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</si>
  <si>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</si>
  <si>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</si>
  <si>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</si>
  <si>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</si>
  <si>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</si>
  <si>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</si>
  <si>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</si>
  <si>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</si>
  <si>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</si>
  <si>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</si>
  <si>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</si>
  <si>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</si>
  <si>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</si>
  <si>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</si>
  <si>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</si>
  <si>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</si>
  <si>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</si>
  <si>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</si>
  <si>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</si>
  <si>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</si>
  <si>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</si>
  <si>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</si>
  <si>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</si>
  <si>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</si>
  <si>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</si>
  <si>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</si>
  <si>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</si>
  <si>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</si>
  <si>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</si>
  <si>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</si>
  <si>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</si>
  <si>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</si>
  <si>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</si>
  <si>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</si>
  <si>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</si>
  <si>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</si>
  <si>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</si>
  <si>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</si>
  <si>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</si>
  <si>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</si>
  <si>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</si>
  <si>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</si>
  <si>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</si>
  <si>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</si>
  <si>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</si>
  <si>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</si>
  <si>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</si>
  <si>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</si>
  <si>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</si>
  <si>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</si>
  <si>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</si>
  <si>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</si>
  <si>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</si>
  <si>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</si>
  <si>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</si>
  <si>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</si>
  <si>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</si>
  <si>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</si>
  <si>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</si>
  <si>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</si>
  <si>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</si>
  <si>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</si>
  <si>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</si>
  <si>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</si>
  <si>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</si>
  <si>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</si>
  <si>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</si>
  <si>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</si>
  <si>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</si>
  <si>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</si>
  <si>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</si>
  <si>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</si>
  <si>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</si>
  <si>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</si>
  <si>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</si>
  <si>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</si>
  <si>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</si>
  <si>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</si>
  <si>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</si>
  <si>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</si>
  <si>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</si>
  <si>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</si>
  <si>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</si>
  <si>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</si>
  <si>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</si>
  <si>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</si>
  <si>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</si>
  <si>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</si>
  <si>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</si>
  <si>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</si>
  <si>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</si>
  <si>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</si>
  <si>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</si>
  <si>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</si>
  <si>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</si>
  <si>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</si>
  <si>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</si>
  <si>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</si>
  <si>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</si>
  <si>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</si>
  <si>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</si>
  <si>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</si>
  <si>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</si>
  <si>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</si>
  <si>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</si>
  <si>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</si>
  <si>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</si>
  <si>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</si>
  <si>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</si>
  <si>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</si>
  <si>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</si>
  <si>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</si>
  <si>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</si>
  <si>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</si>
  <si>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</si>
  <si>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</si>
  <si>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</si>
  <si>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</si>
  <si>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</si>
  <si>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</si>
  <si>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</si>
  <si>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</si>
  <si>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</si>
  <si>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</si>
  <si>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</si>
  <si>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</si>
  <si>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</si>
  <si>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</si>
  <si>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</si>
  <si>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</si>
  <si>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</si>
  <si>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</si>
  <si>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</si>
  <si>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</si>
  <si>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</si>
  <si>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</si>
  <si>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</si>
  <si>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</si>
  <si>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</si>
  <si>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</si>
  <si>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</si>
  <si>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</si>
  <si>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</si>
  <si>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</si>
  <si>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</si>
  <si>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</si>
  <si>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</si>
  <si>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</si>
  <si>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</si>
  <si>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</si>
  <si>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</si>
  <si>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</si>
  <si>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</si>
  <si>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</si>
  <si>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</si>
  <si>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</si>
  <si>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</si>
  <si>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</si>
  <si>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</si>
  <si>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</si>
  <si>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</si>
  <si>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</si>
  <si>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</si>
  <si>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</si>
  <si>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</si>
  <si>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</si>
  <si>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</si>
  <si>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</si>
  <si>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</si>
  <si>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</si>
  <si>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</si>
  <si>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</si>
  <si>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</si>
  <si>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</si>
  <si>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</si>
  <si>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</si>
  <si>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</si>
  <si>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</si>
  <si>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</si>
  <si>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</si>
  <si>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</si>
  <si>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</si>
  <si>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</si>
  <si>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</si>
  <si>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</si>
  <si>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</si>
  <si>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</si>
  <si>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</si>
  <si>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</si>
  <si>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</si>
  <si>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</si>
  <si>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</si>
  <si>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</si>
  <si>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</si>
  <si>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</si>
  <si>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</si>
  <si>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</si>
  <si>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</si>
  <si>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</si>
  <si>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</si>
  <si>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</si>
  <si>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</si>
  <si>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</si>
  <si>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</si>
  <si>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</si>
  <si>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</si>
  <si>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</si>
  <si>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</si>
  <si>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</si>
  <si>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</si>
  <si>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</si>
  <si>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</si>
  <si>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</si>
  <si>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</si>
  <si>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</si>
  <si>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</si>
  <si>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</si>
  <si>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</si>
  <si>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</si>
  <si>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</si>
  <si>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Newmarket-Tay Power Distribution Ltd-Newmarket-Tay rate zone</t>
  </si>
  <si>
    <t>EB-2021-0044</t>
  </si>
  <si>
    <t>2022 IRM Application</t>
  </si>
  <si>
    <t>EB-2022-0036</t>
  </si>
  <si>
    <t>2023 IRM Application</t>
  </si>
  <si>
    <t>GS&gt;50 KW - Thermal Demand Meter</t>
  </si>
  <si>
    <t>GS&gt;50 KW - Interval Meter</t>
  </si>
  <si>
    <t>EB-2009-0269</t>
  </si>
  <si>
    <t>EB-2011-0184</t>
  </si>
  <si>
    <t>EB-2013-0153</t>
  </si>
  <si>
    <t>EB-2014-0095</t>
  </si>
  <si>
    <t>EB-2016-0275</t>
  </si>
  <si>
    <t>EB-2017-0062</t>
  </si>
  <si>
    <t>EB-2018-0055</t>
  </si>
  <si>
    <t>EB-2019-0055</t>
  </si>
  <si>
    <t>EB-2020-0041</t>
  </si>
  <si>
    <t>Other-rate rider for Incremental Capital</t>
  </si>
  <si>
    <t>Tx (Transmission) or Dx (Distribution) connected</t>
  </si>
  <si>
    <t>Status</t>
  </si>
  <si>
    <t>Notes</t>
  </si>
  <si>
    <t>Activity Unit Name</t>
  </si>
  <si>
    <t>Activity / Participation
(i.e. # of appliances)</t>
  </si>
  <si>
    <t>Gross Summer Peak Demand Savings (kW)</t>
  </si>
  <si>
    <t>Gross Energy Savings (kWh)</t>
  </si>
  <si>
    <t>Net Annual Summer Peak Demand Savings (kW) 2011</t>
  </si>
  <si>
    <t>Net Annual Summer Peak Demand Savings (kW) 2012</t>
  </si>
  <si>
    <t>Net Annual Summer Peak Demand Savings (kW) 2013</t>
  </si>
  <si>
    <t>Net Annual Summer Peak Demand Savings (kW) 2014</t>
  </si>
  <si>
    <t>Net Annual Summer Peak Demand Savings (kW) 2015</t>
  </si>
  <si>
    <t>Net Annual Summer Peak Demand Savings (kW) 2016</t>
  </si>
  <si>
    <t>Net Annual Summer Peak Demand Savings (kW) 2017</t>
  </si>
  <si>
    <t>Net Annual Summer Peak Demand Savings (kW) 2018</t>
  </si>
  <si>
    <t>Net Annual Summer Peak Demand Savings (kW) 2019</t>
  </si>
  <si>
    <t>Net Annual Summer Peak Demand Savings (kW) 2020</t>
  </si>
  <si>
    <t>Net Annual Summer Peak Demand Savings (kW) 2021</t>
  </si>
  <si>
    <t>Net Annual Summer Peak Demand Savings (kW) 2022</t>
  </si>
  <si>
    <t>Net Annual Summer Peak Demand Savings (kW) 2023</t>
  </si>
  <si>
    <t>Net Annual Summer Peak Demand Savings (kW) 2024</t>
  </si>
  <si>
    <t>Net Annual Summer Peak Demand Savings (kW) 2025</t>
  </si>
  <si>
    <t>Net Annual Summer Peak Demand Savings (kW) 2026</t>
  </si>
  <si>
    <t>Net Annual Summer Peak Demand Savings (kW) 2027</t>
  </si>
  <si>
    <t>Net Annual Summer Peak Demand Savings (kW) 2028</t>
  </si>
  <si>
    <t>Net Annual Summer Peak Demand Savings (kW) 2029</t>
  </si>
  <si>
    <t>Net Annual Summer Peak Demand Savings (kW) 2030</t>
  </si>
  <si>
    <t>Net Annual Summer Peak Demand Savings (kW) 2031</t>
  </si>
  <si>
    <t>Net Annual Summer Peak Demand Savings (kW) 2032</t>
  </si>
  <si>
    <t>Net Annual Summer Peak Demand Savings (kW) 2033</t>
  </si>
  <si>
    <t>Net Annual Summer Peak Demand Savings (kW) 2034</t>
  </si>
  <si>
    <t>Net Annual Summer Peak Demand Savings (kW) 2035</t>
  </si>
  <si>
    <t>Net Annual Summer Peak Demand Savings (kW) 2036</t>
  </si>
  <si>
    <t>Net Annual Summer Peak Demand Savings (kW) 2037</t>
  </si>
  <si>
    <t>Net Annual Summer Peak Demand Savings (kW) 2038</t>
  </si>
  <si>
    <t>Net Annual Summer Peak Demand Savings (kW) 2039</t>
  </si>
  <si>
    <t>Net Annual Summer Peak Demand Savings (kW) 2040</t>
  </si>
  <si>
    <t>Net Annual Energy Savings (kWh) 2011</t>
  </si>
  <si>
    <t>Net Annual Energy Savings (kWh) 2012</t>
  </si>
  <si>
    <t>Net Annual Energy Savings (kWh) 2013</t>
  </si>
  <si>
    <t>Net Annual Energy Savings (kWh) 2014</t>
  </si>
  <si>
    <t>Net Annual Energy Savings (kWh) 2015</t>
  </si>
  <si>
    <t>Net Annual Energy Savings (kWh) 2016</t>
  </si>
  <si>
    <t>Net Annual Energy Savings (kWh) 2017</t>
  </si>
  <si>
    <t>Net Annual Energy Savings (kWh) 2018</t>
  </si>
  <si>
    <t>Net Annual Energy Savings (kWh) 2019</t>
  </si>
  <si>
    <t>Net Annual Energy Savings (kWh) 2020</t>
  </si>
  <si>
    <t>Net Annual Energy Savings (kWh) 2021</t>
  </si>
  <si>
    <t>Net Annual Energy Savings (kWh) 2022</t>
  </si>
  <si>
    <t>Net Annual Energy Savings (kWh) 2023</t>
  </si>
  <si>
    <t>Net Annual Energy Savings (kWh) 2024</t>
  </si>
  <si>
    <t>Net Annual Energy Savings (kWh) 2025</t>
  </si>
  <si>
    <t>Net Annual Energy Savings (kWh) 2026</t>
  </si>
  <si>
    <t>Net Annual Energy Savings (kWh) 2027</t>
  </si>
  <si>
    <t>Net Annual Energy Savings (kWh) 2028</t>
  </si>
  <si>
    <t>Net Annual Energy Savings (kWh) 2029</t>
  </si>
  <si>
    <t>Net Annual Energy Savings (kWh) 2030</t>
  </si>
  <si>
    <t>Net Annual Energy Savings (kWh) 2031</t>
  </si>
  <si>
    <t>Net Annual Energy Savings (kWh) 2032</t>
  </si>
  <si>
    <t>Net Annual Energy Savings (kWh) 2033</t>
  </si>
  <si>
    <t>Net Annual Energy Savings (kWh) 2034</t>
  </si>
  <si>
    <t>Net Annual Energy Savings (kWh) 2035</t>
  </si>
  <si>
    <t>Net Annual Energy Savings (kWh) 2036</t>
  </si>
  <si>
    <t>Net Annual Energy Savings (kWh) 2037</t>
  </si>
  <si>
    <t>Net Annual Energy Savings (kWh) 2038</t>
  </si>
  <si>
    <t>Net Annual Energy Savings (kWh) 2039</t>
  </si>
  <si>
    <t>Net Annual Energy Savings (kWh) 2040</t>
  </si>
  <si>
    <t>Pre-2011 Programs Completed in 2011</t>
  </si>
  <si>
    <t>Newmarket - Tay Power Distribution Ltd.</t>
  </si>
  <si>
    <t>Commercial</t>
  </si>
  <si>
    <t>EE</t>
  </si>
  <si>
    <t>Dx</t>
  </si>
  <si>
    <t>n/a</t>
  </si>
  <si>
    <t/>
  </si>
  <si>
    <t>Business</t>
  </si>
  <si>
    <t>Projects</t>
  </si>
  <si>
    <t>Home Assistance</t>
  </si>
  <si>
    <t>Homes</t>
  </si>
  <si>
    <t>Consumer</t>
  </si>
  <si>
    <t>Equipment</t>
  </si>
  <si>
    <t>Tier 1</t>
  </si>
  <si>
    <t>Industrial</t>
  </si>
  <si>
    <t>Energy Managers</t>
  </si>
  <si>
    <t>Audit</t>
  </si>
  <si>
    <t>Custom loadshapes for clotheslines, outdoor timers and power bars based on survey results.</t>
  </si>
  <si>
    <t>measures</t>
  </si>
  <si>
    <t>DR</t>
  </si>
  <si>
    <t>Blended Load Shape used for furnaces</t>
  </si>
  <si>
    <t>Dehumidifier Load Shape</t>
  </si>
  <si>
    <t>Appliances</t>
  </si>
  <si>
    <t>Time-of-Use Savings</t>
  </si>
  <si>
    <t>Commercial &amp; Institutional</t>
  </si>
  <si>
    <t>N/A</t>
  </si>
  <si>
    <t>Small Business Lighting</t>
  </si>
  <si>
    <t>Energy Audit Funding</t>
  </si>
  <si>
    <t>HVAC</t>
  </si>
  <si>
    <t>Annual Coupons</t>
  </si>
  <si>
    <t>Custom loadshapes for some clotheslines, outdoor timers and power bars based on survey results.</t>
  </si>
  <si>
    <t>Bi-Annual Retailer Events</t>
  </si>
  <si>
    <t>Projects Completed</t>
  </si>
  <si>
    <t>C&amp;I</t>
  </si>
  <si>
    <t>Final; Released August 31, 2013</t>
  </si>
  <si>
    <t xml:space="preserve"> </t>
  </si>
  <si>
    <t>Tier 1 - 2011 Adjustment</t>
  </si>
  <si>
    <t>Buildings</t>
  </si>
  <si>
    <t>Products</t>
  </si>
  <si>
    <t>Installations</t>
  </si>
  <si>
    <t>Final; Released August 31, 2012</t>
  </si>
  <si>
    <t>Custom retailer initiative; Not evaluated</t>
  </si>
  <si>
    <t>Not evaluated; 2010 Evaluation findings used</t>
  </si>
  <si>
    <t>2011-2014 Total</t>
  </si>
  <si>
    <t>why not included in persistence tab???</t>
  </si>
  <si>
    <t>Removed - Demand Response Programs to be Excluded</t>
  </si>
  <si>
    <t>Demand Response 3 (part of the Industrial program schedule)</t>
  </si>
  <si>
    <t>Gross reflects contracted MW and Net reflects Ex ante MW</t>
  </si>
  <si>
    <t>Facilities</t>
  </si>
  <si>
    <t xml:space="preserve">Demand Response 3 </t>
  </si>
  <si>
    <t>DR-3</t>
  </si>
  <si>
    <t>Commercial Demand Response</t>
  </si>
  <si>
    <t>Devices</t>
  </si>
  <si>
    <t>Savings Persistence Report</t>
  </si>
  <si>
    <t>Gross Verified Energy Savings  &gt;  .</t>
  </si>
  <si>
    <t>Gross Verified Peak Demand Savings  &gt;  .</t>
  </si>
  <si>
    <t>Gross Verified Savings  &gt;  .</t>
  </si>
  <si>
    <t>Net Verified Energy Savings  &gt;  .</t>
  </si>
  <si>
    <t>Net Verified Peak Demand Savings  &gt;  .</t>
  </si>
  <si>
    <t>Net Verified Savings  &gt;  .</t>
  </si>
  <si>
    <t>For:  Newmarket-Tay Power Distribution Ltd.</t>
  </si>
  <si>
    <t>#</t>
  </si>
  <si>
    <t>Program / Initiative Name</t>
  </si>
  <si>
    <t>Implementation Year</t>
  </si>
  <si>
    <t>Gross Verified Annual Energy Savings (kWh)</t>
  </si>
  <si>
    <t>Gross Verified Annual Peak Demand Savings (kW)</t>
  </si>
  <si>
    <t>Net Verified Annual Energy Savings (kWh)</t>
  </si>
  <si>
    <t>Net Verified Annual Peak Demand Savings (kW)</t>
  </si>
  <si>
    <t>2015</t>
  </si>
  <si>
    <t>Save on Energy Heating &amp; Cooling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</si>
  <si>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</si>
  <si>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</si>
  <si>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</si>
  <si>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</si>
  <si>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</si>
  <si>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</si>
  <si>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</si>
  <si>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</si>
  <si>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</si>
  <si>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</si>
  <si>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</si>
  <si>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</si>
  <si>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</si>
  <si>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</si>
  <si>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</si>
  <si>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</si>
  <si>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</si>
  <si>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</si>
  <si>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</si>
  <si>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</si>
  <si>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</si>
  <si>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</si>
  <si>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</si>
  <si>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</si>
  <si>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</si>
  <si>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</si>
  <si>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</si>
  <si>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</si>
  <si>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</si>
  <si>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</si>
  <si>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</si>
  <si>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</si>
  <si>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</si>
  <si>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</si>
  <si>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</si>
  <si>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</si>
  <si>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</si>
  <si>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</si>
  <si>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</si>
  <si>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</si>
  <si>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</si>
  <si>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</si>
  <si>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</si>
  <si>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2015 Total</t>
  </si>
  <si>
    <t>2015 Adjustment</t>
  </si>
  <si>
    <t>2015 Adjustment Total</t>
  </si>
  <si>
    <t>2016</t>
  </si>
  <si>
    <t>2016 Total</t>
  </si>
  <si>
    <t>Gross Verified Energy Savings</t>
  </si>
  <si>
    <t>Gross Verified Peak Demand Savings</t>
  </si>
  <si>
    <t>Gross Verified Savings</t>
  </si>
  <si>
    <t>Net Verified Energy Savings</t>
  </si>
  <si>
    <t>Net Verified Peak Demand Savings</t>
  </si>
  <si>
    <t>Net Verified Savings</t>
  </si>
  <si>
    <t>Note: 2015 and 2015 Adjustment data removed as it was submitted in 2017 LRAMVA.</t>
  </si>
  <si>
    <t>Blank Row</t>
  </si>
  <si>
    <t>2015 Verified 2015 Results</t>
  </si>
  <si>
    <t>Save on Energy Instant Discount Program</t>
  </si>
  <si>
    <t>Save on Energy Business Refrigeration Incentive Program</t>
  </si>
  <si>
    <t>Pool Saver Local Program</t>
  </si>
  <si>
    <t>RTUsaver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</si>
  <si>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</si>
  <si>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</si>
  <si>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</si>
  <si>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</si>
  <si>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</si>
  <si>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</si>
  <si>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</si>
  <si>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</si>
  <si>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</si>
  <si>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</si>
  <si>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</si>
  <si>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</si>
  <si>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</si>
  <si>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</si>
  <si>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</si>
  <si>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</si>
  <si>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</si>
  <si>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</si>
  <si>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</si>
  <si>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</si>
  <si>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</si>
  <si>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</si>
  <si>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</si>
  <si>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Energy Performance Program for Multi-Site Customers</t>
  </si>
  <si>
    <t>Whole Home Pilot Program</t>
  </si>
  <si>
    <t>Non-Approved Program</t>
  </si>
  <si>
    <t>Unassigned Program</t>
  </si>
  <si>
    <t>Conservation Voltage Reduction Conservation Fund Pilot Program</t>
  </si>
  <si>
    <t>Performance Based Conservation Fund Pilot Program</t>
  </si>
  <si>
    <t>Efficiency:Equipment Replacement Incentive Initiative</t>
  </si>
  <si>
    <t>Duplicate</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</si>
  <si>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</si>
  <si>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</si>
  <si>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</si>
  <si>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</si>
  <si>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</si>
  <si>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</si>
  <si>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</si>
  <si>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</si>
  <si>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</si>
  <si>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</si>
  <si>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</si>
  <si>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Newmarket Tay Power Distribution Ltd.</t>
  </si>
  <si>
    <t>Efficiency: Equipment Replacement Incentive Initiative</t>
  </si>
  <si>
    <t>2018 Results Persistence</t>
  </si>
  <si>
    <t>2019 Results Persistence</t>
  </si>
  <si>
    <t>INSTANT SAVINGS LOCAL PROGRAM</t>
  </si>
  <si>
    <t>2020 Results Persistence</t>
  </si>
  <si>
    <r>
      <t xml:space="preserve">Local Program Fund </t>
    </r>
    <r>
      <rPr>
        <b/>
        <sz val="12"/>
        <color rgb="FF0033CC"/>
        <rFont val="Arial"/>
        <family val="2"/>
      </rPr>
      <t>(Instant savings)</t>
    </r>
  </si>
  <si>
    <t>2023 Q1</t>
  </si>
  <si>
    <t>Opening Balance for 2023</t>
  </si>
  <si>
    <t>2011-2023</t>
  </si>
  <si>
    <t>Total for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</si>
</sst>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quot;-&quot;_____;"/>
  </numFmts>
  <fonts count="25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u/>
      <sz val="11"/>
      <color theme="1"/>
      <name val="Calibri"/>
      <family val="2"/>
      <scheme val="minor"/>
    </font>
    <font>
      <b/>
      <sz val="11"/>
      <color rgb="FFFF0000"/>
      <name val="Calibri"/>
      <family val="2"/>
      <scheme val="minor"/>
    </font>
    <font>
      <b/>
      <sz val="10"/>
      <color theme="0"/>
      <name val="Calibri"/>
      <family val="2"/>
      <scheme val="minor"/>
    </font>
    <font>
      <b/>
      <sz val="10"/>
      <color theme="3"/>
      <name val="Calibri"/>
      <family val="2"/>
      <scheme val="minor"/>
    </font>
    <font>
      <b/>
      <sz val="8"/>
      <color theme="0"/>
      <name val="Calibri"/>
      <family val="2"/>
      <scheme val="minor"/>
    </font>
    <font>
      <sz val="8"/>
      <color theme="0"/>
      <name val="Calibri"/>
      <family val="2"/>
      <scheme val="minor"/>
    </font>
    <font>
      <sz val="10"/>
      <color theme="0"/>
      <name val="Calibri"/>
      <family val="2"/>
      <scheme val="minor"/>
    </font>
  </fonts>
  <fills count="11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rgb="FFFFFF66"/>
        <bgColor indexed="64"/>
      </patternFill>
    </fill>
    <fill>
      <patternFill patternType="solid">
        <fgColor theme="7" tint="0.59999389629810485"/>
        <bgColor indexed="64"/>
      </patternFill>
    </fill>
    <fill>
      <patternFill patternType="solid">
        <fgColor rgb="FFFFFF00"/>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
      <patternFill patternType="solid">
        <fgColor rgb="FF7994AF"/>
        <bgColor indexed="64"/>
      </patternFill>
    </fill>
    <fill>
      <patternFill patternType="solid">
        <fgColor theme="8" tint="0.7999816888943144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hair">
        <color auto="1"/>
      </left>
      <right/>
      <top style="thin">
        <color auto="1"/>
      </top>
      <bottom style="hair">
        <color auto="1"/>
      </bottom>
      <diagonal/>
    </border>
    <border>
      <left style="hair">
        <color auto="1"/>
      </left>
      <right/>
      <top/>
      <bottom style="hair">
        <color auto="1"/>
      </bottom>
      <diagonal/>
    </border>
    <border>
      <left style="hair">
        <color auto="1"/>
      </left>
      <right/>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s>
  <cellStyleXfs count="977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cellStyleXfs>
  <cellXfs count="1169">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5" fillId="2" borderId="0" xfId="0" applyFont="1" applyFill="1" applyAlignment="1">
      <alignment vertical="center"/>
    </xf>
    <xf numFmtId="0" fontId="13" fillId="2" borderId="0" xfId="0" applyFont="1" applyFill="1"/>
    <xf numFmtId="8" fontId="4" fillId="2" borderId="0" xfId="0" applyNumberFormat="1"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180" fontId="45" fillId="2" borderId="0" xfId="70" applyNumberFormat="1" applyFont="1" applyFill="1" applyBorder="1" applyAlignment="1" applyProtection="1">
      <alignment horizontal="center"/>
      <protection locked="0"/>
    </xf>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5"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6"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Alignment="1">
      <alignment horizontal="center"/>
    </xf>
    <xf numFmtId="0" fontId="219" fillId="2" borderId="0" xfId="0" applyFont="1" applyFill="1"/>
    <xf numFmtId="8" fontId="219" fillId="2" borderId="0" xfId="0" applyNumberFormat="1" applyFont="1" applyFill="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Alignment="1">
      <alignment horizontal="center"/>
    </xf>
    <xf numFmtId="8" fontId="91" fillId="2" borderId="0" xfId="0" applyNumberFormat="1" applyFont="1" applyFill="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8"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4" fontId="91" fillId="88" borderId="0" xfId="0" applyNumberFormat="1" applyFont="1" applyFill="1" applyAlignment="1">
      <alignment horizontal="center" vertical="center" wrapText="1"/>
    </xf>
    <xf numFmtId="0" fontId="48" fillId="0" borderId="33" xfId="0" applyFont="1" applyBorder="1" applyAlignment="1">
      <alignment horizontal="center"/>
    </xf>
    <xf numFmtId="0" fontId="48" fillId="0" borderId="1" xfId="0"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169" fontId="48" fillId="2" borderId="0" xfId="7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103" xfId="0" applyFont="1" applyFill="1" applyBorder="1" applyAlignment="1" applyProtection="1">
      <alignment horizontal="center" vertical="center" wrapText="1"/>
      <protection locked="0"/>
    </xf>
    <xf numFmtId="0" fontId="52" fillId="26" borderId="97"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34" xfId="0"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8"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6" fontId="45" fillId="2" borderId="0" xfId="0" applyNumberFormat="1" applyFont="1" applyFill="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14"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Border="1" applyAlignment="1" applyProtection="1">
      <alignment vertical="center"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47" fillId="2" borderId="0" xfId="0" applyFont="1" applyFill="1"/>
    <xf numFmtId="174" fontId="47"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Font="1" applyFill="1" applyBorder="1" applyAlignment="1">
      <alignment horizontal="left" vertical="center"/>
    </xf>
    <xf numFmtId="0" fontId="91" fillId="2" borderId="141" xfId="0" applyFont="1" applyFill="1" applyBorder="1" applyAlignment="1">
      <alignment horizontal="left" vertical="center"/>
    </xf>
    <xf numFmtId="0" fontId="91" fillId="2" borderId="5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8" fontId="91" fillId="2" borderId="116" xfId="0" applyNumberFormat="1" applyFont="1" applyFill="1" applyBorder="1" applyAlignment="1">
      <alignment horizontal="center"/>
    </xf>
    <xf numFmtId="172" fontId="45" fillId="2" borderId="136" xfId="0" applyNumberFormat="1" applyFont="1" applyFill="1" applyBorder="1" applyAlignment="1">
      <alignment horizontal="center"/>
    </xf>
    <xf numFmtId="288" fontId="41" fillId="2" borderId="102" xfId="0" applyNumberFormat="1" applyFont="1" applyFill="1" applyBorder="1" applyAlignment="1">
      <alignment horizontal="center"/>
    </xf>
    <xf numFmtId="288" fontId="45" fillId="2" borderId="136" xfId="0" applyNumberFormat="1" applyFont="1" applyFill="1" applyBorder="1" applyAlignment="1">
      <alignment horizontal="center"/>
    </xf>
    <xf numFmtId="172" fontId="45" fillId="2" borderId="106" xfId="0" applyNumberFormat="1" applyFont="1" applyFill="1" applyBorder="1" applyAlignment="1">
      <alignment horizontal="center"/>
    </xf>
    <xf numFmtId="288" fontId="41" fillId="2" borderId="36" xfId="0" applyNumberFormat="1" applyFont="1" applyFill="1" applyBorder="1" applyAlignment="1">
      <alignment horizontal="center"/>
    </xf>
    <xf numFmtId="288" fontId="45" fillId="2" borderId="106" xfId="0" applyNumberFormat="1" applyFont="1" applyFill="1" applyBorder="1" applyAlignment="1">
      <alignment horizontal="center"/>
    </xf>
    <xf numFmtId="0" fontId="57" fillId="2" borderId="0" xfId="0" applyFont="1" applyFill="1" applyAlignment="1">
      <alignment horizontal="left" vertical="top"/>
    </xf>
    <xf numFmtId="0" fontId="13" fillId="93" borderId="109" xfId="0" applyFont="1" applyFill="1" applyBorder="1" applyAlignment="1">
      <alignment horizontal="left" vertical="top" wrapText="1"/>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0" fillId="2" borderId="11" xfId="0" applyFill="1" applyBorder="1"/>
    <xf numFmtId="0" fontId="48" fillId="2" borderId="108" xfId="0" applyFont="1" applyFill="1" applyBorder="1" applyAlignment="1">
      <alignment wrapText="1"/>
    </xf>
    <xf numFmtId="0" fontId="91" fillId="2" borderId="5" xfId="0" applyFont="1" applyFill="1" applyBorder="1"/>
    <xf numFmtId="0" fontId="0" fillId="2" borderId="5" xfId="0" applyFill="1" applyBorder="1"/>
    <xf numFmtId="0" fontId="0" fillId="2" borderId="111" xfId="0" applyFill="1" applyBorder="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4" fillId="2" borderId="88" xfId="0" applyFont="1" applyFill="1" applyBorder="1" applyAlignment="1">
      <alignment wrapText="1"/>
    </xf>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238" fillId="2" borderId="108" xfId="0" applyFont="1" applyFill="1" applyBorder="1" applyAlignment="1">
      <alignment vertical="center" wrapText="1"/>
    </xf>
    <xf numFmtId="0" fontId="48" fillId="2" borderId="137" xfId="0" applyFont="1" applyFill="1" applyBorder="1"/>
    <xf numFmtId="0" fontId="0" fillId="2" borderId="137" xfId="0" applyFill="1" applyBorder="1"/>
    <xf numFmtId="0" fontId="0" fillId="2" borderId="133"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181"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Alignment="1">
      <alignment vertical="center"/>
    </xf>
    <xf numFmtId="175"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42" xfId="0"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Font="1" applyFill="1" applyBorder="1" applyAlignment="1" applyProtection="1">
      <alignment horizontal="center" vertical="center" wrapText="1"/>
      <protection locked="0"/>
    </xf>
    <xf numFmtId="0" fontId="52" fillId="26" borderId="146" xfId="0" applyFont="1" applyFill="1" applyBorder="1" applyAlignment="1" applyProtection="1">
      <alignment horizontal="center" vertical="center" wrapText="1"/>
      <protection locked="0"/>
    </xf>
    <xf numFmtId="0" fontId="52" fillId="26" borderId="147" xfId="0" applyFont="1" applyFill="1" applyBorder="1" applyAlignment="1" applyProtection="1">
      <alignment horizontal="center" vertical="center" wrapText="1"/>
      <protection locked="0"/>
    </xf>
    <xf numFmtId="0" fontId="52" fillId="26" borderId="148" xfId="0" applyFont="1" applyFill="1" applyBorder="1" applyAlignment="1" applyProtection="1">
      <alignment horizontal="center" vertical="center" wrapText="1"/>
      <protection locked="0"/>
    </xf>
    <xf numFmtId="0" fontId="52" fillId="26" borderId="149" xfId="0" applyFont="1" applyFill="1" applyBorder="1" applyAlignment="1" applyProtection="1">
      <alignment horizontal="center" vertical="center" wrapText="1"/>
      <protection locked="0"/>
    </xf>
    <xf numFmtId="0" fontId="52" fillId="26" borderId="151" xfId="0" applyFont="1" applyFill="1" applyBorder="1" applyAlignment="1" applyProtection="1">
      <alignment horizontal="center" vertical="center" wrapText="1"/>
      <protection locked="0"/>
    </xf>
    <xf numFmtId="0" fontId="52" fillId="26" borderId="98" xfId="0" applyFont="1" applyFill="1" applyBorder="1" applyAlignment="1" applyProtection="1">
      <alignment vertical="center" wrapText="1"/>
      <protection locked="0"/>
    </xf>
    <xf numFmtId="0" fontId="52" fillId="26" borderId="99" xfId="0" applyFont="1" applyFill="1" applyBorder="1" applyAlignment="1" applyProtection="1">
      <alignment vertical="center" wrapText="1"/>
      <protection locked="0"/>
    </xf>
    <xf numFmtId="0" fontId="52" fillId="26" borderId="100" xfId="0"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8" fontId="41" fillId="2" borderId="5" xfId="0" applyNumberFormat="1" applyFont="1" applyFill="1" applyBorder="1" applyAlignment="1">
      <alignment horizontal="center"/>
    </xf>
    <xf numFmtId="288" fontId="45" fillId="2" borderId="8" xfId="0" applyNumberFormat="1" applyFont="1" applyFill="1" applyBorder="1" applyAlignment="1">
      <alignment horizontal="center"/>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lignment horizontal="center"/>
    </xf>
    <xf numFmtId="288" fontId="41" fillId="2" borderId="141" xfId="0" applyNumberFormat="1" applyFont="1" applyFill="1" applyBorder="1" applyAlignment="1">
      <alignment horizontal="center"/>
    </xf>
    <xf numFmtId="288" fontId="45" fillId="2" borderId="6" xfId="0" applyNumberFormat="1" applyFont="1" applyFill="1" applyBorder="1" applyAlignment="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8" fontId="41" fillId="2" borderId="6" xfId="0" applyNumberFormat="1" applyFont="1" applyFill="1" applyBorder="1" applyAlignment="1">
      <alignment horizontal="center"/>
    </xf>
    <xf numFmtId="172" fontId="45" fillId="2" borderId="87" xfId="0" applyNumberFormat="1" applyFont="1" applyFill="1" applyBorder="1" applyAlignment="1">
      <alignment horizontal="center"/>
    </xf>
    <xf numFmtId="288" fontId="41" fillId="2" borderId="47" xfId="0" applyNumberFormat="1" applyFont="1" applyFill="1" applyBorder="1" applyAlignment="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lignment horizontal="center"/>
    </xf>
    <xf numFmtId="286" fontId="45" fillId="0" borderId="0" xfId="0" applyNumberFormat="1" applyFont="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Alignment="1">
      <alignment horizontal="center" vertical="center"/>
    </xf>
    <xf numFmtId="0" fontId="47"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54" fillId="28" borderId="34" xfId="0" applyFont="1" applyFill="1" applyBorder="1" applyAlignment="1" applyProtection="1">
      <alignment horizontal="center" vertical="center" wrapText="1"/>
      <protection locked="0"/>
    </xf>
    <xf numFmtId="0" fontId="3" fillId="95" borderId="136" xfId="0" applyFont="1" applyFill="1" applyBorder="1" applyAlignment="1">
      <alignment vertical="top" wrapText="1"/>
    </xf>
    <xf numFmtId="0" fontId="3" fillId="96" borderId="136" xfId="0" applyFont="1" applyFill="1" applyBorder="1" applyAlignment="1">
      <alignment vertical="top" wrapText="1"/>
    </xf>
    <xf numFmtId="0" fontId="0" fillId="0" borderId="0" xfId="0" applyAlignment="1">
      <alignment vertical="top"/>
    </xf>
    <xf numFmtId="0" fontId="0" fillId="0" borderId="40" xfId="0" applyBorder="1" applyAlignment="1">
      <alignment vertical="top"/>
    </xf>
    <xf numFmtId="0" fontId="0" fillId="0" borderId="39" xfId="0" applyBorder="1" applyAlignment="1">
      <alignment vertical="top"/>
    </xf>
    <xf numFmtId="3" fontId="0" fillId="0" borderId="39" xfId="0" applyNumberFormat="1" applyBorder="1" applyAlignment="1">
      <alignment vertical="top"/>
    </xf>
    <xf numFmtId="3" fontId="0" fillId="96" borderId="39" xfId="0" applyNumberFormat="1" applyFill="1" applyBorder="1" applyAlignment="1">
      <alignment vertical="top"/>
    </xf>
    <xf numFmtId="3" fontId="0" fillId="0" borderId="41" xfId="0" applyNumberFormat="1" applyBorder="1" applyAlignment="1">
      <alignment vertical="top"/>
    </xf>
    <xf numFmtId="0" fontId="0" fillId="0" borderId="3" xfId="0" applyBorder="1" applyAlignment="1">
      <alignment vertical="top"/>
    </xf>
    <xf numFmtId="0" fontId="0" fillId="0" borderId="34" xfId="0" applyBorder="1" applyAlignment="1">
      <alignment vertical="top"/>
    </xf>
    <xf numFmtId="3" fontId="0" fillId="0" borderId="34" xfId="0" applyNumberFormat="1" applyBorder="1" applyAlignment="1">
      <alignment vertical="top"/>
    </xf>
    <xf numFmtId="3" fontId="0" fillId="96" borderId="34" xfId="0" applyNumberFormat="1" applyFill="1" applyBorder="1" applyAlignment="1">
      <alignment vertical="top"/>
    </xf>
    <xf numFmtId="3" fontId="0" fillId="0" borderId="44" xfId="0" applyNumberFormat="1" applyBorder="1" applyAlignment="1">
      <alignment vertical="top"/>
    </xf>
    <xf numFmtId="0" fontId="73" fillId="0" borderId="34" xfId="0" applyFont="1" applyBorder="1" applyAlignment="1">
      <alignment vertical="top"/>
    </xf>
    <xf numFmtId="3" fontId="0" fillId="97" borderId="34" xfId="0" applyNumberFormat="1" applyFill="1" applyBorder="1" applyAlignment="1">
      <alignment vertical="top"/>
    </xf>
    <xf numFmtId="0" fontId="0" fillId="0" borderId="135" xfId="0" applyBorder="1" applyAlignment="1">
      <alignment vertical="top"/>
    </xf>
    <xf numFmtId="0" fontId="0" fillId="0" borderId="115" xfId="0" applyBorder="1" applyAlignment="1">
      <alignment vertical="top"/>
    </xf>
    <xf numFmtId="3" fontId="0" fillId="0" borderId="115" xfId="0" applyNumberFormat="1" applyBorder="1" applyAlignment="1">
      <alignment vertical="top"/>
    </xf>
    <xf numFmtId="3" fontId="0" fillId="96" borderId="115" xfId="0" applyNumberFormat="1" applyFill="1" applyBorder="1" applyAlignment="1">
      <alignment vertical="top"/>
    </xf>
    <xf numFmtId="3" fontId="0" fillId="0" borderId="116" xfId="0" applyNumberFormat="1" applyBorder="1" applyAlignment="1">
      <alignment vertical="top"/>
    </xf>
    <xf numFmtId="0" fontId="0" fillId="98" borderId="3" xfId="0" applyFill="1" applyBorder="1" applyAlignment="1">
      <alignment vertical="top"/>
    </xf>
    <xf numFmtId="0" fontId="0" fillId="98" borderId="34" xfId="0" applyFill="1" applyBorder="1" applyAlignment="1">
      <alignment vertical="top"/>
    </xf>
    <xf numFmtId="3" fontId="0" fillId="98" borderId="34" xfId="0" applyNumberFormat="1" applyFill="1" applyBorder="1" applyAlignment="1">
      <alignment vertical="top"/>
    </xf>
    <xf numFmtId="3" fontId="0" fillId="98" borderId="44" xfId="0" applyNumberFormat="1" applyFill="1" applyBorder="1" applyAlignment="1">
      <alignment vertical="top"/>
    </xf>
    <xf numFmtId="0" fontId="0" fillId="98" borderId="0" xfId="0" applyFill="1" applyAlignment="1">
      <alignment vertical="top"/>
    </xf>
    <xf numFmtId="0" fontId="0" fillId="99" borderId="3" xfId="0" applyFill="1" applyBorder="1" applyAlignment="1">
      <alignment vertical="top"/>
    </xf>
    <xf numFmtId="0" fontId="0" fillId="99" borderId="34" xfId="0" applyFill="1" applyBorder="1" applyAlignment="1">
      <alignment vertical="top"/>
    </xf>
    <xf numFmtId="3" fontId="0" fillId="99" borderId="34" xfId="0" applyNumberFormat="1" applyFill="1" applyBorder="1" applyAlignment="1">
      <alignment vertical="top"/>
    </xf>
    <xf numFmtId="3" fontId="0" fillId="99" borderId="44" xfId="0" applyNumberFormat="1" applyFill="1" applyBorder="1" applyAlignment="1">
      <alignment vertical="top"/>
    </xf>
    <xf numFmtId="0" fontId="0" fillId="99" borderId="0" xfId="0" applyFill="1" applyAlignment="1">
      <alignment vertical="top"/>
    </xf>
    <xf numFmtId="0" fontId="0" fillId="98" borderId="135" xfId="0" applyFill="1" applyBorder="1" applyAlignment="1">
      <alignment vertical="top"/>
    </xf>
    <xf numFmtId="0" fontId="0" fillId="98" borderId="115" xfId="0" applyFill="1" applyBorder="1" applyAlignment="1">
      <alignment vertical="top"/>
    </xf>
    <xf numFmtId="3" fontId="0" fillId="98" borderId="115" xfId="0" applyNumberFormat="1" applyFill="1" applyBorder="1" applyAlignment="1">
      <alignment vertical="top"/>
    </xf>
    <xf numFmtId="3" fontId="0" fillId="98" borderId="116" xfId="0" applyNumberFormat="1" applyFill="1" applyBorder="1" applyAlignment="1">
      <alignment vertical="top"/>
    </xf>
    <xf numFmtId="0" fontId="3" fillId="0" borderId="0" xfId="0" applyFont="1" applyAlignment="1">
      <alignment vertical="top"/>
    </xf>
    <xf numFmtId="3" fontId="3" fillId="0" borderId="0" xfId="0" applyNumberFormat="1" applyFont="1" applyAlignment="1">
      <alignment vertical="top"/>
    </xf>
    <xf numFmtId="3" fontId="3" fillId="96" borderId="0" xfId="0" applyNumberFormat="1" applyFont="1" applyFill="1" applyAlignment="1">
      <alignment vertical="top"/>
    </xf>
    <xf numFmtId="3" fontId="0" fillId="0" borderId="0" xfId="0" applyNumberFormat="1" applyAlignment="1">
      <alignment vertical="top"/>
    </xf>
    <xf numFmtId="3" fontId="0" fillId="96" borderId="0" xfId="0" applyNumberFormat="1" applyFill="1" applyAlignment="1">
      <alignment vertical="top"/>
    </xf>
    <xf numFmtId="0" fontId="250" fillId="0" borderId="0" xfId="0" applyFont="1" applyAlignment="1">
      <alignment vertical="top"/>
    </xf>
    <xf numFmtId="0" fontId="251" fillId="0" borderId="0" xfId="0" applyFont="1" applyAlignment="1">
      <alignment vertical="top"/>
    </xf>
    <xf numFmtId="0" fontId="0" fillId="96" borderId="0" xfId="0" applyFill="1" applyAlignment="1">
      <alignment vertical="top"/>
    </xf>
    <xf numFmtId="0" fontId="73" fillId="0" borderId="0" xfId="0" applyFont="1" applyAlignment="1">
      <alignment vertical="top"/>
    </xf>
    <xf numFmtId="0" fontId="238" fillId="2" borderId="0" xfId="0" applyFont="1" applyFill="1" applyAlignment="1">
      <alignment vertical="top"/>
    </xf>
    <xf numFmtId="0" fontId="218" fillId="2" borderId="0" xfId="0" applyFont="1" applyFill="1" applyAlignment="1">
      <alignment vertical="top"/>
    </xf>
    <xf numFmtId="0" fontId="246" fillId="2" borderId="0" xfId="0" applyFont="1" applyFill="1" applyAlignment="1">
      <alignment vertical="top"/>
    </xf>
    <xf numFmtId="0" fontId="253" fillId="2" borderId="0" xfId="0" applyFont="1" applyFill="1" applyAlignment="1">
      <alignment vertical="top"/>
    </xf>
    <xf numFmtId="0" fontId="254" fillId="100" borderId="121" xfId="0" applyFont="1" applyFill="1" applyBorder="1" applyAlignment="1">
      <alignment vertical="top"/>
    </xf>
    <xf numFmtId="0" fontId="254" fillId="101" borderId="121" xfId="0" applyFont="1" applyFill="1" applyBorder="1" applyAlignment="1">
      <alignment vertical="top"/>
    </xf>
    <xf numFmtId="0" fontId="254" fillId="103" borderId="121" xfId="0" applyFont="1" applyFill="1" applyBorder="1" applyAlignment="1">
      <alignment vertical="top"/>
    </xf>
    <xf numFmtId="0" fontId="254" fillId="103" borderId="137" xfId="0" applyFont="1" applyFill="1" applyBorder="1" applyAlignment="1">
      <alignment vertical="top"/>
    </xf>
    <xf numFmtId="0" fontId="254" fillId="103" borderId="133" xfId="0" applyFont="1" applyFill="1" applyBorder="1" applyAlignment="1">
      <alignment vertical="top"/>
    </xf>
    <xf numFmtId="0" fontId="254" fillId="104" borderId="121" xfId="0" applyFont="1" applyFill="1" applyBorder="1" applyAlignment="1">
      <alignment vertical="top"/>
    </xf>
    <xf numFmtId="0" fontId="254" fillId="104" borderId="137" xfId="0" applyFont="1" applyFill="1" applyBorder="1" applyAlignment="1">
      <alignment vertical="top"/>
    </xf>
    <xf numFmtId="0" fontId="254" fillId="104" borderId="133" xfId="0" applyFont="1" applyFill="1" applyBorder="1" applyAlignment="1">
      <alignment vertical="top"/>
    </xf>
    <xf numFmtId="0" fontId="254" fillId="100" borderId="109" xfId="0" applyFont="1" applyFill="1" applyBorder="1" applyAlignment="1">
      <alignment horizontal="center" vertical="center" textRotation="90"/>
    </xf>
    <xf numFmtId="0" fontId="254" fillId="101" borderId="109" xfId="0" applyFont="1" applyFill="1" applyBorder="1" applyAlignment="1">
      <alignment horizontal="center" vertical="center" textRotation="90"/>
    </xf>
    <xf numFmtId="0" fontId="254" fillId="103" borderId="109" xfId="0" applyFont="1" applyFill="1" applyBorder="1" applyAlignment="1">
      <alignment horizontal="center" vertical="center" textRotation="90"/>
    </xf>
    <xf numFmtId="0" fontId="254" fillId="104" borderId="109" xfId="0" applyFont="1" applyFill="1" applyBorder="1" applyAlignment="1">
      <alignment horizontal="center" vertical="center" textRotation="90"/>
    </xf>
    <xf numFmtId="0" fontId="254" fillId="107" borderId="121" xfId="0" quotePrefix="1" applyFont="1" applyFill="1" applyBorder="1" applyAlignment="1">
      <alignment vertical="top"/>
    </xf>
    <xf numFmtId="0" fontId="254" fillId="107" borderId="137" xfId="0" applyFont="1" applyFill="1" applyBorder="1" applyAlignment="1">
      <alignment vertical="top"/>
    </xf>
    <xf numFmtId="0" fontId="254" fillId="107" borderId="133" xfId="0" applyFont="1" applyFill="1" applyBorder="1" applyAlignment="1">
      <alignment vertical="top"/>
    </xf>
    <xf numFmtId="0" fontId="255" fillId="107" borderId="121" xfId="0" applyFont="1" applyFill="1" applyBorder="1" applyAlignment="1">
      <alignment vertical="top"/>
    </xf>
    <xf numFmtId="0" fontId="255" fillId="107" borderId="137" xfId="0" applyFont="1" applyFill="1" applyBorder="1" applyAlignment="1">
      <alignment vertical="top"/>
    </xf>
    <xf numFmtId="0" fontId="255" fillId="107" borderId="133" xfId="0" applyFont="1" applyFill="1" applyBorder="1" applyAlignment="1">
      <alignment vertical="top"/>
    </xf>
    <xf numFmtId="0" fontId="238" fillId="2" borderId="40" xfId="0" applyFont="1" applyFill="1" applyBorder="1" applyAlignment="1">
      <alignment vertical="top"/>
    </xf>
    <xf numFmtId="0" fontId="238" fillId="108" borderId="39" xfId="0" applyFont="1" applyFill="1" applyBorder="1" applyAlignment="1">
      <alignment vertical="top"/>
    </xf>
    <xf numFmtId="0" fontId="238" fillId="2" borderId="41" xfId="0" applyFont="1" applyFill="1" applyBorder="1" applyAlignment="1">
      <alignment horizontal="left" vertical="top"/>
    </xf>
    <xf numFmtId="3" fontId="238" fillId="108" borderId="40" xfId="0" applyNumberFormat="1" applyFont="1" applyFill="1" applyBorder="1" applyAlignment="1">
      <alignment vertical="top"/>
    </xf>
    <xf numFmtId="3" fontId="238" fillId="2" borderId="39" xfId="0" applyNumberFormat="1" applyFont="1" applyFill="1" applyBorder="1" applyAlignment="1">
      <alignment vertical="top"/>
    </xf>
    <xf numFmtId="3" fontId="238" fillId="108" borderId="39" xfId="0" applyNumberFormat="1" applyFont="1" applyFill="1" applyBorder="1" applyAlignment="1">
      <alignment vertical="top"/>
    </xf>
    <xf numFmtId="3" fontId="238" fillId="2" borderId="41" xfId="0" applyNumberFormat="1" applyFont="1" applyFill="1" applyBorder="1" applyAlignment="1">
      <alignment vertical="top"/>
    </xf>
    <xf numFmtId="0" fontId="238" fillId="109" borderId="3" xfId="0" applyFont="1" applyFill="1" applyBorder="1" applyAlignment="1">
      <alignment vertical="top"/>
    </xf>
    <xf numFmtId="0" fontId="238" fillId="99" borderId="34" xfId="0" applyFont="1" applyFill="1" applyBorder="1" applyAlignment="1">
      <alignment vertical="top"/>
    </xf>
    <xf numFmtId="0" fontId="238" fillId="109" borderId="44" xfId="0" applyFont="1" applyFill="1" applyBorder="1" applyAlignment="1">
      <alignment horizontal="left" vertical="top"/>
    </xf>
    <xf numFmtId="3" fontId="238" fillId="110" borderId="3" xfId="0" applyNumberFormat="1" applyFont="1" applyFill="1" applyBorder="1" applyAlignment="1">
      <alignment vertical="top"/>
    </xf>
    <xf numFmtId="3" fontId="238" fillId="109" borderId="34" xfId="0" applyNumberFormat="1" applyFont="1" applyFill="1" applyBorder="1" applyAlignment="1">
      <alignment vertical="top"/>
    </xf>
    <xf numFmtId="3" fontId="238" fillId="110" borderId="34" xfId="0" applyNumberFormat="1" applyFont="1" applyFill="1" applyBorder="1" applyAlignment="1">
      <alignment vertical="top"/>
    </xf>
    <xf numFmtId="3" fontId="238" fillId="109" borderId="44" xfId="0" applyNumberFormat="1" applyFont="1" applyFill="1" applyBorder="1" applyAlignment="1">
      <alignment vertical="top"/>
    </xf>
    <xf numFmtId="0" fontId="238" fillId="2" borderId="3" xfId="0" applyFont="1" applyFill="1" applyBorder="1" applyAlignment="1">
      <alignment vertical="top"/>
    </xf>
    <xf numFmtId="0" fontId="238" fillId="108" borderId="34" xfId="0" applyFont="1" applyFill="1" applyBorder="1" applyAlignment="1">
      <alignment vertical="top"/>
    </xf>
    <xf numFmtId="0" fontId="238" fillId="2" borderId="44" xfId="0" applyFont="1" applyFill="1" applyBorder="1" applyAlignment="1">
      <alignment horizontal="left" vertical="top"/>
    </xf>
    <xf numFmtId="289" fontId="238" fillId="108" borderId="3" xfId="0" applyNumberFormat="1" applyFont="1" applyFill="1" applyBorder="1" applyAlignment="1">
      <alignment vertical="top"/>
    </xf>
    <xf numFmtId="289" fontId="238" fillId="2" borderId="34" xfId="0" applyNumberFormat="1" applyFont="1" applyFill="1" applyBorder="1" applyAlignment="1">
      <alignment vertical="top"/>
    </xf>
    <xf numFmtId="289" fontId="238" fillId="108" borderId="34" xfId="0" applyNumberFormat="1" applyFont="1" applyFill="1" applyBorder="1" applyAlignment="1">
      <alignment vertical="top"/>
    </xf>
    <xf numFmtId="289" fontId="238" fillId="2" borderId="44" xfId="0" applyNumberFormat="1" applyFont="1" applyFill="1" applyBorder="1" applyAlignment="1">
      <alignment vertical="top"/>
    </xf>
    <xf numFmtId="0" fontId="238" fillId="110" borderId="34" xfId="0" applyFont="1" applyFill="1" applyBorder="1" applyAlignment="1">
      <alignment vertical="top"/>
    </xf>
    <xf numFmtId="3" fontId="238" fillId="108" borderId="3" xfId="0" applyNumberFormat="1" applyFont="1" applyFill="1" applyBorder="1" applyAlignment="1">
      <alignment vertical="top"/>
    </xf>
    <xf numFmtId="3" fontId="238" fillId="2" borderId="34" xfId="0" applyNumberFormat="1" applyFont="1" applyFill="1" applyBorder="1" applyAlignment="1">
      <alignment vertical="top"/>
    </xf>
    <xf numFmtId="3" fontId="238" fillId="108" borderId="34" xfId="0" applyNumberFormat="1" applyFont="1" applyFill="1" applyBorder="1" applyAlignment="1">
      <alignment vertical="top"/>
    </xf>
    <xf numFmtId="3" fontId="238" fillId="2" borderId="44" xfId="0" applyNumberFormat="1" applyFont="1" applyFill="1" applyBorder="1" applyAlignment="1">
      <alignment vertical="top"/>
    </xf>
    <xf numFmtId="0" fontId="246" fillId="110" borderId="34" xfId="0" applyFont="1" applyFill="1" applyBorder="1" applyAlignment="1">
      <alignment vertical="top"/>
    </xf>
    <xf numFmtId="0" fontId="246" fillId="108" borderId="34" xfId="0" applyFont="1" applyFill="1" applyBorder="1" applyAlignment="1">
      <alignment vertical="top"/>
    </xf>
    <xf numFmtId="289" fontId="238" fillId="110" borderId="3" xfId="0" applyNumberFormat="1" applyFont="1" applyFill="1" applyBorder="1" applyAlignment="1">
      <alignment vertical="top"/>
    </xf>
    <xf numFmtId="289" fontId="238" fillId="109" borderId="34" xfId="0" applyNumberFormat="1" applyFont="1" applyFill="1" applyBorder="1" applyAlignment="1">
      <alignment vertical="top"/>
    </xf>
    <xf numFmtId="289" fontId="238" fillId="110" borderId="34" xfId="0" applyNumberFormat="1" applyFont="1" applyFill="1" applyBorder="1" applyAlignment="1">
      <alignment vertical="top"/>
    </xf>
    <xf numFmtId="289" fontId="238" fillId="109" borderId="44" xfId="0" applyNumberFormat="1" applyFont="1" applyFill="1" applyBorder="1" applyAlignment="1">
      <alignment vertical="top"/>
    </xf>
    <xf numFmtId="0" fontId="238" fillId="109" borderId="112" xfId="0" applyFont="1" applyFill="1" applyBorder="1" applyAlignment="1">
      <alignment vertical="top"/>
    </xf>
    <xf numFmtId="0" fontId="246" fillId="110" borderId="52" xfId="0" applyFont="1" applyFill="1" applyBorder="1" applyAlignment="1">
      <alignment vertical="top"/>
    </xf>
    <xf numFmtId="0" fontId="238" fillId="109" borderId="113" xfId="0" applyFont="1" applyFill="1" applyBorder="1" applyAlignment="1">
      <alignment horizontal="left" vertical="top"/>
    </xf>
    <xf numFmtId="289" fontId="238" fillId="110" borderId="112" xfId="0" applyNumberFormat="1" applyFont="1" applyFill="1" applyBorder="1" applyAlignment="1">
      <alignment vertical="top"/>
    </xf>
    <xf numFmtId="289" fontId="238" fillId="109" borderId="52" xfId="0" applyNumberFormat="1" applyFont="1" applyFill="1" applyBorder="1" applyAlignment="1">
      <alignment vertical="top"/>
    </xf>
    <xf numFmtId="289" fontId="238" fillId="110" borderId="52" xfId="0" applyNumberFormat="1" applyFont="1" applyFill="1" applyBorder="1" applyAlignment="1">
      <alignment vertical="top"/>
    </xf>
    <xf numFmtId="289" fontId="238" fillId="109" borderId="113" xfId="0" applyNumberFormat="1" applyFont="1" applyFill="1" applyBorder="1" applyAlignment="1">
      <alignment vertical="top"/>
    </xf>
    <xf numFmtId="0" fontId="246" fillId="108" borderId="39" xfId="0" applyFont="1" applyFill="1" applyBorder="1" applyAlignment="1">
      <alignment vertical="top"/>
    </xf>
    <xf numFmtId="289" fontId="238" fillId="108" borderId="40" xfId="0" applyNumberFormat="1" applyFont="1" applyFill="1" applyBorder="1" applyAlignment="1">
      <alignment vertical="top"/>
    </xf>
    <xf numFmtId="289" fontId="238" fillId="2" borderId="39" xfId="0" applyNumberFormat="1" applyFont="1" applyFill="1" applyBorder="1" applyAlignment="1">
      <alignment vertical="top"/>
    </xf>
    <xf numFmtId="289" fontId="238" fillId="108" borderId="39" xfId="0" applyNumberFormat="1" applyFont="1" applyFill="1" applyBorder="1" applyAlignment="1">
      <alignment vertical="top"/>
    </xf>
    <xf numFmtId="289" fontId="238" fillId="2" borderId="41" xfId="0" applyNumberFormat="1" applyFont="1" applyFill="1" applyBorder="1" applyAlignment="1">
      <alignment vertical="top"/>
    </xf>
    <xf numFmtId="0" fontId="238" fillId="109" borderId="135" xfId="0" applyFont="1" applyFill="1" applyBorder="1" applyAlignment="1">
      <alignment vertical="top"/>
    </xf>
    <xf numFmtId="0" fontId="246" fillId="110" borderId="115" xfId="0" applyFont="1" applyFill="1" applyBorder="1" applyAlignment="1">
      <alignment vertical="top"/>
    </xf>
    <xf numFmtId="0" fontId="238" fillId="109" borderId="116" xfId="0" applyFont="1" applyFill="1" applyBorder="1" applyAlignment="1">
      <alignment horizontal="left" vertical="top"/>
    </xf>
    <xf numFmtId="289" fontId="238" fillId="110" borderId="135" xfId="0" applyNumberFormat="1" applyFont="1" applyFill="1" applyBorder="1" applyAlignment="1">
      <alignment vertical="top"/>
    </xf>
    <xf numFmtId="289" fontId="238" fillId="109" borderId="115" xfId="0" applyNumberFormat="1" applyFont="1" applyFill="1" applyBorder="1" applyAlignment="1">
      <alignment vertical="top"/>
    </xf>
    <xf numFmtId="289" fontId="238" fillId="110" borderId="115" xfId="0" applyNumberFormat="1" applyFont="1" applyFill="1" applyBorder="1" applyAlignment="1">
      <alignment vertical="top"/>
    </xf>
    <xf numFmtId="289" fontId="238" fillId="109" borderId="116" xfId="0" applyNumberFormat="1" applyFont="1" applyFill="1" applyBorder="1" applyAlignment="1">
      <alignment vertical="top"/>
    </xf>
    <xf numFmtId="0" fontId="238" fillId="2" borderId="2" xfId="0" applyFont="1" applyFill="1" applyBorder="1" applyAlignment="1">
      <alignment vertical="top"/>
    </xf>
    <xf numFmtId="0" fontId="246" fillId="108" borderId="35" xfId="0" applyFont="1" applyFill="1" applyBorder="1" applyAlignment="1">
      <alignment vertical="top"/>
    </xf>
    <xf numFmtId="0" fontId="238" fillId="2" borderId="166" xfId="0" applyFont="1" applyFill="1" applyBorder="1" applyAlignment="1">
      <alignment horizontal="left" vertical="top"/>
    </xf>
    <xf numFmtId="289" fontId="238" fillId="108" borderId="2" xfId="0" applyNumberFormat="1" applyFont="1" applyFill="1" applyBorder="1" applyAlignment="1">
      <alignment vertical="top"/>
    </xf>
    <xf numFmtId="289" fontId="238" fillId="2" borderId="35" xfId="0" applyNumberFormat="1" applyFont="1" applyFill="1" applyBorder="1" applyAlignment="1">
      <alignment vertical="top"/>
    </xf>
    <xf numFmtId="289" fontId="238" fillId="108" borderId="35" xfId="0" applyNumberFormat="1" applyFont="1" applyFill="1" applyBorder="1" applyAlignment="1">
      <alignment vertical="top"/>
    </xf>
    <xf numFmtId="289" fontId="238" fillId="2" borderId="166" xfId="0" applyNumberFormat="1" applyFont="1" applyFill="1" applyBorder="1" applyAlignment="1">
      <alignment vertical="top"/>
    </xf>
    <xf numFmtId="0" fontId="238" fillId="2" borderId="112" xfId="0" applyFont="1" applyFill="1" applyBorder="1" applyAlignment="1">
      <alignment vertical="top"/>
    </xf>
    <xf numFmtId="0" fontId="246" fillId="108" borderId="52" xfId="0" applyFont="1" applyFill="1" applyBorder="1" applyAlignment="1">
      <alignment vertical="top"/>
    </xf>
    <xf numFmtId="0" fontId="238" fillId="2" borderId="113" xfId="0" applyFont="1" applyFill="1" applyBorder="1" applyAlignment="1">
      <alignment horizontal="left" vertical="top"/>
    </xf>
    <xf numFmtId="289" fontId="238" fillId="108" borderId="112" xfId="0" applyNumberFormat="1" applyFont="1" applyFill="1" applyBorder="1" applyAlignment="1">
      <alignment vertical="top"/>
    </xf>
    <xf numFmtId="289" fontId="238" fillId="2" borderId="52" xfId="0" applyNumberFormat="1" applyFont="1" applyFill="1" applyBorder="1" applyAlignment="1">
      <alignment vertical="top"/>
    </xf>
    <xf numFmtId="289" fontId="238" fillId="108" borderId="52" xfId="0" applyNumberFormat="1" applyFont="1" applyFill="1" applyBorder="1" applyAlignment="1">
      <alignment vertical="top"/>
    </xf>
    <xf numFmtId="289" fontId="238" fillId="2" borderId="113" xfId="0" applyNumberFormat="1" applyFont="1" applyFill="1" applyBorder="1" applyAlignment="1">
      <alignment vertical="top"/>
    </xf>
    <xf numFmtId="0" fontId="238" fillId="109" borderId="40" xfId="0" applyFont="1" applyFill="1" applyBorder="1" applyAlignment="1">
      <alignment vertical="top"/>
    </xf>
    <xf numFmtId="0" fontId="246" fillId="110" borderId="39" xfId="0" applyFont="1" applyFill="1" applyBorder="1" applyAlignment="1">
      <alignment vertical="top"/>
    </xf>
    <xf numFmtId="0" fontId="238" fillId="109" borderId="41" xfId="0" applyFont="1" applyFill="1" applyBorder="1" applyAlignment="1">
      <alignment horizontal="left" vertical="top"/>
    </xf>
    <xf numFmtId="289" fontId="238" fillId="110" borderId="40" xfId="0" applyNumberFormat="1" applyFont="1" applyFill="1" applyBorder="1" applyAlignment="1">
      <alignment vertical="top"/>
    </xf>
    <xf numFmtId="289" fontId="238" fillId="109" borderId="39" xfId="0" applyNumberFormat="1" applyFont="1" applyFill="1" applyBorder="1" applyAlignment="1">
      <alignment vertical="top"/>
    </xf>
    <xf numFmtId="289" fontId="238" fillId="110" borderId="39" xfId="0" applyNumberFormat="1" applyFont="1" applyFill="1" applyBorder="1" applyAlignment="1">
      <alignment vertical="top"/>
    </xf>
    <xf numFmtId="289" fontId="238" fillId="109" borderId="41" xfId="0" applyNumberFormat="1" applyFont="1" applyFill="1" applyBorder="1" applyAlignment="1">
      <alignment vertical="top"/>
    </xf>
    <xf numFmtId="0" fontId="238" fillId="2" borderId="135" xfId="0" applyFont="1" applyFill="1" applyBorder="1" applyAlignment="1">
      <alignment vertical="top"/>
    </xf>
    <xf numFmtId="0" fontId="246" fillId="108" borderId="115" xfId="0" applyFont="1" applyFill="1" applyBorder="1" applyAlignment="1">
      <alignment vertical="top"/>
    </xf>
    <xf numFmtId="0" fontId="238" fillId="2" borderId="116" xfId="0" applyFont="1" applyFill="1" applyBorder="1" applyAlignment="1">
      <alignment horizontal="left" vertical="top"/>
    </xf>
    <xf numFmtId="289" fontId="238" fillId="108" borderId="135" xfId="0" applyNumberFormat="1" applyFont="1" applyFill="1" applyBorder="1" applyAlignment="1">
      <alignment vertical="top"/>
    </xf>
    <xf numFmtId="289" fontId="238" fillId="2" borderId="115" xfId="0" applyNumberFormat="1" applyFont="1" applyFill="1" applyBorder="1" applyAlignment="1">
      <alignment vertical="top"/>
    </xf>
    <xf numFmtId="289" fontId="238" fillId="108" borderId="115" xfId="0" applyNumberFormat="1" applyFont="1" applyFill="1" applyBorder="1" applyAlignment="1">
      <alignment vertical="top"/>
    </xf>
    <xf numFmtId="289" fontId="238" fillId="2" borderId="116" xfId="0" applyNumberFormat="1" applyFont="1" applyFill="1" applyBorder="1" applyAlignment="1">
      <alignment vertical="top"/>
    </xf>
    <xf numFmtId="0" fontId="238" fillId="109" borderId="2" xfId="0" applyFont="1" applyFill="1" applyBorder="1" applyAlignment="1">
      <alignment vertical="top"/>
    </xf>
    <xf numFmtId="0" fontId="246" fillId="110" borderId="35" xfId="0" applyFont="1" applyFill="1" applyBorder="1" applyAlignment="1">
      <alignment vertical="top"/>
    </xf>
    <xf numFmtId="0" fontId="238" fillId="109" borderId="166" xfId="0" applyFont="1" applyFill="1" applyBorder="1" applyAlignment="1">
      <alignment horizontal="left" vertical="top"/>
    </xf>
    <xf numFmtId="289" fontId="238" fillId="110" borderId="2" xfId="0" applyNumberFormat="1" applyFont="1" applyFill="1" applyBorder="1" applyAlignment="1">
      <alignment vertical="top"/>
    </xf>
    <xf numFmtId="289" fontId="238" fillId="109" borderId="35" xfId="0" applyNumberFormat="1" applyFont="1" applyFill="1" applyBorder="1" applyAlignment="1">
      <alignment vertical="top"/>
    </xf>
    <xf numFmtId="289" fontId="238" fillId="110" borderId="35" xfId="0" applyNumberFormat="1" applyFont="1" applyFill="1" applyBorder="1" applyAlignment="1">
      <alignment vertical="top"/>
    </xf>
    <xf numFmtId="289" fontId="238" fillId="109" borderId="166" xfId="0" applyNumberFormat="1" applyFont="1" applyFill="1" applyBorder="1" applyAlignment="1">
      <alignment vertical="top"/>
    </xf>
    <xf numFmtId="0" fontId="238" fillId="110" borderId="52" xfId="0" applyFont="1" applyFill="1" applyBorder="1" applyAlignment="1">
      <alignment vertical="top"/>
    </xf>
    <xf numFmtId="0" fontId="238" fillId="110" borderId="115" xfId="0" applyFont="1" applyFill="1" applyBorder="1" applyAlignment="1">
      <alignment vertical="top"/>
    </xf>
    <xf numFmtId="0" fontId="238" fillId="108" borderId="35" xfId="0" applyFont="1" applyFill="1" applyBorder="1" applyAlignment="1">
      <alignment vertical="top"/>
    </xf>
    <xf numFmtId="3" fontId="238" fillId="108" borderId="2" xfId="0" applyNumberFormat="1" applyFont="1" applyFill="1" applyBorder="1" applyAlignment="1">
      <alignment vertical="top"/>
    </xf>
    <xf numFmtId="3" fontId="238" fillId="2" borderId="35" xfId="0" applyNumberFormat="1" applyFont="1" applyFill="1" applyBorder="1" applyAlignment="1">
      <alignment vertical="top"/>
    </xf>
    <xf numFmtId="3" fontId="238" fillId="108" borderId="35" xfId="0" applyNumberFormat="1" applyFont="1" applyFill="1" applyBorder="1" applyAlignment="1">
      <alignment vertical="top"/>
    </xf>
    <xf numFmtId="3" fontId="238" fillId="2" borderId="166" xfId="0" applyNumberFormat="1" applyFont="1" applyFill="1" applyBorder="1" applyAlignment="1">
      <alignment vertical="top"/>
    </xf>
    <xf numFmtId="3" fontId="238" fillId="110" borderId="112" xfId="0" applyNumberFormat="1" applyFont="1" applyFill="1" applyBorder="1" applyAlignment="1">
      <alignment vertical="top"/>
    </xf>
    <xf numFmtId="3" fontId="238" fillId="109" borderId="52" xfId="0" applyNumberFormat="1" applyFont="1" applyFill="1" applyBorder="1" applyAlignment="1">
      <alignment vertical="top"/>
    </xf>
    <xf numFmtId="3" fontId="238" fillId="110" borderId="52" xfId="0" applyNumberFormat="1" applyFont="1" applyFill="1" applyBorder="1" applyAlignment="1">
      <alignment vertical="top"/>
    </xf>
    <xf numFmtId="3" fontId="238" fillId="109" borderId="113" xfId="0" applyNumberFormat="1" applyFont="1" applyFill="1" applyBorder="1" applyAlignment="1">
      <alignment vertical="top"/>
    </xf>
    <xf numFmtId="0" fontId="238" fillId="108" borderId="115" xfId="0" applyFont="1" applyFill="1" applyBorder="1" applyAlignment="1">
      <alignment vertical="top"/>
    </xf>
    <xf numFmtId="3" fontId="238" fillId="108" borderId="135" xfId="0" applyNumberFormat="1" applyFont="1" applyFill="1" applyBorder="1" applyAlignment="1">
      <alignment vertical="top"/>
    </xf>
    <xf numFmtId="3" fontId="238" fillId="2" borderId="115" xfId="0" applyNumberFormat="1" applyFont="1" applyFill="1" applyBorder="1" applyAlignment="1">
      <alignment vertical="top"/>
    </xf>
    <xf numFmtId="3" fontId="238" fillId="108" borderId="115" xfId="0" applyNumberFormat="1" applyFont="1" applyFill="1" applyBorder="1" applyAlignment="1">
      <alignment vertical="top"/>
    </xf>
    <xf numFmtId="3" fontId="238" fillId="2" borderId="116" xfId="0" applyNumberFormat="1" applyFont="1" applyFill="1" applyBorder="1" applyAlignment="1">
      <alignment vertical="top"/>
    </xf>
    <xf numFmtId="0" fontId="238" fillId="110" borderId="35" xfId="0" applyFont="1" applyFill="1" applyBorder="1" applyAlignment="1">
      <alignment vertical="top"/>
    </xf>
    <xf numFmtId="3" fontId="238" fillId="110" borderId="2" xfId="0" applyNumberFormat="1" applyFont="1" applyFill="1" applyBorder="1" applyAlignment="1">
      <alignment vertical="top"/>
    </xf>
    <xf numFmtId="3" fontId="238" fillId="109" borderId="35" xfId="0" applyNumberFormat="1" applyFont="1" applyFill="1" applyBorder="1" applyAlignment="1">
      <alignment vertical="top"/>
    </xf>
    <xf numFmtId="3" fontId="238" fillId="110" borderId="35" xfId="0" applyNumberFormat="1" applyFont="1" applyFill="1" applyBorder="1" applyAlignment="1">
      <alignment vertical="top"/>
    </xf>
    <xf numFmtId="3" fontId="238" fillId="109" borderId="166" xfId="0" applyNumberFormat="1" applyFont="1" applyFill="1" applyBorder="1" applyAlignment="1">
      <alignment vertical="top"/>
    </xf>
    <xf numFmtId="0" fontId="238" fillId="109" borderId="167" xfId="0" applyFont="1" applyFill="1" applyBorder="1" applyAlignment="1">
      <alignment vertical="top"/>
    </xf>
    <xf numFmtId="0" fontId="238" fillId="110" borderId="101" xfId="0" applyFont="1" applyFill="1" applyBorder="1" applyAlignment="1">
      <alignment vertical="top"/>
    </xf>
    <xf numFmtId="0" fontId="238" fillId="109" borderId="160" xfId="0" applyFont="1" applyFill="1" applyBorder="1" applyAlignment="1">
      <alignment horizontal="left" vertical="top"/>
    </xf>
    <xf numFmtId="3" fontId="238" fillId="110" borderId="167" xfId="0" applyNumberFormat="1" applyFont="1" applyFill="1" applyBorder="1" applyAlignment="1">
      <alignment vertical="top"/>
    </xf>
    <xf numFmtId="3" fontId="238" fillId="109" borderId="101" xfId="0" applyNumberFormat="1" applyFont="1" applyFill="1" applyBorder="1" applyAlignment="1">
      <alignment vertical="top"/>
    </xf>
    <xf numFmtId="3" fontId="238" fillId="110" borderId="101" xfId="0" applyNumberFormat="1" applyFont="1" applyFill="1" applyBorder="1" applyAlignment="1">
      <alignment vertical="top"/>
    </xf>
    <xf numFmtId="3" fontId="238" fillId="109" borderId="160" xfId="0" applyNumberFormat="1" applyFont="1" applyFill="1" applyBorder="1" applyAlignment="1">
      <alignment vertical="top"/>
    </xf>
    <xf numFmtId="3" fontId="238" fillId="110" borderId="135" xfId="0" applyNumberFormat="1" applyFont="1" applyFill="1" applyBorder="1" applyAlignment="1">
      <alignment vertical="top"/>
    </xf>
    <xf numFmtId="3" fontId="238" fillId="109" borderId="115" xfId="0" applyNumberFormat="1" applyFont="1" applyFill="1" applyBorder="1" applyAlignment="1">
      <alignment vertical="top"/>
    </xf>
    <xf numFmtId="3" fontId="238" fillId="110" borderId="115" xfId="0" applyNumberFormat="1" applyFont="1" applyFill="1" applyBorder="1" applyAlignment="1">
      <alignment vertical="top"/>
    </xf>
    <xf numFmtId="3" fontId="238" fillId="109" borderId="116" xfId="0" applyNumberFormat="1" applyFont="1" applyFill="1" applyBorder="1" applyAlignment="1">
      <alignment vertical="top"/>
    </xf>
    <xf numFmtId="3" fontId="254" fillId="107" borderId="109" xfId="0" applyNumberFormat="1" applyFont="1" applyFill="1" applyBorder="1" applyAlignment="1">
      <alignment vertical="top"/>
    </xf>
    <xf numFmtId="0" fontId="238" fillId="2" borderId="137" xfId="0" applyFont="1" applyFill="1" applyBorder="1" applyAlignment="1">
      <alignment vertical="top"/>
    </xf>
    <xf numFmtId="0" fontId="238" fillId="2" borderId="137" xfId="0" applyFont="1" applyFill="1" applyBorder="1" applyAlignment="1">
      <alignment horizontal="left" vertical="top"/>
    </xf>
    <xf numFmtId="3" fontId="238" fillId="2" borderId="137" xfId="0" applyNumberFormat="1" applyFont="1" applyFill="1" applyBorder="1" applyAlignment="1">
      <alignment vertical="top"/>
    </xf>
    <xf numFmtId="3" fontId="238" fillId="2" borderId="168" xfId="0" applyNumberFormat="1" applyFont="1" applyFill="1" applyBorder="1" applyAlignment="1">
      <alignment vertical="top"/>
    </xf>
    <xf numFmtId="3" fontId="238" fillId="109" borderId="119" xfId="0" applyNumberFormat="1" applyFont="1" applyFill="1" applyBorder="1" applyAlignment="1">
      <alignment vertical="top"/>
    </xf>
    <xf numFmtId="3" fontId="238" fillId="2" borderId="119" xfId="0" applyNumberFormat="1" applyFont="1" applyFill="1" applyBorder="1" applyAlignment="1">
      <alignment vertical="top"/>
    </xf>
    <xf numFmtId="3" fontId="238" fillId="109" borderId="77" xfId="0" applyNumberFormat="1" applyFont="1" applyFill="1" applyBorder="1" applyAlignment="1">
      <alignment vertical="top"/>
    </xf>
    <xf numFmtId="3" fontId="238" fillId="109" borderId="164" xfId="0" applyNumberFormat="1" applyFont="1" applyFill="1" applyBorder="1" applyAlignment="1">
      <alignment vertical="top"/>
    </xf>
    <xf numFmtId="3" fontId="238" fillId="2" borderId="169" xfId="0" applyNumberFormat="1" applyFont="1" applyFill="1" applyBorder="1" applyAlignment="1">
      <alignment vertical="top"/>
    </xf>
    <xf numFmtId="3" fontId="238" fillId="108" borderId="112" xfId="0" applyNumberFormat="1" applyFont="1" applyFill="1" applyBorder="1" applyAlignment="1">
      <alignment vertical="top"/>
    </xf>
    <xf numFmtId="3" fontId="238" fillId="2" borderId="77" xfId="0" applyNumberFormat="1" applyFont="1" applyFill="1" applyBorder="1" applyAlignment="1">
      <alignment vertical="top"/>
    </xf>
    <xf numFmtId="3" fontId="238" fillId="108" borderId="52" xfId="0" applyNumberFormat="1" applyFont="1" applyFill="1" applyBorder="1" applyAlignment="1">
      <alignment vertical="top"/>
    </xf>
    <xf numFmtId="3" fontId="238" fillId="2" borderId="52" xfId="0" applyNumberFormat="1" applyFont="1" applyFill="1" applyBorder="1" applyAlignment="1">
      <alignment vertical="top"/>
    </xf>
    <xf numFmtId="3" fontId="238" fillId="2" borderId="113" xfId="0" applyNumberFormat="1" applyFont="1" applyFill="1" applyBorder="1" applyAlignment="1">
      <alignment vertical="top"/>
    </xf>
    <xf numFmtId="3" fontId="238" fillId="110" borderId="40" xfId="0" applyNumberFormat="1" applyFont="1" applyFill="1" applyBorder="1" applyAlignment="1">
      <alignment vertical="top"/>
    </xf>
    <xf numFmtId="3" fontId="238" fillId="109" borderId="168" xfId="0" applyNumberFormat="1" applyFont="1" applyFill="1" applyBorder="1" applyAlignment="1">
      <alignment vertical="top"/>
    </xf>
    <xf numFmtId="3" fontId="238" fillId="110" borderId="39" xfId="0" applyNumberFormat="1" applyFont="1" applyFill="1" applyBorder="1" applyAlignment="1">
      <alignment vertical="top"/>
    </xf>
    <xf numFmtId="3" fontId="238" fillId="109" borderId="39" xfId="0" applyNumberFormat="1" applyFont="1" applyFill="1" applyBorder="1" applyAlignment="1">
      <alignment vertical="top"/>
    </xf>
    <xf numFmtId="3" fontId="238" fillId="109" borderId="41" xfId="0" applyNumberFormat="1" applyFont="1" applyFill="1" applyBorder="1" applyAlignment="1">
      <alignment vertical="top"/>
    </xf>
    <xf numFmtId="3" fontId="238" fillId="2" borderId="164" xfId="0" applyNumberFormat="1" applyFont="1" applyFill="1" applyBorder="1" applyAlignment="1">
      <alignment vertical="top"/>
    </xf>
    <xf numFmtId="289" fontId="238" fillId="109" borderId="169" xfId="0" applyNumberFormat="1" applyFont="1" applyFill="1" applyBorder="1" applyAlignment="1">
      <alignment vertical="top"/>
    </xf>
    <xf numFmtId="289" fontId="238" fillId="2" borderId="119" xfId="0" applyNumberFormat="1" applyFont="1" applyFill="1" applyBorder="1" applyAlignment="1">
      <alignment vertical="top"/>
    </xf>
    <xf numFmtId="289" fontId="238" fillId="109" borderId="77" xfId="0" applyNumberFormat="1" applyFont="1" applyFill="1" applyBorder="1" applyAlignment="1">
      <alignment vertical="top"/>
    </xf>
    <xf numFmtId="289" fontId="238" fillId="2" borderId="168" xfId="0" applyNumberFormat="1" applyFont="1" applyFill="1" applyBorder="1" applyAlignment="1">
      <alignment vertical="top"/>
    </xf>
    <xf numFmtId="289" fontId="238" fillId="109" borderId="164" xfId="0" applyNumberFormat="1" applyFont="1" applyFill="1" applyBorder="1" applyAlignment="1">
      <alignment vertical="top"/>
    </xf>
    <xf numFmtId="3" fontId="238" fillId="109" borderId="169" xfId="0" applyNumberFormat="1" applyFont="1" applyFill="1" applyBorder="1" applyAlignment="1">
      <alignment vertical="top"/>
    </xf>
    <xf numFmtId="3" fontId="238" fillId="109" borderId="170" xfId="0" applyNumberFormat="1" applyFont="1" applyFill="1" applyBorder="1" applyAlignment="1">
      <alignment vertical="top"/>
    </xf>
    <xf numFmtId="289" fontId="238" fillId="110" borderId="167" xfId="0" applyNumberFormat="1" applyFont="1" applyFill="1" applyBorder="1" applyAlignment="1">
      <alignment vertical="top"/>
    </xf>
    <xf numFmtId="289" fontId="238" fillId="109" borderId="101" xfId="0" applyNumberFormat="1" applyFont="1" applyFill="1" applyBorder="1" applyAlignment="1">
      <alignment vertical="top"/>
    </xf>
    <xf numFmtId="289" fontId="238" fillId="110" borderId="101" xfId="0" applyNumberFormat="1" applyFont="1" applyFill="1" applyBorder="1" applyAlignment="1">
      <alignment vertical="top"/>
    </xf>
    <xf numFmtId="289" fontId="238" fillId="109" borderId="160" xfId="0" applyNumberFormat="1" applyFont="1" applyFill="1" applyBorder="1" applyAlignment="1">
      <alignment vertical="top"/>
    </xf>
    <xf numFmtId="289" fontId="254" fillId="107" borderId="109" xfId="0" applyNumberFormat="1" applyFont="1" applyFill="1" applyBorder="1" applyAlignment="1">
      <alignment vertical="top"/>
    </xf>
    <xf numFmtId="0" fontId="254" fillId="106" borderId="121" xfId="0" quotePrefix="1" applyFont="1" applyFill="1" applyBorder="1" applyAlignment="1">
      <alignment vertical="top"/>
    </xf>
    <xf numFmtId="0" fontId="254" fillId="106" borderId="137" xfId="0" applyFont="1" applyFill="1" applyBorder="1" applyAlignment="1">
      <alignment vertical="top"/>
    </xf>
    <xf numFmtId="0" fontId="254" fillId="106" borderId="133" xfId="0" applyFont="1" applyFill="1" applyBorder="1" applyAlignment="1">
      <alignment vertical="top"/>
    </xf>
    <xf numFmtId="3" fontId="254" fillId="106" borderId="109" xfId="0" applyNumberFormat="1" applyFont="1" applyFill="1" applyBorder="1" applyAlignment="1">
      <alignment vertical="top"/>
    </xf>
    <xf numFmtId="0" fontId="254" fillId="100" borderId="137" xfId="0" applyFont="1" applyFill="1" applyBorder="1" applyAlignment="1">
      <alignment vertical="top"/>
    </xf>
    <xf numFmtId="0" fontId="254" fillId="100" borderId="133" xfId="0" applyFont="1" applyFill="1" applyBorder="1" applyAlignment="1">
      <alignment vertical="top"/>
    </xf>
    <xf numFmtId="0" fontId="254" fillId="101" borderId="137" xfId="0" applyFont="1" applyFill="1" applyBorder="1" applyAlignment="1">
      <alignment vertical="top"/>
    </xf>
    <xf numFmtId="0" fontId="254" fillId="101" borderId="133" xfId="0" applyFont="1" applyFill="1" applyBorder="1" applyAlignment="1">
      <alignment vertical="top"/>
    </xf>
    <xf numFmtId="0" fontId="254" fillId="100" borderId="109" xfId="0" applyFont="1" applyFill="1" applyBorder="1" applyAlignment="1">
      <alignment horizontal="center" vertical="top" textRotation="90"/>
    </xf>
    <xf numFmtId="0" fontId="254" fillId="101" borderId="109" xfId="0" applyFont="1" applyFill="1" applyBorder="1" applyAlignment="1">
      <alignment horizontal="center" vertical="top" textRotation="90"/>
    </xf>
    <xf numFmtId="0" fontId="254" fillId="103" borderId="109" xfId="0" applyFont="1" applyFill="1" applyBorder="1" applyAlignment="1">
      <alignment horizontal="center" vertical="top" textRotation="90"/>
    </xf>
    <xf numFmtId="0" fontId="254" fillId="104" borderId="109" xfId="0" applyFont="1" applyFill="1" applyBorder="1" applyAlignment="1">
      <alignment horizontal="center" vertical="top" textRotation="90"/>
    </xf>
    <xf numFmtId="0" fontId="254" fillId="100" borderId="87" xfId="0" applyFont="1" applyFill="1" applyBorder="1" applyAlignment="1">
      <alignment vertical="top"/>
    </xf>
    <xf numFmtId="0" fontId="252" fillId="101" borderId="87" xfId="0" applyFont="1" applyFill="1" applyBorder="1" applyAlignment="1">
      <alignment vertical="top"/>
    </xf>
    <xf numFmtId="0" fontId="252" fillId="102" borderId="87" xfId="0" applyFont="1" applyFill="1" applyBorder="1" applyAlignment="1">
      <alignment vertical="top"/>
    </xf>
    <xf numFmtId="0" fontId="252" fillId="103" borderId="87" xfId="0" applyFont="1" applyFill="1" applyBorder="1" applyAlignment="1">
      <alignment vertical="top"/>
    </xf>
    <xf numFmtId="0" fontId="252" fillId="104" borderId="87" xfId="0" applyFont="1" applyFill="1" applyBorder="1" applyAlignment="1">
      <alignment vertical="top"/>
    </xf>
    <xf numFmtId="0" fontId="252" fillId="105" borderId="87" xfId="0" applyFont="1" applyFill="1" applyBorder="1" applyAlignment="1">
      <alignment vertical="top"/>
    </xf>
    <xf numFmtId="0" fontId="254" fillId="107" borderId="117" xfId="0" quotePrefix="1" applyFont="1" applyFill="1" applyBorder="1" applyAlignment="1">
      <alignment vertical="top"/>
    </xf>
    <xf numFmtId="0" fontId="254" fillId="107" borderId="96" xfId="0" applyFont="1" applyFill="1" applyBorder="1" applyAlignment="1">
      <alignment vertical="top"/>
    </xf>
    <xf numFmtId="0" fontId="255" fillId="107" borderId="117" xfId="0" applyFont="1" applyFill="1" applyBorder="1" applyAlignment="1">
      <alignment vertical="top"/>
    </xf>
    <xf numFmtId="0" fontId="255" fillId="107" borderId="102" xfId="0" applyFont="1" applyFill="1" applyBorder="1" applyAlignment="1">
      <alignment vertical="top"/>
    </xf>
    <xf numFmtId="0" fontId="255" fillId="107" borderId="96" xfId="0" applyFont="1" applyFill="1" applyBorder="1" applyAlignment="1">
      <alignment vertical="top"/>
    </xf>
    <xf numFmtId="0" fontId="254" fillId="101" borderId="87" xfId="0" applyFont="1" applyFill="1" applyBorder="1" applyAlignment="1">
      <alignment vertical="top"/>
    </xf>
    <xf numFmtId="0" fontId="254" fillId="102" borderId="87" xfId="0" applyFont="1" applyFill="1" applyBorder="1" applyAlignment="1">
      <alignment vertical="top"/>
    </xf>
    <xf numFmtId="0" fontId="254" fillId="103" borderId="87" xfId="0" applyFont="1" applyFill="1" applyBorder="1" applyAlignment="1">
      <alignment vertical="top"/>
    </xf>
    <xf numFmtId="0" fontId="254" fillId="104" borderId="87" xfId="0" applyFont="1" applyFill="1" applyBorder="1" applyAlignment="1">
      <alignment vertical="top"/>
    </xf>
    <xf numFmtId="0" fontId="254" fillId="105" borderId="87" xfId="0" applyFont="1" applyFill="1" applyBorder="1" applyAlignment="1">
      <alignment vertical="top"/>
    </xf>
    <xf numFmtId="0" fontId="255" fillId="107" borderId="136" xfId="0" applyFont="1" applyFill="1" applyBorder="1" applyAlignment="1">
      <alignment vertical="top"/>
    </xf>
    <xf numFmtId="0" fontId="238" fillId="108" borderId="41" xfId="0" applyFont="1" applyFill="1" applyBorder="1" applyAlignment="1">
      <alignment vertical="top"/>
    </xf>
    <xf numFmtId="289" fontId="238" fillId="2" borderId="40" xfId="0" applyNumberFormat="1" applyFont="1" applyFill="1" applyBorder="1" applyAlignment="1">
      <alignment vertical="top"/>
    </xf>
    <xf numFmtId="289" fontId="238" fillId="108" borderId="41" xfId="0" applyNumberFormat="1" applyFont="1" applyFill="1" applyBorder="1" applyAlignment="1">
      <alignment vertical="top"/>
    </xf>
    <xf numFmtId="289" fontId="238" fillId="2" borderId="12" xfId="0" applyNumberFormat="1" applyFont="1" applyFill="1" applyBorder="1" applyAlignment="1">
      <alignment vertical="top"/>
    </xf>
    <xf numFmtId="0" fontId="238" fillId="110" borderId="44" xfId="0" applyFont="1" applyFill="1" applyBorder="1" applyAlignment="1">
      <alignment vertical="top"/>
    </xf>
    <xf numFmtId="289" fontId="238" fillId="109" borderId="3" xfId="0" applyNumberFormat="1" applyFont="1" applyFill="1" applyBorder="1" applyAlignment="1">
      <alignment vertical="top"/>
    </xf>
    <xf numFmtId="289" fontId="238" fillId="110" borderId="44" xfId="0" applyNumberFormat="1" applyFont="1" applyFill="1" applyBorder="1" applyAlignment="1">
      <alignment vertical="top"/>
    </xf>
    <xf numFmtId="289" fontId="238" fillId="109" borderId="6" xfId="0" applyNumberFormat="1" applyFont="1" applyFill="1" applyBorder="1" applyAlignment="1">
      <alignment vertical="top"/>
    </xf>
    <xf numFmtId="0" fontId="238" fillId="108" borderId="44" xfId="0" applyFont="1" applyFill="1" applyBorder="1" applyAlignment="1">
      <alignment vertical="top"/>
    </xf>
    <xf numFmtId="289" fontId="238" fillId="2" borderId="3" xfId="0" applyNumberFormat="1" applyFont="1" applyFill="1" applyBorder="1" applyAlignment="1">
      <alignment vertical="top"/>
    </xf>
    <xf numFmtId="289" fontId="238" fillId="108" borderId="44" xfId="0" applyNumberFormat="1" applyFont="1" applyFill="1" applyBorder="1" applyAlignment="1">
      <alignment vertical="top"/>
    </xf>
    <xf numFmtId="289" fontId="238" fillId="2" borderId="6" xfId="0" applyNumberFormat="1" applyFont="1" applyFill="1" applyBorder="1" applyAlignment="1">
      <alignment vertical="top"/>
    </xf>
    <xf numFmtId="0" fontId="238" fillId="108" borderId="116" xfId="0" applyFont="1" applyFill="1" applyBorder="1" applyAlignment="1">
      <alignment vertical="top"/>
    </xf>
    <xf numFmtId="289" fontId="238" fillId="2" borderId="135" xfId="0" applyNumberFormat="1" applyFont="1" applyFill="1" applyBorder="1" applyAlignment="1">
      <alignment vertical="top"/>
    </xf>
    <xf numFmtId="289" fontId="238" fillId="108" borderId="116" xfId="0" applyNumberFormat="1" applyFont="1" applyFill="1" applyBorder="1" applyAlignment="1">
      <alignment vertical="top"/>
    </xf>
    <xf numFmtId="289" fontId="238" fillId="2" borderId="47" xfId="0" applyNumberFormat="1" applyFont="1" applyFill="1" applyBorder="1" applyAlignment="1">
      <alignment vertical="top"/>
    </xf>
    <xf numFmtId="0" fontId="246" fillId="110" borderId="41" xfId="0" applyFont="1" applyFill="1" applyBorder="1" applyAlignment="1">
      <alignment vertical="top"/>
    </xf>
    <xf numFmtId="289" fontId="238" fillId="109" borderId="40" xfId="0" applyNumberFormat="1" applyFont="1" applyFill="1" applyBorder="1" applyAlignment="1">
      <alignment vertical="top"/>
    </xf>
    <xf numFmtId="289" fontId="238" fillId="110" borderId="41" xfId="0" applyNumberFormat="1" applyFont="1" applyFill="1" applyBorder="1" applyAlignment="1">
      <alignment vertical="top"/>
    </xf>
    <xf numFmtId="289" fontId="238" fillId="109" borderId="12" xfId="0" applyNumberFormat="1" applyFont="1" applyFill="1" applyBorder="1" applyAlignment="1">
      <alignment vertical="top"/>
    </xf>
    <xf numFmtId="0" fontId="246" fillId="108" borderId="44" xfId="0" applyFont="1" applyFill="1" applyBorder="1" applyAlignment="1">
      <alignment vertical="top"/>
    </xf>
    <xf numFmtId="0" fontId="246" fillId="110" borderId="44" xfId="0" applyFont="1" applyFill="1" applyBorder="1" applyAlignment="1">
      <alignment vertical="top"/>
    </xf>
    <xf numFmtId="0" fontId="246" fillId="110" borderId="116" xfId="0" applyFont="1" applyFill="1" applyBorder="1" applyAlignment="1">
      <alignment vertical="top"/>
    </xf>
    <xf numFmtId="289" fontId="238" fillId="109" borderId="135" xfId="0" applyNumberFormat="1" applyFont="1" applyFill="1" applyBorder="1" applyAlignment="1">
      <alignment vertical="top"/>
    </xf>
    <xf numFmtId="289" fontId="238" fillId="110" borderId="116" xfId="0" applyNumberFormat="1" applyFont="1" applyFill="1" applyBorder="1" applyAlignment="1">
      <alignment vertical="top"/>
    </xf>
    <xf numFmtId="289" fontId="238" fillId="109" borderId="47" xfId="0" applyNumberFormat="1" applyFont="1" applyFill="1" applyBorder="1" applyAlignment="1">
      <alignment vertical="top"/>
    </xf>
    <xf numFmtId="0" fontId="246" fillId="108" borderId="41" xfId="0" applyFont="1" applyFill="1" applyBorder="1" applyAlignment="1">
      <alignment vertical="top"/>
    </xf>
    <xf numFmtId="0" fontId="238" fillId="110" borderId="116" xfId="0" applyFont="1" applyFill="1" applyBorder="1" applyAlignment="1">
      <alignment vertical="top"/>
    </xf>
    <xf numFmtId="0" fontId="238" fillId="110" borderId="41" xfId="0" applyFont="1" applyFill="1" applyBorder="1" applyAlignment="1">
      <alignment vertical="top"/>
    </xf>
    <xf numFmtId="0" fontId="246" fillId="108" borderId="116" xfId="0" applyFont="1" applyFill="1" applyBorder="1" applyAlignment="1">
      <alignment vertical="top"/>
    </xf>
    <xf numFmtId="0" fontId="238" fillId="109" borderId="171" xfId="0" applyFont="1" applyFill="1" applyBorder="1" applyAlignment="1">
      <alignment vertical="top"/>
    </xf>
    <xf numFmtId="0" fontId="246" fillId="110" borderId="172" xfId="0" applyFont="1" applyFill="1" applyBorder="1" applyAlignment="1">
      <alignment vertical="top"/>
    </xf>
    <xf numFmtId="289" fontId="238" fillId="109" borderId="171" xfId="0" applyNumberFormat="1" applyFont="1" applyFill="1" applyBorder="1" applyAlignment="1">
      <alignment vertical="top"/>
    </xf>
    <xf numFmtId="289" fontId="238" fillId="110" borderId="173" xfId="0" applyNumberFormat="1" applyFont="1" applyFill="1" applyBorder="1" applyAlignment="1">
      <alignment vertical="top"/>
    </xf>
    <xf numFmtId="289" fontId="238" fillId="109" borderId="173" xfId="0" applyNumberFormat="1" applyFont="1" applyFill="1" applyBorder="1" applyAlignment="1">
      <alignment vertical="top"/>
    </xf>
    <xf numFmtId="289" fontId="238" fillId="110" borderId="172" xfId="0" applyNumberFormat="1" applyFont="1" applyFill="1" applyBorder="1" applyAlignment="1">
      <alignment vertical="top"/>
    </xf>
    <xf numFmtId="289" fontId="238" fillId="109" borderId="109" xfId="0" applyNumberFormat="1" applyFont="1" applyFill="1" applyBorder="1" applyAlignment="1">
      <alignment vertical="top"/>
    </xf>
    <xf numFmtId="0" fontId="254" fillId="107" borderId="108" xfId="0" quotePrefix="1" applyFont="1" applyFill="1" applyBorder="1" applyAlignment="1">
      <alignment vertical="top"/>
    </xf>
    <xf numFmtId="0" fontId="254" fillId="107" borderId="111" xfId="0" applyFont="1" applyFill="1" applyBorder="1" applyAlignment="1">
      <alignment vertical="top"/>
    </xf>
    <xf numFmtId="289" fontId="254" fillId="107" borderId="8" xfId="0" applyNumberFormat="1" applyFont="1" applyFill="1" applyBorder="1" applyAlignment="1">
      <alignment vertical="top"/>
    </xf>
    <xf numFmtId="0" fontId="255" fillId="107" borderId="109" xfId="0" applyFont="1" applyFill="1" applyBorder="1" applyAlignment="1">
      <alignment vertical="top"/>
    </xf>
    <xf numFmtId="0" fontId="254" fillId="100" borderId="8" xfId="0" applyFont="1" applyFill="1" applyBorder="1" applyAlignment="1">
      <alignment vertical="top"/>
    </xf>
    <xf numFmtId="0" fontId="254" fillId="101" borderId="8" xfId="0" applyFont="1" applyFill="1" applyBorder="1" applyAlignment="1">
      <alignment vertical="top"/>
    </xf>
    <xf numFmtId="0" fontId="254" fillId="102" borderId="8" xfId="0" applyFont="1" applyFill="1" applyBorder="1" applyAlignment="1">
      <alignment vertical="top"/>
    </xf>
    <xf numFmtId="0" fontId="254" fillId="103" borderId="8" xfId="0" applyFont="1" applyFill="1" applyBorder="1" applyAlignment="1">
      <alignment vertical="top"/>
    </xf>
    <xf numFmtId="0" fontId="254" fillId="104" borderId="8" xfId="0" applyFont="1" applyFill="1" applyBorder="1" applyAlignment="1">
      <alignment vertical="top"/>
    </xf>
    <xf numFmtId="0" fontId="254" fillId="105" borderId="8" xfId="0" applyFont="1" applyFill="1" applyBorder="1" applyAlignment="1">
      <alignment vertical="top"/>
    </xf>
    <xf numFmtId="0" fontId="0" fillId="28" borderId="109" xfId="0" applyFill="1" applyBorder="1" applyAlignment="1">
      <alignment vertical="top"/>
    </xf>
    <xf numFmtId="0" fontId="0" fillId="97" borderId="109" xfId="0" applyFill="1" applyBorder="1"/>
    <xf numFmtId="0" fontId="0" fillId="112" borderId="109" xfId="0" applyFill="1" applyBorder="1"/>
    <xf numFmtId="173" fontId="45" fillId="0" borderId="0" xfId="71" applyNumberFormat="1" applyFont="1" applyFill="1" applyBorder="1" applyAlignment="1" applyProtection="1">
      <alignment horizontal="center" vertical="center"/>
      <protection locked="0"/>
    </xf>
    <xf numFmtId="0" fontId="46" fillId="2" borderId="0" xfId="0" applyFont="1" applyFill="1" applyAlignment="1">
      <alignment horizontal="center" vertical="center"/>
    </xf>
    <xf numFmtId="0" fontId="13" fillId="2" borderId="109" xfId="0" applyFont="1" applyFill="1" applyBorder="1" applyAlignment="1">
      <alignment horizontal="left"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239" fillId="2" borderId="0" xfId="0" applyFont="1" applyFill="1" applyAlignment="1">
      <alignment wrapText="1"/>
    </xf>
    <xf numFmtId="0" fontId="239" fillId="2" borderId="11" xfId="0" applyFont="1" applyFill="1" applyBorder="1" applyAlignment="1">
      <alignment wrapText="1"/>
    </xf>
    <xf numFmtId="0" fontId="91" fillId="2" borderId="0" xfId="0" applyFont="1" applyFill="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Alignment="1">
      <alignment horizontal="center" vertical="center"/>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48" fillId="92" borderId="157" xfId="0" applyFont="1" applyFill="1" applyBorder="1" applyAlignment="1">
      <alignment horizontal="left" vertical="top" wrapText="1"/>
    </xf>
    <xf numFmtId="0" fontId="48" fillId="92" borderId="0" xfId="0" applyFont="1" applyFill="1" applyAlignment="1">
      <alignment horizontal="left" vertical="top"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91" fillId="92" borderId="0" xfId="0" applyFont="1" applyFill="1" applyAlignment="1">
      <alignment horizontal="left" vertical="center"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Alignment="1">
      <alignment horizontal="left" vertical="center" wrapText="1"/>
    </xf>
    <xf numFmtId="0" fontId="52" fillId="26" borderId="129" xfId="0" applyFont="1" applyFill="1" applyBorder="1" applyAlignment="1" applyProtection="1">
      <alignment horizontal="center" vertical="center" wrapText="1"/>
      <protection locked="0"/>
    </xf>
    <xf numFmtId="0" fontId="52" fillId="26" borderId="130" xfId="0" applyFont="1" applyFill="1" applyBorder="1" applyAlignment="1" applyProtection="1">
      <alignment horizontal="center" vertical="center" wrapText="1"/>
      <protection locked="0"/>
    </xf>
    <xf numFmtId="0" fontId="52" fillId="26" borderId="131" xfId="0" applyFont="1" applyFill="1" applyBorder="1" applyAlignment="1" applyProtection="1">
      <alignment horizontal="center" vertical="center" wrapText="1"/>
      <protection locked="0"/>
    </xf>
    <xf numFmtId="0" fontId="52" fillId="26" borderId="104" xfId="0"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98"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152"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52" fillId="26" borderId="143" xfId="0" applyFont="1" applyFill="1" applyBorder="1" applyAlignment="1" applyProtection="1">
      <alignment horizontal="center" vertical="center" wrapText="1"/>
      <protection locked="0"/>
    </xf>
    <xf numFmtId="0" fontId="52" fillId="26" borderId="102" xfId="0" applyFont="1" applyFill="1" applyBorder="1" applyAlignment="1" applyProtection="1">
      <alignment horizontal="center" vertical="center" wrapText="1"/>
      <protection locked="0"/>
    </xf>
    <xf numFmtId="0" fontId="52" fillId="26" borderId="150"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237" fillId="2" borderId="5" xfId="0" applyFont="1" applyFill="1" applyBorder="1" applyAlignment="1">
      <alignment horizontal="left"/>
    </xf>
    <xf numFmtId="0" fontId="252" fillId="102" borderId="87" xfId="0" applyFont="1" applyFill="1" applyBorder="1" applyAlignment="1">
      <alignment horizontal="center" vertical="top" textRotation="90"/>
    </xf>
    <xf numFmtId="0" fontId="252" fillId="102" borderId="8" xfId="0" applyFont="1" applyFill="1" applyBorder="1" applyAlignment="1">
      <alignment horizontal="center" vertical="top" textRotation="90"/>
    </xf>
    <xf numFmtId="0" fontId="252" fillId="103" borderId="87" xfId="0" applyFont="1" applyFill="1" applyBorder="1" applyAlignment="1">
      <alignment horizontal="center" vertical="top" textRotation="90"/>
    </xf>
    <xf numFmtId="0" fontId="252" fillId="103" borderId="8" xfId="0" applyFont="1" applyFill="1" applyBorder="1" applyAlignment="1">
      <alignment horizontal="center" vertical="top" textRotation="90"/>
    </xf>
    <xf numFmtId="0" fontId="252" fillId="104" borderId="87" xfId="0" applyFont="1" applyFill="1" applyBorder="1" applyAlignment="1">
      <alignment horizontal="center" vertical="top" textRotation="90"/>
    </xf>
    <xf numFmtId="0" fontId="252" fillId="104" borderId="8" xfId="0" applyFont="1" applyFill="1" applyBorder="1" applyAlignment="1">
      <alignment horizontal="center" vertical="top" textRotation="90"/>
    </xf>
    <xf numFmtId="0" fontId="252" fillId="105" borderId="87" xfId="0" applyFont="1" applyFill="1" applyBorder="1" applyAlignment="1">
      <alignment horizontal="center" vertical="top" textRotation="90"/>
    </xf>
    <xf numFmtId="0" fontId="252" fillId="105" borderId="8" xfId="0" applyFont="1" applyFill="1" applyBorder="1" applyAlignment="1">
      <alignment horizontal="center" vertical="top" textRotation="90"/>
    </xf>
    <xf numFmtId="0" fontId="254" fillId="106" borderId="136" xfId="0" applyFont="1" applyFill="1" applyBorder="1" applyAlignment="1">
      <alignment vertical="top"/>
    </xf>
    <xf numFmtId="0" fontId="254" fillId="106" borderId="8" xfId="0" applyFont="1" applyFill="1" applyBorder="1" applyAlignment="1">
      <alignment vertical="top"/>
    </xf>
    <xf numFmtId="0" fontId="254" fillId="106" borderId="136" xfId="0" applyFont="1" applyFill="1" applyBorder="1" applyAlignment="1">
      <alignment vertical="top" wrapText="1"/>
    </xf>
    <xf numFmtId="0" fontId="254" fillId="106" borderId="8" xfId="0" applyFont="1" applyFill="1" applyBorder="1" applyAlignment="1">
      <alignment vertical="top" wrapText="1"/>
    </xf>
    <xf numFmtId="0" fontId="252" fillId="100" borderId="87" xfId="0" applyFont="1" applyFill="1" applyBorder="1" applyAlignment="1">
      <alignment horizontal="center" vertical="top" textRotation="90"/>
    </xf>
    <xf numFmtId="0" fontId="252" fillId="100" borderId="8" xfId="0" applyFont="1" applyFill="1" applyBorder="1" applyAlignment="1">
      <alignment horizontal="center" vertical="top" textRotation="90"/>
    </xf>
    <xf numFmtId="0" fontId="252" fillId="101" borderId="87" xfId="0" applyFont="1" applyFill="1" applyBorder="1" applyAlignment="1">
      <alignment horizontal="center" vertical="top" textRotation="90"/>
    </xf>
    <xf numFmtId="0" fontId="252" fillId="101" borderId="8" xfId="0" applyFont="1" applyFill="1" applyBorder="1" applyAlignment="1">
      <alignment horizontal="center" vertical="top" textRotation="90"/>
    </xf>
    <xf numFmtId="0" fontId="254" fillId="111" borderId="136" xfId="0" applyFont="1" applyFill="1" applyBorder="1" applyAlignment="1">
      <alignment vertical="top" wrapText="1"/>
    </xf>
    <xf numFmtId="0" fontId="0" fillId="0" borderId="8" xfId="0" applyBorder="1" applyAlignment="1">
      <alignment vertical="top" wrapText="1"/>
    </xf>
    <xf numFmtId="0" fontId="252" fillId="100" borderId="136" xfId="0" applyFont="1" applyFill="1" applyBorder="1" applyAlignment="1">
      <alignment horizontal="center" vertical="top" wrapText="1"/>
    </xf>
    <xf numFmtId="0" fontId="256" fillId="0" borderId="87" xfId="0" applyFont="1" applyBorder="1" applyAlignment="1">
      <alignment horizontal="center" vertical="top" wrapText="1"/>
    </xf>
    <xf numFmtId="0" fontId="252" fillId="101" borderId="136" xfId="0" applyFont="1" applyFill="1" applyBorder="1" applyAlignment="1">
      <alignment horizontal="center" vertical="top" wrapText="1"/>
    </xf>
    <xf numFmtId="0" fontId="252" fillId="102" borderId="136" xfId="0" applyFont="1" applyFill="1" applyBorder="1" applyAlignment="1">
      <alignment horizontal="center" vertical="top" wrapText="1"/>
    </xf>
    <xf numFmtId="0" fontId="252" fillId="103" borderId="136" xfId="0" applyFont="1" applyFill="1" applyBorder="1" applyAlignment="1">
      <alignment horizontal="center" vertical="top" wrapText="1"/>
    </xf>
    <xf numFmtId="0" fontId="252" fillId="104" borderId="136" xfId="0" applyFont="1" applyFill="1" applyBorder="1" applyAlignment="1">
      <alignment horizontal="center" vertical="top" wrapText="1"/>
    </xf>
    <xf numFmtId="0" fontId="252" fillId="105" borderId="136" xfId="0" applyFont="1" applyFill="1" applyBorder="1" applyAlignment="1">
      <alignment horizontal="center" vertical="top" wrapText="1"/>
    </xf>
    <xf numFmtId="9" fontId="72" fillId="26" borderId="34" xfId="5151" applyNumberFormat="1" applyFont="1" applyFill="1" applyBorder="1" applyAlignment="1">
      <alignment horizontal="center"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41584" cy="1984376"/>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3759583"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6961782"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00408" cy="233974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1307"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49217" cy="218734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3779" y="281441"/>
          <a:ext cx="15317141" cy="157064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5011" y="216648"/>
          <a:ext cx="23077557"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6918" y="134471"/>
          <a:ext cx="24087665"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egulatoryTeam/Shared%20Documents/General/OEB/IRM/2023%20IRM/5.%20LRAM/NTRZ/Backup/NTRZ%20Participation%20and%20Cost%20Report%20-%20NT%20Power%20Distribution%20Ltd.%20-%202019%2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RegulatoryTeam/Shared%20Documents/General/OEB/IRM/2023%20IRM/5.%20LRAM/NTRZ/Backup/NTRZ_Projects_2018_20191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RegulatoryTeam/Shared%20Documents/General/OEB/IRM/2023%20IRM/5.%20LRAM/NTRZ/Backup/NTRZ_Projects_Net%20Energy%20Savings_2019_20201104%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RegulatoryTeam/Shared%20Documents/General/OEB/IRM/2023%20IRM/5.%20LRAM/NTRZ/Backup/NTRZ_Projects_Net%20Energy%20Savings_2020_202109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Table of Contents"/>
      <sheetName val="How to Use This Report"/>
      <sheetName val="LDC Summary"/>
      <sheetName val="Graphs Savings"/>
      <sheetName val="LDC Progress"/>
      <sheetName val="Province Wide Summary"/>
      <sheetName val="Quick Summary Graphs"/>
      <sheetName val="Province-Wide Progress"/>
      <sheetName val="IESO VAS and CD Costs"/>
      <sheetName val="Retrofit Multi-Site App's"/>
      <sheetName val="Methodology"/>
      <sheetName val="Reference Tables"/>
      <sheetName val="Glossary"/>
      <sheetName val="% of Budget"/>
      <sheetName val="% of Target"/>
      <sheetName val="Graphs LDC Rank"/>
      <sheetName val="LDC List"/>
      <sheetName val="Cost Effectiveness"/>
      <sheetName val="Forecast Budget"/>
      <sheetName val="Forecast Target"/>
      <sheetName val="Graphs Program"/>
      <sheetName val="PSUI Large Projects"/>
      <sheetName val="MTI &amp; ATI Calculation"/>
      <sheetName val="Pipeline by LDC"/>
      <sheetName val="Forecast Graph"/>
    </sheetNames>
    <sheetDataSet>
      <sheetData sheetId="0"/>
      <sheetData sheetId="1"/>
      <sheetData sheetId="2"/>
      <sheetData sheetId="3"/>
      <sheetData sheetId="4"/>
      <sheetData sheetId="5">
        <row r="6">
          <cell r="BD6">
            <v>276163.16591999982</v>
          </cell>
        </row>
        <row r="8">
          <cell r="BD8">
            <v>1134380.9789682967</v>
          </cell>
        </row>
        <row r="22">
          <cell r="BD22">
            <v>23775.403395341327</v>
          </cell>
        </row>
        <row r="36">
          <cell r="BD36">
            <v>157039.32480000012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s"/>
      <sheetName val="Methodology"/>
      <sheetName val="Reference Tables"/>
      <sheetName val="LOOKUP"/>
      <sheetName val="2018 Measures only"/>
      <sheetName val="2018 Net Verified KW"/>
    </sheetNames>
    <sheetDataSet>
      <sheetData sheetId="0"/>
      <sheetData sheetId="1"/>
      <sheetData sheetId="2"/>
      <sheetData sheetId="3"/>
      <sheetData sheetId="4"/>
      <sheetData sheetId="5">
        <row r="9">
          <cell r="B9">
            <v>320.87319825353939</v>
          </cell>
          <cell r="C9">
            <v>1924313.6845381455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IESO Data from Blaine"/>
      <sheetName val="Original IESO Data Formatted"/>
      <sheetName val="Methodology"/>
      <sheetName val="Reference Tables"/>
      <sheetName val="LOOKUP"/>
      <sheetName val="2019 Measures only"/>
      <sheetName val="Instant savings local program"/>
      <sheetName val="2019 Net Verified KW"/>
    </sheetNames>
    <sheetDataSet>
      <sheetData sheetId="0"/>
      <sheetData sheetId="1"/>
      <sheetData sheetId="2"/>
      <sheetData sheetId="3"/>
      <sheetData sheetId="4"/>
      <sheetData sheetId="5"/>
      <sheetData sheetId="6"/>
      <sheetData sheetId="7">
        <row r="4">
          <cell r="F4">
            <v>322460</v>
          </cell>
        </row>
        <row r="6">
          <cell r="E6">
            <v>6</v>
          </cell>
        </row>
        <row r="7">
          <cell r="F7">
            <v>34598</v>
          </cell>
        </row>
        <row r="8">
          <cell r="E8">
            <v>782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IESO Data from Blaine"/>
      <sheetName val="Original IESO Data Formatted"/>
      <sheetName val="Methodology"/>
      <sheetName val="Reference Tables"/>
      <sheetName val="LOOKUP"/>
      <sheetName val="2020 Measures only"/>
      <sheetName val="Instant savings local program"/>
      <sheetName val="2020 Net Verified KW"/>
    </sheetNames>
    <sheetDataSet>
      <sheetData sheetId="0"/>
      <sheetData sheetId="1"/>
      <sheetData sheetId="2"/>
      <sheetData sheetId="3"/>
      <sheetData sheetId="4"/>
      <sheetData sheetId="5"/>
      <sheetData sheetId="6"/>
      <sheetData sheetId="7">
        <row r="9">
          <cell r="B9">
            <v>2.9295054824555113</v>
          </cell>
          <cell r="C9">
            <v>5780.2498317065574</v>
          </cell>
        </row>
        <row r="10">
          <cell r="B10">
            <v>169.11026033961258</v>
          </cell>
          <cell r="C10">
            <v>1844726.8367496328</v>
          </cell>
        </row>
        <row r="11">
          <cell r="B11">
            <v>0</v>
          </cell>
          <cell r="C11">
            <v>2308.1779854297638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7" zoomScaleNormal="100" workbookViewId="0">
      <selection activeCell="B5" sqref="B5"/>
    </sheetView>
  </sheetViews>
  <sheetFormatPr defaultColWidth="9" defaultRowHeight="15"/>
  <cols>
    <col min="1" max="1" width="9" style="1"/>
    <col min="2" max="2" width="32" style="20" customWidth="1"/>
    <col min="3" max="3" width="114.28515625" style="1" customWidth="1"/>
    <col min="4" max="4" width="8" style="1" customWidth="1"/>
    <col min="5" max="16384" width="9" style="1"/>
  </cols>
  <sheetData>
    <row r="1" spans="1:3" ht="174" customHeight="1"/>
    <row r="3" spans="1:3" ht="20.25">
      <c r="B3" s="1066" t="s">
        <v>174</v>
      </c>
      <c r="C3" s="1066"/>
    </row>
    <row r="4" spans="1:3" ht="11.25" customHeight="1"/>
    <row r="5" spans="1:3" s="22" customFormat="1" ht="25.5" customHeight="1">
      <c r="B5" s="49" t="s">
        <v>419</v>
      </c>
      <c r="C5" s="49" t="s">
        <v>173</v>
      </c>
    </row>
    <row r="6" spans="1:3" s="146" customFormat="1" ht="66" customHeight="1">
      <c r="A6" s="208"/>
      <c r="B6" s="536" t="s">
        <v>170</v>
      </c>
      <c r="C6" s="581" t="s">
        <v>954</v>
      </c>
    </row>
    <row r="7" spans="1:3" s="146" customFormat="1" ht="21" customHeight="1">
      <c r="A7" s="208"/>
      <c r="B7" s="532" t="s">
        <v>549</v>
      </c>
      <c r="C7" s="582" t="s">
        <v>599</v>
      </c>
    </row>
    <row r="8" spans="1:3" s="146" customFormat="1" ht="32.25" customHeight="1">
      <c r="B8" s="532" t="s">
        <v>366</v>
      </c>
      <c r="C8" s="583" t="s">
        <v>589</v>
      </c>
    </row>
    <row r="9" spans="1:3" s="146" customFormat="1" ht="27.75" customHeight="1">
      <c r="B9" s="532" t="s">
        <v>169</v>
      </c>
      <c r="C9" s="583" t="s">
        <v>590</v>
      </c>
    </row>
    <row r="10" spans="1:3" s="146" customFormat="1" ht="26.25" customHeight="1">
      <c r="B10" s="544" t="s">
        <v>367</v>
      </c>
      <c r="C10" s="585" t="s">
        <v>591</v>
      </c>
    </row>
    <row r="11" spans="1:3" s="146" customFormat="1" ht="39.75" customHeight="1">
      <c r="B11" s="532" t="s">
        <v>833</v>
      </c>
      <c r="C11" s="583" t="s">
        <v>834</v>
      </c>
    </row>
    <row r="12" spans="1:3" s="146" customFormat="1" ht="18" customHeight="1">
      <c r="B12" s="532" t="s">
        <v>369</v>
      </c>
      <c r="C12" s="583" t="s">
        <v>592</v>
      </c>
    </row>
    <row r="13" spans="1:3" s="146" customFormat="1" ht="13.5" customHeight="1">
      <c r="B13" s="532"/>
      <c r="C13" s="584"/>
    </row>
    <row r="14" spans="1:3" s="146" customFormat="1" ht="18" customHeight="1">
      <c r="B14" s="532" t="s">
        <v>645</v>
      </c>
      <c r="C14" s="582" t="s">
        <v>643</v>
      </c>
    </row>
    <row r="15" spans="1:3" s="146" customFormat="1" ht="8.25" customHeight="1">
      <c r="B15" s="532"/>
      <c r="C15" s="584"/>
    </row>
    <row r="16" spans="1:3" s="146" customFormat="1" ht="33" customHeight="1">
      <c r="B16" s="586" t="s">
        <v>588</v>
      </c>
      <c r="C16" s="587" t="s">
        <v>644</v>
      </c>
    </row>
    <row r="17" spans="2:2" s="82" customFormat="1" ht="15.75">
      <c r="B17" s="146"/>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4"/>
  <sheetViews>
    <sheetView topLeftCell="O1572" zoomScale="90" zoomScaleNormal="90" workbookViewId="0">
      <selection activeCell="AF1582" sqref="AF1582"/>
    </sheetView>
  </sheetViews>
  <sheetFormatPr defaultColWidth="9" defaultRowHeight="15" outlineLevelRow="1" outlineLevelCol="1"/>
  <cols>
    <col min="1" max="1" width="4.5703125" style="459" customWidth="1"/>
    <col min="2" max="2" width="55.85546875" style="380" customWidth="1"/>
    <col min="3" max="3" width="13.42578125" style="380" customWidth="1"/>
    <col min="4" max="4" width="17" style="380" customWidth="1"/>
    <col min="5" max="5" width="11.28515625" style="380" customWidth="1" outlineLevel="1"/>
    <col min="6" max="6" width="10" style="380" customWidth="1" outlineLevel="1"/>
    <col min="7" max="7" width="11.5703125" style="380" customWidth="1" outlineLevel="1"/>
    <col min="8" max="8" width="13.140625" style="380" customWidth="1" outlineLevel="1"/>
    <col min="9" max="10" width="10.85546875" style="380" customWidth="1" outlineLevel="1"/>
    <col min="11" max="16" width="10.140625" style="380" bestFit="1" customWidth="1" outlineLevel="1"/>
    <col min="17" max="17" width="13.5703125" style="380" customWidth="1" outlineLevel="1"/>
    <col min="18" max="18" width="15.5703125" style="380" customWidth="1"/>
    <col min="19" max="23" width="9" style="380" customWidth="1" outlineLevel="1"/>
    <col min="24" max="24" width="10" style="380" customWidth="1" outlineLevel="1"/>
    <col min="25" max="30" width="9" style="380" customWidth="1" outlineLevel="1"/>
    <col min="31" max="31" width="16.5703125" style="380" customWidth="1"/>
    <col min="32" max="33" width="15" style="380" customWidth="1"/>
    <col min="34" max="34" width="17.5703125" style="380" customWidth="1"/>
    <col min="35" max="35" width="19.5703125" style="380" customWidth="1"/>
    <col min="36" max="36" width="18.5703125" style="380" customWidth="1"/>
    <col min="37" max="41" width="15" style="380" customWidth="1"/>
    <col min="42" max="44" width="17.28515625" style="380" customWidth="1"/>
    <col min="45" max="45" width="16.42578125" style="380" bestFit="1" customWidth="1"/>
    <col min="46" max="46" width="11.5703125" style="380" customWidth="1"/>
    <col min="47" max="16384" width="9" style="380"/>
  </cols>
  <sheetData>
    <row r="13" spans="2:45" ht="15.75" thickBot="1"/>
    <row r="14" spans="2:45" ht="26.25" customHeight="1" thickBot="1">
      <c r="B14" s="1133" t="s">
        <v>171</v>
      </c>
      <c r="C14" s="222" t="s">
        <v>175</v>
      </c>
      <c r="D14" s="447"/>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row>
    <row r="15" spans="2:45" ht="26.25" customHeight="1" thickBot="1">
      <c r="B15" s="1133"/>
      <c r="C15" s="225" t="s">
        <v>172</v>
      </c>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row>
    <row r="16" spans="2:45" ht="28.5" customHeight="1" thickBot="1">
      <c r="B16" s="1133"/>
      <c r="C16" s="1116" t="s">
        <v>548</v>
      </c>
      <c r="D16" s="1117"/>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row>
    <row r="17" spans="2:45" ht="15.75">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row>
    <row r="18" spans="2:45" ht="166.5" customHeight="1">
      <c r="B18" s="1133" t="s">
        <v>502</v>
      </c>
      <c r="C18" s="1134" t="s">
        <v>955</v>
      </c>
      <c r="D18" s="1134"/>
      <c r="E18" s="1134"/>
      <c r="F18" s="1134"/>
      <c r="G18" s="1134"/>
      <c r="H18" s="1134"/>
      <c r="I18" s="1134"/>
      <c r="J18" s="1134"/>
      <c r="K18" s="1134"/>
      <c r="L18" s="1134"/>
      <c r="M18" s="1134"/>
      <c r="N18" s="1134"/>
      <c r="O18" s="1134"/>
      <c r="P18" s="1134"/>
      <c r="Q18" s="1134"/>
      <c r="R18" s="1134"/>
      <c r="S18" s="1134"/>
      <c r="T18" s="1134"/>
      <c r="U18" s="1134"/>
      <c r="V18" s="1134"/>
      <c r="W18" s="1134"/>
      <c r="X18" s="1134"/>
      <c r="Y18" s="1134"/>
      <c r="Z18" s="1134"/>
      <c r="AA18" s="1134"/>
      <c r="AB18" s="1134"/>
      <c r="AC18" s="1134"/>
      <c r="AD18" s="1134"/>
      <c r="AE18" s="381"/>
      <c r="AF18" s="381"/>
      <c r="AG18" s="381"/>
      <c r="AH18" s="381"/>
      <c r="AI18" s="381"/>
      <c r="AJ18" s="381"/>
      <c r="AK18" s="381"/>
      <c r="AL18" s="381"/>
      <c r="AM18" s="381"/>
      <c r="AN18" s="381"/>
      <c r="AO18" s="381"/>
      <c r="AP18" s="381"/>
      <c r="AQ18" s="381"/>
      <c r="AR18" s="381"/>
      <c r="AS18" s="381"/>
    </row>
    <row r="19" spans="2:45" ht="54.6" customHeight="1">
      <c r="B19" s="1133"/>
      <c r="C19" s="1134" t="s">
        <v>897</v>
      </c>
      <c r="D19" s="1134"/>
      <c r="E19" s="1134"/>
      <c r="F19" s="1134"/>
      <c r="G19" s="1134"/>
      <c r="H19" s="1134"/>
      <c r="I19" s="1134"/>
      <c r="J19" s="1134"/>
      <c r="K19" s="1134"/>
      <c r="L19" s="1134"/>
      <c r="M19" s="1134"/>
      <c r="N19" s="1134"/>
      <c r="O19" s="1134"/>
      <c r="P19" s="1134"/>
      <c r="Q19" s="1134"/>
      <c r="R19" s="1134"/>
      <c r="S19" s="1134"/>
      <c r="T19" s="1134"/>
      <c r="U19" s="1134"/>
      <c r="V19" s="1134"/>
      <c r="W19" s="1134"/>
      <c r="X19" s="1134"/>
      <c r="Y19" s="1134"/>
      <c r="Z19" s="1134"/>
      <c r="AA19" s="1134"/>
      <c r="AB19" s="1134"/>
      <c r="AC19" s="1134"/>
      <c r="AD19" s="1134"/>
      <c r="AE19" s="381"/>
      <c r="AF19" s="381"/>
      <c r="AG19" s="381"/>
      <c r="AH19" s="381"/>
      <c r="AI19" s="381"/>
      <c r="AJ19" s="381"/>
      <c r="AK19" s="381"/>
      <c r="AL19" s="381"/>
      <c r="AM19" s="381"/>
      <c r="AN19" s="381"/>
      <c r="AO19" s="381"/>
      <c r="AP19" s="381"/>
      <c r="AQ19" s="381"/>
      <c r="AR19" s="381"/>
      <c r="AS19" s="381"/>
    </row>
    <row r="20" spans="2:45" ht="62.25" customHeight="1">
      <c r="B20" s="236"/>
      <c r="C20" s="1134" t="s">
        <v>561</v>
      </c>
      <c r="D20" s="1134"/>
      <c r="E20" s="1134"/>
      <c r="F20" s="1134"/>
      <c r="G20" s="1134"/>
      <c r="H20" s="1134"/>
      <c r="I20" s="1134"/>
      <c r="J20" s="1134"/>
      <c r="K20" s="1134"/>
      <c r="L20" s="1134"/>
      <c r="M20" s="1134"/>
      <c r="N20" s="1134"/>
      <c r="O20" s="1134"/>
      <c r="P20" s="1134"/>
      <c r="Q20" s="1134"/>
      <c r="R20" s="1134"/>
      <c r="S20" s="1134"/>
      <c r="T20" s="1134"/>
      <c r="U20" s="1134"/>
      <c r="V20" s="1134"/>
      <c r="W20" s="1134"/>
      <c r="X20" s="1134"/>
      <c r="Y20" s="1134"/>
      <c r="Z20" s="1134"/>
      <c r="AA20" s="1134"/>
      <c r="AB20" s="1134"/>
      <c r="AC20" s="1134"/>
      <c r="AD20" s="1134"/>
      <c r="AE20" s="381"/>
      <c r="AF20" s="381"/>
      <c r="AG20" s="381"/>
      <c r="AH20" s="381"/>
      <c r="AI20" s="381"/>
      <c r="AJ20" s="381"/>
      <c r="AK20" s="381"/>
      <c r="AL20" s="381"/>
      <c r="AM20" s="381"/>
      <c r="AN20" s="381"/>
      <c r="AO20" s="381"/>
      <c r="AP20" s="381"/>
      <c r="AQ20" s="381"/>
      <c r="AR20" s="381"/>
      <c r="AS20" s="381"/>
    </row>
    <row r="21" spans="2:45" ht="43.5" customHeight="1">
      <c r="B21" s="236"/>
      <c r="C21" s="1134" t="s">
        <v>617</v>
      </c>
      <c r="D21" s="1134"/>
      <c r="E21" s="1134"/>
      <c r="F21" s="1134"/>
      <c r="G21" s="1134"/>
      <c r="H21" s="1134"/>
      <c r="I21" s="1134"/>
      <c r="J21" s="1134"/>
      <c r="K21" s="1134"/>
      <c r="L21" s="1134"/>
      <c r="M21" s="1134"/>
      <c r="N21" s="1134"/>
      <c r="O21" s="1134"/>
      <c r="P21" s="1134"/>
      <c r="Q21" s="1134"/>
      <c r="R21" s="1134"/>
      <c r="S21" s="1134"/>
      <c r="T21" s="1134"/>
      <c r="U21" s="1134"/>
      <c r="V21" s="1134"/>
      <c r="W21" s="1134"/>
      <c r="X21" s="1134"/>
      <c r="Y21" s="1134"/>
      <c r="Z21" s="1134"/>
      <c r="AA21" s="1134"/>
      <c r="AB21" s="1134"/>
      <c r="AC21" s="1134"/>
      <c r="AD21" s="1134"/>
      <c r="AE21" s="381"/>
      <c r="AF21" s="381"/>
      <c r="AG21" s="381"/>
      <c r="AH21" s="381"/>
      <c r="AI21" s="381"/>
      <c r="AJ21" s="381"/>
      <c r="AK21" s="381"/>
      <c r="AL21" s="381"/>
      <c r="AM21" s="381"/>
      <c r="AN21" s="381"/>
      <c r="AO21" s="381"/>
      <c r="AP21" s="381"/>
      <c r="AQ21" s="381"/>
      <c r="AR21" s="381"/>
      <c r="AS21" s="381"/>
    </row>
    <row r="22" spans="2:45" ht="70.5" customHeight="1">
      <c r="B22" s="236"/>
      <c r="C22" s="1134" t="s">
        <v>716</v>
      </c>
      <c r="D22" s="1134"/>
      <c r="E22" s="1134"/>
      <c r="F22" s="1134"/>
      <c r="G22" s="1134"/>
      <c r="H22" s="1134"/>
      <c r="I22" s="1134"/>
      <c r="J22" s="1134"/>
      <c r="K22" s="1134"/>
      <c r="L22" s="1134"/>
      <c r="M22" s="1134"/>
      <c r="N22" s="1134"/>
      <c r="O22" s="1134"/>
      <c r="P22" s="1134"/>
      <c r="Q22" s="1134"/>
      <c r="R22" s="1134"/>
      <c r="S22" s="1134"/>
      <c r="T22" s="1134"/>
      <c r="U22" s="1134"/>
      <c r="V22" s="1134"/>
      <c r="W22" s="1134"/>
      <c r="X22" s="1134"/>
      <c r="Y22" s="1134"/>
      <c r="Z22" s="1134"/>
      <c r="AA22" s="1134"/>
      <c r="AB22" s="1134"/>
      <c r="AC22" s="1134"/>
      <c r="AD22" s="1134"/>
      <c r="AE22" s="381"/>
      <c r="AF22" s="381"/>
      <c r="AG22" s="381"/>
      <c r="AH22" s="381"/>
      <c r="AI22" s="381"/>
      <c r="AJ22" s="381"/>
      <c r="AK22" s="381"/>
      <c r="AL22" s="381"/>
      <c r="AM22" s="381"/>
      <c r="AN22" s="381"/>
      <c r="AO22" s="381"/>
      <c r="AP22" s="381"/>
      <c r="AQ22" s="381"/>
      <c r="AR22" s="381"/>
      <c r="AS22" s="381"/>
    </row>
    <row r="23" spans="2:45" ht="15.75">
      <c r="B23" s="236"/>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29"/>
      <c r="AM23" s="229"/>
      <c r="AN23" s="229"/>
      <c r="AO23" s="229"/>
      <c r="AP23" s="229"/>
      <c r="AQ23" s="229"/>
      <c r="AR23" s="229"/>
      <c r="AS23" s="229"/>
    </row>
    <row r="24" spans="2:45" ht="15.75">
      <c r="B24" s="1133" t="s">
        <v>524</v>
      </c>
      <c r="C24" s="519" t="s">
        <v>526</v>
      </c>
      <c r="D24" s="239"/>
      <c r="E24" s="239"/>
      <c r="F24" s="519" t="s">
        <v>717</v>
      </c>
      <c r="G24" s="239"/>
      <c r="H24" s="239"/>
      <c r="I24" s="239"/>
      <c r="J24" s="519" t="s">
        <v>723</v>
      </c>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29"/>
      <c r="AM24" s="229"/>
      <c r="AN24" s="229"/>
      <c r="AO24" s="229"/>
      <c r="AP24" s="229"/>
      <c r="AQ24" s="229"/>
      <c r="AR24" s="229"/>
      <c r="AS24" s="229"/>
    </row>
    <row r="25" spans="2:45" ht="15.75">
      <c r="B25" s="1133"/>
      <c r="C25" s="519" t="s">
        <v>527</v>
      </c>
      <c r="D25" s="239"/>
      <c r="E25" s="239"/>
      <c r="F25" s="519" t="s">
        <v>718</v>
      </c>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29"/>
      <c r="AM25" s="229"/>
      <c r="AN25" s="229"/>
      <c r="AO25" s="229"/>
      <c r="AP25" s="229"/>
      <c r="AQ25" s="229"/>
      <c r="AR25" s="229"/>
      <c r="AS25" s="229"/>
    </row>
    <row r="26" spans="2:45" ht="15.75">
      <c r="B26" s="236"/>
      <c r="C26" s="519" t="s">
        <v>528</v>
      </c>
      <c r="D26" s="239"/>
      <c r="E26" s="239"/>
      <c r="F26" s="519" t="s">
        <v>719</v>
      </c>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29"/>
      <c r="AM26" s="229"/>
      <c r="AN26" s="229"/>
      <c r="AO26" s="229"/>
      <c r="AP26" s="229"/>
      <c r="AQ26" s="229"/>
      <c r="AR26" s="229"/>
      <c r="AS26" s="229"/>
    </row>
    <row r="27" spans="2:45" ht="15.75">
      <c r="B27" s="236"/>
      <c r="C27" s="519" t="s">
        <v>529</v>
      </c>
      <c r="D27" s="239"/>
      <c r="E27" s="239"/>
      <c r="F27" s="519" t="s">
        <v>720</v>
      </c>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29"/>
      <c r="AM27" s="229"/>
      <c r="AN27" s="229"/>
      <c r="AO27" s="229"/>
      <c r="AP27" s="229"/>
      <c r="AQ27" s="229"/>
      <c r="AR27" s="229"/>
      <c r="AS27" s="229"/>
    </row>
    <row r="28" spans="2:45" ht="15.75">
      <c r="B28" s="236"/>
      <c r="C28" s="519" t="s">
        <v>530</v>
      </c>
      <c r="D28" s="239"/>
      <c r="E28" s="239"/>
      <c r="F28" s="519" t="s">
        <v>721</v>
      </c>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29"/>
      <c r="AM28" s="229"/>
      <c r="AN28" s="229"/>
      <c r="AO28" s="229"/>
      <c r="AP28" s="229"/>
      <c r="AQ28" s="229"/>
      <c r="AR28" s="229"/>
      <c r="AS28" s="229"/>
    </row>
    <row r="29" spans="2:45" ht="15.75">
      <c r="B29" s="236"/>
      <c r="C29" s="519" t="s">
        <v>531</v>
      </c>
      <c r="D29" s="239"/>
      <c r="E29" s="239"/>
      <c r="F29" s="519" t="s">
        <v>722</v>
      </c>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29"/>
      <c r="AM29" s="229"/>
      <c r="AN29" s="229"/>
      <c r="AO29" s="229"/>
      <c r="AP29" s="229"/>
      <c r="AQ29" s="229"/>
      <c r="AR29" s="229"/>
      <c r="AS29" s="229"/>
    </row>
    <row r="30" spans="2:45" ht="15.75">
      <c r="B30" s="236"/>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29"/>
      <c r="AM30" s="229"/>
      <c r="AN30" s="229"/>
      <c r="AO30" s="229"/>
      <c r="AP30" s="229"/>
      <c r="AQ30" s="229"/>
      <c r="AR30" s="229"/>
      <c r="AS30" s="229"/>
    </row>
    <row r="31" spans="2:45" ht="15.75">
      <c r="B31" s="236"/>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29"/>
      <c r="AM31" s="229"/>
      <c r="AN31" s="229"/>
      <c r="AO31" s="229"/>
      <c r="AP31" s="229"/>
      <c r="AQ31" s="229"/>
      <c r="AR31" s="229"/>
      <c r="AS31" s="229"/>
    </row>
    <row r="32" spans="2:45">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row>
    <row r="33" spans="1:45" ht="15.75">
      <c r="B33" s="243" t="s">
        <v>265</v>
      </c>
      <c r="C33" s="244"/>
      <c r="D33" s="513"/>
      <c r="E33" s="219"/>
      <c r="F33" s="219"/>
      <c r="G33" s="219"/>
      <c r="H33" s="219"/>
      <c r="I33" s="219"/>
      <c r="J33" s="219"/>
      <c r="K33" s="219"/>
      <c r="L33" s="219"/>
      <c r="M33" s="219"/>
      <c r="N33" s="219"/>
      <c r="O33" s="219"/>
      <c r="P33" s="219"/>
      <c r="Q33" s="219"/>
      <c r="R33" s="244"/>
      <c r="S33" s="219"/>
      <c r="T33" s="219"/>
      <c r="U33" s="219"/>
      <c r="V33" s="219"/>
      <c r="W33" s="219"/>
      <c r="X33" s="219"/>
      <c r="Y33" s="219"/>
      <c r="Z33" s="219"/>
      <c r="AA33" s="219"/>
      <c r="AB33" s="219"/>
      <c r="AC33" s="219"/>
      <c r="AD33" s="219"/>
      <c r="AE33" s="233"/>
      <c r="AF33" s="231"/>
      <c r="AG33" s="231"/>
      <c r="AH33" s="231"/>
      <c r="AI33" s="231"/>
      <c r="AJ33" s="231"/>
      <c r="AK33" s="231"/>
      <c r="AL33" s="231"/>
      <c r="AM33" s="231"/>
      <c r="AN33" s="231"/>
      <c r="AO33" s="231"/>
      <c r="AP33" s="231"/>
      <c r="AQ33" s="231"/>
      <c r="AR33" s="231"/>
      <c r="AS33" s="231"/>
    </row>
    <row r="34" spans="1:45" ht="36.75" customHeight="1">
      <c r="B34" s="1123" t="s">
        <v>211</v>
      </c>
      <c r="C34" s="1125" t="s">
        <v>33</v>
      </c>
      <c r="D34" s="653" t="s">
        <v>421</v>
      </c>
      <c r="E34" s="1137" t="s">
        <v>209</v>
      </c>
      <c r="F34" s="1138"/>
      <c r="G34" s="1138"/>
      <c r="H34" s="1138"/>
      <c r="I34" s="1138"/>
      <c r="J34" s="1138"/>
      <c r="K34" s="1138"/>
      <c r="L34" s="1138"/>
      <c r="M34" s="1138"/>
      <c r="N34" s="1138"/>
      <c r="O34" s="1138"/>
      <c r="P34" s="1138"/>
      <c r="Q34" s="1139" t="s">
        <v>213</v>
      </c>
      <c r="R34" s="652" t="s">
        <v>422</v>
      </c>
      <c r="S34" s="1120" t="s">
        <v>212</v>
      </c>
      <c r="T34" s="1121"/>
      <c r="U34" s="1121"/>
      <c r="V34" s="1121"/>
      <c r="W34" s="1121"/>
      <c r="X34" s="1121"/>
      <c r="Y34" s="1121"/>
      <c r="Z34" s="1121"/>
      <c r="AA34" s="1121"/>
      <c r="AB34" s="1121"/>
      <c r="AC34" s="1121"/>
      <c r="AD34" s="1132"/>
      <c r="AE34" s="1120" t="s">
        <v>242</v>
      </c>
      <c r="AF34" s="1121"/>
      <c r="AG34" s="1121"/>
      <c r="AH34" s="1121"/>
      <c r="AI34" s="1121"/>
      <c r="AJ34" s="1121"/>
      <c r="AK34" s="1121"/>
      <c r="AL34" s="1121"/>
      <c r="AM34" s="1121"/>
      <c r="AN34" s="1121"/>
      <c r="AO34" s="1121"/>
      <c r="AP34" s="1121"/>
      <c r="AQ34" s="1121"/>
      <c r="AR34" s="1121"/>
      <c r="AS34" s="1122"/>
    </row>
    <row r="35" spans="1:45" ht="65.25" customHeight="1">
      <c r="B35" s="1124"/>
      <c r="C35" s="1120"/>
      <c r="D35" s="661">
        <v>2015</v>
      </c>
      <c r="E35" s="665">
        <v>2016</v>
      </c>
      <c r="F35" s="662">
        <v>2017</v>
      </c>
      <c r="G35" s="662">
        <v>2018</v>
      </c>
      <c r="H35" s="662">
        <v>2019</v>
      </c>
      <c r="I35" s="662">
        <v>2020</v>
      </c>
      <c r="J35" s="662">
        <v>2021</v>
      </c>
      <c r="K35" s="662">
        <v>2022</v>
      </c>
      <c r="L35" s="664">
        <v>2023</v>
      </c>
      <c r="M35" s="663">
        <v>2024</v>
      </c>
      <c r="N35" s="662">
        <v>2025</v>
      </c>
      <c r="O35" s="663">
        <v>2026</v>
      </c>
      <c r="P35" s="665">
        <v>2027</v>
      </c>
      <c r="Q35" s="1139"/>
      <c r="R35" s="666">
        <v>2015</v>
      </c>
      <c r="S35" s="247">
        <v>2016</v>
      </c>
      <c r="T35" s="247">
        <v>2017</v>
      </c>
      <c r="U35" s="247">
        <v>2018</v>
      </c>
      <c r="V35" s="247">
        <v>2019</v>
      </c>
      <c r="W35" s="247">
        <v>2020</v>
      </c>
      <c r="X35" s="247">
        <v>2021</v>
      </c>
      <c r="Y35" s="247">
        <v>2022</v>
      </c>
      <c r="Z35" s="247">
        <v>2023</v>
      </c>
      <c r="AA35" s="382">
        <v>2024</v>
      </c>
      <c r="AB35" s="382">
        <v>2025</v>
      </c>
      <c r="AC35" s="382">
        <v>2026</v>
      </c>
      <c r="AD35" s="382">
        <v>2027</v>
      </c>
      <c r="AE35" s="247" t="str">
        <f>'1.  LRAMVA Summary'!$D$53</f>
        <v>Residential</v>
      </c>
      <c r="AF35" s="247" t="str">
        <f>'1.  LRAMVA Summary'!$E$53</f>
        <v>GS&lt;50 kW</v>
      </c>
      <c r="AG35" s="247" t="str">
        <f>'1.  LRAMVA Summary'!$F$53</f>
        <v>GS&gt;50 KW - Thermal Demand Meter</v>
      </c>
      <c r="AH35" s="247" t="str">
        <f>'1.  LRAMVA Summary'!$G$53</f>
        <v>GS&gt;50 KW - Interval Meter</v>
      </c>
      <c r="AI35" s="247" t="str">
        <f>'1.  LRAMVA Summary'!$H$53</f>
        <v>Street Lighting</v>
      </c>
      <c r="AJ35" s="247" t="str">
        <f>'1.  LRAMVA Summary'!$I$53</f>
        <v/>
      </c>
      <c r="AK35" s="247" t="str">
        <f>'1.  LRAMVA Summary'!$J$53</f>
        <v/>
      </c>
      <c r="AL35" s="247" t="str">
        <f>'1.  LRAMVA Summary'!$K$53</f>
        <v/>
      </c>
      <c r="AM35" s="247" t="str">
        <f>'1.  LRAMVA Summary'!$L$53</f>
        <v/>
      </c>
      <c r="AN35" s="247" t="str">
        <f>'1.  LRAMVA Summary'!$M$53</f>
        <v/>
      </c>
      <c r="AO35" s="247" t="str">
        <f>'1.  LRAMVA Summary'!$N$53</f>
        <v/>
      </c>
      <c r="AP35" s="247" t="str">
        <f>'1.  LRAMVA Summary'!$O$53</f>
        <v/>
      </c>
      <c r="AQ35" s="247" t="str">
        <f>'1.  LRAMVA Summary'!$P$53</f>
        <v/>
      </c>
      <c r="AR35" s="247" t="str">
        <f>'1.  LRAMVA Summary'!$Q$53</f>
        <v/>
      </c>
      <c r="AS35" s="249" t="str">
        <f>'1.  LRAMVA Summary'!$R$53</f>
        <v>Total</v>
      </c>
    </row>
    <row r="36" spans="1:45" ht="16.5" customHeight="1">
      <c r="B36" s="456" t="s">
        <v>501</v>
      </c>
      <c r="C36" s="251"/>
      <c r="D36" s="251"/>
      <c r="E36" s="251"/>
      <c r="F36" s="251"/>
      <c r="G36" s="251"/>
      <c r="H36" s="251"/>
      <c r="I36" s="251"/>
      <c r="J36" s="251"/>
      <c r="K36" s="251"/>
      <c r="L36" s="251"/>
      <c r="M36" s="251"/>
      <c r="N36" s="251"/>
      <c r="O36" s="251"/>
      <c r="P36" s="251"/>
      <c r="Q36" s="252"/>
      <c r="R36" s="251"/>
      <c r="S36" s="251"/>
      <c r="T36" s="251"/>
      <c r="U36" s="251"/>
      <c r="V36" s="251"/>
      <c r="W36" s="251"/>
      <c r="X36" s="251"/>
      <c r="Y36" s="251"/>
      <c r="Z36" s="251"/>
      <c r="AA36" s="251"/>
      <c r="AB36" s="251"/>
      <c r="AC36" s="251"/>
      <c r="AD36" s="251"/>
      <c r="AE36" s="253" t="str">
        <f>'1.  LRAMVA Summary'!$D$54</f>
        <v>kWh</v>
      </c>
      <c r="AF36" s="253" t="str">
        <f>'1.  LRAMVA Summary'!$E$54</f>
        <v>kWh</v>
      </c>
      <c r="AG36" s="253" t="str">
        <f>'1.  LRAMVA Summary'!$F$54</f>
        <v>kW</v>
      </c>
      <c r="AH36" s="253" t="str">
        <f>'1.  LRAMVA Summary'!$G$54</f>
        <v>kW</v>
      </c>
      <c r="AI36" s="253" t="str">
        <f>'1.  LRAMVA Summary'!$H$54</f>
        <v>kW</v>
      </c>
      <c r="AJ36" s="253">
        <f>'1.  LRAMVA Summary'!$I$54</f>
        <v>0</v>
      </c>
      <c r="AK36" s="253">
        <f>'1.  LRAMVA Summary'!$J$54</f>
        <v>0</v>
      </c>
      <c r="AL36" s="253">
        <f>'1.  LRAMVA Summary'!$K$54</f>
        <v>0</v>
      </c>
      <c r="AM36" s="253">
        <f>'1.  LRAMVA Summary'!$L$54</f>
        <v>0</v>
      </c>
      <c r="AN36" s="253">
        <f>'1.  LRAMVA Summary'!$M$54</f>
        <v>0</v>
      </c>
      <c r="AO36" s="253">
        <f>'1.  LRAMVA Summary'!$N$54</f>
        <v>0</v>
      </c>
      <c r="AP36" s="253">
        <f>'1.  LRAMVA Summary'!$O$54</f>
        <v>0</v>
      </c>
      <c r="AQ36" s="253">
        <f>'1.  LRAMVA Summary'!$P$54</f>
        <v>0</v>
      </c>
      <c r="AR36" s="253">
        <f>'1.  LRAMVA Summary'!$Q$54</f>
        <v>0</v>
      </c>
      <c r="AS36" s="254"/>
    </row>
    <row r="37" spans="1:45" ht="16.5" customHeight="1" outlineLevel="1">
      <c r="B37" s="250" t="s">
        <v>494</v>
      </c>
      <c r="C37" s="251"/>
      <c r="D37" s="251"/>
      <c r="E37" s="251"/>
      <c r="F37" s="251"/>
      <c r="G37" s="251"/>
      <c r="H37" s="251"/>
      <c r="I37" s="251"/>
      <c r="J37" s="251"/>
      <c r="K37" s="251"/>
      <c r="L37" s="251"/>
      <c r="M37" s="251"/>
      <c r="N37" s="251"/>
      <c r="O37" s="251"/>
      <c r="P37" s="251"/>
      <c r="Q37" s="252"/>
      <c r="R37" s="251"/>
      <c r="S37" s="251"/>
      <c r="T37" s="251"/>
      <c r="U37" s="251"/>
      <c r="V37" s="251"/>
      <c r="W37" s="251"/>
      <c r="X37" s="251"/>
      <c r="Y37" s="251"/>
      <c r="Z37" s="251"/>
      <c r="AA37" s="251"/>
      <c r="AB37" s="251"/>
      <c r="AC37" s="251"/>
      <c r="AD37" s="251"/>
      <c r="AE37" s="253"/>
      <c r="AF37" s="253"/>
      <c r="AG37" s="253"/>
      <c r="AH37" s="253"/>
      <c r="AI37" s="253"/>
      <c r="AJ37" s="253"/>
      <c r="AK37" s="253"/>
      <c r="AL37" s="253"/>
      <c r="AM37" s="253"/>
      <c r="AN37" s="253"/>
      <c r="AO37" s="253"/>
      <c r="AP37" s="253"/>
      <c r="AQ37" s="253"/>
      <c r="AR37" s="253"/>
      <c r="AS37" s="254"/>
    </row>
    <row r="38" spans="1:45" outlineLevel="1">
      <c r="A38" s="459">
        <v>1</v>
      </c>
      <c r="B38" s="275" t="s">
        <v>95</v>
      </c>
      <c r="C38" s="253" t="s">
        <v>25</v>
      </c>
      <c r="D38" s="257"/>
      <c r="E38" s="257"/>
      <c r="F38" s="257"/>
      <c r="G38" s="257"/>
      <c r="H38" s="257"/>
      <c r="I38" s="257"/>
      <c r="J38" s="257">
        <f>+'7.  Persistence Report'!BA78</f>
        <v>216959</v>
      </c>
      <c r="K38" s="257">
        <f>+'7.  Persistence Report'!BB78</f>
        <v>216913</v>
      </c>
      <c r="L38" s="257">
        <f>+'7.  Persistence Report'!BC78</f>
        <v>216913</v>
      </c>
      <c r="M38" s="257">
        <f>+'7.  Persistence Report'!BD78</f>
        <v>216913</v>
      </c>
      <c r="N38" s="257">
        <f>+'7.  Persistence Report'!BE78</f>
        <v>198333</v>
      </c>
      <c r="O38" s="257">
        <f>+'7.  Persistence Report'!BF78</f>
        <v>197386</v>
      </c>
      <c r="P38" s="257">
        <f>+'7.  Persistence Report'!BG78</f>
        <v>197386</v>
      </c>
      <c r="Q38" s="253"/>
      <c r="R38" s="257"/>
      <c r="S38" s="257"/>
      <c r="T38" s="257"/>
      <c r="U38" s="257"/>
      <c r="V38" s="257"/>
      <c r="W38" s="257"/>
      <c r="X38" s="257">
        <f>+'7.  Persistence Report'!V78</f>
        <v>14</v>
      </c>
      <c r="Y38" s="257">
        <f>+'7.  Persistence Report'!W78</f>
        <v>14</v>
      </c>
      <c r="Z38" s="257">
        <f>+'7.  Persistence Report'!X78</f>
        <v>14</v>
      </c>
      <c r="AA38" s="257">
        <f>+'7.  Persistence Report'!Y78</f>
        <v>14</v>
      </c>
      <c r="AB38" s="257">
        <f>+'7.  Persistence Report'!Z78</f>
        <v>12</v>
      </c>
      <c r="AC38" s="257">
        <f>+'7.  Persistence Report'!AA78</f>
        <v>12</v>
      </c>
      <c r="AD38" s="257">
        <f>+'7.  Persistence Report'!AB78</f>
        <v>12</v>
      </c>
      <c r="AE38" s="363"/>
      <c r="AF38" s="363"/>
      <c r="AG38" s="363"/>
      <c r="AH38" s="363"/>
      <c r="AI38" s="363"/>
      <c r="AJ38" s="363"/>
      <c r="AK38" s="363"/>
      <c r="AL38" s="363"/>
      <c r="AM38" s="363"/>
      <c r="AN38" s="363"/>
      <c r="AO38" s="363"/>
      <c r="AP38" s="363"/>
      <c r="AQ38" s="363"/>
      <c r="AR38" s="363"/>
      <c r="AS38" s="258">
        <f>SUM(AE38:AR38)</f>
        <v>0</v>
      </c>
    </row>
    <row r="39" spans="1:45" outlineLevel="1">
      <c r="B39" s="256" t="s">
        <v>266</v>
      </c>
      <c r="C39" s="253" t="s">
        <v>163</v>
      </c>
      <c r="D39" s="257"/>
      <c r="E39" s="257"/>
      <c r="F39" s="257"/>
      <c r="G39" s="257"/>
      <c r="H39" s="257"/>
      <c r="I39" s="257"/>
      <c r="J39" s="257">
        <f>+'7.  Persistence Report'!BA77</f>
        <v>4422</v>
      </c>
      <c r="K39" s="257">
        <f>+'7.  Persistence Report'!BB77</f>
        <v>4420</v>
      </c>
      <c r="L39" s="257">
        <f>+'7.  Persistence Report'!BC77</f>
        <v>4420</v>
      </c>
      <c r="M39" s="257">
        <f>+'7.  Persistence Report'!BD77</f>
        <v>4420</v>
      </c>
      <c r="N39" s="257">
        <f>+'7.  Persistence Report'!BE77</f>
        <v>4383</v>
      </c>
      <c r="O39" s="257">
        <f>+'7.  Persistence Report'!BF77</f>
        <v>4382</v>
      </c>
      <c r="P39" s="257">
        <f>+'7.  Persistence Report'!BG77</f>
        <v>4382</v>
      </c>
      <c r="Q39" s="416"/>
      <c r="R39" s="257"/>
      <c r="S39" s="257"/>
      <c r="T39" s="257"/>
      <c r="U39" s="257"/>
      <c r="V39" s="257"/>
      <c r="W39" s="257"/>
      <c r="X39" s="257">
        <f>+'7.  Persistence Report'!V77</f>
        <v>0</v>
      </c>
      <c r="Y39" s="257">
        <f>+'7.  Persistence Report'!W77</f>
        <v>0</v>
      </c>
      <c r="Z39" s="257">
        <f>+'7.  Persistence Report'!X77</f>
        <v>0</v>
      </c>
      <c r="AA39" s="257">
        <f>+'7.  Persistence Report'!Y77</f>
        <v>0</v>
      </c>
      <c r="AB39" s="257">
        <f>+'7.  Persistence Report'!Z77</f>
        <v>0</v>
      </c>
      <c r="AC39" s="257">
        <f>+'7.  Persistence Report'!AA77</f>
        <v>0</v>
      </c>
      <c r="AD39" s="257">
        <f>+'7.  Persistence Report'!AB77</f>
        <v>0</v>
      </c>
      <c r="AE39" s="364">
        <f>AE38</f>
        <v>0</v>
      </c>
      <c r="AF39" s="364">
        <f t="shared" ref="AF39:AR39" si="0">AF38</f>
        <v>0</v>
      </c>
      <c r="AG39" s="364">
        <f t="shared" si="0"/>
        <v>0</v>
      </c>
      <c r="AH39" s="364">
        <f t="shared" si="0"/>
        <v>0</v>
      </c>
      <c r="AI39" s="364">
        <f t="shared" si="0"/>
        <v>0</v>
      </c>
      <c r="AJ39" s="364">
        <f t="shared" si="0"/>
        <v>0</v>
      </c>
      <c r="AK39" s="364">
        <f t="shared" si="0"/>
        <v>0</v>
      </c>
      <c r="AL39" s="364">
        <f t="shared" si="0"/>
        <v>0</v>
      </c>
      <c r="AM39" s="364">
        <f t="shared" si="0"/>
        <v>0</v>
      </c>
      <c r="AN39" s="364">
        <f t="shared" si="0"/>
        <v>0</v>
      </c>
      <c r="AO39" s="364">
        <f t="shared" si="0"/>
        <v>0</v>
      </c>
      <c r="AP39" s="364">
        <f t="shared" si="0"/>
        <v>0</v>
      </c>
      <c r="AQ39" s="364">
        <f t="shared" si="0"/>
        <v>0</v>
      </c>
      <c r="AR39" s="364">
        <f t="shared" si="0"/>
        <v>0</v>
      </c>
      <c r="AS39" s="259"/>
    </row>
    <row r="40" spans="1:45" ht="15.75" outlineLevel="1">
      <c r="B40" s="260"/>
      <c r="C40" s="261"/>
      <c r="D40" s="261"/>
      <c r="E40" s="261"/>
      <c r="F40" s="261"/>
      <c r="G40" s="261"/>
      <c r="H40" s="261"/>
      <c r="I40" s="261"/>
      <c r="J40" s="261"/>
      <c r="K40" s="261"/>
      <c r="L40" s="261"/>
      <c r="M40" s="261"/>
      <c r="N40" s="261"/>
      <c r="O40" s="261"/>
      <c r="P40" s="261"/>
      <c r="Q40" s="262"/>
      <c r="R40" s="261"/>
      <c r="S40" s="261"/>
      <c r="T40" s="261"/>
      <c r="U40" s="261"/>
      <c r="V40" s="261"/>
      <c r="W40" s="261"/>
      <c r="X40" s="261"/>
      <c r="Y40" s="261"/>
      <c r="Z40" s="261"/>
      <c r="AA40" s="261"/>
      <c r="AB40" s="261"/>
      <c r="AC40" s="261"/>
      <c r="AD40" s="261"/>
      <c r="AE40" s="365"/>
      <c r="AF40" s="366"/>
      <c r="AG40" s="366"/>
      <c r="AH40" s="366"/>
      <c r="AI40" s="366"/>
      <c r="AJ40" s="366"/>
      <c r="AK40" s="366"/>
      <c r="AL40" s="366"/>
      <c r="AM40" s="366"/>
      <c r="AN40" s="366"/>
      <c r="AO40" s="366"/>
      <c r="AP40" s="366"/>
      <c r="AQ40" s="366"/>
      <c r="AR40" s="366"/>
      <c r="AS40" s="264"/>
    </row>
    <row r="41" spans="1:45" outlineLevel="1">
      <c r="A41" s="459">
        <v>2</v>
      </c>
      <c r="B41" s="275" t="s">
        <v>96</v>
      </c>
      <c r="C41" s="253" t="s">
        <v>25</v>
      </c>
      <c r="D41" s="257"/>
      <c r="E41" s="257"/>
      <c r="F41" s="257"/>
      <c r="G41" s="257"/>
      <c r="H41" s="257"/>
      <c r="I41" s="257"/>
      <c r="J41" s="257">
        <f>+'7.  Persistence Report'!BA76</f>
        <v>613181</v>
      </c>
      <c r="K41" s="257">
        <f>+'7.  Persistence Report'!BB76</f>
        <v>612886</v>
      </c>
      <c r="L41" s="257">
        <f>+'7.  Persistence Report'!BC76</f>
        <v>612886</v>
      </c>
      <c r="M41" s="257">
        <f>+'7.  Persistence Report'!BD76</f>
        <v>612886</v>
      </c>
      <c r="N41" s="257">
        <f>+'7.  Persistence Report'!BE76</f>
        <v>566030</v>
      </c>
      <c r="O41" s="257">
        <f>+'7.  Persistence Report'!BF76</f>
        <v>536087</v>
      </c>
      <c r="P41" s="257">
        <f>+'7.  Persistence Report'!BG76</f>
        <v>536087</v>
      </c>
      <c r="Q41" s="253"/>
      <c r="R41" s="257"/>
      <c r="S41" s="257"/>
      <c r="T41" s="257"/>
      <c r="U41" s="257"/>
      <c r="V41" s="257"/>
      <c r="W41" s="257"/>
      <c r="X41" s="257">
        <f>+'7.  Persistence Report'!V76</f>
        <v>42</v>
      </c>
      <c r="Y41" s="257">
        <f>+'7.  Persistence Report'!W76</f>
        <v>41</v>
      </c>
      <c r="Z41" s="257">
        <f>+'7.  Persistence Report'!X76</f>
        <v>41</v>
      </c>
      <c r="AA41" s="257">
        <f>+'7.  Persistence Report'!Y76</f>
        <v>41</v>
      </c>
      <c r="AB41" s="257">
        <f>+'7.  Persistence Report'!Z76</f>
        <v>35</v>
      </c>
      <c r="AC41" s="257">
        <f>+'7.  Persistence Report'!AA76</f>
        <v>33</v>
      </c>
      <c r="AD41" s="257">
        <f>+'7.  Persistence Report'!AB76</f>
        <v>33</v>
      </c>
      <c r="AE41" s="363"/>
      <c r="AF41" s="363"/>
      <c r="AG41" s="363"/>
      <c r="AH41" s="363"/>
      <c r="AI41" s="363"/>
      <c r="AJ41" s="363"/>
      <c r="AK41" s="363"/>
      <c r="AL41" s="363"/>
      <c r="AM41" s="363"/>
      <c r="AN41" s="363"/>
      <c r="AO41" s="363"/>
      <c r="AP41" s="363"/>
      <c r="AQ41" s="363"/>
      <c r="AR41" s="363"/>
      <c r="AS41" s="258">
        <f>SUM(AE41:AR41)</f>
        <v>0</v>
      </c>
    </row>
    <row r="42" spans="1:45" outlineLevel="1">
      <c r="B42" s="256" t="s">
        <v>266</v>
      </c>
      <c r="C42" s="253" t="s">
        <v>163</v>
      </c>
      <c r="D42" s="257"/>
      <c r="E42" s="257"/>
      <c r="F42" s="257"/>
      <c r="G42" s="257"/>
      <c r="H42" s="257"/>
      <c r="I42" s="257"/>
      <c r="J42" s="257">
        <f>+'7.  Persistence Report'!BA75</f>
        <v>1429</v>
      </c>
      <c r="K42" s="257">
        <f>+'7.  Persistence Report'!BB75</f>
        <v>1428</v>
      </c>
      <c r="L42" s="257">
        <f>+'7.  Persistence Report'!BC75</f>
        <v>1428</v>
      </c>
      <c r="M42" s="257">
        <f>+'7.  Persistence Report'!BD75</f>
        <v>1428</v>
      </c>
      <c r="N42" s="257">
        <f>+'7.  Persistence Report'!BE75</f>
        <v>1226</v>
      </c>
      <c r="O42" s="257">
        <f>+'7.  Persistence Report'!BF75</f>
        <v>1226</v>
      </c>
      <c r="P42" s="257">
        <f>+'7.  Persistence Report'!BG75</f>
        <v>1226</v>
      </c>
      <c r="Q42" s="416"/>
      <c r="R42" s="257"/>
      <c r="S42" s="257"/>
      <c r="T42" s="257"/>
      <c r="U42" s="257"/>
      <c r="V42" s="257"/>
      <c r="W42" s="257"/>
      <c r="X42" s="257">
        <f>+'7.  Persistence Report'!V75</f>
        <v>0</v>
      </c>
      <c r="Y42" s="257">
        <f>+'7.  Persistence Report'!W75</f>
        <v>0</v>
      </c>
      <c r="Z42" s="257">
        <f>+'7.  Persistence Report'!X75</f>
        <v>0</v>
      </c>
      <c r="AA42" s="257">
        <f>+'7.  Persistence Report'!Y75</f>
        <v>0</v>
      </c>
      <c r="AB42" s="257">
        <f>+'7.  Persistence Report'!Z75</f>
        <v>0</v>
      </c>
      <c r="AC42" s="257">
        <f>+'7.  Persistence Report'!AA75</f>
        <v>0</v>
      </c>
      <c r="AD42" s="257">
        <f>+'7.  Persistence Report'!AB75</f>
        <v>0</v>
      </c>
      <c r="AE42" s="364">
        <f>AE41</f>
        <v>0</v>
      </c>
      <c r="AF42" s="364">
        <f t="shared" ref="AF42" si="1">AF41</f>
        <v>0</v>
      </c>
      <c r="AG42" s="364">
        <f t="shared" ref="AG42" si="2">AG41</f>
        <v>0</v>
      </c>
      <c r="AH42" s="364">
        <f t="shared" ref="AH42" si="3">AH41</f>
        <v>0</v>
      </c>
      <c r="AI42" s="364">
        <f t="shared" ref="AI42" si="4">AI41</f>
        <v>0</v>
      </c>
      <c r="AJ42" s="364">
        <f t="shared" ref="AJ42" si="5">AJ41</f>
        <v>0</v>
      </c>
      <c r="AK42" s="364">
        <f t="shared" ref="AK42" si="6">AK41</f>
        <v>0</v>
      </c>
      <c r="AL42" s="364">
        <f t="shared" ref="AL42" si="7">AL41</f>
        <v>0</v>
      </c>
      <c r="AM42" s="364">
        <f t="shared" ref="AM42" si="8">AM41</f>
        <v>0</v>
      </c>
      <c r="AN42" s="364">
        <f t="shared" ref="AN42" si="9">AN41</f>
        <v>0</v>
      </c>
      <c r="AO42" s="364">
        <f t="shared" ref="AO42" si="10">AO41</f>
        <v>0</v>
      </c>
      <c r="AP42" s="364">
        <f t="shared" ref="AP42" si="11">AP41</f>
        <v>0</v>
      </c>
      <c r="AQ42" s="364">
        <f t="shared" ref="AQ42" si="12">AQ41</f>
        <v>0</v>
      </c>
      <c r="AR42" s="364">
        <f t="shared" ref="AR42" si="13">AR41</f>
        <v>0</v>
      </c>
      <c r="AS42" s="259"/>
    </row>
    <row r="43" spans="1:45" ht="15.75" outlineLevel="1">
      <c r="B43" s="260"/>
      <c r="C43" s="261"/>
      <c r="D43" s="266"/>
      <c r="E43" s="266"/>
      <c r="F43" s="266"/>
      <c r="G43" s="266"/>
      <c r="H43" s="266"/>
      <c r="I43" s="266"/>
      <c r="J43" s="266"/>
      <c r="K43" s="266"/>
      <c r="L43" s="266"/>
      <c r="M43" s="266"/>
      <c r="N43" s="266"/>
      <c r="O43" s="266"/>
      <c r="P43" s="266"/>
      <c r="Q43" s="262"/>
      <c r="R43" s="266"/>
      <c r="S43" s="266"/>
      <c r="T43" s="266"/>
      <c r="U43" s="266"/>
      <c r="V43" s="266"/>
      <c r="W43" s="266"/>
      <c r="X43" s="266"/>
      <c r="Y43" s="266"/>
      <c r="Z43" s="266"/>
      <c r="AA43" s="266"/>
      <c r="AB43" s="266"/>
      <c r="AC43" s="266"/>
      <c r="AD43" s="266"/>
      <c r="AE43" s="365"/>
      <c r="AF43" s="366"/>
      <c r="AG43" s="366"/>
      <c r="AH43" s="366"/>
      <c r="AI43" s="366"/>
      <c r="AJ43" s="366"/>
      <c r="AK43" s="366"/>
      <c r="AL43" s="366"/>
      <c r="AM43" s="366"/>
      <c r="AN43" s="366"/>
      <c r="AO43" s="366"/>
      <c r="AP43" s="366"/>
      <c r="AQ43" s="366"/>
      <c r="AR43" s="366"/>
      <c r="AS43" s="264"/>
    </row>
    <row r="44" spans="1:45" outlineLevel="1">
      <c r="A44" s="459">
        <v>3</v>
      </c>
      <c r="B44" s="275" t="s">
        <v>97</v>
      </c>
      <c r="C44" s="253" t="s">
        <v>25</v>
      </c>
      <c r="D44" s="257"/>
      <c r="E44" s="257"/>
      <c r="F44" s="257"/>
      <c r="G44" s="257"/>
      <c r="H44" s="257"/>
      <c r="I44" s="257"/>
      <c r="J44" s="257">
        <f>+'7.  Persistence Report'!BA74</f>
        <v>0</v>
      </c>
      <c r="K44" s="257">
        <f>+'7.  Persistence Report'!BB74</f>
        <v>0</v>
      </c>
      <c r="L44" s="257">
        <f>+'7.  Persistence Report'!BC74</f>
        <v>0</v>
      </c>
      <c r="M44" s="257">
        <f>+'7.  Persistence Report'!BD74</f>
        <v>0</v>
      </c>
      <c r="N44" s="257">
        <f>+'7.  Persistence Report'!BE74</f>
        <v>0</v>
      </c>
      <c r="O44" s="257">
        <f>+'7.  Persistence Report'!BF74</f>
        <v>0</v>
      </c>
      <c r="P44" s="257">
        <f>+'7.  Persistence Report'!BG74</f>
        <v>0</v>
      </c>
      <c r="Q44" s="253"/>
      <c r="R44" s="257"/>
      <c r="S44" s="257"/>
      <c r="T44" s="257"/>
      <c r="U44" s="257"/>
      <c r="V44" s="257"/>
      <c r="W44" s="257"/>
      <c r="X44" s="257">
        <f>+'7.  Persistence Report'!V74</f>
        <v>0</v>
      </c>
      <c r="Y44" s="257">
        <f>+'7.  Persistence Report'!W74</f>
        <v>0</v>
      </c>
      <c r="Z44" s="257">
        <f>+'7.  Persistence Report'!X74</f>
        <v>0</v>
      </c>
      <c r="AA44" s="257">
        <f>+'7.  Persistence Report'!Y74</f>
        <v>0</v>
      </c>
      <c r="AB44" s="257">
        <f>+'7.  Persistence Report'!Z74</f>
        <v>0</v>
      </c>
      <c r="AC44" s="257">
        <f>+'7.  Persistence Report'!AA74</f>
        <v>0</v>
      </c>
      <c r="AD44" s="257">
        <f>+'7.  Persistence Report'!AB74</f>
        <v>0</v>
      </c>
      <c r="AE44" s="363"/>
      <c r="AF44" s="363"/>
      <c r="AG44" s="363"/>
      <c r="AH44" s="363"/>
      <c r="AI44" s="363"/>
      <c r="AJ44" s="363"/>
      <c r="AK44" s="363"/>
      <c r="AL44" s="363"/>
      <c r="AM44" s="363"/>
      <c r="AN44" s="363"/>
      <c r="AO44" s="363"/>
      <c r="AP44" s="363"/>
      <c r="AQ44" s="363"/>
      <c r="AR44" s="363"/>
      <c r="AS44" s="258">
        <f>SUM(AE44:AR44)</f>
        <v>0</v>
      </c>
    </row>
    <row r="45" spans="1:45" outlineLevel="1">
      <c r="B45" s="256" t="s">
        <v>266</v>
      </c>
      <c r="C45" s="253" t="s">
        <v>163</v>
      </c>
      <c r="D45" s="257"/>
      <c r="E45" s="257"/>
      <c r="F45" s="257"/>
      <c r="G45" s="257"/>
      <c r="H45" s="257"/>
      <c r="I45" s="257"/>
      <c r="J45" s="257"/>
      <c r="K45" s="257"/>
      <c r="L45" s="257"/>
      <c r="M45" s="257"/>
      <c r="N45" s="257"/>
      <c r="O45" s="257"/>
      <c r="P45" s="257"/>
      <c r="Q45" s="416"/>
      <c r="R45" s="257"/>
      <c r="S45" s="257"/>
      <c r="T45" s="257"/>
      <c r="U45" s="257"/>
      <c r="V45" s="257"/>
      <c r="W45" s="257"/>
      <c r="X45" s="257"/>
      <c r="Y45" s="257"/>
      <c r="Z45" s="257"/>
      <c r="AA45" s="257"/>
      <c r="AB45" s="257"/>
      <c r="AC45" s="257"/>
      <c r="AD45" s="257"/>
      <c r="AE45" s="364">
        <f>AE44</f>
        <v>0</v>
      </c>
      <c r="AF45" s="364">
        <f t="shared" ref="AF45" si="14">AF44</f>
        <v>0</v>
      </c>
      <c r="AG45" s="364">
        <f t="shared" ref="AG45" si="15">AG44</f>
        <v>0</v>
      </c>
      <c r="AH45" s="364">
        <f t="shared" ref="AH45" si="16">AH44</f>
        <v>0</v>
      </c>
      <c r="AI45" s="364">
        <f t="shared" ref="AI45" si="17">AI44</f>
        <v>0</v>
      </c>
      <c r="AJ45" s="364">
        <f t="shared" ref="AJ45" si="18">AJ44</f>
        <v>0</v>
      </c>
      <c r="AK45" s="364">
        <f t="shared" ref="AK45" si="19">AK44</f>
        <v>0</v>
      </c>
      <c r="AL45" s="364">
        <f t="shared" ref="AL45" si="20">AL44</f>
        <v>0</v>
      </c>
      <c r="AM45" s="364">
        <f t="shared" ref="AM45" si="21">AM44</f>
        <v>0</v>
      </c>
      <c r="AN45" s="364">
        <f t="shared" ref="AN45" si="22">AN44</f>
        <v>0</v>
      </c>
      <c r="AO45" s="364">
        <f t="shared" ref="AO45" si="23">AO44</f>
        <v>0</v>
      </c>
      <c r="AP45" s="364">
        <f t="shared" ref="AP45" si="24">AP44</f>
        <v>0</v>
      </c>
      <c r="AQ45" s="364">
        <f t="shared" ref="AQ45" si="25">AQ44</f>
        <v>0</v>
      </c>
      <c r="AR45" s="364">
        <f t="shared" ref="AR45" si="26">AR44</f>
        <v>0</v>
      </c>
      <c r="AS45" s="259"/>
    </row>
    <row r="46" spans="1:45" outlineLevel="1">
      <c r="B46" s="256"/>
      <c r="C46" s="267"/>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365"/>
      <c r="AF46" s="365"/>
      <c r="AG46" s="365"/>
      <c r="AH46" s="365"/>
      <c r="AI46" s="365"/>
      <c r="AJ46" s="365"/>
      <c r="AK46" s="365"/>
      <c r="AL46" s="365"/>
      <c r="AM46" s="365"/>
      <c r="AN46" s="365"/>
      <c r="AO46" s="365"/>
      <c r="AP46" s="365"/>
      <c r="AQ46" s="365"/>
      <c r="AR46" s="365"/>
      <c r="AS46" s="268"/>
    </row>
    <row r="47" spans="1:45" outlineLevel="1">
      <c r="A47" s="459">
        <v>4</v>
      </c>
      <c r="B47" s="275" t="s">
        <v>654</v>
      </c>
      <c r="C47" s="253" t="s">
        <v>25</v>
      </c>
      <c r="D47" s="257"/>
      <c r="E47" s="257"/>
      <c r="F47" s="257"/>
      <c r="G47" s="257"/>
      <c r="H47" s="257"/>
      <c r="I47" s="257"/>
      <c r="J47" s="257">
        <f>+'7.  Persistence Report'!BA88</f>
        <v>450464</v>
      </c>
      <c r="K47" s="257">
        <f>+'7.  Persistence Report'!BB88</f>
        <v>450464</v>
      </c>
      <c r="L47" s="257">
        <f>+'7.  Persistence Report'!BC88</f>
        <v>450464</v>
      </c>
      <c r="M47" s="257">
        <f>+'7.  Persistence Report'!BD88</f>
        <v>450464</v>
      </c>
      <c r="N47" s="257">
        <f>+'7.  Persistence Report'!BE88</f>
        <v>450464</v>
      </c>
      <c r="O47" s="257">
        <f>+'7.  Persistence Report'!BF88</f>
        <v>450464</v>
      </c>
      <c r="P47" s="257">
        <f>+'7.  Persistence Report'!BG88</f>
        <v>450464</v>
      </c>
      <c r="Q47" s="253"/>
      <c r="R47" s="257"/>
      <c r="S47" s="257"/>
      <c r="T47" s="257"/>
      <c r="U47" s="257"/>
      <c r="V47" s="257"/>
      <c r="W47" s="257"/>
      <c r="X47" s="257">
        <f>+'7.  Persistence Report'!V88</f>
        <v>237</v>
      </c>
      <c r="Y47" s="257">
        <f>+'7.  Persistence Report'!W88</f>
        <v>237</v>
      </c>
      <c r="Z47" s="257">
        <f>+'7.  Persistence Report'!X88</f>
        <v>237</v>
      </c>
      <c r="AA47" s="257">
        <f>+'7.  Persistence Report'!Y88</f>
        <v>237</v>
      </c>
      <c r="AB47" s="257">
        <f>+'7.  Persistence Report'!Z88</f>
        <v>237</v>
      </c>
      <c r="AC47" s="257">
        <f>+'7.  Persistence Report'!AA88</f>
        <v>237</v>
      </c>
      <c r="AD47" s="257">
        <f>+'7.  Persistence Report'!AB88</f>
        <v>237</v>
      </c>
      <c r="AE47" s="363"/>
      <c r="AF47" s="363"/>
      <c r="AG47" s="363"/>
      <c r="AH47" s="363"/>
      <c r="AI47" s="363"/>
      <c r="AJ47" s="363"/>
      <c r="AK47" s="363"/>
      <c r="AL47" s="363"/>
      <c r="AM47" s="363"/>
      <c r="AN47" s="363"/>
      <c r="AO47" s="363"/>
      <c r="AP47" s="363"/>
      <c r="AQ47" s="363"/>
      <c r="AR47" s="363"/>
      <c r="AS47" s="258">
        <f>SUM(AE47:AR47)</f>
        <v>0</v>
      </c>
    </row>
    <row r="48" spans="1:45" outlineLevel="1">
      <c r="B48" s="256" t="s">
        <v>266</v>
      </c>
      <c r="C48" s="253" t="s">
        <v>163</v>
      </c>
      <c r="D48" s="257"/>
      <c r="E48" s="257"/>
      <c r="F48" s="257"/>
      <c r="G48" s="257"/>
      <c r="H48" s="257"/>
      <c r="I48" s="257"/>
      <c r="J48" s="257">
        <f>+'7.  Persistence Report'!BA87</f>
        <v>16483</v>
      </c>
      <c r="K48" s="257">
        <f>+'7.  Persistence Report'!BB87</f>
        <v>16483</v>
      </c>
      <c r="L48" s="257">
        <f>+'7.  Persistence Report'!BC87</f>
        <v>16483</v>
      </c>
      <c r="M48" s="257">
        <f>+'7.  Persistence Report'!BD87</f>
        <v>16483</v>
      </c>
      <c r="N48" s="257">
        <f>+'7.  Persistence Report'!BE87</f>
        <v>16483</v>
      </c>
      <c r="O48" s="257">
        <f>+'7.  Persistence Report'!BF87</f>
        <v>16483</v>
      </c>
      <c r="P48" s="257">
        <f>+'7.  Persistence Report'!BG87</f>
        <v>16483</v>
      </c>
      <c r="Q48" s="416"/>
      <c r="R48" s="257"/>
      <c r="S48" s="257"/>
      <c r="T48" s="257"/>
      <c r="U48" s="257"/>
      <c r="V48" s="257"/>
      <c r="W48" s="257"/>
      <c r="X48" s="257">
        <f>+'7.  Persistence Report'!V87</f>
        <v>9</v>
      </c>
      <c r="Y48" s="257">
        <f>+'7.  Persistence Report'!W87</f>
        <v>9</v>
      </c>
      <c r="Z48" s="257">
        <f>+'7.  Persistence Report'!X87</f>
        <v>9</v>
      </c>
      <c r="AA48" s="257">
        <f>+'7.  Persistence Report'!Y87</f>
        <v>9</v>
      </c>
      <c r="AB48" s="257">
        <f>+'7.  Persistence Report'!Z87</f>
        <v>9</v>
      </c>
      <c r="AC48" s="257">
        <f>+'7.  Persistence Report'!AA87</f>
        <v>9</v>
      </c>
      <c r="AD48" s="257">
        <f>+'7.  Persistence Report'!AB87</f>
        <v>9</v>
      </c>
      <c r="AE48" s="364">
        <f>AE47</f>
        <v>0</v>
      </c>
      <c r="AF48" s="364">
        <f t="shared" ref="AF48" si="27">AF47</f>
        <v>0</v>
      </c>
      <c r="AG48" s="364">
        <f t="shared" ref="AG48" si="28">AG47</f>
        <v>0</v>
      </c>
      <c r="AH48" s="364">
        <f t="shared" ref="AH48" si="29">AH47</f>
        <v>0</v>
      </c>
      <c r="AI48" s="364">
        <f t="shared" ref="AI48" si="30">AI47</f>
        <v>0</v>
      </c>
      <c r="AJ48" s="364">
        <f t="shared" ref="AJ48" si="31">AJ47</f>
        <v>0</v>
      </c>
      <c r="AK48" s="364">
        <f t="shared" ref="AK48" si="32">AK47</f>
        <v>0</v>
      </c>
      <c r="AL48" s="364">
        <f t="shared" ref="AL48" si="33">AL47</f>
        <v>0</v>
      </c>
      <c r="AM48" s="364">
        <f t="shared" ref="AM48" si="34">AM47</f>
        <v>0</v>
      </c>
      <c r="AN48" s="364">
        <f t="shared" ref="AN48" si="35">AN47</f>
        <v>0</v>
      </c>
      <c r="AO48" s="364">
        <f t="shared" ref="AO48" si="36">AO47</f>
        <v>0</v>
      </c>
      <c r="AP48" s="364">
        <f t="shared" ref="AP48" si="37">AP47</f>
        <v>0</v>
      </c>
      <c r="AQ48" s="364">
        <f t="shared" ref="AQ48" si="38">AQ47</f>
        <v>0</v>
      </c>
      <c r="AR48" s="364">
        <f t="shared" ref="AR48" si="39">AR47</f>
        <v>0</v>
      </c>
      <c r="AS48" s="259"/>
    </row>
    <row r="49" spans="1:45" outlineLevel="1">
      <c r="B49" s="256"/>
      <c r="C49" s="267"/>
      <c r="D49" s="266"/>
      <c r="E49" s="266"/>
      <c r="F49" s="266"/>
      <c r="G49" s="266"/>
      <c r="H49" s="266"/>
      <c r="I49" s="266"/>
      <c r="J49" s="266"/>
      <c r="K49" s="266"/>
      <c r="L49" s="266"/>
      <c r="M49" s="266"/>
      <c r="N49" s="266"/>
      <c r="O49" s="266"/>
      <c r="P49" s="266"/>
      <c r="Q49" s="253"/>
      <c r="R49" s="266"/>
      <c r="S49" s="266"/>
      <c r="T49" s="266"/>
      <c r="U49" s="266"/>
      <c r="V49" s="266"/>
      <c r="W49" s="266"/>
      <c r="X49" s="266"/>
      <c r="Y49" s="266"/>
      <c r="Z49" s="266"/>
      <c r="AA49" s="266"/>
      <c r="AB49" s="266"/>
      <c r="AC49" s="266"/>
      <c r="AD49" s="266"/>
      <c r="AE49" s="365"/>
      <c r="AF49" s="365"/>
      <c r="AG49" s="365"/>
      <c r="AH49" s="365"/>
      <c r="AI49" s="365"/>
      <c r="AJ49" s="365"/>
      <c r="AK49" s="365"/>
      <c r="AL49" s="365"/>
      <c r="AM49" s="365"/>
      <c r="AN49" s="365"/>
      <c r="AO49" s="365"/>
      <c r="AP49" s="365"/>
      <c r="AQ49" s="365"/>
      <c r="AR49" s="365"/>
      <c r="AS49" s="268"/>
    </row>
    <row r="50" spans="1:45" ht="18" customHeight="1" outlineLevel="1">
      <c r="A50" s="459">
        <v>5</v>
      </c>
      <c r="B50" s="275" t="s">
        <v>98</v>
      </c>
      <c r="C50" s="253" t="s">
        <v>25</v>
      </c>
      <c r="D50" s="257"/>
      <c r="E50" s="257"/>
      <c r="F50" s="257"/>
      <c r="G50" s="257"/>
      <c r="H50" s="257"/>
      <c r="I50" s="257"/>
      <c r="J50" s="257"/>
      <c r="K50" s="257"/>
      <c r="L50" s="257"/>
      <c r="M50" s="257"/>
      <c r="N50" s="257"/>
      <c r="O50" s="257"/>
      <c r="P50" s="257"/>
      <c r="Q50" s="253"/>
      <c r="R50" s="257"/>
      <c r="S50" s="257"/>
      <c r="T50" s="257"/>
      <c r="U50" s="257"/>
      <c r="V50" s="257"/>
      <c r="W50" s="257"/>
      <c r="X50" s="257"/>
      <c r="Y50" s="257"/>
      <c r="Z50" s="257"/>
      <c r="AA50" s="257"/>
      <c r="AB50" s="257"/>
      <c r="AC50" s="257"/>
      <c r="AD50" s="257"/>
      <c r="AE50" s="363"/>
      <c r="AF50" s="363"/>
      <c r="AG50" s="363"/>
      <c r="AH50" s="363"/>
      <c r="AI50" s="363"/>
      <c r="AJ50" s="363"/>
      <c r="AK50" s="363"/>
      <c r="AL50" s="363"/>
      <c r="AM50" s="363"/>
      <c r="AN50" s="363"/>
      <c r="AO50" s="363"/>
      <c r="AP50" s="363"/>
      <c r="AQ50" s="363"/>
      <c r="AR50" s="363"/>
      <c r="AS50" s="258">
        <f>SUM(AE50:AR50)</f>
        <v>0</v>
      </c>
    </row>
    <row r="51" spans="1:45" outlineLevel="1">
      <c r="B51" s="256" t="s">
        <v>266</v>
      </c>
      <c r="C51" s="253" t="s">
        <v>163</v>
      </c>
      <c r="D51" s="257"/>
      <c r="E51" s="257"/>
      <c r="F51" s="257"/>
      <c r="G51" s="257"/>
      <c r="H51" s="257"/>
      <c r="I51" s="257"/>
      <c r="J51" s="257"/>
      <c r="K51" s="257"/>
      <c r="L51" s="257"/>
      <c r="M51" s="257"/>
      <c r="N51" s="257"/>
      <c r="O51" s="257"/>
      <c r="P51" s="257"/>
      <c r="Q51" s="416"/>
      <c r="R51" s="257"/>
      <c r="S51" s="257"/>
      <c r="T51" s="257"/>
      <c r="U51" s="257"/>
      <c r="V51" s="257"/>
      <c r="W51" s="257"/>
      <c r="X51" s="257"/>
      <c r="Y51" s="257"/>
      <c r="Z51" s="257"/>
      <c r="AA51" s="257"/>
      <c r="AB51" s="257"/>
      <c r="AC51" s="257"/>
      <c r="AD51" s="257"/>
      <c r="AE51" s="364">
        <f>AE50</f>
        <v>0</v>
      </c>
      <c r="AF51" s="364">
        <f t="shared" ref="AF51" si="40">AF50</f>
        <v>0</v>
      </c>
      <c r="AG51" s="364">
        <f t="shared" ref="AG51" si="41">AG50</f>
        <v>0</v>
      </c>
      <c r="AH51" s="364">
        <f t="shared" ref="AH51" si="42">AH50</f>
        <v>0</v>
      </c>
      <c r="AI51" s="364">
        <f t="shared" ref="AI51" si="43">AI50</f>
        <v>0</v>
      </c>
      <c r="AJ51" s="364">
        <f t="shared" ref="AJ51" si="44">AJ50</f>
        <v>0</v>
      </c>
      <c r="AK51" s="364">
        <f t="shared" ref="AK51" si="45">AK50</f>
        <v>0</v>
      </c>
      <c r="AL51" s="364">
        <f t="shared" ref="AL51" si="46">AL50</f>
        <v>0</v>
      </c>
      <c r="AM51" s="364">
        <f t="shared" ref="AM51" si="47">AM50</f>
        <v>0</v>
      </c>
      <c r="AN51" s="364">
        <f t="shared" ref="AN51" si="48">AN50</f>
        <v>0</v>
      </c>
      <c r="AO51" s="364">
        <f t="shared" ref="AO51" si="49">AO50</f>
        <v>0</v>
      </c>
      <c r="AP51" s="364">
        <f t="shared" ref="AP51" si="50">AP50</f>
        <v>0</v>
      </c>
      <c r="AQ51" s="364">
        <f t="shared" ref="AQ51" si="51">AQ50</f>
        <v>0</v>
      </c>
      <c r="AR51" s="364">
        <f t="shared" ref="AR51" si="52">AR50</f>
        <v>0</v>
      </c>
      <c r="AS51" s="259"/>
    </row>
    <row r="52" spans="1:45" outlineLevel="1">
      <c r="B52" s="256"/>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375"/>
      <c r="AF52" s="376"/>
      <c r="AG52" s="376"/>
      <c r="AH52" s="376"/>
      <c r="AI52" s="376"/>
      <c r="AJ52" s="376"/>
      <c r="AK52" s="376"/>
      <c r="AL52" s="376"/>
      <c r="AM52" s="376"/>
      <c r="AN52" s="376"/>
      <c r="AO52" s="376"/>
      <c r="AP52" s="376"/>
      <c r="AQ52" s="376"/>
      <c r="AR52" s="376"/>
      <c r="AS52" s="259"/>
    </row>
    <row r="53" spans="1:45" ht="16.5" customHeight="1" outlineLevel="1">
      <c r="B53" s="280" t="s">
        <v>495</v>
      </c>
      <c r="C53" s="251"/>
      <c r="D53" s="251"/>
      <c r="E53" s="251"/>
      <c r="F53" s="251"/>
      <c r="G53" s="251"/>
      <c r="H53" s="251"/>
      <c r="I53" s="251"/>
      <c r="J53" s="251"/>
      <c r="K53" s="251"/>
      <c r="L53" s="251"/>
      <c r="M53" s="251"/>
      <c r="N53" s="251"/>
      <c r="O53" s="251"/>
      <c r="P53" s="251"/>
      <c r="Q53" s="252"/>
      <c r="R53" s="251"/>
      <c r="S53" s="251"/>
      <c r="T53" s="251"/>
      <c r="U53" s="251"/>
      <c r="V53" s="251"/>
      <c r="W53" s="251"/>
      <c r="X53" s="251"/>
      <c r="Y53" s="251"/>
      <c r="Z53" s="251"/>
      <c r="AA53" s="251"/>
      <c r="AB53" s="251"/>
      <c r="AC53" s="251"/>
      <c r="AD53" s="251"/>
      <c r="AE53" s="367"/>
      <c r="AF53" s="367"/>
      <c r="AG53" s="367"/>
      <c r="AH53" s="367"/>
      <c r="AI53" s="367"/>
      <c r="AJ53" s="367"/>
      <c r="AK53" s="367"/>
      <c r="AL53" s="367"/>
      <c r="AM53" s="367"/>
      <c r="AN53" s="367"/>
      <c r="AO53" s="367"/>
      <c r="AP53" s="367"/>
      <c r="AQ53" s="367"/>
      <c r="AR53" s="367"/>
      <c r="AS53" s="254"/>
    </row>
    <row r="54" spans="1:45" outlineLevel="1">
      <c r="A54" s="459">
        <v>6</v>
      </c>
      <c r="B54" s="275" t="s">
        <v>99</v>
      </c>
      <c r="C54" s="253" t="s">
        <v>25</v>
      </c>
      <c r="D54" s="257"/>
      <c r="E54" s="257"/>
      <c r="F54" s="257"/>
      <c r="G54" s="257"/>
      <c r="H54" s="257"/>
      <c r="I54" s="257"/>
      <c r="J54" s="257">
        <f>+'7.  Persistence Report'!BA86</f>
        <v>0</v>
      </c>
      <c r="K54" s="257">
        <f>+'7.  Persistence Report'!BB86</f>
        <v>0</v>
      </c>
      <c r="L54" s="257">
        <f>+'7.  Persistence Report'!BC86</f>
        <v>0</v>
      </c>
      <c r="M54" s="257">
        <f>+'7.  Persistence Report'!BD86</f>
        <v>0</v>
      </c>
      <c r="N54" s="257">
        <f>+'7.  Persistence Report'!BE86</f>
        <v>0</v>
      </c>
      <c r="O54" s="257">
        <f>+'7.  Persistence Report'!BF86</f>
        <v>0</v>
      </c>
      <c r="P54" s="257">
        <f>+'7.  Persistence Report'!BG86</f>
        <v>0</v>
      </c>
      <c r="Q54" s="257">
        <v>12</v>
      </c>
      <c r="R54" s="257"/>
      <c r="S54" s="257"/>
      <c r="T54" s="257"/>
      <c r="U54" s="257"/>
      <c r="V54" s="257"/>
      <c r="W54" s="257"/>
      <c r="X54" s="257">
        <f>+'7.  Persistence Report'!V86</f>
        <v>0</v>
      </c>
      <c r="Y54" s="257">
        <f>+'7.  Persistence Report'!W86</f>
        <v>0</v>
      </c>
      <c r="Z54" s="257">
        <f>+'7.  Persistence Report'!X86</f>
        <v>0</v>
      </c>
      <c r="AA54" s="257">
        <f>+'7.  Persistence Report'!Y86</f>
        <v>0</v>
      </c>
      <c r="AB54" s="257">
        <f>+'7.  Persistence Report'!Z86</f>
        <v>0</v>
      </c>
      <c r="AC54" s="257">
        <f>+'7.  Persistence Report'!AA86</f>
        <v>0</v>
      </c>
      <c r="AD54" s="257">
        <f>+'7.  Persistence Report'!AB86</f>
        <v>0</v>
      </c>
      <c r="AE54" s="368"/>
      <c r="AF54" s="363"/>
      <c r="AG54" s="363">
        <v>1</v>
      </c>
      <c r="AH54" s="363"/>
      <c r="AI54" s="363"/>
      <c r="AJ54" s="363"/>
      <c r="AK54" s="363"/>
      <c r="AL54" s="368"/>
      <c r="AM54" s="368"/>
      <c r="AN54" s="368"/>
      <c r="AO54" s="368"/>
      <c r="AP54" s="368"/>
      <c r="AQ54" s="368"/>
      <c r="AR54" s="368"/>
      <c r="AS54" s="258">
        <f>SUM(AE54:AR54)</f>
        <v>1</v>
      </c>
    </row>
    <row r="55" spans="1:45" outlineLevel="1">
      <c r="B55" s="256" t="s">
        <v>266</v>
      </c>
      <c r="C55" s="253" t="s">
        <v>163</v>
      </c>
      <c r="D55" s="257"/>
      <c r="E55" s="257"/>
      <c r="F55" s="257"/>
      <c r="G55" s="257"/>
      <c r="H55" s="257"/>
      <c r="I55" s="257"/>
      <c r="J55" s="257">
        <f>+'7.  Persistence Report'!BA85</f>
        <v>467002</v>
      </c>
      <c r="K55" s="257">
        <f>+'7.  Persistence Report'!BB85</f>
        <v>467002</v>
      </c>
      <c r="L55" s="257">
        <f>+'7.  Persistence Report'!BC85</f>
        <v>467002</v>
      </c>
      <c r="M55" s="257">
        <f>+'7.  Persistence Report'!BD85</f>
        <v>467002</v>
      </c>
      <c r="N55" s="257">
        <f>+'7.  Persistence Report'!BE85</f>
        <v>467002</v>
      </c>
      <c r="O55" s="257">
        <f>+'7.  Persistence Report'!BF85</f>
        <v>467002</v>
      </c>
      <c r="P55" s="257">
        <f>+'7.  Persistence Report'!BG85</f>
        <v>467002</v>
      </c>
      <c r="Q55" s="257">
        <f>Q54</f>
        <v>12</v>
      </c>
      <c r="R55" s="257"/>
      <c r="S55" s="257"/>
      <c r="T55" s="257"/>
      <c r="U55" s="257"/>
      <c r="V55" s="257"/>
      <c r="W55" s="257"/>
      <c r="X55" s="257">
        <f>+'7.  Persistence Report'!V85</f>
        <v>100</v>
      </c>
      <c r="Y55" s="257">
        <f>+'7.  Persistence Report'!W85</f>
        <v>100</v>
      </c>
      <c r="Z55" s="257">
        <f>+'7.  Persistence Report'!X85</f>
        <v>100</v>
      </c>
      <c r="AA55" s="257">
        <f>+'7.  Persistence Report'!Y85</f>
        <v>100</v>
      </c>
      <c r="AB55" s="257">
        <f>+'7.  Persistence Report'!Z85</f>
        <v>100</v>
      </c>
      <c r="AC55" s="257">
        <f>+'7.  Persistence Report'!AA85</f>
        <v>100</v>
      </c>
      <c r="AD55" s="257">
        <f>+'7.  Persistence Report'!AB85</f>
        <v>100</v>
      </c>
      <c r="AE55" s="364">
        <f>AE54</f>
        <v>0</v>
      </c>
      <c r="AF55" s="364">
        <f t="shared" ref="AF55" si="53">AF54</f>
        <v>0</v>
      </c>
      <c r="AG55" s="364">
        <f t="shared" ref="AG55" si="54">AG54</f>
        <v>1</v>
      </c>
      <c r="AH55" s="364">
        <f t="shared" ref="AH55" si="55">AH54</f>
        <v>0</v>
      </c>
      <c r="AI55" s="364">
        <f t="shared" ref="AI55" si="56">AI54</f>
        <v>0</v>
      </c>
      <c r="AJ55" s="364">
        <f t="shared" ref="AJ55" si="57">AJ54</f>
        <v>0</v>
      </c>
      <c r="AK55" s="364">
        <f t="shared" ref="AK55" si="58">AK54</f>
        <v>0</v>
      </c>
      <c r="AL55" s="364">
        <f t="shared" ref="AL55" si="59">AL54</f>
        <v>0</v>
      </c>
      <c r="AM55" s="364">
        <f t="shared" ref="AM55" si="60">AM54</f>
        <v>0</v>
      </c>
      <c r="AN55" s="364">
        <f t="shared" ref="AN55" si="61">AN54</f>
        <v>0</v>
      </c>
      <c r="AO55" s="364">
        <f t="shared" ref="AO55" si="62">AO54</f>
        <v>0</v>
      </c>
      <c r="AP55" s="364">
        <f t="shared" ref="AP55" si="63">AP54</f>
        <v>0</v>
      </c>
      <c r="AQ55" s="364">
        <f t="shared" ref="AQ55" si="64">AQ54</f>
        <v>0</v>
      </c>
      <c r="AR55" s="364">
        <f t="shared" ref="AR55" si="65">AR54</f>
        <v>0</v>
      </c>
      <c r="AS55" s="272"/>
    </row>
    <row r="56" spans="1:45" outlineLevel="1">
      <c r="B56" s="271"/>
      <c r="C56" s="27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369"/>
      <c r="AF56" s="369"/>
      <c r="AG56" s="369"/>
      <c r="AH56" s="369"/>
      <c r="AI56" s="369"/>
      <c r="AJ56" s="369"/>
      <c r="AK56" s="369"/>
      <c r="AL56" s="369"/>
      <c r="AM56" s="369"/>
      <c r="AN56" s="369"/>
      <c r="AO56" s="369"/>
      <c r="AP56" s="369"/>
      <c r="AQ56" s="369"/>
      <c r="AR56" s="369"/>
      <c r="AS56" s="274"/>
    </row>
    <row r="57" spans="1:45" ht="28.5" customHeight="1" outlineLevel="1">
      <c r="A57" s="459">
        <v>7</v>
      </c>
      <c r="B57" s="275" t="s">
        <v>100</v>
      </c>
      <c r="C57" s="253" t="s">
        <v>25</v>
      </c>
      <c r="D57" s="257"/>
      <c r="E57" s="257"/>
      <c r="F57" s="257"/>
      <c r="G57" s="257"/>
      <c r="H57" s="257"/>
      <c r="I57" s="257"/>
      <c r="J57" s="257">
        <f>+'7.  Persistence Report'!BA84</f>
        <v>6114504</v>
      </c>
      <c r="K57" s="257">
        <f>+'7.  Persistence Report'!BB84</f>
        <v>6114504</v>
      </c>
      <c r="L57" s="257">
        <f>+'7.  Persistence Report'!BC84</f>
        <v>5812734</v>
      </c>
      <c r="M57" s="257">
        <f>+'7.  Persistence Report'!BD84</f>
        <v>5204680</v>
      </c>
      <c r="N57" s="257">
        <f>+'7.  Persistence Report'!BE84</f>
        <v>2925230</v>
      </c>
      <c r="O57" s="257">
        <f>+'7.  Persistence Report'!BF84</f>
        <v>2125672</v>
      </c>
      <c r="P57" s="257">
        <f>+'7.  Persistence Report'!BG84</f>
        <v>1491137</v>
      </c>
      <c r="Q57" s="257">
        <v>12</v>
      </c>
      <c r="R57" s="257"/>
      <c r="S57" s="257"/>
      <c r="T57" s="257"/>
      <c r="U57" s="257"/>
      <c r="V57" s="257"/>
      <c r="W57" s="257"/>
      <c r="X57" s="257">
        <f>+'7.  Persistence Report'!V84</f>
        <v>561</v>
      </c>
      <c r="Y57" s="257">
        <f>+'7.  Persistence Report'!W84</f>
        <v>561</v>
      </c>
      <c r="Z57" s="257">
        <f>+'7.  Persistence Report'!X84</f>
        <v>549</v>
      </c>
      <c r="AA57" s="257">
        <f>+'7.  Persistence Report'!Y84</f>
        <v>463</v>
      </c>
      <c r="AB57" s="257">
        <f>+'7.  Persistence Report'!Z84</f>
        <v>225</v>
      </c>
      <c r="AC57" s="257">
        <f>+'7.  Persistence Report'!AA84</f>
        <v>201</v>
      </c>
      <c r="AD57" s="257">
        <f>+'7.  Persistence Report'!AB84</f>
        <v>126</v>
      </c>
      <c r="AE57" s="467"/>
      <c r="AF57" s="467">
        <v>0.2</v>
      </c>
      <c r="AG57" s="467">
        <v>0.48</v>
      </c>
      <c r="AH57" s="363">
        <v>0.32</v>
      </c>
      <c r="AI57" s="467"/>
      <c r="AJ57" s="363"/>
      <c r="AK57" s="363"/>
      <c r="AL57" s="368"/>
      <c r="AM57" s="368"/>
      <c r="AN57" s="368"/>
      <c r="AO57" s="368"/>
      <c r="AP57" s="368"/>
      <c r="AQ57" s="368"/>
      <c r="AR57" s="368"/>
      <c r="AS57" s="258">
        <f>SUM(AE57:AR57)</f>
        <v>1</v>
      </c>
    </row>
    <row r="58" spans="1:45" outlineLevel="1">
      <c r="B58" s="256" t="s">
        <v>266</v>
      </c>
      <c r="C58" s="253" t="s">
        <v>163</v>
      </c>
      <c r="D58" s="257"/>
      <c r="E58" s="257"/>
      <c r="F58" s="257"/>
      <c r="G58" s="257"/>
      <c r="H58" s="257"/>
      <c r="I58" s="257"/>
      <c r="J58" s="257">
        <f>+'7.  Persistence Report'!BA82+'7.  Persistence Report'!BA83</f>
        <v>1030277</v>
      </c>
      <c r="K58" s="257">
        <f>+'7.  Persistence Report'!BB82+'7.  Persistence Report'!BB83</f>
        <v>1030277</v>
      </c>
      <c r="L58" s="257">
        <f>+'7.  Persistence Report'!BC82+'7.  Persistence Report'!BC83</f>
        <v>1331434</v>
      </c>
      <c r="M58" s="257">
        <f>+'7.  Persistence Report'!BD82+'7.  Persistence Report'!BD83</f>
        <v>1389652</v>
      </c>
      <c r="N58" s="257">
        <f>+'7.  Persistence Report'!BE82+'7.  Persistence Report'!BE83</f>
        <v>1030954</v>
      </c>
      <c r="O58" s="257">
        <f>+'7.  Persistence Report'!BF82+'7.  Persistence Report'!BF83</f>
        <v>855589</v>
      </c>
      <c r="P58" s="257">
        <f>+'7.  Persistence Report'!BG82+'7.  Persistence Report'!BG83</f>
        <v>697111</v>
      </c>
      <c r="Q58" s="257">
        <f>Q57</f>
        <v>12</v>
      </c>
      <c r="R58" s="257"/>
      <c r="S58" s="257"/>
      <c r="T58" s="257"/>
      <c r="U58" s="257"/>
      <c r="V58" s="257"/>
      <c r="W58" s="257"/>
      <c r="X58" s="257">
        <f>+'7.  Persistence Report'!V82+'7.  Persistence Report'!V83</f>
        <v>86</v>
      </c>
      <c r="Y58" s="257">
        <f>+'7.  Persistence Report'!W82+'7.  Persistence Report'!W83</f>
        <v>86</v>
      </c>
      <c r="Z58" s="257">
        <f>+'7.  Persistence Report'!X82+'7.  Persistence Report'!X83</f>
        <v>98</v>
      </c>
      <c r="AA58" s="257">
        <f>+'7.  Persistence Report'!Y82+'7.  Persistence Report'!Y83</f>
        <v>89</v>
      </c>
      <c r="AB58" s="257">
        <f>+'7.  Persistence Report'!Z82+'7.  Persistence Report'!Z83</f>
        <v>62</v>
      </c>
      <c r="AC58" s="257">
        <f>+'7.  Persistence Report'!AA82+'7.  Persistence Report'!AA83</f>
        <v>57</v>
      </c>
      <c r="AD58" s="257">
        <f>+'7.  Persistence Report'!AB82+'7.  Persistence Report'!AB83</f>
        <v>44</v>
      </c>
      <c r="AE58" s="364">
        <f>AE57</f>
        <v>0</v>
      </c>
      <c r="AF58" s="364">
        <f>AF57</f>
        <v>0.2</v>
      </c>
      <c r="AG58" s="364">
        <f t="shared" ref="AG58" si="66">AG57</f>
        <v>0.48</v>
      </c>
      <c r="AH58" s="364">
        <f t="shared" ref="AH58" si="67">AH57</f>
        <v>0.32</v>
      </c>
      <c r="AI58" s="364">
        <f t="shared" ref="AI58" si="68">AI57</f>
        <v>0</v>
      </c>
      <c r="AJ58" s="364">
        <f t="shared" ref="AJ58" si="69">AJ57</f>
        <v>0</v>
      </c>
      <c r="AK58" s="364">
        <f t="shared" ref="AK58" si="70">AK57</f>
        <v>0</v>
      </c>
      <c r="AL58" s="364">
        <f t="shared" ref="AL58" si="71">AL57</f>
        <v>0</v>
      </c>
      <c r="AM58" s="364">
        <f t="shared" ref="AM58" si="72">AM57</f>
        <v>0</v>
      </c>
      <c r="AN58" s="364">
        <f t="shared" ref="AN58" si="73">AN57</f>
        <v>0</v>
      </c>
      <c r="AO58" s="364">
        <f t="shared" ref="AO58" si="74">AO57</f>
        <v>0</v>
      </c>
      <c r="AP58" s="364">
        <f t="shared" ref="AP58" si="75">AP57</f>
        <v>0</v>
      </c>
      <c r="AQ58" s="364">
        <f t="shared" ref="AQ58" si="76">AQ57</f>
        <v>0</v>
      </c>
      <c r="AR58" s="364">
        <f t="shared" ref="AR58" si="77">AR57</f>
        <v>0</v>
      </c>
      <c r="AS58" s="272"/>
    </row>
    <row r="59" spans="1:45" outlineLevel="1">
      <c r="B59" s="275"/>
      <c r="C59" s="273"/>
      <c r="D59" s="253"/>
      <c r="E59" s="253"/>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369"/>
      <c r="AF59" s="370"/>
      <c r="AG59" s="369"/>
      <c r="AH59" s="369"/>
      <c r="AI59" s="369"/>
      <c r="AJ59" s="369"/>
      <c r="AK59" s="369"/>
      <c r="AL59" s="369"/>
      <c r="AM59" s="369"/>
      <c r="AN59" s="369"/>
      <c r="AO59" s="369"/>
      <c r="AP59" s="369"/>
      <c r="AQ59" s="369"/>
      <c r="AR59" s="369"/>
      <c r="AS59" s="274"/>
    </row>
    <row r="60" spans="1:45" outlineLevel="1">
      <c r="A60" s="459">
        <v>8</v>
      </c>
      <c r="B60" s="275" t="s">
        <v>101</v>
      </c>
      <c r="C60" s="253" t="s">
        <v>25</v>
      </c>
      <c r="D60" s="257"/>
      <c r="E60" s="257"/>
      <c r="F60" s="257"/>
      <c r="G60" s="257"/>
      <c r="H60" s="257"/>
      <c r="I60" s="257"/>
      <c r="J60" s="257">
        <f>+'7.  Persistence Report'!BA81</f>
        <v>326075</v>
      </c>
      <c r="K60" s="257">
        <f>+'7.  Persistence Report'!BB81</f>
        <v>326075</v>
      </c>
      <c r="L60" s="257">
        <f>+'7.  Persistence Report'!BC81</f>
        <v>326075</v>
      </c>
      <c r="M60" s="257">
        <f>+'7.  Persistence Report'!BD81</f>
        <v>326075</v>
      </c>
      <c r="N60" s="257">
        <f>+'7.  Persistence Report'!BE81</f>
        <v>314790</v>
      </c>
      <c r="O60" s="257">
        <f>+'7.  Persistence Report'!BF81</f>
        <v>18439</v>
      </c>
      <c r="P60" s="257">
        <f>+'7.  Persistence Report'!BG81</f>
        <v>0</v>
      </c>
      <c r="Q60" s="257">
        <v>12</v>
      </c>
      <c r="R60" s="257"/>
      <c r="S60" s="257"/>
      <c r="T60" s="257"/>
      <c r="U60" s="257"/>
      <c r="V60" s="257"/>
      <c r="W60" s="257"/>
      <c r="X60" s="257">
        <f>+'7.  Persistence Report'!V81</f>
        <v>69</v>
      </c>
      <c r="Y60" s="257">
        <f>+'7.  Persistence Report'!W81</f>
        <v>69</v>
      </c>
      <c r="Z60" s="257">
        <f>+'7.  Persistence Report'!X81</f>
        <v>69</v>
      </c>
      <c r="AA60" s="257">
        <f>+'7.  Persistence Report'!Y81</f>
        <v>69</v>
      </c>
      <c r="AB60" s="257">
        <f>+'7.  Persistence Report'!Z81</f>
        <v>68</v>
      </c>
      <c r="AC60" s="257">
        <f>+'7.  Persistence Report'!AA81</f>
        <v>5</v>
      </c>
      <c r="AD60" s="257">
        <f>+'7.  Persistence Report'!AB81</f>
        <v>0</v>
      </c>
      <c r="AE60" s="368"/>
      <c r="AF60" s="467">
        <v>1</v>
      </c>
      <c r="AG60" s="363"/>
      <c r="AH60" s="363"/>
      <c r="AI60" s="363"/>
      <c r="AJ60" s="363"/>
      <c r="AK60" s="363"/>
      <c r="AL60" s="368"/>
      <c r="AM60" s="368"/>
      <c r="AN60" s="368"/>
      <c r="AO60" s="368"/>
      <c r="AP60" s="368"/>
      <c r="AQ60" s="368"/>
      <c r="AR60" s="368"/>
      <c r="AS60" s="258">
        <f>SUM(AE60:AR60)</f>
        <v>1</v>
      </c>
    </row>
    <row r="61" spans="1:45" outlineLevel="1">
      <c r="B61" s="256" t="s">
        <v>266</v>
      </c>
      <c r="C61" s="253" t="s">
        <v>163</v>
      </c>
      <c r="D61" s="257"/>
      <c r="E61" s="257"/>
      <c r="F61" s="257"/>
      <c r="G61" s="257"/>
      <c r="H61" s="257"/>
      <c r="I61" s="257"/>
      <c r="J61" s="257">
        <f>+'7.  Persistence Report'!BA79+'7.  Persistence Report'!BA80</f>
        <v>3828</v>
      </c>
      <c r="K61" s="257">
        <f>+'7.  Persistence Report'!BB79+'7.  Persistence Report'!BB80</f>
        <v>3828</v>
      </c>
      <c r="L61" s="257">
        <f>+'7.  Persistence Report'!BC79+'7.  Persistence Report'!BC80</f>
        <v>3828</v>
      </c>
      <c r="M61" s="257">
        <f>+'7.  Persistence Report'!BD79+'7.  Persistence Report'!BD80</f>
        <v>3828</v>
      </c>
      <c r="N61" s="257">
        <f>+'7.  Persistence Report'!BE79+'7.  Persistence Report'!BE80</f>
        <v>3828</v>
      </c>
      <c r="O61" s="257">
        <f>+'7.  Persistence Report'!BF79+'7.  Persistence Report'!BF80</f>
        <v>10769</v>
      </c>
      <c r="P61" s="257">
        <f>+'7.  Persistence Report'!BG79+'7.  Persistence Report'!BG80</f>
        <v>0</v>
      </c>
      <c r="Q61" s="257">
        <f>Q60</f>
        <v>12</v>
      </c>
      <c r="R61" s="257"/>
      <c r="S61" s="257"/>
      <c r="T61" s="257"/>
      <c r="U61" s="257"/>
      <c r="V61" s="257"/>
      <c r="W61" s="257"/>
      <c r="X61" s="257">
        <f>+'7.  Persistence Report'!V79+'7.  Persistence Report'!V80</f>
        <v>1</v>
      </c>
      <c r="Y61" s="257">
        <f>+'7.  Persistence Report'!W79+'7.  Persistence Report'!W80</f>
        <v>1</v>
      </c>
      <c r="Z61" s="257">
        <f>+'7.  Persistence Report'!X79+'7.  Persistence Report'!X80</f>
        <v>1</v>
      </c>
      <c r="AA61" s="257">
        <f>+'7.  Persistence Report'!Y79+'7.  Persistence Report'!Y80</f>
        <v>1</v>
      </c>
      <c r="AB61" s="257">
        <f>+'7.  Persistence Report'!Z79+'7.  Persistence Report'!Z80</f>
        <v>1</v>
      </c>
      <c r="AC61" s="257">
        <f>+'7.  Persistence Report'!AA79+'7.  Persistence Report'!AA80</f>
        <v>3</v>
      </c>
      <c r="AD61" s="257">
        <f>+'7.  Persistence Report'!AB79+'7.  Persistence Report'!AB80</f>
        <v>0</v>
      </c>
      <c r="AE61" s="364">
        <f>AE60</f>
        <v>0</v>
      </c>
      <c r="AF61" s="364">
        <f t="shared" ref="AF61" si="78">AF60</f>
        <v>1</v>
      </c>
      <c r="AG61" s="364">
        <f t="shared" ref="AG61" si="79">AG60</f>
        <v>0</v>
      </c>
      <c r="AH61" s="364">
        <f t="shared" ref="AH61" si="80">AH60</f>
        <v>0</v>
      </c>
      <c r="AI61" s="364">
        <f t="shared" ref="AI61" si="81">AI60</f>
        <v>0</v>
      </c>
      <c r="AJ61" s="364">
        <f t="shared" ref="AJ61" si="82">AJ60</f>
        <v>0</v>
      </c>
      <c r="AK61" s="364">
        <f t="shared" ref="AK61" si="83">AK60</f>
        <v>0</v>
      </c>
      <c r="AL61" s="364">
        <f t="shared" ref="AL61" si="84">AL60</f>
        <v>0</v>
      </c>
      <c r="AM61" s="364">
        <f t="shared" ref="AM61" si="85">AM60</f>
        <v>0</v>
      </c>
      <c r="AN61" s="364">
        <f t="shared" ref="AN61" si="86">AN60</f>
        <v>0</v>
      </c>
      <c r="AO61" s="364">
        <f t="shared" ref="AO61" si="87">AO60</f>
        <v>0</v>
      </c>
      <c r="AP61" s="364">
        <f t="shared" ref="AP61" si="88">AP60</f>
        <v>0</v>
      </c>
      <c r="AQ61" s="364">
        <f t="shared" ref="AQ61" si="89">AQ60</f>
        <v>0</v>
      </c>
      <c r="AR61" s="364">
        <f t="shared" ref="AR61" si="90">AR60</f>
        <v>0</v>
      </c>
      <c r="AS61" s="272"/>
    </row>
    <row r="62" spans="1:45" outlineLevel="1">
      <c r="B62" s="275"/>
      <c r="C62" s="273"/>
      <c r="D62" s="277"/>
      <c r="E62" s="277"/>
      <c r="F62" s="277"/>
      <c r="G62" s="277"/>
      <c r="H62" s="277"/>
      <c r="I62" s="277"/>
      <c r="J62" s="277"/>
      <c r="K62" s="277"/>
      <c r="L62" s="277"/>
      <c r="M62" s="277"/>
      <c r="N62" s="277"/>
      <c r="O62" s="277"/>
      <c r="P62" s="277"/>
      <c r="Q62" s="253"/>
      <c r="R62" s="277"/>
      <c r="S62" s="277"/>
      <c r="T62" s="277"/>
      <c r="U62" s="277"/>
      <c r="V62" s="277"/>
      <c r="W62" s="277"/>
      <c r="X62" s="277"/>
      <c r="Y62" s="277"/>
      <c r="Z62" s="277"/>
      <c r="AA62" s="277"/>
      <c r="AB62" s="277"/>
      <c r="AC62" s="277"/>
      <c r="AD62" s="277"/>
      <c r="AE62" s="369"/>
      <c r="AF62" s="370"/>
      <c r="AG62" s="369"/>
      <c r="AH62" s="369"/>
      <c r="AI62" s="369"/>
      <c r="AJ62" s="369"/>
      <c r="AK62" s="369"/>
      <c r="AL62" s="369"/>
      <c r="AM62" s="369"/>
      <c r="AN62" s="369"/>
      <c r="AO62" s="369"/>
      <c r="AP62" s="369"/>
      <c r="AQ62" s="369"/>
      <c r="AR62" s="369"/>
      <c r="AS62" s="274"/>
    </row>
    <row r="63" spans="1:45" outlineLevel="1">
      <c r="A63" s="459">
        <v>9</v>
      </c>
      <c r="B63" s="275" t="s">
        <v>102</v>
      </c>
      <c r="C63" s="253" t="s">
        <v>25</v>
      </c>
      <c r="D63" s="257"/>
      <c r="E63" s="257"/>
      <c r="F63" s="257"/>
      <c r="G63" s="257"/>
      <c r="H63" s="257"/>
      <c r="I63" s="257"/>
      <c r="J63" s="257">
        <f>+'7.  Persistence Report'!BA90</f>
        <v>34950</v>
      </c>
      <c r="K63" s="257">
        <f>+'7.  Persistence Report'!BB90</f>
        <v>34950</v>
      </c>
      <c r="L63" s="257">
        <f>+'7.  Persistence Report'!BC90</f>
        <v>31171</v>
      </c>
      <c r="M63" s="257">
        <f>+'7.  Persistence Report'!BD90</f>
        <v>31171</v>
      </c>
      <c r="N63" s="257">
        <f>+'7.  Persistence Report'!BE90</f>
        <v>29642</v>
      </c>
      <c r="O63" s="257">
        <f>+'7.  Persistence Report'!BF90</f>
        <v>29642</v>
      </c>
      <c r="P63" s="257">
        <f>+'7.  Persistence Report'!BG90</f>
        <v>2083</v>
      </c>
      <c r="Q63" s="257">
        <v>12</v>
      </c>
      <c r="R63" s="257"/>
      <c r="S63" s="257"/>
      <c r="T63" s="257"/>
      <c r="U63" s="257"/>
      <c r="V63" s="257"/>
      <c r="W63" s="257"/>
      <c r="X63" s="257">
        <f>+'7.  Persistence Report'!V90</f>
        <v>7</v>
      </c>
      <c r="Y63" s="257">
        <f>+'7.  Persistence Report'!W90</f>
        <v>7</v>
      </c>
      <c r="Z63" s="257">
        <f>+'7.  Persistence Report'!X90</f>
        <v>6</v>
      </c>
      <c r="AA63" s="257">
        <f>+'7.  Persistence Report'!Y90</f>
        <v>6</v>
      </c>
      <c r="AB63" s="257">
        <f>+'7.  Persistence Report'!Z90</f>
        <v>5</v>
      </c>
      <c r="AC63" s="257">
        <f>+'7.  Persistence Report'!AA90</f>
        <v>5</v>
      </c>
      <c r="AD63" s="257">
        <f>+'7.  Persistence Report'!AB90</f>
        <v>1</v>
      </c>
      <c r="AE63" s="368"/>
      <c r="AF63" s="363"/>
      <c r="AG63" s="363">
        <v>1</v>
      </c>
      <c r="AH63" s="363"/>
      <c r="AI63" s="363"/>
      <c r="AJ63" s="363"/>
      <c r="AK63" s="363"/>
      <c r="AL63" s="368"/>
      <c r="AM63" s="368"/>
      <c r="AN63" s="368"/>
      <c r="AO63" s="368"/>
      <c r="AP63" s="368"/>
      <c r="AQ63" s="368"/>
      <c r="AR63" s="368"/>
      <c r="AS63" s="258">
        <f>SUM(AE63:AR63)</f>
        <v>1</v>
      </c>
    </row>
    <row r="64" spans="1:45" outlineLevel="1">
      <c r="B64" s="256" t="s">
        <v>266</v>
      </c>
      <c r="C64" s="253" t="s">
        <v>163</v>
      </c>
      <c r="D64" s="257"/>
      <c r="E64" s="257"/>
      <c r="F64" s="257"/>
      <c r="G64" s="257"/>
      <c r="H64" s="257"/>
      <c r="I64" s="257"/>
      <c r="J64" s="257"/>
      <c r="K64" s="257"/>
      <c r="L64" s="257"/>
      <c r="M64" s="257"/>
      <c r="N64" s="257"/>
      <c r="O64" s="257"/>
      <c r="P64" s="257"/>
      <c r="Q64" s="257">
        <f>Q63</f>
        <v>12</v>
      </c>
      <c r="R64" s="257"/>
      <c r="S64" s="257"/>
      <c r="T64" s="257"/>
      <c r="U64" s="257"/>
      <c r="V64" s="257"/>
      <c r="W64" s="257"/>
      <c r="X64" s="257"/>
      <c r="Y64" s="257"/>
      <c r="Z64" s="257"/>
      <c r="AA64" s="257"/>
      <c r="AB64" s="257"/>
      <c r="AC64" s="257"/>
      <c r="AD64" s="257"/>
      <c r="AE64" s="364">
        <f>AE63</f>
        <v>0</v>
      </c>
      <c r="AF64" s="364">
        <f t="shared" ref="AF64" si="91">AF63</f>
        <v>0</v>
      </c>
      <c r="AG64" s="364">
        <f t="shared" ref="AG64" si="92">AG63</f>
        <v>1</v>
      </c>
      <c r="AH64" s="364">
        <f t="shared" ref="AH64" si="93">AH63</f>
        <v>0</v>
      </c>
      <c r="AI64" s="364">
        <f t="shared" ref="AI64" si="94">AI63</f>
        <v>0</v>
      </c>
      <c r="AJ64" s="364">
        <f t="shared" ref="AJ64" si="95">AJ63</f>
        <v>0</v>
      </c>
      <c r="AK64" s="364">
        <f t="shared" ref="AK64" si="96">AK63</f>
        <v>0</v>
      </c>
      <c r="AL64" s="364">
        <f t="shared" ref="AL64" si="97">AL63</f>
        <v>0</v>
      </c>
      <c r="AM64" s="364">
        <f t="shared" ref="AM64" si="98">AM63</f>
        <v>0</v>
      </c>
      <c r="AN64" s="364">
        <f t="shared" ref="AN64" si="99">AN63</f>
        <v>0</v>
      </c>
      <c r="AO64" s="364">
        <f t="shared" ref="AO64" si="100">AO63</f>
        <v>0</v>
      </c>
      <c r="AP64" s="364">
        <f t="shared" ref="AP64" si="101">AP63</f>
        <v>0</v>
      </c>
      <c r="AQ64" s="364">
        <f t="shared" ref="AQ64" si="102">AQ63</f>
        <v>0</v>
      </c>
      <c r="AR64" s="364">
        <f t="shared" ref="AR64" si="103">AR63</f>
        <v>0</v>
      </c>
      <c r="AS64" s="272"/>
    </row>
    <row r="65" spans="1:45" outlineLevel="1">
      <c r="B65" s="275"/>
      <c r="C65" s="273"/>
      <c r="D65" s="277"/>
      <c r="E65" s="277"/>
      <c r="F65" s="277"/>
      <c r="G65" s="277"/>
      <c r="H65" s="277"/>
      <c r="I65" s="277"/>
      <c r="J65" s="277"/>
      <c r="K65" s="277"/>
      <c r="L65" s="277"/>
      <c r="M65" s="277"/>
      <c r="N65" s="277"/>
      <c r="O65" s="277"/>
      <c r="P65" s="277"/>
      <c r="Q65" s="253"/>
      <c r="R65" s="277"/>
      <c r="S65" s="277"/>
      <c r="T65" s="277"/>
      <c r="U65" s="277"/>
      <c r="V65" s="277"/>
      <c r="W65" s="277"/>
      <c r="X65" s="277"/>
      <c r="Y65" s="277"/>
      <c r="Z65" s="277"/>
      <c r="AA65" s="277"/>
      <c r="AB65" s="277"/>
      <c r="AC65" s="277"/>
      <c r="AD65" s="277"/>
      <c r="AE65" s="369"/>
      <c r="AF65" s="369"/>
      <c r="AG65" s="369"/>
      <c r="AH65" s="369"/>
      <c r="AI65" s="369"/>
      <c r="AJ65" s="369"/>
      <c r="AK65" s="369"/>
      <c r="AL65" s="369"/>
      <c r="AM65" s="369"/>
      <c r="AN65" s="369"/>
      <c r="AO65" s="369"/>
      <c r="AP65" s="369"/>
      <c r="AQ65" s="369"/>
      <c r="AR65" s="369"/>
      <c r="AS65" s="274"/>
    </row>
    <row r="66" spans="1:45" outlineLevel="1">
      <c r="A66" s="459">
        <v>10</v>
      </c>
      <c r="B66" s="275" t="s">
        <v>103</v>
      </c>
      <c r="C66" s="253" t="s">
        <v>25</v>
      </c>
      <c r="D66" s="257"/>
      <c r="E66" s="257"/>
      <c r="F66" s="257"/>
      <c r="G66" s="257"/>
      <c r="H66" s="257"/>
      <c r="I66" s="257"/>
      <c r="J66" s="257"/>
      <c r="K66" s="257"/>
      <c r="L66" s="257"/>
      <c r="M66" s="257"/>
      <c r="N66" s="257"/>
      <c r="O66" s="257"/>
      <c r="P66" s="257"/>
      <c r="Q66" s="257">
        <v>3</v>
      </c>
      <c r="R66" s="257"/>
      <c r="S66" s="257"/>
      <c r="T66" s="257"/>
      <c r="U66" s="257"/>
      <c r="V66" s="257"/>
      <c r="W66" s="257"/>
      <c r="X66" s="257"/>
      <c r="Y66" s="257"/>
      <c r="Z66" s="257"/>
      <c r="AA66" s="257"/>
      <c r="AB66" s="257"/>
      <c r="AC66" s="257"/>
      <c r="AD66" s="257"/>
      <c r="AE66" s="368"/>
      <c r="AF66" s="363"/>
      <c r="AG66" s="363"/>
      <c r="AH66" s="363"/>
      <c r="AI66" s="363"/>
      <c r="AJ66" s="363"/>
      <c r="AK66" s="363"/>
      <c r="AL66" s="368"/>
      <c r="AM66" s="368"/>
      <c r="AN66" s="368"/>
      <c r="AO66" s="368"/>
      <c r="AP66" s="368"/>
      <c r="AQ66" s="368"/>
      <c r="AR66" s="368"/>
      <c r="AS66" s="258">
        <f>SUM(AE66:AR66)</f>
        <v>0</v>
      </c>
    </row>
    <row r="67" spans="1:45" outlineLevel="1">
      <c r="B67" s="256" t="s">
        <v>266</v>
      </c>
      <c r="C67" s="253" t="s">
        <v>163</v>
      </c>
      <c r="D67" s="257"/>
      <c r="E67" s="257"/>
      <c r="F67" s="257"/>
      <c r="G67" s="257"/>
      <c r="H67" s="257"/>
      <c r="I67" s="257"/>
      <c r="J67" s="257"/>
      <c r="K67" s="257"/>
      <c r="L67" s="257"/>
      <c r="M67" s="257"/>
      <c r="N67" s="257"/>
      <c r="O67" s="257"/>
      <c r="P67" s="257"/>
      <c r="Q67" s="257">
        <f>Q66</f>
        <v>3</v>
      </c>
      <c r="R67" s="257"/>
      <c r="S67" s="257"/>
      <c r="T67" s="257"/>
      <c r="U67" s="257"/>
      <c r="V67" s="257"/>
      <c r="W67" s="257"/>
      <c r="X67" s="257"/>
      <c r="Y67" s="257"/>
      <c r="Z67" s="257"/>
      <c r="AA67" s="257"/>
      <c r="AB67" s="257"/>
      <c r="AC67" s="257"/>
      <c r="AD67" s="257"/>
      <c r="AE67" s="364">
        <f>AE66</f>
        <v>0</v>
      </c>
      <c r="AF67" s="364">
        <f t="shared" ref="AF67" si="104">AF66</f>
        <v>0</v>
      </c>
      <c r="AG67" s="364">
        <f t="shared" ref="AG67" si="105">AG66</f>
        <v>0</v>
      </c>
      <c r="AH67" s="364">
        <f t="shared" ref="AH67" si="106">AH66</f>
        <v>0</v>
      </c>
      <c r="AI67" s="364">
        <f t="shared" ref="AI67" si="107">AI66</f>
        <v>0</v>
      </c>
      <c r="AJ67" s="364">
        <f t="shared" ref="AJ67" si="108">AJ66</f>
        <v>0</v>
      </c>
      <c r="AK67" s="364">
        <f t="shared" ref="AK67" si="109">AK66</f>
        <v>0</v>
      </c>
      <c r="AL67" s="364">
        <f t="shared" ref="AL67" si="110">AL66</f>
        <v>0</v>
      </c>
      <c r="AM67" s="364">
        <f t="shared" ref="AM67" si="111">AM66</f>
        <v>0</v>
      </c>
      <c r="AN67" s="364">
        <f t="shared" ref="AN67" si="112">AN66</f>
        <v>0</v>
      </c>
      <c r="AO67" s="364">
        <f t="shared" ref="AO67" si="113">AO66</f>
        <v>0</v>
      </c>
      <c r="AP67" s="364">
        <f t="shared" ref="AP67" si="114">AP66</f>
        <v>0</v>
      </c>
      <c r="AQ67" s="364">
        <f t="shared" ref="AQ67" si="115">AQ66</f>
        <v>0</v>
      </c>
      <c r="AR67" s="364">
        <f t="shared" ref="AR67" si="116">AR66</f>
        <v>0</v>
      </c>
      <c r="AS67" s="272"/>
    </row>
    <row r="68" spans="1:45" outlineLevel="1">
      <c r="B68" s="275"/>
      <c r="C68" s="273"/>
      <c r="D68" s="277"/>
      <c r="E68" s="277"/>
      <c r="F68" s="277"/>
      <c r="G68" s="277"/>
      <c r="H68" s="277"/>
      <c r="I68" s="277"/>
      <c r="J68" s="277"/>
      <c r="K68" s="277"/>
      <c r="L68" s="277"/>
      <c r="M68" s="277"/>
      <c r="N68" s="277"/>
      <c r="O68" s="277"/>
      <c r="P68" s="277"/>
      <c r="Q68" s="253"/>
      <c r="R68" s="277"/>
      <c r="S68" s="277"/>
      <c r="T68" s="277"/>
      <c r="U68" s="277"/>
      <c r="V68" s="277"/>
      <c r="W68" s="277"/>
      <c r="X68" s="277"/>
      <c r="Y68" s="277"/>
      <c r="Z68" s="277"/>
      <c r="AA68" s="277"/>
      <c r="AB68" s="277"/>
      <c r="AC68" s="277"/>
      <c r="AD68" s="277"/>
      <c r="AE68" s="369"/>
      <c r="AF68" s="370"/>
      <c r="AG68" s="369"/>
      <c r="AH68" s="369"/>
      <c r="AI68" s="369"/>
      <c r="AJ68" s="369"/>
      <c r="AK68" s="369"/>
      <c r="AL68" s="369"/>
      <c r="AM68" s="369"/>
      <c r="AN68" s="369"/>
      <c r="AO68" s="369"/>
      <c r="AP68" s="369"/>
      <c r="AQ68" s="369"/>
      <c r="AR68" s="369"/>
      <c r="AS68" s="274"/>
    </row>
    <row r="69" spans="1:45" ht="15.75" outlineLevel="1">
      <c r="B69" s="250" t="s">
        <v>10</v>
      </c>
      <c r="C69" s="251"/>
      <c r="D69" s="251"/>
      <c r="E69" s="251"/>
      <c r="F69" s="251"/>
      <c r="G69" s="251"/>
      <c r="H69" s="251"/>
      <c r="I69" s="251"/>
      <c r="J69" s="251"/>
      <c r="K69" s="251"/>
      <c r="L69" s="251"/>
      <c r="M69" s="251"/>
      <c r="N69" s="251"/>
      <c r="O69" s="251"/>
      <c r="P69" s="251"/>
      <c r="Q69" s="252"/>
      <c r="R69" s="251"/>
      <c r="S69" s="251"/>
      <c r="T69" s="251"/>
      <c r="U69" s="251"/>
      <c r="V69" s="251"/>
      <c r="W69" s="251"/>
      <c r="X69" s="251"/>
      <c r="Y69" s="251"/>
      <c r="Z69" s="251"/>
      <c r="AA69" s="251"/>
      <c r="AB69" s="251"/>
      <c r="AC69" s="251"/>
      <c r="AD69" s="251"/>
      <c r="AE69" s="367"/>
      <c r="AF69" s="367"/>
      <c r="AG69" s="367"/>
      <c r="AH69" s="367"/>
      <c r="AI69" s="367"/>
      <c r="AJ69" s="367"/>
      <c r="AK69" s="367"/>
      <c r="AL69" s="367"/>
      <c r="AM69" s="367"/>
      <c r="AN69" s="367"/>
      <c r="AO69" s="367"/>
      <c r="AP69" s="367"/>
      <c r="AQ69" s="367"/>
      <c r="AR69" s="367"/>
      <c r="AS69" s="254"/>
    </row>
    <row r="70" spans="1:45" ht="30" outlineLevel="1">
      <c r="A70" s="459">
        <v>11</v>
      </c>
      <c r="B70" s="275" t="s">
        <v>104</v>
      </c>
      <c r="C70" s="253" t="s">
        <v>25</v>
      </c>
      <c r="D70" s="257"/>
      <c r="E70" s="257"/>
      <c r="F70" s="257"/>
      <c r="G70" s="257"/>
      <c r="H70" s="257"/>
      <c r="I70" s="257"/>
      <c r="J70" s="257"/>
      <c r="K70" s="257"/>
      <c r="L70" s="257"/>
      <c r="M70" s="257"/>
      <c r="N70" s="257"/>
      <c r="O70" s="257"/>
      <c r="P70" s="257"/>
      <c r="Q70" s="257">
        <v>12</v>
      </c>
      <c r="R70" s="257"/>
      <c r="S70" s="257"/>
      <c r="T70" s="257"/>
      <c r="U70" s="257"/>
      <c r="V70" s="257"/>
      <c r="W70" s="257"/>
      <c r="X70" s="257"/>
      <c r="Y70" s="257"/>
      <c r="Z70" s="257"/>
      <c r="AA70" s="257"/>
      <c r="AB70" s="257"/>
      <c r="AC70" s="257"/>
      <c r="AD70" s="257"/>
      <c r="AE70" s="379"/>
      <c r="AF70" s="363"/>
      <c r="AG70" s="363"/>
      <c r="AH70" s="363"/>
      <c r="AI70" s="363"/>
      <c r="AJ70" s="363"/>
      <c r="AK70" s="363"/>
      <c r="AL70" s="368"/>
      <c r="AM70" s="368"/>
      <c r="AN70" s="368"/>
      <c r="AO70" s="368"/>
      <c r="AP70" s="368"/>
      <c r="AQ70" s="368"/>
      <c r="AR70" s="368"/>
      <c r="AS70" s="258">
        <f>SUM(AE70:AR70)</f>
        <v>0</v>
      </c>
    </row>
    <row r="71" spans="1:45" outlineLevel="1">
      <c r="B71" s="256" t="s">
        <v>266</v>
      </c>
      <c r="C71" s="253" t="s">
        <v>163</v>
      </c>
      <c r="D71" s="257"/>
      <c r="E71" s="257"/>
      <c r="F71" s="257"/>
      <c r="G71" s="257"/>
      <c r="H71" s="257"/>
      <c r="I71" s="257"/>
      <c r="J71" s="257"/>
      <c r="K71" s="257"/>
      <c r="L71" s="257"/>
      <c r="M71" s="257"/>
      <c r="N71" s="257"/>
      <c r="O71" s="257"/>
      <c r="P71" s="257"/>
      <c r="Q71" s="257">
        <f>Q70</f>
        <v>12</v>
      </c>
      <c r="R71" s="257"/>
      <c r="S71" s="257"/>
      <c r="T71" s="257"/>
      <c r="U71" s="257"/>
      <c r="V71" s="257"/>
      <c r="W71" s="257"/>
      <c r="X71" s="257"/>
      <c r="Y71" s="257"/>
      <c r="Z71" s="257"/>
      <c r="AA71" s="257"/>
      <c r="AB71" s="257"/>
      <c r="AC71" s="257"/>
      <c r="AD71" s="257"/>
      <c r="AE71" s="364">
        <f>AE70</f>
        <v>0</v>
      </c>
      <c r="AF71" s="364">
        <f t="shared" ref="AF71" si="117">AF70</f>
        <v>0</v>
      </c>
      <c r="AG71" s="364">
        <f t="shared" ref="AG71" si="118">AG70</f>
        <v>0</v>
      </c>
      <c r="AH71" s="364">
        <f t="shared" ref="AH71" si="119">AH70</f>
        <v>0</v>
      </c>
      <c r="AI71" s="364">
        <f t="shared" ref="AI71" si="120">AI70</f>
        <v>0</v>
      </c>
      <c r="AJ71" s="364">
        <f t="shared" ref="AJ71" si="121">AJ70</f>
        <v>0</v>
      </c>
      <c r="AK71" s="364">
        <f t="shared" ref="AK71" si="122">AK70</f>
        <v>0</v>
      </c>
      <c r="AL71" s="364">
        <f t="shared" ref="AL71" si="123">AL70</f>
        <v>0</v>
      </c>
      <c r="AM71" s="364">
        <f t="shared" ref="AM71" si="124">AM70</f>
        <v>0</v>
      </c>
      <c r="AN71" s="364">
        <f t="shared" ref="AN71" si="125">AN70</f>
        <v>0</v>
      </c>
      <c r="AO71" s="364">
        <f t="shared" ref="AO71" si="126">AO70</f>
        <v>0</v>
      </c>
      <c r="AP71" s="364">
        <f t="shared" ref="AP71" si="127">AP70</f>
        <v>0</v>
      </c>
      <c r="AQ71" s="364">
        <f t="shared" ref="AQ71" si="128">AQ70</f>
        <v>0</v>
      </c>
      <c r="AR71" s="364">
        <f t="shared" ref="AR71" si="129">AR70</f>
        <v>0</v>
      </c>
      <c r="AS71" s="259"/>
    </row>
    <row r="72" spans="1:45" outlineLevel="1">
      <c r="B72" s="276"/>
      <c r="C72" s="267"/>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365"/>
      <c r="AF72" s="374"/>
      <c r="AG72" s="374"/>
      <c r="AH72" s="374"/>
      <c r="AI72" s="374"/>
      <c r="AJ72" s="374"/>
      <c r="AK72" s="374"/>
      <c r="AL72" s="374"/>
      <c r="AM72" s="374"/>
      <c r="AN72" s="374"/>
      <c r="AO72" s="374"/>
      <c r="AP72" s="374"/>
      <c r="AQ72" s="374"/>
      <c r="AR72" s="374"/>
      <c r="AS72" s="268"/>
    </row>
    <row r="73" spans="1:45" ht="30" outlineLevel="1">
      <c r="A73" s="459">
        <v>12</v>
      </c>
      <c r="B73" s="275" t="s">
        <v>105</v>
      </c>
      <c r="C73" s="253" t="s">
        <v>25</v>
      </c>
      <c r="D73" s="257"/>
      <c r="E73" s="257"/>
      <c r="F73" s="257"/>
      <c r="G73" s="257"/>
      <c r="H73" s="257"/>
      <c r="I73" s="257"/>
      <c r="J73" s="257"/>
      <c r="K73" s="257"/>
      <c r="L73" s="257"/>
      <c r="M73" s="257"/>
      <c r="N73" s="257"/>
      <c r="O73" s="257"/>
      <c r="P73" s="257"/>
      <c r="Q73" s="257">
        <v>12</v>
      </c>
      <c r="R73" s="257"/>
      <c r="S73" s="257"/>
      <c r="T73" s="257"/>
      <c r="U73" s="257"/>
      <c r="V73" s="257"/>
      <c r="W73" s="257"/>
      <c r="X73" s="257"/>
      <c r="Y73" s="257"/>
      <c r="Z73" s="257"/>
      <c r="AA73" s="257"/>
      <c r="AB73" s="257"/>
      <c r="AC73" s="257"/>
      <c r="AD73" s="257"/>
      <c r="AE73" s="363"/>
      <c r="AF73" s="363"/>
      <c r="AG73" s="363"/>
      <c r="AH73" s="363"/>
      <c r="AI73" s="363"/>
      <c r="AJ73" s="363"/>
      <c r="AK73" s="363"/>
      <c r="AL73" s="368"/>
      <c r="AM73" s="368"/>
      <c r="AN73" s="368"/>
      <c r="AO73" s="368"/>
      <c r="AP73" s="368"/>
      <c r="AQ73" s="368"/>
      <c r="AR73" s="368"/>
      <c r="AS73" s="258">
        <f>SUM(AE73:AR73)</f>
        <v>0</v>
      </c>
    </row>
    <row r="74" spans="1:45" outlineLevel="1">
      <c r="B74" s="275" t="s">
        <v>266</v>
      </c>
      <c r="C74" s="253" t="s">
        <v>163</v>
      </c>
      <c r="D74" s="257"/>
      <c r="E74" s="257"/>
      <c r="F74" s="257"/>
      <c r="G74" s="257"/>
      <c r="H74" s="257"/>
      <c r="I74" s="257"/>
      <c r="J74" s="257"/>
      <c r="K74" s="257"/>
      <c r="L74" s="257"/>
      <c r="M74" s="257"/>
      <c r="N74" s="257"/>
      <c r="O74" s="257"/>
      <c r="P74" s="257"/>
      <c r="Q74" s="257">
        <f>Q73</f>
        <v>12</v>
      </c>
      <c r="R74" s="257"/>
      <c r="S74" s="257"/>
      <c r="T74" s="257"/>
      <c r="U74" s="257"/>
      <c r="V74" s="257"/>
      <c r="W74" s="257"/>
      <c r="X74" s="257"/>
      <c r="Y74" s="257"/>
      <c r="Z74" s="257"/>
      <c r="AA74" s="257"/>
      <c r="AB74" s="257"/>
      <c r="AC74" s="257"/>
      <c r="AD74" s="257"/>
      <c r="AE74" s="364">
        <f>AE73</f>
        <v>0</v>
      </c>
      <c r="AF74" s="364">
        <f t="shared" ref="AF74" si="130">AF73</f>
        <v>0</v>
      </c>
      <c r="AG74" s="364">
        <f t="shared" ref="AG74" si="131">AG73</f>
        <v>0</v>
      </c>
      <c r="AH74" s="364">
        <f t="shared" ref="AH74" si="132">AH73</f>
        <v>0</v>
      </c>
      <c r="AI74" s="364">
        <f t="shared" ref="AI74" si="133">AI73</f>
        <v>0</v>
      </c>
      <c r="AJ74" s="364">
        <f t="shared" ref="AJ74" si="134">AJ73</f>
        <v>0</v>
      </c>
      <c r="AK74" s="364">
        <f t="shared" ref="AK74" si="135">AK73</f>
        <v>0</v>
      </c>
      <c r="AL74" s="364">
        <f t="shared" ref="AL74" si="136">AL73</f>
        <v>0</v>
      </c>
      <c r="AM74" s="364">
        <f t="shared" ref="AM74" si="137">AM73</f>
        <v>0</v>
      </c>
      <c r="AN74" s="364">
        <f t="shared" ref="AN74" si="138">AN73</f>
        <v>0</v>
      </c>
      <c r="AO74" s="364">
        <f t="shared" ref="AO74" si="139">AO73</f>
        <v>0</v>
      </c>
      <c r="AP74" s="364">
        <f t="shared" ref="AP74" si="140">AP73</f>
        <v>0</v>
      </c>
      <c r="AQ74" s="364">
        <f t="shared" ref="AQ74" si="141">AQ73</f>
        <v>0</v>
      </c>
      <c r="AR74" s="364">
        <f t="shared" ref="AR74" si="142">AR73</f>
        <v>0</v>
      </c>
      <c r="AS74" s="259"/>
    </row>
    <row r="75" spans="1:45" outlineLevel="1">
      <c r="B75" s="275"/>
      <c r="C75" s="267"/>
      <c r="D75" s="253"/>
      <c r="E75" s="253"/>
      <c r="F75" s="253"/>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375"/>
      <c r="AF75" s="375"/>
      <c r="AG75" s="365"/>
      <c r="AH75" s="365"/>
      <c r="AI75" s="365"/>
      <c r="AJ75" s="365"/>
      <c r="AK75" s="365"/>
      <c r="AL75" s="365"/>
      <c r="AM75" s="365"/>
      <c r="AN75" s="365"/>
      <c r="AO75" s="365"/>
      <c r="AP75" s="365"/>
      <c r="AQ75" s="365"/>
      <c r="AR75" s="365"/>
      <c r="AS75" s="268"/>
    </row>
    <row r="76" spans="1:45" ht="30" outlineLevel="1">
      <c r="A76" s="459">
        <v>13</v>
      </c>
      <c r="B76" s="275" t="s">
        <v>106</v>
      </c>
      <c r="C76" s="253" t="s">
        <v>25</v>
      </c>
      <c r="D76" s="257"/>
      <c r="E76" s="257"/>
      <c r="F76" s="257"/>
      <c r="G76" s="257"/>
      <c r="H76" s="257"/>
      <c r="I76" s="257"/>
      <c r="J76" s="257">
        <f>+'7.  Persistence Report'!BA91</f>
        <v>21762</v>
      </c>
      <c r="K76" s="257">
        <f>+'7.  Persistence Report'!BB91</f>
        <v>21762</v>
      </c>
      <c r="L76" s="257">
        <f>+'7.  Persistence Report'!BC91</f>
        <v>21762</v>
      </c>
      <c r="M76" s="257">
        <f>+'7.  Persistence Report'!BD91</f>
        <v>21762</v>
      </c>
      <c r="N76" s="257">
        <f>+'7.  Persistence Report'!BE91</f>
        <v>0</v>
      </c>
      <c r="O76" s="257">
        <f>+'7.  Persistence Report'!BF91</f>
        <v>0</v>
      </c>
      <c r="P76" s="257">
        <f>+'7.  Persistence Report'!BG91</f>
        <v>0</v>
      </c>
      <c r="Q76" s="257">
        <v>12</v>
      </c>
      <c r="R76" s="257"/>
      <c r="S76" s="257"/>
      <c r="T76" s="257"/>
      <c r="U76" s="257"/>
      <c r="V76" s="257"/>
      <c r="W76" s="257"/>
      <c r="X76" s="257">
        <f>+'7.  Persistence Report'!V91</f>
        <v>6</v>
      </c>
      <c r="Y76" s="257">
        <f>+'7.  Persistence Report'!W91</f>
        <v>6</v>
      </c>
      <c r="Z76" s="257">
        <f>+'7.  Persistence Report'!X91</f>
        <v>6</v>
      </c>
      <c r="AA76" s="257">
        <f>+'7.  Persistence Report'!Y91</f>
        <v>6</v>
      </c>
      <c r="AB76" s="257">
        <f>+'7.  Persistence Report'!Z91</f>
        <v>0</v>
      </c>
      <c r="AC76" s="257">
        <f>+'7.  Persistence Report'!AA91</f>
        <v>0</v>
      </c>
      <c r="AD76" s="257">
        <f>+'7.  Persistence Report'!AB91</f>
        <v>0</v>
      </c>
      <c r="AE76" s="363"/>
      <c r="AF76" s="363"/>
      <c r="AG76" s="363">
        <v>1</v>
      </c>
      <c r="AH76" s="363"/>
      <c r="AI76" s="363"/>
      <c r="AJ76" s="363"/>
      <c r="AK76" s="363"/>
      <c r="AL76" s="368"/>
      <c r="AM76" s="368"/>
      <c r="AN76" s="368"/>
      <c r="AO76" s="368"/>
      <c r="AP76" s="368"/>
      <c r="AQ76" s="368"/>
      <c r="AR76" s="368"/>
      <c r="AS76" s="258">
        <f>SUM(AE76:AR76)</f>
        <v>1</v>
      </c>
    </row>
    <row r="77" spans="1:45" outlineLevel="1">
      <c r="B77" s="275" t="s">
        <v>266</v>
      </c>
      <c r="C77" s="253" t="s">
        <v>163</v>
      </c>
      <c r="D77" s="257"/>
      <c r="E77" s="257"/>
      <c r="F77" s="257"/>
      <c r="G77" s="257"/>
      <c r="H77" s="257"/>
      <c r="I77" s="257"/>
      <c r="J77" s="257"/>
      <c r="K77" s="257"/>
      <c r="L77" s="257"/>
      <c r="M77" s="257"/>
      <c r="N77" s="257"/>
      <c r="O77" s="257"/>
      <c r="P77" s="257"/>
      <c r="Q77" s="257">
        <f>Q76</f>
        <v>12</v>
      </c>
      <c r="R77" s="257"/>
      <c r="S77" s="257"/>
      <c r="T77" s="257"/>
      <c r="U77" s="257"/>
      <c r="V77" s="257"/>
      <c r="W77" s="257"/>
      <c r="X77" s="257"/>
      <c r="Y77" s="257"/>
      <c r="Z77" s="257"/>
      <c r="AA77" s="257"/>
      <c r="AB77" s="257"/>
      <c r="AC77" s="257"/>
      <c r="AD77" s="257"/>
      <c r="AE77" s="364">
        <f>AE76</f>
        <v>0</v>
      </c>
      <c r="AF77" s="364">
        <f t="shared" ref="AF77:AR77" si="143">AF76</f>
        <v>0</v>
      </c>
      <c r="AG77" s="364">
        <f t="shared" si="143"/>
        <v>1</v>
      </c>
      <c r="AH77" s="364">
        <f t="shared" si="143"/>
        <v>0</v>
      </c>
      <c r="AI77" s="364">
        <f t="shared" si="143"/>
        <v>0</v>
      </c>
      <c r="AJ77" s="364">
        <f t="shared" si="143"/>
        <v>0</v>
      </c>
      <c r="AK77" s="364">
        <f t="shared" si="143"/>
        <v>0</v>
      </c>
      <c r="AL77" s="364">
        <f t="shared" si="143"/>
        <v>0</v>
      </c>
      <c r="AM77" s="364">
        <f t="shared" si="143"/>
        <v>0</v>
      </c>
      <c r="AN77" s="364">
        <f t="shared" si="143"/>
        <v>0</v>
      </c>
      <c r="AO77" s="364">
        <f t="shared" si="143"/>
        <v>0</v>
      </c>
      <c r="AP77" s="364">
        <f t="shared" si="143"/>
        <v>0</v>
      </c>
      <c r="AQ77" s="364">
        <f t="shared" si="143"/>
        <v>0</v>
      </c>
      <c r="AR77" s="364">
        <f t="shared" si="143"/>
        <v>0</v>
      </c>
      <c r="AS77" s="268"/>
    </row>
    <row r="78" spans="1:45" outlineLevel="1">
      <c r="B78" s="275"/>
      <c r="C78" s="267"/>
      <c r="D78" s="253"/>
      <c r="E78" s="253"/>
      <c r="F78" s="253"/>
      <c r="G78" s="253"/>
      <c r="H78" s="253"/>
      <c r="I78" s="253"/>
      <c r="J78" s="253"/>
      <c r="K78" s="253"/>
      <c r="L78" s="253"/>
      <c r="M78" s="253"/>
      <c r="N78" s="253"/>
      <c r="O78" s="253"/>
      <c r="P78" s="253"/>
      <c r="Q78" s="253"/>
      <c r="R78" s="253"/>
      <c r="S78" s="253"/>
      <c r="T78" s="253"/>
      <c r="U78" s="253"/>
      <c r="V78" s="253"/>
      <c r="W78" s="253"/>
      <c r="X78" s="253"/>
      <c r="Y78" s="253"/>
      <c r="Z78" s="253"/>
      <c r="AA78" s="253"/>
      <c r="AB78" s="253"/>
      <c r="AC78" s="253"/>
      <c r="AD78" s="253"/>
      <c r="AE78" s="365"/>
      <c r="AF78" s="365"/>
      <c r="AG78" s="365"/>
      <c r="AH78" s="365"/>
      <c r="AI78" s="365"/>
      <c r="AJ78" s="365"/>
      <c r="AK78" s="365"/>
      <c r="AL78" s="365"/>
      <c r="AM78" s="365"/>
      <c r="AN78" s="365"/>
      <c r="AO78" s="365"/>
      <c r="AP78" s="365"/>
      <c r="AQ78" s="365"/>
      <c r="AR78" s="365"/>
      <c r="AS78" s="268"/>
    </row>
    <row r="79" spans="1:45" ht="15.75" outlineLevel="1">
      <c r="B79" s="250" t="s">
        <v>107</v>
      </c>
      <c r="C79" s="251"/>
      <c r="D79" s="252"/>
      <c r="E79" s="252"/>
      <c r="F79" s="252"/>
      <c r="G79" s="252"/>
      <c r="H79" s="252"/>
      <c r="I79" s="252"/>
      <c r="J79" s="252"/>
      <c r="K79" s="252"/>
      <c r="L79" s="252"/>
      <c r="M79" s="252"/>
      <c r="N79" s="252"/>
      <c r="O79" s="252"/>
      <c r="P79" s="252"/>
      <c r="Q79" s="252"/>
      <c r="R79" s="252"/>
      <c r="S79" s="251"/>
      <c r="T79" s="251"/>
      <c r="U79" s="251"/>
      <c r="V79" s="251"/>
      <c r="W79" s="251"/>
      <c r="X79" s="252"/>
      <c r="Y79" s="252"/>
      <c r="Z79" s="252"/>
      <c r="AA79" s="252"/>
      <c r="AB79" s="252"/>
      <c r="AC79" s="252"/>
      <c r="AD79" s="252"/>
      <c r="AE79" s="367"/>
      <c r="AF79" s="367"/>
      <c r="AG79" s="367"/>
      <c r="AH79" s="367"/>
      <c r="AI79" s="367"/>
      <c r="AJ79" s="367"/>
      <c r="AK79" s="367"/>
      <c r="AL79" s="367"/>
      <c r="AM79" s="367"/>
      <c r="AN79" s="367"/>
      <c r="AO79" s="367"/>
      <c r="AP79" s="367"/>
      <c r="AQ79" s="367"/>
      <c r="AR79" s="367"/>
      <c r="AS79" s="254"/>
    </row>
    <row r="80" spans="1:45" outlineLevel="1">
      <c r="A80" s="459">
        <v>14</v>
      </c>
      <c r="B80" s="276" t="s">
        <v>108</v>
      </c>
      <c r="C80" s="253" t="s">
        <v>25</v>
      </c>
      <c r="D80" s="257"/>
      <c r="E80" s="257"/>
      <c r="F80" s="257"/>
      <c r="G80" s="257"/>
      <c r="H80" s="257"/>
      <c r="I80" s="257"/>
      <c r="J80" s="257">
        <f>+'7.  Persistence Report'!BA89</f>
        <v>79725</v>
      </c>
      <c r="K80" s="257">
        <f>+'7.  Persistence Report'!BB89</f>
        <v>79525</v>
      </c>
      <c r="L80" s="257">
        <f>+'7.  Persistence Report'!BC89</f>
        <v>43881</v>
      </c>
      <c r="M80" s="257">
        <f>+'7.  Persistence Report'!BD89</f>
        <v>43603</v>
      </c>
      <c r="N80" s="257">
        <f>+'7.  Persistence Report'!BE89</f>
        <v>35478</v>
      </c>
      <c r="O80" s="257">
        <f>+'7.  Persistence Report'!BF89</f>
        <v>35478</v>
      </c>
      <c r="P80" s="257">
        <f>+'7.  Persistence Report'!BG89</f>
        <v>34673</v>
      </c>
      <c r="Q80" s="257">
        <v>12</v>
      </c>
      <c r="R80" s="257"/>
      <c r="S80" s="257"/>
      <c r="T80" s="257"/>
      <c r="U80" s="257"/>
      <c r="V80" s="257"/>
      <c r="W80" s="257"/>
      <c r="X80" s="257">
        <f>+'7.  Persistence Report'!V89</f>
        <v>8</v>
      </c>
      <c r="Y80" s="257">
        <f>+'7.  Persistence Report'!W89</f>
        <v>8</v>
      </c>
      <c r="Z80" s="257">
        <f>+'7.  Persistence Report'!X89</f>
        <v>6</v>
      </c>
      <c r="AA80" s="257">
        <f>+'7.  Persistence Report'!Y89</f>
        <v>6</v>
      </c>
      <c r="AB80" s="257">
        <f>+'7.  Persistence Report'!Z89</f>
        <v>5</v>
      </c>
      <c r="AC80" s="257">
        <f>+'7.  Persistence Report'!AA89</f>
        <v>5</v>
      </c>
      <c r="AD80" s="257">
        <f>+'7.  Persistence Report'!AB89</f>
        <v>4</v>
      </c>
      <c r="AE80" s="467"/>
      <c r="AF80" s="363"/>
      <c r="AG80" s="363"/>
      <c r="AH80" s="363"/>
      <c r="AI80" s="363"/>
      <c r="AJ80" s="363"/>
      <c r="AK80" s="363"/>
      <c r="AL80" s="363"/>
      <c r="AM80" s="363"/>
      <c r="AN80" s="363"/>
      <c r="AO80" s="363"/>
      <c r="AP80" s="363"/>
      <c r="AQ80" s="363"/>
      <c r="AR80" s="363"/>
      <c r="AS80" s="258">
        <f>SUM(AE80:AR80)</f>
        <v>0</v>
      </c>
    </row>
    <row r="81" spans="1:46" outlineLevel="1">
      <c r="B81" s="256" t="s">
        <v>266</v>
      </c>
      <c r="C81" s="253" t="s">
        <v>163</v>
      </c>
      <c r="D81" s="257"/>
      <c r="E81" s="257"/>
      <c r="F81" s="257"/>
      <c r="G81" s="257"/>
      <c r="H81" s="257"/>
      <c r="I81" s="257"/>
      <c r="J81" s="257"/>
      <c r="K81" s="257"/>
      <c r="L81" s="257"/>
      <c r="M81" s="257"/>
      <c r="N81" s="257"/>
      <c r="O81" s="257"/>
      <c r="P81" s="257"/>
      <c r="Q81" s="257">
        <f>Q80</f>
        <v>12</v>
      </c>
      <c r="R81" s="257"/>
      <c r="S81" s="257"/>
      <c r="T81" s="257"/>
      <c r="U81" s="257"/>
      <c r="V81" s="257"/>
      <c r="W81" s="257"/>
      <c r="X81" s="257"/>
      <c r="Y81" s="257"/>
      <c r="Z81" s="257"/>
      <c r="AA81" s="257"/>
      <c r="AB81" s="257"/>
      <c r="AC81" s="257"/>
      <c r="AD81" s="257"/>
      <c r="AE81" s="364">
        <f>AE80</f>
        <v>0</v>
      </c>
      <c r="AF81" s="364">
        <f t="shared" ref="AF81" si="144">AF80</f>
        <v>0</v>
      </c>
      <c r="AG81" s="364">
        <f t="shared" ref="AG81" si="145">AG80</f>
        <v>0</v>
      </c>
      <c r="AH81" s="364">
        <f t="shared" ref="AH81" si="146">AH80</f>
        <v>0</v>
      </c>
      <c r="AI81" s="364">
        <f t="shared" ref="AI81" si="147">AI80</f>
        <v>0</v>
      </c>
      <c r="AJ81" s="364">
        <f>AJ80</f>
        <v>0</v>
      </c>
      <c r="AK81" s="364">
        <f t="shared" ref="AK81" si="148">AK80</f>
        <v>0</v>
      </c>
      <c r="AL81" s="364">
        <f t="shared" ref="AL81" si="149">AL80</f>
        <v>0</v>
      </c>
      <c r="AM81" s="364">
        <f t="shared" ref="AM81" si="150">AM80</f>
        <v>0</v>
      </c>
      <c r="AN81" s="364">
        <f t="shared" ref="AN81" si="151">AN80</f>
        <v>0</v>
      </c>
      <c r="AO81" s="364">
        <f t="shared" ref="AO81" si="152">AO80</f>
        <v>0</v>
      </c>
      <c r="AP81" s="364">
        <f t="shared" ref="AP81" si="153">AP80</f>
        <v>0</v>
      </c>
      <c r="AQ81" s="364">
        <f t="shared" ref="AQ81" si="154">AQ80</f>
        <v>0</v>
      </c>
      <c r="AR81" s="364">
        <f t="shared" ref="AR81" si="155">AR80</f>
        <v>0</v>
      </c>
      <c r="AS81" s="259"/>
    </row>
    <row r="82" spans="1:46" outlineLevel="1">
      <c r="B82" s="256"/>
      <c r="C82" s="253"/>
      <c r="D82" s="253"/>
      <c r="E82" s="253"/>
      <c r="F82" s="253"/>
      <c r="G82" s="253"/>
      <c r="H82" s="253"/>
      <c r="I82" s="253"/>
      <c r="J82" s="253"/>
      <c r="K82" s="253"/>
      <c r="L82" s="253"/>
      <c r="M82" s="253"/>
      <c r="N82" s="253"/>
      <c r="O82" s="253"/>
      <c r="P82" s="253"/>
      <c r="Q82" s="416"/>
      <c r="R82" s="253"/>
      <c r="S82" s="253"/>
      <c r="T82" s="253"/>
      <c r="U82" s="253"/>
      <c r="V82" s="253"/>
      <c r="W82" s="253"/>
      <c r="X82" s="253"/>
      <c r="Y82" s="253"/>
      <c r="Z82" s="253"/>
      <c r="AA82" s="253"/>
      <c r="AB82" s="253"/>
      <c r="AC82" s="253"/>
      <c r="AD82" s="253"/>
      <c r="AE82" s="364"/>
      <c r="AF82" s="364"/>
      <c r="AG82" s="364"/>
      <c r="AH82" s="364"/>
      <c r="AI82" s="364"/>
      <c r="AJ82" s="364"/>
      <c r="AK82" s="364"/>
      <c r="AL82" s="364"/>
      <c r="AM82" s="364"/>
      <c r="AN82" s="364"/>
      <c r="AO82" s="364"/>
      <c r="AP82" s="364"/>
      <c r="AQ82" s="364"/>
      <c r="AR82" s="364"/>
      <c r="AS82" s="454"/>
      <c r="AT82" s="546"/>
    </row>
    <row r="83" spans="1:46" s="245" customFormat="1" ht="15.75" outlineLevel="1">
      <c r="A83" s="459"/>
      <c r="B83" s="250" t="s">
        <v>487</v>
      </c>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365"/>
      <c r="AF83" s="365"/>
      <c r="AG83" s="365"/>
      <c r="AH83" s="365"/>
      <c r="AI83" s="365"/>
      <c r="AJ83" s="365"/>
      <c r="AK83" s="369"/>
      <c r="AL83" s="369"/>
      <c r="AM83" s="369"/>
      <c r="AN83" s="369"/>
      <c r="AO83" s="369"/>
      <c r="AP83" s="369"/>
      <c r="AQ83" s="369"/>
      <c r="AR83" s="369"/>
      <c r="AS83" s="455"/>
      <c r="AT83" s="547"/>
    </row>
    <row r="84" spans="1:46" outlineLevel="1">
      <c r="A84" s="459">
        <v>15</v>
      </c>
      <c r="B84" s="256" t="s">
        <v>492</v>
      </c>
      <c r="C84" s="253" t="s">
        <v>25</v>
      </c>
      <c r="D84" s="257"/>
      <c r="E84" s="257"/>
      <c r="F84" s="257"/>
      <c r="G84" s="257"/>
      <c r="H84" s="257"/>
      <c r="I84" s="257"/>
      <c r="J84" s="257"/>
      <c r="K84" s="257"/>
      <c r="L84" s="257"/>
      <c r="M84" s="257"/>
      <c r="N84" s="257"/>
      <c r="O84" s="257"/>
      <c r="P84" s="257"/>
      <c r="Q84" s="257">
        <v>0</v>
      </c>
      <c r="R84" s="257"/>
      <c r="S84" s="257"/>
      <c r="T84" s="257"/>
      <c r="U84" s="257"/>
      <c r="V84" s="257"/>
      <c r="W84" s="257"/>
      <c r="X84" s="257"/>
      <c r="Y84" s="257"/>
      <c r="Z84" s="257"/>
      <c r="AA84" s="257"/>
      <c r="AB84" s="257"/>
      <c r="AC84" s="257"/>
      <c r="AD84" s="257"/>
      <c r="AE84" s="363"/>
      <c r="AF84" s="363"/>
      <c r="AG84" s="363"/>
      <c r="AH84" s="363"/>
      <c r="AI84" s="363"/>
      <c r="AJ84" s="363"/>
      <c r="AK84" s="363"/>
      <c r="AL84" s="363"/>
      <c r="AM84" s="363"/>
      <c r="AN84" s="363"/>
      <c r="AO84" s="363"/>
      <c r="AP84" s="363"/>
      <c r="AQ84" s="363"/>
      <c r="AR84" s="363"/>
      <c r="AS84" s="258">
        <f>SUM(AE84:AR84)</f>
        <v>0</v>
      </c>
    </row>
    <row r="85" spans="1:46" outlineLevel="1">
      <c r="B85" s="256" t="s">
        <v>266</v>
      </c>
      <c r="C85" s="253" t="s">
        <v>163</v>
      </c>
      <c r="D85" s="257"/>
      <c r="E85" s="257"/>
      <c r="F85" s="257"/>
      <c r="G85" s="257"/>
      <c r="H85" s="257"/>
      <c r="I85" s="257"/>
      <c r="J85" s="257"/>
      <c r="K85" s="257"/>
      <c r="L85" s="257"/>
      <c r="M85" s="257"/>
      <c r="N85" s="257"/>
      <c r="O85" s="257"/>
      <c r="P85" s="257"/>
      <c r="Q85" s="257">
        <f>Q84</f>
        <v>0</v>
      </c>
      <c r="R85" s="257"/>
      <c r="S85" s="257"/>
      <c r="T85" s="257"/>
      <c r="U85" s="257"/>
      <c r="V85" s="257"/>
      <c r="W85" s="257"/>
      <c r="X85" s="257"/>
      <c r="Y85" s="257"/>
      <c r="Z85" s="257"/>
      <c r="AA85" s="257"/>
      <c r="AB85" s="257"/>
      <c r="AC85" s="257"/>
      <c r="AD85" s="257"/>
      <c r="AE85" s="364">
        <f>AE84</f>
        <v>0</v>
      </c>
      <c r="AF85" s="364">
        <f t="shared" ref="AF85:AI85" si="156">AF84</f>
        <v>0</v>
      </c>
      <c r="AG85" s="364">
        <f t="shared" si="156"/>
        <v>0</v>
      </c>
      <c r="AH85" s="364">
        <f t="shared" si="156"/>
        <v>0</v>
      </c>
      <c r="AI85" s="364">
        <f t="shared" si="156"/>
        <v>0</v>
      </c>
      <c r="AJ85" s="364">
        <f>AJ84</f>
        <v>0</v>
      </c>
      <c r="AK85" s="364">
        <f t="shared" ref="AK85:AR85" si="157">AK84</f>
        <v>0</v>
      </c>
      <c r="AL85" s="364">
        <f t="shared" si="157"/>
        <v>0</v>
      </c>
      <c r="AM85" s="364">
        <f t="shared" si="157"/>
        <v>0</v>
      </c>
      <c r="AN85" s="364">
        <f t="shared" si="157"/>
        <v>0</v>
      </c>
      <c r="AO85" s="364">
        <f t="shared" si="157"/>
        <v>0</v>
      </c>
      <c r="AP85" s="364">
        <f t="shared" si="157"/>
        <v>0</v>
      </c>
      <c r="AQ85" s="364">
        <f t="shared" si="157"/>
        <v>0</v>
      </c>
      <c r="AR85" s="364">
        <f t="shared" si="157"/>
        <v>0</v>
      </c>
      <c r="AS85" s="259"/>
    </row>
    <row r="86" spans="1:46" outlineLevel="1">
      <c r="B86" s="276"/>
      <c r="C86" s="267"/>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365"/>
      <c r="AF86" s="365"/>
      <c r="AG86" s="365"/>
      <c r="AH86" s="365"/>
      <c r="AI86" s="365"/>
      <c r="AJ86" s="365"/>
      <c r="AK86" s="365"/>
      <c r="AL86" s="365"/>
      <c r="AM86" s="365"/>
      <c r="AN86" s="365"/>
      <c r="AO86" s="365"/>
      <c r="AP86" s="365"/>
      <c r="AQ86" s="365"/>
      <c r="AR86" s="365"/>
      <c r="AS86" s="268"/>
    </row>
    <row r="87" spans="1:46" s="245" customFormat="1" outlineLevel="1">
      <c r="A87" s="459">
        <v>16</v>
      </c>
      <c r="B87" s="285" t="s">
        <v>488</v>
      </c>
      <c r="C87" s="253" t="s">
        <v>25</v>
      </c>
      <c r="D87" s="257"/>
      <c r="E87" s="257"/>
      <c r="F87" s="257"/>
      <c r="G87" s="257"/>
      <c r="H87" s="257"/>
      <c r="I87" s="257"/>
      <c r="J87" s="257"/>
      <c r="K87" s="257"/>
      <c r="L87" s="257"/>
      <c r="M87" s="257"/>
      <c r="N87" s="257"/>
      <c r="O87" s="257"/>
      <c r="P87" s="257"/>
      <c r="Q87" s="257">
        <v>0</v>
      </c>
      <c r="R87" s="257"/>
      <c r="S87" s="257"/>
      <c r="T87" s="257"/>
      <c r="U87" s="257"/>
      <c r="V87" s="257"/>
      <c r="W87" s="257"/>
      <c r="X87" s="257"/>
      <c r="Y87" s="257"/>
      <c r="Z87" s="257"/>
      <c r="AA87" s="257"/>
      <c r="AB87" s="257"/>
      <c r="AC87" s="257"/>
      <c r="AD87" s="257"/>
      <c r="AE87" s="363"/>
      <c r="AF87" s="363"/>
      <c r="AG87" s="363"/>
      <c r="AH87" s="363"/>
      <c r="AI87" s="363"/>
      <c r="AJ87" s="363"/>
      <c r="AK87" s="363"/>
      <c r="AL87" s="363"/>
      <c r="AM87" s="363"/>
      <c r="AN87" s="363"/>
      <c r="AO87" s="363"/>
      <c r="AP87" s="363"/>
      <c r="AQ87" s="363"/>
      <c r="AR87" s="363"/>
      <c r="AS87" s="258">
        <f>SUM(AE87:AR87)</f>
        <v>0</v>
      </c>
    </row>
    <row r="88" spans="1:46" s="245" customFormat="1" outlineLevel="1">
      <c r="A88" s="459"/>
      <c r="B88" s="285" t="s">
        <v>266</v>
      </c>
      <c r="C88" s="253" t="s">
        <v>163</v>
      </c>
      <c r="D88" s="257"/>
      <c r="E88" s="257"/>
      <c r="F88" s="257"/>
      <c r="G88" s="257"/>
      <c r="H88" s="257"/>
      <c r="I88" s="257"/>
      <c r="J88" s="257"/>
      <c r="K88" s="257"/>
      <c r="L88" s="257"/>
      <c r="M88" s="257"/>
      <c r="N88" s="257"/>
      <c r="O88" s="257"/>
      <c r="P88" s="257"/>
      <c r="Q88" s="257">
        <f>Q87</f>
        <v>0</v>
      </c>
      <c r="R88" s="257"/>
      <c r="S88" s="257"/>
      <c r="T88" s="257"/>
      <c r="U88" s="257"/>
      <c r="V88" s="257"/>
      <c r="W88" s="257"/>
      <c r="X88" s="257"/>
      <c r="Y88" s="257"/>
      <c r="Z88" s="257"/>
      <c r="AA88" s="257"/>
      <c r="AB88" s="257"/>
      <c r="AC88" s="257"/>
      <c r="AD88" s="257"/>
      <c r="AE88" s="364">
        <f>AE87</f>
        <v>0</v>
      </c>
      <c r="AF88" s="364">
        <f t="shared" ref="AF88:AI88" si="158">AF87</f>
        <v>0</v>
      </c>
      <c r="AG88" s="364">
        <f t="shared" si="158"/>
        <v>0</v>
      </c>
      <c r="AH88" s="364">
        <f t="shared" si="158"/>
        <v>0</v>
      </c>
      <c r="AI88" s="364">
        <f t="shared" si="158"/>
        <v>0</v>
      </c>
      <c r="AJ88" s="364">
        <f>AJ87</f>
        <v>0</v>
      </c>
      <c r="AK88" s="364">
        <f t="shared" ref="AK88:AR88" si="159">AK87</f>
        <v>0</v>
      </c>
      <c r="AL88" s="364">
        <f t="shared" si="159"/>
        <v>0</v>
      </c>
      <c r="AM88" s="364">
        <f t="shared" si="159"/>
        <v>0</v>
      </c>
      <c r="AN88" s="364">
        <f t="shared" si="159"/>
        <v>0</v>
      </c>
      <c r="AO88" s="364">
        <f t="shared" si="159"/>
        <v>0</v>
      </c>
      <c r="AP88" s="364">
        <f t="shared" si="159"/>
        <v>0</v>
      </c>
      <c r="AQ88" s="364">
        <f t="shared" si="159"/>
        <v>0</v>
      </c>
      <c r="AR88" s="364">
        <f t="shared" si="159"/>
        <v>0</v>
      </c>
      <c r="AS88" s="259"/>
    </row>
    <row r="89" spans="1:46" s="245" customFormat="1" outlineLevel="1">
      <c r="A89" s="459"/>
      <c r="B89" s="285"/>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365"/>
      <c r="AF89" s="365"/>
      <c r="AG89" s="365"/>
      <c r="AH89" s="365"/>
      <c r="AI89" s="365"/>
      <c r="AJ89" s="365"/>
      <c r="AK89" s="369"/>
      <c r="AL89" s="369"/>
      <c r="AM89" s="369"/>
      <c r="AN89" s="369"/>
      <c r="AO89" s="369"/>
      <c r="AP89" s="369"/>
      <c r="AQ89" s="369"/>
      <c r="AR89" s="369"/>
      <c r="AS89" s="274"/>
    </row>
    <row r="90" spans="1:46" ht="15.75" outlineLevel="1">
      <c r="B90" s="457" t="s">
        <v>493</v>
      </c>
      <c r="C90" s="281"/>
      <c r="D90" s="252"/>
      <c r="E90" s="251"/>
      <c r="F90" s="251"/>
      <c r="G90" s="251"/>
      <c r="H90" s="251"/>
      <c r="I90" s="251"/>
      <c r="J90" s="251"/>
      <c r="K90" s="251"/>
      <c r="L90" s="251"/>
      <c r="M90" s="251"/>
      <c r="N90" s="251"/>
      <c r="O90" s="251"/>
      <c r="P90" s="251"/>
      <c r="Q90" s="252"/>
      <c r="R90" s="251"/>
      <c r="S90" s="251"/>
      <c r="T90" s="251"/>
      <c r="U90" s="251"/>
      <c r="V90" s="251"/>
      <c r="W90" s="251"/>
      <c r="X90" s="251"/>
      <c r="Y90" s="251"/>
      <c r="Z90" s="251"/>
      <c r="AA90" s="251"/>
      <c r="AB90" s="251"/>
      <c r="AC90" s="251"/>
      <c r="AD90" s="251"/>
      <c r="AE90" s="367"/>
      <c r="AF90" s="367"/>
      <c r="AG90" s="367"/>
      <c r="AH90" s="367"/>
      <c r="AI90" s="367"/>
      <c r="AJ90" s="367"/>
      <c r="AK90" s="367"/>
      <c r="AL90" s="367"/>
      <c r="AM90" s="367"/>
      <c r="AN90" s="367"/>
      <c r="AO90" s="367"/>
      <c r="AP90" s="367"/>
      <c r="AQ90" s="367"/>
      <c r="AR90" s="367"/>
      <c r="AS90" s="254"/>
    </row>
    <row r="91" spans="1:46" outlineLevel="1">
      <c r="A91" s="459">
        <v>17</v>
      </c>
      <c r="B91" s="275" t="s">
        <v>112</v>
      </c>
      <c r="C91" s="253" t="s">
        <v>25</v>
      </c>
      <c r="D91" s="257"/>
      <c r="E91" s="257"/>
      <c r="F91" s="257"/>
      <c r="G91" s="257"/>
      <c r="H91" s="257"/>
      <c r="I91" s="257"/>
      <c r="J91" s="257"/>
      <c r="K91" s="257"/>
      <c r="L91" s="257"/>
      <c r="M91" s="257"/>
      <c r="N91" s="257"/>
      <c r="O91" s="257"/>
      <c r="P91" s="257"/>
      <c r="Q91" s="257">
        <v>12</v>
      </c>
      <c r="R91" s="257"/>
      <c r="S91" s="257"/>
      <c r="T91" s="257"/>
      <c r="U91" s="257"/>
      <c r="V91" s="257"/>
      <c r="W91" s="257"/>
      <c r="X91" s="257"/>
      <c r="Y91" s="257"/>
      <c r="Z91" s="257"/>
      <c r="AA91" s="257"/>
      <c r="AB91" s="257"/>
      <c r="AC91" s="257"/>
      <c r="AD91" s="257"/>
      <c r="AE91" s="379"/>
      <c r="AF91" s="363"/>
      <c r="AG91" s="363"/>
      <c r="AH91" s="363"/>
      <c r="AI91" s="363"/>
      <c r="AJ91" s="363"/>
      <c r="AK91" s="363"/>
      <c r="AL91" s="368"/>
      <c r="AM91" s="368"/>
      <c r="AN91" s="368"/>
      <c r="AO91" s="368"/>
      <c r="AP91" s="368"/>
      <c r="AQ91" s="368"/>
      <c r="AR91" s="368"/>
      <c r="AS91" s="258">
        <f>SUM(AE91:AR91)</f>
        <v>0</v>
      </c>
    </row>
    <row r="92" spans="1:46" outlineLevel="1">
      <c r="B92" s="256" t="s">
        <v>266</v>
      </c>
      <c r="C92" s="253" t="s">
        <v>163</v>
      </c>
      <c r="D92" s="257"/>
      <c r="E92" s="257"/>
      <c r="F92" s="257"/>
      <c r="G92" s="257"/>
      <c r="H92" s="257"/>
      <c r="I92" s="257"/>
      <c r="J92" s="257"/>
      <c r="K92" s="257"/>
      <c r="L92" s="257"/>
      <c r="M92" s="257"/>
      <c r="N92" s="257"/>
      <c r="O92" s="257"/>
      <c r="P92" s="257"/>
      <c r="Q92" s="257">
        <f>Q91</f>
        <v>12</v>
      </c>
      <c r="R92" s="257"/>
      <c r="S92" s="257"/>
      <c r="T92" s="257"/>
      <c r="U92" s="257"/>
      <c r="V92" s="257"/>
      <c r="W92" s="257"/>
      <c r="X92" s="257"/>
      <c r="Y92" s="257"/>
      <c r="Z92" s="257"/>
      <c r="AA92" s="257"/>
      <c r="AB92" s="257"/>
      <c r="AC92" s="257"/>
      <c r="AD92" s="257"/>
      <c r="AE92" s="364">
        <f>AE91</f>
        <v>0</v>
      </c>
      <c r="AF92" s="364">
        <f t="shared" ref="AF92:AR92" si="160">AF91</f>
        <v>0</v>
      </c>
      <c r="AG92" s="364">
        <f t="shared" si="160"/>
        <v>0</v>
      </c>
      <c r="AH92" s="364">
        <f t="shared" si="160"/>
        <v>0</v>
      </c>
      <c r="AI92" s="364">
        <f t="shared" si="160"/>
        <v>0</v>
      </c>
      <c r="AJ92" s="364">
        <f t="shared" si="160"/>
        <v>0</v>
      </c>
      <c r="AK92" s="364">
        <f t="shared" si="160"/>
        <v>0</v>
      </c>
      <c r="AL92" s="364">
        <f t="shared" si="160"/>
        <v>0</v>
      </c>
      <c r="AM92" s="364">
        <f t="shared" si="160"/>
        <v>0</v>
      </c>
      <c r="AN92" s="364">
        <f t="shared" si="160"/>
        <v>0</v>
      </c>
      <c r="AO92" s="364">
        <f t="shared" si="160"/>
        <v>0</v>
      </c>
      <c r="AP92" s="364">
        <f t="shared" si="160"/>
        <v>0</v>
      </c>
      <c r="AQ92" s="364">
        <f t="shared" si="160"/>
        <v>0</v>
      </c>
      <c r="AR92" s="364">
        <f t="shared" si="160"/>
        <v>0</v>
      </c>
      <c r="AS92" s="268"/>
    </row>
    <row r="93" spans="1:46" outlineLevel="1">
      <c r="B93" s="256"/>
      <c r="C93" s="253"/>
      <c r="D93" s="253"/>
      <c r="E93" s="253"/>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375"/>
      <c r="AF93" s="378"/>
      <c r="AG93" s="378"/>
      <c r="AH93" s="378"/>
      <c r="AI93" s="378"/>
      <c r="AJ93" s="378"/>
      <c r="AK93" s="378"/>
      <c r="AL93" s="378"/>
      <c r="AM93" s="378"/>
      <c r="AN93" s="378"/>
      <c r="AO93" s="378"/>
      <c r="AP93" s="378"/>
      <c r="AQ93" s="378"/>
      <c r="AR93" s="378"/>
      <c r="AS93" s="268"/>
    </row>
    <row r="94" spans="1:46" outlineLevel="1">
      <c r="A94" s="459">
        <v>18</v>
      </c>
      <c r="B94" s="275" t="s">
        <v>109</v>
      </c>
      <c r="C94" s="253" t="s">
        <v>25</v>
      </c>
      <c r="D94" s="257"/>
      <c r="E94" s="257"/>
      <c r="F94" s="257"/>
      <c r="G94" s="257"/>
      <c r="H94" s="257"/>
      <c r="I94" s="257"/>
      <c r="J94" s="257"/>
      <c r="K94" s="257"/>
      <c r="L94" s="257"/>
      <c r="M94" s="257"/>
      <c r="N94" s="257"/>
      <c r="O94" s="257"/>
      <c r="P94" s="257"/>
      <c r="Q94" s="257">
        <v>12</v>
      </c>
      <c r="R94" s="257"/>
      <c r="S94" s="257"/>
      <c r="T94" s="257"/>
      <c r="U94" s="257"/>
      <c r="V94" s="257"/>
      <c r="W94" s="257"/>
      <c r="X94" s="257"/>
      <c r="Y94" s="257"/>
      <c r="Z94" s="257"/>
      <c r="AA94" s="257"/>
      <c r="AB94" s="257"/>
      <c r="AC94" s="257"/>
      <c r="AD94" s="257"/>
      <c r="AE94" s="379"/>
      <c r="AF94" s="363"/>
      <c r="AG94" s="363"/>
      <c r="AH94" s="363"/>
      <c r="AI94" s="363"/>
      <c r="AJ94" s="363"/>
      <c r="AK94" s="363"/>
      <c r="AL94" s="368"/>
      <c r="AM94" s="368"/>
      <c r="AN94" s="368"/>
      <c r="AO94" s="368"/>
      <c r="AP94" s="368"/>
      <c r="AQ94" s="368"/>
      <c r="AR94" s="368"/>
      <c r="AS94" s="258">
        <f>SUM(AE94:AR94)</f>
        <v>0</v>
      </c>
    </row>
    <row r="95" spans="1:46" outlineLevel="1">
      <c r="B95" s="256" t="s">
        <v>266</v>
      </c>
      <c r="C95" s="253" t="s">
        <v>163</v>
      </c>
      <c r="D95" s="257"/>
      <c r="E95" s="257"/>
      <c r="F95" s="257"/>
      <c r="G95" s="257"/>
      <c r="H95" s="257"/>
      <c r="I95" s="257"/>
      <c r="J95" s="257"/>
      <c r="K95" s="257"/>
      <c r="L95" s="257"/>
      <c r="M95" s="257"/>
      <c r="N95" s="257"/>
      <c r="O95" s="257"/>
      <c r="P95" s="257"/>
      <c r="Q95" s="257">
        <f>Q94</f>
        <v>12</v>
      </c>
      <c r="R95" s="257"/>
      <c r="S95" s="257"/>
      <c r="T95" s="257"/>
      <c r="U95" s="257"/>
      <c r="V95" s="257"/>
      <c r="W95" s="257"/>
      <c r="X95" s="257"/>
      <c r="Y95" s="257"/>
      <c r="Z95" s="257"/>
      <c r="AA95" s="257"/>
      <c r="AB95" s="257"/>
      <c r="AC95" s="257"/>
      <c r="AD95" s="257"/>
      <c r="AE95" s="364">
        <f>AE94</f>
        <v>0</v>
      </c>
      <c r="AF95" s="364">
        <f t="shared" ref="AF95" si="161">AF94</f>
        <v>0</v>
      </c>
      <c r="AG95" s="364">
        <f t="shared" ref="AG95" si="162">AG94</f>
        <v>0</v>
      </c>
      <c r="AH95" s="364">
        <f t="shared" ref="AH95" si="163">AH94</f>
        <v>0</v>
      </c>
      <c r="AI95" s="364">
        <f t="shared" ref="AI95" si="164">AI94</f>
        <v>0</v>
      </c>
      <c r="AJ95" s="364">
        <f t="shared" ref="AJ95" si="165">AJ94</f>
        <v>0</v>
      </c>
      <c r="AK95" s="364">
        <f t="shared" ref="AK95" si="166">AK94</f>
        <v>0</v>
      </c>
      <c r="AL95" s="364">
        <f t="shared" ref="AL95" si="167">AL94</f>
        <v>0</v>
      </c>
      <c r="AM95" s="364">
        <f t="shared" ref="AM95" si="168">AM94</f>
        <v>0</v>
      </c>
      <c r="AN95" s="364">
        <f t="shared" ref="AN95" si="169">AN94</f>
        <v>0</v>
      </c>
      <c r="AO95" s="364">
        <f t="shared" ref="AO95" si="170">AO94</f>
        <v>0</v>
      </c>
      <c r="AP95" s="364">
        <f t="shared" ref="AP95" si="171">AP94</f>
        <v>0</v>
      </c>
      <c r="AQ95" s="364">
        <f t="shared" ref="AQ95" si="172">AQ94</f>
        <v>0</v>
      </c>
      <c r="AR95" s="364">
        <f t="shared" ref="AR95" si="173">AR94</f>
        <v>0</v>
      </c>
      <c r="AS95" s="268"/>
    </row>
    <row r="96" spans="1:46" outlineLevel="1">
      <c r="B96" s="283"/>
      <c r="C96" s="253"/>
      <c r="D96" s="253"/>
      <c r="E96" s="253"/>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376"/>
      <c r="AF96" s="377"/>
      <c r="AG96" s="377"/>
      <c r="AH96" s="377"/>
      <c r="AI96" s="377"/>
      <c r="AJ96" s="377"/>
      <c r="AK96" s="377"/>
      <c r="AL96" s="377"/>
      <c r="AM96" s="377"/>
      <c r="AN96" s="377"/>
      <c r="AO96" s="377"/>
      <c r="AP96" s="377"/>
      <c r="AQ96" s="377"/>
      <c r="AR96" s="377"/>
      <c r="AS96" s="259"/>
    </row>
    <row r="97" spans="1:45" outlineLevel="1">
      <c r="A97" s="459">
        <v>19</v>
      </c>
      <c r="B97" s="275" t="s">
        <v>111</v>
      </c>
      <c r="C97" s="253" t="s">
        <v>25</v>
      </c>
      <c r="D97" s="257"/>
      <c r="E97" s="257"/>
      <c r="F97" s="257"/>
      <c r="G97" s="257"/>
      <c r="H97" s="257"/>
      <c r="I97" s="257"/>
      <c r="J97" s="257"/>
      <c r="K97" s="257"/>
      <c r="L97" s="257"/>
      <c r="M97" s="257"/>
      <c r="N97" s="257"/>
      <c r="O97" s="257"/>
      <c r="P97" s="257"/>
      <c r="Q97" s="257">
        <v>12</v>
      </c>
      <c r="R97" s="257"/>
      <c r="S97" s="257"/>
      <c r="T97" s="257"/>
      <c r="U97" s="257"/>
      <c r="V97" s="257"/>
      <c r="W97" s="257"/>
      <c r="X97" s="257"/>
      <c r="Y97" s="257"/>
      <c r="Z97" s="257"/>
      <c r="AA97" s="257"/>
      <c r="AB97" s="257"/>
      <c r="AC97" s="257"/>
      <c r="AD97" s="257"/>
      <c r="AE97" s="379"/>
      <c r="AF97" s="363"/>
      <c r="AG97" s="363"/>
      <c r="AH97" s="363"/>
      <c r="AI97" s="363"/>
      <c r="AJ97" s="363"/>
      <c r="AK97" s="363"/>
      <c r="AL97" s="368"/>
      <c r="AM97" s="368"/>
      <c r="AN97" s="368"/>
      <c r="AO97" s="368"/>
      <c r="AP97" s="368"/>
      <c r="AQ97" s="368"/>
      <c r="AR97" s="368"/>
      <c r="AS97" s="258">
        <f>SUM(AE97:AR97)</f>
        <v>0</v>
      </c>
    </row>
    <row r="98" spans="1:45" outlineLevel="1">
      <c r="B98" s="256" t="s">
        <v>266</v>
      </c>
      <c r="C98" s="253" t="s">
        <v>163</v>
      </c>
      <c r="D98" s="257"/>
      <c r="E98" s="257"/>
      <c r="F98" s="257"/>
      <c r="G98" s="257"/>
      <c r="H98" s="257"/>
      <c r="I98" s="257"/>
      <c r="J98" s="257"/>
      <c r="K98" s="257"/>
      <c r="L98" s="257"/>
      <c r="M98" s="257"/>
      <c r="N98" s="257"/>
      <c r="O98" s="257"/>
      <c r="P98" s="257"/>
      <c r="Q98" s="257">
        <f>Q97</f>
        <v>12</v>
      </c>
      <c r="R98" s="257"/>
      <c r="S98" s="257"/>
      <c r="T98" s="257"/>
      <c r="U98" s="257"/>
      <c r="V98" s="257"/>
      <c r="W98" s="257"/>
      <c r="X98" s="257"/>
      <c r="Y98" s="257"/>
      <c r="Z98" s="257"/>
      <c r="AA98" s="257"/>
      <c r="AB98" s="257"/>
      <c r="AC98" s="257"/>
      <c r="AD98" s="257"/>
      <c r="AE98" s="364">
        <f>AE97</f>
        <v>0</v>
      </c>
      <c r="AF98" s="364">
        <f t="shared" ref="AF98:AR98" si="174">AF97</f>
        <v>0</v>
      </c>
      <c r="AG98" s="364">
        <f t="shared" si="174"/>
        <v>0</v>
      </c>
      <c r="AH98" s="364">
        <f t="shared" si="174"/>
        <v>0</v>
      </c>
      <c r="AI98" s="364">
        <f t="shared" si="174"/>
        <v>0</v>
      </c>
      <c r="AJ98" s="364">
        <f t="shared" si="174"/>
        <v>0</v>
      </c>
      <c r="AK98" s="364">
        <f t="shared" si="174"/>
        <v>0</v>
      </c>
      <c r="AL98" s="364">
        <f t="shared" si="174"/>
        <v>0</v>
      </c>
      <c r="AM98" s="364">
        <f t="shared" si="174"/>
        <v>0</v>
      </c>
      <c r="AN98" s="364">
        <f t="shared" si="174"/>
        <v>0</v>
      </c>
      <c r="AO98" s="364">
        <f t="shared" si="174"/>
        <v>0</v>
      </c>
      <c r="AP98" s="364">
        <f t="shared" si="174"/>
        <v>0</v>
      </c>
      <c r="AQ98" s="364">
        <f t="shared" si="174"/>
        <v>0</v>
      </c>
      <c r="AR98" s="364">
        <f t="shared" si="174"/>
        <v>0</v>
      </c>
      <c r="AS98" s="259"/>
    </row>
    <row r="99" spans="1:45" outlineLevel="1">
      <c r="B99" s="28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365"/>
      <c r="AF99" s="365"/>
      <c r="AG99" s="365"/>
      <c r="AH99" s="365"/>
      <c r="AI99" s="365"/>
      <c r="AJ99" s="365"/>
      <c r="AK99" s="365"/>
      <c r="AL99" s="365"/>
      <c r="AM99" s="365"/>
      <c r="AN99" s="365"/>
      <c r="AO99" s="365"/>
      <c r="AP99" s="365"/>
      <c r="AQ99" s="365"/>
      <c r="AR99" s="365"/>
      <c r="AS99" s="268"/>
    </row>
    <row r="100" spans="1:45" outlineLevel="1">
      <c r="A100" s="459">
        <v>20</v>
      </c>
      <c r="B100" s="275" t="s">
        <v>110</v>
      </c>
      <c r="C100" s="253" t="s">
        <v>25</v>
      </c>
      <c r="D100" s="257"/>
      <c r="E100" s="257"/>
      <c r="F100" s="257"/>
      <c r="G100" s="257"/>
      <c r="H100" s="257"/>
      <c r="I100" s="257"/>
      <c r="J100" s="257"/>
      <c r="K100" s="257"/>
      <c r="L100" s="257"/>
      <c r="M100" s="257"/>
      <c r="N100" s="257"/>
      <c r="O100" s="257"/>
      <c r="P100" s="257"/>
      <c r="Q100" s="257">
        <v>12</v>
      </c>
      <c r="R100" s="257"/>
      <c r="S100" s="257"/>
      <c r="T100" s="257"/>
      <c r="U100" s="257"/>
      <c r="V100" s="257"/>
      <c r="W100" s="257"/>
      <c r="X100" s="257"/>
      <c r="Y100" s="257"/>
      <c r="Z100" s="257"/>
      <c r="AA100" s="257"/>
      <c r="AB100" s="257"/>
      <c r="AC100" s="257"/>
      <c r="AD100" s="257"/>
      <c r="AE100" s="379"/>
      <c r="AF100" s="363"/>
      <c r="AG100" s="363"/>
      <c r="AH100" s="363"/>
      <c r="AI100" s="363"/>
      <c r="AJ100" s="363"/>
      <c r="AK100" s="363"/>
      <c r="AL100" s="368"/>
      <c r="AM100" s="368"/>
      <c r="AN100" s="368"/>
      <c r="AO100" s="368"/>
      <c r="AP100" s="368"/>
      <c r="AQ100" s="368"/>
      <c r="AR100" s="368"/>
      <c r="AS100" s="258">
        <f>SUM(AE100:AR100)</f>
        <v>0</v>
      </c>
    </row>
    <row r="101" spans="1:45" outlineLevel="1">
      <c r="B101" s="256" t="s">
        <v>266</v>
      </c>
      <c r="C101" s="253" t="s">
        <v>163</v>
      </c>
      <c r="D101" s="257"/>
      <c r="E101" s="257"/>
      <c r="F101" s="257"/>
      <c r="G101" s="257"/>
      <c r="H101" s="257"/>
      <c r="I101" s="257"/>
      <c r="J101" s="257"/>
      <c r="K101" s="257"/>
      <c r="L101" s="257"/>
      <c r="M101" s="257"/>
      <c r="N101" s="257"/>
      <c r="O101" s="257"/>
      <c r="P101" s="257"/>
      <c r="Q101" s="257">
        <f>Q100</f>
        <v>12</v>
      </c>
      <c r="R101" s="257"/>
      <c r="S101" s="257"/>
      <c r="T101" s="257"/>
      <c r="U101" s="257"/>
      <c r="V101" s="257"/>
      <c r="W101" s="257"/>
      <c r="X101" s="257"/>
      <c r="Y101" s="257"/>
      <c r="Z101" s="257"/>
      <c r="AA101" s="257"/>
      <c r="AB101" s="257"/>
      <c r="AC101" s="257"/>
      <c r="AD101" s="257"/>
      <c r="AE101" s="364">
        <f t="shared" ref="AE101:AR101" si="175">AE100</f>
        <v>0</v>
      </c>
      <c r="AF101" s="364">
        <f t="shared" si="175"/>
        <v>0</v>
      </c>
      <c r="AG101" s="364">
        <f t="shared" si="175"/>
        <v>0</v>
      </c>
      <c r="AH101" s="364">
        <f t="shared" si="175"/>
        <v>0</v>
      </c>
      <c r="AI101" s="364">
        <f t="shared" si="175"/>
        <v>0</v>
      </c>
      <c r="AJ101" s="364">
        <f t="shared" si="175"/>
        <v>0</v>
      </c>
      <c r="AK101" s="364">
        <f t="shared" si="175"/>
        <v>0</v>
      </c>
      <c r="AL101" s="364">
        <f t="shared" si="175"/>
        <v>0</v>
      </c>
      <c r="AM101" s="364">
        <f t="shared" si="175"/>
        <v>0</v>
      </c>
      <c r="AN101" s="364">
        <f t="shared" si="175"/>
        <v>0</v>
      </c>
      <c r="AO101" s="364">
        <f t="shared" si="175"/>
        <v>0</v>
      </c>
      <c r="AP101" s="364">
        <f t="shared" si="175"/>
        <v>0</v>
      </c>
      <c r="AQ101" s="364">
        <f t="shared" si="175"/>
        <v>0</v>
      </c>
      <c r="AR101" s="364">
        <f t="shared" si="175"/>
        <v>0</v>
      </c>
      <c r="AS101" s="268"/>
    </row>
    <row r="102" spans="1:45" ht="15.75" outlineLevel="1">
      <c r="B102" s="284"/>
      <c r="C102" s="262"/>
      <c r="D102" s="253"/>
      <c r="E102" s="253"/>
      <c r="F102" s="253"/>
      <c r="G102" s="253"/>
      <c r="H102" s="253"/>
      <c r="I102" s="253"/>
      <c r="J102" s="253"/>
      <c r="K102" s="253"/>
      <c r="L102" s="253"/>
      <c r="M102" s="253"/>
      <c r="N102" s="253"/>
      <c r="O102" s="253"/>
      <c r="P102" s="253"/>
      <c r="Q102" s="262"/>
      <c r="R102" s="253"/>
      <c r="S102" s="253"/>
      <c r="T102" s="253"/>
      <c r="U102" s="253"/>
      <c r="V102" s="253"/>
      <c r="W102" s="253"/>
      <c r="X102" s="253"/>
      <c r="Y102" s="253"/>
      <c r="Z102" s="253"/>
      <c r="AA102" s="253"/>
      <c r="AB102" s="253"/>
      <c r="AC102" s="253"/>
      <c r="AD102" s="253"/>
      <c r="AE102" s="365"/>
      <c r="AF102" s="365"/>
      <c r="AG102" s="365"/>
      <c r="AH102" s="365"/>
      <c r="AI102" s="365"/>
      <c r="AJ102" s="365"/>
      <c r="AK102" s="365"/>
      <c r="AL102" s="365"/>
      <c r="AM102" s="365"/>
      <c r="AN102" s="365"/>
      <c r="AO102" s="365"/>
      <c r="AP102" s="365"/>
      <c r="AQ102" s="365"/>
      <c r="AR102" s="365"/>
      <c r="AS102" s="268"/>
    </row>
    <row r="103" spans="1:45" ht="15.75" outlineLevel="1">
      <c r="B103" s="456" t="s">
        <v>500</v>
      </c>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c r="AA103" s="253"/>
      <c r="AB103" s="253"/>
      <c r="AC103" s="253"/>
      <c r="AD103" s="253"/>
      <c r="AE103" s="375"/>
      <c r="AF103" s="378"/>
      <c r="AG103" s="378"/>
      <c r="AH103" s="378"/>
      <c r="AI103" s="378"/>
      <c r="AJ103" s="378"/>
      <c r="AK103" s="378"/>
      <c r="AL103" s="378"/>
      <c r="AM103" s="378"/>
      <c r="AN103" s="378"/>
      <c r="AO103" s="378"/>
      <c r="AP103" s="378"/>
      <c r="AQ103" s="378"/>
      <c r="AR103" s="378"/>
      <c r="AS103" s="268"/>
    </row>
    <row r="104" spans="1:45" ht="15.75" outlineLevel="1">
      <c r="B104" s="250" t="s">
        <v>496</v>
      </c>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375"/>
      <c r="AF104" s="378"/>
      <c r="AG104" s="378"/>
      <c r="AH104" s="378"/>
      <c r="AI104" s="378"/>
      <c r="AJ104" s="378"/>
      <c r="AK104" s="378"/>
      <c r="AL104" s="378"/>
      <c r="AM104" s="378"/>
      <c r="AN104" s="378"/>
      <c r="AO104" s="378"/>
      <c r="AP104" s="378"/>
      <c r="AQ104" s="378"/>
      <c r="AR104" s="378"/>
      <c r="AS104" s="268"/>
    </row>
    <row r="105" spans="1:45" outlineLevel="1">
      <c r="A105" s="459">
        <v>21</v>
      </c>
      <c r="B105" s="275" t="s">
        <v>113</v>
      </c>
      <c r="C105" s="253" t="s">
        <v>25</v>
      </c>
      <c r="D105" s="257"/>
      <c r="E105" s="257"/>
      <c r="F105" s="257"/>
      <c r="G105" s="257"/>
      <c r="H105" s="257"/>
      <c r="I105" s="257"/>
      <c r="J105" s="257">
        <f>+'7.  Persistence Report'!BA93</f>
        <v>154373</v>
      </c>
      <c r="K105" s="257">
        <f>+'7.  Persistence Report'!BB93</f>
        <v>154306</v>
      </c>
      <c r="L105" s="257">
        <f>+'7.  Persistence Report'!BC93</f>
        <v>154306</v>
      </c>
      <c r="M105" s="257">
        <f>+'7.  Persistence Report'!BD93</f>
        <v>154306</v>
      </c>
      <c r="N105" s="257">
        <f>+'7.  Persistence Report'!BE93</f>
        <v>143277</v>
      </c>
      <c r="O105" s="257">
        <f>+'7.  Persistence Report'!BF93</f>
        <v>142784</v>
      </c>
      <c r="P105" s="257">
        <f>+'7.  Persistence Report'!BG93</f>
        <v>142784</v>
      </c>
      <c r="Q105" s="253"/>
      <c r="R105" s="257"/>
      <c r="S105" s="257"/>
      <c r="T105" s="257"/>
      <c r="U105" s="257"/>
      <c r="V105" s="257"/>
      <c r="W105" s="257"/>
      <c r="X105" s="257">
        <f>+'7.  Persistence Report'!V93</f>
        <v>10</v>
      </c>
      <c r="Y105" s="257">
        <f>+'7.  Persistence Report'!W93</f>
        <v>10</v>
      </c>
      <c r="Z105" s="257">
        <f>+'7.  Persistence Report'!X93</f>
        <v>10</v>
      </c>
      <c r="AA105" s="257">
        <f>+'7.  Persistence Report'!Y93</f>
        <v>10</v>
      </c>
      <c r="AB105" s="257">
        <f>+'7.  Persistence Report'!Z93</f>
        <v>9</v>
      </c>
      <c r="AC105" s="257">
        <f>+'7.  Persistence Report'!AA93</f>
        <v>9</v>
      </c>
      <c r="AD105" s="257">
        <f>+'7.  Persistence Report'!AB93</f>
        <v>9</v>
      </c>
      <c r="AE105" s="467"/>
      <c r="AF105" s="363"/>
      <c r="AG105" s="363"/>
      <c r="AH105" s="363"/>
      <c r="AI105" s="363"/>
      <c r="AJ105" s="363"/>
      <c r="AK105" s="363"/>
      <c r="AL105" s="363"/>
      <c r="AM105" s="363"/>
      <c r="AN105" s="363"/>
      <c r="AO105" s="363"/>
      <c r="AP105" s="363"/>
      <c r="AQ105" s="363"/>
      <c r="AR105" s="363"/>
      <c r="AS105" s="258">
        <f>SUM(AE105:AR105)</f>
        <v>0</v>
      </c>
    </row>
    <row r="106" spans="1:45" outlineLevel="1">
      <c r="B106" s="256" t="s">
        <v>266</v>
      </c>
      <c r="C106" s="253" t="s">
        <v>163</v>
      </c>
      <c r="D106" s="257"/>
      <c r="E106" s="257"/>
      <c r="F106" s="257"/>
      <c r="G106" s="257"/>
      <c r="H106" s="257"/>
      <c r="I106" s="257"/>
      <c r="J106" s="257">
        <f>+'7.  Persistence Report'!BA92</f>
        <v>56781</v>
      </c>
      <c r="K106" s="257">
        <f>+'7.  Persistence Report'!BB92</f>
        <v>56742</v>
      </c>
      <c r="L106" s="257">
        <f>+'7.  Persistence Report'!BC92</f>
        <v>56742</v>
      </c>
      <c r="M106" s="257">
        <f>+'7.  Persistence Report'!BD92</f>
        <v>56742</v>
      </c>
      <c r="N106" s="257">
        <f>+'7.  Persistence Report'!BE92</f>
        <v>53306</v>
      </c>
      <c r="O106" s="257">
        <f>+'7.  Persistence Report'!BF92</f>
        <v>53212</v>
      </c>
      <c r="P106" s="257">
        <f>+'7.  Persistence Report'!BG92</f>
        <v>53212</v>
      </c>
      <c r="Q106" s="253"/>
      <c r="R106" s="257"/>
      <c r="S106" s="257"/>
      <c r="T106" s="257"/>
      <c r="U106" s="257"/>
      <c r="V106" s="257"/>
      <c r="W106" s="257"/>
      <c r="X106" s="257">
        <f>+'7.  Persistence Report'!V92</f>
        <v>4</v>
      </c>
      <c r="Y106" s="257">
        <f>+'7.  Persistence Report'!W92</f>
        <v>4</v>
      </c>
      <c r="Z106" s="257">
        <f>+'7.  Persistence Report'!X92</f>
        <v>4</v>
      </c>
      <c r="AA106" s="257">
        <f>+'7.  Persistence Report'!Y92</f>
        <v>4</v>
      </c>
      <c r="AB106" s="257">
        <f>+'7.  Persistence Report'!Z92</f>
        <v>3</v>
      </c>
      <c r="AC106" s="257">
        <f>+'7.  Persistence Report'!AA92</f>
        <v>3</v>
      </c>
      <c r="AD106" s="257">
        <f>+'7.  Persistence Report'!AB92</f>
        <v>3</v>
      </c>
      <c r="AE106" s="364">
        <f>AE105</f>
        <v>0</v>
      </c>
      <c r="AF106" s="364">
        <f t="shared" ref="AF106" si="176">AF105</f>
        <v>0</v>
      </c>
      <c r="AG106" s="364">
        <f t="shared" ref="AG106" si="177">AG105</f>
        <v>0</v>
      </c>
      <c r="AH106" s="364">
        <f t="shared" ref="AH106" si="178">AH105</f>
        <v>0</v>
      </c>
      <c r="AI106" s="364">
        <f t="shared" ref="AI106" si="179">AI105</f>
        <v>0</v>
      </c>
      <c r="AJ106" s="364">
        <f t="shared" ref="AJ106" si="180">AJ105</f>
        <v>0</v>
      </c>
      <c r="AK106" s="364">
        <f t="shared" ref="AK106" si="181">AK105</f>
        <v>0</v>
      </c>
      <c r="AL106" s="364">
        <f t="shared" ref="AL106" si="182">AL105</f>
        <v>0</v>
      </c>
      <c r="AM106" s="364">
        <f t="shared" ref="AM106" si="183">AM105</f>
        <v>0</v>
      </c>
      <c r="AN106" s="364">
        <f t="shared" ref="AN106" si="184">AN105</f>
        <v>0</v>
      </c>
      <c r="AO106" s="364">
        <f t="shared" ref="AO106" si="185">AO105</f>
        <v>0</v>
      </c>
      <c r="AP106" s="364">
        <f t="shared" ref="AP106" si="186">AP105</f>
        <v>0</v>
      </c>
      <c r="AQ106" s="364">
        <f t="shared" ref="AQ106" si="187">AQ105</f>
        <v>0</v>
      </c>
      <c r="AR106" s="364">
        <f t="shared" ref="AR106" si="188">AR105</f>
        <v>0</v>
      </c>
      <c r="AS106" s="268"/>
    </row>
    <row r="107" spans="1:45" outlineLevel="1">
      <c r="B107" s="256"/>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375"/>
      <c r="AF107" s="378"/>
      <c r="AG107" s="378"/>
      <c r="AH107" s="378"/>
      <c r="AI107" s="378"/>
      <c r="AJ107" s="378"/>
      <c r="AK107" s="378"/>
      <c r="AL107" s="378"/>
      <c r="AM107" s="378"/>
      <c r="AN107" s="378"/>
      <c r="AO107" s="378"/>
      <c r="AP107" s="378"/>
      <c r="AQ107" s="378"/>
      <c r="AR107" s="378"/>
      <c r="AS107" s="268"/>
    </row>
    <row r="108" spans="1:45" outlineLevel="1">
      <c r="A108" s="459">
        <v>22</v>
      </c>
      <c r="B108" s="275" t="s">
        <v>114</v>
      </c>
      <c r="C108" s="253" t="s">
        <v>25</v>
      </c>
      <c r="D108" s="257"/>
      <c r="E108" s="257"/>
      <c r="F108" s="257"/>
      <c r="G108" s="257"/>
      <c r="H108" s="257"/>
      <c r="I108" s="257"/>
      <c r="J108" s="257">
        <f>+'7.  Persistence Report'!BA95</f>
        <v>53511</v>
      </c>
      <c r="K108" s="257">
        <f>+'7.  Persistence Report'!BB95</f>
        <v>53511</v>
      </c>
      <c r="L108" s="257">
        <f>+'7.  Persistence Report'!BC95</f>
        <v>53511</v>
      </c>
      <c r="M108" s="257">
        <f>+'7.  Persistence Report'!BD95</f>
        <v>53511</v>
      </c>
      <c r="N108" s="257">
        <f>+'7.  Persistence Report'!BE95</f>
        <v>53511</v>
      </c>
      <c r="O108" s="257">
        <f>+'7.  Persistence Report'!BF95</f>
        <v>53511</v>
      </c>
      <c r="P108" s="257">
        <f>+'7.  Persistence Report'!BG95</f>
        <v>53511</v>
      </c>
      <c r="Q108" s="253"/>
      <c r="R108" s="257"/>
      <c r="S108" s="257"/>
      <c r="T108" s="257"/>
      <c r="U108" s="257"/>
      <c r="V108" s="257"/>
      <c r="W108" s="257"/>
      <c r="X108" s="257">
        <f>+'7.  Persistence Report'!V95</f>
        <v>27</v>
      </c>
      <c r="Y108" s="257">
        <f>+'7.  Persistence Report'!W95</f>
        <v>27</v>
      </c>
      <c r="Z108" s="257">
        <f>+'7.  Persistence Report'!X95</f>
        <v>27</v>
      </c>
      <c r="AA108" s="257">
        <f>+'7.  Persistence Report'!Y95</f>
        <v>27</v>
      </c>
      <c r="AB108" s="257">
        <f>+'7.  Persistence Report'!Z95</f>
        <v>27</v>
      </c>
      <c r="AC108" s="257">
        <f>+'7.  Persistence Report'!AA95</f>
        <v>27</v>
      </c>
      <c r="AD108" s="257">
        <f>+'7.  Persistence Report'!AB95</f>
        <v>27</v>
      </c>
      <c r="AE108" s="467"/>
      <c r="AF108" s="363"/>
      <c r="AG108" s="363"/>
      <c r="AH108" s="363"/>
      <c r="AI108" s="363"/>
      <c r="AJ108" s="363"/>
      <c r="AK108" s="363"/>
      <c r="AL108" s="363"/>
      <c r="AM108" s="363"/>
      <c r="AN108" s="363"/>
      <c r="AO108" s="363"/>
      <c r="AP108" s="363"/>
      <c r="AQ108" s="363"/>
      <c r="AR108" s="363"/>
      <c r="AS108" s="258">
        <f>SUM(AE108:AR108)</f>
        <v>0</v>
      </c>
    </row>
    <row r="109" spans="1:45" outlineLevel="1">
      <c r="B109" s="256" t="s">
        <v>266</v>
      </c>
      <c r="C109" s="253" t="s">
        <v>163</v>
      </c>
      <c r="D109" s="257"/>
      <c r="E109" s="257"/>
      <c r="F109" s="257"/>
      <c r="G109" s="257"/>
      <c r="H109" s="257"/>
      <c r="I109" s="257"/>
      <c r="J109" s="257">
        <f>+'7.  Persistence Report'!BA94</f>
        <v>8838</v>
      </c>
      <c r="K109" s="257">
        <f>+'7.  Persistence Report'!BB94</f>
        <v>8838</v>
      </c>
      <c r="L109" s="257">
        <f>+'7.  Persistence Report'!BC94</f>
        <v>8838</v>
      </c>
      <c r="M109" s="257">
        <f>+'7.  Persistence Report'!BD94</f>
        <v>8838</v>
      </c>
      <c r="N109" s="257">
        <f>+'7.  Persistence Report'!BE94</f>
        <v>8838</v>
      </c>
      <c r="O109" s="257">
        <f>+'7.  Persistence Report'!BF94</f>
        <v>8838</v>
      </c>
      <c r="P109" s="257">
        <f>+'7.  Persistence Report'!BG94</f>
        <v>8838</v>
      </c>
      <c r="Q109" s="253"/>
      <c r="R109" s="257"/>
      <c r="S109" s="257"/>
      <c r="T109" s="257"/>
      <c r="U109" s="257"/>
      <c r="V109" s="257"/>
      <c r="W109" s="257"/>
      <c r="X109" s="257">
        <f>+'7.  Persistence Report'!V94</f>
        <v>4</v>
      </c>
      <c r="Y109" s="257">
        <f>+'7.  Persistence Report'!W94</f>
        <v>4</v>
      </c>
      <c r="Z109" s="257">
        <f>+'7.  Persistence Report'!X94</f>
        <v>4</v>
      </c>
      <c r="AA109" s="257">
        <f>+'7.  Persistence Report'!Y94</f>
        <v>4</v>
      </c>
      <c r="AB109" s="257">
        <f>+'7.  Persistence Report'!Z94</f>
        <v>4</v>
      </c>
      <c r="AC109" s="257">
        <f>+'7.  Persistence Report'!AA94</f>
        <v>4</v>
      </c>
      <c r="AD109" s="257">
        <f>+'7.  Persistence Report'!AB94</f>
        <v>4</v>
      </c>
      <c r="AE109" s="364">
        <f>AE108</f>
        <v>0</v>
      </c>
      <c r="AF109" s="364">
        <f t="shared" ref="AF109" si="189">AF108</f>
        <v>0</v>
      </c>
      <c r="AG109" s="364">
        <f t="shared" ref="AG109" si="190">AG108</f>
        <v>0</v>
      </c>
      <c r="AH109" s="364">
        <f t="shared" ref="AH109" si="191">AH108</f>
        <v>0</v>
      </c>
      <c r="AI109" s="364">
        <f t="shared" ref="AI109" si="192">AI108</f>
        <v>0</v>
      </c>
      <c r="AJ109" s="364">
        <f t="shared" ref="AJ109" si="193">AJ108</f>
        <v>0</v>
      </c>
      <c r="AK109" s="364">
        <f t="shared" ref="AK109" si="194">AK108</f>
        <v>0</v>
      </c>
      <c r="AL109" s="364">
        <f t="shared" ref="AL109" si="195">AL108</f>
        <v>0</v>
      </c>
      <c r="AM109" s="364">
        <f t="shared" ref="AM109" si="196">AM108</f>
        <v>0</v>
      </c>
      <c r="AN109" s="364">
        <f t="shared" ref="AN109" si="197">AN108</f>
        <v>0</v>
      </c>
      <c r="AO109" s="364">
        <f t="shared" ref="AO109" si="198">AO108</f>
        <v>0</v>
      </c>
      <c r="AP109" s="364">
        <f t="shared" ref="AP109" si="199">AP108</f>
        <v>0</v>
      </c>
      <c r="AQ109" s="364">
        <f t="shared" ref="AQ109" si="200">AQ108</f>
        <v>0</v>
      </c>
      <c r="AR109" s="364">
        <f t="shared" ref="AR109" si="201">AR108</f>
        <v>0</v>
      </c>
      <c r="AS109" s="268"/>
    </row>
    <row r="110" spans="1:45" outlineLevel="1">
      <c r="B110" s="256"/>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375"/>
      <c r="AF110" s="378"/>
      <c r="AG110" s="378"/>
      <c r="AH110" s="378"/>
      <c r="AI110" s="378"/>
      <c r="AJ110" s="378"/>
      <c r="AK110" s="378"/>
      <c r="AL110" s="378"/>
      <c r="AM110" s="378"/>
      <c r="AN110" s="378"/>
      <c r="AO110" s="378"/>
      <c r="AP110" s="378"/>
      <c r="AQ110" s="378"/>
      <c r="AR110" s="378"/>
      <c r="AS110" s="268"/>
    </row>
    <row r="111" spans="1:45" outlineLevel="1">
      <c r="A111" s="459">
        <v>23</v>
      </c>
      <c r="B111" s="275" t="s">
        <v>115</v>
      </c>
      <c r="C111" s="253" t="s">
        <v>25</v>
      </c>
      <c r="D111" s="257"/>
      <c r="E111" s="257"/>
      <c r="F111" s="257"/>
      <c r="G111" s="257"/>
      <c r="H111" s="257"/>
      <c r="I111" s="257"/>
      <c r="J111" s="257"/>
      <c r="K111" s="257"/>
      <c r="L111" s="257"/>
      <c r="M111" s="257"/>
      <c r="N111" s="257"/>
      <c r="O111" s="257"/>
      <c r="P111" s="257"/>
      <c r="Q111" s="253"/>
      <c r="R111" s="257"/>
      <c r="S111" s="257"/>
      <c r="T111" s="257"/>
      <c r="U111" s="257"/>
      <c r="V111" s="257"/>
      <c r="W111" s="257"/>
      <c r="X111" s="257"/>
      <c r="Y111" s="257"/>
      <c r="Z111" s="257"/>
      <c r="AA111" s="257"/>
      <c r="AB111" s="257"/>
      <c r="AC111" s="257"/>
      <c r="AD111" s="257"/>
      <c r="AE111" s="363"/>
      <c r="AF111" s="363"/>
      <c r="AG111" s="363"/>
      <c r="AH111" s="363"/>
      <c r="AI111" s="363"/>
      <c r="AJ111" s="363"/>
      <c r="AK111" s="363"/>
      <c r="AL111" s="363"/>
      <c r="AM111" s="363"/>
      <c r="AN111" s="363"/>
      <c r="AO111" s="363"/>
      <c r="AP111" s="363"/>
      <c r="AQ111" s="363"/>
      <c r="AR111" s="363"/>
      <c r="AS111" s="258">
        <f>SUM(AE111:AR111)</f>
        <v>0</v>
      </c>
    </row>
    <row r="112" spans="1:45" outlineLevel="1">
      <c r="B112" s="256" t="s">
        <v>266</v>
      </c>
      <c r="C112" s="253" t="s">
        <v>163</v>
      </c>
      <c r="D112" s="257"/>
      <c r="E112" s="257"/>
      <c r="F112" s="257"/>
      <c r="G112" s="257"/>
      <c r="H112" s="257"/>
      <c r="I112" s="257"/>
      <c r="J112" s="257"/>
      <c r="K112" s="257"/>
      <c r="L112" s="257"/>
      <c r="M112" s="257"/>
      <c r="N112" s="257"/>
      <c r="O112" s="257"/>
      <c r="P112" s="257"/>
      <c r="Q112" s="253"/>
      <c r="R112" s="257"/>
      <c r="S112" s="257"/>
      <c r="T112" s="257"/>
      <c r="U112" s="257"/>
      <c r="V112" s="257"/>
      <c r="W112" s="257"/>
      <c r="X112" s="257"/>
      <c r="Y112" s="257"/>
      <c r="Z112" s="257"/>
      <c r="AA112" s="257"/>
      <c r="AB112" s="257"/>
      <c r="AC112" s="257"/>
      <c r="AD112" s="257"/>
      <c r="AE112" s="364">
        <f>AE111</f>
        <v>0</v>
      </c>
      <c r="AF112" s="364">
        <f t="shared" ref="AF112" si="202">AF111</f>
        <v>0</v>
      </c>
      <c r="AG112" s="364">
        <f t="shared" ref="AG112" si="203">AG111</f>
        <v>0</v>
      </c>
      <c r="AH112" s="364">
        <f t="shared" ref="AH112" si="204">AH111</f>
        <v>0</v>
      </c>
      <c r="AI112" s="364">
        <f t="shared" ref="AI112" si="205">AI111</f>
        <v>0</v>
      </c>
      <c r="AJ112" s="364">
        <f t="shared" ref="AJ112" si="206">AJ111</f>
        <v>0</v>
      </c>
      <c r="AK112" s="364">
        <f t="shared" ref="AK112" si="207">AK111</f>
        <v>0</v>
      </c>
      <c r="AL112" s="364">
        <f t="shared" ref="AL112" si="208">AL111</f>
        <v>0</v>
      </c>
      <c r="AM112" s="364">
        <f t="shared" ref="AM112" si="209">AM111</f>
        <v>0</v>
      </c>
      <c r="AN112" s="364">
        <f t="shared" ref="AN112" si="210">AN111</f>
        <v>0</v>
      </c>
      <c r="AO112" s="364">
        <f t="shared" ref="AO112" si="211">AO111</f>
        <v>0</v>
      </c>
      <c r="AP112" s="364">
        <f t="shared" ref="AP112" si="212">AP111</f>
        <v>0</v>
      </c>
      <c r="AQ112" s="364">
        <f t="shared" ref="AQ112" si="213">AQ111</f>
        <v>0</v>
      </c>
      <c r="AR112" s="364">
        <f t="shared" ref="AR112" si="214">AR111</f>
        <v>0</v>
      </c>
      <c r="AS112" s="268"/>
    </row>
    <row r="113" spans="1:45" outlineLevel="1">
      <c r="B113" s="283"/>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375"/>
      <c r="AF113" s="378"/>
      <c r="AG113" s="378"/>
      <c r="AH113" s="378"/>
      <c r="AI113" s="378"/>
      <c r="AJ113" s="378"/>
      <c r="AK113" s="378"/>
      <c r="AL113" s="378"/>
      <c r="AM113" s="378"/>
      <c r="AN113" s="378"/>
      <c r="AO113" s="378"/>
      <c r="AP113" s="378"/>
      <c r="AQ113" s="378"/>
      <c r="AR113" s="378"/>
      <c r="AS113" s="268"/>
    </row>
    <row r="114" spans="1:45" outlineLevel="1">
      <c r="A114" s="459">
        <v>24</v>
      </c>
      <c r="B114" s="275" t="s">
        <v>116</v>
      </c>
      <c r="C114" s="253" t="s">
        <v>25</v>
      </c>
      <c r="D114" s="257"/>
      <c r="E114" s="257"/>
      <c r="F114" s="257"/>
      <c r="G114" s="257"/>
      <c r="H114" s="257"/>
      <c r="I114" s="257"/>
      <c r="J114" s="257"/>
      <c r="K114" s="257"/>
      <c r="L114" s="257"/>
      <c r="M114" s="257"/>
      <c r="N114" s="257"/>
      <c r="O114" s="257"/>
      <c r="P114" s="257"/>
      <c r="Q114" s="253"/>
      <c r="R114" s="257"/>
      <c r="S114" s="257"/>
      <c r="T114" s="257"/>
      <c r="U114" s="257"/>
      <c r="V114" s="257"/>
      <c r="W114" s="257"/>
      <c r="X114" s="257"/>
      <c r="Y114" s="257"/>
      <c r="Z114" s="257"/>
      <c r="AA114" s="257"/>
      <c r="AB114" s="257"/>
      <c r="AC114" s="257"/>
      <c r="AD114" s="257"/>
      <c r="AE114" s="363"/>
      <c r="AF114" s="363"/>
      <c r="AG114" s="363"/>
      <c r="AH114" s="363"/>
      <c r="AI114" s="363"/>
      <c r="AJ114" s="363"/>
      <c r="AK114" s="363"/>
      <c r="AL114" s="363"/>
      <c r="AM114" s="363"/>
      <c r="AN114" s="363"/>
      <c r="AO114" s="363"/>
      <c r="AP114" s="363"/>
      <c r="AQ114" s="363"/>
      <c r="AR114" s="363"/>
      <c r="AS114" s="258">
        <f>SUM(AE114:AR114)</f>
        <v>0</v>
      </c>
    </row>
    <row r="115" spans="1:45" outlineLevel="1">
      <c r="B115" s="256" t="s">
        <v>266</v>
      </c>
      <c r="C115" s="253" t="s">
        <v>163</v>
      </c>
      <c r="D115" s="257"/>
      <c r="E115" s="257"/>
      <c r="F115" s="257"/>
      <c r="G115" s="257"/>
      <c r="H115" s="257"/>
      <c r="I115" s="257"/>
      <c r="J115" s="257"/>
      <c r="K115" s="257"/>
      <c r="L115" s="257"/>
      <c r="M115" s="257"/>
      <c r="N115" s="257"/>
      <c r="O115" s="257"/>
      <c r="P115" s="257"/>
      <c r="Q115" s="253"/>
      <c r="R115" s="257"/>
      <c r="S115" s="257"/>
      <c r="T115" s="257"/>
      <c r="U115" s="257"/>
      <c r="V115" s="257"/>
      <c r="W115" s="257"/>
      <c r="X115" s="257"/>
      <c r="Y115" s="257"/>
      <c r="Z115" s="257"/>
      <c r="AA115" s="257"/>
      <c r="AB115" s="257"/>
      <c r="AC115" s="257"/>
      <c r="AD115" s="257"/>
      <c r="AE115" s="364">
        <f>AE114</f>
        <v>0</v>
      </c>
      <c r="AF115" s="364">
        <f t="shared" ref="AF115" si="215">AF114</f>
        <v>0</v>
      </c>
      <c r="AG115" s="364">
        <f t="shared" ref="AG115" si="216">AG114</f>
        <v>0</v>
      </c>
      <c r="AH115" s="364">
        <f t="shared" ref="AH115" si="217">AH114</f>
        <v>0</v>
      </c>
      <c r="AI115" s="364">
        <f t="shared" ref="AI115" si="218">AI114</f>
        <v>0</v>
      </c>
      <c r="AJ115" s="364">
        <f t="shared" ref="AJ115" si="219">AJ114</f>
        <v>0</v>
      </c>
      <c r="AK115" s="364">
        <f t="shared" ref="AK115" si="220">AK114</f>
        <v>0</v>
      </c>
      <c r="AL115" s="364">
        <f t="shared" ref="AL115" si="221">AL114</f>
        <v>0</v>
      </c>
      <c r="AM115" s="364">
        <f t="shared" ref="AM115" si="222">AM114</f>
        <v>0</v>
      </c>
      <c r="AN115" s="364">
        <f t="shared" ref="AN115" si="223">AN114</f>
        <v>0</v>
      </c>
      <c r="AO115" s="364">
        <f t="shared" ref="AO115" si="224">AO114</f>
        <v>0</v>
      </c>
      <c r="AP115" s="364">
        <f t="shared" ref="AP115" si="225">AP114</f>
        <v>0</v>
      </c>
      <c r="AQ115" s="364">
        <f t="shared" ref="AQ115" si="226">AQ114</f>
        <v>0</v>
      </c>
      <c r="AR115" s="364">
        <f t="shared" ref="AR115" si="227">AR114</f>
        <v>0</v>
      </c>
      <c r="AS115" s="268"/>
    </row>
    <row r="116" spans="1:45" outlineLevel="1">
      <c r="B116" s="256"/>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365"/>
      <c r="AF116" s="378"/>
      <c r="AG116" s="378"/>
      <c r="AH116" s="378"/>
      <c r="AI116" s="378"/>
      <c r="AJ116" s="378"/>
      <c r="AK116" s="378"/>
      <c r="AL116" s="378"/>
      <c r="AM116" s="378"/>
      <c r="AN116" s="378"/>
      <c r="AO116" s="378"/>
      <c r="AP116" s="378"/>
      <c r="AQ116" s="378"/>
      <c r="AR116" s="378"/>
      <c r="AS116" s="268"/>
    </row>
    <row r="117" spans="1:45" ht="15.75" outlineLevel="1">
      <c r="B117" s="250" t="s">
        <v>497</v>
      </c>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365"/>
      <c r="AF117" s="378"/>
      <c r="AG117" s="378"/>
      <c r="AH117" s="378"/>
      <c r="AI117" s="378"/>
      <c r="AJ117" s="378"/>
      <c r="AK117" s="378"/>
      <c r="AL117" s="378"/>
      <c r="AM117" s="378"/>
      <c r="AN117" s="378"/>
      <c r="AO117" s="378"/>
      <c r="AP117" s="378"/>
      <c r="AQ117" s="378"/>
      <c r="AR117" s="378"/>
      <c r="AS117" s="268"/>
    </row>
    <row r="118" spans="1:45" outlineLevel="1">
      <c r="A118" s="459">
        <v>25</v>
      </c>
      <c r="B118" s="275" t="s">
        <v>117</v>
      </c>
      <c r="C118" s="253" t="s">
        <v>25</v>
      </c>
      <c r="D118" s="257"/>
      <c r="E118" s="257"/>
      <c r="F118" s="257"/>
      <c r="G118" s="257"/>
      <c r="H118" s="257"/>
      <c r="I118" s="257"/>
      <c r="J118" s="257"/>
      <c r="K118" s="257"/>
      <c r="L118" s="257"/>
      <c r="M118" s="257"/>
      <c r="N118" s="257"/>
      <c r="O118" s="257"/>
      <c r="P118" s="257"/>
      <c r="Q118" s="257">
        <v>12</v>
      </c>
      <c r="R118" s="257"/>
      <c r="S118" s="257"/>
      <c r="T118" s="257"/>
      <c r="U118" s="257"/>
      <c r="V118" s="257"/>
      <c r="W118" s="257"/>
      <c r="X118" s="257"/>
      <c r="Y118" s="257"/>
      <c r="Z118" s="257"/>
      <c r="AA118" s="257"/>
      <c r="AB118" s="257"/>
      <c r="AC118" s="257"/>
      <c r="AD118" s="257"/>
      <c r="AE118" s="379"/>
      <c r="AF118" s="363"/>
      <c r="AG118" s="363"/>
      <c r="AH118" s="363"/>
      <c r="AI118" s="363"/>
      <c r="AJ118" s="363"/>
      <c r="AK118" s="363"/>
      <c r="AL118" s="368"/>
      <c r="AM118" s="368"/>
      <c r="AN118" s="368"/>
      <c r="AO118" s="368"/>
      <c r="AP118" s="368"/>
      <c r="AQ118" s="368"/>
      <c r="AR118" s="368"/>
      <c r="AS118" s="258">
        <f>SUM(AE118:AR118)</f>
        <v>0</v>
      </c>
    </row>
    <row r="119" spans="1:45" outlineLevel="1">
      <c r="B119" s="256" t="s">
        <v>266</v>
      </c>
      <c r="C119" s="253" t="s">
        <v>163</v>
      </c>
      <c r="D119" s="257"/>
      <c r="E119" s="257"/>
      <c r="F119" s="257"/>
      <c r="G119" s="257"/>
      <c r="H119" s="257"/>
      <c r="I119" s="257"/>
      <c r="J119" s="257"/>
      <c r="K119" s="257"/>
      <c r="L119" s="257"/>
      <c r="M119" s="257"/>
      <c r="N119" s="257"/>
      <c r="O119" s="257"/>
      <c r="P119" s="257"/>
      <c r="Q119" s="257">
        <f>Q118</f>
        <v>12</v>
      </c>
      <c r="R119" s="257"/>
      <c r="S119" s="257"/>
      <c r="T119" s="257"/>
      <c r="U119" s="257"/>
      <c r="V119" s="257"/>
      <c r="W119" s="257"/>
      <c r="X119" s="257"/>
      <c r="Y119" s="257"/>
      <c r="Z119" s="257"/>
      <c r="AA119" s="257"/>
      <c r="AB119" s="257"/>
      <c r="AC119" s="257"/>
      <c r="AD119" s="257"/>
      <c r="AE119" s="364">
        <f>AE118</f>
        <v>0</v>
      </c>
      <c r="AF119" s="364">
        <f t="shared" ref="AF119" si="228">AF118</f>
        <v>0</v>
      </c>
      <c r="AG119" s="364">
        <f t="shared" ref="AG119" si="229">AG118</f>
        <v>0</v>
      </c>
      <c r="AH119" s="364">
        <f t="shared" ref="AH119" si="230">AH118</f>
        <v>0</v>
      </c>
      <c r="AI119" s="364">
        <f t="shared" ref="AI119" si="231">AI118</f>
        <v>0</v>
      </c>
      <c r="AJ119" s="364">
        <f t="shared" ref="AJ119" si="232">AJ118</f>
        <v>0</v>
      </c>
      <c r="AK119" s="364">
        <f t="shared" ref="AK119" si="233">AK118</f>
        <v>0</v>
      </c>
      <c r="AL119" s="364">
        <f t="shared" ref="AL119" si="234">AL118</f>
        <v>0</v>
      </c>
      <c r="AM119" s="364">
        <f t="shared" ref="AM119" si="235">AM118</f>
        <v>0</v>
      </c>
      <c r="AN119" s="364">
        <f t="shared" ref="AN119" si="236">AN118</f>
        <v>0</v>
      </c>
      <c r="AO119" s="364">
        <f t="shared" ref="AO119" si="237">AO118</f>
        <v>0</v>
      </c>
      <c r="AP119" s="364">
        <f t="shared" ref="AP119" si="238">AP118</f>
        <v>0</v>
      </c>
      <c r="AQ119" s="364">
        <f t="shared" ref="AQ119" si="239">AQ118</f>
        <v>0</v>
      </c>
      <c r="AR119" s="364">
        <f t="shared" ref="AR119" si="240">AR118</f>
        <v>0</v>
      </c>
      <c r="AS119" s="268"/>
    </row>
    <row r="120" spans="1:45" outlineLevel="1">
      <c r="B120" s="256"/>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365"/>
      <c r="AF120" s="378"/>
      <c r="AG120" s="378"/>
      <c r="AH120" s="378"/>
      <c r="AI120" s="378"/>
      <c r="AJ120" s="378"/>
      <c r="AK120" s="378"/>
      <c r="AL120" s="378"/>
      <c r="AM120" s="378"/>
      <c r="AN120" s="378"/>
      <c r="AO120" s="378"/>
      <c r="AP120" s="378"/>
      <c r="AQ120" s="378"/>
      <c r="AR120" s="378"/>
      <c r="AS120" s="268"/>
    </row>
    <row r="121" spans="1:45" outlineLevel="1">
      <c r="A121" s="459">
        <v>26</v>
      </c>
      <c r="B121" s="275" t="s">
        <v>118</v>
      </c>
      <c r="C121" s="253" t="s">
        <v>25</v>
      </c>
      <c r="D121" s="257"/>
      <c r="E121" s="257"/>
      <c r="F121" s="257"/>
      <c r="G121" s="257"/>
      <c r="H121" s="257"/>
      <c r="I121" s="257"/>
      <c r="J121" s="257"/>
      <c r="K121" s="257"/>
      <c r="L121" s="257"/>
      <c r="M121" s="257"/>
      <c r="N121" s="257"/>
      <c r="O121" s="257"/>
      <c r="P121" s="257"/>
      <c r="Q121" s="257">
        <v>12</v>
      </c>
      <c r="R121" s="257"/>
      <c r="S121" s="257"/>
      <c r="T121" s="257"/>
      <c r="U121" s="257"/>
      <c r="V121" s="257"/>
      <c r="W121" s="257"/>
      <c r="X121" s="257"/>
      <c r="Y121" s="257"/>
      <c r="Z121" s="257"/>
      <c r="AA121" s="257"/>
      <c r="AB121" s="257"/>
      <c r="AC121" s="257"/>
      <c r="AD121" s="257"/>
      <c r="AE121" s="379"/>
      <c r="AF121" s="467">
        <v>0.3</v>
      </c>
      <c r="AG121" s="467">
        <v>0.65</v>
      </c>
      <c r="AH121" s="363">
        <v>0.05</v>
      </c>
      <c r="AI121" s="467"/>
      <c r="AJ121" s="363"/>
      <c r="AK121" s="363"/>
      <c r="AL121" s="368"/>
      <c r="AM121" s="368"/>
      <c r="AN121" s="368"/>
      <c r="AO121" s="368"/>
      <c r="AP121" s="368"/>
      <c r="AQ121" s="368"/>
      <c r="AR121" s="368"/>
      <c r="AS121" s="258">
        <f>SUM(AE121:AR121)</f>
        <v>1</v>
      </c>
    </row>
    <row r="122" spans="1:45" outlineLevel="1">
      <c r="B122" s="256" t="s">
        <v>266</v>
      </c>
      <c r="C122" s="253" t="s">
        <v>163</v>
      </c>
      <c r="D122" s="257"/>
      <c r="E122" s="257"/>
      <c r="F122" s="257"/>
      <c r="G122" s="257"/>
      <c r="H122" s="257"/>
      <c r="I122" s="257"/>
      <c r="J122" s="257">
        <f>+'7.  Persistence Report'!BA96+'7.  Persistence Report'!BA97</f>
        <v>112828</v>
      </c>
      <c r="K122" s="257">
        <f>+'7.  Persistence Report'!BB96+'7.  Persistence Report'!BB97</f>
        <v>112828</v>
      </c>
      <c r="L122" s="257">
        <f>+'7.  Persistence Report'!BC96+'7.  Persistence Report'!BC97</f>
        <v>112828</v>
      </c>
      <c r="M122" s="257">
        <f>+'7.  Persistence Report'!BD96+'7.  Persistence Report'!BD97</f>
        <v>93003</v>
      </c>
      <c r="N122" s="257">
        <f>+'7.  Persistence Report'!BE96+'7.  Persistence Report'!BE97</f>
        <v>45667</v>
      </c>
      <c r="O122" s="257">
        <f>+'7.  Persistence Report'!BF96+'7.  Persistence Report'!BF97</f>
        <v>45667</v>
      </c>
      <c r="P122" s="257">
        <f>+'7.  Persistence Report'!BG96+'7.  Persistence Report'!BG97</f>
        <v>0</v>
      </c>
      <c r="Q122" s="257">
        <f>Q121</f>
        <v>12</v>
      </c>
      <c r="R122" s="257"/>
      <c r="S122" s="257"/>
      <c r="T122" s="257"/>
      <c r="U122" s="257"/>
      <c r="V122" s="257"/>
      <c r="W122" s="257"/>
      <c r="X122" s="257">
        <f>+'7.  Persistence Report'!V96+'7.  Persistence Report'!V97</f>
        <v>20</v>
      </c>
      <c r="Y122" s="257">
        <f>+'7.  Persistence Report'!W96+'7.  Persistence Report'!W97</f>
        <v>20</v>
      </c>
      <c r="Z122" s="257">
        <f>+'7.  Persistence Report'!X96+'7.  Persistence Report'!X97</f>
        <v>20</v>
      </c>
      <c r="AA122" s="257">
        <f>+'7.  Persistence Report'!Y96+'7.  Persistence Report'!Y97</f>
        <v>16</v>
      </c>
      <c r="AB122" s="257">
        <f>+'7.  Persistence Report'!Z96+'7.  Persistence Report'!Z97</f>
        <v>7</v>
      </c>
      <c r="AC122" s="257">
        <f>+'7.  Persistence Report'!AA96+'7.  Persistence Report'!AA97</f>
        <v>7</v>
      </c>
      <c r="AD122" s="257">
        <f>+'7.  Persistence Report'!AB96+'7.  Persistence Report'!AB97</f>
        <v>0</v>
      </c>
      <c r="AE122" s="364">
        <f>AE121</f>
        <v>0</v>
      </c>
      <c r="AF122" s="364">
        <f t="shared" ref="AF122" si="241">AF121</f>
        <v>0.3</v>
      </c>
      <c r="AG122" s="364">
        <f t="shared" ref="AG122" si="242">AG121</f>
        <v>0.65</v>
      </c>
      <c r="AH122" s="364">
        <f t="shared" ref="AH122" si="243">AH121</f>
        <v>0.05</v>
      </c>
      <c r="AI122" s="364">
        <f t="shared" ref="AI122" si="244">AI121</f>
        <v>0</v>
      </c>
      <c r="AJ122" s="364">
        <f t="shared" ref="AJ122" si="245">AJ121</f>
        <v>0</v>
      </c>
      <c r="AK122" s="364">
        <f t="shared" ref="AK122" si="246">AK121</f>
        <v>0</v>
      </c>
      <c r="AL122" s="364">
        <f t="shared" ref="AL122" si="247">AL121</f>
        <v>0</v>
      </c>
      <c r="AM122" s="364">
        <f t="shared" ref="AM122" si="248">AM121</f>
        <v>0</v>
      </c>
      <c r="AN122" s="364">
        <f t="shared" ref="AN122" si="249">AN121</f>
        <v>0</v>
      </c>
      <c r="AO122" s="364">
        <f t="shared" ref="AO122" si="250">AO121</f>
        <v>0</v>
      </c>
      <c r="AP122" s="364">
        <f t="shared" ref="AP122" si="251">AP121</f>
        <v>0</v>
      </c>
      <c r="AQ122" s="364">
        <f t="shared" ref="AQ122" si="252">AQ121</f>
        <v>0</v>
      </c>
      <c r="AR122" s="364">
        <f t="shared" ref="AR122" si="253">AR121</f>
        <v>0</v>
      </c>
      <c r="AS122" s="268"/>
    </row>
    <row r="123" spans="1:45" outlineLevel="1">
      <c r="B123" s="256"/>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c r="AA123" s="253"/>
      <c r="AB123" s="253"/>
      <c r="AC123" s="253"/>
      <c r="AD123" s="253"/>
      <c r="AE123" s="365"/>
      <c r="AF123" s="378"/>
      <c r="AG123" s="378"/>
      <c r="AH123" s="378"/>
      <c r="AI123" s="378"/>
      <c r="AJ123" s="378"/>
      <c r="AK123" s="378"/>
      <c r="AL123" s="378"/>
      <c r="AM123" s="378"/>
      <c r="AN123" s="378"/>
      <c r="AO123" s="378"/>
      <c r="AP123" s="378"/>
      <c r="AQ123" s="378"/>
      <c r="AR123" s="378"/>
      <c r="AS123" s="268"/>
    </row>
    <row r="124" spans="1:45" outlineLevel="1">
      <c r="A124" s="459">
        <v>27</v>
      </c>
      <c r="B124" s="275" t="s">
        <v>119</v>
      </c>
      <c r="C124" s="253" t="s">
        <v>25</v>
      </c>
      <c r="D124" s="257"/>
      <c r="E124" s="257"/>
      <c r="F124" s="257"/>
      <c r="G124" s="257"/>
      <c r="H124" s="257"/>
      <c r="I124" s="257"/>
      <c r="J124" s="257"/>
      <c r="K124" s="257"/>
      <c r="L124" s="257"/>
      <c r="M124" s="257"/>
      <c r="N124" s="257"/>
      <c r="O124" s="257"/>
      <c r="P124" s="257"/>
      <c r="Q124" s="257">
        <v>12</v>
      </c>
      <c r="R124" s="257"/>
      <c r="S124" s="257"/>
      <c r="T124" s="257"/>
      <c r="U124" s="257"/>
      <c r="V124" s="257"/>
      <c r="W124" s="257"/>
      <c r="X124" s="257"/>
      <c r="Y124" s="257"/>
      <c r="Z124" s="257"/>
      <c r="AA124" s="257"/>
      <c r="AB124" s="257"/>
      <c r="AC124" s="257"/>
      <c r="AD124" s="257"/>
      <c r="AE124" s="379"/>
      <c r="AF124" s="363"/>
      <c r="AG124" s="363"/>
      <c r="AH124" s="363"/>
      <c r="AI124" s="363"/>
      <c r="AJ124" s="363"/>
      <c r="AK124" s="363"/>
      <c r="AL124" s="368"/>
      <c r="AM124" s="368"/>
      <c r="AN124" s="368"/>
      <c r="AO124" s="368"/>
      <c r="AP124" s="368"/>
      <c r="AQ124" s="368"/>
      <c r="AR124" s="368"/>
      <c r="AS124" s="258">
        <f>SUM(AE124:AR124)</f>
        <v>0</v>
      </c>
    </row>
    <row r="125" spans="1:45" outlineLevel="1">
      <c r="B125" s="256" t="s">
        <v>266</v>
      </c>
      <c r="C125" s="253" t="s">
        <v>163</v>
      </c>
      <c r="D125" s="257"/>
      <c r="E125" s="257"/>
      <c r="F125" s="257"/>
      <c r="G125" s="257"/>
      <c r="H125" s="257"/>
      <c r="I125" s="257"/>
      <c r="J125" s="257"/>
      <c r="K125" s="257"/>
      <c r="L125" s="257"/>
      <c r="M125" s="257"/>
      <c r="N125" s="257"/>
      <c r="O125" s="257"/>
      <c r="P125" s="257"/>
      <c r="Q125" s="257">
        <f>Q124</f>
        <v>12</v>
      </c>
      <c r="R125" s="257"/>
      <c r="S125" s="257"/>
      <c r="T125" s="257"/>
      <c r="U125" s="257"/>
      <c r="V125" s="257"/>
      <c r="W125" s="257"/>
      <c r="X125" s="257"/>
      <c r="Y125" s="257"/>
      <c r="Z125" s="257"/>
      <c r="AA125" s="257"/>
      <c r="AB125" s="257"/>
      <c r="AC125" s="257"/>
      <c r="AD125" s="257"/>
      <c r="AE125" s="364">
        <f>AE124</f>
        <v>0</v>
      </c>
      <c r="AF125" s="364">
        <f t="shared" ref="AF125" si="254">AF124</f>
        <v>0</v>
      </c>
      <c r="AG125" s="364">
        <f t="shared" ref="AG125" si="255">AG124</f>
        <v>0</v>
      </c>
      <c r="AH125" s="364">
        <f t="shared" ref="AH125" si="256">AH124</f>
        <v>0</v>
      </c>
      <c r="AI125" s="364">
        <f t="shared" ref="AI125" si="257">AI124</f>
        <v>0</v>
      </c>
      <c r="AJ125" s="364">
        <f t="shared" ref="AJ125" si="258">AJ124</f>
        <v>0</v>
      </c>
      <c r="AK125" s="364">
        <f t="shared" ref="AK125" si="259">AK124</f>
        <v>0</v>
      </c>
      <c r="AL125" s="364">
        <f t="shared" ref="AL125" si="260">AL124</f>
        <v>0</v>
      </c>
      <c r="AM125" s="364">
        <f t="shared" ref="AM125" si="261">AM124</f>
        <v>0</v>
      </c>
      <c r="AN125" s="364">
        <f t="shared" ref="AN125" si="262">AN124</f>
        <v>0</v>
      </c>
      <c r="AO125" s="364">
        <f t="shared" ref="AO125" si="263">AO124</f>
        <v>0</v>
      </c>
      <c r="AP125" s="364">
        <f t="shared" ref="AP125" si="264">AP124</f>
        <v>0</v>
      </c>
      <c r="AQ125" s="364">
        <f t="shared" ref="AQ125" si="265">AQ124</f>
        <v>0</v>
      </c>
      <c r="AR125" s="364">
        <f t="shared" ref="AR125" si="266">AR124</f>
        <v>0</v>
      </c>
      <c r="AS125" s="268"/>
    </row>
    <row r="126" spans="1:45" outlineLevel="1">
      <c r="B126" s="256"/>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365"/>
      <c r="AF126" s="378"/>
      <c r="AG126" s="378"/>
      <c r="AH126" s="378"/>
      <c r="AI126" s="378"/>
      <c r="AJ126" s="378"/>
      <c r="AK126" s="378"/>
      <c r="AL126" s="378"/>
      <c r="AM126" s="378"/>
      <c r="AN126" s="378"/>
      <c r="AO126" s="378"/>
      <c r="AP126" s="378"/>
      <c r="AQ126" s="378"/>
      <c r="AR126" s="378"/>
      <c r="AS126" s="268"/>
    </row>
    <row r="127" spans="1:45" ht="30" outlineLevel="1">
      <c r="A127" s="459">
        <v>28</v>
      </c>
      <c r="B127" s="275" t="s">
        <v>120</v>
      </c>
      <c r="C127" s="253" t="s">
        <v>25</v>
      </c>
      <c r="D127" s="257"/>
      <c r="E127" s="257"/>
      <c r="F127" s="257"/>
      <c r="G127" s="257"/>
      <c r="H127" s="257"/>
      <c r="I127" s="257"/>
      <c r="J127" s="257"/>
      <c r="K127" s="257"/>
      <c r="L127" s="257"/>
      <c r="M127" s="257"/>
      <c r="N127" s="257"/>
      <c r="O127" s="257"/>
      <c r="P127" s="257"/>
      <c r="Q127" s="257">
        <v>12</v>
      </c>
      <c r="R127" s="257"/>
      <c r="S127" s="257"/>
      <c r="T127" s="257"/>
      <c r="U127" s="257"/>
      <c r="V127" s="257"/>
      <c r="W127" s="257"/>
      <c r="X127" s="257"/>
      <c r="Y127" s="257"/>
      <c r="Z127" s="257"/>
      <c r="AA127" s="257"/>
      <c r="AB127" s="257"/>
      <c r="AC127" s="257"/>
      <c r="AD127" s="257"/>
      <c r="AE127" s="379"/>
      <c r="AF127" s="363"/>
      <c r="AG127" s="363"/>
      <c r="AH127" s="363"/>
      <c r="AI127" s="363"/>
      <c r="AJ127" s="363"/>
      <c r="AK127" s="363"/>
      <c r="AL127" s="368"/>
      <c r="AM127" s="368"/>
      <c r="AN127" s="368"/>
      <c r="AO127" s="368"/>
      <c r="AP127" s="368"/>
      <c r="AQ127" s="368"/>
      <c r="AR127" s="368"/>
      <c r="AS127" s="258">
        <f>SUM(AE127:AR127)</f>
        <v>0</v>
      </c>
    </row>
    <row r="128" spans="1:45" outlineLevel="1">
      <c r="B128" s="256" t="s">
        <v>266</v>
      </c>
      <c r="C128" s="253" t="s">
        <v>163</v>
      </c>
      <c r="D128" s="257"/>
      <c r="E128" s="257"/>
      <c r="F128" s="257"/>
      <c r="G128" s="257"/>
      <c r="H128" s="257"/>
      <c r="I128" s="257"/>
      <c r="J128" s="257"/>
      <c r="K128" s="257"/>
      <c r="L128" s="257"/>
      <c r="M128" s="257"/>
      <c r="N128" s="257"/>
      <c r="O128" s="257"/>
      <c r="P128" s="257"/>
      <c r="Q128" s="257">
        <f>Q127</f>
        <v>12</v>
      </c>
      <c r="R128" s="257"/>
      <c r="S128" s="257"/>
      <c r="T128" s="257"/>
      <c r="U128" s="257"/>
      <c r="V128" s="257"/>
      <c r="W128" s="257"/>
      <c r="X128" s="257"/>
      <c r="Y128" s="257"/>
      <c r="Z128" s="257"/>
      <c r="AA128" s="257"/>
      <c r="AB128" s="257"/>
      <c r="AC128" s="257"/>
      <c r="AD128" s="257"/>
      <c r="AE128" s="364">
        <f>AE127</f>
        <v>0</v>
      </c>
      <c r="AF128" s="364">
        <f t="shared" ref="AF128" si="267">AF127</f>
        <v>0</v>
      </c>
      <c r="AG128" s="364">
        <f t="shared" ref="AG128" si="268">AG127</f>
        <v>0</v>
      </c>
      <c r="AH128" s="364">
        <f t="shared" ref="AH128" si="269">AH127</f>
        <v>0</v>
      </c>
      <c r="AI128" s="364">
        <f t="shared" ref="AI128" si="270">AI127</f>
        <v>0</v>
      </c>
      <c r="AJ128" s="364">
        <f t="shared" ref="AJ128" si="271">AJ127</f>
        <v>0</v>
      </c>
      <c r="AK128" s="364">
        <f t="shared" ref="AK128" si="272">AK127</f>
        <v>0</v>
      </c>
      <c r="AL128" s="364">
        <f t="shared" ref="AL128" si="273">AL127</f>
        <v>0</v>
      </c>
      <c r="AM128" s="364">
        <f t="shared" ref="AM128" si="274">AM127</f>
        <v>0</v>
      </c>
      <c r="AN128" s="364">
        <f t="shared" ref="AN128" si="275">AN127</f>
        <v>0</v>
      </c>
      <c r="AO128" s="364">
        <f t="shared" ref="AO128" si="276">AO127</f>
        <v>0</v>
      </c>
      <c r="AP128" s="364">
        <f t="shared" ref="AP128" si="277">AP127</f>
        <v>0</v>
      </c>
      <c r="AQ128" s="364">
        <f t="shared" ref="AQ128" si="278">AQ127</f>
        <v>0</v>
      </c>
      <c r="AR128" s="364">
        <f t="shared" ref="AR128" si="279">AR127</f>
        <v>0</v>
      </c>
      <c r="AS128" s="268"/>
    </row>
    <row r="129" spans="1:45" outlineLevel="1">
      <c r="B129" s="256"/>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365"/>
      <c r="AF129" s="378"/>
      <c r="AG129" s="378"/>
      <c r="AH129" s="378"/>
      <c r="AI129" s="378"/>
      <c r="AJ129" s="378"/>
      <c r="AK129" s="378"/>
      <c r="AL129" s="378"/>
      <c r="AM129" s="378"/>
      <c r="AN129" s="378"/>
      <c r="AO129" s="378"/>
      <c r="AP129" s="378"/>
      <c r="AQ129" s="378"/>
      <c r="AR129" s="378"/>
      <c r="AS129" s="268"/>
    </row>
    <row r="130" spans="1:45" ht="30" outlineLevel="1">
      <c r="A130" s="459">
        <v>29</v>
      </c>
      <c r="B130" s="275" t="s">
        <v>121</v>
      </c>
      <c r="C130" s="253" t="s">
        <v>25</v>
      </c>
      <c r="D130" s="257"/>
      <c r="E130" s="257"/>
      <c r="F130" s="257"/>
      <c r="G130" s="257"/>
      <c r="H130" s="257"/>
      <c r="I130" s="257"/>
      <c r="J130" s="257"/>
      <c r="K130" s="257"/>
      <c r="L130" s="257"/>
      <c r="M130" s="257"/>
      <c r="N130" s="257"/>
      <c r="O130" s="257"/>
      <c r="P130" s="257"/>
      <c r="Q130" s="257">
        <v>3</v>
      </c>
      <c r="R130" s="257"/>
      <c r="S130" s="257"/>
      <c r="T130" s="257"/>
      <c r="U130" s="257"/>
      <c r="V130" s="257"/>
      <c r="W130" s="257"/>
      <c r="X130" s="257"/>
      <c r="Y130" s="257"/>
      <c r="Z130" s="257"/>
      <c r="AA130" s="257"/>
      <c r="AB130" s="257"/>
      <c r="AC130" s="257"/>
      <c r="AD130" s="257"/>
      <c r="AE130" s="379"/>
      <c r="AF130" s="363"/>
      <c r="AG130" s="363"/>
      <c r="AH130" s="363"/>
      <c r="AI130" s="363"/>
      <c r="AJ130" s="363"/>
      <c r="AK130" s="363"/>
      <c r="AL130" s="368"/>
      <c r="AM130" s="368"/>
      <c r="AN130" s="368"/>
      <c r="AO130" s="368"/>
      <c r="AP130" s="368"/>
      <c r="AQ130" s="368"/>
      <c r="AR130" s="368"/>
      <c r="AS130" s="258">
        <f>SUM(AE130:AR130)</f>
        <v>0</v>
      </c>
    </row>
    <row r="131" spans="1:45" outlineLevel="1">
      <c r="B131" s="256" t="s">
        <v>266</v>
      </c>
      <c r="C131" s="253" t="s">
        <v>163</v>
      </c>
      <c r="D131" s="257"/>
      <c r="E131" s="257"/>
      <c r="F131" s="257"/>
      <c r="G131" s="257"/>
      <c r="H131" s="257"/>
      <c r="I131" s="257"/>
      <c r="J131" s="257"/>
      <c r="K131" s="257"/>
      <c r="L131" s="257"/>
      <c r="M131" s="257"/>
      <c r="N131" s="257"/>
      <c r="O131" s="257"/>
      <c r="P131" s="257"/>
      <c r="Q131" s="257">
        <f>Q130</f>
        <v>3</v>
      </c>
      <c r="R131" s="257"/>
      <c r="S131" s="257"/>
      <c r="T131" s="257"/>
      <c r="U131" s="257"/>
      <c r="V131" s="257"/>
      <c r="W131" s="257"/>
      <c r="X131" s="257"/>
      <c r="Y131" s="257"/>
      <c r="Z131" s="257"/>
      <c r="AA131" s="257"/>
      <c r="AB131" s="257"/>
      <c r="AC131" s="257"/>
      <c r="AD131" s="257"/>
      <c r="AE131" s="364">
        <f>AE130</f>
        <v>0</v>
      </c>
      <c r="AF131" s="364">
        <f t="shared" ref="AF131" si="280">AF130</f>
        <v>0</v>
      </c>
      <c r="AG131" s="364">
        <f t="shared" ref="AG131" si="281">AG130</f>
        <v>0</v>
      </c>
      <c r="AH131" s="364">
        <f t="shared" ref="AH131" si="282">AH130</f>
        <v>0</v>
      </c>
      <c r="AI131" s="364">
        <f t="shared" ref="AI131" si="283">AI130</f>
        <v>0</v>
      </c>
      <c r="AJ131" s="364">
        <f t="shared" ref="AJ131" si="284">AJ130</f>
        <v>0</v>
      </c>
      <c r="AK131" s="364">
        <f t="shared" ref="AK131" si="285">AK130</f>
        <v>0</v>
      </c>
      <c r="AL131" s="364">
        <f t="shared" ref="AL131" si="286">AL130</f>
        <v>0</v>
      </c>
      <c r="AM131" s="364">
        <f t="shared" ref="AM131" si="287">AM130</f>
        <v>0</v>
      </c>
      <c r="AN131" s="364">
        <f t="shared" ref="AN131" si="288">AN130</f>
        <v>0</v>
      </c>
      <c r="AO131" s="364">
        <f t="shared" ref="AO131" si="289">AO130</f>
        <v>0</v>
      </c>
      <c r="AP131" s="364">
        <f t="shared" ref="AP131" si="290">AP130</f>
        <v>0</v>
      </c>
      <c r="AQ131" s="364">
        <f t="shared" ref="AQ131" si="291">AQ130</f>
        <v>0</v>
      </c>
      <c r="AR131" s="364">
        <f t="shared" ref="AR131" si="292">AR130</f>
        <v>0</v>
      </c>
      <c r="AS131" s="268"/>
    </row>
    <row r="132" spans="1:45" outlineLevel="1">
      <c r="B132" s="256"/>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3"/>
      <c r="AE132" s="365"/>
      <c r="AF132" s="378"/>
      <c r="AG132" s="378"/>
      <c r="AH132" s="378"/>
      <c r="AI132" s="378"/>
      <c r="AJ132" s="378"/>
      <c r="AK132" s="378"/>
      <c r="AL132" s="378"/>
      <c r="AM132" s="378"/>
      <c r="AN132" s="378"/>
      <c r="AO132" s="378"/>
      <c r="AP132" s="378"/>
      <c r="AQ132" s="378"/>
      <c r="AR132" s="378"/>
      <c r="AS132" s="268"/>
    </row>
    <row r="133" spans="1:45" ht="30" outlineLevel="1">
      <c r="A133" s="459">
        <v>30</v>
      </c>
      <c r="B133" s="275" t="s">
        <v>122</v>
      </c>
      <c r="C133" s="253" t="s">
        <v>25</v>
      </c>
      <c r="D133" s="257"/>
      <c r="E133" s="257"/>
      <c r="F133" s="257"/>
      <c r="G133" s="257"/>
      <c r="H133" s="257"/>
      <c r="I133" s="257"/>
      <c r="J133" s="257"/>
      <c r="K133" s="257"/>
      <c r="L133" s="257"/>
      <c r="M133" s="257"/>
      <c r="N133" s="257"/>
      <c r="O133" s="257"/>
      <c r="P133" s="257"/>
      <c r="Q133" s="257">
        <v>12</v>
      </c>
      <c r="R133" s="257"/>
      <c r="S133" s="257"/>
      <c r="T133" s="257"/>
      <c r="U133" s="257"/>
      <c r="V133" s="257"/>
      <c r="W133" s="257"/>
      <c r="X133" s="257"/>
      <c r="Y133" s="257"/>
      <c r="Z133" s="257"/>
      <c r="AA133" s="257"/>
      <c r="AB133" s="257"/>
      <c r="AC133" s="257"/>
      <c r="AD133" s="257"/>
      <c r="AE133" s="379"/>
      <c r="AF133" s="363"/>
      <c r="AG133" s="363"/>
      <c r="AH133" s="363"/>
      <c r="AI133" s="363"/>
      <c r="AJ133" s="363"/>
      <c r="AK133" s="363"/>
      <c r="AL133" s="368"/>
      <c r="AM133" s="368"/>
      <c r="AN133" s="368"/>
      <c r="AO133" s="368"/>
      <c r="AP133" s="368"/>
      <c r="AQ133" s="368"/>
      <c r="AR133" s="368"/>
      <c r="AS133" s="258">
        <f>SUM(AE133:AR133)</f>
        <v>0</v>
      </c>
    </row>
    <row r="134" spans="1:45" outlineLevel="1">
      <c r="B134" s="256" t="s">
        <v>266</v>
      </c>
      <c r="C134" s="253" t="s">
        <v>163</v>
      </c>
      <c r="D134" s="257"/>
      <c r="E134" s="257"/>
      <c r="F134" s="257"/>
      <c r="G134" s="257"/>
      <c r="H134" s="257"/>
      <c r="I134" s="257"/>
      <c r="J134" s="257"/>
      <c r="K134" s="257"/>
      <c r="L134" s="257"/>
      <c r="M134" s="257"/>
      <c r="N134" s="257"/>
      <c r="O134" s="257"/>
      <c r="P134" s="257"/>
      <c r="Q134" s="257">
        <f>Q133</f>
        <v>12</v>
      </c>
      <c r="R134" s="257"/>
      <c r="S134" s="257"/>
      <c r="T134" s="257"/>
      <c r="U134" s="257"/>
      <c r="V134" s="257"/>
      <c r="W134" s="257"/>
      <c r="X134" s="257"/>
      <c r="Y134" s="257"/>
      <c r="Z134" s="257"/>
      <c r="AA134" s="257"/>
      <c r="AB134" s="257"/>
      <c r="AC134" s="257"/>
      <c r="AD134" s="257"/>
      <c r="AE134" s="364">
        <f>AE133</f>
        <v>0</v>
      </c>
      <c r="AF134" s="364">
        <f t="shared" ref="AF134" si="293">AF133</f>
        <v>0</v>
      </c>
      <c r="AG134" s="364">
        <f t="shared" ref="AG134" si="294">AG133</f>
        <v>0</v>
      </c>
      <c r="AH134" s="364">
        <f t="shared" ref="AH134" si="295">AH133</f>
        <v>0</v>
      </c>
      <c r="AI134" s="364">
        <f t="shared" ref="AI134" si="296">AI133</f>
        <v>0</v>
      </c>
      <c r="AJ134" s="364">
        <f t="shared" ref="AJ134" si="297">AJ133</f>
        <v>0</v>
      </c>
      <c r="AK134" s="364">
        <f t="shared" ref="AK134" si="298">AK133</f>
        <v>0</v>
      </c>
      <c r="AL134" s="364">
        <f t="shared" ref="AL134" si="299">AL133</f>
        <v>0</v>
      </c>
      <c r="AM134" s="364">
        <f t="shared" ref="AM134" si="300">AM133</f>
        <v>0</v>
      </c>
      <c r="AN134" s="364">
        <f t="shared" ref="AN134" si="301">AN133</f>
        <v>0</v>
      </c>
      <c r="AO134" s="364">
        <f t="shared" ref="AO134" si="302">AO133</f>
        <v>0</v>
      </c>
      <c r="AP134" s="364">
        <f t="shared" ref="AP134" si="303">AP133</f>
        <v>0</v>
      </c>
      <c r="AQ134" s="364">
        <f t="shared" ref="AQ134" si="304">AQ133</f>
        <v>0</v>
      </c>
      <c r="AR134" s="364">
        <f t="shared" ref="AR134" si="305">AR133</f>
        <v>0</v>
      </c>
      <c r="AS134" s="268"/>
    </row>
    <row r="135" spans="1:45" outlineLevel="1">
      <c r="B135" s="256"/>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365"/>
      <c r="AF135" s="378"/>
      <c r="AG135" s="378"/>
      <c r="AH135" s="378"/>
      <c r="AI135" s="378"/>
      <c r="AJ135" s="378"/>
      <c r="AK135" s="378"/>
      <c r="AL135" s="378"/>
      <c r="AM135" s="378"/>
      <c r="AN135" s="378"/>
      <c r="AO135" s="378"/>
      <c r="AP135" s="378"/>
      <c r="AQ135" s="378"/>
      <c r="AR135" s="378"/>
      <c r="AS135" s="268"/>
    </row>
    <row r="136" spans="1:45" outlineLevel="1">
      <c r="A136" s="459">
        <v>31</v>
      </c>
      <c r="B136" s="275" t="s">
        <v>123</v>
      </c>
      <c r="C136" s="253" t="s">
        <v>25</v>
      </c>
      <c r="D136" s="257"/>
      <c r="E136" s="257"/>
      <c r="F136" s="257"/>
      <c r="G136" s="257"/>
      <c r="H136" s="257"/>
      <c r="I136" s="257"/>
      <c r="J136" s="257"/>
      <c r="K136" s="257"/>
      <c r="L136" s="257"/>
      <c r="M136" s="257"/>
      <c r="N136" s="257"/>
      <c r="O136" s="257"/>
      <c r="P136" s="257"/>
      <c r="Q136" s="257">
        <v>12</v>
      </c>
      <c r="R136" s="257"/>
      <c r="S136" s="257"/>
      <c r="T136" s="257"/>
      <c r="U136" s="257"/>
      <c r="V136" s="257"/>
      <c r="W136" s="257"/>
      <c r="X136" s="257"/>
      <c r="Y136" s="257"/>
      <c r="Z136" s="257"/>
      <c r="AA136" s="257"/>
      <c r="AB136" s="257"/>
      <c r="AC136" s="257"/>
      <c r="AD136" s="257"/>
      <c r="AE136" s="379"/>
      <c r="AF136" s="363"/>
      <c r="AG136" s="363"/>
      <c r="AH136" s="363"/>
      <c r="AI136" s="363"/>
      <c r="AJ136" s="363"/>
      <c r="AK136" s="363"/>
      <c r="AL136" s="368"/>
      <c r="AM136" s="368"/>
      <c r="AN136" s="368"/>
      <c r="AO136" s="368"/>
      <c r="AP136" s="368"/>
      <c r="AQ136" s="368"/>
      <c r="AR136" s="368"/>
      <c r="AS136" s="258">
        <f>SUM(AE136:AR136)</f>
        <v>0</v>
      </c>
    </row>
    <row r="137" spans="1:45" outlineLevel="1">
      <c r="B137" s="256" t="s">
        <v>266</v>
      </c>
      <c r="C137" s="253" t="s">
        <v>163</v>
      </c>
      <c r="D137" s="257"/>
      <c r="E137" s="257"/>
      <c r="F137" s="257"/>
      <c r="G137" s="257"/>
      <c r="H137" s="257"/>
      <c r="I137" s="257"/>
      <c r="J137" s="257"/>
      <c r="K137" s="257"/>
      <c r="L137" s="257"/>
      <c r="M137" s="257"/>
      <c r="N137" s="257"/>
      <c r="O137" s="257"/>
      <c r="P137" s="257"/>
      <c r="Q137" s="257">
        <f>Q136</f>
        <v>12</v>
      </c>
      <c r="R137" s="257"/>
      <c r="S137" s="257"/>
      <c r="T137" s="257"/>
      <c r="U137" s="257"/>
      <c r="V137" s="257"/>
      <c r="W137" s="257"/>
      <c r="X137" s="257"/>
      <c r="Y137" s="257"/>
      <c r="Z137" s="257"/>
      <c r="AA137" s="257"/>
      <c r="AB137" s="257"/>
      <c r="AC137" s="257"/>
      <c r="AD137" s="257"/>
      <c r="AE137" s="364">
        <f>AE136</f>
        <v>0</v>
      </c>
      <c r="AF137" s="364">
        <f t="shared" ref="AF137" si="306">AF136</f>
        <v>0</v>
      </c>
      <c r="AG137" s="364">
        <f t="shared" ref="AG137" si="307">AG136</f>
        <v>0</v>
      </c>
      <c r="AH137" s="364">
        <f t="shared" ref="AH137" si="308">AH136</f>
        <v>0</v>
      </c>
      <c r="AI137" s="364">
        <f t="shared" ref="AI137" si="309">AI136</f>
        <v>0</v>
      </c>
      <c r="AJ137" s="364">
        <f t="shared" ref="AJ137" si="310">AJ136</f>
        <v>0</v>
      </c>
      <c r="AK137" s="364">
        <f t="shared" ref="AK137" si="311">AK136</f>
        <v>0</v>
      </c>
      <c r="AL137" s="364">
        <f t="shared" ref="AL137" si="312">AL136</f>
        <v>0</v>
      </c>
      <c r="AM137" s="364">
        <f t="shared" ref="AM137" si="313">AM136</f>
        <v>0</v>
      </c>
      <c r="AN137" s="364">
        <f t="shared" ref="AN137" si="314">AN136</f>
        <v>0</v>
      </c>
      <c r="AO137" s="364">
        <f t="shared" ref="AO137" si="315">AO136</f>
        <v>0</v>
      </c>
      <c r="AP137" s="364">
        <f t="shared" ref="AP137" si="316">AP136</f>
        <v>0</v>
      </c>
      <c r="AQ137" s="364">
        <f t="shared" ref="AQ137" si="317">AQ136</f>
        <v>0</v>
      </c>
      <c r="AR137" s="364">
        <f t="shared" ref="AR137" si="318">AR136</f>
        <v>0</v>
      </c>
      <c r="AS137" s="268"/>
    </row>
    <row r="138" spans="1:45" outlineLevel="1">
      <c r="B138" s="275"/>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253"/>
      <c r="AB138" s="253"/>
      <c r="AC138" s="253"/>
      <c r="AD138" s="253"/>
      <c r="AE138" s="365"/>
      <c r="AF138" s="378"/>
      <c r="AG138" s="378"/>
      <c r="AH138" s="378"/>
      <c r="AI138" s="378"/>
      <c r="AJ138" s="378"/>
      <c r="AK138" s="378"/>
      <c r="AL138" s="378"/>
      <c r="AM138" s="378"/>
      <c r="AN138" s="378"/>
      <c r="AO138" s="378"/>
      <c r="AP138" s="378"/>
      <c r="AQ138" s="378"/>
      <c r="AR138" s="378"/>
      <c r="AS138" s="268"/>
    </row>
    <row r="139" spans="1:45" ht="15.75" customHeight="1" outlineLevel="1">
      <c r="A139" s="459">
        <v>32</v>
      </c>
      <c r="B139" s="275" t="s">
        <v>124</v>
      </c>
      <c r="C139" s="253" t="s">
        <v>25</v>
      </c>
      <c r="D139" s="257"/>
      <c r="E139" s="257"/>
      <c r="F139" s="257"/>
      <c r="G139" s="257"/>
      <c r="H139" s="257"/>
      <c r="I139" s="257"/>
      <c r="J139" s="257"/>
      <c r="K139" s="257"/>
      <c r="L139" s="257"/>
      <c r="M139" s="257"/>
      <c r="N139" s="257"/>
      <c r="O139" s="257"/>
      <c r="P139" s="257"/>
      <c r="Q139" s="257">
        <v>12</v>
      </c>
      <c r="R139" s="257"/>
      <c r="S139" s="257"/>
      <c r="T139" s="257"/>
      <c r="U139" s="257"/>
      <c r="V139" s="257"/>
      <c r="W139" s="257"/>
      <c r="X139" s="257"/>
      <c r="Y139" s="257"/>
      <c r="Z139" s="257"/>
      <c r="AA139" s="257"/>
      <c r="AB139" s="257"/>
      <c r="AC139" s="257"/>
      <c r="AD139" s="257"/>
      <c r="AE139" s="379"/>
      <c r="AF139" s="363"/>
      <c r="AG139" s="363"/>
      <c r="AH139" s="363"/>
      <c r="AI139" s="363"/>
      <c r="AJ139" s="363"/>
      <c r="AK139" s="363"/>
      <c r="AL139" s="368"/>
      <c r="AM139" s="368"/>
      <c r="AN139" s="368"/>
      <c r="AO139" s="368"/>
      <c r="AP139" s="368"/>
      <c r="AQ139" s="368"/>
      <c r="AR139" s="368"/>
      <c r="AS139" s="258">
        <f>SUM(AE139:AR139)</f>
        <v>0</v>
      </c>
    </row>
    <row r="140" spans="1:45" outlineLevel="1">
      <c r="B140" s="256" t="s">
        <v>266</v>
      </c>
      <c r="C140" s="253" t="s">
        <v>163</v>
      </c>
      <c r="D140" s="257"/>
      <c r="E140" s="257"/>
      <c r="F140" s="257"/>
      <c r="G140" s="257"/>
      <c r="H140" s="257"/>
      <c r="I140" s="257"/>
      <c r="J140" s="257"/>
      <c r="K140" s="257"/>
      <c r="L140" s="257"/>
      <c r="M140" s="257"/>
      <c r="N140" s="257"/>
      <c r="O140" s="257"/>
      <c r="P140" s="257"/>
      <c r="Q140" s="257">
        <f>Q139</f>
        <v>12</v>
      </c>
      <c r="R140" s="257"/>
      <c r="S140" s="257"/>
      <c r="T140" s="257"/>
      <c r="U140" s="257"/>
      <c r="V140" s="257"/>
      <c r="W140" s="257"/>
      <c r="X140" s="257"/>
      <c r="Y140" s="257"/>
      <c r="Z140" s="257"/>
      <c r="AA140" s="257"/>
      <c r="AB140" s="257"/>
      <c r="AC140" s="257"/>
      <c r="AD140" s="257"/>
      <c r="AE140" s="364">
        <f>AE139</f>
        <v>0</v>
      </c>
      <c r="AF140" s="364">
        <f t="shared" ref="AF140" si="319">AF139</f>
        <v>0</v>
      </c>
      <c r="AG140" s="364">
        <f t="shared" ref="AG140" si="320">AG139</f>
        <v>0</v>
      </c>
      <c r="AH140" s="364">
        <f t="shared" ref="AH140" si="321">AH139</f>
        <v>0</v>
      </c>
      <c r="AI140" s="364">
        <f t="shared" ref="AI140" si="322">AI139</f>
        <v>0</v>
      </c>
      <c r="AJ140" s="364">
        <f t="shared" ref="AJ140" si="323">AJ139</f>
        <v>0</v>
      </c>
      <c r="AK140" s="364">
        <f t="shared" ref="AK140" si="324">AK139</f>
        <v>0</v>
      </c>
      <c r="AL140" s="364">
        <f t="shared" ref="AL140" si="325">AL139</f>
        <v>0</v>
      </c>
      <c r="AM140" s="364">
        <f t="shared" ref="AM140" si="326">AM139</f>
        <v>0</v>
      </c>
      <c r="AN140" s="364">
        <f t="shared" ref="AN140" si="327">AN139</f>
        <v>0</v>
      </c>
      <c r="AO140" s="364">
        <f t="shared" ref="AO140" si="328">AO139</f>
        <v>0</v>
      </c>
      <c r="AP140" s="364">
        <f t="shared" ref="AP140" si="329">AP139</f>
        <v>0</v>
      </c>
      <c r="AQ140" s="364">
        <f t="shared" ref="AQ140" si="330">AQ139</f>
        <v>0</v>
      </c>
      <c r="AR140" s="364">
        <f t="shared" ref="AR140" si="331">AR139</f>
        <v>0</v>
      </c>
      <c r="AS140" s="268"/>
    </row>
    <row r="141" spans="1:45" outlineLevel="1">
      <c r="B141" s="275"/>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365"/>
      <c r="AF141" s="378"/>
      <c r="AG141" s="378"/>
      <c r="AH141" s="378"/>
      <c r="AI141" s="378"/>
      <c r="AJ141" s="378"/>
      <c r="AK141" s="378"/>
      <c r="AL141" s="378"/>
      <c r="AM141" s="378"/>
      <c r="AN141" s="378"/>
      <c r="AO141" s="378"/>
      <c r="AP141" s="378"/>
      <c r="AQ141" s="378"/>
      <c r="AR141" s="378"/>
      <c r="AS141" s="268"/>
    </row>
    <row r="142" spans="1:45" ht="15.75" outlineLevel="1">
      <c r="B142" s="250" t="s">
        <v>498</v>
      </c>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365"/>
      <c r="AF142" s="378"/>
      <c r="AG142" s="378"/>
      <c r="AH142" s="378"/>
      <c r="AI142" s="378"/>
      <c r="AJ142" s="378"/>
      <c r="AK142" s="378"/>
      <c r="AL142" s="378"/>
      <c r="AM142" s="378"/>
      <c r="AN142" s="378"/>
      <c r="AO142" s="378"/>
      <c r="AP142" s="378"/>
      <c r="AQ142" s="378"/>
      <c r="AR142" s="378"/>
      <c r="AS142" s="268"/>
    </row>
    <row r="143" spans="1:45" outlineLevel="1">
      <c r="A143" s="459">
        <v>33</v>
      </c>
      <c r="B143" s="275" t="s">
        <v>125</v>
      </c>
      <c r="C143" s="253" t="s">
        <v>25</v>
      </c>
      <c r="D143" s="257"/>
      <c r="E143" s="257"/>
      <c r="F143" s="257"/>
      <c r="G143" s="257"/>
      <c r="H143" s="257"/>
      <c r="I143" s="257"/>
      <c r="J143" s="257"/>
      <c r="K143" s="257"/>
      <c r="L143" s="257"/>
      <c r="M143" s="257"/>
      <c r="N143" s="257"/>
      <c r="O143" s="257"/>
      <c r="P143" s="257"/>
      <c r="Q143" s="257">
        <v>0</v>
      </c>
      <c r="R143" s="257"/>
      <c r="S143" s="257"/>
      <c r="T143" s="257"/>
      <c r="U143" s="257"/>
      <c r="V143" s="257"/>
      <c r="W143" s="257"/>
      <c r="X143" s="257"/>
      <c r="Y143" s="257"/>
      <c r="Z143" s="257"/>
      <c r="AA143" s="257"/>
      <c r="AB143" s="257"/>
      <c r="AC143" s="257"/>
      <c r="AD143" s="257"/>
      <c r="AE143" s="379"/>
      <c r="AF143" s="363"/>
      <c r="AG143" s="363"/>
      <c r="AH143" s="363"/>
      <c r="AI143" s="363"/>
      <c r="AJ143" s="363"/>
      <c r="AK143" s="363"/>
      <c r="AL143" s="368"/>
      <c r="AM143" s="368"/>
      <c r="AN143" s="368"/>
      <c r="AO143" s="368"/>
      <c r="AP143" s="368"/>
      <c r="AQ143" s="368"/>
      <c r="AR143" s="368"/>
      <c r="AS143" s="258">
        <f>SUM(AE143:AR143)</f>
        <v>0</v>
      </c>
    </row>
    <row r="144" spans="1:45" outlineLevel="1">
      <c r="B144" s="256" t="s">
        <v>266</v>
      </c>
      <c r="C144" s="253" t="s">
        <v>163</v>
      </c>
      <c r="D144" s="257"/>
      <c r="E144" s="257"/>
      <c r="F144" s="257"/>
      <c r="G144" s="257"/>
      <c r="H144" s="257"/>
      <c r="I144" s="257"/>
      <c r="J144" s="257"/>
      <c r="K144" s="257"/>
      <c r="L144" s="257"/>
      <c r="M144" s="257"/>
      <c r="N144" s="257"/>
      <c r="O144" s="257"/>
      <c r="P144" s="257"/>
      <c r="Q144" s="257">
        <f>Q143</f>
        <v>0</v>
      </c>
      <c r="R144" s="257"/>
      <c r="S144" s="257"/>
      <c r="T144" s="257"/>
      <c r="U144" s="257"/>
      <c r="V144" s="257"/>
      <c r="W144" s="257"/>
      <c r="X144" s="257"/>
      <c r="Y144" s="257"/>
      <c r="Z144" s="257"/>
      <c r="AA144" s="257"/>
      <c r="AB144" s="257"/>
      <c r="AC144" s="257"/>
      <c r="AD144" s="257"/>
      <c r="AE144" s="364">
        <f>AE143</f>
        <v>0</v>
      </c>
      <c r="AF144" s="364">
        <f t="shared" ref="AF144" si="332">AF143</f>
        <v>0</v>
      </c>
      <c r="AG144" s="364">
        <f t="shared" ref="AG144" si="333">AG143</f>
        <v>0</v>
      </c>
      <c r="AH144" s="364">
        <f t="shared" ref="AH144" si="334">AH143</f>
        <v>0</v>
      </c>
      <c r="AI144" s="364">
        <f t="shared" ref="AI144" si="335">AI143</f>
        <v>0</v>
      </c>
      <c r="AJ144" s="364">
        <f t="shared" ref="AJ144" si="336">AJ143</f>
        <v>0</v>
      </c>
      <c r="AK144" s="364">
        <f t="shared" ref="AK144" si="337">AK143</f>
        <v>0</v>
      </c>
      <c r="AL144" s="364">
        <f t="shared" ref="AL144" si="338">AL143</f>
        <v>0</v>
      </c>
      <c r="AM144" s="364">
        <f t="shared" ref="AM144" si="339">AM143</f>
        <v>0</v>
      </c>
      <c r="AN144" s="364">
        <f t="shared" ref="AN144" si="340">AN143</f>
        <v>0</v>
      </c>
      <c r="AO144" s="364">
        <f t="shared" ref="AO144" si="341">AO143</f>
        <v>0</v>
      </c>
      <c r="AP144" s="364">
        <f t="shared" ref="AP144" si="342">AP143</f>
        <v>0</v>
      </c>
      <c r="AQ144" s="364">
        <f t="shared" ref="AQ144" si="343">AQ143</f>
        <v>0</v>
      </c>
      <c r="AR144" s="364">
        <f t="shared" ref="AR144" si="344">AR143</f>
        <v>0</v>
      </c>
      <c r="AS144" s="268"/>
    </row>
    <row r="145" spans="1:45" outlineLevel="1">
      <c r="B145" s="275"/>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365"/>
      <c r="AF145" s="378"/>
      <c r="AG145" s="378"/>
      <c r="AH145" s="378"/>
      <c r="AI145" s="378"/>
      <c r="AJ145" s="378"/>
      <c r="AK145" s="378"/>
      <c r="AL145" s="378"/>
      <c r="AM145" s="378"/>
      <c r="AN145" s="378"/>
      <c r="AO145" s="378"/>
      <c r="AP145" s="378"/>
      <c r="AQ145" s="378"/>
      <c r="AR145" s="378"/>
      <c r="AS145" s="268"/>
    </row>
    <row r="146" spans="1:45" outlineLevel="1">
      <c r="A146" s="459">
        <v>34</v>
      </c>
      <c r="B146" s="275" t="s">
        <v>126</v>
      </c>
      <c r="C146" s="253" t="s">
        <v>25</v>
      </c>
      <c r="D146" s="257"/>
      <c r="E146" s="257"/>
      <c r="F146" s="257"/>
      <c r="G146" s="257"/>
      <c r="H146" s="257"/>
      <c r="I146" s="257"/>
      <c r="J146" s="257"/>
      <c r="K146" s="257"/>
      <c r="L146" s="257"/>
      <c r="M146" s="257"/>
      <c r="N146" s="257"/>
      <c r="O146" s="257"/>
      <c r="P146" s="257"/>
      <c r="Q146" s="257">
        <v>0</v>
      </c>
      <c r="R146" s="257"/>
      <c r="S146" s="257"/>
      <c r="T146" s="257"/>
      <c r="U146" s="257"/>
      <c r="V146" s="257"/>
      <c r="W146" s="257"/>
      <c r="X146" s="257"/>
      <c r="Y146" s="257"/>
      <c r="Z146" s="257"/>
      <c r="AA146" s="257"/>
      <c r="AB146" s="257"/>
      <c r="AC146" s="257"/>
      <c r="AD146" s="257"/>
      <c r="AE146" s="379"/>
      <c r="AF146" s="363"/>
      <c r="AG146" s="363"/>
      <c r="AH146" s="363"/>
      <c r="AI146" s="363"/>
      <c r="AJ146" s="363"/>
      <c r="AK146" s="363"/>
      <c r="AL146" s="368"/>
      <c r="AM146" s="368"/>
      <c r="AN146" s="368"/>
      <c r="AO146" s="368"/>
      <c r="AP146" s="368"/>
      <c r="AQ146" s="368"/>
      <c r="AR146" s="368"/>
      <c r="AS146" s="258">
        <f>SUM(AE146:AR146)</f>
        <v>0</v>
      </c>
    </row>
    <row r="147" spans="1:45" outlineLevel="1">
      <c r="B147" s="256" t="s">
        <v>266</v>
      </c>
      <c r="C147" s="253" t="s">
        <v>163</v>
      </c>
      <c r="D147" s="257"/>
      <c r="E147" s="257"/>
      <c r="F147" s="257"/>
      <c r="G147" s="257"/>
      <c r="H147" s="257"/>
      <c r="I147" s="257"/>
      <c r="J147" s="257"/>
      <c r="K147" s="257"/>
      <c r="L147" s="257"/>
      <c r="M147" s="257"/>
      <c r="N147" s="257"/>
      <c r="O147" s="257"/>
      <c r="P147" s="257"/>
      <c r="Q147" s="257">
        <f>Q146</f>
        <v>0</v>
      </c>
      <c r="R147" s="257"/>
      <c r="S147" s="257"/>
      <c r="T147" s="257"/>
      <c r="U147" s="257"/>
      <c r="V147" s="257"/>
      <c r="W147" s="257"/>
      <c r="X147" s="257"/>
      <c r="Y147" s="257"/>
      <c r="Z147" s="257"/>
      <c r="AA147" s="257"/>
      <c r="AB147" s="257"/>
      <c r="AC147" s="257"/>
      <c r="AD147" s="257"/>
      <c r="AE147" s="364">
        <f>AE146</f>
        <v>0</v>
      </c>
      <c r="AF147" s="364">
        <f t="shared" ref="AF147" si="345">AF146</f>
        <v>0</v>
      </c>
      <c r="AG147" s="364">
        <f t="shared" ref="AG147" si="346">AG146</f>
        <v>0</v>
      </c>
      <c r="AH147" s="364">
        <f t="shared" ref="AH147" si="347">AH146</f>
        <v>0</v>
      </c>
      <c r="AI147" s="364">
        <f t="shared" ref="AI147" si="348">AI146</f>
        <v>0</v>
      </c>
      <c r="AJ147" s="364">
        <f t="shared" ref="AJ147" si="349">AJ146</f>
        <v>0</v>
      </c>
      <c r="AK147" s="364">
        <f t="shared" ref="AK147" si="350">AK146</f>
        <v>0</v>
      </c>
      <c r="AL147" s="364">
        <f t="shared" ref="AL147" si="351">AL146</f>
        <v>0</v>
      </c>
      <c r="AM147" s="364">
        <f t="shared" ref="AM147" si="352">AM146</f>
        <v>0</v>
      </c>
      <c r="AN147" s="364">
        <f t="shared" ref="AN147" si="353">AN146</f>
        <v>0</v>
      </c>
      <c r="AO147" s="364">
        <f t="shared" ref="AO147" si="354">AO146</f>
        <v>0</v>
      </c>
      <c r="AP147" s="364">
        <f t="shared" ref="AP147" si="355">AP146</f>
        <v>0</v>
      </c>
      <c r="AQ147" s="364">
        <f t="shared" ref="AQ147" si="356">AQ146</f>
        <v>0</v>
      </c>
      <c r="AR147" s="364">
        <f t="shared" ref="AR147" si="357">AR146</f>
        <v>0</v>
      </c>
      <c r="AS147" s="268"/>
    </row>
    <row r="148" spans="1:45" outlineLevel="1">
      <c r="B148" s="275"/>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c r="AA148" s="253"/>
      <c r="AB148" s="253"/>
      <c r="AC148" s="253"/>
      <c r="AD148" s="253"/>
      <c r="AE148" s="365"/>
      <c r="AF148" s="378"/>
      <c r="AG148" s="378"/>
      <c r="AH148" s="378"/>
      <c r="AI148" s="378"/>
      <c r="AJ148" s="378"/>
      <c r="AK148" s="378"/>
      <c r="AL148" s="378"/>
      <c r="AM148" s="378"/>
      <c r="AN148" s="378"/>
      <c r="AO148" s="378"/>
      <c r="AP148" s="378"/>
      <c r="AQ148" s="378"/>
      <c r="AR148" s="378"/>
      <c r="AS148" s="268"/>
    </row>
    <row r="149" spans="1:45" outlineLevel="1">
      <c r="A149" s="459">
        <v>35</v>
      </c>
      <c r="B149" s="275" t="s">
        <v>127</v>
      </c>
      <c r="C149" s="253" t="s">
        <v>25</v>
      </c>
      <c r="D149" s="257"/>
      <c r="E149" s="257"/>
      <c r="F149" s="257"/>
      <c r="G149" s="257"/>
      <c r="H149" s="257"/>
      <c r="I149" s="257"/>
      <c r="J149" s="257"/>
      <c r="K149" s="257"/>
      <c r="L149" s="257"/>
      <c r="M149" s="257"/>
      <c r="N149" s="257"/>
      <c r="O149" s="257"/>
      <c r="P149" s="257"/>
      <c r="Q149" s="257">
        <v>0</v>
      </c>
      <c r="R149" s="257"/>
      <c r="S149" s="257"/>
      <c r="T149" s="257"/>
      <c r="U149" s="257"/>
      <c r="V149" s="257"/>
      <c r="W149" s="257"/>
      <c r="X149" s="257"/>
      <c r="Y149" s="257"/>
      <c r="Z149" s="257"/>
      <c r="AA149" s="257"/>
      <c r="AB149" s="257"/>
      <c r="AC149" s="257"/>
      <c r="AD149" s="257"/>
      <c r="AE149" s="379"/>
      <c r="AF149" s="363"/>
      <c r="AG149" s="363"/>
      <c r="AH149" s="363"/>
      <c r="AI149" s="363"/>
      <c r="AJ149" s="363"/>
      <c r="AK149" s="363"/>
      <c r="AL149" s="368"/>
      <c r="AM149" s="368"/>
      <c r="AN149" s="368"/>
      <c r="AO149" s="368"/>
      <c r="AP149" s="368"/>
      <c r="AQ149" s="368"/>
      <c r="AR149" s="368"/>
      <c r="AS149" s="258">
        <f>SUM(AE149:AR149)</f>
        <v>0</v>
      </c>
    </row>
    <row r="150" spans="1:45" outlineLevel="1">
      <c r="B150" s="256" t="s">
        <v>266</v>
      </c>
      <c r="C150" s="253" t="s">
        <v>163</v>
      </c>
      <c r="D150" s="257"/>
      <c r="E150" s="257"/>
      <c r="F150" s="257"/>
      <c r="G150" s="257"/>
      <c r="H150" s="257"/>
      <c r="I150" s="257"/>
      <c r="J150" s="257"/>
      <c r="K150" s="257"/>
      <c r="L150" s="257"/>
      <c r="M150" s="257"/>
      <c r="N150" s="257"/>
      <c r="O150" s="257"/>
      <c r="P150" s="257"/>
      <c r="Q150" s="257">
        <f>Q149</f>
        <v>0</v>
      </c>
      <c r="R150" s="257"/>
      <c r="S150" s="257"/>
      <c r="T150" s="257"/>
      <c r="U150" s="257"/>
      <c r="V150" s="257"/>
      <c r="W150" s="257"/>
      <c r="X150" s="257"/>
      <c r="Y150" s="257"/>
      <c r="Z150" s="257"/>
      <c r="AA150" s="257"/>
      <c r="AB150" s="257"/>
      <c r="AC150" s="257"/>
      <c r="AD150" s="257"/>
      <c r="AE150" s="364">
        <f>AE149</f>
        <v>0</v>
      </c>
      <c r="AF150" s="364">
        <f t="shared" ref="AF150" si="358">AF149</f>
        <v>0</v>
      </c>
      <c r="AG150" s="364">
        <f t="shared" ref="AG150" si="359">AG149</f>
        <v>0</v>
      </c>
      <c r="AH150" s="364">
        <f t="shared" ref="AH150" si="360">AH149</f>
        <v>0</v>
      </c>
      <c r="AI150" s="364">
        <f t="shared" ref="AI150" si="361">AI149</f>
        <v>0</v>
      </c>
      <c r="AJ150" s="364">
        <f t="shared" ref="AJ150" si="362">AJ149</f>
        <v>0</v>
      </c>
      <c r="AK150" s="364">
        <f t="shared" ref="AK150" si="363">AK149</f>
        <v>0</v>
      </c>
      <c r="AL150" s="364">
        <f t="shared" ref="AL150" si="364">AL149</f>
        <v>0</v>
      </c>
      <c r="AM150" s="364">
        <f t="shared" ref="AM150" si="365">AM149</f>
        <v>0</v>
      </c>
      <c r="AN150" s="364">
        <f t="shared" ref="AN150" si="366">AN149</f>
        <v>0</v>
      </c>
      <c r="AO150" s="364">
        <f t="shared" ref="AO150" si="367">AO149</f>
        <v>0</v>
      </c>
      <c r="AP150" s="364">
        <f t="shared" ref="AP150" si="368">AP149</f>
        <v>0</v>
      </c>
      <c r="AQ150" s="364">
        <f t="shared" ref="AQ150" si="369">AQ149</f>
        <v>0</v>
      </c>
      <c r="AR150" s="364">
        <f t="shared" ref="AR150" si="370">AR149</f>
        <v>0</v>
      </c>
      <c r="AS150" s="268"/>
    </row>
    <row r="151" spans="1:45" outlineLevel="1">
      <c r="B151" s="256"/>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c r="AA151" s="253"/>
      <c r="AB151" s="253"/>
      <c r="AC151" s="253"/>
      <c r="AD151" s="253"/>
      <c r="AE151" s="365"/>
      <c r="AF151" s="378"/>
      <c r="AG151" s="378"/>
      <c r="AH151" s="378"/>
      <c r="AI151" s="378"/>
      <c r="AJ151" s="378"/>
      <c r="AK151" s="378"/>
      <c r="AL151" s="378"/>
      <c r="AM151" s="378"/>
      <c r="AN151" s="378"/>
      <c r="AO151" s="378"/>
      <c r="AP151" s="378"/>
      <c r="AQ151" s="378"/>
      <c r="AR151" s="378"/>
      <c r="AS151" s="268"/>
    </row>
    <row r="152" spans="1:45" ht="15.75" outlineLevel="1">
      <c r="B152" s="250" t="s">
        <v>499</v>
      </c>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365"/>
      <c r="AF152" s="378"/>
      <c r="AG152" s="378"/>
      <c r="AH152" s="378"/>
      <c r="AI152" s="378"/>
      <c r="AJ152" s="378"/>
      <c r="AK152" s="378"/>
      <c r="AL152" s="378"/>
      <c r="AM152" s="378"/>
      <c r="AN152" s="378"/>
      <c r="AO152" s="378"/>
      <c r="AP152" s="378"/>
      <c r="AQ152" s="378"/>
      <c r="AR152" s="378"/>
      <c r="AS152" s="268"/>
    </row>
    <row r="153" spans="1:45" ht="45" outlineLevel="1">
      <c r="A153" s="459">
        <v>36</v>
      </c>
      <c r="B153" s="275" t="s">
        <v>128</v>
      </c>
      <c r="C153" s="253" t="s">
        <v>25</v>
      </c>
      <c r="D153" s="257"/>
      <c r="E153" s="257"/>
      <c r="F153" s="257"/>
      <c r="G153" s="257"/>
      <c r="H153" s="257"/>
      <c r="I153" s="257"/>
      <c r="J153" s="257"/>
      <c r="K153" s="257"/>
      <c r="L153" s="257"/>
      <c r="M153" s="257"/>
      <c r="N153" s="257"/>
      <c r="O153" s="257"/>
      <c r="P153" s="257"/>
      <c r="Q153" s="257">
        <v>12</v>
      </c>
      <c r="R153" s="257"/>
      <c r="S153" s="257"/>
      <c r="T153" s="257"/>
      <c r="U153" s="257"/>
      <c r="V153" s="257"/>
      <c r="W153" s="257"/>
      <c r="X153" s="257"/>
      <c r="Y153" s="257"/>
      <c r="Z153" s="257"/>
      <c r="AA153" s="257"/>
      <c r="AB153" s="257"/>
      <c r="AC153" s="257"/>
      <c r="AD153" s="257"/>
      <c r="AE153" s="379"/>
      <c r="AF153" s="363"/>
      <c r="AG153" s="363"/>
      <c r="AH153" s="363"/>
      <c r="AI153" s="363"/>
      <c r="AJ153" s="363"/>
      <c r="AK153" s="363"/>
      <c r="AL153" s="368"/>
      <c r="AM153" s="368"/>
      <c r="AN153" s="368"/>
      <c r="AO153" s="368"/>
      <c r="AP153" s="368"/>
      <c r="AQ153" s="368"/>
      <c r="AR153" s="368"/>
      <c r="AS153" s="258">
        <f>SUM(AE153:AR153)</f>
        <v>0</v>
      </c>
    </row>
    <row r="154" spans="1:45" outlineLevel="1">
      <c r="B154" s="256" t="s">
        <v>266</v>
      </c>
      <c r="C154" s="253" t="s">
        <v>163</v>
      </c>
      <c r="D154" s="257"/>
      <c r="E154" s="257"/>
      <c r="F154" s="257"/>
      <c r="G154" s="257"/>
      <c r="H154" s="257"/>
      <c r="I154" s="257"/>
      <c r="J154" s="257"/>
      <c r="K154" s="257"/>
      <c r="L154" s="257"/>
      <c r="M154" s="257"/>
      <c r="N154" s="257"/>
      <c r="O154" s="257"/>
      <c r="P154" s="257"/>
      <c r="Q154" s="257">
        <f>Q153</f>
        <v>12</v>
      </c>
      <c r="R154" s="257"/>
      <c r="S154" s="257"/>
      <c r="T154" s="257"/>
      <c r="U154" s="257"/>
      <c r="V154" s="257"/>
      <c r="W154" s="257"/>
      <c r="X154" s="257"/>
      <c r="Y154" s="257"/>
      <c r="Z154" s="257"/>
      <c r="AA154" s="257"/>
      <c r="AB154" s="257"/>
      <c r="AC154" s="257"/>
      <c r="AD154" s="257"/>
      <c r="AE154" s="364">
        <f>AE153</f>
        <v>0</v>
      </c>
      <c r="AF154" s="364">
        <f t="shared" ref="AF154" si="371">AF153</f>
        <v>0</v>
      </c>
      <c r="AG154" s="364">
        <f t="shared" ref="AG154" si="372">AG153</f>
        <v>0</v>
      </c>
      <c r="AH154" s="364">
        <f t="shared" ref="AH154" si="373">AH153</f>
        <v>0</v>
      </c>
      <c r="AI154" s="364">
        <f t="shared" ref="AI154" si="374">AI153</f>
        <v>0</v>
      </c>
      <c r="AJ154" s="364">
        <f t="shared" ref="AJ154" si="375">AJ153</f>
        <v>0</v>
      </c>
      <c r="AK154" s="364">
        <f t="shared" ref="AK154" si="376">AK153</f>
        <v>0</v>
      </c>
      <c r="AL154" s="364">
        <f t="shared" ref="AL154" si="377">AL153</f>
        <v>0</v>
      </c>
      <c r="AM154" s="364">
        <f t="shared" ref="AM154" si="378">AM153</f>
        <v>0</v>
      </c>
      <c r="AN154" s="364">
        <f t="shared" ref="AN154" si="379">AN153</f>
        <v>0</v>
      </c>
      <c r="AO154" s="364">
        <f t="shared" ref="AO154" si="380">AO153</f>
        <v>0</v>
      </c>
      <c r="AP154" s="364">
        <f t="shared" ref="AP154" si="381">AP153</f>
        <v>0</v>
      </c>
      <c r="AQ154" s="364">
        <f t="shared" ref="AQ154" si="382">AQ153</f>
        <v>0</v>
      </c>
      <c r="AR154" s="364">
        <f t="shared" ref="AR154" si="383">AR153</f>
        <v>0</v>
      </c>
      <c r="AS154" s="268"/>
    </row>
    <row r="155" spans="1:45" outlineLevel="1">
      <c r="B155" s="275"/>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c r="AA155" s="253"/>
      <c r="AB155" s="253"/>
      <c r="AC155" s="253"/>
      <c r="AD155" s="253"/>
      <c r="AE155" s="365"/>
      <c r="AF155" s="378"/>
      <c r="AG155" s="378"/>
      <c r="AH155" s="378"/>
      <c r="AI155" s="378"/>
      <c r="AJ155" s="378"/>
      <c r="AK155" s="378"/>
      <c r="AL155" s="378"/>
      <c r="AM155" s="378"/>
      <c r="AN155" s="378"/>
      <c r="AO155" s="378"/>
      <c r="AP155" s="378"/>
      <c r="AQ155" s="378"/>
      <c r="AR155" s="378"/>
      <c r="AS155" s="268"/>
    </row>
    <row r="156" spans="1:45" outlineLevel="1">
      <c r="A156" s="459">
        <v>37</v>
      </c>
      <c r="B156" s="275" t="s">
        <v>129</v>
      </c>
      <c r="C156" s="253" t="s">
        <v>25</v>
      </c>
      <c r="D156" s="257"/>
      <c r="E156" s="257"/>
      <c r="F156" s="257"/>
      <c r="G156" s="257"/>
      <c r="H156" s="257"/>
      <c r="I156" s="257"/>
      <c r="J156" s="257"/>
      <c r="K156" s="257"/>
      <c r="L156" s="257"/>
      <c r="M156" s="257"/>
      <c r="N156" s="257"/>
      <c r="O156" s="257"/>
      <c r="P156" s="257"/>
      <c r="Q156" s="257">
        <v>12</v>
      </c>
      <c r="R156" s="257"/>
      <c r="S156" s="257"/>
      <c r="T156" s="257"/>
      <c r="U156" s="257"/>
      <c r="V156" s="257"/>
      <c r="W156" s="257"/>
      <c r="X156" s="257"/>
      <c r="Y156" s="257"/>
      <c r="Z156" s="257"/>
      <c r="AA156" s="257"/>
      <c r="AB156" s="257"/>
      <c r="AC156" s="257"/>
      <c r="AD156" s="257"/>
      <c r="AE156" s="379"/>
      <c r="AF156" s="363"/>
      <c r="AG156" s="363"/>
      <c r="AH156" s="363"/>
      <c r="AI156" s="363"/>
      <c r="AJ156" s="363"/>
      <c r="AK156" s="363"/>
      <c r="AL156" s="368"/>
      <c r="AM156" s="368"/>
      <c r="AN156" s="368"/>
      <c r="AO156" s="368"/>
      <c r="AP156" s="368"/>
      <c r="AQ156" s="368"/>
      <c r="AR156" s="368"/>
      <c r="AS156" s="258">
        <f>SUM(AE156:AR156)</f>
        <v>0</v>
      </c>
    </row>
    <row r="157" spans="1:45" outlineLevel="1">
      <c r="B157" s="256" t="s">
        <v>266</v>
      </c>
      <c r="C157" s="253" t="s">
        <v>163</v>
      </c>
      <c r="D157" s="257"/>
      <c r="E157" s="257"/>
      <c r="F157" s="257"/>
      <c r="G157" s="257"/>
      <c r="H157" s="257"/>
      <c r="I157" s="257"/>
      <c r="J157" s="257"/>
      <c r="K157" s="257"/>
      <c r="L157" s="257"/>
      <c r="M157" s="257"/>
      <c r="N157" s="257"/>
      <c r="O157" s="257"/>
      <c r="P157" s="257"/>
      <c r="Q157" s="257">
        <f>Q156</f>
        <v>12</v>
      </c>
      <c r="R157" s="257"/>
      <c r="S157" s="257"/>
      <c r="T157" s="257"/>
      <c r="U157" s="257"/>
      <c r="V157" s="257"/>
      <c r="W157" s="257"/>
      <c r="X157" s="257"/>
      <c r="Y157" s="257"/>
      <c r="Z157" s="257"/>
      <c r="AA157" s="257"/>
      <c r="AB157" s="257"/>
      <c r="AC157" s="257"/>
      <c r="AD157" s="257"/>
      <c r="AE157" s="364">
        <f>AE156</f>
        <v>0</v>
      </c>
      <c r="AF157" s="364">
        <f t="shared" ref="AF157" si="384">AF156</f>
        <v>0</v>
      </c>
      <c r="AG157" s="364">
        <f t="shared" ref="AG157" si="385">AG156</f>
        <v>0</v>
      </c>
      <c r="AH157" s="364">
        <f t="shared" ref="AH157" si="386">AH156</f>
        <v>0</v>
      </c>
      <c r="AI157" s="364">
        <f t="shared" ref="AI157" si="387">AI156</f>
        <v>0</v>
      </c>
      <c r="AJ157" s="364">
        <f t="shared" ref="AJ157" si="388">AJ156</f>
        <v>0</v>
      </c>
      <c r="AK157" s="364">
        <f t="shared" ref="AK157" si="389">AK156</f>
        <v>0</v>
      </c>
      <c r="AL157" s="364">
        <f t="shared" ref="AL157" si="390">AL156</f>
        <v>0</v>
      </c>
      <c r="AM157" s="364">
        <f t="shared" ref="AM157" si="391">AM156</f>
        <v>0</v>
      </c>
      <c r="AN157" s="364">
        <f t="shared" ref="AN157" si="392">AN156</f>
        <v>0</v>
      </c>
      <c r="AO157" s="364">
        <f t="shared" ref="AO157" si="393">AO156</f>
        <v>0</v>
      </c>
      <c r="AP157" s="364">
        <f t="shared" ref="AP157" si="394">AP156</f>
        <v>0</v>
      </c>
      <c r="AQ157" s="364">
        <f t="shared" ref="AQ157" si="395">AQ156</f>
        <v>0</v>
      </c>
      <c r="AR157" s="364">
        <f t="shared" ref="AR157" si="396">AR156</f>
        <v>0</v>
      </c>
      <c r="AS157" s="268"/>
    </row>
    <row r="158" spans="1:45" outlineLevel="1">
      <c r="B158" s="275"/>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c r="AA158" s="253"/>
      <c r="AB158" s="253"/>
      <c r="AC158" s="253"/>
      <c r="AD158" s="253"/>
      <c r="AE158" s="365"/>
      <c r="AF158" s="378"/>
      <c r="AG158" s="378"/>
      <c r="AH158" s="378"/>
      <c r="AI158" s="378"/>
      <c r="AJ158" s="378"/>
      <c r="AK158" s="378"/>
      <c r="AL158" s="378"/>
      <c r="AM158" s="378"/>
      <c r="AN158" s="378"/>
      <c r="AO158" s="378"/>
      <c r="AP158" s="378"/>
      <c r="AQ158" s="378"/>
      <c r="AR158" s="378"/>
      <c r="AS158" s="268"/>
    </row>
    <row r="159" spans="1:45" outlineLevel="1">
      <c r="A159" s="459">
        <v>38</v>
      </c>
      <c r="B159" s="275" t="s">
        <v>130</v>
      </c>
      <c r="C159" s="253" t="s">
        <v>25</v>
      </c>
      <c r="D159" s="257"/>
      <c r="E159" s="257"/>
      <c r="F159" s="257"/>
      <c r="G159" s="257"/>
      <c r="H159" s="257"/>
      <c r="I159" s="257"/>
      <c r="J159" s="257"/>
      <c r="K159" s="257"/>
      <c r="L159" s="257"/>
      <c r="M159" s="257"/>
      <c r="N159" s="257"/>
      <c r="O159" s="257"/>
      <c r="P159" s="257"/>
      <c r="Q159" s="257">
        <v>12</v>
      </c>
      <c r="R159" s="257"/>
      <c r="S159" s="257"/>
      <c r="T159" s="257"/>
      <c r="U159" s="257"/>
      <c r="V159" s="257"/>
      <c r="W159" s="257"/>
      <c r="X159" s="257"/>
      <c r="Y159" s="257"/>
      <c r="Z159" s="257"/>
      <c r="AA159" s="257"/>
      <c r="AB159" s="257"/>
      <c r="AC159" s="257"/>
      <c r="AD159" s="257"/>
      <c r="AE159" s="379"/>
      <c r="AF159" s="363"/>
      <c r="AG159" s="363"/>
      <c r="AH159" s="363"/>
      <c r="AI159" s="363"/>
      <c r="AJ159" s="363"/>
      <c r="AK159" s="363"/>
      <c r="AL159" s="368"/>
      <c r="AM159" s="368"/>
      <c r="AN159" s="368"/>
      <c r="AO159" s="368"/>
      <c r="AP159" s="368"/>
      <c r="AQ159" s="368"/>
      <c r="AR159" s="368"/>
      <c r="AS159" s="258">
        <f>SUM(AE159:AR159)</f>
        <v>0</v>
      </c>
    </row>
    <row r="160" spans="1:45" outlineLevel="1">
      <c r="B160" s="256" t="s">
        <v>266</v>
      </c>
      <c r="C160" s="253" t="s">
        <v>163</v>
      </c>
      <c r="D160" s="257"/>
      <c r="E160" s="257"/>
      <c r="F160" s="257"/>
      <c r="G160" s="257"/>
      <c r="H160" s="257"/>
      <c r="I160" s="257"/>
      <c r="J160" s="257"/>
      <c r="K160" s="257"/>
      <c r="L160" s="257"/>
      <c r="M160" s="257"/>
      <c r="N160" s="257"/>
      <c r="O160" s="257"/>
      <c r="P160" s="257"/>
      <c r="Q160" s="257">
        <f>Q159</f>
        <v>12</v>
      </c>
      <c r="R160" s="257"/>
      <c r="S160" s="257"/>
      <c r="T160" s="257"/>
      <c r="U160" s="257"/>
      <c r="V160" s="257"/>
      <c r="W160" s="257"/>
      <c r="X160" s="257"/>
      <c r="Y160" s="257"/>
      <c r="Z160" s="257"/>
      <c r="AA160" s="257"/>
      <c r="AB160" s="257"/>
      <c r="AC160" s="257"/>
      <c r="AD160" s="257"/>
      <c r="AE160" s="364">
        <f>AE159</f>
        <v>0</v>
      </c>
      <c r="AF160" s="364">
        <f t="shared" ref="AF160" si="397">AF159</f>
        <v>0</v>
      </c>
      <c r="AG160" s="364">
        <f t="shared" ref="AG160" si="398">AG159</f>
        <v>0</v>
      </c>
      <c r="AH160" s="364">
        <f t="shared" ref="AH160" si="399">AH159</f>
        <v>0</v>
      </c>
      <c r="AI160" s="364">
        <f t="shared" ref="AI160" si="400">AI159</f>
        <v>0</v>
      </c>
      <c r="AJ160" s="364">
        <f t="shared" ref="AJ160" si="401">AJ159</f>
        <v>0</v>
      </c>
      <c r="AK160" s="364">
        <f t="shared" ref="AK160" si="402">AK159</f>
        <v>0</v>
      </c>
      <c r="AL160" s="364">
        <f t="shared" ref="AL160" si="403">AL159</f>
        <v>0</v>
      </c>
      <c r="AM160" s="364">
        <f t="shared" ref="AM160" si="404">AM159</f>
        <v>0</v>
      </c>
      <c r="AN160" s="364">
        <f t="shared" ref="AN160" si="405">AN159</f>
        <v>0</v>
      </c>
      <c r="AO160" s="364">
        <f t="shared" ref="AO160" si="406">AO159</f>
        <v>0</v>
      </c>
      <c r="AP160" s="364">
        <f t="shared" ref="AP160" si="407">AP159</f>
        <v>0</v>
      </c>
      <c r="AQ160" s="364">
        <f t="shared" ref="AQ160" si="408">AQ159</f>
        <v>0</v>
      </c>
      <c r="AR160" s="364">
        <f t="shared" ref="AR160" si="409">AR159</f>
        <v>0</v>
      </c>
      <c r="AS160" s="268"/>
    </row>
    <row r="161" spans="1:45" outlineLevel="1">
      <c r="B161" s="275"/>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c r="AA161" s="253"/>
      <c r="AB161" s="253"/>
      <c r="AC161" s="253"/>
      <c r="AD161" s="253"/>
      <c r="AE161" s="365"/>
      <c r="AF161" s="378"/>
      <c r="AG161" s="378"/>
      <c r="AH161" s="378"/>
      <c r="AI161" s="378"/>
      <c r="AJ161" s="378"/>
      <c r="AK161" s="378"/>
      <c r="AL161" s="378"/>
      <c r="AM161" s="378"/>
      <c r="AN161" s="378"/>
      <c r="AO161" s="378"/>
      <c r="AP161" s="378"/>
      <c r="AQ161" s="378"/>
      <c r="AR161" s="378"/>
      <c r="AS161" s="268"/>
    </row>
    <row r="162" spans="1:45" ht="30" outlineLevel="1">
      <c r="A162" s="459">
        <v>39</v>
      </c>
      <c r="B162" s="275" t="s">
        <v>131</v>
      </c>
      <c r="C162" s="253" t="s">
        <v>25</v>
      </c>
      <c r="D162" s="257"/>
      <c r="E162" s="257"/>
      <c r="F162" s="257"/>
      <c r="G162" s="257"/>
      <c r="H162" s="257"/>
      <c r="I162" s="257"/>
      <c r="J162" s="257"/>
      <c r="K162" s="257"/>
      <c r="L162" s="257"/>
      <c r="M162" s="257"/>
      <c r="N162" s="257"/>
      <c r="O162" s="257"/>
      <c r="P162" s="257"/>
      <c r="Q162" s="257">
        <v>12</v>
      </c>
      <c r="R162" s="257"/>
      <c r="S162" s="257"/>
      <c r="T162" s="257"/>
      <c r="U162" s="257"/>
      <c r="V162" s="257"/>
      <c r="W162" s="257"/>
      <c r="X162" s="257"/>
      <c r="Y162" s="257"/>
      <c r="Z162" s="257"/>
      <c r="AA162" s="257"/>
      <c r="AB162" s="257"/>
      <c r="AC162" s="257"/>
      <c r="AD162" s="257"/>
      <c r="AE162" s="379"/>
      <c r="AF162" s="363"/>
      <c r="AG162" s="363"/>
      <c r="AH162" s="363"/>
      <c r="AI162" s="363"/>
      <c r="AJ162" s="363"/>
      <c r="AK162" s="363"/>
      <c r="AL162" s="368"/>
      <c r="AM162" s="368"/>
      <c r="AN162" s="368"/>
      <c r="AO162" s="368"/>
      <c r="AP162" s="368"/>
      <c r="AQ162" s="368"/>
      <c r="AR162" s="368"/>
      <c r="AS162" s="258">
        <f>SUM(AE162:AR162)</f>
        <v>0</v>
      </c>
    </row>
    <row r="163" spans="1:45" outlineLevel="1">
      <c r="B163" s="256" t="s">
        <v>266</v>
      </c>
      <c r="C163" s="253" t="s">
        <v>163</v>
      </c>
      <c r="D163" s="257"/>
      <c r="E163" s="257"/>
      <c r="F163" s="257"/>
      <c r="G163" s="257"/>
      <c r="H163" s="257"/>
      <c r="I163" s="257"/>
      <c r="J163" s="257"/>
      <c r="K163" s="257"/>
      <c r="L163" s="257"/>
      <c r="M163" s="257"/>
      <c r="N163" s="257"/>
      <c r="O163" s="257"/>
      <c r="P163" s="257"/>
      <c r="Q163" s="257">
        <f>Q162</f>
        <v>12</v>
      </c>
      <c r="R163" s="257"/>
      <c r="S163" s="257"/>
      <c r="T163" s="257"/>
      <c r="U163" s="257"/>
      <c r="V163" s="257"/>
      <c r="W163" s="257"/>
      <c r="X163" s="257"/>
      <c r="Y163" s="257"/>
      <c r="Z163" s="257"/>
      <c r="AA163" s="257"/>
      <c r="AB163" s="257"/>
      <c r="AC163" s="257"/>
      <c r="AD163" s="257"/>
      <c r="AE163" s="364">
        <f>AE162</f>
        <v>0</v>
      </c>
      <c r="AF163" s="364">
        <f t="shared" ref="AF163" si="410">AF162</f>
        <v>0</v>
      </c>
      <c r="AG163" s="364">
        <f t="shared" ref="AG163" si="411">AG162</f>
        <v>0</v>
      </c>
      <c r="AH163" s="364">
        <f t="shared" ref="AH163" si="412">AH162</f>
        <v>0</v>
      </c>
      <c r="AI163" s="364">
        <f t="shared" ref="AI163" si="413">AI162</f>
        <v>0</v>
      </c>
      <c r="AJ163" s="364">
        <f t="shared" ref="AJ163" si="414">AJ162</f>
        <v>0</v>
      </c>
      <c r="AK163" s="364">
        <f t="shared" ref="AK163" si="415">AK162</f>
        <v>0</v>
      </c>
      <c r="AL163" s="364">
        <f t="shared" ref="AL163" si="416">AL162</f>
        <v>0</v>
      </c>
      <c r="AM163" s="364">
        <f t="shared" ref="AM163" si="417">AM162</f>
        <v>0</v>
      </c>
      <c r="AN163" s="364">
        <f t="shared" ref="AN163" si="418">AN162</f>
        <v>0</v>
      </c>
      <c r="AO163" s="364">
        <f t="shared" ref="AO163" si="419">AO162</f>
        <v>0</v>
      </c>
      <c r="AP163" s="364">
        <f t="shared" ref="AP163" si="420">AP162</f>
        <v>0</v>
      </c>
      <c r="AQ163" s="364">
        <f t="shared" ref="AQ163" si="421">AQ162</f>
        <v>0</v>
      </c>
      <c r="AR163" s="364">
        <f t="shared" ref="AR163" si="422">AR162</f>
        <v>0</v>
      </c>
      <c r="AS163" s="268"/>
    </row>
    <row r="164" spans="1:45" outlineLevel="1">
      <c r="B164" s="275"/>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D164" s="253"/>
      <c r="AE164" s="365"/>
      <c r="AF164" s="378"/>
      <c r="AG164" s="378"/>
      <c r="AH164" s="378"/>
      <c r="AI164" s="378"/>
      <c r="AJ164" s="378"/>
      <c r="AK164" s="378"/>
      <c r="AL164" s="378"/>
      <c r="AM164" s="378"/>
      <c r="AN164" s="378"/>
      <c r="AO164" s="378"/>
      <c r="AP164" s="378"/>
      <c r="AQ164" s="378"/>
      <c r="AR164" s="378"/>
      <c r="AS164" s="268"/>
    </row>
    <row r="165" spans="1:45" ht="30" outlineLevel="1">
      <c r="A165" s="459">
        <v>40</v>
      </c>
      <c r="B165" s="275" t="s">
        <v>132</v>
      </c>
      <c r="C165" s="253" t="s">
        <v>25</v>
      </c>
      <c r="D165" s="257"/>
      <c r="E165" s="257"/>
      <c r="F165" s="257"/>
      <c r="G165" s="257"/>
      <c r="H165" s="257"/>
      <c r="I165" s="257"/>
      <c r="J165" s="257"/>
      <c r="K165" s="257"/>
      <c r="L165" s="257"/>
      <c r="M165" s="257"/>
      <c r="N165" s="257"/>
      <c r="O165" s="257"/>
      <c r="P165" s="257"/>
      <c r="Q165" s="257">
        <v>12</v>
      </c>
      <c r="R165" s="257"/>
      <c r="S165" s="257"/>
      <c r="T165" s="257"/>
      <c r="U165" s="257"/>
      <c r="V165" s="257"/>
      <c r="W165" s="257"/>
      <c r="X165" s="257"/>
      <c r="Y165" s="257"/>
      <c r="Z165" s="257"/>
      <c r="AA165" s="257"/>
      <c r="AB165" s="257"/>
      <c r="AC165" s="257"/>
      <c r="AD165" s="257"/>
      <c r="AE165" s="379"/>
      <c r="AF165" s="363"/>
      <c r="AG165" s="363"/>
      <c r="AH165" s="363"/>
      <c r="AI165" s="363"/>
      <c r="AJ165" s="363"/>
      <c r="AK165" s="363"/>
      <c r="AL165" s="368"/>
      <c r="AM165" s="368"/>
      <c r="AN165" s="368"/>
      <c r="AO165" s="368"/>
      <c r="AP165" s="368"/>
      <c r="AQ165" s="368"/>
      <c r="AR165" s="368"/>
      <c r="AS165" s="258">
        <f>SUM(AE165:AR165)</f>
        <v>0</v>
      </c>
    </row>
    <row r="166" spans="1:45" outlineLevel="1">
      <c r="B166" s="256" t="s">
        <v>266</v>
      </c>
      <c r="C166" s="253" t="s">
        <v>163</v>
      </c>
      <c r="D166" s="257"/>
      <c r="E166" s="257"/>
      <c r="F166" s="257"/>
      <c r="G166" s="257"/>
      <c r="H166" s="257"/>
      <c r="I166" s="257"/>
      <c r="J166" s="257"/>
      <c r="K166" s="257"/>
      <c r="L166" s="257"/>
      <c r="M166" s="257"/>
      <c r="N166" s="257"/>
      <c r="O166" s="257"/>
      <c r="P166" s="257"/>
      <c r="Q166" s="257">
        <f>Q165</f>
        <v>12</v>
      </c>
      <c r="R166" s="257"/>
      <c r="S166" s="257"/>
      <c r="T166" s="257"/>
      <c r="U166" s="257"/>
      <c r="V166" s="257"/>
      <c r="W166" s="257"/>
      <c r="X166" s="257"/>
      <c r="Y166" s="257"/>
      <c r="Z166" s="257"/>
      <c r="AA166" s="257"/>
      <c r="AB166" s="257"/>
      <c r="AC166" s="257"/>
      <c r="AD166" s="257"/>
      <c r="AE166" s="364">
        <f>AE165</f>
        <v>0</v>
      </c>
      <c r="AF166" s="364">
        <f t="shared" ref="AF166" si="423">AF165</f>
        <v>0</v>
      </c>
      <c r="AG166" s="364">
        <f t="shared" ref="AG166" si="424">AG165</f>
        <v>0</v>
      </c>
      <c r="AH166" s="364">
        <f t="shared" ref="AH166" si="425">AH165</f>
        <v>0</v>
      </c>
      <c r="AI166" s="364">
        <f t="shared" ref="AI166" si="426">AI165</f>
        <v>0</v>
      </c>
      <c r="AJ166" s="364">
        <f t="shared" ref="AJ166" si="427">AJ165</f>
        <v>0</v>
      </c>
      <c r="AK166" s="364">
        <f t="shared" ref="AK166" si="428">AK165</f>
        <v>0</v>
      </c>
      <c r="AL166" s="364">
        <f t="shared" ref="AL166" si="429">AL165</f>
        <v>0</v>
      </c>
      <c r="AM166" s="364">
        <f t="shared" ref="AM166" si="430">AM165</f>
        <v>0</v>
      </c>
      <c r="AN166" s="364">
        <f t="shared" ref="AN166" si="431">AN165</f>
        <v>0</v>
      </c>
      <c r="AO166" s="364">
        <f t="shared" ref="AO166" si="432">AO165</f>
        <v>0</v>
      </c>
      <c r="AP166" s="364">
        <f t="shared" ref="AP166" si="433">AP165</f>
        <v>0</v>
      </c>
      <c r="AQ166" s="364">
        <f t="shared" ref="AQ166" si="434">AQ165</f>
        <v>0</v>
      </c>
      <c r="AR166" s="364">
        <f t="shared" ref="AR166" si="435">AR165</f>
        <v>0</v>
      </c>
      <c r="AS166" s="268"/>
    </row>
    <row r="167" spans="1:45" outlineLevel="1">
      <c r="B167" s="275"/>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c r="AA167" s="253"/>
      <c r="AB167" s="253"/>
      <c r="AC167" s="253"/>
      <c r="AD167" s="253"/>
      <c r="AE167" s="365"/>
      <c r="AF167" s="378"/>
      <c r="AG167" s="378"/>
      <c r="AH167" s="378"/>
      <c r="AI167" s="378"/>
      <c r="AJ167" s="378"/>
      <c r="AK167" s="378"/>
      <c r="AL167" s="378"/>
      <c r="AM167" s="378"/>
      <c r="AN167" s="378"/>
      <c r="AO167" s="378"/>
      <c r="AP167" s="378"/>
      <c r="AQ167" s="378"/>
      <c r="AR167" s="378"/>
      <c r="AS167" s="268"/>
    </row>
    <row r="168" spans="1:45" ht="30" outlineLevel="1">
      <c r="A168" s="459">
        <v>41</v>
      </c>
      <c r="B168" s="275" t="s">
        <v>133</v>
      </c>
      <c r="C168" s="253" t="s">
        <v>25</v>
      </c>
      <c r="D168" s="257"/>
      <c r="E168" s="257"/>
      <c r="F168" s="257"/>
      <c r="G168" s="257"/>
      <c r="H168" s="257"/>
      <c r="I168" s="257"/>
      <c r="J168" s="257"/>
      <c r="K168" s="257"/>
      <c r="L168" s="257"/>
      <c r="M168" s="257"/>
      <c r="N168" s="257"/>
      <c r="O168" s="257"/>
      <c r="P168" s="257"/>
      <c r="Q168" s="257">
        <v>12</v>
      </c>
      <c r="R168" s="257"/>
      <c r="S168" s="257"/>
      <c r="T168" s="257"/>
      <c r="U168" s="257"/>
      <c r="V168" s="257"/>
      <c r="W168" s="257"/>
      <c r="X168" s="257"/>
      <c r="Y168" s="257"/>
      <c r="Z168" s="257"/>
      <c r="AA168" s="257"/>
      <c r="AB168" s="257"/>
      <c r="AC168" s="257"/>
      <c r="AD168" s="257"/>
      <c r="AE168" s="379"/>
      <c r="AF168" s="363"/>
      <c r="AG168" s="363"/>
      <c r="AH168" s="363"/>
      <c r="AI168" s="363"/>
      <c r="AJ168" s="363"/>
      <c r="AK168" s="363"/>
      <c r="AL168" s="368"/>
      <c r="AM168" s="368"/>
      <c r="AN168" s="368"/>
      <c r="AO168" s="368"/>
      <c r="AP168" s="368"/>
      <c r="AQ168" s="368"/>
      <c r="AR168" s="368"/>
      <c r="AS168" s="258">
        <f>SUM(AE168:AR168)</f>
        <v>0</v>
      </c>
    </row>
    <row r="169" spans="1:45" outlineLevel="1">
      <c r="B169" s="256" t="s">
        <v>266</v>
      </c>
      <c r="C169" s="253" t="s">
        <v>163</v>
      </c>
      <c r="D169" s="257"/>
      <c r="E169" s="257"/>
      <c r="F169" s="257"/>
      <c r="G169" s="257"/>
      <c r="H169" s="257"/>
      <c r="I169" s="257"/>
      <c r="J169" s="257"/>
      <c r="K169" s="257"/>
      <c r="L169" s="257"/>
      <c r="M169" s="257"/>
      <c r="N169" s="257"/>
      <c r="O169" s="257"/>
      <c r="P169" s="257"/>
      <c r="Q169" s="257">
        <f>Q168</f>
        <v>12</v>
      </c>
      <c r="R169" s="257"/>
      <c r="S169" s="257"/>
      <c r="T169" s="257"/>
      <c r="U169" s="257"/>
      <c r="V169" s="257"/>
      <c r="W169" s="257"/>
      <c r="X169" s="257"/>
      <c r="Y169" s="257"/>
      <c r="Z169" s="257"/>
      <c r="AA169" s="257"/>
      <c r="AB169" s="257"/>
      <c r="AC169" s="257"/>
      <c r="AD169" s="257"/>
      <c r="AE169" s="364">
        <f>AE168</f>
        <v>0</v>
      </c>
      <c r="AF169" s="364">
        <f t="shared" ref="AF169" si="436">AF168</f>
        <v>0</v>
      </c>
      <c r="AG169" s="364">
        <f t="shared" ref="AG169" si="437">AG168</f>
        <v>0</v>
      </c>
      <c r="AH169" s="364">
        <f t="shared" ref="AH169" si="438">AH168</f>
        <v>0</v>
      </c>
      <c r="AI169" s="364">
        <f t="shared" ref="AI169" si="439">AI168</f>
        <v>0</v>
      </c>
      <c r="AJ169" s="364">
        <f t="shared" ref="AJ169" si="440">AJ168</f>
        <v>0</v>
      </c>
      <c r="AK169" s="364">
        <f t="shared" ref="AK169" si="441">AK168</f>
        <v>0</v>
      </c>
      <c r="AL169" s="364">
        <f t="shared" ref="AL169" si="442">AL168</f>
        <v>0</v>
      </c>
      <c r="AM169" s="364">
        <f t="shared" ref="AM169" si="443">AM168</f>
        <v>0</v>
      </c>
      <c r="AN169" s="364">
        <f t="shared" ref="AN169" si="444">AN168</f>
        <v>0</v>
      </c>
      <c r="AO169" s="364">
        <f t="shared" ref="AO169" si="445">AO168</f>
        <v>0</v>
      </c>
      <c r="AP169" s="364">
        <f t="shared" ref="AP169" si="446">AP168</f>
        <v>0</v>
      </c>
      <c r="AQ169" s="364">
        <f t="shared" ref="AQ169" si="447">AQ168</f>
        <v>0</v>
      </c>
      <c r="AR169" s="364">
        <f t="shared" ref="AR169" si="448">AR168</f>
        <v>0</v>
      </c>
      <c r="AS169" s="268"/>
    </row>
    <row r="170" spans="1:45" outlineLevel="1">
      <c r="B170" s="275"/>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c r="AA170" s="253"/>
      <c r="AB170" s="253"/>
      <c r="AC170" s="253"/>
      <c r="AD170" s="253"/>
      <c r="AE170" s="365"/>
      <c r="AF170" s="378"/>
      <c r="AG170" s="378"/>
      <c r="AH170" s="378"/>
      <c r="AI170" s="378"/>
      <c r="AJ170" s="378"/>
      <c r="AK170" s="378"/>
      <c r="AL170" s="378"/>
      <c r="AM170" s="378"/>
      <c r="AN170" s="378"/>
      <c r="AO170" s="378"/>
      <c r="AP170" s="378"/>
      <c r="AQ170" s="378"/>
      <c r="AR170" s="378"/>
      <c r="AS170" s="268"/>
    </row>
    <row r="171" spans="1:45" ht="30" outlineLevel="1">
      <c r="A171" s="459">
        <v>42</v>
      </c>
      <c r="B171" s="275" t="s">
        <v>134</v>
      </c>
      <c r="C171" s="253" t="s">
        <v>25</v>
      </c>
      <c r="D171" s="257"/>
      <c r="E171" s="257"/>
      <c r="F171" s="257"/>
      <c r="G171" s="257"/>
      <c r="H171" s="257"/>
      <c r="I171" s="257"/>
      <c r="J171" s="257"/>
      <c r="K171" s="257"/>
      <c r="L171" s="257"/>
      <c r="M171" s="257"/>
      <c r="N171" s="257"/>
      <c r="O171" s="257"/>
      <c r="P171" s="257"/>
      <c r="Q171" s="253"/>
      <c r="R171" s="257"/>
      <c r="S171" s="257"/>
      <c r="T171" s="257"/>
      <c r="U171" s="257"/>
      <c r="V171" s="257"/>
      <c r="W171" s="257"/>
      <c r="X171" s="257"/>
      <c r="Y171" s="257"/>
      <c r="Z171" s="257"/>
      <c r="AA171" s="257"/>
      <c r="AB171" s="257"/>
      <c r="AC171" s="257"/>
      <c r="AD171" s="257"/>
      <c r="AE171" s="379"/>
      <c r="AF171" s="363"/>
      <c r="AG171" s="363"/>
      <c r="AH171" s="363"/>
      <c r="AI171" s="363"/>
      <c r="AJ171" s="363"/>
      <c r="AK171" s="363"/>
      <c r="AL171" s="368"/>
      <c r="AM171" s="368"/>
      <c r="AN171" s="368"/>
      <c r="AO171" s="368"/>
      <c r="AP171" s="368"/>
      <c r="AQ171" s="368"/>
      <c r="AR171" s="368"/>
      <c r="AS171" s="258">
        <f>SUM(AE171:AR171)</f>
        <v>0</v>
      </c>
    </row>
    <row r="172" spans="1:45" outlineLevel="1">
      <c r="B172" s="256" t="s">
        <v>266</v>
      </c>
      <c r="C172" s="253" t="s">
        <v>163</v>
      </c>
      <c r="D172" s="257"/>
      <c r="E172" s="257"/>
      <c r="F172" s="257"/>
      <c r="G172" s="257"/>
      <c r="H172" s="257"/>
      <c r="I172" s="257"/>
      <c r="J172" s="257"/>
      <c r="K172" s="257"/>
      <c r="L172" s="257"/>
      <c r="M172" s="257"/>
      <c r="N172" s="257"/>
      <c r="O172" s="257"/>
      <c r="P172" s="257"/>
      <c r="Q172" s="416"/>
      <c r="R172" s="257"/>
      <c r="S172" s="257"/>
      <c r="T172" s="257"/>
      <c r="U172" s="257"/>
      <c r="V172" s="257"/>
      <c r="W172" s="257"/>
      <c r="X172" s="257"/>
      <c r="Y172" s="257"/>
      <c r="Z172" s="257"/>
      <c r="AA172" s="257"/>
      <c r="AB172" s="257"/>
      <c r="AC172" s="257"/>
      <c r="AD172" s="257"/>
      <c r="AE172" s="364">
        <f>AE171</f>
        <v>0</v>
      </c>
      <c r="AF172" s="364">
        <f t="shared" ref="AF172" si="449">AF171</f>
        <v>0</v>
      </c>
      <c r="AG172" s="364">
        <f t="shared" ref="AG172" si="450">AG171</f>
        <v>0</v>
      </c>
      <c r="AH172" s="364">
        <f t="shared" ref="AH172" si="451">AH171</f>
        <v>0</v>
      </c>
      <c r="AI172" s="364">
        <f t="shared" ref="AI172" si="452">AI171</f>
        <v>0</v>
      </c>
      <c r="AJ172" s="364">
        <f t="shared" ref="AJ172" si="453">AJ171</f>
        <v>0</v>
      </c>
      <c r="AK172" s="364">
        <f t="shared" ref="AK172" si="454">AK171</f>
        <v>0</v>
      </c>
      <c r="AL172" s="364">
        <f t="shared" ref="AL172" si="455">AL171</f>
        <v>0</v>
      </c>
      <c r="AM172" s="364">
        <f t="shared" ref="AM172" si="456">AM171</f>
        <v>0</v>
      </c>
      <c r="AN172" s="364">
        <f t="shared" ref="AN172" si="457">AN171</f>
        <v>0</v>
      </c>
      <c r="AO172" s="364">
        <f t="shared" ref="AO172" si="458">AO171</f>
        <v>0</v>
      </c>
      <c r="AP172" s="364">
        <f t="shared" ref="AP172" si="459">AP171</f>
        <v>0</v>
      </c>
      <c r="AQ172" s="364">
        <f t="shared" ref="AQ172" si="460">AQ171</f>
        <v>0</v>
      </c>
      <c r="AR172" s="364">
        <f t="shared" ref="AR172" si="461">AR171</f>
        <v>0</v>
      </c>
      <c r="AS172" s="268"/>
    </row>
    <row r="173" spans="1:45" outlineLevel="1">
      <c r="B173" s="275"/>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c r="AA173" s="253"/>
      <c r="AB173" s="253"/>
      <c r="AC173" s="253"/>
      <c r="AD173" s="253"/>
      <c r="AE173" s="365"/>
      <c r="AF173" s="378"/>
      <c r="AG173" s="378"/>
      <c r="AH173" s="378"/>
      <c r="AI173" s="378"/>
      <c r="AJ173" s="378"/>
      <c r="AK173" s="378"/>
      <c r="AL173" s="378"/>
      <c r="AM173" s="378"/>
      <c r="AN173" s="378"/>
      <c r="AO173" s="378"/>
      <c r="AP173" s="378"/>
      <c r="AQ173" s="378"/>
      <c r="AR173" s="378"/>
      <c r="AS173" s="268"/>
    </row>
    <row r="174" spans="1:45" outlineLevel="1">
      <c r="A174" s="459">
        <v>43</v>
      </c>
      <c r="B174" s="275" t="s">
        <v>135</v>
      </c>
      <c r="C174" s="253" t="s">
        <v>25</v>
      </c>
      <c r="D174" s="257"/>
      <c r="E174" s="257"/>
      <c r="F174" s="257"/>
      <c r="G174" s="257"/>
      <c r="H174" s="257"/>
      <c r="I174" s="257"/>
      <c r="J174" s="257"/>
      <c r="K174" s="257"/>
      <c r="L174" s="257"/>
      <c r="M174" s="257"/>
      <c r="N174" s="257"/>
      <c r="O174" s="257"/>
      <c r="P174" s="257"/>
      <c r="Q174" s="257">
        <v>12</v>
      </c>
      <c r="R174" s="257"/>
      <c r="S174" s="257"/>
      <c r="T174" s="257"/>
      <c r="U174" s="257"/>
      <c r="V174" s="257"/>
      <c r="W174" s="257"/>
      <c r="X174" s="257"/>
      <c r="Y174" s="257"/>
      <c r="Z174" s="257"/>
      <c r="AA174" s="257"/>
      <c r="AB174" s="257"/>
      <c r="AC174" s="257"/>
      <c r="AD174" s="257"/>
      <c r="AE174" s="379"/>
      <c r="AF174" s="363"/>
      <c r="AG174" s="363"/>
      <c r="AH174" s="363"/>
      <c r="AI174" s="363"/>
      <c r="AJ174" s="363"/>
      <c r="AK174" s="363"/>
      <c r="AL174" s="368"/>
      <c r="AM174" s="368"/>
      <c r="AN174" s="368"/>
      <c r="AO174" s="368"/>
      <c r="AP174" s="368"/>
      <c r="AQ174" s="368"/>
      <c r="AR174" s="368"/>
      <c r="AS174" s="258">
        <f>SUM(AE174:AR174)</f>
        <v>0</v>
      </c>
    </row>
    <row r="175" spans="1:45" outlineLevel="1">
      <c r="B175" s="256" t="s">
        <v>266</v>
      </c>
      <c r="C175" s="253" t="s">
        <v>163</v>
      </c>
      <c r="D175" s="257"/>
      <c r="E175" s="257"/>
      <c r="F175" s="257"/>
      <c r="G175" s="257"/>
      <c r="H175" s="257"/>
      <c r="I175" s="257"/>
      <c r="J175" s="257"/>
      <c r="K175" s="257"/>
      <c r="L175" s="257"/>
      <c r="M175" s="257"/>
      <c r="N175" s="257"/>
      <c r="O175" s="257"/>
      <c r="P175" s="257"/>
      <c r="Q175" s="257">
        <f>Q174</f>
        <v>12</v>
      </c>
      <c r="R175" s="257"/>
      <c r="S175" s="257"/>
      <c r="T175" s="257"/>
      <c r="U175" s="257"/>
      <c r="V175" s="257"/>
      <c r="W175" s="257"/>
      <c r="X175" s="257"/>
      <c r="Y175" s="257"/>
      <c r="Z175" s="257"/>
      <c r="AA175" s="257"/>
      <c r="AB175" s="257"/>
      <c r="AC175" s="257"/>
      <c r="AD175" s="257"/>
      <c r="AE175" s="364">
        <f>AE174</f>
        <v>0</v>
      </c>
      <c r="AF175" s="364">
        <f t="shared" ref="AF175" si="462">AF174</f>
        <v>0</v>
      </c>
      <c r="AG175" s="364">
        <f t="shared" ref="AG175" si="463">AG174</f>
        <v>0</v>
      </c>
      <c r="AH175" s="364">
        <f t="shared" ref="AH175" si="464">AH174</f>
        <v>0</v>
      </c>
      <c r="AI175" s="364">
        <f t="shared" ref="AI175" si="465">AI174</f>
        <v>0</v>
      </c>
      <c r="AJ175" s="364">
        <f t="shared" ref="AJ175" si="466">AJ174</f>
        <v>0</v>
      </c>
      <c r="AK175" s="364">
        <f t="shared" ref="AK175" si="467">AK174</f>
        <v>0</v>
      </c>
      <c r="AL175" s="364">
        <f t="shared" ref="AL175" si="468">AL174</f>
        <v>0</v>
      </c>
      <c r="AM175" s="364">
        <f t="shared" ref="AM175" si="469">AM174</f>
        <v>0</v>
      </c>
      <c r="AN175" s="364">
        <f t="shared" ref="AN175" si="470">AN174</f>
        <v>0</v>
      </c>
      <c r="AO175" s="364">
        <f t="shared" ref="AO175" si="471">AO174</f>
        <v>0</v>
      </c>
      <c r="AP175" s="364">
        <f t="shared" ref="AP175" si="472">AP174</f>
        <v>0</v>
      </c>
      <c r="AQ175" s="364">
        <f t="shared" ref="AQ175" si="473">AQ174</f>
        <v>0</v>
      </c>
      <c r="AR175" s="364">
        <f t="shared" ref="AR175" si="474">AR174</f>
        <v>0</v>
      </c>
      <c r="AS175" s="268"/>
    </row>
    <row r="176" spans="1:45" outlineLevel="1">
      <c r="B176" s="275"/>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365"/>
      <c r="AF176" s="378"/>
      <c r="AG176" s="378"/>
      <c r="AH176" s="378"/>
      <c r="AI176" s="378"/>
      <c r="AJ176" s="378"/>
      <c r="AK176" s="378"/>
      <c r="AL176" s="378"/>
      <c r="AM176" s="378"/>
      <c r="AN176" s="378"/>
      <c r="AO176" s="378"/>
      <c r="AP176" s="378"/>
      <c r="AQ176" s="378"/>
      <c r="AR176" s="378"/>
      <c r="AS176" s="268"/>
    </row>
    <row r="177" spans="1:45" ht="30" outlineLevel="1">
      <c r="A177" s="459">
        <v>44</v>
      </c>
      <c r="B177" s="275" t="s">
        <v>136</v>
      </c>
      <c r="C177" s="253" t="s">
        <v>25</v>
      </c>
      <c r="D177" s="257"/>
      <c r="E177" s="257"/>
      <c r="F177" s="257"/>
      <c r="G177" s="257"/>
      <c r="H177" s="257"/>
      <c r="I177" s="257"/>
      <c r="J177" s="257"/>
      <c r="K177" s="257"/>
      <c r="L177" s="257"/>
      <c r="M177" s="257"/>
      <c r="N177" s="257"/>
      <c r="O177" s="257"/>
      <c r="P177" s="257"/>
      <c r="Q177" s="257">
        <v>12</v>
      </c>
      <c r="R177" s="257"/>
      <c r="S177" s="257"/>
      <c r="T177" s="257"/>
      <c r="U177" s="257"/>
      <c r="V177" s="257"/>
      <c r="W177" s="257"/>
      <c r="X177" s="257"/>
      <c r="Y177" s="257"/>
      <c r="Z177" s="257"/>
      <c r="AA177" s="257"/>
      <c r="AB177" s="257"/>
      <c r="AC177" s="257"/>
      <c r="AD177" s="257"/>
      <c r="AE177" s="379"/>
      <c r="AF177" s="363"/>
      <c r="AG177" s="363"/>
      <c r="AH177" s="363"/>
      <c r="AI177" s="363"/>
      <c r="AJ177" s="363"/>
      <c r="AK177" s="363"/>
      <c r="AL177" s="368"/>
      <c r="AM177" s="368"/>
      <c r="AN177" s="368"/>
      <c r="AO177" s="368"/>
      <c r="AP177" s="368"/>
      <c r="AQ177" s="368"/>
      <c r="AR177" s="368"/>
      <c r="AS177" s="258">
        <f>SUM(AE177:AR177)</f>
        <v>0</v>
      </c>
    </row>
    <row r="178" spans="1:45" outlineLevel="1">
      <c r="B178" s="256" t="s">
        <v>266</v>
      </c>
      <c r="C178" s="253" t="s">
        <v>163</v>
      </c>
      <c r="D178" s="257"/>
      <c r="E178" s="257"/>
      <c r="F178" s="257"/>
      <c r="G178" s="257"/>
      <c r="H178" s="257"/>
      <c r="I178" s="257"/>
      <c r="J178" s="257"/>
      <c r="K178" s="257"/>
      <c r="L178" s="257"/>
      <c r="M178" s="257"/>
      <c r="N178" s="257"/>
      <c r="O178" s="257"/>
      <c r="P178" s="257"/>
      <c r="Q178" s="257">
        <f>Q177</f>
        <v>12</v>
      </c>
      <c r="R178" s="257"/>
      <c r="S178" s="257"/>
      <c r="T178" s="257"/>
      <c r="U178" s="257"/>
      <c r="V178" s="257"/>
      <c r="W178" s="257"/>
      <c r="X178" s="257"/>
      <c r="Y178" s="257"/>
      <c r="Z178" s="257"/>
      <c r="AA178" s="257"/>
      <c r="AB178" s="257"/>
      <c r="AC178" s="257"/>
      <c r="AD178" s="257"/>
      <c r="AE178" s="364">
        <f>AE177</f>
        <v>0</v>
      </c>
      <c r="AF178" s="364">
        <f t="shared" ref="AF178" si="475">AF177</f>
        <v>0</v>
      </c>
      <c r="AG178" s="364">
        <f t="shared" ref="AG178" si="476">AG177</f>
        <v>0</v>
      </c>
      <c r="AH178" s="364">
        <f t="shared" ref="AH178" si="477">AH177</f>
        <v>0</v>
      </c>
      <c r="AI178" s="364">
        <f t="shared" ref="AI178" si="478">AI177</f>
        <v>0</v>
      </c>
      <c r="AJ178" s="364">
        <f t="shared" ref="AJ178" si="479">AJ177</f>
        <v>0</v>
      </c>
      <c r="AK178" s="364">
        <f t="shared" ref="AK178" si="480">AK177</f>
        <v>0</v>
      </c>
      <c r="AL178" s="364">
        <f t="shared" ref="AL178" si="481">AL177</f>
        <v>0</v>
      </c>
      <c r="AM178" s="364">
        <f t="shared" ref="AM178" si="482">AM177</f>
        <v>0</v>
      </c>
      <c r="AN178" s="364">
        <f t="shared" ref="AN178" si="483">AN177</f>
        <v>0</v>
      </c>
      <c r="AO178" s="364">
        <f t="shared" ref="AO178" si="484">AO177</f>
        <v>0</v>
      </c>
      <c r="AP178" s="364">
        <f t="shared" ref="AP178" si="485">AP177</f>
        <v>0</v>
      </c>
      <c r="AQ178" s="364">
        <f t="shared" ref="AQ178" si="486">AQ177</f>
        <v>0</v>
      </c>
      <c r="AR178" s="364">
        <f t="shared" ref="AR178" si="487">AR177</f>
        <v>0</v>
      </c>
      <c r="AS178" s="268"/>
    </row>
    <row r="179" spans="1:45" outlineLevel="1">
      <c r="B179" s="275"/>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c r="AA179" s="253"/>
      <c r="AB179" s="253"/>
      <c r="AC179" s="253"/>
      <c r="AD179" s="253"/>
      <c r="AE179" s="365"/>
      <c r="AF179" s="378"/>
      <c r="AG179" s="378"/>
      <c r="AH179" s="378"/>
      <c r="AI179" s="378"/>
      <c r="AJ179" s="378"/>
      <c r="AK179" s="378"/>
      <c r="AL179" s="378"/>
      <c r="AM179" s="378"/>
      <c r="AN179" s="378"/>
      <c r="AO179" s="378"/>
      <c r="AP179" s="378"/>
      <c r="AQ179" s="378"/>
      <c r="AR179" s="378"/>
      <c r="AS179" s="268"/>
    </row>
    <row r="180" spans="1:45" ht="30" outlineLevel="1">
      <c r="A180" s="459">
        <v>45</v>
      </c>
      <c r="B180" s="275" t="s">
        <v>137</v>
      </c>
      <c r="C180" s="253" t="s">
        <v>25</v>
      </c>
      <c r="D180" s="257"/>
      <c r="E180" s="257"/>
      <c r="F180" s="257"/>
      <c r="G180" s="257"/>
      <c r="H180" s="257"/>
      <c r="I180" s="257"/>
      <c r="J180" s="257"/>
      <c r="K180" s="257"/>
      <c r="L180" s="257"/>
      <c r="M180" s="257"/>
      <c r="N180" s="257"/>
      <c r="O180" s="257"/>
      <c r="P180" s="257"/>
      <c r="Q180" s="257">
        <v>12</v>
      </c>
      <c r="R180" s="257"/>
      <c r="S180" s="257"/>
      <c r="T180" s="257"/>
      <c r="U180" s="257"/>
      <c r="V180" s="257"/>
      <c r="W180" s="257"/>
      <c r="X180" s="257"/>
      <c r="Y180" s="257"/>
      <c r="Z180" s="257"/>
      <c r="AA180" s="257"/>
      <c r="AB180" s="257"/>
      <c r="AC180" s="257"/>
      <c r="AD180" s="257"/>
      <c r="AE180" s="379"/>
      <c r="AF180" s="363"/>
      <c r="AG180" s="363"/>
      <c r="AH180" s="363"/>
      <c r="AI180" s="363"/>
      <c r="AJ180" s="363"/>
      <c r="AK180" s="363"/>
      <c r="AL180" s="368"/>
      <c r="AM180" s="368"/>
      <c r="AN180" s="368"/>
      <c r="AO180" s="368"/>
      <c r="AP180" s="368"/>
      <c r="AQ180" s="368"/>
      <c r="AR180" s="368"/>
      <c r="AS180" s="258">
        <f>SUM(AE180:AR180)</f>
        <v>0</v>
      </c>
    </row>
    <row r="181" spans="1:45" outlineLevel="1">
      <c r="B181" s="256" t="s">
        <v>266</v>
      </c>
      <c r="C181" s="253" t="s">
        <v>163</v>
      </c>
      <c r="D181" s="257"/>
      <c r="E181" s="257"/>
      <c r="F181" s="257"/>
      <c r="G181" s="257"/>
      <c r="H181" s="257"/>
      <c r="I181" s="257"/>
      <c r="J181" s="257"/>
      <c r="K181" s="257"/>
      <c r="L181" s="257"/>
      <c r="M181" s="257"/>
      <c r="N181" s="257"/>
      <c r="O181" s="257"/>
      <c r="P181" s="257"/>
      <c r="Q181" s="257">
        <f>Q180</f>
        <v>12</v>
      </c>
      <c r="R181" s="257"/>
      <c r="S181" s="257"/>
      <c r="T181" s="257"/>
      <c r="U181" s="257"/>
      <c r="V181" s="257"/>
      <c r="W181" s="257"/>
      <c r="X181" s="257"/>
      <c r="Y181" s="257"/>
      <c r="Z181" s="257"/>
      <c r="AA181" s="257"/>
      <c r="AB181" s="257"/>
      <c r="AC181" s="257"/>
      <c r="AD181" s="257"/>
      <c r="AE181" s="364">
        <f>AE180</f>
        <v>0</v>
      </c>
      <c r="AF181" s="364">
        <f t="shared" ref="AF181" si="488">AF180</f>
        <v>0</v>
      </c>
      <c r="AG181" s="364">
        <f t="shared" ref="AG181" si="489">AG180</f>
        <v>0</v>
      </c>
      <c r="AH181" s="364">
        <f t="shared" ref="AH181" si="490">AH180</f>
        <v>0</v>
      </c>
      <c r="AI181" s="364">
        <f t="shared" ref="AI181" si="491">AI180</f>
        <v>0</v>
      </c>
      <c r="AJ181" s="364">
        <f t="shared" ref="AJ181" si="492">AJ180</f>
        <v>0</v>
      </c>
      <c r="AK181" s="364">
        <f t="shared" ref="AK181" si="493">AK180</f>
        <v>0</v>
      </c>
      <c r="AL181" s="364">
        <f t="shared" ref="AL181" si="494">AL180</f>
        <v>0</v>
      </c>
      <c r="AM181" s="364">
        <f t="shared" ref="AM181" si="495">AM180</f>
        <v>0</v>
      </c>
      <c r="AN181" s="364">
        <f t="shared" ref="AN181" si="496">AN180</f>
        <v>0</v>
      </c>
      <c r="AO181" s="364">
        <f t="shared" ref="AO181" si="497">AO180</f>
        <v>0</v>
      </c>
      <c r="AP181" s="364">
        <f t="shared" ref="AP181" si="498">AP180</f>
        <v>0</v>
      </c>
      <c r="AQ181" s="364">
        <f t="shared" ref="AQ181" si="499">AQ180</f>
        <v>0</v>
      </c>
      <c r="AR181" s="364">
        <f t="shared" ref="AR181" si="500">AR180</f>
        <v>0</v>
      </c>
      <c r="AS181" s="268"/>
    </row>
    <row r="182" spans="1:45" outlineLevel="1">
      <c r="B182" s="275"/>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c r="AA182" s="253"/>
      <c r="AB182" s="253"/>
      <c r="AC182" s="253"/>
      <c r="AD182" s="253"/>
      <c r="AE182" s="365"/>
      <c r="AF182" s="378"/>
      <c r="AG182" s="378"/>
      <c r="AH182" s="378"/>
      <c r="AI182" s="378"/>
      <c r="AJ182" s="378"/>
      <c r="AK182" s="378"/>
      <c r="AL182" s="378"/>
      <c r="AM182" s="378"/>
      <c r="AN182" s="378"/>
      <c r="AO182" s="378"/>
      <c r="AP182" s="378"/>
      <c r="AQ182" s="378"/>
      <c r="AR182" s="378"/>
      <c r="AS182" s="268"/>
    </row>
    <row r="183" spans="1:45" ht="30" outlineLevel="1">
      <c r="A183" s="459">
        <v>46</v>
      </c>
      <c r="B183" s="275" t="s">
        <v>138</v>
      </c>
      <c r="C183" s="253" t="s">
        <v>25</v>
      </c>
      <c r="D183" s="257"/>
      <c r="E183" s="257"/>
      <c r="F183" s="257"/>
      <c r="G183" s="257"/>
      <c r="H183" s="257"/>
      <c r="I183" s="257"/>
      <c r="J183" s="257"/>
      <c r="K183" s="257"/>
      <c r="L183" s="257"/>
      <c r="M183" s="257"/>
      <c r="N183" s="257"/>
      <c r="O183" s="257"/>
      <c r="P183" s="257"/>
      <c r="Q183" s="257">
        <v>12</v>
      </c>
      <c r="R183" s="257"/>
      <c r="S183" s="257"/>
      <c r="T183" s="257"/>
      <c r="U183" s="257"/>
      <c r="V183" s="257"/>
      <c r="W183" s="257"/>
      <c r="X183" s="257"/>
      <c r="Y183" s="257"/>
      <c r="Z183" s="257"/>
      <c r="AA183" s="257"/>
      <c r="AB183" s="257"/>
      <c r="AC183" s="257"/>
      <c r="AD183" s="257"/>
      <c r="AE183" s="379"/>
      <c r="AF183" s="363"/>
      <c r="AG183" s="363"/>
      <c r="AH183" s="363"/>
      <c r="AI183" s="363"/>
      <c r="AJ183" s="363"/>
      <c r="AK183" s="363"/>
      <c r="AL183" s="368"/>
      <c r="AM183" s="368"/>
      <c r="AN183" s="368"/>
      <c r="AO183" s="368"/>
      <c r="AP183" s="368"/>
      <c r="AQ183" s="368"/>
      <c r="AR183" s="368"/>
      <c r="AS183" s="258">
        <f>SUM(AE183:AR183)</f>
        <v>0</v>
      </c>
    </row>
    <row r="184" spans="1:45" outlineLevel="1">
      <c r="B184" s="256" t="s">
        <v>266</v>
      </c>
      <c r="C184" s="253" t="s">
        <v>163</v>
      </c>
      <c r="D184" s="257"/>
      <c r="E184" s="257"/>
      <c r="F184" s="257"/>
      <c r="G184" s="257"/>
      <c r="H184" s="257"/>
      <c r="I184" s="257"/>
      <c r="J184" s="257"/>
      <c r="K184" s="257"/>
      <c r="L184" s="257"/>
      <c r="M184" s="257"/>
      <c r="N184" s="257"/>
      <c r="O184" s="257"/>
      <c r="P184" s="257"/>
      <c r="Q184" s="257">
        <f>Q183</f>
        <v>12</v>
      </c>
      <c r="R184" s="257"/>
      <c r="S184" s="257"/>
      <c r="T184" s="257"/>
      <c r="U184" s="257"/>
      <c r="V184" s="257"/>
      <c r="W184" s="257"/>
      <c r="X184" s="257"/>
      <c r="Y184" s="257"/>
      <c r="Z184" s="257"/>
      <c r="AA184" s="257"/>
      <c r="AB184" s="257"/>
      <c r="AC184" s="257"/>
      <c r="AD184" s="257"/>
      <c r="AE184" s="364">
        <f>AE183</f>
        <v>0</v>
      </c>
      <c r="AF184" s="364">
        <f t="shared" ref="AF184" si="501">AF183</f>
        <v>0</v>
      </c>
      <c r="AG184" s="364">
        <f t="shared" ref="AG184" si="502">AG183</f>
        <v>0</v>
      </c>
      <c r="AH184" s="364">
        <f t="shared" ref="AH184" si="503">AH183</f>
        <v>0</v>
      </c>
      <c r="AI184" s="364">
        <f t="shared" ref="AI184" si="504">AI183</f>
        <v>0</v>
      </c>
      <c r="AJ184" s="364">
        <f t="shared" ref="AJ184" si="505">AJ183</f>
        <v>0</v>
      </c>
      <c r="AK184" s="364">
        <f t="shared" ref="AK184" si="506">AK183</f>
        <v>0</v>
      </c>
      <c r="AL184" s="364">
        <f t="shared" ref="AL184" si="507">AL183</f>
        <v>0</v>
      </c>
      <c r="AM184" s="364">
        <f t="shared" ref="AM184" si="508">AM183</f>
        <v>0</v>
      </c>
      <c r="AN184" s="364">
        <f t="shared" ref="AN184" si="509">AN183</f>
        <v>0</v>
      </c>
      <c r="AO184" s="364">
        <f t="shared" ref="AO184" si="510">AO183</f>
        <v>0</v>
      </c>
      <c r="AP184" s="364">
        <f t="shared" ref="AP184" si="511">AP183</f>
        <v>0</v>
      </c>
      <c r="AQ184" s="364">
        <f t="shared" ref="AQ184" si="512">AQ183</f>
        <v>0</v>
      </c>
      <c r="AR184" s="364">
        <f t="shared" ref="AR184" si="513">AR183</f>
        <v>0</v>
      </c>
      <c r="AS184" s="268"/>
    </row>
    <row r="185" spans="1:45" outlineLevel="1">
      <c r="B185" s="275"/>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365"/>
      <c r="AF185" s="378"/>
      <c r="AG185" s="378"/>
      <c r="AH185" s="378"/>
      <c r="AI185" s="378"/>
      <c r="AJ185" s="378"/>
      <c r="AK185" s="378"/>
      <c r="AL185" s="378"/>
      <c r="AM185" s="378"/>
      <c r="AN185" s="378"/>
      <c r="AO185" s="378"/>
      <c r="AP185" s="378"/>
      <c r="AQ185" s="378"/>
      <c r="AR185" s="378"/>
      <c r="AS185" s="268"/>
    </row>
    <row r="186" spans="1:45" ht="30" outlineLevel="1">
      <c r="A186" s="459">
        <v>47</v>
      </c>
      <c r="B186" s="275" t="s">
        <v>139</v>
      </c>
      <c r="C186" s="253" t="s">
        <v>25</v>
      </c>
      <c r="D186" s="257"/>
      <c r="E186" s="257"/>
      <c r="F186" s="257"/>
      <c r="G186" s="257"/>
      <c r="H186" s="257"/>
      <c r="I186" s="257"/>
      <c r="J186" s="257"/>
      <c r="K186" s="257"/>
      <c r="L186" s="257"/>
      <c r="M186" s="257"/>
      <c r="N186" s="257"/>
      <c r="O186" s="257"/>
      <c r="P186" s="257"/>
      <c r="Q186" s="257">
        <v>12</v>
      </c>
      <c r="R186" s="257"/>
      <c r="S186" s="257"/>
      <c r="T186" s="257"/>
      <c r="U186" s="257"/>
      <c r="V186" s="257"/>
      <c r="W186" s="257"/>
      <c r="X186" s="257"/>
      <c r="Y186" s="257"/>
      <c r="Z186" s="257"/>
      <c r="AA186" s="257"/>
      <c r="AB186" s="257"/>
      <c r="AC186" s="257"/>
      <c r="AD186" s="257"/>
      <c r="AE186" s="379"/>
      <c r="AF186" s="363"/>
      <c r="AG186" s="363"/>
      <c r="AH186" s="363"/>
      <c r="AI186" s="363"/>
      <c r="AJ186" s="363"/>
      <c r="AK186" s="363"/>
      <c r="AL186" s="368"/>
      <c r="AM186" s="368"/>
      <c r="AN186" s="368"/>
      <c r="AO186" s="368"/>
      <c r="AP186" s="368"/>
      <c r="AQ186" s="368"/>
      <c r="AR186" s="368"/>
      <c r="AS186" s="258">
        <f>SUM(AE186:AR186)</f>
        <v>0</v>
      </c>
    </row>
    <row r="187" spans="1:45" outlineLevel="1">
      <c r="B187" s="256" t="s">
        <v>266</v>
      </c>
      <c r="C187" s="253" t="s">
        <v>163</v>
      </c>
      <c r="D187" s="257"/>
      <c r="E187" s="257"/>
      <c r="F187" s="257"/>
      <c r="G187" s="257"/>
      <c r="H187" s="257"/>
      <c r="I187" s="257"/>
      <c r="J187" s="257"/>
      <c r="K187" s="257"/>
      <c r="L187" s="257"/>
      <c r="M187" s="257"/>
      <c r="N187" s="257"/>
      <c r="O187" s="257"/>
      <c r="P187" s="257"/>
      <c r="Q187" s="257">
        <f>Q186</f>
        <v>12</v>
      </c>
      <c r="R187" s="257"/>
      <c r="S187" s="257"/>
      <c r="T187" s="257"/>
      <c r="U187" s="257"/>
      <c r="V187" s="257"/>
      <c r="W187" s="257"/>
      <c r="X187" s="257"/>
      <c r="Y187" s="257"/>
      <c r="Z187" s="257"/>
      <c r="AA187" s="257"/>
      <c r="AB187" s="257"/>
      <c r="AC187" s="257"/>
      <c r="AD187" s="257"/>
      <c r="AE187" s="364">
        <f>AE186</f>
        <v>0</v>
      </c>
      <c r="AF187" s="364">
        <f t="shared" ref="AF187" si="514">AF186</f>
        <v>0</v>
      </c>
      <c r="AG187" s="364">
        <f t="shared" ref="AG187" si="515">AG186</f>
        <v>0</v>
      </c>
      <c r="AH187" s="364">
        <f t="shared" ref="AH187" si="516">AH186</f>
        <v>0</v>
      </c>
      <c r="AI187" s="364">
        <f t="shared" ref="AI187" si="517">AI186</f>
        <v>0</v>
      </c>
      <c r="AJ187" s="364">
        <f t="shared" ref="AJ187" si="518">AJ186</f>
        <v>0</v>
      </c>
      <c r="AK187" s="364">
        <f t="shared" ref="AK187" si="519">AK186</f>
        <v>0</v>
      </c>
      <c r="AL187" s="364">
        <f t="shared" ref="AL187" si="520">AL186</f>
        <v>0</v>
      </c>
      <c r="AM187" s="364">
        <f t="shared" ref="AM187" si="521">AM186</f>
        <v>0</v>
      </c>
      <c r="AN187" s="364">
        <f t="shared" ref="AN187" si="522">AN186</f>
        <v>0</v>
      </c>
      <c r="AO187" s="364">
        <f t="shared" ref="AO187" si="523">AO186</f>
        <v>0</v>
      </c>
      <c r="AP187" s="364">
        <f t="shared" ref="AP187" si="524">AP186</f>
        <v>0</v>
      </c>
      <c r="AQ187" s="364">
        <f t="shared" ref="AQ187" si="525">AQ186</f>
        <v>0</v>
      </c>
      <c r="AR187" s="364">
        <f t="shared" ref="AR187" si="526">AR186</f>
        <v>0</v>
      </c>
      <c r="AS187" s="268"/>
    </row>
    <row r="188" spans="1:45" outlineLevel="1">
      <c r="B188" s="275"/>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c r="AA188" s="253"/>
      <c r="AB188" s="253"/>
      <c r="AC188" s="253"/>
      <c r="AD188" s="253"/>
      <c r="AE188" s="365"/>
      <c r="AF188" s="378"/>
      <c r="AG188" s="378"/>
      <c r="AH188" s="378"/>
      <c r="AI188" s="378"/>
      <c r="AJ188" s="378"/>
      <c r="AK188" s="378"/>
      <c r="AL188" s="378"/>
      <c r="AM188" s="378"/>
      <c r="AN188" s="378"/>
      <c r="AO188" s="378"/>
      <c r="AP188" s="378"/>
      <c r="AQ188" s="378"/>
      <c r="AR188" s="378"/>
      <c r="AS188" s="268"/>
    </row>
    <row r="189" spans="1:45" ht="30" outlineLevel="1">
      <c r="A189" s="459">
        <v>48</v>
      </c>
      <c r="B189" s="275" t="s">
        <v>140</v>
      </c>
      <c r="C189" s="253" t="s">
        <v>25</v>
      </c>
      <c r="D189" s="257"/>
      <c r="E189" s="257"/>
      <c r="F189" s="257"/>
      <c r="G189" s="257"/>
      <c r="H189" s="257"/>
      <c r="I189" s="257"/>
      <c r="J189" s="257"/>
      <c r="K189" s="257"/>
      <c r="L189" s="257"/>
      <c r="M189" s="257"/>
      <c r="N189" s="257"/>
      <c r="O189" s="257"/>
      <c r="P189" s="257"/>
      <c r="Q189" s="257">
        <v>12</v>
      </c>
      <c r="R189" s="257"/>
      <c r="S189" s="257"/>
      <c r="T189" s="257"/>
      <c r="U189" s="257"/>
      <c r="V189" s="257"/>
      <c r="W189" s="257"/>
      <c r="X189" s="257"/>
      <c r="Y189" s="257"/>
      <c r="Z189" s="257"/>
      <c r="AA189" s="257"/>
      <c r="AB189" s="257"/>
      <c r="AC189" s="257"/>
      <c r="AD189" s="257"/>
      <c r="AE189" s="379"/>
      <c r="AF189" s="363"/>
      <c r="AG189" s="363"/>
      <c r="AH189" s="363"/>
      <c r="AI189" s="363"/>
      <c r="AJ189" s="363"/>
      <c r="AK189" s="363"/>
      <c r="AL189" s="368"/>
      <c r="AM189" s="368"/>
      <c r="AN189" s="368"/>
      <c r="AO189" s="368"/>
      <c r="AP189" s="368"/>
      <c r="AQ189" s="368"/>
      <c r="AR189" s="368"/>
      <c r="AS189" s="258">
        <f>SUM(AE189:AR189)</f>
        <v>0</v>
      </c>
    </row>
    <row r="190" spans="1:45" outlineLevel="1">
      <c r="B190" s="256" t="s">
        <v>266</v>
      </c>
      <c r="C190" s="253" t="s">
        <v>163</v>
      </c>
      <c r="D190" s="257"/>
      <c r="E190" s="257"/>
      <c r="F190" s="257"/>
      <c r="G190" s="257"/>
      <c r="H190" s="257"/>
      <c r="I190" s="257"/>
      <c r="J190" s="257"/>
      <c r="K190" s="257"/>
      <c r="L190" s="257"/>
      <c r="M190" s="257"/>
      <c r="N190" s="257"/>
      <c r="O190" s="257"/>
      <c r="P190" s="257"/>
      <c r="Q190" s="257">
        <f>Q189</f>
        <v>12</v>
      </c>
      <c r="R190" s="257"/>
      <c r="S190" s="257"/>
      <c r="T190" s="257"/>
      <c r="U190" s="257"/>
      <c r="V190" s="257"/>
      <c r="W190" s="257"/>
      <c r="X190" s="257"/>
      <c r="Y190" s="257"/>
      <c r="Z190" s="257"/>
      <c r="AA190" s="257"/>
      <c r="AB190" s="257"/>
      <c r="AC190" s="257"/>
      <c r="AD190" s="257"/>
      <c r="AE190" s="364">
        <f>AE189</f>
        <v>0</v>
      </c>
      <c r="AF190" s="364">
        <f t="shared" ref="AF190" si="527">AF189</f>
        <v>0</v>
      </c>
      <c r="AG190" s="364">
        <f t="shared" ref="AG190" si="528">AG189</f>
        <v>0</v>
      </c>
      <c r="AH190" s="364">
        <f t="shared" ref="AH190" si="529">AH189</f>
        <v>0</v>
      </c>
      <c r="AI190" s="364">
        <f t="shared" ref="AI190" si="530">AI189</f>
        <v>0</v>
      </c>
      <c r="AJ190" s="364">
        <f t="shared" ref="AJ190" si="531">AJ189</f>
        <v>0</v>
      </c>
      <c r="AK190" s="364">
        <f t="shared" ref="AK190" si="532">AK189</f>
        <v>0</v>
      </c>
      <c r="AL190" s="364">
        <f t="shared" ref="AL190" si="533">AL189</f>
        <v>0</v>
      </c>
      <c r="AM190" s="364">
        <f t="shared" ref="AM190" si="534">AM189</f>
        <v>0</v>
      </c>
      <c r="AN190" s="364">
        <f t="shared" ref="AN190" si="535">AN189</f>
        <v>0</v>
      </c>
      <c r="AO190" s="364">
        <f t="shared" ref="AO190" si="536">AO189</f>
        <v>0</v>
      </c>
      <c r="AP190" s="364">
        <f t="shared" ref="AP190" si="537">AP189</f>
        <v>0</v>
      </c>
      <c r="AQ190" s="364">
        <f t="shared" ref="AQ190" si="538">AQ189</f>
        <v>0</v>
      </c>
      <c r="AR190" s="364">
        <f t="shared" ref="AR190" si="539">AR189</f>
        <v>0</v>
      </c>
      <c r="AS190" s="268"/>
    </row>
    <row r="191" spans="1:45" outlineLevel="1">
      <c r="B191" s="275"/>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c r="AA191" s="253"/>
      <c r="AB191" s="253"/>
      <c r="AC191" s="253"/>
      <c r="AD191" s="253"/>
      <c r="AE191" s="365"/>
      <c r="AF191" s="378"/>
      <c r="AG191" s="378"/>
      <c r="AH191" s="378"/>
      <c r="AI191" s="378"/>
      <c r="AJ191" s="378"/>
      <c r="AK191" s="378"/>
      <c r="AL191" s="378"/>
      <c r="AM191" s="378"/>
      <c r="AN191" s="378"/>
      <c r="AO191" s="378"/>
      <c r="AP191" s="378"/>
      <c r="AQ191" s="378"/>
      <c r="AR191" s="378"/>
      <c r="AS191" s="268"/>
    </row>
    <row r="192" spans="1:45" ht="30" outlineLevel="1">
      <c r="A192" s="459">
        <v>49</v>
      </c>
      <c r="B192" s="275" t="s">
        <v>141</v>
      </c>
      <c r="C192" s="253" t="s">
        <v>25</v>
      </c>
      <c r="D192" s="257"/>
      <c r="E192" s="257"/>
      <c r="F192" s="257"/>
      <c r="G192" s="257"/>
      <c r="H192" s="257"/>
      <c r="I192" s="257"/>
      <c r="J192" s="257"/>
      <c r="K192" s="257"/>
      <c r="L192" s="257"/>
      <c r="M192" s="257"/>
      <c r="N192" s="257"/>
      <c r="O192" s="257"/>
      <c r="P192" s="257"/>
      <c r="Q192" s="257">
        <v>12</v>
      </c>
      <c r="R192" s="257"/>
      <c r="S192" s="257"/>
      <c r="T192" s="257"/>
      <c r="U192" s="257"/>
      <c r="V192" s="257"/>
      <c r="W192" s="257"/>
      <c r="X192" s="257"/>
      <c r="Y192" s="257"/>
      <c r="Z192" s="257"/>
      <c r="AA192" s="257"/>
      <c r="AB192" s="257"/>
      <c r="AC192" s="257"/>
      <c r="AD192" s="257"/>
      <c r="AE192" s="379"/>
      <c r="AF192" s="363"/>
      <c r="AG192" s="363"/>
      <c r="AH192" s="363"/>
      <c r="AI192" s="363"/>
      <c r="AJ192" s="363"/>
      <c r="AK192" s="363"/>
      <c r="AL192" s="368"/>
      <c r="AM192" s="368"/>
      <c r="AN192" s="368"/>
      <c r="AO192" s="368"/>
      <c r="AP192" s="368"/>
      <c r="AQ192" s="368"/>
      <c r="AR192" s="368"/>
      <c r="AS192" s="258">
        <f>SUM(AE192:AR192)</f>
        <v>0</v>
      </c>
    </row>
    <row r="193" spans="2:45" outlineLevel="1">
      <c r="B193" s="256" t="s">
        <v>266</v>
      </c>
      <c r="C193" s="253" t="s">
        <v>163</v>
      </c>
      <c r="D193" s="257"/>
      <c r="E193" s="257"/>
      <c r="F193" s="257"/>
      <c r="G193" s="257"/>
      <c r="H193" s="257"/>
      <c r="I193" s="257"/>
      <c r="J193" s="257"/>
      <c r="K193" s="257"/>
      <c r="L193" s="257"/>
      <c r="M193" s="257"/>
      <c r="N193" s="257"/>
      <c r="O193" s="257"/>
      <c r="P193" s="257"/>
      <c r="Q193" s="257">
        <f>Q192</f>
        <v>12</v>
      </c>
      <c r="R193" s="257"/>
      <c r="S193" s="257"/>
      <c r="T193" s="257"/>
      <c r="U193" s="257"/>
      <c r="V193" s="257"/>
      <c r="W193" s="257"/>
      <c r="X193" s="257"/>
      <c r="Y193" s="257"/>
      <c r="Z193" s="257"/>
      <c r="AA193" s="257"/>
      <c r="AB193" s="257"/>
      <c r="AC193" s="257"/>
      <c r="AD193" s="257"/>
      <c r="AE193" s="364">
        <f>AE192</f>
        <v>0</v>
      </c>
      <c r="AF193" s="364">
        <f t="shared" ref="AF193" si="540">AF192</f>
        <v>0</v>
      </c>
      <c r="AG193" s="364">
        <f t="shared" ref="AG193" si="541">AG192</f>
        <v>0</v>
      </c>
      <c r="AH193" s="364">
        <f t="shared" ref="AH193" si="542">AH192</f>
        <v>0</v>
      </c>
      <c r="AI193" s="364">
        <f t="shared" ref="AI193" si="543">AI192</f>
        <v>0</v>
      </c>
      <c r="AJ193" s="364">
        <f t="shared" ref="AJ193" si="544">AJ192</f>
        <v>0</v>
      </c>
      <c r="AK193" s="364">
        <f t="shared" ref="AK193" si="545">AK192</f>
        <v>0</v>
      </c>
      <c r="AL193" s="364">
        <f t="shared" ref="AL193" si="546">AL192</f>
        <v>0</v>
      </c>
      <c r="AM193" s="364">
        <f t="shared" ref="AM193" si="547">AM192</f>
        <v>0</v>
      </c>
      <c r="AN193" s="364">
        <f t="shared" ref="AN193" si="548">AN192</f>
        <v>0</v>
      </c>
      <c r="AO193" s="364">
        <f t="shared" ref="AO193" si="549">AO192</f>
        <v>0</v>
      </c>
      <c r="AP193" s="364">
        <f t="shared" ref="AP193" si="550">AP192</f>
        <v>0</v>
      </c>
      <c r="AQ193" s="364">
        <f t="shared" ref="AQ193" si="551">AQ192</f>
        <v>0</v>
      </c>
      <c r="AR193" s="364">
        <f t="shared" ref="AR193" si="552">AR192</f>
        <v>0</v>
      </c>
      <c r="AS193" s="268"/>
    </row>
    <row r="194" spans="2:45" outlineLevel="1">
      <c r="B194" s="256"/>
      <c r="C194" s="267"/>
      <c r="D194" s="253"/>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c r="AA194" s="253"/>
      <c r="AB194" s="253"/>
      <c r="AC194" s="253"/>
      <c r="AD194" s="253"/>
      <c r="AE194" s="263"/>
      <c r="AF194" s="263"/>
      <c r="AG194" s="263"/>
      <c r="AH194" s="263"/>
      <c r="AI194" s="263"/>
      <c r="AJ194" s="263"/>
      <c r="AK194" s="263"/>
      <c r="AL194" s="263"/>
      <c r="AM194" s="263"/>
      <c r="AN194" s="263"/>
      <c r="AO194" s="263"/>
      <c r="AP194" s="263"/>
      <c r="AQ194" s="263"/>
      <c r="AR194" s="263"/>
      <c r="AS194" s="268"/>
    </row>
    <row r="195" spans="2:45" ht="15.75">
      <c r="B195" s="288" t="s">
        <v>270</v>
      </c>
      <c r="C195" s="290"/>
      <c r="D195" s="290">
        <f>SUM(D38:D193)</f>
        <v>0</v>
      </c>
      <c r="E195" s="290"/>
      <c r="F195" s="290"/>
      <c r="G195" s="290"/>
      <c r="H195" s="290"/>
      <c r="I195" s="290"/>
      <c r="J195" s="290">
        <f t="shared" ref="J195:P195" si="553">SUM(J38:J193)</f>
        <v>9767392</v>
      </c>
      <c r="K195" s="290">
        <f t="shared" si="553"/>
        <v>9766742</v>
      </c>
      <c r="L195" s="290">
        <f t="shared" si="553"/>
        <v>9726706</v>
      </c>
      <c r="M195" s="290">
        <f t="shared" si="553"/>
        <v>9156767</v>
      </c>
      <c r="N195" s="290">
        <f t="shared" si="553"/>
        <v>6348442</v>
      </c>
      <c r="O195" s="290">
        <f t="shared" si="553"/>
        <v>5052631</v>
      </c>
      <c r="P195" s="290">
        <f t="shared" si="553"/>
        <v>4156379</v>
      </c>
      <c r="Q195" s="290"/>
      <c r="R195" s="290">
        <f>SUM(R38:R193)</f>
        <v>0</v>
      </c>
      <c r="S195" s="290"/>
      <c r="T195" s="290"/>
      <c r="U195" s="290"/>
      <c r="V195" s="290"/>
      <c r="W195" s="290"/>
      <c r="X195" s="290">
        <f t="shared" ref="X195:AD195" si="554">SUM(X38:X193)</f>
        <v>1205</v>
      </c>
      <c r="Y195" s="290">
        <f t="shared" si="554"/>
        <v>1204</v>
      </c>
      <c r="Z195" s="290">
        <f t="shared" si="554"/>
        <v>1201</v>
      </c>
      <c r="AA195" s="290">
        <f t="shared" si="554"/>
        <v>1102</v>
      </c>
      <c r="AB195" s="290">
        <f t="shared" si="554"/>
        <v>809</v>
      </c>
      <c r="AC195" s="290">
        <f t="shared" si="554"/>
        <v>717</v>
      </c>
      <c r="AD195" s="290">
        <f t="shared" si="554"/>
        <v>609</v>
      </c>
      <c r="AE195" s="290">
        <f>IF(AE36="kWh",SUMPRODUCT(D38:D193,AE38:AE193))</f>
        <v>0</v>
      </c>
      <c r="AF195" s="290">
        <f>IF(AF36="kWh",SUMPRODUCT(D38:D193,AF38:AF193))</f>
        <v>0</v>
      </c>
      <c r="AG195" s="290">
        <f>IF(AG36="kw",SUMPRODUCT(Q38:Q193,R38:R193,AG38:AG193),SUMPRODUCT(D38:D193,AG38:AG193))</f>
        <v>0</v>
      </c>
      <c r="AH195" s="290">
        <f>IF(AH36="kw",SUMPRODUCT(Q38:Q193,R38:R193,AH38:AH193),SUMPRODUCT(D38:D193,AH38:AH193))</f>
        <v>0</v>
      </c>
      <c r="AI195" s="290">
        <f>IF(AI36="kw",SUMPRODUCT(Q38:Q193,R38:R193,AI38:AI193),SUMPRODUCT(D38:D193,AI38:AI193))</f>
        <v>0</v>
      </c>
      <c r="AJ195" s="290">
        <f>IF(AJ36="kw",SUMPRODUCT(Q38:Q193,R38:R193,AJ38:AJ193),SUMPRODUCT(D38:D193,AJ38:AJ193))</f>
        <v>0</v>
      </c>
      <c r="AK195" s="290">
        <f>IF(AK36="kw",SUMPRODUCT(Q38:Q193,R38:R193,AK38:AK193),SUMPRODUCT(D38:D193,AK38:AK193))</f>
        <v>0</v>
      </c>
      <c r="AL195" s="290">
        <f>IF(AL36="kw",SUMPRODUCT(Q38:Q193,R38:R193,AL38:AL193),SUMPRODUCT(D38:D193,AL38:AL193))</f>
        <v>0</v>
      </c>
      <c r="AM195" s="290">
        <f>IF(AM36="kw",SUMPRODUCT(Q38:Q193,R38:R193,AM38:AM193),SUMPRODUCT(D38:D193,AM38:AM193))</f>
        <v>0</v>
      </c>
      <c r="AN195" s="290">
        <f>IF(AN36="kw",SUMPRODUCT(Q38:Q193,R38:R193,AN38:AN193),SUMPRODUCT(D38:D193,AN38:AN193))</f>
        <v>0</v>
      </c>
      <c r="AO195" s="290">
        <f>IF(AO36="kw",SUMPRODUCT(Q38:Q193,R38:R193,AO38:AO193),SUMPRODUCT(D38:D193,AO38:AO193))</f>
        <v>0</v>
      </c>
      <c r="AP195" s="290">
        <f>IF(AP36="kw",SUMPRODUCT(Q38:Q193,R38:R193,AP38:AP193),SUMPRODUCT(D38:D193,AP38:AP193))</f>
        <v>0</v>
      </c>
      <c r="AQ195" s="290">
        <f>IF(AQ36="kw",SUMPRODUCT(Q38:Q193,R38:R193,AQ38:AQ193),SUMPRODUCT(D38:D193,AQ38:AQ193))</f>
        <v>0</v>
      </c>
      <c r="AR195" s="290">
        <f>IF(AR36="kw",SUMPRODUCT(Q38:Q193,R38:R193,AR38:AR193),SUMPRODUCT(D38:D193,AR38:AR193))</f>
        <v>0</v>
      </c>
      <c r="AS195" s="291"/>
    </row>
    <row r="196" spans="2:45" ht="15.75">
      <c r="B196" s="345" t="s">
        <v>271</v>
      </c>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46"/>
      <c r="AE196" s="346">
        <f>HLOOKUP(AE35,'2. LRAMVA Threshold'!$B$42:$Q$60,7,FALSE)</f>
        <v>0</v>
      </c>
      <c r="AF196" s="346">
        <f>HLOOKUP(AF35,'2. LRAMVA Threshold'!$B$42:$Q$53,7,FALSE)</f>
        <v>0</v>
      </c>
      <c r="AG196" s="346">
        <f>HLOOKUP(AG35,'2. LRAMVA Threshold'!$B$42:$Q$53,7,FALSE)</f>
        <v>0</v>
      </c>
      <c r="AH196" s="346">
        <f>HLOOKUP(AH35,'2. LRAMVA Threshold'!$B$42:$Q$53,7,FALSE)</f>
        <v>0</v>
      </c>
      <c r="AI196" s="346">
        <f>HLOOKUP(AI35,'2. LRAMVA Threshold'!$B$42:$Q$53,7,FALSE)</f>
        <v>0</v>
      </c>
      <c r="AJ196" s="346">
        <f>HLOOKUP(AJ35,'2. LRAMVA Threshold'!$B$42:$Q$53,7,FALSE)</f>
        <v>0</v>
      </c>
      <c r="AK196" s="346">
        <f>HLOOKUP(AK35,'2. LRAMVA Threshold'!$B$42:$Q$53,7,FALSE)</f>
        <v>0</v>
      </c>
      <c r="AL196" s="346">
        <f>HLOOKUP(AL35,'2. LRAMVA Threshold'!$B$42:$Q$53,7,FALSE)</f>
        <v>0</v>
      </c>
      <c r="AM196" s="346">
        <f>HLOOKUP(AM35,'2. LRAMVA Threshold'!$B$42:$Q$53,7,FALSE)</f>
        <v>0</v>
      </c>
      <c r="AN196" s="346">
        <f>HLOOKUP(AN35,'2. LRAMVA Threshold'!$B$42:$Q$53,7,FALSE)</f>
        <v>0</v>
      </c>
      <c r="AO196" s="346">
        <f>HLOOKUP(AO35,'2. LRAMVA Threshold'!$B$42:$Q$53,7,FALSE)</f>
        <v>0</v>
      </c>
      <c r="AP196" s="346">
        <f>HLOOKUP(AP35,'2. LRAMVA Threshold'!$B$42:$Q$53,7,FALSE)</f>
        <v>0</v>
      </c>
      <c r="AQ196" s="346">
        <f>HLOOKUP(AQ35,'2. LRAMVA Threshold'!$B$42:$Q$53,7,FALSE)</f>
        <v>0</v>
      </c>
      <c r="AR196" s="346">
        <f>HLOOKUP(AR35,'2. LRAMVA Threshold'!$B$42:$Q$53,7,FALSE)</f>
        <v>0</v>
      </c>
      <c r="AS196" s="347"/>
    </row>
    <row r="197" spans="2:45">
      <c r="B197" s="458"/>
      <c r="C197" s="385"/>
      <c r="D197" s="386"/>
      <c r="E197" s="386"/>
      <c r="F197" s="386"/>
      <c r="G197" s="386"/>
      <c r="H197" s="386"/>
      <c r="I197" s="386"/>
      <c r="J197" s="386"/>
      <c r="K197" s="386"/>
      <c r="L197" s="386"/>
      <c r="M197" s="386"/>
      <c r="N197" s="350"/>
      <c r="O197" s="350"/>
      <c r="P197" s="350"/>
      <c r="Q197" s="386"/>
      <c r="R197" s="387"/>
      <c r="S197" s="386"/>
      <c r="T197" s="386"/>
      <c r="U197" s="386"/>
      <c r="V197" s="388"/>
      <c r="W197" s="388"/>
      <c r="X197" s="388"/>
      <c r="Y197" s="388"/>
      <c r="Z197" s="386"/>
      <c r="AA197" s="386"/>
      <c r="AB197" s="350"/>
      <c r="AC197" s="350"/>
      <c r="AD197" s="350"/>
      <c r="AE197" s="389"/>
      <c r="AF197" s="389"/>
      <c r="AG197" s="389"/>
      <c r="AH197" s="389"/>
      <c r="AI197" s="389"/>
      <c r="AJ197" s="389"/>
      <c r="AK197" s="389"/>
      <c r="AL197" s="353"/>
      <c r="AM197" s="353"/>
      <c r="AN197" s="353"/>
      <c r="AO197" s="353"/>
      <c r="AP197" s="353"/>
      <c r="AQ197" s="353"/>
      <c r="AR197" s="353"/>
      <c r="AS197" s="354"/>
    </row>
    <row r="198" spans="2:45">
      <c r="B198" s="285" t="s">
        <v>168</v>
      </c>
      <c r="C198" s="298"/>
      <c r="D198" s="298"/>
      <c r="E198" s="331"/>
      <c r="F198" s="331"/>
      <c r="G198" s="331"/>
      <c r="H198" s="331"/>
      <c r="I198" s="331"/>
      <c r="J198" s="331"/>
      <c r="K198" s="331"/>
      <c r="L198" s="331"/>
      <c r="M198" s="331"/>
      <c r="N198" s="331"/>
      <c r="O198" s="331"/>
      <c r="P198" s="331"/>
      <c r="Q198" s="331"/>
      <c r="R198" s="253"/>
      <c r="S198" s="300"/>
      <c r="T198" s="300"/>
      <c r="U198" s="300"/>
      <c r="V198" s="299"/>
      <c r="W198" s="299"/>
      <c r="X198" s="299"/>
      <c r="Y198" s="299"/>
      <c r="Z198" s="300"/>
      <c r="AA198" s="300"/>
      <c r="AB198" s="300"/>
      <c r="AC198" s="300"/>
      <c r="AD198" s="300"/>
      <c r="AE198" s="736">
        <f>HLOOKUP(AE$35,'3.  Distribution Rates'!$C$122:$P$135,7,FALSE)</f>
        <v>1.44E-2</v>
      </c>
      <c r="AF198" s="736">
        <f>HLOOKUP(AF$35,'3.  Distribution Rates'!$C$122:$P$135,7,FALSE)</f>
        <v>1.9400000000000001E-2</v>
      </c>
      <c r="AG198" s="301">
        <f>HLOOKUP(AG$35,'3.  Distribution Rates'!$C$122:$P$135,7,FALSE)</f>
        <v>4.6454000000000004</v>
      </c>
      <c r="AH198" s="301">
        <f>HLOOKUP(AH$35,'3.  Distribution Rates'!$C$122:$P$135,7,FALSE)</f>
        <v>4.7759999999999998</v>
      </c>
      <c r="AI198" s="301">
        <f>HLOOKUP(AI$35,'3.  Distribution Rates'!$C$122:$P$135,7,FALSE)</f>
        <v>0</v>
      </c>
      <c r="AJ198" s="301">
        <f>HLOOKUP(AJ$35,'3.  Distribution Rates'!$C$122:$P$135,7,FALSE)</f>
        <v>0</v>
      </c>
      <c r="AK198" s="301">
        <f>HLOOKUP(AK$35,'3.  Distribution Rates'!$C$122:$P$135,7,FALSE)</f>
        <v>0</v>
      </c>
      <c r="AL198" s="301">
        <f>HLOOKUP(AL$35,'3.  Distribution Rates'!$C$122:$P$135,7,FALSE)</f>
        <v>0</v>
      </c>
      <c r="AM198" s="301">
        <f>HLOOKUP(AM$35,'3.  Distribution Rates'!$C$122:$P$135,7,FALSE)</f>
        <v>0</v>
      </c>
      <c r="AN198" s="301">
        <f>HLOOKUP(AN$35,'3.  Distribution Rates'!$C$122:$P$135,7,FALSE)</f>
        <v>0</v>
      </c>
      <c r="AO198" s="301">
        <f>HLOOKUP(AO$35,'3.  Distribution Rates'!$C$122:$P$135,7,FALSE)</f>
        <v>0</v>
      </c>
      <c r="AP198" s="301">
        <f>HLOOKUP(AP$35,'3.  Distribution Rates'!$C$122:$P$135,7,FALSE)</f>
        <v>0</v>
      </c>
      <c r="AQ198" s="301">
        <f>HLOOKUP(AQ$35,'3.  Distribution Rates'!$C$122:$P$135,7,FALSE)</f>
        <v>0</v>
      </c>
      <c r="AR198" s="301">
        <f>HLOOKUP(AR$35,'3.  Distribution Rates'!$C$122:$P$135,7,FALSE)</f>
        <v>0</v>
      </c>
      <c r="AS198" s="306"/>
    </row>
    <row r="199" spans="2:45">
      <c r="B199" s="285" t="s">
        <v>149</v>
      </c>
      <c r="C199" s="303"/>
      <c r="D199" s="245"/>
      <c r="E199" s="242"/>
      <c r="F199" s="242"/>
      <c r="G199" s="242"/>
      <c r="H199" s="242"/>
      <c r="I199" s="242"/>
      <c r="J199" s="242"/>
      <c r="K199" s="242"/>
      <c r="L199" s="242"/>
      <c r="M199" s="242"/>
      <c r="N199" s="242"/>
      <c r="O199" s="242"/>
      <c r="P199" s="242"/>
      <c r="Q199" s="242"/>
      <c r="R199" s="253"/>
      <c r="S199" s="242"/>
      <c r="T199" s="242"/>
      <c r="U199" s="242"/>
      <c r="V199" s="245"/>
      <c r="W199" s="245"/>
      <c r="X199" s="245"/>
      <c r="Y199" s="245"/>
      <c r="Z199" s="242"/>
      <c r="AA199" s="242"/>
      <c r="AB199" s="242"/>
      <c r="AC199" s="242"/>
      <c r="AD199" s="242"/>
      <c r="AE199" s="333">
        <f>'4.  2011-2014 LRAM'!AM138*AE198</f>
        <v>0</v>
      </c>
      <c r="AF199" s="333">
        <f>'4.  2011-2014 LRAM'!AN138*AF198</f>
        <v>0</v>
      </c>
      <c r="AG199" s="333">
        <f>'4.  2011-2014 LRAM'!AO138*AG198</f>
        <v>0</v>
      </c>
      <c r="AH199" s="333">
        <f>'4.  2011-2014 LRAM'!AP138*AH198</f>
        <v>0</v>
      </c>
      <c r="AI199" s="333">
        <f>'4.  2011-2014 LRAM'!AQ138*AI198</f>
        <v>0</v>
      </c>
      <c r="AJ199" s="333">
        <f>'4.  2011-2014 LRAM'!AR138*AJ198</f>
        <v>0</v>
      </c>
      <c r="AK199" s="333">
        <f>'4.  2011-2014 LRAM'!AS138*AK198</f>
        <v>0</v>
      </c>
      <c r="AL199" s="333">
        <f>'4.  2011-2014 LRAM'!AT138*AL198</f>
        <v>0</v>
      </c>
      <c r="AM199" s="333">
        <f>'4.  2011-2014 LRAM'!AU138*AM198</f>
        <v>0</v>
      </c>
      <c r="AN199" s="333">
        <f>'4.  2011-2014 LRAM'!AV138*AN198</f>
        <v>0</v>
      </c>
      <c r="AO199" s="333">
        <f>'4.  2011-2014 LRAM'!AW138*AO198</f>
        <v>0</v>
      </c>
      <c r="AP199" s="333">
        <f>'4.  2011-2014 LRAM'!AX138*AP198</f>
        <v>0</v>
      </c>
      <c r="AQ199" s="333">
        <f>'4.  2011-2014 LRAM'!AY138*AQ198</f>
        <v>0</v>
      </c>
      <c r="AR199" s="333">
        <f>'4.  2011-2014 LRAM'!AZ138*AR198</f>
        <v>0</v>
      </c>
      <c r="AS199" s="545">
        <f>SUM(AE199:AR199)</f>
        <v>0</v>
      </c>
    </row>
    <row r="200" spans="2:45">
      <c r="B200" s="285" t="s">
        <v>150</v>
      </c>
      <c r="C200" s="303"/>
      <c r="D200" s="245"/>
      <c r="E200" s="242"/>
      <c r="F200" s="242"/>
      <c r="G200" s="242"/>
      <c r="H200" s="242"/>
      <c r="I200" s="242"/>
      <c r="J200" s="242"/>
      <c r="K200" s="242"/>
      <c r="L200" s="242"/>
      <c r="M200" s="242"/>
      <c r="N200" s="242"/>
      <c r="O200" s="242"/>
      <c r="P200" s="242"/>
      <c r="Q200" s="242"/>
      <c r="R200" s="253"/>
      <c r="S200" s="242"/>
      <c r="T200" s="242"/>
      <c r="U200" s="242"/>
      <c r="V200" s="245"/>
      <c r="W200" s="245"/>
      <c r="X200" s="245"/>
      <c r="Y200" s="245"/>
      <c r="Z200" s="242"/>
      <c r="AA200" s="242"/>
      <c r="AB200" s="242"/>
      <c r="AC200" s="242"/>
      <c r="AD200" s="242"/>
      <c r="AE200" s="333">
        <f>'4.  2011-2014 LRAM'!AM277*AE198</f>
        <v>0</v>
      </c>
      <c r="AF200" s="333">
        <f>'4.  2011-2014 LRAM'!AN277*AF198</f>
        <v>0</v>
      </c>
      <c r="AG200" s="333">
        <f>'4.  2011-2014 LRAM'!AO277*AG198</f>
        <v>0</v>
      </c>
      <c r="AH200" s="333">
        <f>'4.  2011-2014 LRAM'!AP277*AH198</f>
        <v>0</v>
      </c>
      <c r="AI200" s="333">
        <f>'4.  2011-2014 LRAM'!AQ277*AI198</f>
        <v>0</v>
      </c>
      <c r="AJ200" s="333">
        <f>'4.  2011-2014 LRAM'!AR277*AJ198</f>
        <v>0</v>
      </c>
      <c r="AK200" s="333">
        <f>'4.  2011-2014 LRAM'!AS277*AK198</f>
        <v>0</v>
      </c>
      <c r="AL200" s="333">
        <f>'4.  2011-2014 LRAM'!AT277*AL198</f>
        <v>0</v>
      </c>
      <c r="AM200" s="333">
        <f>'4.  2011-2014 LRAM'!AU277*AM198</f>
        <v>0</v>
      </c>
      <c r="AN200" s="333">
        <f>'4.  2011-2014 LRAM'!AV277*AN198</f>
        <v>0</v>
      </c>
      <c r="AO200" s="333">
        <f>'4.  2011-2014 LRAM'!AW277*AO198</f>
        <v>0</v>
      </c>
      <c r="AP200" s="333">
        <f>'4.  2011-2014 LRAM'!AX277*AP198</f>
        <v>0</v>
      </c>
      <c r="AQ200" s="333">
        <f>'4.  2011-2014 LRAM'!AY277*AQ198</f>
        <v>0</v>
      </c>
      <c r="AR200" s="333">
        <f>'4.  2011-2014 LRAM'!AZ277*AR198</f>
        <v>0</v>
      </c>
      <c r="AS200" s="545">
        <f>SUM(AE200:AR200)</f>
        <v>0</v>
      </c>
    </row>
    <row r="201" spans="2:45">
      <c r="B201" s="285" t="s">
        <v>151</v>
      </c>
      <c r="C201" s="303"/>
      <c r="D201" s="245"/>
      <c r="E201" s="242"/>
      <c r="F201" s="242"/>
      <c r="G201" s="242"/>
      <c r="H201" s="242"/>
      <c r="I201" s="242"/>
      <c r="J201" s="242"/>
      <c r="K201" s="242"/>
      <c r="L201" s="242"/>
      <c r="M201" s="242"/>
      <c r="N201" s="242"/>
      <c r="O201" s="242"/>
      <c r="P201" s="242"/>
      <c r="Q201" s="242"/>
      <c r="R201" s="253"/>
      <c r="S201" s="242"/>
      <c r="T201" s="242"/>
      <c r="U201" s="242"/>
      <c r="V201" s="245"/>
      <c r="W201" s="245"/>
      <c r="X201" s="245"/>
      <c r="Y201" s="245"/>
      <c r="Z201" s="242"/>
      <c r="AA201" s="242"/>
      <c r="AB201" s="242"/>
      <c r="AC201" s="242"/>
      <c r="AD201" s="242"/>
      <c r="AE201" s="333">
        <f>'4.  2011-2014 LRAM'!AM413*AE198</f>
        <v>0</v>
      </c>
      <c r="AF201" s="333">
        <f>'4.  2011-2014 LRAM'!AN413*AF198</f>
        <v>0</v>
      </c>
      <c r="AG201" s="333">
        <f>'4.  2011-2014 LRAM'!AO413*AG198</f>
        <v>0</v>
      </c>
      <c r="AH201" s="333">
        <f>'4.  2011-2014 LRAM'!AP413*AH198</f>
        <v>0</v>
      </c>
      <c r="AI201" s="333">
        <f>'4.  2011-2014 LRAM'!AQ413*AI198</f>
        <v>0</v>
      </c>
      <c r="AJ201" s="333">
        <f>'4.  2011-2014 LRAM'!AR413*AJ198</f>
        <v>0</v>
      </c>
      <c r="AK201" s="333">
        <f>'4.  2011-2014 LRAM'!AS413*AK198</f>
        <v>0</v>
      </c>
      <c r="AL201" s="333">
        <f>'4.  2011-2014 LRAM'!AT413*AL198</f>
        <v>0</v>
      </c>
      <c r="AM201" s="333">
        <f>'4.  2011-2014 LRAM'!AU413*AM198</f>
        <v>0</v>
      </c>
      <c r="AN201" s="333">
        <f>'4.  2011-2014 LRAM'!AV413*AN198</f>
        <v>0</v>
      </c>
      <c r="AO201" s="333">
        <f>'4.  2011-2014 LRAM'!AW413*AO198</f>
        <v>0</v>
      </c>
      <c r="AP201" s="333">
        <f>'4.  2011-2014 LRAM'!AX413*AP198</f>
        <v>0</v>
      </c>
      <c r="AQ201" s="333">
        <f>'4.  2011-2014 LRAM'!AY413*AQ198</f>
        <v>0</v>
      </c>
      <c r="AR201" s="333">
        <f>'4.  2011-2014 LRAM'!AZ413*AR198</f>
        <v>0</v>
      </c>
      <c r="AS201" s="545">
        <f>SUM(AE201:AR201)</f>
        <v>0</v>
      </c>
    </row>
    <row r="202" spans="2:45">
      <c r="B202" s="285" t="s">
        <v>152</v>
      </c>
      <c r="C202" s="303"/>
      <c r="D202" s="245"/>
      <c r="E202" s="242"/>
      <c r="F202" s="242"/>
      <c r="G202" s="242"/>
      <c r="H202" s="242"/>
      <c r="I202" s="242"/>
      <c r="J202" s="242"/>
      <c r="K202" s="242"/>
      <c r="L202" s="242"/>
      <c r="M202" s="242"/>
      <c r="N202" s="242"/>
      <c r="O202" s="242"/>
      <c r="P202" s="242"/>
      <c r="Q202" s="242"/>
      <c r="R202" s="253"/>
      <c r="S202" s="242"/>
      <c r="T202" s="242"/>
      <c r="U202" s="242"/>
      <c r="V202" s="245"/>
      <c r="W202" s="245"/>
      <c r="X202" s="245"/>
      <c r="Y202" s="245"/>
      <c r="Z202" s="242"/>
      <c r="AA202" s="242"/>
      <c r="AB202" s="242"/>
      <c r="AC202" s="242"/>
      <c r="AD202" s="242"/>
      <c r="AE202" s="333">
        <f>'4.  2011-2014 LRAM'!AM550*AE198</f>
        <v>0</v>
      </c>
      <c r="AF202" s="333">
        <f>'4.  2011-2014 LRAM'!AN550*AF198</f>
        <v>0</v>
      </c>
      <c r="AG202" s="333">
        <f>'4.  2011-2014 LRAM'!AO550*AG198</f>
        <v>0</v>
      </c>
      <c r="AH202" s="333">
        <f>'4.  2011-2014 LRAM'!AP550*AH198</f>
        <v>0</v>
      </c>
      <c r="AI202" s="333">
        <f>'4.  2011-2014 LRAM'!AQ550*AI198</f>
        <v>0</v>
      </c>
      <c r="AJ202" s="333">
        <f>'4.  2011-2014 LRAM'!AR550*AJ198</f>
        <v>0</v>
      </c>
      <c r="AK202" s="333">
        <f>'4.  2011-2014 LRAM'!AS550*AK198</f>
        <v>0</v>
      </c>
      <c r="AL202" s="333">
        <f>'4.  2011-2014 LRAM'!AT550*AL198</f>
        <v>0</v>
      </c>
      <c r="AM202" s="333">
        <f>'4.  2011-2014 LRAM'!AU550*AM198</f>
        <v>0</v>
      </c>
      <c r="AN202" s="333">
        <f>'4.  2011-2014 LRAM'!AV550*AN198</f>
        <v>0</v>
      </c>
      <c r="AO202" s="333">
        <f>'4.  2011-2014 LRAM'!AW550*AO198</f>
        <v>0</v>
      </c>
      <c r="AP202" s="333">
        <f>'4.  2011-2014 LRAM'!AX550*AP198</f>
        <v>0</v>
      </c>
      <c r="AQ202" s="333">
        <f>'4.  2011-2014 LRAM'!AY550*AQ198</f>
        <v>0</v>
      </c>
      <c r="AR202" s="333">
        <f>'4.  2011-2014 LRAM'!AZ550*AR198</f>
        <v>0</v>
      </c>
      <c r="AS202" s="545">
        <f>SUM(AE202:AR202)</f>
        <v>0</v>
      </c>
    </row>
    <row r="203" spans="2:45">
      <c r="B203" s="285" t="s">
        <v>153</v>
      </c>
      <c r="C203" s="303"/>
      <c r="D203" s="245"/>
      <c r="E203" s="242"/>
      <c r="F203" s="242"/>
      <c r="G203" s="242"/>
      <c r="H203" s="242"/>
      <c r="I203" s="242"/>
      <c r="J203" s="242"/>
      <c r="K203" s="242"/>
      <c r="L203" s="242"/>
      <c r="M203" s="242"/>
      <c r="N203" s="242"/>
      <c r="O203" s="242"/>
      <c r="P203" s="242"/>
      <c r="Q203" s="242"/>
      <c r="R203" s="253"/>
      <c r="S203" s="242"/>
      <c r="T203" s="242"/>
      <c r="U203" s="242"/>
      <c r="V203" s="245"/>
      <c r="W203" s="245"/>
      <c r="X203" s="245"/>
      <c r="Y203" s="245"/>
      <c r="Z203" s="242"/>
      <c r="AA203" s="242"/>
      <c r="AB203" s="242"/>
      <c r="AC203" s="242"/>
      <c r="AD203" s="242"/>
      <c r="AE203" s="333">
        <f>AE195*AE198</f>
        <v>0</v>
      </c>
      <c r="AF203" s="333">
        <f t="shared" ref="AF203:AR203" si="555">AF195*AF198</f>
        <v>0</v>
      </c>
      <c r="AG203" s="333">
        <f t="shared" si="555"/>
        <v>0</v>
      </c>
      <c r="AH203" s="333">
        <f t="shared" si="555"/>
        <v>0</v>
      </c>
      <c r="AI203" s="333">
        <f t="shared" si="555"/>
        <v>0</v>
      </c>
      <c r="AJ203" s="333">
        <f t="shared" si="555"/>
        <v>0</v>
      </c>
      <c r="AK203" s="333">
        <f t="shared" si="555"/>
        <v>0</v>
      </c>
      <c r="AL203" s="333">
        <f t="shared" si="555"/>
        <v>0</v>
      </c>
      <c r="AM203" s="333">
        <f t="shared" si="555"/>
        <v>0</v>
      </c>
      <c r="AN203" s="333">
        <f t="shared" si="555"/>
        <v>0</v>
      </c>
      <c r="AO203" s="333">
        <f t="shared" si="555"/>
        <v>0</v>
      </c>
      <c r="AP203" s="333">
        <f t="shared" si="555"/>
        <v>0</v>
      </c>
      <c r="AQ203" s="333">
        <f t="shared" si="555"/>
        <v>0</v>
      </c>
      <c r="AR203" s="333">
        <f t="shared" si="555"/>
        <v>0</v>
      </c>
      <c r="AS203" s="545">
        <f>SUM(AE203:AR203)</f>
        <v>0</v>
      </c>
    </row>
    <row r="204" spans="2:45" ht="15.75">
      <c r="B204" s="307" t="s">
        <v>267</v>
      </c>
      <c r="C204" s="303"/>
      <c r="D204" s="265"/>
      <c r="E204" s="295"/>
      <c r="F204" s="295"/>
      <c r="G204" s="295"/>
      <c r="H204" s="295"/>
      <c r="I204" s="295"/>
      <c r="J204" s="295"/>
      <c r="K204" s="295"/>
      <c r="L204" s="295"/>
      <c r="M204" s="295"/>
      <c r="N204" s="295"/>
      <c r="O204" s="295"/>
      <c r="P204" s="295"/>
      <c r="Q204" s="295"/>
      <c r="R204" s="262"/>
      <c r="S204" s="295"/>
      <c r="T204" s="295"/>
      <c r="U204" s="295"/>
      <c r="V204" s="265"/>
      <c r="W204" s="265"/>
      <c r="X204" s="265"/>
      <c r="Y204" s="265"/>
      <c r="Z204" s="295"/>
      <c r="AA204" s="295"/>
      <c r="AB204" s="295"/>
      <c r="AC204" s="295"/>
      <c r="AD204" s="295"/>
      <c r="AE204" s="304">
        <f>SUM(AE199:AE203)</f>
        <v>0</v>
      </c>
      <c r="AF204" s="304">
        <f>SUM(AF199:AF203)</f>
        <v>0</v>
      </c>
      <c r="AG204" s="304">
        <f t="shared" ref="AG204:AK204" si="556">SUM(AG199:AG203)</f>
        <v>0</v>
      </c>
      <c r="AH204" s="304">
        <f t="shared" si="556"/>
        <v>0</v>
      </c>
      <c r="AI204" s="304">
        <f t="shared" si="556"/>
        <v>0</v>
      </c>
      <c r="AJ204" s="304">
        <f t="shared" si="556"/>
        <v>0</v>
      </c>
      <c r="AK204" s="304">
        <f t="shared" si="556"/>
        <v>0</v>
      </c>
      <c r="AL204" s="304">
        <f>SUM(AL199:AL203)</f>
        <v>0</v>
      </c>
      <c r="AM204" s="304">
        <f>SUM(AM199:AM203)</f>
        <v>0</v>
      </c>
      <c r="AN204" s="304">
        <f t="shared" ref="AN204:AR204" si="557">SUM(AN199:AN203)</f>
        <v>0</v>
      </c>
      <c r="AO204" s="304">
        <f t="shared" si="557"/>
        <v>0</v>
      </c>
      <c r="AP204" s="304">
        <f t="shared" si="557"/>
        <v>0</v>
      </c>
      <c r="AQ204" s="304">
        <f t="shared" si="557"/>
        <v>0</v>
      </c>
      <c r="AR204" s="304">
        <f t="shared" si="557"/>
        <v>0</v>
      </c>
      <c r="AS204" s="361">
        <f>SUM(AS199:AS203)</f>
        <v>0</v>
      </c>
    </row>
    <row r="205" spans="2:45" ht="15.75">
      <c r="B205" s="307" t="s">
        <v>268</v>
      </c>
      <c r="C205" s="303"/>
      <c r="D205" s="308"/>
      <c r="E205" s="295"/>
      <c r="F205" s="295"/>
      <c r="G205" s="295"/>
      <c r="H205" s="295"/>
      <c r="I205" s="295"/>
      <c r="J205" s="295"/>
      <c r="K205" s="295"/>
      <c r="L205" s="295"/>
      <c r="M205" s="295"/>
      <c r="N205" s="295"/>
      <c r="O205" s="295"/>
      <c r="P205" s="295"/>
      <c r="Q205" s="295"/>
      <c r="R205" s="262"/>
      <c r="S205" s="295"/>
      <c r="T205" s="295"/>
      <c r="U205" s="295"/>
      <c r="V205" s="265"/>
      <c r="W205" s="265"/>
      <c r="X205" s="265"/>
      <c r="Y205" s="265"/>
      <c r="Z205" s="295"/>
      <c r="AA205" s="295"/>
      <c r="AB205" s="295"/>
      <c r="AC205" s="295"/>
      <c r="AD205" s="295"/>
      <c r="AE205" s="305">
        <f>AE196*AE198</f>
        <v>0</v>
      </c>
      <c r="AF205" s="305">
        <f t="shared" ref="AF205:AK205" si="558">AF196*AF198</f>
        <v>0</v>
      </c>
      <c r="AG205" s="305">
        <f t="shared" si="558"/>
        <v>0</v>
      </c>
      <c r="AH205" s="305">
        <f t="shared" si="558"/>
        <v>0</v>
      </c>
      <c r="AI205" s="305">
        <f t="shared" si="558"/>
        <v>0</v>
      </c>
      <c r="AJ205" s="305">
        <f t="shared" si="558"/>
        <v>0</v>
      </c>
      <c r="AK205" s="305">
        <f t="shared" si="558"/>
        <v>0</v>
      </c>
      <c r="AL205" s="305">
        <f>AL196*AL198</f>
        <v>0</v>
      </c>
      <c r="AM205" s="305">
        <f t="shared" ref="AM205:AR205" si="559">AM196*AM198</f>
        <v>0</v>
      </c>
      <c r="AN205" s="305">
        <f t="shared" si="559"/>
        <v>0</v>
      </c>
      <c r="AO205" s="305">
        <f t="shared" si="559"/>
        <v>0</v>
      </c>
      <c r="AP205" s="305">
        <f t="shared" si="559"/>
        <v>0</v>
      </c>
      <c r="AQ205" s="305">
        <f t="shared" si="559"/>
        <v>0</v>
      </c>
      <c r="AR205" s="305">
        <f t="shared" si="559"/>
        <v>0</v>
      </c>
      <c r="AS205" s="361">
        <f>SUM(AE205:AR205)</f>
        <v>0</v>
      </c>
    </row>
    <row r="206" spans="2:45" ht="15.75">
      <c r="B206" s="307" t="s">
        <v>269</v>
      </c>
      <c r="C206" s="303"/>
      <c r="D206" s="308"/>
      <c r="E206" s="295"/>
      <c r="F206" s="295"/>
      <c r="G206" s="295"/>
      <c r="H206" s="295"/>
      <c r="I206" s="295"/>
      <c r="J206" s="295"/>
      <c r="K206" s="295"/>
      <c r="L206" s="295"/>
      <c r="M206" s="295"/>
      <c r="N206" s="295"/>
      <c r="O206" s="295"/>
      <c r="P206" s="295"/>
      <c r="Q206" s="295"/>
      <c r="R206" s="262"/>
      <c r="S206" s="295"/>
      <c r="T206" s="295"/>
      <c r="U206" s="295"/>
      <c r="V206" s="308"/>
      <c r="W206" s="308"/>
      <c r="X206" s="308"/>
      <c r="Y206" s="308"/>
      <c r="Z206" s="295"/>
      <c r="AA206" s="295"/>
      <c r="AB206" s="295"/>
      <c r="AC206" s="295"/>
      <c r="AD206" s="295"/>
      <c r="AE206" s="309"/>
      <c r="AF206" s="309"/>
      <c r="AG206" s="309"/>
      <c r="AH206" s="309"/>
      <c r="AI206" s="309"/>
      <c r="AJ206" s="309"/>
      <c r="AK206" s="309"/>
      <c r="AL206" s="309"/>
      <c r="AM206" s="309"/>
      <c r="AN206" s="309"/>
      <c r="AO206" s="309"/>
      <c r="AP206" s="309"/>
      <c r="AQ206" s="309"/>
      <c r="AR206" s="309"/>
      <c r="AS206" s="361">
        <f>AS204-AS205</f>
        <v>0</v>
      </c>
    </row>
    <row r="207" spans="2:45">
      <c r="B207" s="285"/>
      <c r="C207" s="308"/>
      <c r="D207" s="308"/>
      <c r="E207" s="295"/>
      <c r="F207" s="295"/>
      <c r="G207" s="295"/>
      <c r="H207" s="295"/>
      <c r="I207" s="295"/>
      <c r="J207" s="295"/>
      <c r="K207" s="295"/>
      <c r="L207" s="295"/>
      <c r="M207" s="295"/>
      <c r="N207" s="295"/>
      <c r="O207" s="295"/>
      <c r="P207" s="295"/>
      <c r="Q207" s="295"/>
      <c r="R207" s="262"/>
      <c r="S207" s="295"/>
      <c r="T207" s="295"/>
      <c r="U207" s="295"/>
      <c r="V207" s="308"/>
      <c r="W207" s="303"/>
      <c r="X207" s="308"/>
      <c r="Y207" s="308"/>
      <c r="Z207" s="295"/>
      <c r="AA207" s="295"/>
      <c r="AB207" s="295"/>
      <c r="AC207" s="295"/>
      <c r="AD207" s="295"/>
      <c r="AE207" s="310"/>
      <c r="AF207" s="310"/>
      <c r="AG207" s="310"/>
      <c r="AH207" s="310"/>
      <c r="AI207" s="310"/>
      <c r="AJ207" s="310"/>
      <c r="AK207" s="310"/>
      <c r="AL207" s="310"/>
      <c r="AM207" s="310"/>
      <c r="AN207" s="310"/>
      <c r="AO207" s="310"/>
      <c r="AP207" s="310"/>
      <c r="AQ207" s="310"/>
      <c r="AR207" s="310"/>
      <c r="AS207" s="306"/>
    </row>
    <row r="208" spans="2:45">
      <c r="B208" s="256" t="s">
        <v>144</v>
      </c>
      <c r="C208" s="266"/>
      <c r="D208" s="242"/>
      <c r="E208" s="242"/>
      <c r="F208" s="242"/>
      <c r="G208" s="242"/>
      <c r="H208" s="242"/>
      <c r="I208" s="242"/>
      <c r="J208" s="242"/>
      <c r="K208" s="242"/>
      <c r="L208" s="242"/>
      <c r="M208" s="242"/>
      <c r="N208" s="242"/>
      <c r="O208" s="242"/>
      <c r="P208" s="242"/>
      <c r="Q208" s="242"/>
      <c r="R208" s="314"/>
      <c r="S208" s="242"/>
      <c r="T208" s="242"/>
      <c r="U208" s="242"/>
      <c r="V208" s="266"/>
      <c r="W208" s="245"/>
      <c r="X208" s="245"/>
      <c r="Y208" s="242"/>
      <c r="Z208" s="242"/>
      <c r="AA208" s="245"/>
      <c r="AB208" s="245"/>
      <c r="AC208" s="245"/>
      <c r="AD208" s="245"/>
      <c r="AE208" s="253">
        <f>SUMPRODUCT($E$38:$E$193,AE38:AE193)</f>
        <v>0</v>
      </c>
      <c r="AF208" s="253">
        <f>SUMPRODUCT($E$38:$E$193,AF38:AF193)</f>
        <v>0</v>
      </c>
      <c r="AG208" s="253">
        <f>IF(AG36="kw",SUMPRODUCT($Q$38:$Q$193,$S$38:$S$193,AG38:AG193),SUMPRODUCT($E$38:$E$193,AG38:AG193))</f>
        <v>0</v>
      </c>
      <c r="AH208" s="253">
        <f t="shared" ref="AH208:AR208" si="560">IF(AH36="kw",SUMPRODUCT($Q$38:$Q$193,$S$38:$S$193,AH38:AH193),SUMPRODUCT($E$38:$E$193,AH38:AH193))</f>
        <v>0</v>
      </c>
      <c r="AI208" s="253">
        <f t="shared" si="560"/>
        <v>0</v>
      </c>
      <c r="AJ208" s="253">
        <f t="shared" si="560"/>
        <v>0</v>
      </c>
      <c r="AK208" s="253">
        <f t="shared" si="560"/>
        <v>0</v>
      </c>
      <c r="AL208" s="253">
        <f t="shared" si="560"/>
        <v>0</v>
      </c>
      <c r="AM208" s="253">
        <f t="shared" si="560"/>
        <v>0</v>
      </c>
      <c r="AN208" s="253">
        <f t="shared" si="560"/>
        <v>0</v>
      </c>
      <c r="AO208" s="253">
        <f t="shared" si="560"/>
        <v>0</v>
      </c>
      <c r="AP208" s="253">
        <f t="shared" si="560"/>
        <v>0</v>
      </c>
      <c r="AQ208" s="253">
        <f t="shared" si="560"/>
        <v>0</v>
      </c>
      <c r="AR208" s="253">
        <f t="shared" si="560"/>
        <v>0</v>
      </c>
      <c r="AS208" s="306"/>
    </row>
    <row r="209" spans="2:45">
      <c r="B209" s="256" t="s">
        <v>145</v>
      </c>
      <c r="C209" s="266"/>
      <c r="D209" s="242"/>
      <c r="E209" s="242"/>
      <c r="F209" s="242"/>
      <c r="G209" s="242"/>
      <c r="H209" s="242"/>
      <c r="I209" s="242"/>
      <c r="J209" s="242"/>
      <c r="K209" s="242"/>
      <c r="L209" s="242"/>
      <c r="M209" s="242"/>
      <c r="N209" s="242"/>
      <c r="O209" s="242"/>
      <c r="P209" s="242"/>
      <c r="Q209" s="242"/>
      <c r="R209" s="314"/>
      <c r="S209" s="242"/>
      <c r="T209" s="242"/>
      <c r="U209" s="242"/>
      <c r="V209" s="266"/>
      <c r="W209" s="245"/>
      <c r="X209" s="245"/>
      <c r="Y209" s="242"/>
      <c r="Z209" s="242"/>
      <c r="AA209" s="245"/>
      <c r="AB209" s="245"/>
      <c r="AC209" s="245"/>
      <c r="AD209" s="245"/>
      <c r="AE209" s="253">
        <f>SUMPRODUCT($F$38:$F$193,AE38:AE193)</f>
        <v>0</v>
      </c>
      <c r="AF209" s="253">
        <f>SUMPRODUCT($F$38:$F$193,AF38:AF193)</f>
        <v>0</v>
      </c>
      <c r="AG209" s="253">
        <f>IF(AG36="kw",SUMPRODUCT($Q$38:$Q$193,$T$38:$T$193,AG38:AG193),SUMPRODUCT($F$38:$F$193,AG38:AG193))</f>
        <v>0</v>
      </c>
      <c r="AH209" s="253">
        <f t="shared" ref="AH209:AR209" si="561">IF(AH36="kw",SUMPRODUCT($Q$38:$Q$193,$T$38:$T$193,AH38:AH193),SUMPRODUCT($F$38:$F$193,AH38:AH193))</f>
        <v>0</v>
      </c>
      <c r="AI209" s="253">
        <f t="shared" si="561"/>
        <v>0</v>
      </c>
      <c r="AJ209" s="253">
        <f t="shared" si="561"/>
        <v>0</v>
      </c>
      <c r="AK209" s="253">
        <f t="shared" si="561"/>
        <v>0</v>
      </c>
      <c r="AL209" s="253">
        <f t="shared" si="561"/>
        <v>0</v>
      </c>
      <c r="AM209" s="253">
        <f t="shared" si="561"/>
        <v>0</v>
      </c>
      <c r="AN209" s="253">
        <f t="shared" si="561"/>
        <v>0</v>
      </c>
      <c r="AO209" s="253">
        <f t="shared" si="561"/>
        <v>0</v>
      </c>
      <c r="AP209" s="253">
        <f t="shared" si="561"/>
        <v>0</v>
      </c>
      <c r="AQ209" s="253">
        <f t="shared" si="561"/>
        <v>0</v>
      </c>
      <c r="AR209" s="253">
        <f t="shared" si="561"/>
        <v>0</v>
      </c>
      <c r="AS209" s="297"/>
    </row>
    <row r="210" spans="2:45">
      <c r="B210" s="256" t="s">
        <v>146</v>
      </c>
      <c r="C210" s="266"/>
      <c r="D210" s="242"/>
      <c r="E210" s="242"/>
      <c r="F210" s="242"/>
      <c r="G210" s="242"/>
      <c r="H210" s="242"/>
      <c r="I210" s="242"/>
      <c r="J210" s="242"/>
      <c r="K210" s="242"/>
      <c r="L210" s="242"/>
      <c r="M210" s="242"/>
      <c r="N210" s="242"/>
      <c r="O210" s="242"/>
      <c r="P210" s="242"/>
      <c r="Q210" s="242"/>
      <c r="R210" s="314"/>
      <c r="S210" s="242"/>
      <c r="T210" s="242"/>
      <c r="U210" s="242"/>
      <c r="V210" s="266"/>
      <c r="W210" s="245"/>
      <c r="X210" s="245"/>
      <c r="Y210" s="242"/>
      <c r="Z210" s="242"/>
      <c r="AA210" s="245"/>
      <c r="AB210" s="245"/>
      <c r="AC210" s="245"/>
      <c r="AD210" s="245"/>
      <c r="AE210" s="253">
        <f>SUMPRODUCT($G$38:$G$193,AE38:AE193)</f>
        <v>0</v>
      </c>
      <c r="AF210" s="253">
        <f>SUMPRODUCT($G$38:$G$193,AF38:AF193)</f>
        <v>0</v>
      </c>
      <c r="AG210" s="253">
        <f>IF(AG36="kw",SUMPRODUCT($Q$38:$Q$193,$U$38:$U$193,AG38:AG193),SUMPRODUCT($G$38:$G$193,AG38:AG193))</f>
        <v>0</v>
      </c>
      <c r="AH210" s="253">
        <f t="shared" ref="AH210:AR210" si="562">IF(AH36="kw",SUMPRODUCT($Q$38:$Q$193,$U$38:$U$193,AH38:AH193),SUMPRODUCT($G$38:$G$193,AH38:AH193))</f>
        <v>0</v>
      </c>
      <c r="AI210" s="253">
        <f t="shared" si="562"/>
        <v>0</v>
      </c>
      <c r="AJ210" s="253">
        <f t="shared" si="562"/>
        <v>0</v>
      </c>
      <c r="AK210" s="253">
        <f t="shared" si="562"/>
        <v>0</v>
      </c>
      <c r="AL210" s="253">
        <f t="shared" si="562"/>
        <v>0</v>
      </c>
      <c r="AM210" s="253">
        <f t="shared" si="562"/>
        <v>0</v>
      </c>
      <c r="AN210" s="253">
        <f t="shared" si="562"/>
        <v>0</v>
      </c>
      <c r="AO210" s="253">
        <f t="shared" si="562"/>
        <v>0</v>
      </c>
      <c r="AP210" s="253">
        <f t="shared" si="562"/>
        <v>0</v>
      </c>
      <c r="AQ210" s="253">
        <f t="shared" si="562"/>
        <v>0</v>
      </c>
      <c r="AR210" s="253">
        <f t="shared" si="562"/>
        <v>0</v>
      </c>
      <c r="AS210" s="297"/>
    </row>
    <row r="211" spans="2:45">
      <c r="B211" s="256" t="s">
        <v>147</v>
      </c>
      <c r="C211" s="266"/>
      <c r="D211" s="242"/>
      <c r="E211" s="242"/>
      <c r="F211" s="242"/>
      <c r="G211" s="242"/>
      <c r="H211" s="242"/>
      <c r="I211" s="242"/>
      <c r="J211" s="242"/>
      <c r="K211" s="242"/>
      <c r="L211" s="242"/>
      <c r="M211" s="242"/>
      <c r="N211" s="242"/>
      <c r="O211" s="242"/>
      <c r="P211" s="242"/>
      <c r="Q211" s="242"/>
      <c r="R211" s="314"/>
      <c r="S211" s="242"/>
      <c r="T211" s="242"/>
      <c r="U211" s="242"/>
      <c r="V211" s="266"/>
      <c r="W211" s="245"/>
      <c r="X211" s="245"/>
      <c r="Y211" s="242"/>
      <c r="Z211" s="242"/>
      <c r="AA211" s="245"/>
      <c r="AB211" s="245"/>
      <c r="AC211" s="245"/>
      <c r="AD211" s="245"/>
      <c r="AE211" s="253">
        <f>SUMPRODUCT($H$38:$H$193,AE38:AE193)</f>
        <v>0</v>
      </c>
      <c r="AF211" s="253">
        <f>SUMPRODUCT($H$38:$H$193,AF38:AF193)</f>
        <v>0</v>
      </c>
      <c r="AG211" s="253">
        <f>IF(AG36="kw",SUMPRODUCT($Q$38:$Q$193,$V$38:$V$193,AG38:AG193),SUMPRODUCT($H$38:$H$193,AG38:AG193))</f>
        <v>0</v>
      </c>
      <c r="AH211" s="253">
        <f t="shared" ref="AH211:AR211" si="563">IF(AH36="kw",SUMPRODUCT($Q$38:$Q$193,$V$38:$V$193,AH38:AH193),SUMPRODUCT($H$38:$H$193,AH38:AH193))</f>
        <v>0</v>
      </c>
      <c r="AI211" s="253">
        <f t="shared" si="563"/>
        <v>0</v>
      </c>
      <c r="AJ211" s="253">
        <f t="shared" si="563"/>
        <v>0</v>
      </c>
      <c r="AK211" s="253">
        <f t="shared" si="563"/>
        <v>0</v>
      </c>
      <c r="AL211" s="253">
        <f t="shared" si="563"/>
        <v>0</v>
      </c>
      <c r="AM211" s="253">
        <f t="shared" si="563"/>
        <v>0</v>
      </c>
      <c r="AN211" s="253">
        <f t="shared" si="563"/>
        <v>0</v>
      </c>
      <c r="AO211" s="253">
        <f t="shared" si="563"/>
        <v>0</v>
      </c>
      <c r="AP211" s="253">
        <f t="shared" si="563"/>
        <v>0</v>
      </c>
      <c r="AQ211" s="253">
        <f t="shared" si="563"/>
        <v>0</v>
      </c>
      <c r="AR211" s="253">
        <f t="shared" si="563"/>
        <v>0</v>
      </c>
      <c r="AS211" s="297"/>
    </row>
    <row r="212" spans="2:45">
      <c r="B212" s="256" t="s">
        <v>148</v>
      </c>
      <c r="C212" s="266"/>
      <c r="D212" s="242"/>
      <c r="E212" s="242"/>
      <c r="F212" s="242"/>
      <c r="G212" s="242"/>
      <c r="H212" s="242"/>
      <c r="I212" s="242"/>
      <c r="J212" s="242"/>
      <c r="K212" s="242"/>
      <c r="L212" s="242"/>
      <c r="M212" s="242"/>
      <c r="N212" s="242"/>
      <c r="O212" s="242"/>
      <c r="P212" s="242"/>
      <c r="Q212" s="242"/>
      <c r="R212" s="314"/>
      <c r="S212" s="242"/>
      <c r="T212" s="242"/>
      <c r="U212" s="242"/>
      <c r="V212" s="266"/>
      <c r="W212" s="245"/>
      <c r="X212" s="245"/>
      <c r="Y212" s="242"/>
      <c r="Z212" s="242"/>
      <c r="AA212" s="245"/>
      <c r="AB212" s="245"/>
      <c r="AC212" s="245"/>
      <c r="AD212" s="245"/>
      <c r="AE212" s="253">
        <f>SUMPRODUCT($I$38:$I$193,AE38:AE193)</f>
        <v>0</v>
      </c>
      <c r="AF212" s="253">
        <f>SUMPRODUCT($I$38:$I$193,AF38:AF193)</f>
        <v>0</v>
      </c>
      <c r="AG212" s="253">
        <f>IF(AG36="kw",SUMPRODUCT($Q$38:$Q$193,$W$38:$W$193,AG38:AG193),SUMPRODUCT($I$38:$I$193,AG38:AG193))</f>
        <v>0</v>
      </c>
      <c r="AH212" s="253">
        <f t="shared" ref="AH212:AR212" si="564">IF(AH36="kw",SUMPRODUCT($Q$38:$Q$193,$W$38:$W$193,AH38:AH193),SUMPRODUCT($I$38:$I$193,AH38:AH193))</f>
        <v>0</v>
      </c>
      <c r="AI212" s="253">
        <f t="shared" si="564"/>
        <v>0</v>
      </c>
      <c r="AJ212" s="253">
        <f t="shared" si="564"/>
        <v>0</v>
      </c>
      <c r="AK212" s="253">
        <f t="shared" si="564"/>
        <v>0</v>
      </c>
      <c r="AL212" s="253">
        <f t="shared" si="564"/>
        <v>0</v>
      </c>
      <c r="AM212" s="253">
        <f t="shared" si="564"/>
        <v>0</v>
      </c>
      <c r="AN212" s="253">
        <f t="shared" si="564"/>
        <v>0</v>
      </c>
      <c r="AO212" s="253">
        <f t="shared" si="564"/>
        <v>0</v>
      </c>
      <c r="AP212" s="253">
        <f t="shared" si="564"/>
        <v>0</v>
      </c>
      <c r="AQ212" s="253">
        <f t="shared" si="564"/>
        <v>0</v>
      </c>
      <c r="AR212" s="253">
        <f t="shared" si="564"/>
        <v>0</v>
      </c>
      <c r="AS212" s="297"/>
    </row>
    <row r="213" spans="2:45">
      <c r="B213" s="256" t="s">
        <v>842</v>
      </c>
      <c r="C213" s="266"/>
      <c r="D213" s="242"/>
      <c r="E213" s="242"/>
      <c r="F213" s="242"/>
      <c r="G213" s="242"/>
      <c r="H213" s="242"/>
      <c r="I213" s="242"/>
      <c r="J213" s="242"/>
      <c r="K213" s="242"/>
      <c r="L213" s="242"/>
      <c r="M213" s="242"/>
      <c r="N213" s="242"/>
      <c r="O213" s="242"/>
      <c r="P213" s="242"/>
      <c r="Q213" s="242"/>
      <c r="R213" s="314"/>
      <c r="S213" s="242"/>
      <c r="T213" s="242"/>
      <c r="U213" s="242"/>
      <c r="V213" s="266"/>
      <c r="W213" s="245"/>
      <c r="X213" s="245"/>
      <c r="Y213" s="242"/>
      <c r="Z213" s="242"/>
      <c r="AA213" s="245"/>
      <c r="AB213" s="245"/>
      <c r="AC213" s="245"/>
      <c r="AD213" s="245"/>
      <c r="AE213" s="253">
        <f>SUMPRODUCT($J$38:$J$193,AE38:AE193)</f>
        <v>0</v>
      </c>
      <c r="AF213" s="253">
        <f>SUMPRODUCT($J$38:$J$193,AF38:AF193)</f>
        <v>1792707.6</v>
      </c>
      <c r="AG213" s="253">
        <f>IF(AG36="kw",SUMPRODUCT($Q$38:$Q$193,$X$38:$X$193,AG38:AG193),SUMPRODUCT($J$38:$J$193,AG38:AG193))</f>
        <v>5238.7199999999993</v>
      </c>
      <c r="AH213" s="253">
        <f t="shared" ref="AH213:AR213" si="565">IF(AH36="kw",SUMPRODUCT($Q$38:$Q$193,$X$38:$X$193,AH38:AH193),SUMPRODUCT($J$38:$J$193,AH38:AH193))</f>
        <v>2496.4800000000005</v>
      </c>
      <c r="AI213" s="253">
        <f t="shared" si="565"/>
        <v>0</v>
      </c>
      <c r="AJ213" s="253">
        <f t="shared" si="565"/>
        <v>0</v>
      </c>
      <c r="AK213" s="253">
        <f t="shared" si="565"/>
        <v>0</v>
      </c>
      <c r="AL213" s="253">
        <f t="shared" si="565"/>
        <v>0</v>
      </c>
      <c r="AM213" s="253">
        <f t="shared" si="565"/>
        <v>0</v>
      </c>
      <c r="AN213" s="253">
        <f t="shared" si="565"/>
        <v>0</v>
      </c>
      <c r="AO213" s="253">
        <f t="shared" si="565"/>
        <v>0</v>
      </c>
      <c r="AP213" s="253">
        <f t="shared" si="565"/>
        <v>0</v>
      </c>
      <c r="AQ213" s="253">
        <f t="shared" si="565"/>
        <v>0</v>
      </c>
      <c r="AR213" s="253">
        <f t="shared" si="565"/>
        <v>0</v>
      </c>
      <c r="AS213" s="297"/>
    </row>
    <row r="214" spans="2:45">
      <c r="B214" s="256" t="s">
        <v>847</v>
      </c>
      <c r="C214" s="266"/>
      <c r="D214" s="242"/>
      <c r="E214" s="242"/>
      <c r="F214" s="242"/>
      <c r="G214" s="242"/>
      <c r="H214" s="242"/>
      <c r="I214" s="242"/>
      <c r="J214" s="242"/>
      <c r="K214" s="242"/>
      <c r="L214" s="242"/>
      <c r="M214" s="242"/>
      <c r="N214" s="242"/>
      <c r="O214" s="242"/>
      <c r="P214" s="242"/>
      <c r="Q214" s="242"/>
      <c r="R214" s="314"/>
      <c r="S214" s="242"/>
      <c r="T214" s="242"/>
      <c r="U214" s="242"/>
      <c r="V214" s="266"/>
      <c r="W214" s="245"/>
      <c r="X214" s="245"/>
      <c r="Y214" s="242"/>
      <c r="Z214" s="242"/>
      <c r="AA214" s="245"/>
      <c r="AB214" s="245"/>
      <c r="AC214" s="245"/>
      <c r="AD214" s="245"/>
      <c r="AE214" s="253">
        <f>SUMPRODUCT($K$35:$K$193,AE35:AE193)</f>
        <v>0</v>
      </c>
      <c r="AF214" s="253">
        <f>SUMPRODUCT($K$35:$K$193,AF35:AF193)</f>
        <v>1792707.6</v>
      </c>
      <c r="AG214" s="253">
        <f>IF(AG36="kw",SUMPRODUCT($Q$38:$Q$193,$Y$38:$Y$193,AG38:AG193),SUMPRODUCT($K$38:$K$193,AG38:AG193))</f>
        <v>5238.7199999999993</v>
      </c>
      <c r="AH214" s="253">
        <f t="shared" ref="AH214:AR214" si="566">IF(AH36="kw",SUMPRODUCT($Q$38:$Q$193,$Y$38:$Y$193,AH38:AH193),SUMPRODUCT($K$38:$K$193,AH38:AH193))</f>
        <v>2496.4800000000005</v>
      </c>
      <c r="AI214" s="253">
        <f t="shared" si="566"/>
        <v>0</v>
      </c>
      <c r="AJ214" s="253">
        <f t="shared" si="566"/>
        <v>0</v>
      </c>
      <c r="AK214" s="253">
        <f t="shared" si="566"/>
        <v>0</v>
      </c>
      <c r="AL214" s="253">
        <f t="shared" si="566"/>
        <v>0</v>
      </c>
      <c r="AM214" s="253">
        <f t="shared" si="566"/>
        <v>0</v>
      </c>
      <c r="AN214" s="253">
        <f t="shared" si="566"/>
        <v>0</v>
      </c>
      <c r="AO214" s="253">
        <f t="shared" si="566"/>
        <v>0</v>
      </c>
      <c r="AP214" s="253">
        <f t="shared" si="566"/>
        <v>0</v>
      </c>
      <c r="AQ214" s="253">
        <f t="shared" si="566"/>
        <v>0</v>
      </c>
      <c r="AR214" s="253">
        <f t="shared" si="566"/>
        <v>0</v>
      </c>
      <c r="AS214" s="297"/>
    </row>
    <row r="215" spans="2:45">
      <c r="B215" s="256" t="s">
        <v>848</v>
      </c>
      <c r="C215" s="266"/>
      <c r="D215" s="242"/>
      <c r="E215" s="242"/>
      <c r="F215" s="242"/>
      <c r="G215" s="242"/>
      <c r="H215" s="242"/>
      <c r="I215" s="242"/>
      <c r="J215" s="242"/>
      <c r="K215" s="242"/>
      <c r="L215" s="242"/>
      <c r="M215" s="242"/>
      <c r="N215" s="242"/>
      <c r="O215" s="242"/>
      <c r="P215" s="242"/>
      <c r="Q215" s="242"/>
      <c r="R215" s="314"/>
      <c r="S215" s="242"/>
      <c r="T215" s="242"/>
      <c r="U215" s="242"/>
      <c r="V215" s="266"/>
      <c r="W215" s="245"/>
      <c r="X215" s="245"/>
      <c r="Y215" s="242"/>
      <c r="Z215" s="242"/>
      <c r="AA215" s="245"/>
      <c r="AB215" s="245"/>
      <c r="AC215" s="245"/>
      <c r="AD215" s="245"/>
      <c r="AE215" s="253">
        <f>SUMPRODUCT($L$38:$L$193,AE38:AE193)</f>
        <v>0</v>
      </c>
      <c r="AF215" s="253">
        <f>SUMPRODUCT($L$38:$L$193,AF38:AF193)</f>
        <v>1792585</v>
      </c>
      <c r="AG215" s="253">
        <f>IF(AG36="kw",SUMPRODUCT($Q$38:$Q$193,$Z$38:$Z$193,AG38:AG193),SUMPRODUCT($L$38:$L$193,AG38:AG193))</f>
        <v>5226.7199999999993</v>
      </c>
      <c r="AH215" s="253">
        <f t="shared" ref="AH215:AR215" si="567">IF(AH36="kw",SUMPRODUCT($Q$38:$Q$193,$Z$38:$Z$193,AH38:AH193),SUMPRODUCT($L$38:$L$193,AH38:AH193))</f>
        <v>2496.48</v>
      </c>
      <c r="AI215" s="253">
        <f t="shared" si="567"/>
        <v>0</v>
      </c>
      <c r="AJ215" s="253">
        <f t="shared" si="567"/>
        <v>0</v>
      </c>
      <c r="AK215" s="253">
        <f t="shared" si="567"/>
        <v>0</v>
      </c>
      <c r="AL215" s="253">
        <f t="shared" si="567"/>
        <v>0</v>
      </c>
      <c r="AM215" s="253">
        <f t="shared" si="567"/>
        <v>0</v>
      </c>
      <c r="AN215" s="253">
        <f t="shared" si="567"/>
        <v>0</v>
      </c>
      <c r="AO215" s="253">
        <f t="shared" si="567"/>
        <v>0</v>
      </c>
      <c r="AP215" s="253">
        <f t="shared" si="567"/>
        <v>0</v>
      </c>
      <c r="AQ215" s="253">
        <f t="shared" si="567"/>
        <v>0</v>
      </c>
      <c r="AR215" s="253">
        <f t="shared" si="567"/>
        <v>0</v>
      </c>
      <c r="AS215" s="297"/>
    </row>
    <row r="216" spans="2:45">
      <c r="B216" s="256" t="s">
        <v>849</v>
      </c>
      <c r="C216" s="266"/>
      <c r="D216" s="242"/>
      <c r="E216" s="242"/>
      <c r="F216" s="242"/>
      <c r="G216" s="242"/>
      <c r="H216" s="242"/>
      <c r="I216" s="242"/>
      <c r="J216" s="242"/>
      <c r="K216" s="242"/>
      <c r="L216" s="242"/>
      <c r="M216" s="242"/>
      <c r="N216" s="242"/>
      <c r="O216" s="242"/>
      <c r="P216" s="242"/>
      <c r="Q216" s="242"/>
      <c r="R216" s="314"/>
      <c r="S216" s="242"/>
      <c r="T216" s="242"/>
      <c r="U216" s="242"/>
      <c r="V216" s="266"/>
      <c r="W216" s="245"/>
      <c r="X216" s="245"/>
      <c r="Y216" s="242"/>
      <c r="Z216" s="242"/>
      <c r="AA216" s="245"/>
      <c r="AB216" s="245"/>
      <c r="AC216" s="245"/>
      <c r="AD216" s="245"/>
      <c r="AE216" s="253">
        <f>SUMPRODUCT($M$38:$M$193,AE38:AE193)</f>
        <v>0</v>
      </c>
      <c r="AF216" s="253">
        <f>SUMPRODUCT($M$38:$M$193,AF38:AF193)</f>
        <v>1676670.2999999998</v>
      </c>
      <c r="AG216" s="253">
        <f>IF(AG36="kw",SUMPRODUCT($Q$38:$Q$193,$AA$38:$AA$193,AG38:AG193),SUMPRODUCT($M$38:$M$193,AG38:AG193))</f>
        <v>4648.3200000000006</v>
      </c>
      <c r="AH216" s="253">
        <f t="shared" ref="AH216:AR216" si="568">IF(AH36="kw",SUMPRODUCT($Q$38:$Q$193,$AA$38:$AA$193,AH38:AH193),SUMPRODUCT($M$38:$M$193,AH38:AH193))</f>
        <v>2129.2800000000002</v>
      </c>
      <c r="AI216" s="253">
        <f t="shared" si="568"/>
        <v>0</v>
      </c>
      <c r="AJ216" s="253">
        <f t="shared" si="568"/>
        <v>0</v>
      </c>
      <c r="AK216" s="253">
        <f t="shared" si="568"/>
        <v>0</v>
      </c>
      <c r="AL216" s="253">
        <f t="shared" si="568"/>
        <v>0</v>
      </c>
      <c r="AM216" s="253">
        <f t="shared" si="568"/>
        <v>0</v>
      </c>
      <c r="AN216" s="253">
        <f t="shared" si="568"/>
        <v>0</v>
      </c>
      <c r="AO216" s="253">
        <f t="shared" si="568"/>
        <v>0</v>
      </c>
      <c r="AP216" s="253">
        <f t="shared" si="568"/>
        <v>0</v>
      </c>
      <c r="AQ216" s="253">
        <f t="shared" si="568"/>
        <v>0</v>
      </c>
      <c r="AR216" s="253">
        <f t="shared" si="568"/>
        <v>0</v>
      </c>
      <c r="AS216" s="297"/>
    </row>
    <row r="217" spans="2:45">
      <c r="B217" s="256" t="s">
        <v>850</v>
      </c>
      <c r="C217" s="266"/>
      <c r="D217" s="242"/>
      <c r="E217" s="242"/>
      <c r="F217" s="242"/>
      <c r="G217" s="242"/>
      <c r="H217" s="242"/>
      <c r="I217" s="242"/>
      <c r="J217" s="242"/>
      <c r="K217" s="242"/>
      <c r="L217" s="242"/>
      <c r="M217" s="242"/>
      <c r="N217" s="242"/>
      <c r="O217" s="242"/>
      <c r="P217" s="242"/>
      <c r="Q217" s="242"/>
      <c r="R217" s="314"/>
      <c r="S217" s="242"/>
      <c r="T217" s="242"/>
      <c r="U217" s="242"/>
      <c r="V217" s="266"/>
      <c r="W217" s="245"/>
      <c r="X217" s="245"/>
      <c r="Y217" s="242"/>
      <c r="Z217" s="242"/>
      <c r="AA217" s="245"/>
      <c r="AB217" s="245"/>
      <c r="AC217" s="245"/>
      <c r="AD217" s="245"/>
      <c r="AE217" s="253">
        <f>SUMPRODUCT($N$38:$N$193,AE38:AE193)</f>
        <v>0</v>
      </c>
      <c r="AF217" s="253">
        <f>SUMPRODUCT($N$38:$N$193,AF38:AF193)</f>
        <v>1123554.9000000001</v>
      </c>
      <c r="AG217" s="253">
        <f>IF(AG36="kw",SUMPRODUCT($Q$38:$Q$193,$AB$38:$AB$193,AG38:AG193),SUMPRODUCT($N$38:$N$193,AG38:AG193))</f>
        <v>2967.72</v>
      </c>
      <c r="AH217" s="253">
        <f t="shared" ref="AH217:AR217" si="569">IF(AH36="kw",SUMPRODUCT($Q$38:$Q$193,$AB$38:$AB$193,AH38:AH193),SUMPRODUCT($N$38:$N$193,AH38:AH193))</f>
        <v>1106.28</v>
      </c>
      <c r="AI217" s="253">
        <f t="shared" si="569"/>
        <v>0</v>
      </c>
      <c r="AJ217" s="253">
        <f t="shared" si="569"/>
        <v>0</v>
      </c>
      <c r="AK217" s="253">
        <f t="shared" si="569"/>
        <v>0</v>
      </c>
      <c r="AL217" s="253">
        <f t="shared" si="569"/>
        <v>0</v>
      </c>
      <c r="AM217" s="253">
        <f t="shared" si="569"/>
        <v>0</v>
      </c>
      <c r="AN217" s="253">
        <f t="shared" si="569"/>
        <v>0</v>
      </c>
      <c r="AO217" s="253">
        <f t="shared" si="569"/>
        <v>0</v>
      </c>
      <c r="AP217" s="253">
        <f t="shared" si="569"/>
        <v>0</v>
      </c>
      <c r="AQ217" s="253">
        <f t="shared" si="569"/>
        <v>0</v>
      </c>
      <c r="AR217" s="253">
        <f t="shared" si="569"/>
        <v>0</v>
      </c>
      <c r="AS217" s="297"/>
    </row>
    <row r="218" spans="2:45">
      <c r="B218" s="256" t="s">
        <v>851</v>
      </c>
      <c r="C218" s="266"/>
      <c r="D218" s="242"/>
      <c r="E218" s="242"/>
      <c r="F218" s="242"/>
      <c r="G218" s="242"/>
      <c r="H218" s="242"/>
      <c r="I218" s="242"/>
      <c r="J218" s="242"/>
      <c r="K218" s="242"/>
      <c r="L218" s="242"/>
      <c r="M218" s="242"/>
      <c r="N218" s="242"/>
      <c r="O218" s="242"/>
      <c r="P218" s="242"/>
      <c r="Q218" s="242"/>
      <c r="R218" s="314"/>
      <c r="S218" s="242"/>
      <c r="T218" s="242"/>
      <c r="U218" s="242"/>
      <c r="V218" s="266"/>
      <c r="W218" s="245"/>
      <c r="X218" s="245"/>
      <c r="Y218" s="242"/>
      <c r="Z218" s="242"/>
      <c r="AA218" s="245"/>
      <c r="AB218" s="245"/>
      <c r="AC218" s="245"/>
      <c r="AD218" s="245"/>
      <c r="AE218" s="253">
        <f>SUMPRODUCT($O$38:$O$193,AE38:AE193)</f>
        <v>0</v>
      </c>
      <c r="AF218" s="253">
        <f>SUMPRODUCT($O$38:$O$193,AF38:AF193)</f>
        <v>639160.30000000005</v>
      </c>
      <c r="AG218" s="253">
        <f>IF(AG36="kw",SUMPRODUCT($Q$38:$Q$193,$AC$38:$AC$193,AG38:AG193),SUMPRODUCT($O$38:$O$193,AG38:AG193))</f>
        <v>2800.6800000000003</v>
      </c>
      <c r="AH218" s="253">
        <f t="shared" ref="AH218:AR218" si="570">IF(AH36="kw",SUMPRODUCT($Q$38:$Q$193,$AC$38:$AC$193,AH38:AH193),SUMPRODUCT($O$38:$O$193,AH38:AH193))</f>
        <v>994.92000000000007</v>
      </c>
      <c r="AI218" s="253">
        <f t="shared" si="570"/>
        <v>0</v>
      </c>
      <c r="AJ218" s="253">
        <f t="shared" si="570"/>
        <v>0</v>
      </c>
      <c r="AK218" s="253">
        <f t="shared" si="570"/>
        <v>0</v>
      </c>
      <c r="AL218" s="253">
        <f t="shared" si="570"/>
        <v>0</v>
      </c>
      <c r="AM218" s="253">
        <f t="shared" si="570"/>
        <v>0</v>
      </c>
      <c r="AN218" s="253">
        <f t="shared" si="570"/>
        <v>0</v>
      </c>
      <c r="AO218" s="253">
        <f t="shared" si="570"/>
        <v>0</v>
      </c>
      <c r="AP218" s="253">
        <f t="shared" si="570"/>
        <v>0</v>
      </c>
      <c r="AQ218" s="253">
        <f t="shared" si="570"/>
        <v>0</v>
      </c>
      <c r="AR218" s="253">
        <f t="shared" si="570"/>
        <v>0</v>
      </c>
      <c r="AS218" s="297"/>
    </row>
    <row r="219" spans="2:45">
      <c r="B219" s="390" t="s">
        <v>852</v>
      </c>
      <c r="C219" s="321"/>
      <c r="D219" s="339"/>
      <c r="E219" s="339"/>
      <c r="F219" s="339"/>
      <c r="G219" s="339"/>
      <c r="H219" s="339"/>
      <c r="I219" s="339"/>
      <c r="J219" s="339"/>
      <c r="K219" s="339"/>
      <c r="L219" s="339"/>
      <c r="M219" s="339"/>
      <c r="N219" s="339"/>
      <c r="O219" s="339"/>
      <c r="P219" s="339"/>
      <c r="Q219" s="339"/>
      <c r="R219" s="338"/>
      <c r="S219" s="339"/>
      <c r="T219" s="339"/>
      <c r="U219" s="339"/>
      <c r="V219" s="321"/>
      <c r="W219" s="340"/>
      <c r="X219" s="340"/>
      <c r="Y219" s="339"/>
      <c r="Z219" s="339"/>
      <c r="AA219" s="340"/>
      <c r="AB219" s="340"/>
      <c r="AC219" s="340"/>
      <c r="AD219" s="340"/>
      <c r="AE219" s="287">
        <f>SUMPRODUCT($P$38:$P$193,AE38:AE193)</f>
        <v>0</v>
      </c>
      <c r="AF219" s="287">
        <f>SUMPRODUCT($P$38:$P$193,AF38:AF193)</f>
        <v>437649.60000000003</v>
      </c>
      <c r="AG219" s="287">
        <f>IF(AG36="kw",SUMPRODUCT($Q$38:$Q$193,$AD$38:$AD$193,AG38:AG193),SUMPRODUCT($P$38:$P$193,AG38:AG193))</f>
        <v>2191.1999999999998</v>
      </c>
      <c r="AH219" s="287">
        <f t="shared" ref="AH219:AR219" si="571">IF(AH36="kw",SUMPRODUCT($Q$38:$Q$193,$AD$38:$AD$193,AH38:AH193),SUMPRODUCT($P$38:$P$193,AH38:AH193))</f>
        <v>652.80000000000007</v>
      </c>
      <c r="AI219" s="287">
        <f t="shared" si="571"/>
        <v>0</v>
      </c>
      <c r="AJ219" s="287">
        <f t="shared" si="571"/>
        <v>0</v>
      </c>
      <c r="AK219" s="287">
        <f t="shared" si="571"/>
        <v>0</v>
      </c>
      <c r="AL219" s="287">
        <f t="shared" si="571"/>
        <v>0</v>
      </c>
      <c r="AM219" s="287">
        <f t="shared" si="571"/>
        <v>0</v>
      </c>
      <c r="AN219" s="287">
        <f t="shared" si="571"/>
        <v>0</v>
      </c>
      <c r="AO219" s="287">
        <f t="shared" si="571"/>
        <v>0</v>
      </c>
      <c r="AP219" s="287">
        <f t="shared" si="571"/>
        <v>0</v>
      </c>
      <c r="AQ219" s="287">
        <f t="shared" si="571"/>
        <v>0</v>
      </c>
      <c r="AR219" s="287">
        <f t="shared" si="571"/>
        <v>0</v>
      </c>
      <c r="AS219" s="341"/>
    </row>
    <row r="220" spans="2:45" ht="20.25" customHeight="1">
      <c r="B220" s="324" t="s">
        <v>579</v>
      </c>
      <c r="C220" s="342"/>
      <c r="D220" s="343"/>
      <c r="E220" s="343"/>
      <c r="F220" s="343"/>
      <c r="G220" s="343"/>
      <c r="H220" s="343"/>
      <c r="I220" s="343"/>
      <c r="J220" s="343"/>
      <c r="K220" s="343"/>
      <c r="L220" s="343"/>
      <c r="M220" s="343"/>
      <c r="N220" s="343"/>
      <c r="O220" s="343"/>
      <c r="P220" s="343"/>
      <c r="Q220" s="343"/>
      <c r="R220" s="343"/>
      <c r="S220" s="343"/>
      <c r="T220" s="343"/>
      <c r="U220" s="343"/>
      <c r="V220" s="327"/>
      <c r="W220" s="328"/>
      <c r="X220" s="343"/>
      <c r="Y220" s="343"/>
      <c r="Z220" s="343"/>
      <c r="AA220" s="343"/>
      <c r="AB220" s="343"/>
      <c r="AC220" s="343"/>
      <c r="AD220" s="343"/>
      <c r="AE220" s="344"/>
      <c r="AF220" s="344"/>
      <c r="AG220" s="344"/>
      <c r="AH220" s="344"/>
      <c r="AI220" s="344"/>
      <c r="AJ220" s="344"/>
      <c r="AK220" s="344"/>
      <c r="AL220" s="344"/>
      <c r="AM220" s="344"/>
      <c r="AN220" s="344"/>
      <c r="AO220" s="344"/>
      <c r="AP220" s="344"/>
      <c r="AQ220" s="344"/>
      <c r="AR220" s="344"/>
      <c r="AS220" s="344"/>
    </row>
    <row r="221" spans="2:45" ht="15.75">
      <c r="B221" s="391"/>
    </row>
    <row r="222" spans="2:45" ht="15.75">
      <c r="B222" s="391"/>
    </row>
    <row r="223" spans="2:45" ht="15.75">
      <c r="B223" s="243" t="s">
        <v>272</v>
      </c>
      <c r="C223" s="244"/>
      <c r="D223" s="513" t="s">
        <v>523</v>
      </c>
      <c r="E223" s="219"/>
      <c r="F223" s="513"/>
      <c r="G223" s="219"/>
      <c r="H223" s="219"/>
      <c r="I223" s="219"/>
      <c r="J223" s="219"/>
      <c r="K223" s="219"/>
      <c r="L223" s="219"/>
      <c r="M223" s="219"/>
      <c r="N223" s="219"/>
      <c r="O223" s="219"/>
      <c r="P223" s="219"/>
      <c r="Q223" s="219"/>
      <c r="R223" s="244"/>
      <c r="S223" s="219"/>
      <c r="T223" s="219"/>
      <c r="U223" s="219"/>
      <c r="V223" s="219"/>
      <c r="W223" s="219"/>
      <c r="X223" s="219"/>
      <c r="Y223" s="219"/>
      <c r="Z223" s="219"/>
      <c r="AA223" s="219"/>
      <c r="AB223" s="219"/>
      <c r="AC223" s="219"/>
      <c r="AD223" s="219"/>
      <c r="AE223" s="233"/>
      <c r="AF223" s="231"/>
      <c r="AG223" s="231"/>
      <c r="AH223" s="231"/>
      <c r="AI223" s="231"/>
      <c r="AJ223" s="231"/>
      <c r="AK223" s="231"/>
      <c r="AL223" s="231"/>
      <c r="AM223" s="231"/>
      <c r="AN223" s="231"/>
      <c r="AO223" s="231"/>
      <c r="AP223" s="231"/>
      <c r="AQ223" s="231"/>
      <c r="AR223" s="231"/>
      <c r="AS223" s="231"/>
    </row>
    <row r="224" spans="2:45" ht="34.5" customHeight="1">
      <c r="B224" s="1123" t="s">
        <v>211</v>
      </c>
      <c r="C224" s="1125" t="s">
        <v>33</v>
      </c>
      <c r="D224" s="246" t="s">
        <v>421</v>
      </c>
      <c r="E224" s="1129" t="s">
        <v>209</v>
      </c>
      <c r="F224" s="1130"/>
      <c r="G224" s="1130"/>
      <c r="H224" s="1130"/>
      <c r="I224" s="1130"/>
      <c r="J224" s="1130"/>
      <c r="K224" s="1130"/>
      <c r="L224" s="1130"/>
      <c r="M224" s="1130"/>
      <c r="N224" s="1130"/>
      <c r="O224" s="1130"/>
      <c r="P224" s="1131"/>
      <c r="Q224" s="1127" t="s">
        <v>213</v>
      </c>
      <c r="R224" s="246" t="s">
        <v>422</v>
      </c>
      <c r="S224" s="1120" t="s">
        <v>212</v>
      </c>
      <c r="T224" s="1121"/>
      <c r="U224" s="1121"/>
      <c r="V224" s="1121"/>
      <c r="W224" s="1121"/>
      <c r="X224" s="1121"/>
      <c r="Y224" s="1121"/>
      <c r="Z224" s="1121"/>
      <c r="AA224" s="1121"/>
      <c r="AB224" s="1121"/>
      <c r="AC224" s="1121"/>
      <c r="AD224" s="1132"/>
      <c r="AE224" s="1120" t="s">
        <v>242</v>
      </c>
      <c r="AF224" s="1121"/>
      <c r="AG224" s="1121"/>
      <c r="AH224" s="1121"/>
      <c r="AI224" s="1121"/>
      <c r="AJ224" s="1121"/>
      <c r="AK224" s="1121"/>
      <c r="AL224" s="1121"/>
      <c r="AM224" s="1121"/>
      <c r="AN224" s="1121"/>
      <c r="AO224" s="1121"/>
      <c r="AP224" s="1121"/>
      <c r="AQ224" s="1121"/>
      <c r="AR224" s="1121"/>
      <c r="AS224" s="1122"/>
    </row>
    <row r="225" spans="1:45" ht="60.75" customHeight="1">
      <c r="B225" s="1124"/>
      <c r="C225" s="1126"/>
      <c r="D225" s="247">
        <v>2016</v>
      </c>
      <c r="E225" s="247">
        <v>2017</v>
      </c>
      <c r="F225" s="247">
        <v>2018</v>
      </c>
      <c r="G225" s="247">
        <v>2019</v>
      </c>
      <c r="H225" s="247">
        <v>2020</v>
      </c>
      <c r="I225" s="247">
        <v>2021</v>
      </c>
      <c r="J225" s="247">
        <v>2022</v>
      </c>
      <c r="K225" s="247">
        <v>2023</v>
      </c>
      <c r="L225" s="247">
        <v>2024</v>
      </c>
      <c r="M225" s="247">
        <v>2025</v>
      </c>
      <c r="N225" s="247">
        <v>2026</v>
      </c>
      <c r="O225" s="247">
        <v>2027</v>
      </c>
      <c r="P225" s="247">
        <v>2028</v>
      </c>
      <c r="Q225" s="1128"/>
      <c r="R225" s="247">
        <v>2016</v>
      </c>
      <c r="S225" s="247">
        <v>2017</v>
      </c>
      <c r="T225" s="247">
        <v>2018</v>
      </c>
      <c r="U225" s="247">
        <v>2019</v>
      </c>
      <c r="V225" s="247">
        <v>2020</v>
      </c>
      <c r="W225" s="247">
        <v>2021</v>
      </c>
      <c r="X225" s="247">
        <v>2022</v>
      </c>
      <c r="Y225" s="247">
        <v>2023</v>
      </c>
      <c r="Z225" s="247">
        <v>2024</v>
      </c>
      <c r="AA225" s="247">
        <v>2025</v>
      </c>
      <c r="AB225" s="247">
        <v>2026</v>
      </c>
      <c r="AC225" s="247">
        <v>2027</v>
      </c>
      <c r="AD225" s="247">
        <v>2028</v>
      </c>
      <c r="AE225" s="247" t="str">
        <f>'1.  LRAMVA Summary'!$D$53</f>
        <v>Residential</v>
      </c>
      <c r="AF225" s="247" t="str">
        <f>'1.  LRAMVA Summary'!$E$53</f>
        <v>GS&lt;50 kW</v>
      </c>
      <c r="AG225" s="247" t="str">
        <f>'1.  LRAMVA Summary'!$F$53</f>
        <v>GS&gt;50 KW - Thermal Demand Meter</v>
      </c>
      <c r="AH225" s="247" t="str">
        <f>'1.  LRAMVA Summary'!$G$53</f>
        <v>GS&gt;50 KW - Interval Meter</v>
      </c>
      <c r="AI225" s="247" t="str">
        <f>'1.  LRAMVA Summary'!$H$53</f>
        <v>Street Lighting</v>
      </c>
      <c r="AJ225" s="247" t="str">
        <f>'1.  LRAMVA Summary'!$I$53</f>
        <v/>
      </c>
      <c r="AK225" s="247" t="str">
        <f>'1.  LRAMVA Summary'!$J$53</f>
        <v/>
      </c>
      <c r="AL225" s="247" t="str">
        <f>'1.  LRAMVA Summary'!$K$53</f>
        <v/>
      </c>
      <c r="AM225" s="247" t="str">
        <f>'1.  LRAMVA Summary'!$L$53</f>
        <v/>
      </c>
      <c r="AN225" s="247" t="str">
        <f>'1.  LRAMVA Summary'!$M$53</f>
        <v/>
      </c>
      <c r="AO225" s="247" t="str">
        <f>'1.  LRAMVA Summary'!$N$53</f>
        <v/>
      </c>
      <c r="AP225" s="247" t="str">
        <f>'1.  LRAMVA Summary'!$O$53</f>
        <v/>
      </c>
      <c r="AQ225" s="247" t="str">
        <f>'1.  LRAMVA Summary'!$P$53</f>
        <v/>
      </c>
      <c r="AR225" s="247" t="str">
        <f>'1.  LRAMVA Summary'!$Q$53</f>
        <v/>
      </c>
      <c r="AS225" s="249" t="str">
        <f>'1.  LRAMVA Summary'!$R$53</f>
        <v>Total</v>
      </c>
    </row>
    <row r="226" spans="1:45" ht="15.75" customHeight="1">
      <c r="B226" s="456" t="s">
        <v>501</v>
      </c>
      <c r="C226" s="251"/>
      <c r="D226" s="251"/>
      <c r="E226" s="251"/>
      <c r="F226" s="251"/>
      <c r="G226" s="251"/>
      <c r="H226" s="251"/>
      <c r="I226" s="251"/>
      <c r="J226" s="251"/>
      <c r="K226" s="251"/>
      <c r="L226" s="251"/>
      <c r="M226" s="251"/>
      <c r="N226" s="251"/>
      <c r="O226" s="251"/>
      <c r="P226" s="251"/>
      <c r="Q226" s="252"/>
      <c r="R226" s="251"/>
      <c r="S226" s="251"/>
      <c r="T226" s="251"/>
      <c r="U226" s="251"/>
      <c r="V226" s="251"/>
      <c r="W226" s="251"/>
      <c r="X226" s="251"/>
      <c r="Y226" s="251"/>
      <c r="Z226" s="251"/>
      <c r="AA226" s="251"/>
      <c r="AB226" s="251"/>
      <c r="AC226" s="251"/>
      <c r="AD226" s="251"/>
      <c r="AE226" s="253" t="str">
        <f>'1.  LRAMVA Summary'!$D$54</f>
        <v>kWh</v>
      </c>
      <c r="AF226" s="253" t="str">
        <f>'1.  LRAMVA Summary'!$E$54</f>
        <v>kWh</v>
      </c>
      <c r="AG226" s="253" t="str">
        <f>'1.  LRAMVA Summary'!$F$54</f>
        <v>kW</v>
      </c>
      <c r="AH226" s="253" t="str">
        <f>'1.  LRAMVA Summary'!$G$54</f>
        <v>kW</v>
      </c>
      <c r="AI226" s="253" t="str">
        <f>'1.  LRAMVA Summary'!$H$54</f>
        <v>kW</v>
      </c>
      <c r="AJ226" s="253">
        <f>'1.  LRAMVA Summary'!$I$54</f>
        <v>0</v>
      </c>
      <c r="AK226" s="253">
        <f>'1.  LRAMVA Summary'!$J$54</f>
        <v>0</v>
      </c>
      <c r="AL226" s="253">
        <f>'1.  LRAMVA Summary'!$K$54</f>
        <v>0</v>
      </c>
      <c r="AM226" s="253">
        <f>'1.  LRAMVA Summary'!$L$54</f>
        <v>0</v>
      </c>
      <c r="AN226" s="253">
        <f>'1.  LRAMVA Summary'!$M$54</f>
        <v>0</v>
      </c>
      <c r="AO226" s="253">
        <f>'1.  LRAMVA Summary'!$N$54</f>
        <v>0</v>
      </c>
      <c r="AP226" s="253">
        <f>'1.  LRAMVA Summary'!$O$54</f>
        <v>0</v>
      </c>
      <c r="AQ226" s="253">
        <f>'1.  LRAMVA Summary'!$P$54</f>
        <v>0</v>
      </c>
      <c r="AR226" s="253">
        <f>'1.  LRAMVA Summary'!$Q$54</f>
        <v>0</v>
      </c>
      <c r="AS226" s="254"/>
    </row>
    <row r="227" spans="1:45" ht="15.75" outlineLevel="1">
      <c r="B227" s="250" t="s">
        <v>494</v>
      </c>
      <c r="C227" s="251"/>
      <c r="D227" s="251"/>
      <c r="E227" s="251"/>
      <c r="F227" s="251"/>
      <c r="G227" s="251"/>
      <c r="H227" s="251"/>
      <c r="I227" s="251"/>
      <c r="J227" s="251"/>
      <c r="K227" s="251"/>
      <c r="L227" s="251"/>
      <c r="M227" s="251"/>
      <c r="N227" s="251"/>
      <c r="O227" s="251"/>
      <c r="P227" s="251"/>
      <c r="Q227" s="252"/>
      <c r="R227" s="251"/>
      <c r="S227" s="251"/>
      <c r="T227" s="251"/>
      <c r="U227" s="251"/>
      <c r="V227" s="251"/>
      <c r="W227" s="251"/>
      <c r="X227" s="251"/>
      <c r="Y227" s="251"/>
      <c r="Z227" s="251"/>
      <c r="AA227" s="251"/>
      <c r="AB227" s="251"/>
      <c r="AC227" s="251"/>
      <c r="AD227" s="251"/>
      <c r="AE227" s="253"/>
      <c r="AF227" s="253"/>
      <c r="AG227" s="253"/>
      <c r="AH227" s="253"/>
      <c r="AI227" s="253"/>
      <c r="AJ227" s="253"/>
      <c r="AK227" s="253"/>
      <c r="AL227" s="253"/>
      <c r="AM227" s="253"/>
      <c r="AN227" s="253"/>
      <c r="AO227" s="253"/>
      <c r="AP227" s="253"/>
      <c r="AQ227" s="253"/>
      <c r="AR227" s="253"/>
      <c r="AS227" s="254"/>
    </row>
    <row r="228" spans="1:45" outlineLevel="1">
      <c r="A228" s="459">
        <v>1</v>
      </c>
      <c r="B228" s="275" t="s">
        <v>95</v>
      </c>
      <c r="C228" s="253" t="s">
        <v>25</v>
      </c>
      <c r="D228" s="257"/>
      <c r="E228" s="257"/>
      <c r="F228" s="257"/>
      <c r="G228" s="257"/>
      <c r="H228" s="257"/>
      <c r="I228" s="257"/>
      <c r="J228" s="257"/>
      <c r="K228" s="257"/>
      <c r="L228" s="257"/>
      <c r="M228" s="257"/>
      <c r="N228" s="257"/>
      <c r="O228" s="257"/>
      <c r="P228" s="257"/>
      <c r="Q228" s="253"/>
      <c r="R228" s="257"/>
      <c r="S228" s="257"/>
      <c r="T228" s="257"/>
      <c r="U228" s="257"/>
      <c r="V228" s="257"/>
      <c r="W228" s="257"/>
      <c r="X228" s="257"/>
      <c r="Y228" s="257"/>
      <c r="Z228" s="257"/>
      <c r="AA228" s="257"/>
      <c r="AB228" s="257"/>
      <c r="AC228" s="257"/>
      <c r="AD228" s="257"/>
      <c r="AE228" s="363"/>
      <c r="AF228" s="363"/>
      <c r="AG228" s="363"/>
      <c r="AH228" s="363"/>
      <c r="AI228" s="363"/>
      <c r="AJ228" s="363"/>
      <c r="AK228" s="363"/>
      <c r="AL228" s="363"/>
      <c r="AM228" s="363"/>
      <c r="AN228" s="363"/>
      <c r="AO228" s="363"/>
      <c r="AP228" s="363"/>
      <c r="AQ228" s="363"/>
      <c r="AR228" s="363"/>
      <c r="AS228" s="258">
        <f>SUM(AE228:AR228)</f>
        <v>0</v>
      </c>
    </row>
    <row r="229" spans="1:45" outlineLevel="1">
      <c r="B229" s="256" t="s">
        <v>288</v>
      </c>
      <c r="C229" s="253" t="s">
        <v>163</v>
      </c>
      <c r="D229" s="257"/>
      <c r="E229" s="257"/>
      <c r="F229" s="257"/>
      <c r="G229" s="257"/>
      <c r="H229" s="257"/>
      <c r="I229" s="257"/>
      <c r="J229" s="257"/>
      <c r="K229" s="257"/>
      <c r="L229" s="257"/>
      <c r="M229" s="257"/>
      <c r="N229" s="257"/>
      <c r="O229" s="257"/>
      <c r="P229" s="257"/>
      <c r="Q229" s="416"/>
      <c r="R229" s="257"/>
      <c r="S229" s="257"/>
      <c r="T229" s="257"/>
      <c r="U229" s="257"/>
      <c r="V229" s="257"/>
      <c r="W229" s="257"/>
      <c r="X229" s="257"/>
      <c r="Y229" s="257"/>
      <c r="Z229" s="257"/>
      <c r="AA229" s="257"/>
      <c r="AB229" s="257"/>
      <c r="AC229" s="257"/>
      <c r="AD229" s="257"/>
      <c r="AE229" s="364">
        <f>AE228</f>
        <v>0</v>
      </c>
      <c r="AF229" s="364">
        <f t="shared" ref="AF229" si="572">AF228</f>
        <v>0</v>
      </c>
      <c r="AG229" s="364">
        <f t="shared" ref="AG229" si="573">AG228</f>
        <v>0</v>
      </c>
      <c r="AH229" s="364">
        <f t="shared" ref="AH229" si="574">AH228</f>
        <v>0</v>
      </c>
      <c r="AI229" s="364">
        <f t="shared" ref="AI229" si="575">AI228</f>
        <v>0</v>
      </c>
      <c r="AJ229" s="364">
        <f t="shared" ref="AJ229" si="576">AJ228</f>
        <v>0</v>
      </c>
      <c r="AK229" s="364">
        <f t="shared" ref="AK229" si="577">AK228</f>
        <v>0</v>
      </c>
      <c r="AL229" s="364">
        <f t="shared" ref="AL229" si="578">AL228</f>
        <v>0</v>
      </c>
      <c r="AM229" s="364">
        <f t="shared" ref="AM229" si="579">AM228</f>
        <v>0</v>
      </c>
      <c r="AN229" s="364">
        <f t="shared" ref="AN229" si="580">AN228</f>
        <v>0</v>
      </c>
      <c r="AO229" s="364">
        <f t="shared" ref="AO229" si="581">AO228</f>
        <v>0</v>
      </c>
      <c r="AP229" s="364">
        <f t="shared" ref="AP229" si="582">AP228</f>
        <v>0</v>
      </c>
      <c r="AQ229" s="364">
        <f t="shared" ref="AQ229" si="583">AQ228</f>
        <v>0</v>
      </c>
      <c r="AR229" s="364">
        <f t="shared" ref="AR229" si="584">AR228</f>
        <v>0</v>
      </c>
      <c r="AS229" s="259"/>
    </row>
    <row r="230" spans="1:45" ht="15.75" outlineLevel="1">
      <c r="B230" s="260"/>
      <c r="C230" s="261"/>
      <c r="D230" s="261"/>
      <c r="E230" s="261"/>
      <c r="F230" s="261"/>
      <c r="G230" s="261"/>
      <c r="H230" s="261"/>
      <c r="I230" s="261"/>
      <c r="J230" s="660"/>
      <c r="K230" s="261"/>
      <c r="L230" s="261"/>
      <c r="M230" s="261"/>
      <c r="N230" s="261"/>
      <c r="O230" s="261"/>
      <c r="P230" s="261"/>
      <c r="Q230" s="262"/>
      <c r="R230" s="261"/>
      <c r="S230" s="261"/>
      <c r="T230" s="261"/>
      <c r="U230" s="261"/>
      <c r="V230" s="261"/>
      <c r="W230" s="261"/>
      <c r="X230" s="261"/>
      <c r="Y230" s="261"/>
      <c r="Z230" s="261"/>
      <c r="AA230" s="261"/>
      <c r="AB230" s="261"/>
      <c r="AC230" s="261"/>
      <c r="AD230" s="261"/>
      <c r="AE230" s="365"/>
      <c r="AF230" s="366"/>
      <c r="AG230" s="366"/>
      <c r="AH230" s="366"/>
      <c r="AI230" s="366"/>
      <c r="AJ230" s="366"/>
      <c r="AK230" s="366"/>
      <c r="AL230" s="366"/>
      <c r="AM230" s="366"/>
      <c r="AN230" s="366"/>
      <c r="AO230" s="366"/>
      <c r="AP230" s="366"/>
      <c r="AQ230" s="366"/>
      <c r="AR230" s="366"/>
      <c r="AS230" s="264"/>
    </row>
    <row r="231" spans="1:45" outlineLevel="1">
      <c r="A231" s="459">
        <v>2</v>
      </c>
      <c r="B231" s="275" t="s">
        <v>96</v>
      </c>
      <c r="C231" s="253" t="s">
        <v>25</v>
      </c>
      <c r="D231" s="257"/>
      <c r="E231" s="257"/>
      <c r="F231" s="257"/>
      <c r="G231" s="257"/>
      <c r="H231" s="257"/>
      <c r="I231" s="257"/>
      <c r="J231" s="257"/>
      <c r="K231" s="257"/>
      <c r="L231" s="257"/>
      <c r="M231" s="257"/>
      <c r="N231" s="257"/>
      <c r="O231" s="257"/>
      <c r="P231" s="257"/>
      <c r="Q231" s="253"/>
      <c r="R231" s="257"/>
      <c r="S231" s="257"/>
      <c r="T231" s="257"/>
      <c r="U231" s="257"/>
      <c r="V231" s="257"/>
      <c r="W231" s="257"/>
      <c r="X231" s="257"/>
      <c r="Y231" s="257"/>
      <c r="Z231" s="257"/>
      <c r="AA231" s="257"/>
      <c r="AB231" s="257"/>
      <c r="AC231" s="257"/>
      <c r="AD231" s="257"/>
      <c r="AE231" s="363"/>
      <c r="AF231" s="363"/>
      <c r="AG231" s="363"/>
      <c r="AH231" s="363"/>
      <c r="AI231" s="363"/>
      <c r="AJ231" s="363"/>
      <c r="AK231" s="363"/>
      <c r="AL231" s="363"/>
      <c r="AM231" s="363"/>
      <c r="AN231" s="363"/>
      <c r="AO231" s="363"/>
      <c r="AP231" s="363"/>
      <c r="AQ231" s="363"/>
      <c r="AR231" s="363"/>
      <c r="AS231" s="258">
        <f>SUM(AE231:AR231)</f>
        <v>0</v>
      </c>
    </row>
    <row r="232" spans="1:45" outlineLevel="1">
      <c r="B232" s="256" t="s">
        <v>288</v>
      </c>
      <c r="C232" s="253" t="s">
        <v>163</v>
      </c>
      <c r="D232" s="257"/>
      <c r="E232" s="257"/>
      <c r="F232" s="257"/>
      <c r="G232" s="257"/>
      <c r="H232" s="257"/>
      <c r="I232" s="257"/>
      <c r="J232" s="257"/>
      <c r="K232" s="257"/>
      <c r="L232" s="257"/>
      <c r="M232" s="257"/>
      <c r="N232" s="257"/>
      <c r="O232" s="257"/>
      <c r="P232" s="257"/>
      <c r="Q232" s="416"/>
      <c r="R232" s="257"/>
      <c r="S232" s="257"/>
      <c r="T232" s="257"/>
      <c r="U232" s="257"/>
      <c r="V232" s="257"/>
      <c r="W232" s="257"/>
      <c r="X232" s="257"/>
      <c r="Y232" s="257"/>
      <c r="Z232" s="257"/>
      <c r="AA232" s="257"/>
      <c r="AB232" s="257"/>
      <c r="AC232" s="257"/>
      <c r="AD232" s="257"/>
      <c r="AE232" s="364">
        <f>AE231</f>
        <v>0</v>
      </c>
      <c r="AF232" s="364">
        <f t="shared" ref="AF232" si="585">AF231</f>
        <v>0</v>
      </c>
      <c r="AG232" s="364">
        <f t="shared" ref="AG232" si="586">AG231</f>
        <v>0</v>
      </c>
      <c r="AH232" s="364">
        <f t="shared" ref="AH232" si="587">AH231</f>
        <v>0</v>
      </c>
      <c r="AI232" s="364">
        <f t="shared" ref="AI232" si="588">AI231</f>
        <v>0</v>
      </c>
      <c r="AJ232" s="364">
        <f t="shared" ref="AJ232" si="589">AJ231</f>
        <v>0</v>
      </c>
      <c r="AK232" s="364">
        <f t="shared" ref="AK232" si="590">AK231</f>
        <v>0</v>
      </c>
      <c r="AL232" s="364">
        <f t="shared" ref="AL232" si="591">AL231</f>
        <v>0</v>
      </c>
      <c r="AM232" s="364">
        <f t="shared" ref="AM232" si="592">AM231</f>
        <v>0</v>
      </c>
      <c r="AN232" s="364">
        <f t="shared" ref="AN232" si="593">AN231</f>
        <v>0</v>
      </c>
      <c r="AO232" s="364">
        <f t="shared" ref="AO232" si="594">AO231</f>
        <v>0</v>
      </c>
      <c r="AP232" s="364">
        <f t="shared" ref="AP232" si="595">AP231</f>
        <v>0</v>
      </c>
      <c r="AQ232" s="364">
        <f t="shared" ref="AQ232" si="596">AQ231</f>
        <v>0</v>
      </c>
      <c r="AR232" s="364">
        <f t="shared" ref="AR232" si="597">AR231</f>
        <v>0</v>
      </c>
      <c r="AS232" s="259"/>
    </row>
    <row r="233" spans="1:45" ht="15.75" outlineLevel="1">
      <c r="B233" s="260"/>
      <c r="C233" s="261"/>
      <c r="D233" s="266"/>
      <c r="E233" s="266"/>
      <c r="F233" s="266"/>
      <c r="G233" s="266"/>
      <c r="H233" s="266"/>
      <c r="I233" s="266"/>
      <c r="J233" s="266"/>
      <c r="K233" s="266"/>
      <c r="L233" s="266"/>
      <c r="M233" s="266"/>
      <c r="N233" s="266"/>
      <c r="O233" s="266"/>
      <c r="P233" s="266"/>
      <c r="Q233" s="262"/>
      <c r="R233" s="266"/>
      <c r="S233" s="266"/>
      <c r="T233" s="266"/>
      <c r="U233" s="266"/>
      <c r="V233" s="266"/>
      <c r="W233" s="266"/>
      <c r="X233" s="266"/>
      <c r="Y233" s="266"/>
      <c r="Z233" s="266"/>
      <c r="AA233" s="266"/>
      <c r="AB233" s="266"/>
      <c r="AC233" s="266"/>
      <c r="AD233" s="266"/>
      <c r="AE233" s="365"/>
      <c r="AF233" s="366"/>
      <c r="AG233" s="366"/>
      <c r="AH233" s="366"/>
      <c r="AI233" s="366"/>
      <c r="AJ233" s="366"/>
      <c r="AK233" s="366"/>
      <c r="AL233" s="366"/>
      <c r="AM233" s="366"/>
      <c r="AN233" s="366"/>
      <c r="AO233" s="366"/>
      <c r="AP233" s="366"/>
      <c r="AQ233" s="366"/>
      <c r="AR233" s="366"/>
      <c r="AS233" s="264"/>
    </row>
    <row r="234" spans="1:45" outlineLevel="1">
      <c r="A234" s="459">
        <v>3</v>
      </c>
      <c r="B234" s="275" t="s">
        <v>97</v>
      </c>
      <c r="C234" s="253" t="s">
        <v>25</v>
      </c>
      <c r="D234" s="257"/>
      <c r="E234" s="257"/>
      <c r="F234" s="257"/>
      <c r="G234" s="257"/>
      <c r="H234" s="257"/>
      <c r="I234" s="257"/>
      <c r="J234" s="257"/>
      <c r="K234" s="257"/>
      <c r="L234" s="257"/>
      <c r="M234" s="257"/>
      <c r="N234" s="257"/>
      <c r="O234" s="257"/>
      <c r="P234" s="257"/>
      <c r="Q234" s="253"/>
      <c r="R234" s="257"/>
      <c r="S234" s="257"/>
      <c r="T234" s="257"/>
      <c r="U234" s="257"/>
      <c r="V234" s="257"/>
      <c r="W234" s="257"/>
      <c r="X234" s="257"/>
      <c r="Y234" s="257"/>
      <c r="Z234" s="257"/>
      <c r="AA234" s="257"/>
      <c r="AB234" s="257"/>
      <c r="AC234" s="257"/>
      <c r="AD234" s="257"/>
      <c r="AE234" s="363"/>
      <c r="AF234" s="363"/>
      <c r="AG234" s="363"/>
      <c r="AH234" s="363"/>
      <c r="AI234" s="363"/>
      <c r="AJ234" s="363"/>
      <c r="AK234" s="363"/>
      <c r="AL234" s="363"/>
      <c r="AM234" s="363"/>
      <c r="AN234" s="363"/>
      <c r="AO234" s="363"/>
      <c r="AP234" s="363"/>
      <c r="AQ234" s="363"/>
      <c r="AR234" s="363"/>
      <c r="AS234" s="258">
        <f>SUM(AE234:AR234)</f>
        <v>0</v>
      </c>
    </row>
    <row r="235" spans="1:45" outlineLevel="1">
      <c r="B235" s="256" t="s">
        <v>288</v>
      </c>
      <c r="C235" s="253" t="s">
        <v>163</v>
      </c>
      <c r="D235" s="257"/>
      <c r="E235" s="257"/>
      <c r="F235" s="257"/>
      <c r="G235" s="257"/>
      <c r="H235" s="257"/>
      <c r="I235" s="257"/>
      <c r="J235" s="257"/>
      <c r="K235" s="257"/>
      <c r="L235" s="257"/>
      <c r="M235" s="257"/>
      <c r="N235" s="257"/>
      <c r="O235" s="257"/>
      <c r="P235" s="257"/>
      <c r="Q235" s="416"/>
      <c r="R235" s="257"/>
      <c r="S235" s="257"/>
      <c r="T235" s="257"/>
      <c r="U235" s="257"/>
      <c r="V235" s="257"/>
      <c r="W235" s="257"/>
      <c r="X235" s="257"/>
      <c r="Y235" s="257"/>
      <c r="Z235" s="257"/>
      <c r="AA235" s="257"/>
      <c r="AB235" s="257"/>
      <c r="AC235" s="257"/>
      <c r="AD235" s="257"/>
      <c r="AE235" s="364">
        <f>AE234</f>
        <v>0</v>
      </c>
      <c r="AF235" s="364">
        <f t="shared" ref="AF235" si="598">AF234</f>
        <v>0</v>
      </c>
      <c r="AG235" s="364">
        <f t="shared" ref="AG235" si="599">AG234</f>
        <v>0</v>
      </c>
      <c r="AH235" s="364">
        <f t="shared" ref="AH235" si="600">AH234</f>
        <v>0</v>
      </c>
      <c r="AI235" s="364">
        <f t="shared" ref="AI235" si="601">AI234</f>
        <v>0</v>
      </c>
      <c r="AJ235" s="364">
        <f t="shared" ref="AJ235" si="602">AJ234</f>
        <v>0</v>
      </c>
      <c r="AK235" s="364">
        <f t="shared" ref="AK235" si="603">AK234</f>
        <v>0</v>
      </c>
      <c r="AL235" s="364">
        <f t="shared" ref="AL235" si="604">AL234</f>
        <v>0</v>
      </c>
      <c r="AM235" s="364">
        <f t="shared" ref="AM235" si="605">AM234</f>
        <v>0</v>
      </c>
      <c r="AN235" s="364">
        <f t="shared" ref="AN235" si="606">AN234</f>
        <v>0</v>
      </c>
      <c r="AO235" s="364">
        <f t="shared" ref="AO235" si="607">AO234</f>
        <v>0</v>
      </c>
      <c r="AP235" s="364">
        <f t="shared" ref="AP235" si="608">AP234</f>
        <v>0</v>
      </c>
      <c r="AQ235" s="364">
        <f t="shared" ref="AQ235" si="609">AQ234</f>
        <v>0</v>
      </c>
      <c r="AR235" s="364">
        <f t="shared" ref="AR235" si="610">AR234</f>
        <v>0</v>
      </c>
      <c r="AS235" s="259"/>
    </row>
    <row r="236" spans="1:45" outlineLevel="1">
      <c r="B236" s="256"/>
      <c r="C236" s="267"/>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365"/>
      <c r="AF236" s="365"/>
      <c r="AG236" s="365"/>
      <c r="AH236" s="365"/>
      <c r="AI236" s="365"/>
      <c r="AJ236" s="365"/>
      <c r="AK236" s="365"/>
      <c r="AL236" s="365"/>
      <c r="AM236" s="365"/>
      <c r="AN236" s="365"/>
      <c r="AO236" s="365"/>
      <c r="AP236" s="365"/>
      <c r="AQ236" s="365"/>
      <c r="AR236" s="365"/>
      <c r="AS236" s="268"/>
    </row>
    <row r="237" spans="1:45" outlineLevel="1">
      <c r="A237" s="459">
        <v>4</v>
      </c>
      <c r="B237" s="275" t="s">
        <v>654</v>
      </c>
      <c r="C237" s="253" t="s">
        <v>25</v>
      </c>
      <c r="D237" s="257"/>
      <c r="E237" s="257"/>
      <c r="F237" s="257"/>
      <c r="G237" s="257"/>
      <c r="H237" s="257"/>
      <c r="I237" s="257"/>
      <c r="J237" s="257"/>
      <c r="K237" s="257"/>
      <c r="L237" s="257"/>
      <c r="M237" s="257"/>
      <c r="N237" s="257"/>
      <c r="O237" s="257"/>
      <c r="P237" s="257"/>
      <c r="Q237" s="253"/>
      <c r="R237" s="257"/>
      <c r="S237" s="257"/>
      <c r="T237" s="257"/>
      <c r="U237" s="257"/>
      <c r="V237" s="257"/>
      <c r="W237" s="257"/>
      <c r="X237" s="257"/>
      <c r="Y237" s="257"/>
      <c r="Z237" s="257"/>
      <c r="AA237" s="257"/>
      <c r="AB237" s="257"/>
      <c r="AC237" s="257"/>
      <c r="AD237" s="257"/>
      <c r="AE237" s="363"/>
      <c r="AF237" s="363"/>
      <c r="AG237" s="363"/>
      <c r="AH237" s="363"/>
      <c r="AI237" s="363"/>
      <c r="AJ237" s="363"/>
      <c r="AK237" s="363"/>
      <c r="AL237" s="363"/>
      <c r="AM237" s="363"/>
      <c r="AN237" s="363"/>
      <c r="AO237" s="363"/>
      <c r="AP237" s="363"/>
      <c r="AQ237" s="363"/>
      <c r="AR237" s="363"/>
      <c r="AS237" s="258">
        <f>SUM(AE237:AR237)</f>
        <v>0</v>
      </c>
    </row>
    <row r="238" spans="1:45" outlineLevel="1">
      <c r="B238" s="256" t="s">
        <v>288</v>
      </c>
      <c r="C238" s="253" t="s">
        <v>163</v>
      </c>
      <c r="D238" s="257"/>
      <c r="E238" s="257"/>
      <c r="F238" s="257"/>
      <c r="G238" s="257"/>
      <c r="H238" s="257"/>
      <c r="I238" s="257"/>
      <c r="J238" s="257"/>
      <c r="K238" s="257"/>
      <c r="L238" s="257"/>
      <c r="M238" s="257"/>
      <c r="N238" s="257"/>
      <c r="O238" s="257"/>
      <c r="P238" s="257"/>
      <c r="Q238" s="416"/>
      <c r="R238" s="257"/>
      <c r="S238" s="257"/>
      <c r="T238" s="257"/>
      <c r="U238" s="257"/>
      <c r="V238" s="257"/>
      <c r="W238" s="257"/>
      <c r="X238" s="257"/>
      <c r="Y238" s="257"/>
      <c r="Z238" s="257"/>
      <c r="AA238" s="257"/>
      <c r="AB238" s="257"/>
      <c r="AC238" s="257"/>
      <c r="AD238" s="257"/>
      <c r="AE238" s="364">
        <f>AE237</f>
        <v>0</v>
      </c>
      <c r="AF238" s="364">
        <f t="shared" ref="AF238" si="611">AF237</f>
        <v>0</v>
      </c>
      <c r="AG238" s="364">
        <f t="shared" ref="AG238" si="612">AG237</f>
        <v>0</v>
      </c>
      <c r="AH238" s="364">
        <f t="shared" ref="AH238" si="613">AH237</f>
        <v>0</v>
      </c>
      <c r="AI238" s="364">
        <f t="shared" ref="AI238" si="614">AI237</f>
        <v>0</v>
      </c>
      <c r="AJ238" s="364">
        <f t="shared" ref="AJ238" si="615">AJ237</f>
        <v>0</v>
      </c>
      <c r="AK238" s="364">
        <f t="shared" ref="AK238" si="616">AK237</f>
        <v>0</v>
      </c>
      <c r="AL238" s="364">
        <f t="shared" ref="AL238" si="617">AL237</f>
        <v>0</v>
      </c>
      <c r="AM238" s="364">
        <f t="shared" ref="AM238" si="618">AM237</f>
        <v>0</v>
      </c>
      <c r="AN238" s="364">
        <f t="shared" ref="AN238" si="619">AN237</f>
        <v>0</v>
      </c>
      <c r="AO238" s="364">
        <f t="shared" ref="AO238" si="620">AO237</f>
        <v>0</v>
      </c>
      <c r="AP238" s="364">
        <f t="shared" ref="AP238" si="621">AP237</f>
        <v>0</v>
      </c>
      <c r="AQ238" s="364">
        <f t="shared" ref="AQ238" si="622">AQ237</f>
        <v>0</v>
      </c>
      <c r="AR238" s="364">
        <f t="shared" ref="AR238" si="623">AR237</f>
        <v>0</v>
      </c>
      <c r="AS238" s="259"/>
    </row>
    <row r="239" spans="1:45" outlineLevel="1">
      <c r="B239" s="256"/>
      <c r="C239" s="267"/>
      <c r="D239" s="266"/>
      <c r="E239" s="266"/>
      <c r="F239" s="266"/>
      <c r="G239" s="266"/>
      <c r="H239" s="266"/>
      <c r="I239" s="266"/>
      <c r="J239" s="266"/>
      <c r="K239" s="266"/>
      <c r="L239" s="266"/>
      <c r="M239" s="266"/>
      <c r="N239" s="266"/>
      <c r="O239" s="266"/>
      <c r="P239" s="266"/>
      <c r="Q239" s="253"/>
      <c r="R239" s="266"/>
      <c r="S239" s="266"/>
      <c r="T239" s="266"/>
      <c r="U239" s="266"/>
      <c r="V239" s="266"/>
      <c r="W239" s="266"/>
      <c r="X239" s="266"/>
      <c r="Y239" s="266"/>
      <c r="Z239" s="266"/>
      <c r="AA239" s="266"/>
      <c r="AB239" s="266"/>
      <c r="AC239" s="266"/>
      <c r="AD239" s="266"/>
      <c r="AE239" s="365"/>
      <c r="AF239" s="365"/>
      <c r="AG239" s="365"/>
      <c r="AH239" s="365"/>
      <c r="AI239" s="365"/>
      <c r="AJ239" s="365"/>
      <c r="AK239" s="365"/>
      <c r="AL239" s="365"/>
      <c r="AM239" s="365"/>
      <c r="AN239" s="365"/>
      <c r="AO239" s="365"/>
      <c r="AP239" s="365"/>
      <c r="AQ239" s="365"/>
      <c r="AR239" s="365"/>
      <c r="AS239" s="268"/>
    </row>
    <row r="240" spans="1:45" ht="30" outlineLevel="1">
      <c r="A240" s="459">
        <v>5</v>
      </c>
      <c r="B240" s="275" t="s">
        <v>98</v>
      </c>
      <c r="C240" s="253" t="s">
        <v>25</v>
      </c>
      <c r="D240" s="257"/>
      <c r="E240" s="257"/>
      <c r="F240" s="257"/>
      <c r="G240" s="257"/>
      <c r="H240" s="257"/>
      <c r="I240" s="257"/>
      <c r="J240" s="257"/>
      <c r="K240" s="257"/>
      <c r="L240" s="257"/>
      <c r="M240" s="257"/>
      <c r="N240" s="257"/>
      <c r="O240" s="257"/>
      <c r="P240" s="257"/>
      <c r="Q240" s="253"/>
      <c r="R240" s="257"/>
      <c r="S240" s="257"/>
      <c r="T240" s="257"/>
      <c r="U240" s="257"/>
      <c r="V240" s="257"/>
      <c r="W240" s="257"/>
      <c r="X240" s="257"/>
      <c r="Y240" s="257"/>
      <c r="Z240" s="257"/>
      <c r="AA240" s="257"/>
      <c r="AB240" s="257"/>
      <c r="AC240" s="257"/>
      <c r="AD240" s="257"/>
      <c r="AE240" s="363"/>
      <c r="AF240" s="363"/>
      <c r="AG240" s="363"/>
      <c r="AH240" s="363"/>
      <c r="AI240" s="363"/>
      <c r="AJ240" s="363"/>
      <c r="AK240" s="363"/>
      <c r="AL240" s="363"/>
      <c r="AM240" s="363"/>
      <c r="AN240" s="363"/>
      <c r="AO240" s="363"/>
      <c r="AP240" s="363"/>
      <c r="AQ240" s="363"/>
      <c r="AR240" s="363"/>
      <c r="AS240" s="258">
        <f>SUM(AE240:AR240)</f>
        <v>0</v>
      </c>
    </row>
    <row r="241" spans="1:45" outlineLevel="1">
      <c r="B241" s="256" t="s">
        <v>288</v>
      </c>
      <c r="C241" s="253" t="s">
        <v>163</v>
      </c>
      <c r="D241" s="257"/>
      <c r="E241" s="257"/>
      <c r="F241" s="257"/>
      <c r="G241" s="257"/>
      <c r="H241" s="257"/>
      <c r="I241" s="257"/>
      <c r="J241" s="257"/>
      <c r="K241" s="257"/>
      <c r="L241" s="257"/>
      <c r="M241" s="257"/>
      <c r="N241" s="257"/>
      <c r="O241" s="257"/>
      <c r="P241" s="257"/>
      <c r="Q241" s="416"/>
      <c r="R241" s="257"/>
      <c r="S241" s="257"/>
      <c r="T241" s="257"/>
      <c r="U241" s="257"/>
      <c r="V241" s="257"/>
      <c r="W241" s="257"/>
      <c r="X241" s="257"/>
      <c r="Y241" s="257"/>
      <c r="Z241" s="257"/>
      <c r="AA241" s="257"/>
      <c r="AB241" s="257"/>
      <c r="AC241" s="257"/>
      <c r="AD241" s="257"/>
      <c r="AE241" s="364">
        <f>AE240</f>
        <v>0</v>
      </c>
      <c r="AF241" s="364">
        <f t="shared" ref="AF241" si="624">AF240</f>
        <v>0</v>
      </c>
      <c r="AG241" s="364">
        <f t="shared" ref="AG241" si="625">AG240</f>
        <v>0</v>
      </c>
      <c r="AH241" s="364">
        <f t="shared" ref="AH241" si="626">AH240</f>
        <v>0</v>
      </c>
      <c r="AI241" s="364">
        <f t="shared" ref="AI241" si="627">AI240</f>
        <v>0</v>
      </c>
      <c r="AJ241" s="364">
        <f t="shared" ref="AJ241" si="628">AJ240</f>
        <v>0</v>
      </c>
      <c r="AK241" s="364">
        <f t="shared" ref="AK241" si="629">AK240</f>
        <v>0</v>
      </c>
      <c r="AL241" s="364">
        <f t="shared" ref="AL241" si="630">AL240</f>
        <v>0</v>
      </c>
      <c r="AM241" s="364">
        <f t="shared" ref="AM241" si="631">AM240</f>
        <v>0</v>
      </c>
      <c r="AN241" s="364">
        <f t="shared" ref="AN241" si="632">AN240</f>
        <v>0</v>
      </c>
      <c r="AO241" s="364">
        <f t="shared" ref="AO241" si="633">AO240</f>
        <v>0</v>
      </c>
      <c r="AP241" s="364">
        <f t="shared" ref="AP241" si="634">AP240</f>
        <v>0</v>
      </c>
      <c r="AQ241" s="364">
        <f t="shared" ref="AQ241" si="635">AQ240</f>
        <v>0</v>
      </c>
      <c r="AR241" s="364">
        <f t="shared" ref="AR241" si="636">AR240</f>
        <v>0</v>
      </c>
      <c r="AS241" s="259"/>
    </row>
    <row r="242" spans="1:45" outlineLevel="1">
      <c r="B242" s="256"/>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375"/>
      <c r="AF242" s="376"/>
      <c r="AG242" s="376"/>
      <c r="AH242" s="376"/>
      <c r="AI242" s="376"/>
      <c r="AJ242" s="376"/>
      <c r="AK242" s="376"/>
      <c r="AL242" s="376"/>
      <c r="AM242" s="376"/>
      <c r="AN242" s="376"/>
      <c r="AO242" s="376"/>
      <c r="AP242" s="376"/>
      <c r="AQ242" s="376"/>
      <c r="AR242" s="376"/>
      <c r="AS242" s="259"/>
    </row>
    <row r="243" spans="1:45" ht="15.75" outlineLevel="1">
      <c r="B243" s="280" t="s">
        <v>495</v>
      </c>
      <c r="C243" s="251"/>
      <c r="D243" s="251"/>
      <c r="E243" s="251"/>
      <c r="F243" s="251"/>
      <c r="G243" s="251"/>
      <c r="H243" s="251"/>
      <c r="I243" s="251"/>
      <c r="J243" s="251"/>
      <c r="K243" s="251"/>
      <c r="L243" s="251"/>
      <c r="M243" s="251"/>
      <c r="N243" s="251"/>
      <c r="O243" s="251"/>
      <c r="P243" s="251"/>
      <c r="Q243" s="252"/>
      <c r="R243" s="251"/>
      <c r="S243" s="251"/>
      <c r="T243" s="251"/>
      <c r="U243" s="251"/>
      <c r="V243" s="251"/>
      <c r="W243" s="251"/>
      <c r="X243" s="251"/>
      <c r="Y243" s="251"/>
      <c r="Z243" s="251"/>
      <c r="AA243" s="251"/>
      <c r="AB243" s="251"/>
      <c r="AC243" s="251"/>
      <c r="AD243" s="251"/>
      <c r="AE243" s="367"/>
      <c r="AF243" s="367"/>
      <c r="AG243" s="367"/>
      <c r="AH243" s="367"/>
      <c r="AI243" s="367"/>
      <c r="AJ243" s="367"/>
      <c r="AK243" s="367"/>
      <c r="AL243" s="367"/>
      <c r="AM243" s="367"/>
      <c r="AN243" s="367"/>
      <c r="AO243" s="367"/>
      <c r="AP243" s="367"/>
      <c r="AQ243" s="367"/>
      <c r="AR243" s="367"/>
      <c r="AS243" s="254"/>
    </row>
    <row r="244" spans="1:45" outlineLevel="1">
      <c r="A244" s="459">
        <v>6</v>
      </c>
      <c r="B244" s="275" t="s">
        <v>99</v>
      </c>
      <c r="C244" s="253" t="s">
        <v>25</v>
      </c>
      <c r="D244" s="257"/>
      <c r="E244" s="257"/>
      <c r="F244" s="257"/>
      <c r="G244" s="257"/>
      <c r="H244" s="257"/>
      <c r="I244" s="257"/>
      <c r="J244" s="257"/>
      <c r="K244" s="257"/>
      <c r="L244" s="257"/>
      <c r="M244" s="257"/>
      <c r="N244" s="257"/>
      <c r="O244" s="257"/>
      <c r="P244" s="257"/>
      <c r="Q244" s="257">
        <v>12</v>
      </c>
      <c r="R244" s="257"/>
      <c r="S244" s="257"/>
      <c r="T244" s="257"/>
      <c r="U244" s="257"/>
      <c r="V244" s="257"/>
      <c r="W244" s="257"/>
      <c r="X244" s="257"/>
      <c r="Y244" s="257"/>
      <c r="Z244" s="257"/>
      <c r="AA244" s="257"/>
      <c r="AB244" s="257"/>
      <c r="AC244" s="257"/>
      <c r="AD244" s="257"/>
      <c r="AE244" s="368"/>
      <c r="AF244" s="363"/>
      <c r="AG244" s="363"/>
      <c r="AH244" s="363"/>
      <c r="AI244" s="363"/>
      <c r="AJ244" s="363"/>
      <c r="AK244" s="363"/>
      <c r="AL244" s="368"/>
      <c r="AM244" s="368"/>
      <c r="AN244" s="368"/>
      <c r="AO244" s="368"/>
      <c r="AP244" s="368"/>
      <c r="AQ244" s="368"/>
      <c r="AR244" s="368"/>
      <c r="AS244" s="258">
        <f>SUM(AE244:AR244)</f>
        <v>0</v>
      </c>
    </row>
    <row r="245" spans="1:45" outlineLevel="1">
      <c r="B245" s="256" t="s">
        <v>288</v>
      </c>
      <c r="C245" s="253" t="s">
        <v>163</v>
      </c>
      <c r="D245" s="257"/>
      <c r="E245" s="257"/>
      <c r="F245" s="257"/>
      <c r="G245" s="257"/>
      <c r="H245" s="257"/>
      <c r="I245" s="257"/>
      <c r="J245" s="257"/>
      <c r="K245" s="257"/>
      <c r="L245" s="257"/>
      <c r="M245" s="257"/>
      <c r="N245" s="257"/>
      <c r="O245" s="257"/>
      <c r="P245" s="257"/>
      <c r="Q245" s="257">
        <f>Q244</f>
        <v>12</v>
      </c>
      <c r="R245" s="257"/>
      <c r="S245" s="257"/>
      <c r="T245" s="257"/>
      <c r="U245" s="257"/>
      <c r="V245" s="257"/>
      <c r="W245" s="257"/>
      <c r="X245" s="257"/>
      <c r="Y245" s="257"/>
      <c r="Z245" s="257"/>
      <c r="AA245" s="257"/>
      <c r="AB245" s="257"/>
      <c r="AC245" s="257"/>
      <c r="AD245" s="257"/>
      <c r="AE245" s="364">
        <f>AE244</f>
        <v>0</v>
      </c>
      <c r="AF245" s="364">
        <f t="shared" ref="AF245" si="637">AF244</f>
        <v>0</v>
      </c>
      <c r="AG245" s="364">
        <f t="shared" ref="AG245" si="638">AG244</f>
        <v>0</v>
      </c>
      <c r="AH245" s="364">
        <f t="shared" ref="AH245" si="639">AH244</f>
        <v>0</v>
      </c>
      <c r="AI245" s="364">
        <f t="shared" ref="AI245" si="640">AI244</f>
        <v>0</v>
      </c>
      <c r="AJ245" s="364">
        <f t="shared" ref="AJ245" si="641">AJ244</f>
        <v>0</v>
      </c>
      <c r="AK245" s="364">
        <f t="shared" ref="AK245" si="642">AK244</f>
        <v>0</v>
      </c>
      <c r="AL245" s="364">
        <f t="shared" ref="AL245" si="643">AL244</f>
        <v>0</v>
      </c>
      <c r="AM245" s="364">
        <f t="shared" ref="AM245" si="644">AM244</f>
        <v>0</v>
      </c>
      <c r="AN245" s="364">
        <f t="shared" ref="AN245" si="645">AN244</f>
        <v>0</v>
      </c>
      <c r="AO245" s="364">
        <f t="shared" ref="AO245" si="646">AO244</f>
        <v>0</v>
      </c>
      <c r="AP245" s="364">
        <f t="shared" ref="AP245" si="647">AP244</f>
        <v>0</v>
      </c>
      <c r="AQ245" s="364">
        <f t="shared" ref="AQ245" si="648">AQ244</f>
        <v>0</v>
      </c>
      <c r="AR245" s="364">
        <f t="shared" ref="AR245" si="649">AR244</f>
        <v>0</v>
      </c>
      <c r="AS245" s="272"/>
    </row>
    <row r="246" spans="1:45" outlineLevel="1">
      <c r="B246" s="271"/>
      <c r="C246" s="27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369"/>
      <c r="AF246" s="369"/>
      <c r="AG246" s="369"/>
      <c r="AH246" s="369"/>
      <c r="AI246" s="369"/>
      <c r="AJ246" s="369"/>
      <c r="AK246" s="369"/>
      <c r="AL246" s="369"/>
      <c r="AM246" s="369"/>
      <c r="AN246" s="369"/>
      <c r="AO246" s="369"/>
      <c r="AP246" s="369"/>
      <c r="AQ246" s="369"/>
      <c r="AR246" s="369"/>
      <c r="AS246" s="274"/>
    </row>
    <row r="247" spans="1:45" ht="30" outlineLevel="1">
      <c r="A247" s="459">
        <v>7</v>
      </c>
      <c r="B247" s="275" t="s">
        <v>100</v>
      </c>
      <c r="C247" s="253" t="s">
        <v>25</v>
      </c>
      <c r="D247" s="257"/>
      <c r="E247" s="257"/>
      <c r="F247" s="257"/>
      <c r="G247" s="257"/>
      <c r="H247" s="257"/>
      <c r="I247" s="257"/>
      <c r="J247" s="257"/>
      <c r="K247" s="257"/>
      <c r="L247" s="257"/>
      <c r="M247" s="257"/>
      <c r="N247" s="257"/>
      <c r="O247" s="257"/>
      <c r="P247" s="257"/>
      <c r="Q247" s="257">
        <v>12</v>
      </c>
      <c r="R247" s="257"/>
      <c r="S247" s="257"/>
      <c r="T247" s="257"/>
      <c r="U247" s="257"/>
      <c r="V247" s="257"/>
      <c r="W247" s="257"/>
      <c r="X247" s="257"/>
      <c r="Y247" s="257"/>
      <c r="Z247" s="257"/>
      <c r="AA247" s="257"/>
      <c r="AB247" s="257"/>
      <c r="AC247" s="257"/>
      <c r="AD247" s="257"/>
      <c r="AE247" s="368"/>
      <c r="AF247" s="363"/>
      <c r="AG247" s="363"/>
      <c r="AH247" s="363"/>
      <c r="AI247" s="363"/>
      <c r="AJ247" s="363"/>
      <c r="AK247" s="363"/>
      <c r="AL247" s="368"/>
      <c r="AM247" s="368"/>
      <c r="AN247" s="368"/>
      <c r="AO247" s="368"/>
      <c r="AP247" s="368"/>
      <c r="AQ247" s="368"/>
      <c r="AR247" s="368"/>
      <c r="AS247" s="258">
        <f>SUM(AE247:AR247)</f>
        <v>0</v>
      </c>
    </row>
    <row r="248" spans="1:45" outlineLevel="1">
      <c r="B248" s="256" t="s">
        <v>288</v>
      </c>
      <c r="C248" s="253" t="s">
        <v>163</v>
      </c>
      <c r="D248" s="257"/>
      <c r="E248" s="257"/>
      <c r="F248" s="257"/>
      <c r="G248" s="257"/>
      <c r="H248" s="257"/>
      <c r="I248" s="257"/>
      <c r="J248" s="257"/>
      <c r="K248" s="257"/>
      <c r="L248" s="257"/>
      <c r="M248" s="257"/>
      <c r="N248" s="257"/>
      <c r="O248" s="257"/>
      <c r="P248" s="257"/>
      <c r="Q248" s="257">
        <f>Q247</f>
        <v>12</v>
      </c>
      <c r="R248" s="257"/>
      <c r="S248" s="257"/>
      <c r="T248" s="257"/>
      <c r="U248" s="257"/>
      <c r="V248" s="257"/>
      <c r="W248" s="257"/>
      <c r="X248" s="257"/>
      <c r="Y248" s="257"/>
      <c r="Z248" s="257"/>
      <c r="AA248" s="257"/>
      <c r="AB248" s="257"/>
      <c r="AC248" s="257"/>
      <c r="AD248" s="257"/>
      <c r="AE248" s="364">
        <f>AE247</f>
        <v>0</v>
      </c>
      <c r="AF248" s="364">
        <f t="shared" ref="AF248" si="650">AF247</f>
        <v>0</v>
      </c>
      <c r="AG248" s="364">
        <f t="shared" ref="AG248" si="651">AG247</f>
        <v>0</v>
      </c>
      <c r="AH248" s="364">
        <f t="shared" ref="AH248" si="652">AH247</f>
        <v>0</v>
      </c>
      <c r="AI248" s="364">
        <f t="shared" ref="AI248" si="653">AI247</f>
        <v>0</v>
      </c>
      <c r="AJ248" s="364">
        <f t="shared" ref="AJ248" si="654">AJ247</f>
        <v>0</v>
      </c>
      <c r="AK248" s="364">
        <f t="shared" ref="AK248" si="655">AK247</f>
        <v>0</v>
      </c>
      <c r="AL248" s="364">
        <f t="shared" ref="AL248" si="656">AL247</f>
        <v>0</v>
      </c>
      <c r="AM248" s="364">
        <f t="shared" ref="AM248" si="657">AM247</f>
        <v>0</v>
      </c>
      <c r="AN248" s="364">
        <f t="shared" ref="AN248" si="658">AN247</f>
        <v>0</v>
      </c>
      <c r="AO248" s="364">
        <f t="shared" ref="AO248" si="659">AO247</f>
        <v>0</v>
      </c>
      <c r="AP248" s="364">
        <f t="shared" ref="AP248" si="660">AP247</f>
        <v>0</v>
      </c>
      <c r="AQ248" s="364">
        <f t="shared" ref="AQ248" si="661">AQ247</f>
        <v>0</v>
      </c>
      <c r="AR248" s="364">
        <f t="shared" ref="AR248" si="662">AR247</f>
        <v>0</v>
      </c>
      <c r="AS248" s="272"/>
    </row>
    <row r="249" spans="1:45" outlineLevel="1">
      <c r="B249" s="275"/>
      <c r="C249" s="27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369"/>
      <c r="AF249" s="370"/>
      <c r="AG249" s="369"/>
      <c r="AH249" s="369"/>
      <c r="AI249" s="369"/>
      <c r="AJ249" s="369"/>
      <c r="AK249" s="369"/>
      <c r="AL249" s="369"/>
      <c r="AM249" s="369"/>
      <c r="AN249" s="369"/>
      <c r="AO249" s="369"/>
      <c r="AP249" s="369"/>
      <c r="AQ249" s="369"/>
      <c r="AR249" s="369"/>
      <c r="AS249" s="274"/>
    </row>
    <row r="250" spans="1:45" outlineLevel="1">
      <c r="A250" s="459">
        <v>8</v>
      </c>
      <c r="B250" s="275" t="s">
        <v>101</v>
      </c>
      <c r="C250" s="253" t="s">
        <v>25</v>
      </c>
      <c r="D250" s="257"/>
      <c r="E250" s="257"/>
      <c r="F250" s="257"/>
      <c r="G250" s="257"/>
      <c r="H250" s="257"/>
      <c r="I250" s="257"/>
      <c r="J250" s="257"/>
      <c r="K250" s="257"/>
      <c r="L250" s="257"/>
      <c r="M250" s="257"/>
      <c r="N250" s="257"/>
      <c r="O250" s="257"/>
      <c r="P250" s="257"/>
      <c r="Q250" s="257">
        <v>12</v>
      </c>
      <c r="R250" s="257"/>
      <c r="S250" s="257"/>
      <c r="T250" s="257"/>
      <c r="U250" s="257"/>
      <c r="V250" s="257"/>
      <c r="W250" s="257"/>
      <c r="X250" s="257"/>
      <c r="Y250" s="257"/>
      <c r="Z250" s="257"/>
      <c r="AA250" s="257"/>
      <c r="AB250" s="257"/>
      <c r="AC250" s="257"/>
      <c r="AD250" s="257"/>
      <c r="AE250" s="368"/>
      <c r="AF250" s="363"/>
      <c r="AG250" s="363"/>
      <c r="AH250" s="363"/>
      <c r="AI250" s="363"/>
      <c r="AJ250" s="363"/>
      <c r="AK250" s="363"/>
      <c r="AL250" s="368"/>
      <c r="AM250" s="368"/>
      <c r="AN250" s="368"/>
      <c r="AO250" s="368"/>
      <c r="AP250" s="368"/>
      <c r="AQ250" s="368"/>
      <c r="AR250" s="368"/>
      <c r="AS250" s="258">
        <f>SUM(AE250:AR250)</f>
        <v>0</v>
      </c>
    </row>
    <row r="251" spans="1:45" outlineLevel="1">
      <c r="B251" s="256" t="s">
        <v>288</v>
      </c>
      <c r="C251" s="253" t="s">
        <v>163</v>
      </c>
      <c r="D251" s="257"/>
      <c r="E251" s="257"/>
      <c r="F251" s="257"/>
      <c r="G251" s="257"/>
      <c r="H251" s="257"/>
      <c r="I251" s="257"/>
      <c r="J251" s="257"/>
      <c r="K251" s="257"/>
      <c r="L251" s="257"/>
      <c r="M251" s="257"/>
      <c r="N251" s="257"/>
      <c r="O251" s="257"/>
      <c r="P251" s="257"/>
      <c r="Q251" s="257">
        <f>Q250</f>
        <v>12</v>
      </c>
      <c r="R251" s="257"/>
      <c r="S251" s="257"/>
      <c r="T251" s="257"/>
      <c r="U251" s="257"/>
      <c r="V251" s="257"/>
      <c r="W251" s="257"/>
      <c r="X251" s="257"/>
      <c r="Y251" s="257"/>
      <c r="Z251" s="257"/>
      <c r="AA251" s="257"/>
      <c r="AB251" s="257"/>
      <c r="AC251" s="257"/>
      <c r="AD251" s="257"/>
      <c r="AE251" s="364">
        <f>AE250</f>
        <v>0</v>
      </c>
      <c r="AF251" s="364">
        <f t="shared" ref="AF251" si="663">AF250</f>
        <v>0</v>
      </c>
      <c r="AG251" s="364">
        <f t="shared" ref="AG251" si="664">AG250</f>
        <v>0</v>
      </c>
      <c r="AH251" s="364">
        <f t="shared" ref="AH251" si="665">AH250</f>
        <v>0</v>
      </c>
      <c r="AI251" s="364">
        <f t="shared" ref="AI251" si="666">AI250</f>
        <v>0</v>
      </c>
      <c r="AJ251" s="364">
        <f t="shared" ref="AJ251" si="667">AJ250</f>
        <v>0</v>
      </c>
      <c r="AK251" s="364">
        <f t="shared" ref="AK251" si="668">AK250</f>
        <v>0</v>
      </c>
      <c r="AL251" s="364">
        <f t="shared" ref="AL251" si="669">AL250</f>
        <v>0</v>
      </c>
      <c r="AM251" s="364">
        <f t="shared" ref="AM251" si="670">AM250</f>
        <v>0</v>
      </c>
      <c r="AN251" s="364">
        <f t="shared" ref="AN251" si="671">AN250</f>
        <v>0</v>
      </c>
      <c r="AO251" s="364">
        <f t="shared" ref="AO251" si="672">AO250</f>
        <v>0</v>
      </c>
      <c r="AP251" s="364">
        <f t="shared" ref="AP251" si="673">AP250</f>
        <v>0</v>
      </c>
      <c r="AQ251" s="364">
        <f t="shared" ref="AQ251" si="674">AQ250</f>
        <v>0</v>
      </c>
      <c r="AR251" s="364">
        <f t="shared" ref="AR251" si="675">AR250</f>
        <v>0</v>
      </c>
      <c r="AS251" s="272"/>
    </row>
    <row r="252" spans="1:45" outlineLevel="1">
      <c r="B252" s="275"/>
      <c r="C252" s="273"/>
      <c r="D252" s="277"/>
      <c r="E252" s="277"/>
      <c r="F252" s="277"/>
      <c r="G252" s="277"/>
      <c r="H252" s="277"/>
      <c r="I252" s="277"/>
      <c r="J252" s="277"/>
      <c r="K252" s="277"/>
      <c r="L252" s="277"/>
      <c r="M252" s="277"/>
      <c r="N252" s="277"/>
      <c r="O252" s="277"/>
      <c r="P252" s="277"/>
      <c r="Q252" s="253"/>
      <c r="R252" s="277"/>
      <c r="S252" s="277"/>
      <c r="T252" s="277"/>
      <c r="U252" s="277"/>
      <c r="V252" s="277"/>
      <c r="W252" s="277"/>
      <c r="X252" s="277"/>
      <c r="Y252" s="277"/>
      <c r="Z252" s="277"/>
      <c r="AA252" s="277"/>
      <c r="AB252" s="277"/>
      <c r="AC252" s="277"/>
      <c r="AD252" s="277"/>
      <c r="AE252" s="369"/>
      <c r="AF252" s="370"/>
      <c r="AG252" s="369"/>
      <c r="AH252" s="369"/>
      <c r="AI252" s="369"/>
      <c r="AJ252" s="369"/>
      <c r="AK252" s="369"/>
      <c r="AL252" s="369"/>
      <c r="AM252" s="369"/>
      <c r="AN252" s="369"/>
      <c r="AO252" s="369"/>
      <c r="AP252" s="369"/>
      <c r="AQ252" s="369"/>
      <c r="AR252" s="369"/>
      <c r="AS252" s="274"/>
    </row>
    <row r="253" spans="1:45" outlineLevel="1">
      <c r="A253" s="459">
        <v>9</v>
      </c>
      <c r="B253" s="275" t="s">
        <v>102</v>
      </c>
      <c r="C253" s="253" t="s">
        <v>25</v>
      </c>
      <c r="D253" s="257"/>
      <c r="E253" s="257"/>
      <c r="F253" s="257"/>
      <c r="G253" s="257"/>
      <c r="H253" s="257"/>
      <c r="I253" s="257"/>
      <c r="J253" s="257"/>
      <c r="K253" s="257"/>
      <c r="L253" s="257"/>
      <c r="M253" s="257"/>
      <c r="N253" s="257"/>
      <c r="O253" s="257"/>
      <c r="P253" s="257"/>
      <c r="Q253" s="257">
        <v>12</v>
      </c>
      <c r="R253" s="257"/>
      <c r="S253" s="257"/>
      <c r="T253" s="257"/>
      <c r="U253" s="257"/>
      <c r="V253" s="257"/>
      <c r="W253" s="257"/>
      <c r="X253" s="257"/>
      <c r="Y253" s="257"/>
      <c r="Z253" s="257"/>
      <c r="AA253" s="257"/>
      <c r="AB253" s="257"/>
      <c r="AC253" s="257"/>
      <c r="AD253" s="257"/>
      <c r="AE253" s="368"/>
      <c r="AF253" s="363"/>
      <c r="AG253" s="363"/>
      <c r="AH253" s="363"/>
      <c r="AI253" s="363"/>
      <c r="AJ253" s="363"/>
      <c r="AK253" s="363"/>
      <c r="AL253" s="368"/>
      <c r="AM253" s="368"/>
      <c r="AN253" s="368"/>
      <c r="AO253" s="368"/>
      <c r="AP253" s="368"/>
      <c r="AQ253" s="368"/>
      <c r="AR253" s="368"/>
      <c r="AS253" s="258">
        <f>SUM(AE253:AR253)</f>
        <v>0</v>
      </c>
    </row>
    <row r="254" spans="1:45" outlineLevel="1">
      <c r="B254" s="256" t="s">
        <v>288</v>
      </c>
      <c r="C254" s="253" t="s">
        <v>163</v>
      </c>
      <c r="D254" s="257"/>
      <c r="E254" s="257"/>
      <c r="F254" s="257"/>
      <c r="G254" s="257"/>
      <c r="H254" s="257"/>
      <c r="I254" s="257"/>
      <c r="J254" s="257"/>
      <c r="K254" s="257"/>
      <c r="L254" s="257"/>
      <c r="M254" s="257"/>
      <c r="N254" s="257"/>
      <c r="O254" s="257"/>
      <c r="P254" s="257"/>
      <c r="Q254" s="257">
        <f>Q253</f>
        <v>12</v>
      </c>
      <c r="R254" s="257"/>
      <c r="S254" s="257"/>
      <c r="T254" s="257"/>
      <c r="U254" s="257"/>
      <c r="V254" s="257"/>
      <c r="W254" s="257"/>
      <c r="X254" s="257"/>
      <c r="Y254" s="257"/>
      <c r="Z254" s="257"/>
      <c r="AA254" s="257"/>
      <c r="AB254" s="257"/>
      <c r="AC254" s="257"/>
      <c r="AD254" s="257"/>
      <c r="AE254" s="364">
        <f>AE253</f>
        <v>0</v>
      </c>
      <c r="AF254" s="364">
        <f t="shared" ref="AF254" si="676">AF253</f>
        <v>0</v>
      </c>
      <c r="AG254" s="364">
        <f t="shared" ref="AG254" si="677">AG253</f>
        <v>0</v>
      </c>
      <c r="AH254" s="364">
        <f t="shared" ref="AH254" si="678">AH253</f>
        <v>0</v>
      </c>
      <c r="AI254" s="364">
        <f t="shared" ref="AI254" si="679">AI253</f>
        <v>0</v>
      </c>
      <c r="AJ254" s="364">
        <f t="shared" ref="AJ254" si="680">AJ253</f>
        <v>0</v>
      </c>
      <c r="AK254" s="364">
        <f t="shared" ref="AK254" si="681">AK253</f>
        <v>0</v>
      </c>
      <c r="AL254" s="364">
        <f t="shared" ref="AL254" si="682">AL253</f>
        <v>0</v>
      </c>
      <c r="AM254" s="364">
        <f t="shared" ref="AM254" si="683">AM253</f>
        <v>0</v>
      </c>
      <c r="AN254" s="364">
        <f t="shared" ref="AN254" si="684">AN253</f>
        <v>0</v>
      </c>
      <c r="AO254" s="364">
        <f t="shared" ref="AO254" si="685">AO253</f>
        <v>0</v>
      </c>
      <c r="AP254" s="364">
        <f t="shared" ref="AP254" si="686">AP253</f>
        <v>0</v>
      </c>
      <c r="AQ254" s="364">
        <f t="shared" ref="AQ254" si="687">AQ253</f>
        <v>0</v>
      </c>
      <c r="AR254" s="364">
        <f t="shared" ref="AR254" si="688">AR253</f>
        <v>0</v>
      </c>
      <c r="AS254" s="272"/>
    </row>
    <row r="255" spans="1:45" outlineLevel="1">
      <c r="B255" s="275"/>
      <c r="C255" s="273"/>
      <c r="D255" s="277"/>
      <c r="E255" s="277"/>
      <c r="F255" s="277"/>
      <c r="G255" s="277"/>
      <c r="H255" s="277"/>
      <c r="I255" s="277"/>
      <c r="J255" s="277"/>
      <c r="K255" s="277"/>
      <c r="L255" s="277"/>
      <c r="M255" s="277"/>
      <c r="N255" s="277"/>
      <c r="O255" s="277"/>
      <c r="P255" s="277"/>
      <c r="Q255" s="253"/>
      <c r="R255" s="277"/>
      <c r="S255" s="277"/>
      <c r="T255" s="277"/>
      <c r="U255" s="277"/>
      <c r="V255" s="277"/>
      <c r="W255" s="277"/>
      <c r="X255" s="277"/>
      <c r="Y255" s="277"/>
      <c r="Z255" s="277"/>
      <c r="AA255" s="277"/>
      <c r="AB255" s="277"/>
      <c r="AC255" s="277"/>
      <c r="AD255" s="277"/>
      <c r="AE255" s="369"/>
      <c r="AF255" s="369"/>
      <c r="AG255" s="369"/>
      <c r="AH255" s="369"/>
      <c r="AI255" s="369"/>
      <c r="AJ255" s="369"/>
      <c r="AK255" s="369"/>
      <c r="AL255" s="369"/>
      <c r="AM255" s="369"/>
      <c r="AN255" s="369"/>
      <c r="AO255" s="369"/>
      <c r="AP255" s="369"/>
      <c r="AQ255" s="369"/>
      <c r="AR255" s="369"/>
      <c r="AS255" s="274"/>
    </row>
    <row r="256" spans="1:45" outlineLevel="1">
      <c r="A256" s="459">
        <v>10</v>
      </c>
      <c r="B256" s="275" t="s">
        <v>103</v>
      </c>
      <c r="C256" s="253" t="s">
        <v>25</v>
      </c>
      <c r="D256" s="257"/>
      <c r="E256" s="257"/>
      <c r="F256" s="257"/>
      <c r="G256" s="257"/>
      <c r="H256" s="257"/>
      <c r="I256" s="257"/>
      <c r="J256" s="257"/>
      <c r="K256" s="257"/>
      <c r="L256" s="257"/>
      <c r="M256" s="257"/>
      <c r="N256" s="257"/>
      <c r="O256" s="257"/>
      <c r="P256" s="257"/>
      <c r="Q256" s="257">
        <v>3</v>
      </c>
      <c r="R256" s="257"/>
      <c r="S256" s="257"/>
      <c r="T256" s="257"/>
      <c r="U256" s="257"/>
      <c r="V256" s="257"/>
      <c r="W256" s="257"/>
      <c r="X256" s="257"/>
      <c r="Y256" s="257"/>
      <c r="Z256" s="257"/>
      <c r="AA256" s="257"/>
      <c r="AB256" s="257"/>
      <c r="AC256" s="257"/>
      <c r="AD256" s="257"/>
      <c r="AE256" s="368"/>
      <c r="AF256" s="363"/>
      <c r="AG256" s="363"/>
      <c r="AH256" s="363"/>
      <c r="AI256" s="363"/>
      <c r="AJ256" s="363"/>
      <c r="AK256" s="363"/>
      <c r="AL256" s="368"/>
      <c r="AM256" s="368"/>
      <c r="AN256" s="368"/>
      <c r="AO256" s="368"/>
      <c r="AP256" s="368"/>
      <c r="AQ256" s="368"/>
      <c r="AR256" s="368"/>
      <c r="AS256" s="258">
        <f>SUM(AE256:AR256)</f>
        <v>0</v>
      </c>
    </row>
    <row r="257" spans="1:46" outlineLevel="1">
      <c r="B257" s="256" t="s">
        <v>288</v>
      </c>
      <c r="C257" s="253" t="s">
        <v>163</v>
      </c>
      <c r="D257" s="257"/>
      <c r="E257" s="257"/>
      <c r="F257" s="257"/>
      <c r="G257" s="257"/>
      <c r="H257" s="257"/>
      <c r="I257" s="257"/>
      <c r="J257" s="257"/>
      <c r="K257" s="257"/>
      <c r="L257" s="257"/>
      <c r="M257" s="257"/>
      <c r="N257" s="257"/>
      <c r="O257" s="257"/>
      <c r="P257" s="257"/>
      <c r="Q257" s="257">
        <f>Q256</f>
        <v>3</v>
      </c>
      <c r="R257" s="257"/>
      <c r="S257" s="257"/>
      <c r="T257" s="257"/>
      <c r="U257" s="257"/>
      <c r="V257" s="257"/>
      <c r="W257" s="257"/>
      <c r="X257" s="257"/>
      <c r="Y257" s="257"/>
      <c r="Z257" s="257"/>
      <c r="AA257" s="257"/>
      <c r="AB257" s="257"/>
      <c r="AC257" s="257"/>
      <c r="AD257" s="257"/>
      <c r="AE257" s="364">
        <f>AE256</f>
        <v>0</v>
      </c>
      <c r="AF257" s="364">
        <f t="shared" ref="AF257" si="689">AF256</f>
        <v>0</v>
      </c>
      <c r="AG257" s="364">
        <f t="shared" ref="AG257" si="690">AG256</f>
        <v>0</v>
      </c>
      <c r="AH257" s="364">
        <f t="shared" ref="AH257" si="691">AH256</f>
        <v>0</v>
      </c>
      <c r="AI257" s="364">
        <f t="shared" ref="AI257" si="692">AI256</f>
        <v>0</v>
      </c>
      <c r="AJ257" s="364">
        <f t="shared" ref="AJ257" si="693">AJ256</f>
        <v>0</v>
      </c>
      <c r="AK257" s="364">
        <f t="shared" ref="AK257" si="694">AK256</f>
        <v>0</v>
      </c>
      <c r="AL257" s="364">
        <f t="shared" ref="AL257" si="695">AL256</f>
        <v>0</v>
      </c>
      <c r="AM257" s="364">
        <f t="shared" ref="AM257" si="696">AM256</f>
        <v>0</v>
      </c>
      <c r="AN257" s="364">
        <f t="shared" ref="AN257" si="697">AN256</f>
        <v>0</v>
      </c>
      <c r="AO257" s="364">
        <f t="shared" ref="AO257" si="698">AO256</f>
        <v>0</v>
      </c>
      <c r="AP257" s="364">
        <f t="shared" ref="AP257" si="699">AP256</f>
        <v>0</v>
      </c>
      <c r="AQ257" s="364">
        <f t="shared" ref="AQ257" si="700">AQ256</f>
        <v>0</v>
      </c>
      <c r="AR257" s="364">
        <f t="shared" ref="AR257" si="701">AR256</f>
        <v>0</v>
      </c>
      <c r="AS257" s="272"/>
    </row>
    <row r="258" spans="1:46" outlineLevel="1">
      <c r="B258" s="275"/>
      <c r="C258" s="273"/>
      <c r="D258" s="277"/>
      <c r="E258" s="277"/>
      <c r="F258" s="277"/>
      <c r="G258" s="277"/>
      <c r="H258" s="277"/>
      <c r="I258" s="277"/>
      <c r="J258" s="277"/>
      <c r="K258" s="277"/>
      <c r="L258" s="277"/>
      <c r="M258" s="277"/>
      <c r="N258" s="277"/>
      <c r="O258" s="277"/>
      <c r="P258" s="277"/>
      <c r="Q258" s="253"/>
      <c r="R258" s="277"/>
      <c r="S258" s="277"/>
      <c r="T258" s="277"/>
      <c r="U258" s="277"/>
      <c r="V258" s="277"/>
      <c r="W258" s="277"/>
      <c r="X258" s="277"/>
      <c r="Y258" s="277"/>
      <c r="Z258" s="277"/>
      <c r="AA258" s="277"/>
      <c r="AB258" s="277"/>
      <c r="AC258" s="277"/>
      <c r="AD258" s="277"/>
      <c r="AE258" s="369"/>
      <c r="AF258" s="370"/>
      <c r="AG258" s="369"/>
      <c r="AH258" s="369"/>
      <c r="AI258" s="369"/>
      <c r="AJ258" s="369"/>
      <c r="AK258" s="369"/>
      <c r="AL258" s="369"/>
      <c r="AM258" s="369"/>
      <c r="AN258" s="369"/>
      <c r="AO258" s="369"/>
      <c r="AP258" s="369"/>
      <c r="AQ258" s="369"/>
      <c r="AR258" s="369"/>
      <c r="AS258" s="274"/>
    </row>
    <row r="259" spans="1:46" ht="15.75" outlineLevel="1">
      <c r="B259" s="250" t="s">
        <v>10</v>
      </c>
      <c r="C259" s="251"/>
      <c r="D259" s="251"/>
      <c r="E259" s="251"/>
      <c r="F259" s="251"/>
      <c r="G259" s="251"/>
      <c r="H259" s="251"/>
      <c r="I259" s="251"/>
      <c r="J259" s="251"/>
      <c r="K259" s="251"/>
      <c r="L259" s="251"/>
      <c r="M259" s="251"/>
      <c r="N259" s="251"/>
      <c r="O259" s="251"/>
      <c r="P259" s="251"/>
      <c r="Q259" s="252"/>
      <c r="R259" s="251"/>
      <c r="S259" s="251"/>
      <c r="T259" s="251"/>
      <c r="U259" s="251"/>
      <c r="V259" s="251"/>
      <c r="W259" s="251"/>
      <c r="X259" s="251"/>
      <c r="Y259" s="251"/>
      <c r="Z259" s="251"/>
      <c r="AA259" s="251"/>
      <c r="AB259" s="251"/>
      <c r="AC259" s="251"/>
      <c r="AD259" s="251"/>
      <c r="AE259" s="367"/>
      <c r="AF259" s="367"/>
      <c r="AG259" s="367"/>
      <c r="AH259" s="367"/>
      <c r="AI259" s="367"/>
      <c r="AJ259" s="367"/>
      <c r="AK259" s="367"/>
      <c r="AL259" s="367"/>
      <c r="AM259" s="367"/>
      <c r="AN259" s="367"/>
      <c r="AO259" s="367"/>
      <c r="AP259" s="367"/>
      <c r="AQ259" s="367"/>
      <c r="AR259" s="367"/>
      <c r="AS259" s="254"/>
    </row>
    <row r="260" spans="1:46" ht="30" outlineLevel="1">
      <c r="A260" s="459">
        <v>11</v>
      </c>
      <c r="B260" s="275" t="s">
        <v>104</v>
      </c>
      <c r="C260" s="253" t="s">
        <v>25</v>
      </c>
      <c r="D260" s="257"/>
      <c r="E260" s="257"/>
      <c r="F260" s="257"/>
      <c r="G260" s="257"/>
      <c r="H260" s="257"/>
      <c r="I260" s="257"/>
      <c r="J260" s="257"/>
      <c r="K260" s="257"/>
      <c r="L260" s="257"/>
      <c r="M260" s="257"/>
      <c r="N260" s="257"/>
      <c r="O260" s="257"/>
      <c r="P260" s="257"/>
      <c r="Q260" s="257">
        <v>12</v>
      </c>
      <c r="R260" s="257"/>
      <c r="S260" s="257"/>
      <c r="T260" s="257"/>
      <c r="U260" s="257"/>
      <c r="V260" s="257"/>
      <c r="W260" s="257"/>
      <c r="X260" s="257"/>
      <c r="Y260" s="257"/>
      <c r="Z260" s="257"/>
      <c r="AA260" s="257"/>
      <c r="AB260" s="257"/>
      <c r="AC260" s="257"/>
      <c r="AD260" s="257"/>
      <c r="AE260" s="379"/>
      <c r="AF260" s="363"/>
      <c r="AG260" s="363"/>
      <c r="AH260" s="363"/>
      <c r="AI260" s="363"/>
      <c r="AJ260" s="363"/>
      <c r="AK260" s="363"/>
      <c r="AL260" s="368"/>
      <c r="AM260" s="368"/>
      <c r="AN260" s="368"/>
      <c r="AO260" s="368"/>
      <c r="AP260" s="368"/>
      <c r="AQ260" s="368"/>
      <c r="AR260" s="368"/>
      <c r="AS260" s="258">
        <f>SUM(AE260:AR260)</f>
        <v>0</v>
      </c>
    </row>
    <row r="261" spans="1:46" outlineLevel="1">
      <c r="B261" s="256" t="s">
        <v>288</v>
      </c>
      <c r="C261" s="253" t="s">
        <v>163</v>
      </c>
      <c r="D261" s="257"/>
      <c r="E261" s="257"/>
      <c r="F261" s="257"/>
      <c r="G261" s="257"/>
      <c r="H261" s="257"/>
      <c r="I261" s="257"/>
      <c r="J261" s="257"/>
      <c r="K261" s="257"/>
      <c r="L261" s="257"/>
      <c r="M261" s="257"/>
      <c r="N261" s="257"/>
      <c r="O261" s="257"/>
      <c r="P261" s="257"/>
      <c r="Q261" s="257">
        <f>Q260</f>
        <v>12</v>
      </c>
      <c r="R261" s="257"/>
      <c r="S261" s="257"/>
      <c r="T261" s="257"/>
      <c r="U261" s="257"/>
      <c r="V261" s="257"/>
      <c r="W261" s="257"/>
      <c r="X261" s="257"/>
      <c r="Y261" s="257"/>
      <c r="Z261" s="257"/>
      <c r="AA261" s="257"/>
      <c r="AB261" s="257"/>
      <c r="AC261" s="257"/>
      <c r="AD261" s="257"/>
      <c r="AE261" s="364">
        <f>AE260</f>
        <v>0</v>
      </c>
      <c r="AF261" s="364">
        <f t="shared" ref="AF261" si="702">AF260</f>
        <v>0</v>
      </c>
      <c r="AG261" s="364">
        <f t="shared" ref="AG261" si="703">AG260</f>
        <v>0</v>
      </c>
      <c r="AH261" s="364">
        <f t="shared" ref="AH261" si="704">AH260</f>
        <v>0</v>
      </c>
      <c r="AI261" s="364">
        <f t="shared" ref="AI261" si="705">AI260</f>
        <v>0</v>
      </c>
      <c r="AJ261" s="364">
        <f t="shared" ref="AJ261" si="706">AJ260</f>
        <v>0</v>
      </c>
      <c r="AK261" s="364">
        <f t="shared" ref="AK261" si="707">AK260</f>
        <v>0</v>
      </c>
      <c r="AL261" s="364">
        <f t="shared" ref="AL261" si="708">AL260</f>
        <v>0</v>
      </c>
      <c r="AM261" s="364">
        <f t="shared" ref="AM261" si="709">AM260</f>
        <v>0</v>
      </c>
      <c r="AN261" s="364">
        <f t="shared" ref="AN261" si="710">AN260</f>
        <v>0</v>
      </c>
      <c r="AO261" s="364">
        <f t="shared" ref="AO261" si="711">AO260</f>
        <v>0</v>
      </c>
      <c r="AP261" s="364">
        <f t="shared" ref="AP261" si="712">AP260</f>
        <v>0</v>
      </c>
      <c r="AQ261" s="364">
        <f t="shared" ref="AQ261" si="713">AQ260</f>
        <v>0</v>
      </c>
      <c r="AR261" s="364">
        <f t="shared" ref="AR261" si="714">AR260</f>
        <v>0</v>
      </c>
      <c r="AS261" s="259"/>
    </row>
    <row r="262" spans="1:46" outlineLevel="1">
      <c r="B262" s="276"/>
      <c r="C262" s="267"/>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365"/>
      <c r="AF262" s="374"/>
      <c r="AG262" s="374"/>
      <c r="AH262" s="374"/>
      <c r="AI262" s="374"/>
      <c r="AJ262" s="374"/>
      <c r="AK262" s="374"/>
      <c r="AL262" s="374"/>
      <c r="AM262" s="374"/>
      <c r="AN262" s="374"/>
      <c r="AO262" s="374"/>
      <c r="AP262" s="374"/>
      <c r="AQ262" s="374"/>
      <c r="AR262" s="374"/>
      <c r="AS262" s="268"/>
    </row>
    <row r="263" spans="1:46" ht="30" outlineLevel="1">
      <c r="A263" s="459">
        <v>12</v>
      </c>
      <c r="B263" s="275" t="s">
        <v>105</v>
      </c>
      <c r="C263" s="253" t="s">
        <v>25</v>
      </c>
      <c r="D263" s="257"/>
      <c r="E263" s="257"/>
      <c r="F263" s="257"/>
      <c r="G263" s="257"/>
      <c r="H263" s="257"/>
      <c r="I263" s="257"/>
      <c r="J263" s="257"/>
      <c r="K263" s="257"/>
      <c r="L263" s="257"/>
      <c r="M263" s="257"/>
      <c r="N263" s="257"/>
      <c r="O263" s="257"/>
      <c r="P263" s="257"/>
      <c r="Q263" s="257">
        <v>12</v>
      </c>
      <c r="R263" s="257"/>
      <c r="S263" s="257"/>
      <c r="T263" s="257"/>
      <c r="U263" s="257"/>
      <c r="V263" s="257"/>
      <c r="W263" s="257"/>
      <c r="X263" s="257"/>
      <c r="Y263" s="257"/>
      <c r="Z263" s="257"/>
      <c r="AA263" s="257"/>
      <c r="AB263" s="257"/>
      <c r="AC263" s="257"/>
      <c r="AD263" s="257"/>
      <c r="AE263" s="363"/>
      <c r="AF263" s="363"/>
      <c r="AG263" s="363"/>
      <c r="AH263" s="363"/>
      <c r="AI263" s="363"/>
      <c r="AJ263" s="363"/>
      <c r="AK263" s="363"/>
      <c r="AL263" s="368"/>
      <c r="AM263" s="368"/>
      <c r="AN263" s="368"/>
      <c r="AO263" s="368"/>
      <c r="AP263" s="368"/>
      <c r="AQ263" s="368"/>
      <c r="AR263" s="368"/>
      <c r="AS263" s="258">
        <f>SUM(AE263:AR263)</f>
        <v>0</v>
      </c>
    </row>
    <row r="264" spans="1:46" outlineLevel="1">
      <c r="B264" s="256" t="s">
        <v>288</v>
      </c>
      <c r="C264" s="253" t="s">
        <v>163</v>
      </c>
      <c r="D264" s="257"/>
      <c r="E264" s="257"/>
      <c r="F264" s="257"/>
      <c r="G264" s="257"/>
      <c r="H264" s="257"/>
      <c r="I264" s="257"/>
      <c r="J264" s="257"/>
      <c r="K264" s="257"/>
      <c r="L264" s="257"/>
      <c r="M264" s="257"/>
      <c r="N264" s="257"/>
      <c r="O264" s="257"/>
      <c r="P264" s="257"/>
      <c r="Q264" s="257">
        <f>Q263</f>
        <v>12</v>
      </c>
      <c r="R264" s="257"/>
      <c r="S264" s="257"/>
      <c r="T264" s="257"/>
      <c r="U264" s="257"/>
      <c r="V264" s="257"/>
      <c r="W264" s="257"/>
      <c r="X264" s="257"/>
      <c r="Y264" s="257"/>
      <c r="Z264" s="257"/>
      <c r="AA264" s="257"/>
      <c r="AB264" s="257"/>
      <c r="AC264" s="257"/>
      <c r="AD264" s="257"/>
      <c r="AE264" s="364">
        <f>AE263</f>
        <v>0</v>
      </c>
      <c r="AF264" s="364">
        <f t="shared" ref="AF264" si="715">AF263</f>
        <v>0</v>
      </c>
      <c r="AG264" s="364">
        <f t="shared" ref="AG264" si="716">AG263</f>
        <v>0</v>
      </c>
      <c r="AH264" s="364">
        <f t="shared" ref="AH264" si="717">AH263</f>
        <v>0</v>
      </c>
      <c r="AI264" s="364">
        <f t="shared" ref="AI264" si="718">AI263</f>
        <v>0</v>
      </c>
      <c r="AJ264" s="364">
        <f t="shared" ref="AJ264" si="719">AJ263</f>
        <v>0</v>
      </c>
      <c r="AK264" s="364">
        <f t="shared" ref="AK264" si="720">AK263</f>
        <v>0</v>
      </c>
      <c r="AL264" s="364">
        <f t="shared" ref="AL264" si="721">AL263</f>
        <v>0</v>
      </c>
      <c r="AM264" s="364">
        <f t="shared" ref="AM264" si="722">AM263</f>
        <v>0</v>
      </c>
      <c r="AN264" s="364">
        <f t="shared" ref="AN264" si="723">AN263</f>
        <v>0</v>
      </c>
      <c r="AO264" s="364">
        <f t="shared" ref="AO264" si="724">AO263</f>
        <v>0</v>
      </c>
      <c r="AP264" s="364">
        <f t="shared" ref="AP264" si="725">AP263</f>
        <v>0</v>
      </c>
      <c r="AQ264" s="364">
        <f t="shared" ref="AQ264" si="726">AQ263</f>
        <v>0</v>
      </c>
      <c r="AR264" s="364">
        <f t="shared" ref="AR264" si="727">AR263</f>
        <v>0</v>
      </c>
      <c r="AS264" s="259"/>
    </row>
    <row r="265" spans="1:46" outlineLevel="1">
      <c r="B265" s="276"/>
      <c r="C265" s="267"/>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375"/>
      <c r="AF265" s="375"/>
      <c r="AG265" s="365"/>
      <c r="AH265" s="365"/>
      <c r="AI265" s="365"/>
      <c r="AJ265" s="365"/>
      <c r="AK265" s="365"/>
      <c r="AL265" s="365"/>
      <c r="AM265" s="365"/>
      <c r="AN265" s="365"/>
      <c r="AO265" s="365"/>
      <c r="AP265" s="365"/>
      <c r="AQ265" s="365"/>
      <c r="AR265" s="365"/>
      <c r="AS265" s="268"/>
    </row>
    <row r="266" spans="1:46" ht="30" outlineLevel="1">
      <c r="A266" s="459">
        <v>13</v>
      </c>
      <c r="B266" s="275" t="s">
        <v>106</v>
      </c>
      <c r="C266" s="253" t="s">
        <v>25</v>
      </c>
      <c r="D266" s="257"/>
      <c r="E266" s="257"/>
      <c r="F266" s="257"/>
      <c r="G266" s="257"/>
      <c r="H266" s="257"/>
      <c r="I266" s="257"/>
      <c r="J266" s="257"/>
      <c r="K266" s="257"/>
      <c r="L266" s="257"/>
      <c r="M266" s="257"/>
      <c r="N266" s="257"/>
      <c r="O266" s="257"/>
      <c r="P266" s="257"/>
      <c r="Q266" s="257">
        <v>12</v>
      </c>
      <c r="R266" s="257"/>
      <c r="S266" s="257"/>
      <c r="T266" s="257"/>
      <c r="U266" s="257"/>
      <c r="V266" s="257"/>
      <c r="W266" s="257"/>
      <c r="X266" s="257"/>
      <c r="Y266" s="257"/>
      <c r="Z266" s="257"/>
      <c r="AA266" s="257"/>
      <c r="AB266" s="257"/>
      <c r="AC266" s="257"/>
      <c r="AD266" s="257"/>
      <c r="AE266" s="363"/>
      <c r="AF266" s="363"/>
      <c r="AG266" s="363"/>
      <c r="AH266" s="363"/>
      <c r="AI266" s="363"/>
      <c r="AJ266" s="363"/>
      <c r="AK266" s="363"/>
      <c r="AL266" s="368"/>
      <c r="AM266" s="368"/>
      <c r="AN266" s="368"/>
      <c r="AO266" s="368"/>
      <c r="AP266" s="368"/>
      <c r="AQ266" s="368"/>
      <c r="AR266" s="368"/>
      <c r="AS266" s="258">
        <f>SUM(AE266:AR266)</f>
        <v>0</v>
      </c>
    </row>
    <row r="267" spans="1:46" outlineLevel="1">
      <c r="B267" s="256" t="s">
        <v>288</v>
      </c>
      <c r="C267" s="253" t="s">
        <v>163</v>
      </c>
      <c r="D267" s="257"/>
      <c r="E267" s="257"/>
      <c r="F267" s="257"/>
      <c r="G267" s="257"/>
      <c r="H267" s="257"/>
      <c r="I267" s="257"/>
      <c r="J267" s="257"/>
      <c r="K267" s="257"/>
      <c r="L267" s="257"/>
      <c r="M267" s="257"/>
      <c r="N267" s="257"/>
      <c r="O267" s="257"/>
      <c r="P267" s="257"/>
      <c r="Q267" s="257">
        <f>Q266</f>
        <v>12</v>
      </c>
      <c r="R267" s="257"/>
      <c r="S267" s="257"/>
      <c r="T267" s="257"/>
      <c r="U267" s="257"/>
      <c r="V267" s="257"/>
      <c r="W267" s="257"/>
      <c r="X267" s="257"/>
      <c r="Y267" s="257"/>
      <c r="Z267" s="257"/>
      <c r="AA267" s="257"/>
      <c r="AB267" s="257"/>
      <c r="AC267" s="257"/>
      <c r="AD267" s="257"/>
      <c r="AE267" s="364">
        <f>AE266</f>
        <v>0</v>
      </c>
      <c r="AF267" s="364">
        <f t="shared" ref="AF267" si="728">AF266</f>
        <v>0</v>
      </c>
      <c r="AG267" s="364">
        <f t="shared" ref="AG267" si="729">AG266</f>
        <v>0</v>
      </c>
      <c r="AH267" s="364">
        <f t="shared" ref="AH267" si="730">AH266</f>
        <v>0</v>
      </c>
      <c r="AI267" s="364">
        <f t="shared" ref="AI267" si="731">AI266</f>
        <v>0</v>
      </c>
      <c r="AJ267" s="364">
        <f t="shared" ref="AJ267" si="732">AJ266</f>
        <v>0</v>
      </c>
      <c r="AK267" s="364">
        <f t="shared" ref="AK267" si="733">AK266</f>
        <v>0</v>
      </c>
      <c r="AL267" s="364">
        <f t="shared" ref="AL267" si="734">AL266</f>
        <v>0</v>
      </c>
      <c r="AM267" s="364">
        <f t="shared" ref="AM267" si="735">AM266</f>
        <v>0</v>
      </c>
      <c r="AN267" s="364">
        <f t="shared" ref="AN267" si="736">AN266</f>
        <v>0</v>
      </c>
      <c r="AO267" s="364">
        <f t="shared" ref="AO267" si="737">AO266</f>
        <v>0</v>
      </c>
      <c r="AP267" s="364">
        <f t="shared" ref="AP267" si="738">AP266</f>
        <v>0</v>
      </c>
      <c r="AQ267" s="364">
        <f t="shared" ref="AQ267" si="739">AQ266</f>
        <v>0</v>
      </c>
      <c r="AR267" s="364">
        <f t="shared" ref="AR267" si="740">AR266</f>
        <v>0</v>
      </c>
      <c r="AS267" s="268"/>
    </row>
    <row r="268" spans="1:46" outlineLevel="1">
      <c r="B268" s="276"/>
      <c r="C268" s="267"/>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365"/>
      <c r="AF268" s="365"/>
      <c r="AG268" s="365"/>
      <c r="AH268" s="365"/>
      <c r="AI268" s="365"/>
      <c r="AJ268" s="365"/>
      <c r="AK268" s="365"/>
      <c r="AL268" s="365"/>
      <c r="AM268" s="365"/>
      <c r="AN268" s="365"/>
      <c r="AO268" s="365"/>
      <c r="AP268" s="365"/>
      <c r="AQ268" s="365"/>
      <c r="AR268" s="365"/>
      <c r="AS268" s="268"/>
    </row>
    <row r="269" spans="1:46" ht="15.75" outlineLevel="1">
      <c r="B269" s="250" t="s">
        <v>107</v>
      </c>
      <c r="C269" s="251"/>
      <c r="D269" s="252"/>
      <c r="E269" s="252"/>
      <c r="F269" s="252"/>
      <c r="G269" s="252"/>
      <c r="H269" s="252"/>
      <c r="I269" s="252"/>
      <c r="J269" s="252"/>
      <c r="K269" s="252"/>
      <c r="L269" s="252"/>
      <c r="M269" s="252"/>
      <c r="N269" s="252"/>
      <c r="O269" s="252"/>
      <c r="P269" s="252"/>
      <c r="Q269" s="252"/>
      <c r="R269" s="252"/>
      <c r="S269" s="251"/>
      <c r="T269" s="251"/>
      <c r="U269" s="251"/>
      <c r="V269" s="251"/>
      <c r="W269" s="251"/>
      <c r="X269" s="251"/>
      <c r="Y269" s="251"/>
      <c r="Z269" s="251"/>
      <c r="AA269" s="251"/>
      <c r="AB269" s="251"/>
      <c r="AC269" s="251"/>
      <c r="AD269" s="251"/>
      <c r="AE269" s="367"/>
      <c r="AF269" s="367"/>
      <c r="AG269" s="367"/>
      <c r="AH269" s="367"/>
      <c r="AI269" s="367"/>
      <c r="AJ269" s="367"/>
      <c r="AK269" s="367"/>
      <c r="AL269" s="367"/>
      <c r="AM269" s="367"/>
      <c r="AN269" s="367"/>
      <c r="AO269" s="367"/>
      <c r="AP269" s="367"/>
      <c r="AQ269" s="367"/>
      <c r="AR269" s="367"/>
      <c r="AS269" s="254"/>
    </row>
    <row r="270" spans="1:46" outlineLevel="1">
      <c r="A270" s="459">
        <v>14</v>
      </c>
      <c r="B270" s="276" t="s">
        <v>108</v>
      </c>
      <c r="C270" s="253" t="s">
        <v>25</v>
      </c>
      <c r="D270" s="257"/>
      <c r="E270" s="257"/>
      <c r="F270" s="257"/>
      <c r="G270" s="257"/>
      <c r="H270" s="257"/>
      <c r="I270" s="257"/>
      <c r="J270" s="257"/>
      <c r="K270" s="257"/>
      <c r="L270" s="257"/>
      <c r="M270" s="257"/>
      <c r="N270" s="257"/>
      <c r="O270" s="257"/>
      <c r="P270" s="257"/>
      <c r="Q270" s="257">
        <v>12</v>
      </c>
      <c r="R270" s="257"/>
      <c r="S270" s="257"/>
      <c r="T270" s="257"/>
      <c r="U270" s="257"/>
      <c r="V270" s="257"/>
      <c r="W270" s="257"/>
      <c r="X270" s="257"/>
      <c r="Y270" s="257"/>
      <c r="Z270" s="257"/>
      <c r="AA270" s="257"/>
      <c r="AB270" s="257"/>
      <c r="AC270" s="257"/>
      <c r="AD270" s="257"/>
      <c r="AE270" s="363"/>
      <c r="AF270" s="363"/>
      <c r="AG270" s="363"/>
      <c r="AH270" s="363"/>
      <c r="AI270" s="363"/>
      <c r="AJ270" s="363"/>
      <c r="AK270" s="363"/>
      <c r="AL270" s="363"/>
      <c r="AM270" s="363"/>
      <c r="AN270" s="363"/>
      <c r="AO270" s="363"/>
      <c r="AP270" s="363"/>
      <c r="AQ270" s="363"/>
      <c r="AR270" s="363"/>
      <c r="AS270" s="258">
        <f>SUM(AE270:AR270)</f>
        <v>0</v>
      </c>
    </row>
    <row r="271" spans="1:46" outlineLevel="1">
      <c r="B271" s="256" t="s">
        <v>288</v>
      </c>
      <c r="C271" s="253" t="s">
        <v>163</v>
      </c>
      <c r="D271" s="257"/>
      <c r="E271" s="257"/>
      <c r="F271" s="257"/>
      <c r="G271" s="257"/>
      <c r="H271" s="257"/>
      <c r="I271" s="257"/>
      <c r="J271" s="257"/>
      <c r="K271" s="257"/>
      <c r="L271" s="257"/>
      <c r="M271" s="257"/>
      <c r="N271" s="257"/>
      <c r="O271" s="257"/>
      <c r="P271" s="257"/>
      <c r="Q271" s="257">
        <f>Q270</f>
        <v>12</v>
      </c>
      <c r="R271" s="257"/>
      <c r="S271" s="257"/>
      <c r="T271" s="257"/>
      <c r="U271" s="257"/>
      <c r="V271" s="257"/>
      <c r="W271" s="257"/>
      <c r="X271" s="257"/>
      <c r="Y271" s="257"/>
      <c r="Z271" s="257"/>
      <c r="AA271" s="257"/>
      <c r="AB271" s="257"/>
      <c r="AC271" s="257"/>
      <c r="AD271" s="257"/>
      <c r="AE271" s="364">
        <f>AE270</f>
        <v>0</v>
      </c>
      <c r="AF271" s="364">
        <f t="shared" ref="AF271" si="741">AF270</f>
        <v>0</v>
      </c>
      <c r="AG271" s="364">
        <f t="shared" ref="AG271" si="742">AG270</f>
        <v>0</v>
      </c>
      <c r="AH271" s="364">
        <f t="shared" ref="AH271" si="743">AH270</f>
        <v>0</v>
      </c>
      <c r="AI271" s="364">
        <f t="shared" ref="AI271" si="744">AI270</f>
        <v>0</v>
      </c>
      <c r="AJ271" s="364">
        <f t="shared" ref="AJ271" si="745">AJ270</f>
        <v>0</v>
      </c>
      <c r="AK271" s="364">
        <f t="shared" ref="AK271" si="746">AK270</f>
        <v>0</v>
      </c>
      <c r="AL271" s="364">
        <f t="shared" ref="AL271" si="747">AL270</f>
        <v>0</v>
      </c>
      <c r="AM271" s="364">
        <f t="shared" ref="AM271" si="748">AM270</f>
        <v>0</v>
      </c>
      <c r="AN271" s="364">
        <f t="shared" ref="AN271" si="749">AN270</f>
        <v>0</v>
      </c>
      <c r="AO271" s="364">
        <f t="shared" ref="AO271" si="750">AO270</f>
        <v>0</v>
      </c>
      <c r="AP271" s="364">
        <f t="shared" ref="AP271" si="751">AP270</f>
        <v>0</v>
      </c>
      <c r="AQ271" s="364">
        <f t="shared" ref="AQ271" si="752">AQ270</f>
        <v>0</v>
      </c>
      <c r="AR271" s="364">
        <f t="shared" ref="AR271" si="753">AR270</f>
        <v>0</v>
      </c>
      <c r="AS271" s="259"/>
    </row>
    <row r="272" spans="1:46" outlineLevel="1">
      <c r="B272" s="276"/>
      <c r="C272" s="267"/>
      <c r="D272" s="253"/>
      <c r="E272" s="253"/>
      <c r="F272" s="253"/>
      <c r="G272" s="253"/>
      <c r="H272" s="253"/>
      <c r="I272" s="253"/>
      <c r="J272" s="253"/>
      <c r="K272" s="253"/>
      <c r="L272" s="253"/>
      <c r="M272" s="253"/>
      <c r="N272" s="253"/>
      <c r="O272" s="253"/>
      <c r="P272" s="253"/>
      <c r="Q272" s="416"/>
      <c r="R272" s="253"/>
      <c r="S272" s="253"/>
      <c r="T272" s="253"/>
      <c r="U272" s="253"/>
      <c r="V272" s="253"/>
      <c r="W272" s="253"/>
      <c r="X272" s="253"/>
      <c r="Y272" s="253"/>
      <c r="Z272" s="253"/>
      <c r="AA272" s="253"/>
      <c r="AB272" s="253"/>
      <c r="AC272" s="253"/>
      <c r="AD272" s="253"/>
      <c r="AE272" s="365"/>
      <c r="AF272" s="365"/>
      <c r="AG272" s="365"/>
      <c r="AH272" s="365"/>
      <c r="AI272" s="365"/>
      <c r="AJ272" s="365"/>
      <c r="AK272" s="365"/>
      <c r="AL272" s="365"/>
      <c r="AM272" s="365"/>
      <c r="AN272" s="365"/>
      <c r="AO272" s="365"/>
      <c r="AP272" s="365"/>
      <c r="AQ272" s="365"/>
      <c r="AR272" s="365"/>
      <c r="AS272" s="263"/>
      <c r="AT272" s="546"/>
    </row>
    <row r="273" spans="1:46" s="245" customFormat="1" ht="15.75" outlineLevel="1">
      <c r="A273" s="459"/>
      <c r="B273" s="250" t="s">
        <v>487</v>
      </c>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365"/>
      <c r="AF273" s="365"/>
      <c r="AG273" s="365"/>
      <c r="AH273" s="365"/>
      <c r="AI273" s="365"/>
      <c r="AJ273" s="365"/>
      <c r="AK273" s="369"/>
      <c r="AL273" s="369"/>
      <c r="AM273" s="369"/>
      <c r="AN273" s="369"/>
      <c r="AO273" s="369"/>
      <c r="AP273" s="369"/>
      <c r="AQ273" s="369"/>
      <c r="AR273" s="369"/>
      <c r="AS273" s="455"/>
      <c r="AT273" s="547"/>
    </row>
    <row r="274" spans="1:46" outlineLevel="1">
      <c r="A274" s="459">
        <v>15</v>
      </c>
      <c r="B274" s="256" t="s">
        <v>492</v>
      </c>
      <c r="C274" s="253" t="s">
        <v>25</v>
      </c>
      <c r="D274" s="257"/>
      <c r="E274" s="257"/>
      <c r="F274" s="257"/>
      <c r="G274" s="257"/>
      <c r="H274" s="257"/>
      <c r="I274" s="257"/>
      <c r="J274" s="257"/>
      <c r="K274" s="257"/>
      <c r="L274" s="257"/>
      <c r="M274" s="257"/>
      <c r="N274" s="257"/>
      <c r="O274" s="257"/>
      <c r="P274" s="257"/>
      <c r="Q274" s="257">
        <v>0</v>
      </c>
      <c r="R274" s="257"/>
      <c r="S274" s="257"/>
      <c r="T274" s="257"/>
      <c r="U274" s="257"/>
      <c r="V274" s="257"/>
      <c r="W274" s="257"/>
      <c r="X274" s="257"/>
      <c r="Y274" s="257"/>
      <c r="Z274" s="257"/>
      <c r="AA274" s="257"/>
      <c r="AB274" s="257"/>
      <c r="AC274" s="257"/>
      <c r="AD274" s="257"/>
      <c r="AE274" s="363"/>
      <c r="AF274" s="363"/>
      <c r="AG274" s="363"/>
      <c r="AH274" s="363"/>
      <c r="AI274" s="363"/>
      <c r="AJ274" s="363"/>
      <c r="AK274" s="363"/>
      <c r="AL274" s="363"/>
      <c r="AM274" s="363"/>
      <c r="AN274" s="363"/>
      <c r="AO274" s="363"/>
      <c r="AP274" s="363"/>
      <c r="AQ274" s="363"/>
      <c r="AR274" s="363"/>
      <c r="AS274" s="258">
        <f>SUM(AE274:AR274)</f>
        <v>0</v>
      </c>
    </row>
    <row r="275" spans="1:46" outlineLevel="1">
      <c r="B275" s="256" t="s">
        <v>288</v>
      </c>
      <c r="C275" s="253" t="s">
        <v>163</v>
      </c>
      <c r="D275" s="257"/>
      <c r="E275" s="257"/>
      <c r="F275" s="257"/>
      <c r="G275" s="257"/>
      <c r="H275" s="257"/>
      <c r="I275" s="257"/>
      <c r="J275" s="257"/>
      <c r="K275" s="257"/>
      <c r="L275" s="257"/>
      <c r="M275" s="257"/>
      <c r="N275" s="257"/>
      <c r="O275" s="257"/>
      <c r="P275" s="257"/>
      <c r="Q275" s="257">
        <f>Q274</f>
        <v>0</v>
      </c>
      <c r="R275" s="257"/>
      <c r="S275" s="257"/>
      <c r="T275" s="257"/>
      <c r="U275" s="257"/>
      <c r="V275" s="257"/>
      <c r="W275" s="257"/>
      <c r="X275" s="257"/>
      <c r="Y275" s="257"/>
      <c r="Z275" s="257"/>
      <c r="AA275" s="257"/>
      <c r="AB275" s="257"/>
      <c r="AC275" s="257"/>
      <c r="AD275" s="257"/>
      <c r="AE275" s="364">
        <f>AE274</f>
        <v>0</v>
      </c>
      <c r="AF275" s="364">
        <f t="shared" ref="AF275:AR275" si="754">AF274</f>
        <v>0</v>
      </c>
      <c r="AG275" s="364">
        <f t="shared" si="754"/>
        <v>0</v>
      </c>
      <c r="AH275" s="364">
        <f t="shared" si="754"/>
        <v>0</v>
      </c>
      <c r="AI275" s="364">
        <f t="shared" si="754"/>
        <v>0</v>
      </c>
      <c r="AJ275" s="364">
        <f t="shared" si="754"/>
        <v>0</v>
      </c>
      <c r="AK275" s="364">
        <f t="shared" si="754"/>
        <v>0</v>
      </c>
      <c r="AL275" s="364">
        <f t="shared" si="754"/>
        <v>0</v>
      </c>
      <c r="AM275" s="364">
        <f t="shared" si="754"/>
        <v>0</v>
      </c>
      <c r="AN275" s="364">
        <f t="shared" si="754"/>
        <v>0</v>
      </c>
      <c r="AO275" s="364">
        <f t="shared" si="754"/>
        <v>0</v>
      </c>
      <c r="AP275" s="364">
        <f t="shared" si="754"/>
        <v>0</v>
      </c>
      <c r="AQ275" s="364">
        <f t="shared" si="754"/>
        <v>0</v>
      </c>
      <c r="AR275" s="364">
        <f t="shared" si="754"/>
        <v>0</v>
      </c>
      <c r="AS275" s="259"/>
    </row>
    <row r="276" spans="1:46" outlineLevel="1">
      <c r="B276" s="276"/>
      <c r="C276" s="267"/>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365"/>
      <c r="AF276" s="365"/>
      <c r="AG276" s="365"/>
      <c r="AH276" s="365"/>
      <c r="AI276" s="365"/>
      <c r="AJ276" s="365"/>
      <c r="AK276" s="365"/>
      <c r="AL276" s="365"/>
      <c r="AM276" s="365"/>
      <c r="AN276" s="365"/>
      <c r="AO276" s="365"/>
      <c r="AP276" s="365"/>
      <c r="AQ276" s="365"/>
      <c r="AR276" s="365"/>
      <c r="AS276" s="268"/>
    </row>
    <row r="277" spans="1:46" s="245" customFormat="1" outlineLevel="1">
      <c r="A277" s="459">
        <v>16</v>
      </c>
      <c r="B277" s="285" t="s">
        <v>488</v>
      </c>
      <c r="C277" s="253" t="s">
        <v>25</v>
      </c>
      <c r="D277" s="257"/>
      <c r="E277" s="257"/>
      <c r="F277" s="257"/>
      <c r="G277" s="257"/>
      <c r="H277" s="257"/>
      <c r="I277" s="257"/>
      <c r="J277" s="257"/>
      <c r="K277" s="257"/>
      <c r="L277" s="257"/>
      <c r="M277" s="257"/>
      <c r="N277" s="257"/>
      <c r="O277" s="257"/>
      <c r="P277" s="257"/>
      <c r="Q277" s="257">
        <v>0</v>
      </c>
      <c r="R277" s="257"/>
      <c r="S277" s="257"/>
      <c r="T277" s="257"/>
      <c r="U277" s="257"/>
      <c r="V277" s="257"/>
      <c r="W277" s="257"/>
      <c r="X277" s="257"/>
      <c r="Y277" s="257"/>
      <c r="Z277" s="257"/>
      <c r="AA277" s="257"/>
      <c r="AB277" s="257"/>
      <c r="AC277" s="257"/>
      <c r="AD277" s="257"/>
      <c r="AE277" s="363"/>
      <c r="AF277" s="363"/>
      <c r="AG277" s="363"/>
      <c r="AH277" s="363"/>
      <c r="AI277" s="363"/>
      <c r="AJ277" s="363"/>
      <c r="AK277" s="363"/>
      <c r="AL277" s="363"/>
      <c r="AM277" s="363"/>
      <c r="AN277" s="363"/>
      <c r="AO277" s="363"/>
      <c r="AP277" s="363"/>
      <c r="AQ277" s="363"/>
      <c r="AR277" s="363"/>
      <c r="AS277" s="258">
        <f>SUM(AE277:AR277)</f>
        <v>0</v>
      </c>
    </row>
    <row r="278" spans="1:46" s="245" customFormat="1" outlineLevel="1">
      <c r="A278" s="459"/>
      <c r="B278" s="285" t="s">
        <v>288</v>
      </c>
      <c r="C278" s="253" t="s">
        <v>163</v>
      </c>
      <c r="D278" s="257"/>
      <c r="E278" s="257"/>
      <c r="F278" s="257"/>
      <c r="G278" s="257"/>
      <c r="H278" s="257"/>
      <c r="I278" s="257"/>
      <c r="J278" s="257"/>
      <c r="K278" s="257"/>
      <c r="L278" s="257"/>
      <c r="M278" s="257"/>
      <c r="N278" s="257"/>
      <c r="O278" s="257"/>
      <c r="P278" s="257"/>
      <c r="Q278" s="257">
        <f>Q277</f>
        <v>0</v>
      </c>
      <c r="R278" s="257"/>
      <c r="S278" s="257"/>
      <c r="T278" s="257"/>
      <c r="U278" s="257"/>
      <c r="V278" s="257"/>
      <c r="W278" s="257"/>
      <c r="X278" s="257"/>
      <c r="Y278" s="257"/>
      <c r="Z278" s="257"/>
      <c r="AA278" s="257"/>
      <c r="AB278" s="257"/>
      <c r="AC278" s="257"/>
      <c r="AD278" s="257"/>
      <c r="AE278" s="364">
        <f>AE277</f>
        <v>0</v>
      </c>
      <c r="AF278" s="364">
        <f t="shared" ref="AF278:AR278" si="755">AF277</f>
        <v>0</v>
      </c>
      <c r="AG278" s="364">
        <f t="shared" si="755"/>
        <v>0</v>
      </c>
      <c r="AH278" s="364">
        <f t="shared" si="755"/>
        <v>0</v>
      </c>
      <c r="AI278" s="364">
        <f t="shared" si="755"/>
        <v>0</v>
      </c>
      <c r="AJ278" s="364">
        <f t="shared" si="755"/>
        <v>0</v>
      </c>
      <c r="AK278" s="364">
        <f t="shared" si="755"/>
        <v>0</v>
      </c>
      <c r="AL278" s="364">
        <f t="shared" si="755"/>
        <v>0</v>
      </c>
      <c r="AM278" s="364">
        <f t="shared" si="755"/>
        <v>0</v>
      </c>
      <c r="AN278" s="364">
        <f t="shared" si="755"/>
        <v>0</v>
      </c>
      <c r="AO278" s="364">
        <f t="shared" si="755"/>
        <v>0</v>
      </c>
      <c r="AP278" s="364">
        <f t="shared" si="755"/>
        <v>0</v>
      </c>
      <c r="AQ278" s="364">
        <f t="shared" si="755"/>
        <v>0</v>
      </c>
      <c r="AR278" s="364">
        <f t="shared" si="755"/>
        <v>0</v>
      </c>
      <c r="AS278" s="259"/>
    </row>
    <row r="279" spans="1:46" s="245" customFormat="1" outlineLevel="1">
      <c r="A279" s="459"/>
      <c r="B279" s="285"/>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365"/>
      <c r="AF279" s="365"/>
      <c r="AG279" s="365"/>
      <c r="AH279" s="365"/>
      <c r="AI279" s="365"/>
      <c r="AJ279" s="365"/>
      <c r="AK279" s="369"/>
      <c r="AL279" s="369"/>
      <c r="AM279" s="369"/>
      <c r="AN279" s="369"/>
      <c r="AO279" s="369"/>
      <c r="AP279" s="369"/>
      <c r="AQ279" s="369"/>
      <c r="AR279" s="369"/>
      <c r="AS279" s="274"/>
    </row>
    <row r="280" spans="1:46" ht="15.75" outlineLevel="1">
      <c r="B280" s="457" t="s">
        <v>493</v>
      </c>
      <c r="C280" s="281"/>
      <c r="D280" s="252"/>
      <c r="E280" s="251"/>
      <c r="F280" s="251"/>
      <c r="G280" s="251"/>
      <c r="H280" s="251"/>
      <c r="I280" s="251"/>
      <c r="J280" s="251"/>
      <c r="K280" s="251"/>
      <c r="L280" s="251"/>
      <c r="M280" s="251"/>
      <c r="N280" s="251"/>
      <c r="O280" s="251"/>
      <c r="P280" s="251"/>
      <c r="Q280" s="252"/>
      <c r="R280" s="251"/>
      <c r="S280" s="251"/>
      <c r="T280" s="251"/>
      <c r="U280" s="251"/>
      <c r="V280" s="251"/>
      <c r="W280" s="251"/>
      <c r="X280" s="251"/>
      <c r="Y280" s="251"/>
      <c r="Z280" s="251"/>
      <c r="AA280" s="251"/>
      <c r="AB280" s="251"/>
      <c r="AC280" s="251"/>
      <c r="AD280" s="251"/>
      <c r="AE280" s="367"/>
      <c r="AF280" s="367"/>
      <c r="AG280" s="367"/>
      <c r="AH280" s="367"/>
      <c r="AI280" s="367"/>
      <c r="AJ280" s="367"/>
      <c r="AK280" s="367"/>
      <c r="AL280" s="367"/>
      <c r="AM280" s="367"/>
      <c r="AN280" s="367"/>
      <c r="AO280" s="367"/>
      <c r="AP280" s="367"/>
      <c r="AQ280" s="367"/>
      <c r="AR280" s="367"/>
      <c r="AS280" s="254"/>
    </row>
    <row r="281" spans="1:46" outlineLevel="1">
      <c r="A281" s="459">
        <v>17</v>
      </c>
      <c r="B281" s="275" t="s">
        <v>112</v>
      </c>
      <c r="C281" s="253" t="s">
        <v>25</v>
      </c>
      <c r="D281" s="257"/>
      <c r="E281" s="257"/>
      <c r="F281" s="257"/>
      <c r="G281" s="257"/>
      <c r="H281" s="257"/>
      <c r="I281" s="257"/>
      <c r="J281" s="257"/>
      <c r="K281" s="257"/>
      <c r="L281" s="257"/>
      <c r="M281" s="257"/>
      <c r="N281" s="257"/>
      <c r="O281" s="257"/>
      <c r="P281" s="257"/>
      <c r="Q281" s="257">
        <v>12</v>
      </c>
      <c r="R281" s="257"/>
      <c r="S281" s="257"/>
      <c r="T281" s="257"/>
      <c r="U281" s="257"/>
      <c r="V281" s="257"/>
      <c r="W281" s="257"/>
      <c r="X281" s="257"/>
      <c r="Y281" s="257"/>
      <c r="Z281" s="257"/>
      <c r="AA281" s="257"/>
      <c r="AB281" s="257"/>
      <c r="AC281" s="257"/>
      <c r="AD281" s="257"/>
      <c r="AE281" s="379"/>
      <c r="AF281" s="363"/>
      <c r="AG281" s="363"/>
      <c r="AH281" s="363"/>
      <c r="AI281" s="363"/>
      <c r="AJ281" s="363"/>
      <c r="AK281" s="363"/>
      <c r="AL281" s="368"/>
      <c r="AM281" s="368"/>
      <c r="AN281" s="368"/>
      <c r="AO281" s="368"/>
      <c r="AP281" s="368"/>
      <c r="AQ281" s="368"/>
      <c r="AR281" s="368"/>
      <c r="AS281" s="258">
        <f>SUM(AE281:AR281)</f>
        <v>0</v>
      </c>
    </row>
    <row r="282" spans="1:46" outlineLevel="1">
      <c r="B282" s="256" t="s">
        <v>288</v>
      </c>
      <c r="C282" s="253" t="s">
        <v>163</v>
      </c>
      <c r="D282" s="257"/>
      <c r="E282" s="257"/>
      <c r="F282" s="257"/>
      <c r="G282" s="257"/>
      <c r="H282" s="257"/>
      <c r="I282" s="257"/>
      <c r="J282" s="257"/>
      <c r="K282" s="257"/>
      <c r="L282" s="257"/>
      <c r="M282" s="257"/>
      <c r="N282" s="257"/>
      <c r="O282" s="257"/>
      <c r="P282" s="257"/>
      <c r="Q282" s="257">
        <f>Q281</f>
        <v>12</v>
      </c>
      <c r="R282" s="257"/>
      <c r="S282" s="257"/>
      <c r="T282" s="257"/>
      <c r="U282" s="257"/>
      <c r="V282" s="257"/>
      <c r="W282" s="257"/>
      <c r="X282" s="257"/>
      <c r="Y282" s="257"/>
      <c r="Z282" s="257"/>
      <c r="AA282" s="257"/>
      <c r="AB282" s="257"/>
      <c r="AC282" s="257"/>
      <c r="AD282" s="257"/>
      <c r="AE282" s="364">
        <f>AE281</f>
        <v>0</v>
      </c>
      <c r="AF282" s="364">
        <f t="shared" ref="AF282:AR282" si="756">AF281</f>
        <v>0</v>
      </c>
      <c r="AG282" s="364">
        <f t="shared" si="756"/>
        <v>0</v>
      </c>
      <c r="AH282" s="364">
        <f t="shared" si="756"/>
        <v>0</v>
      </c>
      <c r="AI282" s="364">
        <f t="shared" si="756"/>
        <v>0</v>
      </c>
      <c r="AJ282" s="364">
        <f t="shared" si="756"/>
        <v>0</v>
      </c>
      <c r="AK282" s="364">
        <f t="shared" si="756"/>
        <v>0</v>
      </c>
      <c r="AL282" s="364">
        <f t="shared" si="756"/>
        <v>0</v>
      </c>
      <c r="AM282" s="364">
        <f t="shared" si="756"/>
        <v>0</v>
      </c>
      <c r="AN282" s="364">
        <f t="shared" si="756"/>
        <v>0</v>
      </c>
      <c r="AO282" s="364">
        <f t="shared" si="756"/>
        <v>0</v>
      </c>
      <c r="AP282" s="364">
        <f t="shared" si="756"/>
        <v>0</v>
      </c>
      <c r="AQ282" s="364">
        <f t="shared" si="756"/>
        <v>0</v>
      </c>
      <c r="AR282" s="364">
        <f t="shared" si="756"/>
        <v>0</v>
      </c>
      <c r="AS282" s="268"/>
    </row>
    <row r="283" spans="1:46" outlineLevel="1">
      <c r="B283" s="256"/>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375"/>
      <c r="AF283" s="378"/>
      <c r="AG283" s="378"/>
      <c r="AH283" s="378"/>
      <c r="AI283" s="378"/>
      <c r="AJ283" s="378"/>
      <c r="AK283" s="378"/>
      <c r="AL283" s="378"/>
      <c r="AM283" s="378"/>
      <c r="AN283" s="378"/>
      <c r="AO283" s="378"/>
      <c r="AP283" s="378"/>
      <c r="AQ283" s="378"/>
      <c r="AR283" s="378"/>
      <c r="AS283" s="268"/>
    </row>
    <row r="284" spans="1:46" outlineLevel="1">
      <c r="A284" s="459">
        <v>18</v>
      </c>
      <c r="B284" s="275" t="s">
        <v>109</v>
      </c>
      <c r="C284" s="253" t="s">
        <v>25</v>
      </c>
      <c r="D284" s="257"/>
      <c r="E284" s="257"/>
      <c r="F284" s="257"/>
      <c r="G284" s="257"/>
      <c r="H284" s="257"/>
      <c r="I284" s="257"/>
      <c r="J284" s="257"/>
      <c r="K284" s="257"/>
      <c r="L284" s="257"/>
      <c r="M284" s="257"/>
      <c r="N284" s="257"/>
      <c r="O284" s="257"/>
      <c r="P284" s="257"/>
      <c r="Q284" s="257">
        <v>12</v>
      </c>
      <c r="R284" s="257"/>
      <c r="S284" s="257"/>
      <c r="T284" s="257"/>
      <c r="U284" s="257"/>
      <c r="V284" s="257"/>
      <c r="W284" s="257"/>
      <c r="X284" s="257"/>
      <c r="Y284" s="257"/>
      <c r="Z284" s="257"/>
      <c r="AA284" s="257"/>
      <c r="AB284" s="257"/>
      <c r="AC284" s="257"/>
      <c r="AD284" s="257"/>
      <c r="AE284" s="379"/>
      <c r="AF284" s="363"/>
      <c r="AG284" s="363"/>
      <c r="AH284" s="363"/>
      <c r="AI284" s="363"/>
      <c r="AJ284" s="363"/>
      <c r="AK284" s="363"/>
      <c r="AL284" s="368"/>
      <c r="AM284" s="368"/>
      <c r="AN284" s="368"/>
      <c r="AO284" s="368"/>
      <c r="AP284" s="368"/>
      <c r="AQ284" s="368"/>
      <c r="AR284" s="368"/>
      <c r="AS284" s="258">
        <f>SUM(AE284:AR284)</f>
        <v>0</v>
      </c>
    </row>
    <row r="285" spans="1:46" outlineLevel="1">
      <c r="B285" s="256" t="s">
        <v>288</v>
      </c>
      <c r="C285" s="253" t="s">
        <v>163</v>
      </c>
      <c r="D285" s="257"/>
      <c r="E285" s="257"/>
      <c r="F285" s="257"/>
      <c r="G285" s="257"/>
      <c r="H285" s="257"/>
      <c r="I285" s="257"/>
      <c r="J285" s="257"/>
      <c r="K285" s="257"/>
      <c r="L285" s="257"/>
      <c r="M285" s="257"/>
      <c r="N285" s="257"/>
      <c r="O285" s="257"/>
      <c r="P285" s="257"/>
      <c r="Q285" s="257">
        <f>Q284</f>
        <v>12</v>
      </c>
      <c r="R285" s="257"/>
      <c r="S285" s="257"/>
      <c r="T285" s="257"/>
      <c r="U285" s="257"/>
      <c r="V285" s="257"/>
      <c r="W285" s="257"/>
      <c r="X285" s="257"/>
      <c r="Y285" s="257"/>
      <c r="Z285" s="257"/>
      <c r="AA285" s="257"/>
      <c r="AB285" s="257"/>
      <c r="AC285" s="257"/>
      <c r="AD285" s="257"/>
      <c r="AE285" s="364">
        <f>AE284</f>
        <v>0</v>
      </c>
      <c r="AF285" s="364">
        <f t="shared" ref="AF285:AR285" si="757">AF284</f>
        <v>0</v>
      </c>
      <c r="AG285" s="364">
        <f t="shared" si="757"/>
        <v>0</v>
      </c>
      <c r="AH285" s="364">
        <f t="shared" si="757"/>
        <v>0</v>
      </c>
      <c r="AI285" s="364">
        <f t="shared" si="757"/>
        <v>0</v>
      </c>
      <c r="AJ285" s="364">
        <f t="shared" si="757"/>
        <v>0</v>
      </c>
      <c r="AK285" s="364">
        <f t="shared" si="757"/>
        <v>0</v>
      </c>
      <c r="AL285" s="364">
        <f t="shared" si="757"/>
        <v>0</v>
      </c>
      <c r="AM285" s="364">
        <f t="shared" si="757"/>
        <v>0</v>
      </c>
      <c r="AN285" s="364">
        <f t="shared" si="757"/>
        <v>0</v>
      </c>
      <c r="AO285" s="364">
        <f t="shared" si="757"/>
        <v>0</v>
      </c>
      <c r="AP285" s="364">
        <f t="shared" si="757"/>
        <v>0</v>
      </c>
      <c r="AQ285" s="364">
        <f t="shared" si="757"/>
        <v>0</v>
      </c>
      <c r="AR285" s="364">
        <f t="shared" si="757"/>
        <v>0</v>
      </c>
      <c r="AS285" s="268"/>
    </row>
    <row r="286" spans="1:46" outlineLevel="1">
      <c r="B286" s="28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376"/>
      <c r="AF286" s="377"/>
      <c r="AG286" s="377"/>
      <c r="AH286" s="377"/>
      <c r="AI286" s="377"/>
      <c r="AJ286" s="377"/>
      <c r="AK286" s="377"/>
      <c r="AL286" s="377"/>
      <c r="AM286" s="377"/>
      <c r="AN286" s="377"/>
      <c r="AO286" s="377"/>
      <c r="AP286" s="377"/>
      <c r="AQ286" s="377"/>
      <c r="AR286" s="377"/>
      <c r="AS286" s="259"/>
    </row>
    <row r="287" spans="1:46" outlineLevel="1">
      <c r="A287" s="459">
        <v>19</v>
      </c>
      <c r="B287" s="275" t="s">
        <v>111</v>
      </c>
      <c r="C287" s="253" t="s">
        <v>25</v>
      </c>
      <c r="D287" s="257"/>
      <c r="E287" s="257"/>
      <c r="F287" s="257"/>
      <c r="G287" s="257"/>
      <c r="H287" s="257"/>
      <c r="I287" s="257"/>
      <c r="J287" s="257"/>
      <c r="K287" s="257"/>
      <c r="L287" s="257"/>
      <c r="M287" s="257"/>
      <c r="N287" s="257"/>
      <c r="O287" s="257"/>
      <c r="P287" s="257"/>
      <c r="Q287" s="257">
        <v>12</v>
      </c>
      <c r="R287" s="257"/>
      <c r="S287" s="257"/>
      <c r="T287" s="257"/>
      <c r="U287" s="257"/>
      <c r="V287" s="257"/>
      <c r="W287" s="257"/>
      <c r="X287" s="257"/>
      <c r="Y287" s="257"/>
      <c r="Z287" s="257"/>
      <c r="AA287" s="257"/>
      <c r="AB287" s="257"/>
      <c r="AC287" s="257"/>
      <c r="AD287" s="257"/>
      <c r="AE287" s="379"/>
      <c r="AF287" s="363"/>
      <c r="AG287" s="363"/>
      <c r="AH287" s="363"/>
      <c r="AI287" s="363"/>
      <c r="AJ287" s="363"/>
      <c r="AK287" s="363"/>
      <c r="AL287" s="368"/>
      <c r="AM287" s="368"/>
      <c r="AN287" s="368"/>
      <c r="AO287" s="368"/>
      <c r="AP287" s="368"/>
      <c r="AQ287" s="368"/>
      <c r="AR287" s="368"/>
      <c r="AS287" s="258">
        <f>SUM(AE287:AR287)</f>
        <v>0</v>
      </c>
    </row>
    <row r="288" spans="1:46" outlineLevel="1">
      <c r="B288" s="256" t="s">
        <v>288</v>
      </c>
      <c r="C288" s="253" t="s">
        <v>163</v>
      </c>
      <c r="D288" s="257"/>
      <c r="E288" s="257"/>
      <c r="F288" s="257"/>
      <c r="G288" s="257"/>
      <c r="H288" s="257"/>
      <c r="I288" s="257"/>
      <c r="J288" s="257"/>
      <c r="K288" s="257"/>
      <c r="L288" s="257"/>
      <c r="M288" s="257"/>
      <c r="N288" s="257"/>
      <c r="O288" s="257"/>
      <c r="P288" s="257"/>
      <c r="Q288" s="257">
        <f>Q287</f>
        <v>12</v>
      </c>
      <c r="R288" s="257"/>
      <c r="S288" s="257"/>
      <c r="T288" s="257"/>
      <c r="U288" s="257"/>
      <c r="V288" s="257"/>
      <c r="W288" s="257"/>
      <c r="X288" s="257"/>
      <c r="Y288" s="257"/>
      <c r="Z288" s="257"/>
      <c r="AA288" s="257"/>
      <c r="AB288" s="257"/>
      <c r="AC288" s="257"/>
      <c r="AD288" s="257"/>
      <c r="AE288" s="364">
        <f>AE287</f>
        <v>0</v>
      </c>
      <c r="AF288" s="364">
        <f t="shared" ref="AF288:AR288" si="758">AF287</f>
        <v>0</v>
      </c>
      <c r="AG288" s="364">
        <f t="shared" si="758"/>
        <v>0</v>
      </c>
      <c r="AH288" s="364">
        <f t="shared" si="758"/>
        <v>0</v>
      </c>
      <c r="AI288" s="364">
        <f t="shared" si="758"/>
        <v>0</v>
      </c>
      <c r="AJ288" s="364">
        <f t="shared" si="758"/>
        <v>0</v>
      </c>
      <c r="AK288" s="364">
        <f t="shared" si="758"/>
        <v>0</v>
      </c>
      <c r="AL288" s="364">
        <f t="shared" si="758"/>
        <v>0</v>
      </c>
      <c r="AM288" s="364">
        <f t="shared" si="758"/>
        <v>0</v>
      </c>
      <c r="AN288" s="364">
        <f t="shared" si="758"/>
        <v>0</v>
      </c>
      <c r="AO288" s="364">
        <f t="shared" si="758"/>
        <v>0</v>
      </c>
      <c r="AP288" s="364">
        <f t="shared" si="758"/>
        <v>0</v>
      </c>
      <c r="AQ288" s="364">
        <f t="shared" si="758"/>
        <v>0</v>
      </c>
      <c r="AR288" s="364">
        <f t="shared" si="758"/>
        <v>0</v>
      </c>
      <c r="AS288" s="259"/>
    </row>
    <row r="289" spans="1:45" outlineLevel="1">
      <c r="B289" s="28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365"/>
      <c r="AF289" s="365"/>
      <c r="AG289" s="365"/>
      <c r="AH289" s="365"/>
      <c r="AI289" s="365"/>
      <c r="AJ289" s="365"/>
      <c r="AK289" s="365"/>
      <c r="AL289" s="365"/>
      <c r="AM289" s="365"/>
      <c r="AN289" s="365"/>
      <c r="AO289" s="365"/>
      <c r="AP289" s="365"/>
      <c r="AQ289" s="365"/>
      <c r="AR289" s="365"/>
      <c r="AS289" s="268"/>
    </row>
    <row r="290" spans="1:45" outlineLevel="1">
      <c r="A290" s="459">
        <v>20</v>
      </c>
      <c r="B290" s="275" t="s">
        <v>110</v>
      </c>
      <c r="C290" s="253" t="s">
        <v>25</v>
      </c>
      <c r="D290" s="257"/>
      <c r="E290" s="257"/>
      <c r="F290" s="257"/>
      <c r="G290" s="257"/>
      <c r="H290" s="257"/>
      <c r="I290" s="257"/>
      <c r="J290" s="257"/>
      <c r="K290" s="257"/>
      <c r="L290" s="257"/>
      <c r="M290" s="257"/>
      <c r="N290" s="257"/>
      <c r="O290" s="257"/>
      <c r="P290" s="257"/>
      <c r="Q290" s="257">
        <v>12</v>
      </c>
      <c r="R290" s="257"/>
      <c r="S290" s="257"/>
      <c r="T290" s="257"/>
      <c r="U290" s="257"/>
      <c r="V290" s="257"/>
      <c r="W290" s="257"/>
      <c r="X290" s="257"/>
      <c r="Y290" s="257"/>
      <c r="Z290" s="257"/>
      <c r="AA290" s="257"/>
      <c r="AB290" s="257"/>
      <c r="AC290" s="257"/>
      <c r="AD290" s="257"/>
      <c r="AE290" s="379"/>
      <c r="AF290" s="363"/>
      <c r="AG290" s="363"/>
      <c r="AH290" s="363"/>
      <c r="AI290" s="363"/>
      <c r="AJ290" s="363"/>
      <c r="AK290" s="363"/>
      <c r="AL290" s="368"/>
      <c r="AM290" s="368"/>
      <c r="AN290" s="368"/>
      <c r="AO290" s="368"/>
      <c r="AP290" s="368"/>
      <c r="AQ290" s="368"/>
      <c r="AR290" s="368"/>
      <c r="AS290" s="258">
        <f>SUM(AE290:AR290)</f>
        <v>0</v>
      </c>
    </row>
    <row r="291" spans="1:45" outlineLevel="1">
      <c r="B291" s="256" t="s">
        <v>288</v>
      </c>
      <c r="C291" s="253" t="s">
        <v>163</v>
      </c>
      <c r="D291" s="257"/>
      <c r="E291" s="257"/>
      <c r="F291" s="257"/>
      <c r="G291" s="257"/>
      <c r="H291" s="257"/>
      <c r="I291" s="257"/>
      <c r="J291" s="257"/>
      <c r="K291" s="257"/>
      <c r="L291" s="257"/>
      <c r="M291" s="257"/>
      <c r="N291" s="257"/>
      <c r="O291" s="257"/>
      <c r="P291" s="257"/>
      <c r="Q291" s="257">
        <f>Q290</f>
        <v>12</v>
      </c>
      <c r="R291" s="257"/>
      <c r="S291" s="257"/>
      <c r="T291" s="257"/>
      <c r="U291" s="257"/>
      <c r="V291" s="257"/>
      <c r="W291" s="257"/>
      <c r="X291" s="257"/>
      <c r="Y291" s="257"/>
      <c r="Z291" s="257"/>
      <c r="AA291" s="257"/>
      <c r="AB291" s="257"/>
      <c r="AC291" s="257"/>
      <c r="AD291" s="257"/>
      <c r="AE291" s="364">
        <f t="shared" ref="AE291:AR291" si="759">AE290</f>
        <v>0</v>
      </c>
      <c r="AF291" s="364">
        <f t="shared" si="759"/>
        <v>0</v>
      </c>
      <c r="AG291" s="364">
        <f t="shared" si="759"/>
        <v>0</v>
      </c>
      <c r="AH291" s="364">
        <f t="shared" si="759"/>
        <v>0</v>
      </c>
      <c r="AI291" s="364">
        <f t="shared" si="759"/>
        <v>0</v>
      </c>
      <c r="AJ291" s="364">
        <f t="shared" si="759"/>
        <v>0</v>
      </c>
      <c r="AK291" s="364">
        <f t="shared" si="759"/>
        <v>0</v>
      </c>
      <c r="AL291" s="364">
        <f t="shared" si="759"/>
        <v>0</v>
      </c>
      <c r="AM291" s="364">
        <f t="shared" si="759"/>
        <v>0</v>
      </c>
      <c r="AN291" s="364">
        <f t="shared" si="759"/>
        <v>0</v>
      </c>
      <c r="AO291" s="364">
        <f t="shared" si="759"/>
        <v>0</v>
      </c>
      <c r="AP291" s="364">
        <f t="shared" si="759"/>
        <v>0</v>
      </c>
      <c r="AQ291" s="364">
        <f t="shared" si="759"/>
        <v>0</v>
      </c>
      <c r="AR291" s="364">
        <f t="shared" si="759"/>
        <v>0</v>
      </c>
      <c r="AS291" s="268"/>
    </row>
    <row r="292" spans="1:45" ht="15.75" outlineLevel="1">
      <c r="B292" s="284"/>
      <c r="C292" s="262"/>
      <c r="D292" s="253"/>
      <c r="E292" s="253"/>
      <c r="F292" s="253"/>
      <c r="G292" s="253"/>
      <c r="H292" s="253"/>
      <c r="I292" s="253"/>
      <c r="J292" s="253"/>
      <c r="K292" s="253"/>
      <c r="L292" s="253"/>
      <c r="M292" s="253"/>
      <c r="N292" s="253"/>
      <c r="O292" s="253"/>
      <c r="P292" s="253"/>
      <c r="Q292" s="262"/>
      <c r="R292" s="253"/>
      <c r="S292" s="253"/>
      <c r="T292" s="253"/>
      <c r="U292" s="253"/>
      <c r="V292" s="253"/>
      <c r="W292" s="253"/>
      <c r="X292" s="253"/>
      <c r="Y292" s="253"/>
      <c r="Z292" s="253"/>
      <c r="AA292" s="253"/>
      <c r="AB292" s="253"/>
      <c r="AC292" s="253"/>
      <c r="AD292" s="253"/>
      <c r="AE292" s="365"/>
      <c r="AF292" s="365"/>
      <c r="AG292" s="365"/>
      <c r="AH292" s="365"/>
      <c r="AI292" s="365"/>
      <c r="AJ292" s="365"/>
      <c r="AK292" s="365"/>
      <c r="AL292" s="365"/>
      <c r="AM292" s="365"/>
      <c r="AN292" s="365"/>
      <c r="AO292" s="365"/>
      <c r="AP292" s="365"/>
      <c r="AQ292" s="365"/>
      <c r="AR292" s="365"/>
      <c r="AS292" s="268"/>
    </row>
    <row r="293" spans="1:45" ht="15.75" outlineLevel="1">
      <c r="B293" s="456" t="s">
        <v>500</v>
      </c>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375"/>
      <c r="AF293" s="378"/>
      <c r="AG293" s="378"/>
      <c r="AH293" s="378"/>
      <c r="AI293" s="378"/>
      <c r="AJ293" s="378"/>
      <c r="AK293" s="378"/>
      <c r="AL293" s="378"/>
      <c r="AM293" s="378"/>
      <c r="AN293" s="378"/>
      <c r="AO293" s="378"/>
      <c r="AP293" s="378"/>
      <c r="AQ293" s="378"/>
      <c r="AR293" s="378"/>
      <c r="AS293" s="268"/>
    </row>
    <row r="294" spans="1:45" ht="15.75" outlineLevel="1">
      <c r="B294" s="250" t="s">
        <v>496</v>
      </c>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375"/>
      <c r="AF294" s="378"/>
      <c r="AG294" s="378"/>
      <c r="AH294" s="378"/>
      <c r="AI294" s="378"/>
      <c r="AJ294" s="378"/>
      <c r="AK294" s="378"/>
      <c r="AL294" s="378"/>
      <c r="AM294" s="378"/>
      <c r="AN294" s="378"/>
      <c r="AO294" s="378"/>
      <c r="AP294" s="378"/>
      <c r="AQ294" s="378"/>
      <c r="AR294" s="378"/>
      <c r="AS294" s="268"/>
    </row>
    <row r="295" spans="1:45" outlineLevel="1">
      <c r="A295" s="459">
        <v>21</v>
      </c>
      <c r="B295" s="275" t="s">
        <v>113</v>
      </c>
      <c r="C295" s="253" t="s">
        <v>25</v>
      </c>
      <c r="D295" s="257"/>
      <c r="E295" s="257"/>
      <c r="F295" s="257"/>
      <c r="G295" s="257"/>
      <c r="H295" s="257"/>
      <c r="I295" s="257">
        <f>+'7.  Persistence Report'!BA98</f>
        <v>2005471</v>
      </c>
      <c r="J295" s="257">
        <f>+'7.  Persistence Report'!BB98</f>
        <v>2005471</v>
      </c>
      <c r="K295" s="257">
        <f>+'7.  Persistence Report'!BC98</f>
        <v>2005167</v>
      </c>
      <c r="L295" s="257">
        <f>+'7.  Persistence Report'!BD98</f>
        <v>2005167</v>
      </c>
      <c r="M295" s="257">
        <f>+'7.  Persistence Report'!BE98</f>
        <v>1996210</v>
      </c>
      <c r="N295" s="257">
        <f>+'7.  Persistence Report'!BF98</f>
        <v>1972049</v>
      </c>
      <c r="O295" s="257">
        <f>+'7.  Persistence Report'!BG98</f>
        <v>1970877</v>
      </c>
      <c r="P295" s="257">
        <f>+'7.  Persistence Report'!BH98</f>
        <v>1970877</v>
      </c>
      <c r="Q295" s="253"/>
      <c r="R295" s="257"/>
      <c r="S295" s="257"/>
      <c r="T295" s="257"/>
      <c r="U295" s="257"/>
      <c r="V295" s="257"/>
      <c r="W295" s="257">
        <f>+'7.  Persistence Report'!V98</f>
        <v>130</v>
      </c>
      <c r="X295" s="257">
        <f>+'7.  Persistence Report'!W98</f>
        <v>130</v>
      </c>
      <c r="Y295" s="257">
        <f>+'7.  Persistence Report'!X98</f>
        <v>130</v>
      </c>
      <c r="Z295" s="257">
        <f>+'7.  Persistence Report'!Y98</f>
        <v>130</v>
      </c>
      <c r="AA295" s="257">
        <f>+'7.  Persistence Report'!Z98</f>
        <v>130</v>
      </c>
      <c r="AB295" s="257">
        <f>+'7.  Persistence Report'!AA98</f>
        <v>125</v>
      </c>
      <c r="AC295" s="257">
        <f>+'7.  Persistence Report'!AB98</f>
        <v>125</v>
      </c>
      <c r="AD295" s="257">
        <f>+'7.  Persistence Report'!AC98</f>
        <v>125</v>
      </c>
      <c r="AE295" s="363"/>
      <c r="AF295" s="363"/>
      <c r="AG295" s="363"/>
      <c r="AH295" s="363"/>
      <c r="AI295" s="363"/>
      <c r="AJ295" s="363"/>
      <c r="AK295" s="363"/>
      <c r="AL295" s="363"/>
      <c r="AM295" s="363"/>
      <c r="AN295" s="363"/>
      <c r="AO295" s="363"/>
      <c r="AP295" s="363"/>
      <c r="AQ295" s="363"/>
      <c r="AR295" s="363"/>
      <c r="AS295" s="258">
        <f>SUM(AE295:AR295)</f>
        <v>0</v>
      </c>
    </row>
    <row r="296" spans="1:45" outlineLevel="1">
      <c r="B296" s="256" t="s">
        <v>288</v>
      </c>
      <c r="C296" s="253" t="s">
        <v>163</v>
      </c>
      <c r="D296" s="257"/>
      <c r="E296" s="257"/>
      <c r="F296" s="257"/>
      <c r="G296" s="257"/>
      <c r="H296" s="257"/>
      <c r="I296" s="257">
        <f>+'7.  Persistence Report'!BA105</f>
        <v>223129</v>
      </c>
      <c r="J296" s="257">
        <f>+'7.  Persistence Report'!BB105</f>
        <v>223129</v>
      </c>
      <c r="K296" s="257">
        <f>+'7.  Persistence Report'!BC105</f>
        <v>223109</v>
      </c>
      <c r="L296" s="257">
        <f>+'7.  Persistence Report'!BD105</f>
        <v>223109</v>
      </c>
      <c r="M296" s="257">
        <f>+'7.  Persistence Report'!BE105</f>
        <v>223439</v>
      </c>
      <c r="N296" s="257">
        <f>+'7.  Persistence Report'!BF105</f>
        <v>223577</v>
      </c>
      <c r="O296" s="257">
        <f>+'7.  Persistence Report'!BG105</f>
        <v>223788</v>
      </c>
      <c r="P296" s="257">
        <f>+'7.  Persistence Report'!BH105</f>
        <v>223788</v>
      </c>
      <c r="Q296" s="253"/>
      <c r="R296" s="257"/>
      <c r="S296" s="257"/>
      <c r="T296" s="257"/>
      <c r="U296" s="257"/>
      <c r="V296" s="257"/>
      <c r="W296" s="257">
        <f>+'7.  Persistence Report'!V105</f>
        <v>14</v>
      </c>
      <c r="X296" s="257">
        <f>+'7.  Persistence Report'!W105</f>
        <v>14</v>
      </c>
      <c r="Y296" s="257">
        <f>+'7.  Persistence Report'!X105</f>
        <v>14</v>
      </c>
      <c r="Z296" s="257">
        <f>+'7.  Persistence Report'!Y105</f>
        <v>14</v>
      </c>
      <c r="AA296" s="257">
        <f>+'7.  Persistence Report'!Z105</f>
        <v>14</v>
      </c>
      <c r="AB296" s="257">
        <f>+'7.  Persistence Report'!AA105</f>
        <v>14</v>
      </c>
      <c r="AC296" s="257">
        <f>+'7.  Persistence Report'!AB105</f>
        <v>14</v>
      </c>
      <c r="AD296" s="257">
        <f>+'7.  Persistence Report'!AC105</f>
        <v>14</v>
      </c>
      <c r="AE296" s="364">
        <f>AE295</f>
        <v>0</v>
      </c>
      <c r="AF296" s="364">
        <f t="shared" ref="AF296" si="760">AF295</f>
        <v>0</v>
      </c>
      <c r="AG296" s="364">
        <f t="shared" ref="AG296" si="761">AG295</f>
        <v>0</v>
      </c>
      <c r="AH296" s="364">
        <f t="shared" ref="AH296" si="762">AH295</f>
        <v>0</v>
      </c>
      <c r="AI296" s="364">
        <f t="shared" ref="AI296" si="763">AI295</f>
        <v>0</v>
      </c>
      <c r="AJ296" s="364">
        <f t="shared" ref="AJ296" si="764">AJ295</f>
        <v>0</v>
      </c>
      <c r="AK296" s="364">
        <f t="shared" ref="AK296" si="765">AK295</f>
        <v>0</v>
      </c>
      <c r="AL296" s="364">
        <f t="shared" ref="AL296" si="766">AL295</f>
        <v>0</v>
      </c>
      <c r="AM296" s="364">
        <f t="shared" ref="AM296" si="767">AM295</f>
        <v>0</v>
      </c>
      <c r="AN296" s="364">
        <f t="shared" ref="AN296" si="768">AN295</f>
        <v>0</v>
      </c>
      <c r="AO296" s="364">
        <f t="shared" ref="AO296" si="769">AO295</f>
        <v>0</v>
      </c>
      <c r="AP296" s="364">
        <f t="shared" ref="AP296" si="770">AP295</f>
        <v>0</v>
      </c>
      <c r="AQ296" s="364">
        <f t="shared" ref="AQ296" si="771">AQ295</f>
        <v>0</v>
      </c>
      <c r="AR296" s="364">
        <f t="shared" ref="AR296" si="772">AR295</f>
        <v>0</v>
      </c>
      <c r="AS296" s="268"/>
    </row>
    <row r="297" spans="1:45" outlineLevel="1">
      <c r="B297" s="256"/>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375"/>
      <c r="AF297" s="378"/>
      <c r="AG297" s="378"/>
      <c r="AH297" s="378"/>
      <c r="AI297" s="378"/>
      <c r="AJ297" s="378"/>
      <c r="AK297" s="378"/>
      <c r="AL297" s="378"/>
      <c r="AM297" s="378"/>
      <c r="AN297" s="378"/>
      <c r="AO297" s="378"/>
      <c r="AP297" s="378"/>
      <c r="AQ297" s="378"/>
      <c r="AR297" s="378"/>
      <c r="AS297" s="268"/>
    </row>
    <row r="298" spans="1:45" outlineLevel="1">
      <c r="A298" s="459">
        <v>22</v>
      </c>
      <c r="B298" s="275" t="s">
        <v>114</v>
      </c>
      <c r="C298" s="253" t="s">
        <v>25</v>
      </c>
      <c r="D298" s="257"/>
      <c r="E298" s="257"/>
      <c r="F298" s="257"/>
      <c r="G298" s="257"/>
      <c r="H298" s="257"/>
      <c r="I298" s="257">
        <f>+'7.  Persistence Report'!BA99</f>
        <v>623179</v>
      </c>
      <c r="J298" s="257">
        <f>+'7.  Persistence Report'!BB99</f>
        <v>623179</v>
      </c>
      <c r="K298" s="257">
        <f>+'7.  Persistence Report'!BC99</f>
        <v>623179</v>
      </c>
      <c r="L298" s="257">
        <f>+'7.  Persistence Report'!BD99</f>
        <v>623179</v>
      </c>
      <c r="M298" s="257">
        <f>+'7.  Persistence Report'!BE99</f>
        <v>623179</v>
      </c>
      <c r="N298" s="257">
        <f>+'7.  Persistence Report'!BF99</f>
        <v>623179</v>
      </c>
      <c r="O298" s="257">
        <f>+'7.  Persistence Report'!BG99</f>
        <v>623179</v>
      </c>
      <c r="P298" s="257">
        <f>+'7.  Persistence Report'!BH99</f>
        <v>623179</v>
      </c>
      <c r="Q298" s="253"/>
      <c r="R298" s="257"/>
      <c r="S298" s="257"/>
      <c r="T298" s="257"/>
      <c r="U298" s="257"/>
      <c r="V298" s="257"/>
      <c r="W298" s="257">
        <f>+'7.  Persistence Report'!V99</f>
        <v>186</v>
      </c>
      <c r="X298" s="257">
        <f>+'7.  Persistence Report'!W99</f>
        <v>186</v>
      </c>
      <c r="Y298" s="257">
        <f>+'7.  Persistence Report'!X99</f>
        <v>186</v>
      </c>
      <c r="Z298" s="257">
        <f>+'7.  Persistence Report'!Y99</f>
        <v>186</v>
      </c>
      <c r="AA298" s="257">
        <f>+'7.  Persistence Report'!Z99</f>
        <v>186</v>
      </c>
      <c r="AB298" s="257">
        <f>+'7.  Persistence Report'!AA99</f>
        <v>186</v>
      </c>
      <c r="AC298" s="257">
        <f>+'7.  Persistence Report'!AB99</f>
        <v>186</v>
      </c>
      <c r="AD298" s="257">
        <f>+'7.  Persistence Report'!AC99</f>
        <v>186</v>
      </c>
      <c r="AE298" s="363"/>
      <c r="AF298" s="363"/>
      <c r="AG298" s="363"/>
      <c r="AH298" s="363"/>
      <c r="AI298" s="363"/>
      <c r="AJ298" s="363"/>
      <c r="AK298" s="363"/>
      <c r="AL298" s="363"/>
      <c r="AM298" s="363"/>
      <c r="AN298" s="363"/>
      <c r="AO298" s="363"/>
      <c r="AP298" s="363"/>
      <c r="AQ298" s="363"/>
      <c r="AR298" s="363"/>
      <c r="AS298" s="258">
        <f>SUM(AE298:AR298)</f>
        <v>0</v>
      </c>
    </row>
    <row r="299" spans="1:45" outlineLevel="1">
      <c r="B299" s="256" t="s">
        <v>288</v>
      </c>
      <c r="C299" s="253" t="s">
        <v>163</v>
      </c>
      <c r="D299" s="257"/>
      <c r="E299" s="257"/>
      <c r="F299" s="257"/>
      <c r="G299" s="257"/>
      <c r="H299" s="257"/>
      <c r="I299" s="257">
        <f>+'7.  Persistence Report'!BA106</f>
        <v>8802</v>
      </c>
      <c r="J299" s="257">
        <f>+'7.  Persistence Report'!BB106</f>
        <v>8802</v>
      </c>
      <c r="K299" s="257">
        <f>+'7.  Persistence Report'!BC106</f>
        <v>8802</v>
      </c>
      <c r="L299" s="257">
        <f>+'7.  Persistence Report'!BD106</f>
        <v>8802</v>
      </c>
      <c r="M299" s="257">
        <f>+'7.  Persistence Report'!BE106</f>
        <v>8802</v>
      </c>
      <c r="N299" s="257">
        <f>+'7.  Persistence Report'!BF106</f>
        <v>8802</v>
      </c>
      <c r="O299" s="257">
        <f>+'7.  Persistence Report'!BG106</f>
        <v>8802</v>
      </c>
      <c r="P299" s="257">
        <f>+'7.  Persistence Report'!BH106</f>
        <v>8802</v>
      </c>
      <c r="Q299" s="253"/>
      <c r="R299" s="257"/>
      <c r="S299" s="257"/>
      <c r="T299" s="257"/>
      <c r="U299" s="257"/>
      <c r="V299" s="257"/>
      <c r="W299" s="257">
        <f>+'7.  Persistence Report'!V106</f>
        <v>3</v>
      </c>
      <c r="X299" s="257">
        <f>+'7.  Persistence Report'!W106</f>
        <v>3</v>
      </c>
      <c r="Y299" s="257">
        <f>+'7.  Persistence Report'!X106</f>
        <v>3</v>
      </c>
      <c r="Z299" s="257">
        <f>+'7.  Persistence Report'!Y106</f>
        <v>3</v>
      </c>
      <c r="AA299" s="257">
        <f>+'7.  Persistence Report'!Z106</f>
        <v>3</v>
      </c>
      <c r="AB299" s="257">
        <f>+'7.  Persistence Report'!AA106</f>
        <v>3</v>
      </c>
      <c r="AC299" s="257">
        <f>+'7.  Persistence Report'!AB106</f>
        <v>3</v>
      </c>
      <c r="AD299" s="257">
        <f>+'7.  Persistence Report'!AC106</f>
        <v>3</v>
      </c>
      <c r="AE299" s="364">
        <f>AE298</f>
        <v>0</v>
      </c>
      <c r="AF299" s="364">
        <f t="shared" ref="AF299" si="773">AF298</f>
        <v>0</v>
      </c>
      <c r="AG299" s="364">
        <f t="shared" ref="AG299" si="774">AG298</f>
        <v>0</v>
      </c>
      <c r="AH299" s="364">
        <f t="shared" ref="AH299" si="775">AH298</f>
        <v>0</v>
      </c>
      <c r="AI299" s="364">
        <f t="shared" ref="AI299" si="776">AI298</f>
        <v>0</v>
      </c>
      <c r="AJ299" s="364">
        <f t="shared" ref="AJ299" si="777">AJ298</f>
        <v>0</v>
      </c>
      <c r="AK299" s="364">
        <f t="shared" ref="AK299" si="778">AK298</f>
        <v>0</v>
      </c>
      <c r="AL299" s="364">
        <f t="shared" ref="AL299" si="779">AL298</f>
        <v>0</v>
      </c>
      <c r="AM299" s="364">
        <f t="shared" ref="AM299" si="780">AM298</f>
        <v>0</v>
      </c>
      <c r="AN299" s="364">
        <f t="shared" ref="AN299" si="781">AN298</f>
        <v>0</v>
      </c>
      <c r="AO299" s="364">
        <f t="shared" ref="AO299" si="782">AO298</f>
        <v>0</v>
      </c>
      <c r="AP299" s="364">
        <f t="shared" ref="AP299" si="783">AP298</f>
        <v>0</v>
      </c>
      <c r="AQ299" s="364">
        <f t="shared" ref="AQ299" si="784">AQ298</f>
        <v>0</v>
      </c>
      <c r="AR299" s="364">
        <f t="shared" ref="AR299" si="785">AR298</f>
        <v>0</v>
      </c>
      <c r="AS299" s="268"/>
    </row>
    <row r="300" spans="1:45" outlineLevel="1">
      <c r="B300" s="256"/>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c r="AA300" s="253"/>
      <c r="AB300" s="253"/>
      <c r="AC300" s="253"/>
      <c r="AD300" s="253"/>
      <c r="AE300" s="375"/>
      <c r="AF300" s="378"/>
      <c r="AG300" s="378"/>
      <c r="AH300" s="378"/>
      <c r="AI300" s="378"/>
      <c r="AJ300" s="378"/>
      <c r="AK300" s="378"/>
      <c r="AL300" s="378"/>
      <c r="AM300" s="378"/>
      <c r="AN300" s="378"/>
      <c r="AO300" s="378"/>
      <c r="AP300" s="378"/>
      <c r="AQ300" s="378"/>
      <c r="AR300" s="378"/>
      <c r="AS300" s="268"/>
    </row>
    <row r="301" spans="1:45" outlineLevel="1">
      <c r="A301" s="459">
        <v>23</v>
      </c>
      <c r="B301" s="275" t="s">
        <v>115</v>
      </c>
      <c r="C301" s="253" t="s">
        <v>25</v>
      </c>
      <c r="D301" s="257"/>
      <c r="E301" s="257"/>
      <c r="F301" s="257"/>
      <c r="G301" s="257"/>
      <c r="H301" s="257"/>
      <c r="I301" s="257"/>
      <c r="J301" s="257"/>
      <c r="K301" s="257"/>
      <c r="L301" s="257"/>
      <c r="M301" s="257"/>
      <c r="N301" s="257"/>
      <c r="O301" s="257"/>
      <c r="P301" s="257"/>
      <c r="Q301" s="253"/>
      <c r="R301" s="257"/>
      <c r="S301" s="257"/>
      <c r="T301" s="257"/>
      <c r="U301" s="257"/>
      <c r="V301" s="257"/>
      <c r="W301" s="257"/>
      <c r="X301" s="257"/>
      <c r="Y301" s="257"/>
      <c r="Z301" s="257"/>
      <c r="AA301" s="257"/>
      <c r="AB301" s="257"/>
      <c r="AC301" s="257"/>
      <c r="AD301" s="257"/>
      <c r="AE301" s="363"/>
      <c r="AF301" s="363"/>
      <c r="AG301" s="363"/>
      <c r="AH301" s="363"/>
      <c r="AI301" s="363"/>
      <c r="AJ301" s="363"/>
      <c r="AK301" s="363"/>
      <c r="AL301" s="363"/>
      <c r="AM301" s="363"/>
      <c r="AN301" s="363"/>
      <c r="AO301" s="363"/>
      <c r="AP301" s="363"/>
      <c r="AQ301" s="363"/>
      <c r="AR301" s="363"/>
      <c r="AS301" s="258">
        <f>SUM(AE301:AR301)</f>
        <v>0</v>
      </c>
    </row>
    <row r="302" spans="1:45" outlineLevel="1">
      <c r="B302" s="256" t="s">
        <v>288</v>
      </c>
      <c r="C302" s="253" t="s">
        <v>163</v>
      </c>
      <c r="D302" s="257"/>
      <c r="E302" s="257"/>
      <c r="F302" s="257"/>
      <c r="G302" s="257"/>
      <c r="H302" s="257"/>
      <c r="I302" s="257"/>
      <c r="J302" s="257"/>
      <c r="K302" s="257"/>
      <c r="L302" s="257"/>
      <c r="M302" s="257"/>
      <c r="N302" s="257"/>
      <c r="O302" s="257"/>
      <c r="P302" s="257"/>
      <c r="Q302" s="253"/>
      <c r="R302" s="257"/>
      <c r="S302" s="257"/>
      <c r="T302" s="257"/>
      <c r="U302" s="257"/>
      <c r="V302" s="257"/>
      <c r="W302" s="257"/>
      <c r="X302" s="257"/>
      <c r="Y302" s="257"/>
      <c r="Z302" s="257"/>
      <c r="AA302" s="257"/>
      <c r="AB302" s="257"/>
      <c r="AC302" s="257"/>
      <c r="AD302" s="257"/>
      <c r="AE302" s="364">
        <f>AE301</f>
        <v>0</v>
      </c>
      <c r="AF302" s="364">
        <f t="shared" ref="AF302" si="786">AF301</f>
        <v>0</v>
      </c>
      <c r="AG302" s="364">
        <f t="shared" ref="AG302" si="787">AG301</f>
        <v>0</v>
      </c>
      <c r="AH302" s="364">
        <f t="shared" ref="AH302" si="788">AH301</f>
        <v>0</v>
      </c>
      <c r="AI302" s="364">
        <f t="shared" ref="AI302" si="789">AI301</f>
        <v>0</v>
      </c>
      <c r="AJ302" s="364">
        <f t="shared" ref="AJ302" si="790">AJ301</f>
        <v>0</v>
      </c>
      <c r="AK302" s="364">
        <f t="shared" ref="AK302" si="791">AK301</f>
        <v>0</v>
      </c>
      <c r="AL302" s="364">
        <f t="shared" ref="AL302" si="792">AL301</f>
        <v>0</v>
      </c>
      <c r="AM302" s="364">
        <f t="shared" ref="AM302" si="793">AM301</f>
        <v>0</v>
      </c>
      <c r="AN302" s="364">
        <f t="shared" ref="AN302" si="794">AN301</f>
        <v>0</v>
      </c>
      <c r="AO302" s="364">
        <f t="shared" ref="AO302" si="795">AO301</f>
        <v>0</v>
      </c>
      <c r="AP302" s="364">
        <f t="shared" ref="AP302" si="796">AP301</f>
        <v>0</v>
      </c>
      <c r="AQ302" s="364">
        <f t="shared" ref="AQ302" si="797">AQ301</f>
        <v>0</v>
      </c>
      <c r="AR302" s="364">
        <f t="shared" ref="AR302" si="798">AR301</f>
        <v>0</v>
      </c>
      <c r="AS302" s="268"/>
    </row>
    <row r="303" spans="1:45" outlineLevel="1">
      <c r="B303" s="28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375"/>
      <c r="AF303" s="378"/>
      <c r="AG303" s="378"/>
      <c r="AH303" s="378"/>
      <c r="AI303" s="378"/>
      <c r="AJ303" s="378"/>
      <c r="AK303" s="378"/>
      <c r="AL303" s="378"/>
      <c r="AM303" s="378"/>
      <c r="AN303" s="378"/>
      <c r="AO303" s="378"/>
      <c r="AP303" s="378"/>
      <c r="AQ303" s="378"/>
      <c r="AR303" s="378"/>
      <c r="AS303" s="268"/>
    </row>
    <row r="304" spans="1:45" outlineLevel="1">
      <c r="A304" s="459">
        <v>24</v>
      </c>
      <c r="B304" s="275" t="s">
        <v>116</v>
      </c>
      <c r="C304" s="253" t="s">
        <v>25</v>
      </c>
      <c r="D304" s="257"/>
      <c r="E304" s="257"/>
      <c r="F304" s="257"/>
      <c r="G304" s="257"/>
      <c r="H304" s="257"/>
      <c r="I304" s="257"/>
      <c r="J304" s="257"/>
      <c r="K304" s="257"/>
      <c r="L304" s="257"/>
      <c r="M304" s="257"/>
      <c r="N304" s="257"/>
      <c r="O304" s="257"/>
      <c r="P304" s="257"/>
      <c r="Q304" s="253"/>
      <c r="R304" s="257"/>
      <c r="S304" s="257"/>
      <c r="T304" s="257"/>
      <c r="U304" s="257"/>
      <c r="V304" s="257"/>
      <c r="W304" s="257"/>
      <c r="X304" s="257"/>
      <c r="Y304" s="257"/>
      <c r="Z304" s="257"/>
      <c r="AA304" s="257"/>
      <c r="AB304" s="257"/>
      <c r="AC304" s="257"/>
      <c r="AD304" s="257"/>
      <c r="AE304" s="363"/>
      <c r="AF304" s="363"/>
      <c r="AG304" s="363"/>
      <c r="AH304" s="363"/>
      <c r="AI304" s="363"/>
      <c r="AJ304" s="363"/>
      <c r="AK304" s="363"/>
      <c r="AL304" s="363"/>
      <c r="AM304" s="363"/>
      <c r="AN304" s="363"/>
      <c r="AO304" s="363"/>
      <c r="AP304" s="363"/>
      <c r="AQ304" s="363"/>
      <c r="AR304" s="363"/>
      <c r="AS304" s="258">
        <f>SUM(AE304:AR304)</f>
        <v>0</v>
      </c>
    </row>
    <row r="305" spans="1:45" outlineLevel="1">
      <c r="B305" s="256" t="s">
        <v>288</v>
      </c>
      <c r="C305" s="253" t="s">
        <v>163</v>
      </c>
      <c r="D305" s="257"/>
      <c r="E305" s="257"/>
      <c r="F305" s="257"/>
      <c r="G305" s="257"/>
      <c r="H305" s="257"/>
      <c r="I305" s="257"/>
      <c r="J305" s="257"/>
      <c r="K305" s="257"/>
      <c r="L305" s="257"/>
      <c r="M305" s="257"/>
      <c r="N305" s="257"/>
      <c r="O305" s="257"/>
      <c r="P305" s="257"/>
      <c r="Q305" s="253"/>
      <c r="R305" s="257"/>
      <c r="S305" s="257"/>
      <c r="T305" s="257"/>
      <c r="U305" s="257"/>
      <c r="V305" s="257"/>
      <c r="W305" s="257"/>
      <c r="X305" s="257"/>
      <c r="Y305" s="257"/>
      <c r="Z305" s="257"/>
      <c r="AA305" s="257"/>
      <c r="AB305" s="257"/>
      <c r="AC305" s="257"/>
      <c r="AD305" s="257"/>
      <c r="AE305" s="364">
        <f>AE304</f>
        <v>0</v>
      </c>
      <c r="AF305" s="364">
        <f t="shared" ref="AF305" si="799">AF304</f>
        <v>0</v>
      </c>
      <c r="AG305" s="364">
        <f t="shared" ref="AG305" si="800">AG304</f>
        <v>0</v>
      </c>
      <c r="AH305" s="364">
        <f t="shared" ref="AH305" si="801">AH304</f>
        <v>0</v>
      </c>
      <c r="AI305" s="364">
        <f t="shared" ref="AI305" si="802">AI304</f>
        <v>0</v>
      </c>
      <c r="AJ305" s="364">
        <f t="shared" ref="AJ305" si="803">AJ304</f>
        <v>0</v>
      </c>
      <c r="AK305" s="364">
        <f t="shared" ref="AK305" si="804">AK304</f>
        <v>0</v>
      </c>
      <c r="AL305" s="364">
        <f t="shared" ref="AL305" si="805">AL304</f>
        <v>0</v>
      </c>
      <c r="AM305" s="364">
        <f t="shared" ref="AM305" si="806">AM304</f>
        <v>0</v>
      </c>
      <c r="AN305" s="364">
        <f t="shared" ref="AN305" si="807">AN304</f>
        <v>0</v>
      </c>
      <c r="AO305" s="364">
        <f t="shared" ref="AO305" si="808">AO304</f>
        <v>0</v>
      </c>
      <c r="AP305" s="364">
        <f t="shared" ref="AP305" si="809">AP304</f>
        <v>0</v>
      </c>
      <c r="AQ305" s="364">
        <f t="shared" ref="AQ305" si="810">AQ304</f>
        <v>0</v>
      </c>
      <c r="AR305" s="364">
        <f t="shared" ref="AR305" si="811">AR304</f>
        <v>0</v>
      </c>
      <c r="AS305" s="268"/>
    </row>
    <row r="306" spans="1:45" outlineLevel="1">
      <c r="B306" s="256"/>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365"/>
      <c r="AF306" s="378"/>
      <c r="AG306" s="378"/>
      <c r="AH306" s="378"/>
      <c r="AI306" s="378"/>
      <c r="AJ306" s="378"/>
      <c r="AK306" s="378"/>
      <c r="AL306" s="378"/>
      <c r="AM306" s="378"/>
      <c r="AN306" s="378"/>
      <c r="AO306" s="378"/>
      <c r="AP306" s="378"/>
      <c r="AQ306" s="378"/>
      <c r="AR306" s="378"/>
      <c r="AS306" s="268"/>
    </row>
    <row r="307" spans="1:45" ht="15.75" outlineLevel="1">
      <c r="B307" s="250" t="s">
        <v>497</v>
      </c>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365"/>
      <c r="AF307" s="378"/>
      <c r="AG307" s="378"/>
      <c r="AH307" s="378"/>
      <c r="AI307" s="378"/>
      <c r="AJ307" s="378"/>
      <c r="AK307" s="378"/>
      <c r="AL307" s="378"/>
      <c r="AM307" s="378"/>
      <c r="AN307" s="378"/>
      <c r="AO307" s="378"/>
      <c r="AP307" s="378"/>
      <c r="AQ307" s="378"/>
      <c r="AR307" s="378"/>
      <c r="AS307" s="268"/>
    </row>
    <row r="308" spans="1:45" outlineLevel="1">
      <c r="A308" s="459">
        <v>25</v>
      </c>
      <c r="B308" s="275" t="s">
        <v>117</v>
      </c>
      <c r="C308" s="253" t="s">
        <v>25</v>
      </c>
      <c r="D308" s="257"/>
      <c r="E308" s="257"/>
      <c r="F308" s="257"/>
      <c r="G308" s="257"/>
      <c r="H308" s="257"/>
      <c r="I308" s="257">
        <f>+'7.  Persistence Report'!BA100</f>
        <v>39428</v>
      </c>
      <c r="J308" s="257">
        <f>+'7.  Persistence Report'!BB100</f>
        <v>39428</v>
      </c>
      <c r="K308" s="257">
        <f>+'7.  Persistence Report'!BC100</f>
        <v>39428</v>
      </c>
      <c r="L308" s="257">
        <f>+'7.  Persistence Report'!BD100</f>
        <v>39428</v>
      </c>
      <c r="M308" s="257">
        <f>+'7.  Persistence Report'!BE100</f>
        <v>39428</v>
      </c>
      <c r="N308" s="257">
        <f>+'7.  Persistence Report'!BF100</f>
        <v>9734</v>
      </c>
      <c r="O308" s="257">
        <f>+'7.  Persistence Report'!BG100</f>
        <v>0</v>
      </c>
      <c r="P308" s="257">
        <f>+'7.  Persistence Report'!BH100</f>
        <v>0</v>
      </c>
      <c r="Q308" s="257">
        <v>12</v>
      </c>
      <c r="R308" s="257"/>
      <c r="S308" s="257"/>
      <c r="T308" s="257"/>
      <c r="U308" s="257"/>
      <c r="V308" s="257"/>
      <c r="W308" s="257">
        <f>+'7.  Persistence Report'!V100</f>
        <v>5</v>
      </c>
      <c r="X308" s="257">
        <f>+'7.  Persistence Report'!W100</f>
        <v>5</v>
      </c>
      <c r="Y308" s="257">
        <f>+'7.  Persistence Report'!X100</f>
        <v>5</v>
      </c>
      <c r="Z308" s="257">
        <f>+'7.  Persistence Report'!Y100</f>
        <v>5</v>
      </c>
      <c r="AA308" s="257">
        <f>+'7.  Persistence Report'!Z100</f>
        <v>5</v>
      </c>
      <c r="AB308" s="257">
        <f>+'7.  Persistence Report'!AA100</f>
        <v>1</v>
      </c>
      <c r="AC308" s="257">
        <f>+'7.  Persistence Report'!AB100</f>
        <v>0</v>
      </c>
      <c r="AD308" s="257">
        <f>+'7.  Persistence Report'!AC100</f>
        <v>0</v>
      </c>
      <c r="AE308" s="379"/>
      <c r="AF308" s="363"/>
      <c r="AG308" s="363">
        <v>1</v>
      </c>
      <c r="AH308" s="363"/>
      <c r="AI308" s="363"/>
      <c r="AJ308" s="363"/>
      <c r="AK308" s="363"/>
      <c r="AL308" s="363"/>
      <c r="AM308" s="368"/>
      <c r="AN308" s="368"/>
      <c r="AO308" s="368"/>
      <c r="AP308" s="368"/>
      <c r="AQ308" s="368"/>
      <c r="AR308" s="368"/>
      <c r="AS308" s="258">
        <f>SUM(AE308:AR308)</f>
        <v>1</v>
      </c>
    </row>
    <row r="309" spans="1:45" outlineLevel="1">
      <c r="B309" s="256" t="s">
        <v>288</v>
      </c>
      <c r="C309" s="253" t="s">
        <v>163</v>
      </c>
      <c r="D309" s="257"/>
      <c r="E309" s="257"/>
      <c r="F309" s="257"/>
      <c r="G309" s="257"/>
      <c r="H309" s="257"/>
      <c r="I309" s="257">
        <f>+'7.  Persistence Report'!BA107</f>
        <v>13143</v>
      </c>
      <c r="J309" s="257">
        <f>+'7.  Persistence Report'!BB107</f>
        <v>13143</v>
      </c>
      <c r="K309" s="257">
        <f>+'7.  Persistence Report'!BC107</f>
        <v>13143</v>
      </c>
      <c r="L309" s="257">
        <f>+'7.  Persistence Report'!BD107</f>
        <v>13143</v>
      </c>
      <c r="M309" s="257">
        <f>+'7.  Persistence Report'!BE107</f>
        <v>13143</v>
      </c>
      <c r="N309" s="257">
        <f>+'7.  Persistence Report'!BF107</f>
        <v>3245</v>
      </c>
      <c r="O309" s="257">
        <f>+'7.  Persistence Report'!BG107</f>
        <v>0</v>
      </c>
      <c r="P309" s="257">
        <f>+'7.  Persistence Report'!BH107</f>
        <v>0</v>
      </c>
      <c r="Q309" s="257">
        <f>Q308</f>
        <v>12</v>
      </c>
      <c r="R309" s="257"/>
      <c r="S309" s="257"/>
      <c r="T309" s="257"/>
      <c r="U309" s="257"/>
      <c r="V309" s="257"/>
      <c r="W309" s="257">
        <f>+'7.  Persistence Report'!V107</f>
        <v>2</v>
      </c>
      <c r="X309" s="257">
        <f>+'7.  Persistence Report'!W107</f>
        <v>2</v>
      </c>
      <c r="Y309" s="257">
        <f>+'7.  Persistence Report'!X107</f>
        <v>2</v>
      </c>
      <c r="Z309" s="257">
        <f>+'7.  Persistence Report'!Y107</f>
        <v>2</v>
      </c>
      <c r="AA309" s="257">
        <f>+'7.  Persistence Report'!Z107</f>
        <v>2</v>
      </c>
      <c r="AB309" s="257">
        <f>+'7.  Persistence Report'!AA107</f>
        <v>0</v>
      </c>
      <c r="AC309" s="257">
        <f>+'7.  Persistence Report'!AB107</f>
        <v>0</v>
      </c>
      <c r="AD309" s="257">
        <f>+'7.  Persistence Report'!AC107</f>
        <v>0</v>
      </c>
      <c r="AE309" s="364">
        <f>AE308</f>
        <v>0</v>
      </c>
      <c r="AF309" s="364">
        <f t="shared" ref="AF309" si="812">AF308</f>
        <v>0</v>
      </c>
      <c r="AG309" s="364">
        <f t="shared" ref="AG309" si="813">AG308</f>
        <v>1</v>
      </c>
      <c r="AH309" s="364">
        <f t="shared" ref="AH309" si="814">AH308</f>
        <v>0</v>
      </c>
      <c r="AI309" s="364">
        <f t="shared" ref="AI309" si="815">AI308</f>
        <v>0</v>
      </c>
      <c r="AJ309" s="364">
        <f t="shared" ref="AJ309" si="816">AJ308</f>
        <v>0</v>
      </c>
      <c r="AK309" s="364">
        <f t="shared" ref="AK309" si="817">AK308</f>
        <v>0</v>
      </c>
      <c r="AL309" s="364">
        <f t="shared" ref="AL309" si="818">AL308</f>
        <v>0</v>
      </c>
      <c r="AM309" s="364">
        <f t="shared" ref="AM309" si="819">AM308</f>
        <v>0</v>
      </c>
      <c r="AN309" s="364">
        <f t="shared" ref="AN309" si="820">AN308</f>
        <v>0</v>
      </c>
      <c r="AO309" s="364">
        <f t="shared" ref="AO309" si="821">AO308</f>
        <v>0</v>
      </c>
      <c r="AP309" s="364">
        <f t="shared" ref="AP309" si="822">AP308</f>
        <v>0</v>
      </c>
      <c r="AQ309" s="364">
        <f t="shared" ref="AQ309" si="823">AQ308</f>
        <v>0</v>
      </c>
      <c r="AR309" s="364">
        <f t="shared" ref="AR309" si="824">AR308</f>
        <v>0</v>
      </c>
      <c r="AS309" s="268"/>
    </row>
    <row r="310" spans="1:45" outlineLevel="1">
      <c r="B310" s="256"/>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c r="AA310" s="253"/>
      <c r="AB310" s="253"/>
      <c r="AC310" s="253"/>
      <c r="AD310" s="253"/>
      <c r="AE310" s="365"/>
      <c r="AF310" s="378"/>
      <c r="AG310" s="378"/>
      <c r="AH310" s="378"/>
      <c r="AI310" s="378"/>
      <c r="AJ310" s="378"/>
      <c r="AK310" s="378"/>
      <c r="AL310" s="378"/>
      <c r="AM310" s="378"/>
      <c r="AN310" s="378"/>
      <c r="AO310" s="378"/>
      <c r="AP310" s="378"/>
      <c r="AQ310" s="378"/>
      <c r="AR310" s="378"/>
      <c r="AS310" s="268"/>
    </row>
    <row r="311" spans="1:45" outlineLevel="1">
      <c r="A311" s="459">
        <v>26</v>
      </c>
      <c r="B311" s="275" t="s">
        <v>118</v>
      </c>
      <c r="C311" s="253" t="s">
        <v>25</v>
      </c>
      <c r="D311" s="257"/>
      <c r="E311" s="257"/>
      <c r="F311" s="257"/>
      <c r="G311" s="257"/>
      <c r="H311" s="257"/>
      <c r="I311" s="257">
        <f>+'7.  Persistence Report'!BA101</f>
        <v>2248538</v>
      </c>
      <c r="J311" s="257">
        <f>+'7.  Persistence Report'!BB101</f>
        <v>2248538</v>
      </c>
      <c r="K311" s="257">
        <f>+'7.  Persistence Report'!BC101</f>
        <v>2248538</v>
      </c>
      <c r="L311" s="257">
        <f>+'7.  Persistence Report'!BD101</f>
        <v>2230706</v>
      </c>
      <c r="M311" s="257">
        <f>+'7.  Persistence Report'!BE101</f>
        <v>2230706</v>
      </c>
      <c r="N311" s="257">
        <f>+'7.  Persistence Report'!BF101</f>
        <v>2208411</v>
      </c>
      <c r="O311" s="257">
        <f>+'7.  Persistence Report'!BG101</f>
        <v>1743895</v>
      </c>
      <c r="P311" s="257">
        <f>+'7.  Persistence Report'!BH101</f>
        <v>725954</v>
      </c>
      <c r="Q311" s="257">
        <v>12</v>
      </c>
      <c r="R311" s="257"/>
      <c r="S311" s="257"/>
      <c r="T311" s="257"/>
      <c r="U311" s="257"/>
      <c r="V311" s="257"/>
      <c r="W311" s="257">
        <f>+'7.  Persistence Report'!V101</f>
        <v>317</v>
      </c>
      <c r="X311" s="257">
        <f>+'7.  Persistence Report'!W101</f>
        <v>317</v>
      </c>
      <c r="Y311" s="257">
        <f>+'7.  Persistence Report'!X101</f>
        <v>317</v>
      </c>
      <c r="Z311" s="257">
        <f>+'7.  Persistence Report'!Y101</f>
        <v>317</v>
      </c>
      <c r="AA311" s="257">
        <f>+'7.  Persistence Report'!Z101</f>
        <v>317</v>
      </c>
      <c r="AB311" s="257">
        <f>+'7.  Persistence Report'!AA101</f>
        <v>315</v>
      </c>
      <c r="AC311" s="257">
        <f>+'7.  Persistence Report'!AB101</f>
        <v>216</v>
      </c>
      <c r="AD311" s="257">
        <f>+'7.  Persistence Report'!AC101</f>
        <v>91</v>
      </c>
      <c r="AE311" s="379"/>
      <c r="AF311" s="363">
        <v>0.3</v>
      </c>
      <c r="AG311" s="363">
        <v>0.65</v>
      </c>
      <c r="AH311" s="363">
        <v>0.05</v>
      </c>
      <c r="AI311" s="363"/>
      <c r="AJ311" s="363"/>
      <c r="AK311" s="363"/>
      <c r="AL311" s="363"/>
      <c r="AM311" s="368"/>
      <c r="AN311" s="368"/>
      <c r="AO311" s="368"/>
      <c r="AP311" s="368"/>
      <c r="AQ311" s="368"/>
      <c r="AR311" s="368"/>
      <c r="AS311" s="258">
        <f>SUM(AE311:AR311)</f>
        <v>1</v>
      </c>
    </row>
    <row r="312" spans="1:45" outlineLevel="1">
      <c r="B312" s="256" t="s">
        <v>288</v>
      </c>
      <c r="C312" s="253" t="s">
        <v>163</v>
      </c>
      <c r="D312" s="257"/>
      <c r="E312" s="257"/>
      <c r="F312" s="257"/>
      <c r="G312" s="257"/>
      <c r="H312" s="257"/>
      <c r="I312" s="257">
        <f>+'7.  Persistence Report'!BA108</f>
        <v>154787</v>
      </c>
      <c r="J312" s="257">
        <f>+'7.  Persistence Report'!BB108</f>
        <v>154787</v>
      </c>
      <c r="K312" s="257">
        <f>+'7.  Persistence Report'!BC108</f>
        <v>154787</v>
      </c>
      <c r="L312" s="257">
        <f>+'7.  Persistence Report'!BD108</f>
        <v>154787</v>
      </c>
      <c r="M312" s="257">
        <f>+'7.  Persistence Report'!BE108</f>
        <v>154787</v>
      </c>
      <c r="N312" s="257">
        <f>+'7.  Persistence Report'!BF108</f>
        <v>153973</v>
      </c>
      <c r="O312" s="257">
        <f>+'7.  Persistence Report'!BG108</f>
        <v>133580</v>
      </c>
      <c r="P312" s="257">
        <f>+'7.  Persistence Report'!BH108</f>
        <v>16614</v>
      </c>
      <c r="Q312" s="257">
        <f>Q311</f>
        <v>12</v>
      </c>
      <c r="R312" s="257"/>
      <c r="S312" s="257"/>
      <c r="T312" s="257"/>
      <c r="U312" s="257"/>
      <c r="V312" s="257"/>
      <c r="W312" s="257">
        <f>+'7.  Persistence Report'!V108</f>
        <v>-17</v>
      </c>
      <c r="X312" s="257">
        <f>+'7.  Persistence Report'!W108</f>
        <v>-17</v>
      </c>
      <c r="Y312" s="257">
        <f>+'7.  Persistence Report'!X108</f>
        <v>-17</v>
      </c>
      <c r="Z312" s="257">
        <f>+'7.  Persistence Report'!Y108</f>
        <v>-17</v>
      </c>
      <c r="AA312" s="257">
        <f>+'7.  Persistence Report'!Z108</f>
        <v>-17</v>
      </c>
      <c r="AB312" s="257">
        <f>+'7.  Persistence Report'!AA108</f>
        <v>-17</v>
      </c>
      <c r="AC312" s="257">
        <f>+'7.  Persistence Report'!AB108</f>
        <v>-17</v>
      </c>
      <c r="AD312" s="257">
        <f>+'7.  Persistence Report'!AC108</f>
        <v>-33</v>
      </c>
      <c r="AE312" s="364">
        <f>AE311</f>
        <v>0</v>
      </c>
      <c r="AF312" s="364">
        <f t="shared" ref="AF312" si="825">AF311</f>
        <v>0.3</v>
      </c>
      <c r="AG312" s="364">
        <f t="shared" ref="AG312" si="826">AG311</f>
        <v>0.65</v>
      </c>
      <c r="AH312" s="364">
        <f t="shared" ref="AH312" si="827">AH311</f>
        <v>0.05</v>
      </c>
      <c r="AI312" s="364">
        <f t="shared" ref="AI312" si="828">AI311</f>
        <v>0</v>
      </c>
      <c r="AJ312" s="364">
        <f t="shared" ref="AJ312" si="829">AJ311</f>
        <v>0</v>
      </c>
      <c r="AK312" s="364">
        <f t="shared" ref="AK312" si="830">AK311</f>
        <v>0</v>
      </c>
      <c r="AL312" s="364">
        <f t="shared" ref="AL312" si="831">AL311</f>
        <v>0</v>
      </c>
      <c r="AM312" s="364">
        <f t="shared" ref="AM312" si="832">AM311</f>
        <v>0</v>
      </c>
      <c r="AN312" s="364">
        <f t="shared" ref="AN312" si="833">AN311</f>
        <v>0</v>
      </c>
      <c r="AO312" s="364">
        <f t="shared" ref="AO312" si="834">AO311</f>
        <v>0</v>
      </c>
      <c r="AP312" s="364">
        <f t="shared" ref="AP312" si="835">AP311</f>
        <v>0</v>
      </c>
      <c r="AQ312" s="364">
        <f t="shared" ref="AQ312" si="836">AQ311</f>
        <v>0</v>
      </c>
      <c r="AR312" s="364">
        <f t="shared" ref="AR312" si="837">AR311</f>
        <v>0</v>
      </c>
      <c r="AS312" s="268"/>
    </row>
    <row r="313" spans="1:45" outlineLevel="1">
      <c r="B313" s="256"/>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c r="AA313" s="253"/>
      <c r="AB313" s="253"/>
      <c r="AC313" s="253"/>
      <c r="AD313" s="253"/>
      <c r="AE313" s="365"/>
      <c r="AF313" s="378"/>
      <c r="AG313" s="378"/>
      <c r="AH313" s="378"/>
      <c r="AI313" s="378"/>
      <c r="AJ313" s="378"/>
      <c r="AK313" s="378"/>
      <c r="AL313" s="378"/>
      <c r="AM313" s="378"/>
      <c r="AN313" s="378"/>
      <c r="AO313" s="378"/>
      <c r="AP313" s="378"/>
      <c r="AQ313" s="378"/>
      <c r="AR313" s="378"/>
      <c r="AS313" s="268"/>
    </row>
    <row r="314" spans="1:45" outlineLevel="1">
      <c r="A314" s="459">
        <v>27</v>
      </c>
      <c r="B314" s="275" t="s">
        <v>119</v>
      </c>
      <c r="C314" s="253" t="s">
        <v>25</v>
      </c>
      <c r="D314" s="257"/>
      <c r="E314" s="257"/>
      <c r="F314" s="257"/>
      <c r="G314" s="257"/>
      <c r="H314" s="257"/>
      <c r="I314" s="257">
        <f>+'7.  Persistence Report'!BA102</f>
        <v>7513</v>
      </c>
      <c r="J314" s="257">
        <f>+'7.  Persistence Report'!BB102</f>
        <v>7513</v>
      </c>
      <c r="K314" s="257">
        <f>+'7.  Persistence Report'!BC102</f>
        <v>3725</v>
      </c>
      <c r="L314" s="257">
        <f>+'7.  Persistence Report'!BD102</f>
        <v>1304</v>
      </c>
      <c r="M314" s="257">
        <f>+'7.  Persistence Report'!BE102</f>
        <v>102</v>
      </c>
      <c r="N314" s="257">
        <f>+'7.  Persistence Report'!BF102</f>
        <v>102</v>
      </c>
      <c r="O314" s="257">
        <f>+'7.  Persistence Report'!BG102</f>
        <v>102</v>
      </c>
      <c r="P314" s="257">
        <f>+'7.  Persistence Report'!BH102</f>
        <v>102</v>
      </c>
      <c r="Q314" s="257">
        <v>12</v>
      </c>
      <c r="R314" s="257"/>
      <c r="S314" s="257"/>
      <c r="T314" s="257"/>
      <c r="U314" s="257"/>
      <c r="V314" s="257"/>
      <c r="W314" s="257">
        <f>+'7.  Persistence Report'!V102</f>
        <v>1</v>
      </c>
      <c r="X314" s="257">
        <f>+'7.  Persistence Report'!W102</f>
        <v>1</v>
      </c>
      <c r="Y314" s="257">
        <f>+'7.  Persistence Report'!X102</f>
        <v>0</v>
      </c>
      <c r="Z314" s="257">
        <f>+'7.  Persistence Report'!Y102</f>
        <v>0</v>
      </c>
      <c r="AA314" s="257">
        <f>+'7.  Persistence Report'!Z102</f>
        <v>0</v>
      </c>
      <c r="AB314" s="257">
        <f>+'7.  Persistence Report'!AA102</f>
        <v>0</v>
      </c>
      <c r="AC314" s="257">
        <f>+'7.  Persistence Report'!AB102</f>
        <v>0</v>
      </c>
      <c r="AD314" s="257">
        <f>+'7.  Persistence Report'!AC102</f>
        <v>0</v>
      </c>
      <c r="AE314" s="379"/>
      <c r="AF314" s="363">
        <v>1</v>
      </c>
      <c r="AG314" s="363"/>
      <c r="AH314" s="363"/>
      <c r="AI314" s="363"/>
      <c r="AJ314" s="363"/>
      <c r="AK314" s="363"/>
      <c r="AL314" s="363"/>
      <c r="AM314" s="368"/>
      <c r="AN314" s="368"/>
      <c r="AO314" s="368"/>
      <c r="AP314" s="368"/>
      <c r="AQ314" s="368"/>
      <c r="AR314" s="368"/>
      <c r="AS314" s="258">
        <f>SUM(AE314:AR314)</f>
        <v>1</v>
      </c>
    </row>
    <row r="315" spans="1:45" outlineLevel="1">
      <c r="B315" s="256" t="s">
        <v>288</v>
      </c>
      <c r="C315" s="253" t="s">
        <v>163</v>
      </c>
      <c r="D315" s="257"/>
      <c r="E315" s="257"/>
      <c r="F315" s="257"/>
      <c r="G315" s="257"/>
      <c r="H315" s="257"/>
      <c r="I315" s="257">
        <f>+'7.  Persistence Report'!BA109</f>
        <v>1581</v>
      </c>
      <c r="J315" s="257">
        <f>+'7.  Persistence Report'!BB109</f>
        <v>1581</v>
      </c>
      <c r="K315" s="257">
        <f>+'7.  Persistence Report'!BC109</f>
        <v>5</v>
      </c>
      <c r="L315" s="257">
        <f>+'7.  Persistence Report'!BD109</f>
        <v>1</v>
      </c>
      <c r="M315" s="257">
        <f>+'7.  Persistence Report'!BE109</f>
        <v>0</v>
      </c>
      <c r="N315" s="257">
        <f>+'7.  Persistence Report'!BF109</f>
        <v>0</v>
      </c>
      <c r="O315" s="257">
        <f>+'7.  Persistence Report'!BG109</f>
        <v>0</v>
      </c>
      <c r="P315" s="257">
        <f>+'7.  Persistence Report'!BH109</f>
        <v>0</v>
      </c>
      <c r="Q315" s="257">
        <f>Q314</f>
        <v>12</v>
      </c>
      <c r="R315" s="257"/>
      <c r="S315" s="257"/>
      <c r="T315" s="257"/>
      <c r="U315" s="257"/>
      <c r="V315" s="257"/>
      <c r="W315" s="257">
        <f>+'7.  Persistence Report'!V109</f>
        <v>0</v>
      </c>
      <c r="X315" s="257">
        <f>+'7.  Persistence Report'!W109</f>
        <v>0</v>
      </c>
      <c r="Y315" s="257">
        <f>+'7.  Persistence Report'!X109</f>
        <v>0</v>
      </c>
      <c r="Z315" s="257">
        <f>+'7.  Persistence Report'!Y109</f>
        <v>0</v>
      </c>
      <c r="AA315" s="257">
        <f>+'7.  Persistence Report'!Z109</f>
        <v>0</v>
      </c>
      <c r="AB315" s="257">
        <f>+'7.  Persistence Report'!AA109</f>
        <v>0</v>
      </c>
      <c r="AC315" s="257">
        <f>+'7.  Persistence Report'!AB109</f>
        <v>0</v>
      </c>
      <c r="AD315" s="257">
        <f>+'7.  Persistence Report'!AC109</f>
        <v>0</v>
      </c>
      <c r="AE315" s="364">
        <f>AE314</f>
        <v>0</v>
      </c>
      <c r="AF315" s="364">
        <f t="shared" ref="AF315" si="838">AF314</f>
        <v>1</v>
      </c>
      <c r="AG315" s="364">
        <f t="shared" ref="AG315" si="839">AG314</f>
        <v>0</v>
      </c>
      <c r="AH315" s="364">
        <f t="shared" ref="AH315" si="840">AH314</f>
        <v>0</v>
      </c>
      <c r="AI315" s="364">
        <f t="shared" ref="AI315" si="841">AI314</f>
        <v>0</v>
      </c>
      <c r="AJ315" s="364">
        <f t="shared" ref="AJ315" si="842">AJ314</f>
        <v>0</v>
      </c>
      <c r="AK315" s="364">
        <f t="shared" ref="AK315" si="843">AK314</f>
        <v>0</v>
      </c>
      <c r="AL315" s="364">
        <f t="shared" ref="AL315" si="844">AL314</f>
        <v>0</v>
      </c>
      <c r="AM315" s="364">
        <f t="shared" ref="AM315" si="845">AM314</f>
        <v>0</v>
      </c>
      <c r="AN315" s="364">
        <f t="shared" ref="AN315" si="846">AN314</f>
        <v>0</v>
      </c>
      <c r="AO315" s="364">
        <f t="shared" ref="AO315" si="847">AO314</f>
        <v>0</v>
      </c>
      <c r="AP315" s="364">
        <f t="shared" ref="AP315" si="848">AP314</f>
        <v>0</v>
      </c>
      <c r="AQ315" s="364">
        <f t="shared" ref="AQ315" si="849">AQ314</f>
        <v>0</v>
      </c>
      <c r="AR315" s="364">
        <f t="shared" ref="AR315" si="850">AR314</f>
        <v>0</v>
      </c>
      <c r="AS315" s="268"/>
    </row>
    <row r="316" spans="1:45" outlineLevel="1">
      <c r="B316" s="256"/>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c r="AA316" s="253"/>
      <c r="AB316" s="253"/>
      <c r="AC316" s="253"/>
      <c r="AD316" s="253"/>
      <c r="AE316" s="365"/>
      <c r="AF316" s="378"/>
      <c r="AG316" s="378"/>
      <c r="AH316" s="378"/>
      <c r="AI316" s="378"/>
      <c r="AJ316" s="378"/>
      <c r="AK316" s="378"/>
      <c r="AL316" s="378"/>
      <c r="AM316" s="378"/>
      <c r="AN316" s="378"/>
      <c r="AO316" s="378"/>
      <c r="AP316" s="378"/>
      <c r="AQ316" s="378"/>
      <c r="AR316" s="378"/>
      <c r="AS316" s="268"/>
    </row>
    <row r="317" spans="1:45" ht="30" outlineLevel="1">
      <c r="A317" s="459">
        <v>28</v>
      </c>
      <c r="B317" s="275" t="s">
        <v>120</v>
      </c>
      <c r="C317" s="253" t="s">
        <v>25</v>
      </c>
      <c r="D317" s="257"/>
      <c r="E317" s="257"/>
      <c r="F317" s="257"/>
      <c r="G317" s="257"/>
      <c r="H317" s="257"/>
      <c r="I317" s="257">
        <f>+'7.  Persistence Report'!BA103</f>
        <v>12703</v>
      </c>
      <c r="J317" s="257">
        <f>+'7.  Persistence Report'!BB103</f>
        <v>12703</v>
      </c>
      <c r="K317" s="257">
        <f>+'7.  Persistence Report'!BC103</f>
        <v>12703</v>
      </c>
      <c r="L317" s="257">
        <f>+'7.  Persistence Report'!BD103</f>
        <v>12703</v>
      </c>
      <c r="M317" s="257">
        <f>+'7.  Persistence Report'!BE103</f>
        <v>12703</v>
      </c>
      <c r="N317" s="257">
        <f>+'7.  Persistence Report'!BF103</f>
        <v>12703</v>
      </c>
      <c r="O317" s="257">
        <f>+'7.  Persistence Report'!BG103</f>
        <v>12703</v>
      </c>
      <c r="P317" s="257">
        <f>+'7.  Persistence Report'!BH103</f>
        <v>12703</v>
      </c>
      <c r="Q317" s="257">
        <v>12</v>
      </c>
      <c r="R317" s="257"/>
      <c r="S317" s="257"/>
      <c r="T317" s="257"/>
      <c r="U317" s="257"/>
      <c r="V317" s="257"/>
      <c r="W317" s="257">
        <f>+'7.  Persistence Report'!V103</f>
        <v>759</v>
      </c>
      <c r="X317" s="257">
        <f>+'7.  Persistence Report'!W103</f>
        <v>759</v>
      </c>
      <c r="Y317" s="257">
        <f>+'7.  Persistence Report'!X103</f>
        <v>759</v>
      </c>
      <c r="Z317" s="257">
        <f>+'7.  Persistence Report'!Y103</f>
        <v>759</v>
      </c>
      <c r="AA317" s="257">
        <f>+'7.  Persistence Report'!Z103</f>
        <v>759</v>
      </c>
      <c r="AB317" s="257">
        <f>+'7.  Persistence Report'!AA103</f>
        <v>759</v>
      </c>
      <c r="AC317" s="257">
        <f>+'7.  Persistence Report'!AB103</f>
        <v>759</v>
      </c>
      <c r="AD317" s="257">
        <f>+'7.  Persistence Report'!AC103</f>
        <v>759</v>
      </c>
      <c r="AE317" s="379"/>
      <c r="AF317" s="363"/>
      <c r="AG317" s="363">
        <v>1</v>
      </c>
      <c r="AH317" s="363"/>
      <c r="AI317" s="363"/>
      <c r="AJ317" s="363"/>
      <c r="AK317" s="363"/>
      <c r="AL317" s="363"/>
      <c r="AM317" s="368"/>
      <c r="AN317" s="368"/>
      <c r="AO317" s="368"/>
      <c r="AP317" s="368"/>
      <c r="AQ317" s="368"/>
      <c r="AR317" s="368"/>
      <c r="AS317" s="258">
        <f>SUM(AE317:AR317)</f>
        <v>1</v>
      </c>
    </row>
    <row r="318" spans="1:45" outlineLevel="1">
      <c r="B318" s="256" t="s">
        <v>288</v>
      </c>
      <c r="C318" s="253" t="s">
        <v>163</v>
      </c>
      <c r="D318" s="257"/>
      <c r="E318" s="257"/>
      <c r="F318" s="257"/>
      <c r="G318" s="257"/>
      <c r="H318" s="257"/>
      <c r="I318" s="257"/>
      <c r="J318" s="257"/>
      <c r="K318" s="257"/>
      <c r="L318" s="257"/>
      <c r="M318" s="257"/>
      <c r="N318" s="257"/>
      <c r="O318" s="257"/>
      <c r="P318" s="257"/>
      <c r="Q318" s="257">
        <f>Q317</f>
        <v>12</v>
      </c>
      <c r="R318" s="257"/>
      <c r="S318" s="257"/>
      <c r="T318" s="257"/>
      <c r="U318" s="257"/>
      <c r="V318" s="257"/>
      <c r="W318" s="257"/>
      <c r="X318" s="257"/>
      <c r="Y318" s="257"/>
      <c r="Z318" s="257"/>
      <c r="AA318" s="257"/>
      <c r="AB318" s="257"/>
      <c r="AC318" s="257"/>
      <c r="AD318" s="257"/>
      <c r="AE318" s="364">
        <f>AE317</f>
        <v>0</v>
      </c>
      <c r="AF318" s="364">
        <f t="shared" ref="AF318" si="851">AF317</f>
        <v>0</v>
      </c>
      <c r="AG318" s="364">
        <f t="shared" ref="AG318" si="852">AG317</f>
        <v>1</v>
      </c>
      <c r="AH318" s="364">
        <f t="shared" ref="AH318" si="853">AH317</f>
        <v>0</v>
      </c>
      <c r="AI318" s="364">
        <f t="shared" ref="AI318" si="854">AI317</f>
        <v>0</v>
      </c>
      <c r="AJ318" s="364">
        <f t="shared" ref="AJ318" si="855">AJ317</f>
        <v>0</v>
      </c>
      <c r="AK318" s="364">
        <f t="shared" ref="AK318" si="856">AK317</f>
        <v>0</v>
      </c>
      <c r="AL318" s="364">
        <f t="shared" ref="AL318" si="857">AL317</f>
        <v>0</v>
      </c>
      <c r="AM318" s="364">
        <f t="shared" ref="AM318" si="858">AM317</f>
        <v>0</v>
      </c>
      <c r="AN318" s="364">
        <f t="shared" ref="AN318" si="859">AN317</f>
        <v>0</v>
      </c>
      <c r="AO318" s="364">
        <f t="shared" ref="AO318" si="860">AO317</f>
        <v>0</v>
      </c>
      <c r="AP318" s="364">
        <f t="shared" ref="AP318" si="861">AP317</f>
        <v>0</v>
      </c>
      <c r="AQ318" s="364">
        <f t="shared" ref="AQ318" si="862">AQ317</f>
        <v>0</v>
      </c>
      <c r="AR318" s="364">
        <f t="shared" ref="AR318" si="863">AR317</f>
        <v>0</v>
      </c>
      <c r="AS318" s="268"/>
    </row>
    <row r="319" spans="1:45" outlineLevel="1">
      <c r="B319" s="256"/>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365"/>
      <c r="AF319" s="378"/>
      <c r="AG319" s="378"/>
      <c r="AH319" s="378"/>
      <c r="AI319" s="378"/>
      <c r="AJ319" s="378"/>
      <c r="AK319" s="378"/>
      <c r="AL319" s="378"/>
      <c r="AM319" s="378"/>
      <c r="AN319" s="378"/>
      <c r="AO319" s="378"/>
      <c r="AP319" s="378"/>
      <c r="AQ319" s="378"/>
      <c r="AR319" s="378"/>
      <c r="AS319" s="268"/>
    </row>
    <row r="320" spans="1:45" ht="30" outlineLevel="1">
      <c r="A320" s="459">
        <v>29</v>
      </c>
      <c r="B320" s="275" t="s">
        <v>121</v>
      </c>
      <c r="C320" s="253" t="s">
        <v>25</v>
      </c>
      <c r="D320" s="257"/>
      <c r="E320" s="257"/>
      <c r="F320" s="257"/>
      <c r="G320" s="257"/>
      <c r="H320" s="257"/>
      <c r="I320" s="257"/>
      <c r="J320" s="257"/>
      <c r="K320" s="257"/>
      <c r="L320" s="257"/>
      <c r="M320" s="257"/>
      <c r="N320" s="257"/>
      <c r="O320" s="257"/>
      <c r="P320" s="257"/>
      <c r="Q320" s="257">
        <v>3</v>
      </c>
      <c r="R320" s="257"/>
      <c r="S320" s="257"/>
      <c r="T320" s="257"/>
      <c r="U320" s="257"/>
      <c r="V320" s="257"/>
      <c r="W320" s="257"/>
      <c r="X320" s="257"/>
      <c r="Y320" s="257"/>
      <c r="Z320" s="257"/>
      <c r="AA320" s="257"/>
      <c r="AB320" s="257"/>
      <c r="AC320" s="257"/>
      <c r="AD320" s="257"/>
      <c r="AE320" s="379"/>
      <c r="AF320" s="363"/>
      <c r="AG320" s="363"/>
      <c r="AH320" s="363"/>
      <c r="AI320" s="363"/>
      <c r="AJ320" s="363"/>
      <c r="AK320" s="363"/>
      <c r="AL320" s="363"/>
      <c r="AM320" s="368"/>
      <c r="AN320" s="368"/>
      <c r="AO320" s="368"/>
      <c r="AP320" s="368"/>
      <c r="AQ320" s="368"/>
      <c r="AR320" s="368"/>
      <c r="AS320" s="258">
        <f>SUM(AE320:AR320)</f>
        <v>0</v>
      </c>
    </row>
    <row r="321" spans="1:45" outlineLevel="1">
      <c r="B321" s="256" t="s">
        <v>288</v>
      </c>
      <c r="C321" s="253" t="s">
        <v>163</v>
      </c>
      <c r="D321" s="257"/>
      <c r="E321" s="257"/>
      <c r="F321" s="257"/>
      <c r="G321" s="257"/>
      <c r="H321" s="257"/>
      <c r="I321" s="257"/>
      <c r="J321" s="257"/>
      <c r="K321" s="257"/>
      <c r="L321" s="257"/>
      <c r="M321" s="257"/>
      <c r="N321" s="257"/>
      <c r="O321" s="257"/>
      <c r="P321" s="257"/>
      <c r="Q321" s="257">
        <f>Q320</f>
        <v>3</v>
      </c>
      <c r="R321" s="257"/>
      <c r="S321" s="257"/>
      <c r="T321" s="257"/>
      <c r="U321" s="257"/>
      <c r="V321" s="257"/>
      <c r="W321" s="257"/>
      <c r="X321" s="257"/>
      <c r="Y321" s="257"/>
      <c r="Z321" s="257"/>
      <c r="AA321" s="257"/>
      <c r="AB321" s="257"/>
      <c r="AC321" s="257"/>
      <c r="AD321" s="257"/>
      <c r="AE321" s="364">
        <f>AE320</f>
        <v>0</v>
      </c>
      <c r="AF321" s="364">
        <f t="shared" ref="AF321" si="864">AF320</f>
        <v>0</v>
      </c>
      <c r="AG321" s="364">
        <f t="shared" ref="AG321" si="865">AG320</f>
        <v>0</v>
      </c>
      <c r="AH321" s="364">
        <f t="shared" ref="AH321" si="866">AH320</f>
        <v>0</v>
      </c>
      <c r="AI321" s="364">
        <f t="shared" ref="AI321" si="867">AI320</f>
        <v>0</v>
      </c>
      <c r="AJ321" s="364">
        <f t="shared" ref="AJ321" si="868">AJ320</f>
        <v>0</v>
      </c>
      <c r="AK321" s="364">
        <f t="shared" ref="AK321" si="869">AK320</f>
        <v>0</v>
      </c>
      <c r="AL321" s="364">
        <f t="shared" ref="AL321" si="870">AL320</f>
        <v>0</v>
      </c>
      <c r="AM321" s="364">
        <f t="shared" ref="AM321" si="871">AM320</f>
        <v>0</v>
      </c>
      <c r="AN321" s="364">
        <f t="shared" ref="AN321" si="872">AN320</f>
        <v>0</v>
      </c>
      <c r="AO321" s="364">
        <f t="shared" ref="AO321" si="873">AO320</f>
        <v>0</v>
      </c>
      <c r="AP321" s="364">
        <f t="shared" ref="AP321" si="874">AP320</f>
        <v>0</v>
      </c>
      <c r="AQ321" s="364">
        <f t="shared" ref="AQ321" si="875">AQ320</f>
        <v>0</v>
      </c>
      <c r="AR321" s="364">
        <f t="shared" ref="AR321" si="876">AR320</f>
        <v>0</v>
      </c>
      <c r="AS321" s="268"/>
    </row>
    <row r="322" spans="1:45" outlineLevel="1">
      <c r="B322" s="256"/>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365"/>
      <c r="AF322" s="378"/>
      <c r="AG322" s="378"/>
      <c r="AH322" s="378"/>
      <c r="AI322" s="378"/>
      <c r="AJ322" s="378"/>
      <c r="AK322" s="378"/>
      <c r="AL322" s="378"/>
      <c r="AM322" s="378"/>
      <c r="AN322" s="378"/>
      <c r="AO322" s="378"/>
      <c r="AP322" s="378"/>
      <c r="AQ322" s="378"/>
      <c r="AR322" s="378"/>
      <c r="AS322" s="268"/>
    </row>
    <row r="323" spans="1:45" ht="30" outlineLevel="1">
      <c r="A323" s="459">
        <v>30</v>
      </c>
      <c r="B323" s="275" t="s">
        <v>122</v>
      </c>
      <c r="C323" s="253" t="s">
        <v>25</v>
      </c>
      <c r="D323" s="257"/>
      <c r="E323" s="257"/>
      <c r="F323" s="257"/>
      <c r="G323" s="257"/>
      <c r="H323" s="257"/>
      <c r="I323" s="257"/>
      <c r="J323" s="257"/>
      <c r="K323" s="257"/>
      <c r="L323" s="257"/>
      <c r="M323" s="257"/>
      <c r="N323" s="257"/>
      <c r="O323" s="257"/>
      <c r="P323" s="257"/>
      <c r="Q323" s="257">
        <v>12</v>
      </c>
      <c r="R323" s="257"/>
      <c r="S323" s="257"/>
      <c r="T323" s="257"/>
      <c r="U323" s="257"/>
      <c r="V323" s="257"/>
      <c r="W323" s="257"/>
      <c r="X323" s="257"/>
      <c r="Y323" s="257"/>
      <c r="Z323" s="257"/>
      <c r="AA323" s="257"/>
      <c r="AB323" s="257"/>
      <c r="AC323" s="257"/>
      <c r="AD323" s="257"/>
      <c r="AE323" s="379"/>
      <c r="AF323" s="363"/>
      <c r="AG323" s="363"/>
      <c r="AH323" s="363"/>
      <c r="AI323" s="363"/>
      <c r="AJ323" s="363"/>
      <c r="AK323" s="363"/>
      <c r="AL323" s="363"/>
      <c r="AM323" s="368"/>
      <c r="AN323" s="368"/>
      <c r="AO323" s="368"/>
      <c r="AP323" s="368"/>
      <c r="AQ323" s="368"/>
      <c r="AR323" s="368"/>
      <c r="AS323" s="258">
        <f>SUM(AE323:AR323)</f>
        <v>0</v>
      </c>
    </row>
    <row r="324" spans="1:45" outlineLevel="1">
      <c r="B324" s="256" t="s">
        <v>288</v>
      </c>
      <c r="C324" s="253" t="s">
        <v>163</v>
      </c>
      <c r="D324" s="257"/>
      <c r="E324" s="257"/>
      <c r="F324" s="257"/>
      <c r="G324" s="257"/>
      <c r="H324" s="257"/>
      <c r="I324" s="257"/>
      <c r="J324" s="257"/>
      <c r="K324" s="257"/>
      <c r="L324" s="257"/>
      <c r="M324" s="257"/>
      <c r="N324" s="257"/>
      <c r="O324" s="257"/>
      <c r="P324" s="257"/>
      <c r="Q324" s="257">
        <f>Q323</f>
        <v>12</v>
      </c>
      <c r="R324" s="257"/>
      <c r="S324" s="257"/>
      <c r="T324" s="257"/>
      <c r="U324" s="257"/>
      <c r="V324" s="257"/>
      <c r="W324" s="257"/>
      <c r="X324" s="257"/>
      <c r="Y324" s="257"/>
      <c r="Z324" s="257"/>
      <c r="AA324" s="257"/>
      <c r="AB324" s="257"/>
      <c r="AC324" s="257"/>
      <c r="AD324" s="257"/>
      <c r="AE324" s="364">
        <f>AE323</f>
        <v>0</v>
      </c>
      <c r="AF324" s="364">
        <f t="shared" ref="AF324" si="877">AF323</f>
        <v>0</v>
      </c>
      <c r="AG324" s="364">
        <f t="shared" ref="AG324" si="878">AG323</f>
        <v>0</v>
      </c>
      <c r="AH324" s="364">
        <f t="shared" ref="AH324" si="879">AH323</f>
        <v>0</v>
      </c>
      <c r="AI324" s="364">
        <f t="shared" ref="AI324" si="880">AI323</f>
        <v>0</v>
      </c>
      <c r="AJ324" s="364">
        <f t="shared" ref="AJ324" si="881">AJ323</f>
        <v>0</v>
      </c>
      <c r="AK324" s="364">
        <f t="shared" ref="AK324" si="882">AK323</f>
        <v>0</v>
      </c>
      <c r="AL324" s="364">
        <f t="shared" ref="AL324" si="883">AL323</f>
        <v>0</v>
      </c>
      <c r="AM324" s="364">
        <f t="shared" ref="AM324" si="884">AM323</f>
        <v>0</v>
      </c>
      <c r="AN324" s="364">
        <f t="shared" ref="AN324" si="885">AN323</f>
        <v>0</v>
      </c>
      <c r="AO324" s="364">
        <f t="shared" ref="AO324" si="886">AO323</f>
        <v>0</v>
      </c>
      <c r="AP324" s="364">
        <f t="shared" ref="AP324" si="887">AP323</f>
        <v>0</v>
      </c>
      <c r="AQ324" s="364">
        <f t="shared" ref="AQ324" si="888">AQ323</f>
        <v>0</v>
      </c>
      <c r="AR324" s="364">
        <f t="shared" ref="AR324" si="889">AR323</f>
        <v>0</v>
      </c>
      <c r="AS324" s="268"/>
    </row>
    <row r="325" spans="1:45" outlineLevel="1">
      <c r="B325" s="256"/>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365"/>
      <c r="AF325" s="378"/>
      <c r="AG325" s="378"/>
      <c r="AH325" s="378"/>
      <c r="AI325" s="378"/>
      <c r="AJ325" s="378"/>
      <c r="AK325" s="378"/>
      <c r="AL325" s="378"/>
      <c r="AM325" s="378"/>
      <c r="AN325" s="378"/>
      <c r="AO325" s="378"/>
      <c r="AP325" s="378"/>
      <c r="AQ325" s="378"/>
      <c r="AR325" s="378"/>
      <c r="AS325" s="268"/>
    </row>
    <row r="326" spans="1:45" outlineLevel="1">
      <c r="A326" s="459">
        <v>31</v>
      </c>
      <c r="B326" s="275" t="s">
        <v>123</v>
      </c>
      <c r="C326" s="253" t="s">
        <v>25</v>
      </c>
      <c r="D326" s="257"/>
      <c r="E326" s="257"/>
      <c r="F326" s="257"/>
      <c r="G326" s="257"/>
      <c r="H326" s="257"/>
      <c r="I326" s="257"/>
      <c r="J326" s="257"/>
      <c r="K326" s="257"/>
      <c r="L326" s="257"/>
      <c r="M326" s="257"/>
      <c r="N326" s="257"/>
      <c r="O326" s="257"/>
      <c r="P326" s="257"/>
      <c r="Q326" s="257">
        <v>12</v>
      </c>
      <c r="R326" s="257"/>
      <c r="S326" s="257"/>
      <c r="T326" s="257"/>
      <c r="U326" s="257"/>
      <c r="V326" s="257"/>
      <c r="W326" s="257"/>
      <c r="X326" s="257"/>
      <c r="Y326" s="257"/>
      <c r="Z326" s="257"/>
      <c r="AA326" s="257"/>
      <c r="AB326" s="257"/>
      <c r="AC326" s="257"/>
      <c r="AD326" s="257"/>
      <c r="AE326" s="379"/>
      <c r="AF326" s="363"/>
      <c r="AG326" s="363"/>
      <c r="AH326" s="363"/>
      <c r="AI326" s="363"/>
      <c r="AJ326" s="363"/>
      <c r="AK326" s="363"/>
      <c r="AL326" s="363"/>
      <c r="AM326" s="368"/>
      <c r="AN326" s="368"/>
      <c r="AO326" s="368"/>
      <c r="AP326" s="368"/>
      <c r="AQ326" s="368"/>
      <c r="AR326" s="368"/>
      <c r="AS326" s="258">
        <f>SUM(AE326:AR326)</f>
        <v>0</v>
      </c>
    </row>
    <row r="327" spans="1:45" outlineLevel="1">
      <c r="B327" s="256" t="s">
        <v>288</v>
      </c>
      <c r="C327" s="253" t="s">
        <v>163</v>
      </c>
      <c r="D327" s="257"/>
      <c r="E327" s="257"/>
      <c r="F327" s="257"/>
      <c r="G327" s="257"/>
      <c r="H327" s="257"/>
      <c r="I327" s="257"/>
      <c r="J327" s="257"/>
      <c r="K327" s="257"/>
      <c r="L327" s="257"/>
      <c r="M327" s="257"/>
      <c r="N327" s="257"/>
      <c r="O327" s="257"/>
      <c r="P327" s="257"/>
      <c r="Q327" s="257">
        <f>Q326</f>
        <v>12</v>
      </c>
      <c r="R327" s="257"/>
      <c r="S327" s="257"/>
      <c r="T327" s="257"/>
      <c r="U327" s="257"/>
      <c r="V327" s="257"/>
      <c r="W327" s="257"/>
      <c r="X327" s="257"/>
      <c r="Y327" s="257"/>
      <c r="Z327" s="257"/>
      <c r="AA327" s="257"/>
      <c r="AB327" s="257"/>
      <c r="AC327" s="257"/>
      <c r="AD327" s="257"/>
      <c r="AE327" s="364">
        <f>AE326</f>
        <v>0</v>
      </c>
      <c r="AF327" s="364">
        <f t="shared" ref="AF327" si="890">AF326</f>
        <v>0</v>
      </c>
      <c r="AG327" s="364">
        <f t="shared" ref="AG327" si="891">AG326</f>
        <v>0</v>
      </c>
      <c r="AH327" s="364">
        <f t="shared" ref="AH327" si="892">AH326</f>
        <v>0</v>
      </c>
      <c r="AI327" s="364">
        <f t="shared" ref="AI327" si="893">AI326</f>
        <v>0</v>
      </c>
      <c r="AJ327" s="364">
        <f t="shared" ref="AJ327" si="894">AJ326</f>
        <v>0</v>
      </c>
      <c r="AK327" s="364">
        <f t="shared" ref="AK327" si="895">AK326</f>
        <v>0</v>
      </c>
      <c r="AL327" s="364">
        <f t="shared" ref="AL327" si="896">AL326</f>
        <v>0</v>
      </c>
      <c r="AM327" s="364">
        <f t="shared" ref="AM327" si="897">AM326</f>
        <v>0</v>
      </c>
      <c r="AN327" s="364">
        <f t="shared" ref="AN327" si="898">AN326</f>
        <v>0</v>
      </c>
      <c r="AO327" s="364">
        <f t="shared" ref="AO327" si="899">AO326</f>
        <v>0</v>
      </c>
      <c r="AP327" s="364">
        <f t="shared" ref="AP327" si="900">AP326</f>
        <v>0</v>
      </c>
      <c r="AQ327" s="364">
        <f t="shared" ref="AQ327" si="901">AQ326</f>
        <v>0</v>
      </c>
      <c r="AR327" s="364">
        <f t="shared" ref="AR327" si="902">AR326</f>
        <v>0</v>
      </c>
      <c r="AS327" s="268"/>
    </row>
    <row r="328" spans="1:45" outlineLevel="1">
      <c r="B328" s="275"/>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3"/>
      <c r="AE328" s="365"/>
      <c r="AF328" s="378"/>
      <c r="AG328" s="378"/>
      <c r="AH328" s="378"/>
      <c r="AI328" s="378"/>
      <c r="AJ328" s="378"/>
      <c r="AK328" s="378"/>
      <c r="AL328" s="378"/>
      <c r="AM328" s="378"/>
      <c r="AN328" s="378"/>
      <c r="AO328" s="378"/>
      <c r="AP328" s="378"/>
      <c r="AQ328" s="378"/>
      <c r="AR328" s="378"/>
      <c r="AS328" s="268"/>
    </row>
    <row r="329" spans="1:45" outlineLevel="1">
      <c r="A329" s="459">
        <v>32</v>
      </c>
      <c r="B329" s="275" t="s">
        <v>124</v>
      </c>
      <c r="C329" s="253" t="s">
        <v>25</v>
      </c>
      <c r="D329" s="257"/>
      <c r="E329" s="257"/>
      <c r="F329" s="257"/>
      <c r="G329" s="257"/>
      <c r="H329" s="257"/>
      <c r="I329" s="257"/>
      <c r="J329" s="257"/>
      <c r="K329" s="257"/>
      <c r="L329" s="257"/>
      <c r="M329" s="257"/>
      <c r="N329" s="257"/>
      <c r="O329" s="257"/>
      <c r="P329" s="257"/>
      <c r="Q329" s="257">
        <v>12</v>
      </c>
      <c r="R329" s="257"/>
      <c r="S329" s="257"/>
      <c r="T329" s="257"/>
      <c r="U329" s="257"/>
      <c r="V329" s="257"/>
      <c r="W329" s="257"/>
      <c r="X329" s="257"/>
      <c r="Y329" s="257"/>
      <c r="Z329" s="257"/>
      <c r="AA329" s="257"/>
      <c r="AB329" s="257"/>
      <c r="AC329" s="257"/>
      <c r="AD329" s="257"/>
      <c r="AE329" s="379"/>
      <c r="AF329" s="363"/>
      <c r="AG329" s="363"/>
      <c r="AH329" s="363"/>
      <c r="AI329" s="363"/>
      <c r="AJ329" s="363"/>
      <c r="AK329" s="363"/>
      <c r="AL329" s="363"/>
      <c r="AM329" s="368"/>
      <c r="AN329" s="368"/>
      <c r="AO329" s="368"/>
      <c r="AP329" s="368"/>
      <c r="AQ329" s="368"/>
      <c r="AR329" s="368"/>
      <c r="AS329" s="258">
        <f>SUM(AE329:AR329)</f>
        <v>0</v>
      </c>
    </row>
    <row r="330" spans="1:45" outlineLevel="1">
      <c r="B330" s="256" t="s">
        <v>288</v>
      </c>
      <c r="C330" s="253" t="s">
        <v>163</v>
      </c>
      <c r="D330" s="257"/>
      <c r="E330" s="257"/>
      <c r="F330" s="257"/>
      <c r="G330" s="257"/>
      <c r="H330" s="257"/>
      <c r="I330" s="257"/>
      <c r="J330" s="257"/>
      <c r="K330" s="257"/>
      <c r="L330" s="257"/>
      <c r="M330" s="257"/>
      <c r="N330" s="257"/>
      <c r="O330" s="257"/>
      <c r="P330" s="257"/>
      <c r="Q330" s="257">
        <f>Q329</f>
        <v>12</v>
      </c>
      <c r="R330" s="257"/>
      <c r="S330" s="257"/>
      <c r="T330" s="257"/>
      <c r="U330" s="257"/>
      <c r="V330" s="257"/>
      <c r="W330" s="257"/>
      <c r="X330" s="257"/>
      <c r="Y330" s="257"/>
      <c r="Z330" s="257"/>
      <c r="AA330" s="257"/>
      <c r="AB330" s="257"/>
      <c r="AC330" s="257"/>
      <c r="AD330" s="257"/>
      <c r="AE330" s="364">
        <f>AE329</f>
        <v>0</v>
      </c>
      <c r="AF330" s="364">
        <f t="shared" ref="AF330" si="903">AF329</f>
        <v>0</v>
      </c>
      <c r="AG330" s="364">
        <f t="shared" ref="AG330" si="904">AG329</f>
        <v>0</v>
      </c>
      <c r="AH330" s="364">
        <f t="shared" ref="AH330" si="905">AH329</f>
        <v>0</v>
      </c>
      <c r="AI330" s="364">
        <f t="shared" ref="AI330" si="906">AI329</f>
        <v>0</v>
      </c>
      <c r="AJ330" s="364">
        <f t="shared" ref="AJ330" si="907">AJ329</f>
        <v>0</v>
      </c>
      <c r="AK330" s="364">
        <f t="shared" ref="AK330" si="908">AK329</f>
        <v>0</v>
      </c>
      <c r="AL330" s="364">
        <f t="shared" ref="AL330" si="909">AL329</f>
        <v>0</v>
      </c>
      <c r="AM330" s="364">
        <f t="shared" ref="AM330" si="910">AM329</f>
        <v>0</v>
      </c>
      <c r="AN330" s="364">
        <f t="shared" ref="AN330" si="911">AN329</f>
        <v>0</v>
      </c>
      <c r="AO330" s="364">
        <f t="shared" ref="AO330" si="912">AO329</f>
        <v>0</v>
      </c>
      <c r="AP330" s="364">
        <f t="shared" ref="AP330" si="913">AP329</f>
        <v>0</v>
      </c>
      <c r="AQ330" s="364">
        <f t="shared" ref="AQ330" si="914">AQ329</f>
        <v>0</v>
      </c>
      <c r="AR330" s="364">
        <f t="shared" ref="AR330" si="915">AR329</f>
        <v>0</v>
      </c>
      <c r="AS330" s="268"/>
    </row>
    <row r="331" spans="1:45" outlineLevel="1">
      <c r="B331" s="275"/>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365"/>
      <c r="AF331" s="378"/>
      <c r="AG331" s="378"/>
      <c r="AH331" s="378"/>
      <c r="AI331" s="378"/>
      <c r="AJ331" s="378"/>
      <c r="AK331" s="378"/>
      <c r="AL331" s="378"/>
      <c r="AM331" s="378"/>
      <c r="AN331" s="378"/>
      <c r="AO331" s="378"/>
      <c r="AP331" s="378"/>
      <c r="AQ331" s="378"/>
      <c r="AR331" s="378"/>
      <c r="AS331" s="268"/>
    </row>
    <row r="332" spans="1:45" ht="15.75" outlineLevel="1">
      <c r="B332" s="250" t="s">
        <v>498</v>
      </c>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365"/>
      <c r="AF332" s="378"/>
      <c r="AG332" s="378"/>
      <c r="AH332" s="378"/>
      <c r="AI332" s="378"/>
      <c r="AJ332" s="378"/>
      <c r="AK332" s="378"/>
      <c r="AL332" s="378"/>
      <c r="AM332" s="378"/>
      <c r="AN332" s="378"/>
      <c r="AO332" s="378"/>
      <c r="AP332" s="378"/>
      <c r="AQ332" s="378"/>
      <c r="AR332" s="378"/>
      <c r="AS332" s="268"/>
    </row>
    <row r="333" spans="1:45" outlineLevel="1">
      <c r="A333" s="459">
        <v>33</v>
      </c>
      <c r="B333" s="275" t="s">
        <v>125</v>
      </c>
      <c r="C333" s="253" t="s">
        <v>25</v>
      </c>
      <c r="D333" s="257"/>
      <c r="E333" s="257"/>
      <c r="F333" s="257"/>
      <c r="G333" s="257"/>
      <c r="H333" s="257"/>
      <c r="I333" s="257"/>
      <c r="J333" s="257"/>
      <c r="K333" s="257"/>
      <c r="L333" s="257"/>
      <c r="M333" s="257"/>
      <c r="N333" s="257"/>
      <c r="O333" s="257"/>
      <c r="P333" s="257"/>
      <c r="Q333" s="257">
        <v>0</v>
      </c>
      <c r="R333" s="257"/>
      <c r="S333" s="257"/>
      <c r="T333" s="257"/>
      <c r="U333" s="257"/>
      <c r="V333" s="257"/>
      <c r="W333" s="257"/>
      <c r="X333" s="257"/>
      <c r="Y333" s="257"/>
      <c r="Z333" s="257"/>
      <c r="AA333" s="257"/>
      <c r="AB333" s="257"/>
      <c r="AC333" s="257"/>
      <c r="AD333" s="257"/>
      <c r="AE333" s="379"/>
      <c r="AF333" s="363"/>
      <c r="AG333" s="363"/>
      <c r="AH333" s="363"/>
      <c r="AI333" s="363"/>
      <c r="AJ333" s="363"/>
      <c r="AK333" s="363"/>
      <c r="AL333" s="363"/>
      <c r="AM333" s="368"/>
      <c r="AN333" s="368"/>
      <c r="AO333" s="368"/>
      <c r="AP333" s="368"/>
      <c r="AQ333" s="368"/>
      <c r="AR333" s="368"/>
      <c r="AS333" s="258">
        <f>SUM(AE333:AR333)</f>
        <v>0</v>
      </c>
    </row>
    <row r="334" spans="1:45" outlineLevel="1">
      <c r="B334" s="256" t="s">
        <v>288</v>
      </c>
      <c r="C334" s="253" t="s">
        <v>163</v>
      </c>
      <c r="D334" s="257"/>
      <c r="E334" s="257"/>
      <c r="F334" s="257"/>
      <c r="G334" s="257"/>
      <c r="H334" s="257"/>
      <c r="I334" s="257"/>
      <c r="J334" s="257"/>
      <c r="K334" s="257"/>
      <c r="L334" s="257"/>
      <c r="M334" s="257"/>
      <c r="N334" s="257"/>
      <c r="O334" s="257"/>
      <c r="P334" s="257"/>
      <c r="Q334" s="257">
        <f>Q333</f>
        <v>0</v>
      </c>
      <c r="R334" s="257"/>
      <c r="S334" s="257"/>
      <c r="T334" s="257"/>
      <c r="U334" s="257"/>
      <c r="V334" s="257"/>
      <c r="W334" s="257"/>
      <c r="X334" s="257"/>
      <c r="Y334" s="257"/>
      <c r="Z334" s="257"/>
      <c r="AA334" s="257"/>
      <c r="AB334" s="257"/>
      <c r="AC334" s="257"/>
      <c r="AD334" s="257"/>
      <c r="AE334" s="364">
        <f>AE333</f>
        <v>0</v>
      </c>
      <c r="AF334" s="364">
        <f t="shared" ref="AF334" si="916">AF333</f>
        <v>0</v>
      </c>
      <c r="AG334" s="364">
        <f t="shared" ref="AG334" si="917">AG333</f>
        <v>0</v>
      </c>
      <c r="AH334" s="364">
        <f t="shared" ref="AH334" si="918">AH333</f>
        <v>0</v>
      </c>
      <c r="AI334" s="364">
        <f t="shared" ref="AI334" si="919">AI333</f>
        <v>0</v>
      </c>
      <c r="AJ334" s="364">
        <f t="shared" ref="AJ334" si="920">AJ333</f>
        <v>0</v>
      </c>
      <c r="AK334" s="364">
        <f t="shared" ref="AK334" si="921">AK333</f>
        <v>0</v>
      </c>
      <c r="AL334" s="364">
        <f t="shared" ref="AL334" si="922">AL333</f>
        <v>0</v>
      </c>
      <c r="AM334" s="364">
        <f t="shared" ref="AM334" si="923">AM333</f>
        <v>0</v>
      </c>
      <c r="AN334" s="364">
        <f t="shared" ref="AN334" si="924">AN333</f>
        <v>0</v>
      </c>
      <c r="AO334" s="364">
        <f t="shared" ref="AO334" si="925">AO333</f>
        <v>0</v>
      </c>
      <c r="AP334" s="364">
        <f t="shared" ref="AP334" si="926">AP333</f>
        <v>0</v>
      </c>
      <c r="AQ334" s="364">
        <f t="shared" ref="AQ334" si="927">AQ333</f>
        <v>0</v>
      </c>
      <c r="AR334" s="364">
        <f t="shared" ref="AR334" si="928">AR333</f>
        <v>0</v>
      </c>
      <c r="AS334" s="268"/>
    </row>
    <row r="335" spans="1:45" outlineLevel="1">
      <c r="B335" s="275"/>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365"/>
      <c r="AF335" s="378"/>
      <c r="AG335" s="378"/>
      <c r="AH335" s="378"/>
      <c r="AI335" s="378"/>
      <c r="AJ335" s="378"/>
      <c r="AK335" s="378"/>
      <c r="AL335" s="378"/>
      <c r="AM335" s="378"/>
      <c r="AN335" s="378"/>
      <c r="AO335" s="378"/>
      <c r="AP335" s="378"/>
      <c r="AQ335" s="378"/>
      <c r="AR335" s="378"/>
      <c r="AS335" s="268"/>
    </row>
    <row r="336" spans="1:45" outlineLevel="1">
      <c r="A336" s="459">
        <v>34</v>
      </c>
      <c r="B336" s="275" t="s">
        <v>126</v>
      </c>
      <c r="C336" s="253" t="s">
        <v>25</v>
      </c>
      <c r="D336" s="257"/>
      <c r="E336" s="257"/>
      <c r="F336" s="257"/>
      <c r="G336" s="257"/>
      <c r="H336" s="257"/>
      <c r="I336" s="257"/>
      <c r="J336" s="257"/>
      <c r="K336" s="257"/>
      <c r="L336" s="257"/>
      <c r="M336" s="257"/>
      <c r="N336" s="257"/>
      <c r="O336" s="257"/>
      <c r="P336" s="257"/>
      <c r="Q336" s="257">
        <v>0</v>
      </c>
      <c r="R336" s="257"/>
      <c r="S336" s="257"/>
      <c r="T336" s="257"/>
      <c r="U336" s="257"/>
      <c r="V336" s="257"/>
      <c r="W336" s="257"/>
      <c r="X336" s="257"/>
      <c r="Y336" s="257"/>
      <c r="Z336" s="257"/>
      <c r="AA336" s="257"/>
      <c r="AB336" s="257"/>
      <c r="AC336" s="257"/>
      <c r="AD336" s="257"/>
      <c r="AE336" s="379"/>
      <c r="AF336" s="363"/>
      <c r="AG336" s="363"/>
      <c r="AH336" s="363"/>
      <c r="AI336" s="363"/>
      <c r="AJ336" s="363"/>
      <c r="AK336" s="363"/>
      <c r="AL336" s="363"/>
      <c r="AM336" s="368"/>
      <c r="AN336" s="368"/>
      <c r="AO336" s="368"/>
      <c r="AP336" s="368"/>
      <c r="AQ336" s="368"/>
      <c r="AR336" s="368"/>
      <c r="AS336" s="258">
        <f>SUM(AE336:AR336)</f>
        <v>0</v>
      </c>
    </row>
    <row r="337" spans="1:45" outlineLevel="1">
      <c r="B337" s="256" t="s">
        <v>288</v>
      </c>
      <c r="C337" s="253" t="s">
        <v>163</v>
      </c>
      <c r="D337" s="257"/>
      <c r="E337" s="257"/>
      <c r="F337" s="257"/>
      <c r="G337" s="257"/>
      <c r="H337" s="257"/>
      <c r="I337" s="257"/>
      <c r="J337" s="257"/>
      <c r="K337" s="257"/>
      <c r="L337" s="257"/>
      <c r="M337" s="257"/>
      <c r="N337" s="257"/>
      <c r="O337" s="257"/>
      <c r="P337" s="257"/>
      <c r="Q337" s="257">
        <f>Q336</f>
        <v>0</v>
      </c>
      <c r="R337" s="257"/>
      <c r="S337" s="257"/>
      <c r="T337" s="257"/>
      <c r="U337" s="257"/>
      <c r="V337" s="257"/>
      <c r="W337" s="257"/>
      <c r="X337" s="257"/>
      <c r="Y337" s="257"/>
      <c r="Z337" s="257"/>
      <c r="AA337" s="257"/>
      <c r="AB337" s="257"/>
      <c r="AC337" s="257"/>
      <c r="AD337" s="257"/>
      <c r="AE337" s="364">
        <f>AE336</f>
        <v>0</v>
      </c>
      <c r="AF337" s="364">
        <f t="shared" ref="AF337" si="929">AF336</f>
        <v>0</v>
      </c>
      <c r="AG337" s="364">
        <f t="shared" ref="AG337" si="930">AG336</f>
        <v>0</v>
      </c>
      <c r="AH337" s="364">
        <f t="shared" ref="AH337" si="931">AH336</f>
        <v>0</v>
      </c>
      <c r="AI337" s="364">
        <f t="shared" ref="AI337" si="932">AI336</f>
        <v>0</v>
      </c>
      <c r="AJ337" s="364">
        <f t="shared" ref="AJ337" si="933">AJ336</f>
        <v>0</v>
      </c>
      <c r="AK337" s="364">
        <f t="shared" ref="AK337" si="934">AK336</f>
        <v>0</v>
      </c>
      <c r="AL337" s="364">
        <f t="shared" ref="AL337" si="935">AL336</f>
        <v>0</v>
      </c>
      <c r="AM337" s="364">
        <f t="shared" ref="AM337" si="936">AM336</f>
        <v>0</v>
      </c>
      <c r="AN337" s="364">
        <f t="shared" ref="AN337" si="937">AN336</f>
        <v>0</v>
      </c>
      <c r="AO337" s="364">
        <f t="shared" ref="AO337" si="938">AO336</f>
        <v>0</v>
      </c>
      <c r="AP337" s="364">
        <f t="shared" ref="AP337" si="939">AP336</f>
        <v>0</v>
      </c>
      <c r="AQ337" s="364">
        <f t="shared" ref="AQ337" si="940">AQ336</f>
        <v>0</v>
      </c>
      <c r="AR337" s="364">
        <f t="shared" ref="AR337" si="941">AR336</f>
        <v>0</v>
      </c>
      <c r="AS337" s="268"/>
    </row>
    <row r="338" spans="1:45" outlineLevel="1">
      <c r="B338" s="275"/>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c r="AA338" s="253"/>
      <c r="AB338" s="253"/>
      <c r="AC338" s="253"/>
      <c r="AD338" s="253"/>
      <c r="AE338" s="365"/>
      <c r="AF338" s="378"/>
      <c r="AG338" s="378"/>
      <c r="AH338" s="378"/>
      <c r="AI338" s="378"/>
      <c r="AJ338" s="378"/>
      <c r="AK338" s="378"/>
      <c r="AL338" s="378"/>
      <c r="AM338" s="378"/>
      <c r="AN338" s="378"/>
      <c r="AO338" s="378"/>
      <c r="AP338" s="378"/>
      <c r="AQ338" s="378"/>
      <c r="AR338" s="378"/>
      <c r="AS338" s="268"/>
    </row>
    <row r="339" spans="1:45" outlineLevel="1">
      <c r="A339" s="459">
        <v>35</v>
      </c>
      <c r="B339" s="275" t="s">
        <v>127</v>
      </c>
      <c r="C339" s="253" t="s">
        <v>25</v>
      </c>
      <c r="D339" s="257"/>
      <c r="E339" s="257"/>
      <c r="F339" s="257"/>
      <c r="G339" s="257"/>
      <c r="H339" s="257"/>
      <c r="I339" s="257"/>
      <c r="J339" s="257"/>
      <c r="K339" s="257"/>
      <c r="L339" s="257"/>
      <c r="M339" s="257"/>
      <c r="N339" s="257"/>
      <c r="O339" s="257"/>
      <c r="P339" s="257"/>
      <c r="Q339" s="257">
        <v>0</v>
      </c>
      <c r="R339" s="257"/>
      <c r="S339" s="257"/>
      <c r="T339" s="257"/>
      <c r="U339" s="257"/>
      <c r="V339" s="257"/>
      <c r="W339" s="257"/>
      <c r="X339" s="257"/>
      <c r="Y339" s="257"/>
      <c r="Z339" s="257"/>
      <c r="AA339" s="257"/>
      <c r="AB339" s="257"/>
      <c r="AC339" s="257"/>
      <c r="AD339" s="257"/>
      <c r="AE339" s="379"/>
      <c r="AF339" s="363"/>
      <c r="AG339" s="363"/>
      <c r="AH339" s="363"/>
      <c r="AI339" s="363"/>
      <c r="AJ339" s="363"/>
      <c r="AK339" s="363"/>
      <c r="AL339" s="363"/>
      <c r="AM339" s="368"/>
      <c r="AN339" s="368"/>
      <c r="AO339" s="368"/>
      <c r="AP339" s="368"/>
      <c r="AQ339" s="368"/>
      <c r="AR339" s="368"/>
      <c r="AS339" s="258">
        <f>SUM(AE339:AR339)</f>
        <v>0</v>
      </c>
    </row>
    <row r="340" spans="1:45" outlineLevel="1">
      <c r="B340" s="256" t="s">
        <v>288</v>
      </c>
      <c r="C340" s="253" t="s">
        <v>163</v>
      </c>
      <c r="D340" s="257"/>
      <c r="E340" s="257"/>
      <c r="F340" s="257"/>
      <c r="G340" s="257"/>
      <c r="H340" s="257"/>
      <c r="I340" s="257"/>
      <c r="J340" s="257"/>
      <c r="K340" s="257"/>
      <c r="L340" s="257"/>
      <c r="M340" s="257"/>
      <c r="N340" s="257"/>
      <c r="O340" s="257"/>
      <c r="P340" s="257"/>
      <c r="Q340" s="257">
        <f>Q339</f>
        <v>0</v>
      </c>
      <c r="R340" s="257"/>
      <c r="S340" s="257"/>
      <c r="T340" s="257"/>
      <c r="U340" s="257"/>
      <c r="V340" s="257"/>
      <c r="W340" s="257"/>
      <c r="X340" s="257"/>
      <c r="Y340" s="257"/>
      <c r="Z340" s="257"/>
      <c r="AA340" s="257"/>
      <c r="AB340" s="257"/>
      <c r="AC340" s="257"/>
      <c r="AD340" s="257"/>
      <c r="AE340" s="364">
        <f>AE339</f>
        <v>0</v>
      </c>
      <c r="AF340" s="364">
        <f t="shared" ref="AF340" si="942">AF339</f>
        <v>0</v>
      </c>
      <c r="AG340" s="364">
        <f t="shared" ref="AG340" si="943">AG339</f>
        <v>0</v>
      </c>
      <c r="AH340" s="364">
        <f t="shared" ref="AH340" si="944">AH339</f>
        <v>0</v>
      </c>
      <c r="AI340" s="364">
        <f t="shared" ref="AI340" si="945">AI339</f>
        <v>0</v>
      </c>
      <c r="AJ340" s="364">
        <f t="shared" ref="AJ340" si="946">AJ339</f>
        <v>0</v>
      </c>
      <c r="AK340" s="364">
        <f t="shared" ref="AK340" si="947">AK339</f>
        <v>0</v>
      </c>
      <c r="AL340" s="364">
        <f t="shared" ref="AL340" si="948">AL339</f>
        <v>0</v>
      </c>
      <c r="AM340" s="364">
        <f t="shared" ref="AM340" si="949">AM339</f>
        <v>0</v>
      </c>
      <c r="AN340" s="364">
        <f t="shared" ref="AN340" si="950">AN339</f>
        <v>0</v>
      </c>
      <c r="AO340" s="364">
        <f t="shared" ref="AO340" si="951">AO339</f>
        <v>0</v>
      </c>
      <c r="AP340" s="364">
        <f t="shared" ref="AP340" si="952">AP339</f>
        <v>0</v>
      </c>
      <c r="AQ340" s="364">
        <f t="shared" ref="AQ340" si="953">AQ339</f>
        <v>0</v>
      </c>
      <c r="AR340" s="364">
        <f t="shared" ref="AR340" si="954">AR339</f>
        <v>0</v>
      </c>
      <c r="AS340" s="268"/>
    </row>
    <row r="341" spans="1:45" outlineLevel="1">
      <c r="B341" s="256"/>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365"/>
      <c r="AF341" s="378"/>
      <c r="AG341" s="378"/>
      <c r="AH341" s="378"/>
      <c r="AI341" s="378"/>
      <c r="AJ341" s="378"/>
      <c r="AK341" s="378"/>
      <c r="AL341" s="378"/>
      <c r="AM341" s="378"/>
      <c r="AN341" s="378"/>
      <c r="AO341" s="378"/>
      <c r="AP341" s="378"/>
      <c r="AQ341" s="378"/>
      <c r="AR341" s="378"/>
      <c r="AS341" s="268"/>
    </row>
    <row r="342" spans="1:45" ht="15.75" outlineLevel="1">
      <c r="B342" s="250" t="s">
        <v>499</v>
      </c>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3"/>
      <c r="AE342" s="365"/>
      <c r="AF342" s="378"/>
      <c r="AG342" s="378"/>
      <c r="AH342" s="378"/>
      <c r="AI342" s="378"/>
      <c r="AJ342" s="378"/>
      <c r="AK342" s="378"/>
      <c r="AL342" s="378"/>
      <c r="AM342" s="378"/>
      <c r="AN342" s="378"/>
      <c r="AO342" s="378"/>
      <c r="AP342" s="378"/>
      <c r="AQ342" s="378"/>
      <c r="AR342" s="378"/>
      <c r="AS342" s="268"/>
    </row>
    <row r="343" spans="1:45" ht="45" outlineLevel="1">
      <c r="A343" s="459">
        <v>36</v>
      </c>
      <c r="B343" s="275" t="s">
        <v>128</v>
      </c>
      <c r="C343" s="253" t="s">
        <v>25</v>
      </c>
      <c r="D343" s="257"/>
      <c r="E343" s="257"/>
      <c r="F343" s="257"/>
      <c r="G343" s="257"/>
      <c r="H343" s="257"/>
      <c r="I343" s="257"/>
      <c r="J343" s="257"/>
      <c r="K343" s="257"/>
      <c r="L343" s="257"/>
      <c r="M343" s="257"/>
      <c r="N343" s="257"/>
      <c r="O343" s="257"/>
      <c r="P343" s="257"/>
      <c r="Q343" s="257">
        <v>12</v>
      </c>
      <c r="R343" s="257"/>
      <c r="S343" s="257"/>
      <c r="T343" s="257"/>
      <c r="U343" s="257"/>
      <c r="V343" s="257"/>
      <c r="W343" s="257"/>
      <c r="X343" s="257"/>
      <c r="Y343" s="257"/>
      <c r="Z343" s="257"/>
      <c r="AA343" s="257"/>
      <c r="AB343" s="257"/>
      <c r="AC343" s="257"/>
      <c r="AD343" s="257"/>
      <c r="AE343" s="379"/>
      <c r="AF343" s="363"/>
      <c r="AG343" s="363"/>
      <c r="AH343" s="363"/>
      <c r="AI343" s="363"/>
      <c r="AJ343" s="363"/>
      <c r="AK343" s="363"/>
      <c r="AL343" s="363"/>
      <c r="AM343" s="368"/>
      <c r="AN343" s="368"/>
      <c r="AO343" s="368"/>
      <c r="AP343" s="368"/>
      <c r="AQ343" s="368"/>
      <c r="AR343" s="368"/>
      <c r="AS343" s="258">
        <f>SUM(AE343:AR343)</f>
        <v>0</v>
      </c>
    </row>
    <row r="344" spans="1:45" outlineLevel="1">
      <c r="B344" s="256" t="s">
        <v>288</v>
      </c>
      <c r="C344" s="253" t="s">
        <v>163</v>
      </c>
      <c r="D344" s="257"/>
      <c r="E344" s="257"/>
      <c r="F344" s="257"/>
      <c r="G344" s="257"/>
      <c r="H344" s="257"/>
      <c r="I344" s="257"/>
      <c r="J344" s="257"/>
      <c r="K344" s="257"/>
      <c r="L344" s="257"/>
      <c r="M344" s="257"/>
      <c r="N344" s="257"/>
      <c r="O344" s="257"/>
      <c r="P344" s="257"/>
      <c r="Q344" s="257">
        <f>Q343</f>
        <v>12</v>
      </c>
      <c r="R344" s="257"/>
      <c r="S344" s="257"/>
      <c r="T344" s="257"/>
      <c r="U344" s="257"/>
      <c r="V344" s="257"/>
      <c r="W344" s="257"/>
      <c r="X344" s="257"/>
      <c r="Y344" s="257"/>
      <c r="Z344" s="257"/>
      <c r="AA344" s="257"/>
      <c r="AB344" s="257"/>
      <c r="AC344" s="257"/>
      <c r="AD344" s="257"/>
      <c r="AE344" s="364">
        <f>AE343</f>
        <v>0</v>
      </c>
      <c r="AF344" s="364">
        <f t="shared" ref="AF344" si="955">AF343</f>
        <v>0</v>
      </c>
      <c r="AG344" s="364">
        <f t="shared" ref="AG344" si="956">AG343</f>
        <v>0</v>
      </c>
      <c r="AH344" s="364">
        <f t="shared" ref="AH344" si="957">AH343</f>
        <v>0</v>
      </c>
      <c r="AI344" s="364">
        <f t="shared" ref="AI344" si="958">AI343</f>
        <v>0</v>
      </c>
      <c r="AJ344" s="364">
        <f t="shared" ref="AJ344" si="959">AJ343</f>
        <v>0</v>
      </c>
      <c r="AK344" s="364">
        <f t="shared" ref="AK344" si="960">AK343</f>
        <v>0</v>
      </c>
      <c r="AL344" s="364">
        <f t="shared" ref="AL344" si="961">AL343</f>
        <v>0</v>
      </c>
      <c r="AM344" s="364">
        <f t="shared" ref="AM344" si="962">AM343</f>
        <v>0</v>
      </c>
      <c r="AN344" s="364">
        <f t="shared" ref="AN344" si="963">AN343</f>
        <v>0</v>
      </c>
      <c r="AO344" s="364">
        <f t="shared" ref="AO344" si="964">AO343</f>
        <v>0</v>
      </c>
      <c r="AP344" s="364">
        <f t="shared" ref="AP344" si="965">AP343</f>
        <v>0</v>
      </c>
      <c r="AQ344" s="364">
        <f t="shared" ref="AQ344" si="966">AQ343</f>
        <v>0</v>
      </c>
      <c r="AR344" s="364">
        <f t="shared" ref="AR344" si="967">AR343</f>
        <v>0</v>
      </c>
      <c r="AS344" s="268"/>
    </row>
    <row r="345" spans="1:45" outlineLevel="1">
      <c r="B345" s="275"/>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c r="AA345" s="253"/>
      <c r="AB345" s="253"/>
      <c r="AC345" s="253"/>
      <c r="AD345" s="253"/>
      <c r="AE345" s="365"/>
      <c r="AF345" s="378"/>
      <c r="AG345" s="378"/>
      <c r="AH345" s="378"/>
      <c r="AI345" s="378"/>
      <c r="AJ345" s="378"/>
      <c r="AK345" s="378"/>
      <c r="AL345" s="378"/>
      <c r="AM345" s="378"/>
      <c r="AN345" s="378"/>
      <c r="AO345" s="378"/>
      <c r="AP345" s="378"/>
      <c r="AQ345" s="378"/>
      <c r="AR345" s="378"/>
      <c r="AS345" s="268"/>
    </row>
    <row r="346" spans="1:45" outlineLevel="1">
      <c r="A346" s="459">
        <v>37</v>
      </c>
      <c r="B346" s="275" t="s">
        <v>129</v>
      </c>
      <c r="C346" s="253" t="s">
        <v>25</v>
      </c>
      <c r="D346" s="257"/>
      <c r="E346" s="257"/>
      <c r="F346" s="257"/>
      <c r="G346" s="257"/>
      <c r="H346" s="257"/>
      <c r="I346" s="257"/>
      <c r="J346" s="257"/>
      <c r="K346" s="257"/>
      <c r="L346" s="257"/>
      <c r="M346" s="257"/>
      <c r="N346" s="257"/>
      <c r="O346" s="257"/>
      <c r="P346" s="257"/>
      <c r="Q346" s="257">
        <v>12</v>
      </c>
      <c r="R346" s="257"/>
      <c r="S346" s="257"/>
      <c r="T346" s="257"/>
      <c r="U346" s="257"/>
      <c r="V346" s="257"/>
      <c r="W346" s="257"/>
      <c r="X346" s="257"/>
      <c r="Y346" s="257"/>
      <c r="Z346" s="257"/>
      <c r="AA346" s="257"/>
      <c r="AB346" s="257"/>
      <c r="AC346" s="257"/>
      <c r="AD346" s="257"/>
      <c r="AE346" s="379"/>
      <c r="AF346" s="363"/>
      <c r="AG346" s="363"/>
      <c r="AH346" s="363"/>
      <c r="AI346" s="363"/>
      <c r="AJ346" s="363"/>
      <c r="AK346" s="363"/>
      <c r="AL346" s="363"/>
      <c r="AM346" s="368"/>
      <c r="AN346" s="368"/>
      <c r="AO346" s="368"/>
      <c r="AP346" s="368"/>
      <c r="AQ346" s="368"/>
      <c r="AR346" s="368"/>
      <c r="AS346" s="258">
        <f>SUM(AE346:AR346)</f>
        <v>0</v>
      </c>
    </row>
    <row r="347" spans="1:45" outlineLevel="1">
      <c r="B347" s="256" t="s">
        <v>288</v>
      </c>
      <c r="C347" s="253" t="s">
        <v>163</v>
      </c>
      <c r="D347" s="257"/>
      <c r="E347" s="257"/>
      <c r="F347" s="257"/>
      <c r="G347" s="257"/>
      <c r="H347" s="257"/>
      <c r="I347" s="257"/>
      <c r="J347" s="257"/>
      <c r="K347" s="257"/>
      <c r="L347" s="257"/>
      <c r="M347" s="257"/>
      <c r="N347" s="257"/>
      <c r="O347" s="257"/>
      <c r="P347" s="257"/>
      <c r="Q347" s="257">
        <f>Q346</f>
        <v>12</v>
      </c>
      <c r="R347" s="257"/>
      <c r="S347" s="257"/>
      <c r="T347" s="257"/>
      <c r="U347" s="257"/>
      <c r="V347" s="257"/>
      <c r="W347" s="257"/>
      <c r="X347" s="257"/>
      <c r="Y347" s="257"/>
      <c r="Z347" s="257"/>
      <c r="AA347" s="257"/>
      <c r="AB347" s="257"/>
      <c r="AC347" s="257"/>
      <c r="AD347" s="257"/>
      <c r="AE347" s="364">
        <f>AE346</f>
        <v>0</v>
      </c>
      <c r="AF347" s="364">
        <f t="shared" ref="AF347" si="968">AF346</f>
        <v>0</v>
      </c>
      <c r="AG347" s="364">
        <f t="shared" ref="AG347" si="969">AG346</f>
        <v>0</v>
      </c>
      <c r="AH347" s="364">
        <f t="shared" ref="AH347" si="970">AH346</f>
        <v>0</v>
      </c>
      <c r="AI347" s="364">
        <f t="shared" ref="AI347" si="971">AI346</f>
        <v>0</v>
      </c>
      <c r="AJ347" s="364">
        <f t="shared" ref="AJ347" si="972">AJ346</f>
        <v>0</v>
      </c>
      <c r="AK347" s="364">
        <f t="shared" ref="AK347" si="973">AK346</f>
        <v>0</v>
      </c>
      <c r="AL347" s="364">
        <f t="shared" ref="AL347" si="974">AL346</f>
        <v>0</v>
      </c>
      <c r="AM347" s="364">
        <f t="shared" ref="AM347" si="975">AM346</f>
        <v>0</v>
      </c>
      <c r="AN347" s="364">
        <f t="shared" ref="AN347" si="976">AN346</f>
        <v>0</v>
      </c>
      <c r="AO347" s="364">
        <f t="shared" ref="AO347" si="977">AO346</f>
        <v>0</v>
      </c>
      <c r="AP347" s="364">
        <f t="shared" ref="AP347" si="978">AP346</f>
        <v>0</v>
      </c>
      <c r="AQ347" s="364">
        <f t="shared" ref="AQ347" si="979">AQ346</f>
        <v>0</v>
      </c>
      <c r="AR347" s="364">
        <f t="shared" ref="AR347" si="980">AR346</f>
        <v>0</v>
      </c>
      <c r="AS347" s="268"/>
    </row>
    <row r="348" spans="1:45" outlineLevel="1">
      <c r="B348" s="275"/>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365"/>
      <c r="AF348" s="378"/>
      <c r="AG348" s="378"/>
      <c r="AH348" s="378"/>
      <c r="AI348" s="378"/>
      <c r="AJ348" s="378"/>
      <c r="AK348" s="378"/>
      <c r="AL348" s="378"/>
      <c r="AM348" s="378"/>
      <c r="AN348" s="378"/>
      <c r="AO348" s="378"/>
      <c r="AP348" s="378"/>
      <c r="AQ348" s="378"/>
      <c r="AR348" s="378"/>
      <c r="AS348" s="268"/>
    </row>
    <row r="349" spans="1:45" outlineLevel="1">
      <c r="A349" s="459">
        <v>38</v>
      </c>
      <c r="B349" s="275" t="s">
        <v>130</v>
      </c>
      <c r="C349" s="253" t="s">
        <v>25</v>
      </c>
      <c r="D349" s="257"/>
      <c r="E349" s="257"/>
      <c r="F349" s="257"/>
      <c r="G349" s="257"/>
      <c r="H349" s="257"/>
      <c r="I349" s="257"/>
      <c r="J349" s="257"/>
      <c r="K349" s="257"/>
      <c r="L349" s="257"/>
      <c r="M349" s="257"/>
      <c r="N349" s="257"/>
      <c r="O349" s="257"/>
      <c r="P349" s="257"/>
      <c r="Q349" s="257">
        <v>12</v>
      </c>
      <c r="R349" s="257"/>
      <c r="S349" s="257"/>
      <c r="T349" s="257"/>
      <c r="U349" s="257"/>
      <c r="V349" s="257"/>
      <c r="W349" s="257"/>
      <c r="X349" s="257"/>
      <c r="Y349" s="257"/>
      <c r="Z349" s="257"/>
      <c r="AA349" s="257"/>
      <c r="AB349" s="257"/>
      <c r="AC349" s="257"/>
      <c r="AD349" s="257"/>
      <c r="AE349" s="379"/>
      <c r="AF349" s="363"/>
      <c r="AG349" s="363"/>
      <c r="AH349" s="363"/>
      <c r="AI349" s="363"/>
      <c r="AJ349" s="363"/>
      <c r="AK349" s="363"/>
      <c r="AL349" s="363"/>
      <c r="AM349" s="368"/>
      <c r="AN349" s="368"/>
      <c r="AO349" s="368"/>
      <c r="AP349" s="368"/>
      <c r="AQ349" s="368"/>
      <c r="AR349" s="368"/>
      <c r="AS349" s="258">
        <f>SUM(AE349:AR349)</f>
        <v>0</v>
      </c>
    </row>
    <row r="350" spans="1:45" outlineLevel="1">
      <c r="B350" s="256" t="s">
        <v>288</v>
      </c>
      <c r="C350" s="253" t="s">
        <v>163</v>
      </c>
      <c r="D350" s="257"/>
      <c r="E350" s="257"/>
      <c r="F350" s="257"/>
      <c r="G350" s="257"/>
      <c r="H350" s="257"/>
      <c r="I350" s="257"/>
      <c r="J350" s="257"/>
      <c r="K350" s="257"/>
      <c r="L350" s="257"/>
      <c r="M350" s="257"/>
      <c r="N350" s="257"/>
      <c r="O350" s="257"/>
      <c r="P350" s="257"/>
      <c r="Q350" s="257">
        <f>Q349</f>
        <v>12</v>
      </c>
      <c r="R350" s="257"/>
      <c r="S350" s="257"/>
      <c r="T350" s="257"/>
      <c r="U350" s="257"/>
      <c r="V350" s="257"/>
      <c r="W350" s="257"/>
      <c r="X350" s="257"/>
      <c r="Y350" s="257"/>
      <c r="Z350" s="257"/>
      <c r="AA350" s="257"/>
      <c r="AB350" s="257"/>
      <c r="AC350" s="257"/>
      <c r="AD350" s="257"/>
      <c r="AE350" s="364">
        <f>AE349</f>
        <v>0</v>
      </c>
      <c r="AF350" s="364">
        <f t="shared" ref="AF350" si="981">AF349</f>
        <v>0</v>
      </c>
      <c r="AG350" s="364">
        <f t="shared" ref="AG350" si="982">AG349</f>
        <v>0</v>
      </c>
      <c r="AH350" s="364">
        <f t="shared" ref="AH350" si="983">AH349</f>
        <v>0</v>
      </c>
      <c r="AI350" s="364">
        <f t="shared" ref="AI350" si="984">AI349</f>
        <v>0</v>
      </c>
      <c r="AJ350" s="364">
        <f t="shared" ref="AJ350" si="985">AJ349</f>
        <v>0</v>
      </c>
      <c r="AK350" s="364">
        <f t="shared" ref="AK350" si="986">AK349</f>
        <v>0</v>
      </c>
      <c r="AL350" s="364">
        <f t="shared" ref="AL350" si="987">AL349</f>
        <v>0</v>
      </c>
      <c r="AM350" s="364">
        <f t="shared" ref="AM350" si="988">AM349</f>
        <v>0</v>
      </c>
      <c r="AN350" s="364">
        <f t="shared" ref="AN350" si="989">AN349</f>
        <v>0</v>
      </c>
      <c r="AO350" s="364">
        <f t="shared" ref="AO350" si="990">AO349</f>
        <v>0</v>
      </c>
      <c r="AP350" s="364">
        <f t="shared" ref="AP350" si="991">AP349</f>
        <v>0</v>
      </c>
      <c r="AQ350" s="364">
        <f t="shared" ref="AQ350" si="992">AQ349</f>
        <v>0</v>
      </c>
      <c r="AR350" s="364">
        <f t="shared" ref="AR350" si="993">AR349</f>
        <v>0</v>
      </c>
      <c r="AS350" s="268"/>
    </row>
    <row r="351" spans="1:45" outlineLevel="1">
      <c r="B351" s="275"/>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365"/>
      <c r="AF351" s="378"/>
      <c r="AG351" s="378"/>
      <c r="AH351" s="378"/>
      <c r="AI351" s="378"/>
      <c r="AJ351" s="378"/>
      <c r="AK351" s="378"/>
      <c r="AL351" s="378"/>
      <c r="AM351" s="378"/>
      <c r="AN351" s="378"/>
      <c r="AO351" s="378"/>
      <c r="AP351" s="378"/>
      <c r="AQ351" s="378"/>
      <c r="AR351" s="378"/>
      <c r="AS351" s="268"/>
    </row>
    <row r="352" spans="1:45" ht="30" outlineLevel="1">
      <c r="A352" s="459">
        <v>39</v>
      </c>
      <c r="B352" s="275" t="s">
        <v>131</v>
      </c>
      <c r="C352" s="253" t="s">
        <v>25</v>
      </c>
      <c r="D352" s="257"/>
      <c r="E352" s="257"/>
      <c r="F352" s="257"/>
      <c r="G352" s="257"/>
      <c r="H352" s="257"/>
      <c r="I352" s="257"/>
      <c r="J352" s="257"/>
      <c r="K352" s="257"/>
      <c r="L352" s="257"/>
      <c r="M352" s="257"/>
      <c r="N352" s="257"/>
      <c r="O352" s="257"/>
      <c r="P352" s="257"/>
      <c r="Q352" s="257">
        <v>12</v>
      </c>
      <c r="R352" s="257"/>
      <c r="S352" s="257"/>
      <c r="T352" s="257"/>
      <c r="U352" s="257"/>
      <c r="V352" s="257"/>
      <c r="W352" s="257"/>
      <c r="X352" s="257"/>
      <c r="Y352" s="257"/>
      <c r="Z352" s="257"/>
      <c r="AA352" s="257"/>
      <c r="AB352" s="257"/>
      <c r="AC352" s="257"/>
      <c r="AD352" s="257"/>
      <c r="AE352" s="379"/>
      <c r="AF352" s="363"/>
      <c r="AG352" s="363"/>
      <c r="AH352" s="363"/>
      <c r="AI352" s="363"/>
      <c r="AJ352" s="363"/>
      <c r="AK352" s="363"/>
      <c r="AL352" s="363"/>
      <c r="AM352" s="368"/>
      <c r="AN352" s="368"/>
      <c r="AO352" s="368"/>
      <c r="AP352" s="368"/>
      <c r="AQ352" s="368"/>
      <c r="AR352" s="368"/>
      <c r="AS352" s="258">
        <f>SUM(AE352:AR352)</f>
        <v>0</v>
      </c>
    </row>
    <row r="353" spans="1:45" outlineLevel="1">
      <c r="B353" s="256" t="s">
        <v>288</v>
      </c>
      <c r="C353" s="253" t="s">
        <v>163</v>
      </c>
      <c r="D353" s="257"/>
      <c r="E353" s="257"/>
      <c r="F353" s="257"/>
      <c r="G353" s="257"/>
      <c r="H353" s="257"/>
      <c r="I353" s="257"/>
      <c r="J353" s="257"/>
      <c r="K353" s="257"/>
      <c r="L353" s="257"/>
      <c r="M353" s="257"/>
      <c r="N353" s="257"/>
      <c r="O353" s="257"/>
      <c r="P353" s="257"/>
      <c r="Q353" s="257">
        <f>Q352</f>
        <v>12</v>
      </c>
      <c r="R353" s="257"/>
      <c r="S353" s="257"/>
      <c r="T353" s="257"/>
      <c r="U353" s="257"/>
      <c r="V353" s="257"/>
      <c r="W353" s="257"/>
      <c r="X353" s="257"/>
      <c r="Y353" s="257"/>
      <c r="Z353" s="257"/>
      <c r="AA353" s="257"/>
      <c r="AB353" s="257"/>
      <c r="AC353" s="257"/>
      <c r="AD353" s="257"/>
      <c r="AE353" s="364">
        <f>AE352</f>
        <v>0</v>
      </c>
      <c r="AF353" s="364">
        <f t="shared" ref="AF353" si="994">AF352</f>
        <v>0</v>
      </c>
      <c r="AG353" s="364">
        <f t="shared" ref="AG353" si="995">AG352</f>
        <v>0</v>
      </c>
      <c r="AH353" s="364">
        <f t="shared" ref="AH353" si="996">AH352</f>
        <v>0</v>
      </c>
      <c r="AI353" s="364">
        <f t="shared" ref="AI353" si="997">AI352</f>
        <v>0</v>
      </c>
      <c r="AJ353" s="364">
        <f t="shared" ref="AJ353" si="998">AJ352</f>
        <v>0</v>
      </c>
      <c r="AK353" s="364">
        <f t="shared" ref="AK353" si="999">AK352</f>
        <v>0</v>
      </c>
      <c r="AL353" s="364">
        <f t="shared" ref="AL353" si="1000">AL352</f>
        <v>0</v>
      </c>
      <c r="AM353" s="364">
        <f t="shared" ref="AM353" si="1001">AM352</f>
        <v>0</v>
      </c>
      <c r="AN353" s="364">
        <f t="shared" ref="AN353" si="1002">AN352</f>
        <v>0</v>
      </c>
      <c r="AO353" s="364">
        <f t="shared" ref="AO353" si="1003">AO352</f>
        <v>0</v>
      </c>
      <c r="AP353" s="364">
        <f t="shared" ref="AP353" si="1004">AP352</f>
        <v>0</v>
      </c>
      <c r="AQ353" s="364">
        <f t="shared" ref="AQ353" si="1005">AQ352</f>
        <v>0</v>
      </c>
      <c r="AR353" s="364">
        <f t="shared" ref="AR353" si="1006">AR352</f>
        <v>0</v>
      </c>
      <c r="AS353" s="268"/>
    </row>
    <row r="354" spans="1:45" outlineLevel="1">
      <c r="B354" s="275"/>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365"/>
      <c r="AF354" s="378"/>
      <c r="AG354" s="378"/>
      <c r="AH354" s="378"/>
      <c r="AI354" s="378"/>
      <c r="AJ354" s="378"/>
      <c r="AK354" s="378"/>
      <c r="AL354" s="378"/>
      <c r="AM354" s="378"/>
      <c r="AN354" s="378"/>
      <c r="AO354" s="378"/>
      <c r="AP354" s="378"/>
      <c r="AQ354" s="378"/>
      <c r="AR354" s="378"/>
      <c r="AS354" s="268"/>
    </row>
    <row r="355" spans="1:45" ht="30" outlineLevel="1">
      <c r="A355" s="459">
        <v>40</v>
      </c>
      <c r="B355" s="275" t="s">
        <v>132</v>
      </c>
      <c r="C355" s="253" t="s">
        <v>25</v>
      </c>
      <c r="D355" s="257"/>
      <c r="E355" s="257"/>
      <c r="F355" s="257"/>
      <c r="G355" s="257"/>
      <c r="H355" s="257"/>
      <c r="I355" s="257"/>
      <c r="J355" s="257"/>
      <c r="K355" s="257"/>
      <c r="L355" s="257"/>
      <c r="M355" s="257"/>
      <c r="N355" s="257"/>
      <c r="O355" s="257"/>
      <c r="P355" s="257"/>
      <c r="Q355" s="257">
        <v>12</v>
      </c>
      <c r="R355" s="257"/>
      <c r="S355" s="257"/>
      <c r="T355" s="257"/>
      <c r="U355" s="257"/>
      <c r="V355" s="257"/>
      <c r="W355" s="257"/>
      <c r="X355" s="257"/>
      <c r="Y355" s="257"/>
      <c r="Z355" s="257"/>
      <c r="AA355" s="257"/>
      <c r="AB355" s="257"/>
      <c r="AC355" s="257"/>
      <c r="AD355" s="257"/>
      <c r="AE355" s="379"/>
      <c r="AF355" s="363"/>
      <c r="AG355" s="363"/>
      <c r="AH355" s="363"/>
      <c r="AI355" s="363"/>
      <c r="AJ355" s="363"/>
      <c r="AK355" s="363"/>
      <c r="AL355" s="363"/>
      <c r="AM355" s="368"/>
      <c r="AN355" s="368"/>
      <c r="AO355" s="368"/>
      <c r="AP355" s="368"/>
      <c r="AQ355" s="368"/>
      <c r="AR355" s="368"/>
      <c r="AS355" s="258">
        <f>SUM(AE355:AR355)</f>
        <v>0</v>
      </c>
    </row>
    <row r="356" spans="1:45" outlineLevel="1">
      <c r="B356" s="256" t="s">
        <v>288</v>
      </c>
      <c r="C356" s="253" t="s">
        <v>163</v>
      </c>
      <c r="D356" s="257"/>
      <c r="E356" s="257"/>
      <c r="F356" s="257"/>
      <c r="G356" s="257"/>
      <c r="H356" s="257"/>
      <c r="I356" s="257"/>
      <c r="J356" s="257"/>
      <c r="K356" s="257"/>
      <c r="L356" s="257"/>
      <c r="M356" s="257"/>
      <c r="N356" s="257"/>
      <c r="O356" s="257"/>
      <c r="P356" s="257"/>
      <c r="Q356" s="257">
        <f>Q355</f>
        <v>12</v>
      </c>
      <c r="R356" s="257"/>
      <c r="S356" s="257"/>
      <c r="T356" s="257"/>
      <c r="U356" s="257"/>
      <c r="V356" s="257"/>
      <c r="W356" s="257"/>
      <c r="X356" s="257"/>
      <c r="Y356" s="257"/>
      <c r="Z356" s="257"/>
      <c r="AA356" s="257"/>
      <c r="AB356" s="257"/>
      <c r="AC356" s="257"/>
      <c r="AD356" s="257"/>
      <c r="AE356" s="364">
        <f>AE355</f>
        <v>0</v>
      </c>
      <c r="AF356" s="364">
        <f t="shared" ref="AF356" si="1007">AF355</f>
        <v>0</v>
      </c>
      <c r="AG356" s="364">
        <f t="shared" ref="AG356" si="1008">AG355</f>
        <v>0</v>
      </c>
      <c r="AH356" s="364">
        <f t="shared" ref="AH356" si="1009">AH355</f>
        <v>0</v>
      </c>
      <c r="AI356" s="364">
        <f t="shared" ref="AI356" si="1010">AI355</f>
        <v>0</v>
      </c>
      <c r="AJ356" s="364">
        <f t="shared" ref="AJ356" si="1011">AJ355</f>
        <v>0</v>
      </c>
      <c r="AK356" s="364">
        <f t="shared" ref="AK356" si="1012">AK355</f>
        <v>0</v>
      </c>
      <c r="AL356" s="364">
        <f t="shared" ref="AL356" si="1013">AL355</f>
        <v>0</v>
      </c>
      <c r="AM356" s="364">
        <f t="shared" ref="AM356" si="1014">AM355</f>
        <v>0</v>
      </c>
      <c r="AN356" s="364">
        <f t="shared" ref="AN356" si="1015">AN355</f>
        <v>0</v>
      </c>
      <c r="AO356" s="364">
        <f t="shared" ref="AO356" si="1016">AO355</f>
        <v>0</v>
      </c>
      <c r="AP356" s="364">
        <f t="shared" ref="AP356" si="1017">AP355</f>
        <v>0</v>
      </c>
      <c r="AQ356" s="364">
        <f t="shared" ref="AQ356" si="1018">AQ355</f>
        <v>0</v>
      </c>
      <c r="AR356" s="364">
        <f t="shared" ref="AR356" si="1019">AR355</f>
        <v>0</v>
      </c>
      <c r="AS356" s="268"/>
    </row>
    <row r="357" spans="1:45" outlineLevel="1">
      <c r="B357" s="275"/>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c r="AA357" s="253"/>
      <c r="AB357" s="253"/>
      <c r="AC357" s="253"/>
      <c r="AD357" s="253"/>
      <c r="AE357" s="365"/>
      <c r="AF357" s="378"/>
      <c r="AG357" s="378"/>
      <c r="AH357" s="378"/>
      <c r="AI357" s="378"/>
      <c r="AJ357" s="378"/>
      <c r="AK357" s="378"/>
      <c r="AL357" s="378"/>
      <c r="AM357" s="378"/>
      <c r="AN357" s="378"/>
      <c r="AO357" s="378"/>
      <c r="AP357" s="378"/>
      <c r="AQ357" s="378"/>
      <c r="AR357" s="378"/>
      <c r="AS357" s="268"/>
    </row>
    <row r="358" spans="1:45" ht="30" outlineLevel="1">
      <c r="A358" s="459">
        <v>41</v>
      </c>
      <c r="B358" s="275" t="s">
        <v>133</v>
      </c>
      <c r="C358" s="253" t="s">
        <v>25</v>
      </c>
      <c r="D358" s="257"/>
      <c r="E358" s="257"/>
      <c r="F358" s="257"/>
      <c r="G358" s="257"/>
      <c r="H358" s="257"/>
      <c r="I358" s="257"/>
      <c r="J358" s="257"/>
      <c r="K358" s="257"/>
      <c r="L358" s="257"/>
      <c r="M358" s="257"/>
      <c r="N358" s="257"/>
      <c r="O358" s="257"/>
      <c r="P358" s="257"/>
      <c r="Q358" s="257">
        <v>12</v>
      </c>
      <c r="R358" s="257"/>
      <c r="S358" s="257"/>
      <c r="T358" s="257"/>
      <c r="U358" s="257"/>
      <c r="V358" s="257"/>
      <c r="W358" s="257"/>
      <c r="X358" s="257"/>
      <c r="Y358" s="257"/>
      <c r="Z358" s="257"/>
      <c r="AA358" s="257"/>
      <c r="AB358" s="257"/>
      <c r="AC358" s="257"/>
      <c r="AD358" s="257"/>
      <c r="AE358" s="379"/>
      <c r="AF358" s="363"/>
      <c r="AG358" s="363"/>
      <c r="AH358" s="363"/>
      <c r="AI358" s="363"/>
      <c r="AJ358" s="363"/>
      <c r="AK358" s="363"/>
      <c r="AL358" s="363"/>
      <c r="AM358" s="368"/>
      <c r="AN358" s="368"/>
      <c r="AO358" s="368"/>
      <c r="AP358" s="368"/>
      <c r="AQ358" s="368"/>
      <c r="AR358" s="368"/>
      <c r="AS358" s="258">
        <f>SUM(AE358:AR358)</f>
        <v>0</v>
      </c>
    </row>
    <row r="359" spans="1:45" outlineLevel="1">
      <c r="B359" s="256" t="s">
        <v>288</v>
      </c>
      <c r="C359" s="253" t="s">
        <v>163</v>
      </c>
      <c r="D359" s="257"/>
      <c r="E359" s="257"/>
      <c r="F359" s="257"/>
      <c r="G359" s="257"/>
      <c r="H359" s="257"/>
      <c r="I359" s="257"/>
      <c r="J359" s="257"/>
      <c r="K359" s="257"/>
      <c r="L359" s="257"/>
      <c r="M359" s="257"/>
      <c r="N359" s="257"/>
      <c r="O359" s="257"/>
      <c r="P359" s="257"/>
      <c r="Q359" s="257">
        <f>Q358</f>
        <v>12</v>
      </c>
      <c r="R359" s="257"/>
      <c r="S359" s="257"/>
      <c r="T359" s="257"/>
      <c r="U359" s="257"/>
      <c r="V359" s="257"/>
      <c r="W359" s="257"/>
      <c r="X359" s="257"/>
      <c r="Y359" s="257"/>
      <c r="Z359" s="257"/>
      <c r="AA359" s="257"/>
      <c r="AB359" s="257"/>
      <c r="AC359" s="257"/>
      <c r="AD359" s="257"/>
      <c r="AE359" s="364">
        <f>AE358</f>
        <v>0</v>
      </c>
      <c r="AF359" s="364">
        <f t="shared" ref="AF359" si="1020">AF358</f>
        <v>0</v>
      </c>
      <c r="AG359" s="364">
        <f t="shared" ref="AG359" si="1021">AG358</f>
        <v>0</v>
      </c>
      <c r="AH359" s="364">
        <f t="shared" ref="AH359" si="1022">AH358</f>
        <v>0</v>
      </c>
      <c r="AI359" s="364">
        <f t="shared" ref="AI359" si="1023">AI358</f>
        <v>0</v>
      </c>
      <c r="AJ359" s="364">
        <f t="shared" ref="AJ359" si="1024">AJ358</f>
        <v>0</v>
      </c>
      <c r="AK359" s="364">
        <f t="shared" ref="AK359" si="1025">AK358</f>
        <v>0</v>
      </c>
      <c r="AL359" s="364">
        <f t="shared" ref="AL359" si="1026">AL358</f>
        <v>0</v>
      </c>
      <c r="AM359" s="364">
        <f t="shared" ref="AM359" si="1027">AM358</f>
        <v>0</v>
      </c>
      <c r="AN359" s="364">
        <f t="shared" ref="AN359" si="1028">AN358</f>
        <v>0</v>
      </c>
      <c r="AO359" s="364">
        <f t="shared" ref="AO359" si="1029">AO358</f>
        <v>0</v>
      </c>
      <c r="AP359" s="364">
        <f t="shared" ref="AP359" si="1030">AP358</f>
        <v>0</v>
      </c>
      <c r="AQ359" s="364">
        <f t="shared" ref="AQ359" si="1031">AQ358</f>
        <v>0</v>
      </c>
      <c r="AR359" s="364">
        <f t="shared" ref="AR359" si="1032">AR358</f>
        <v>0</v>
      </c>
      <c r="AS359" s="268"/>
    </row>
    <row r="360" spans="1:45" outlineLevel="1">
      <c r="B360" s="275"/>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c r="AA360" s="253"/>
      <c r="AB360" s="253"/>
      <c r="AC360" s="253"/>
      <c r="AD360" s="253"/>
      <c r="AE360" s="365"/>
      <c r="AF360" s="378"/>
      <c r="AG360" s="378"/>
      <c r="AH360" s="378"/>
      <c r="AI360" s="378"/>
      <c r="AJ360" s="378"/>
      <c r="AK360" s="378"/>
      <c r="AL360" s="378"/>
      <c r="AM360" s="378"/>
      <c r="AN360" s="378"/>
      <c r="AO360" s="378"/>
      <c r="AP360" s="378"/>
      <c r="AQ360" s="378"/>
      <c r="AR360" s="378"/>
      <c r="AS360" s="268"/>
    </row>
    <row r="361" spans="1:45" ht="30" outlineLevel="1">
      <c r="A361" s="459">
        <v>42</v>
      </c>
      <c r="B361" s="275" t="s">
        <v>134</v>
      </c>
      <c r="C361" s="253" t="s">
        <v>25</v>
      </c>
      <c r="D361" s="257"/>
      <c r="E361" s="257"/>
      <c r="F361" s="257"/>
      <c r="G361" s="257"/>
      <c r="H361" s="257"/>
      <c r="I361" s="257"/>
      <c r="J361" s="257"/>
      <c r="K361" s="257"/>
      <c r="L361" s="257"/>
      <c r="M361" s="257"/>
      <c r="N361" s="257"/>
      <c r="O361" s="257"/>
      <c r="P361" s="257"/>
      <c r="Q361" s="253"/>
      <c r="R361" s="257"/>
      <c r="S361" s="257"/>
      <c r="T361" s="257"/>
      <c r="U361" s="257"/>
      <c r="V361" s="257"/>
      <c r="W361" s="257"/>
      <c r="X361" s="257"/>
      <c r="Y361" s="257"/>
      <c r="Z361" s="257"/>
      <c r="AA361" s="257"/>
      <c r="AB361" s="257"/>
      <c r="AC361" s="257"/>
      <c r="AD361" s="257"/>
      <c r="AE361" s="379"/>
      <c r="AF361" s="363"/>
      <c r="AG361" s="363"/>
      <c r="AH361" s="363"/>
      <c r="AI361" s="363"/>
      <c r="AJ361" s="363"/>
      <c r="AK361" s="363"/>
      <c r="AL361" s="363"/>
      <c r="AM361" s="368"/>
      <c r="AN361" s="368"/>
      <c r="AO361" s="368"/>
      <c r="AP361" s="368"/>
      <c r="AQ361" s="368"/>
      <c r="AR361" s="368"/>
      <c r="AS361" s="258">
        <f>SUM(AE361:AR361)</f>
        <v>0</v>
      </c>
    </row>
    <row r="362" spans="1:45" outlineLevel="1">
      <c r="B362" s="256" t="s">
        <v>288</v>
      </c>
      <c r="C362" s="253" t="s">
        <v>163</v>
      </c>
      <c r="D362" s="257"/>
      <c r="E362" s="257"/>
      <c r="F362" s="257"/>
      <c r="G362" s="257"/>
      <c r="H362" s="257"/>
      <c r="I362" s="257"/>
      <c r="J362" s="257"/>
      <c r="K362" s="257"/>
      <c r="L362" s="257"/>
      <c r="M362" s="257"/>
      <c r="N362" s="257"/>
      <c r="O362" s="257"/>
      <c r="P362" s="257"/>
      <c r="Q362" s="416"/>
      <c r="R362" s="257"/>
      <c r="S362" s="257"/>
      <c r="T362" s="257"/>
      <c r="U362" s="257"/>
      <c r="V362" s="257"/>
      <c r="W362" s="257"/>
      <c r="X362" s="257"/>
      <c r="Y362" s="257"/>
      <c r="Z362" s="257"/>
      <c r="AA362" s="257"/>
      <c r="AB362" s="257"/>
      <c r="AC362" s="257"/>
      <c r="AD362" s="257"/>
      <c r="AE362" s="364">
        <f>AE361</f>
        <v>0</v>
      </c>
      <c r="AF362" s="364">
        <f t="shared" ref="AF362" si="1033">AF361</f>
        <v>0</v>
      </c>
      <c r="AG362" s="364">
        <f t="shared" ref="AG362" si="1034">AG361</f>
        <v>0</v>
      </c>
      <c r="AH362" s="364">
        <f t="shared" ref="AH362" si="1035">AH361</f>
        <v>0</v>
      </c>
      <c r="AI362" s="364">
        <f t="shared" ref="AI362" si="1036">AI361</f>
        <v>0</v>
      </c>
      <c r="AJ362" s="364">
        <f t="shared" ref="AJ362" si="1037">AJ361</f>
        <v>0</v>
      </c>
      <c r="AK362" s="364">
        <f t="shared" ref="AK362" si="1038">AK361</f>
        <v>0</v>
      </c>
      <c r="AL362" s="364">
        <f t="shared" ref="AL362" si="1039">AL361</f>
        <v>0</v>
      </c>
      <c r="AM362" s="364">
        <f t="shared" ref="AM362" si="1040">AM361</f>
        <v>0</v>
      </c>
      <c r="AN362" s="364">
        <f t="shared" ref="AN362" si="1041">AN361</f>
        <v>0</v>
      </c>
      <c r="AO362" s="364">
        <f t="shared" ref="AO362" si="1042">AO361</f>
        <v>0</v>
      </c>
      <c r="AP362" s="364">
        <f t="shared" ref="AP362" si="1043">AP361</f>
        <v>0</v>
      </c>
      <c r="AQ362" s="364">
        <f t="shared" ref="AQ362" si="1044">AQ361</f>
        <v>0</v>
      </c>
      <c r="AR362" s="364">
        <f t="shared" ref="AR362" si="1045">AR361</f>
        <v>0</v>
      </c>
      <c r="AS362" s="268"/>
    </row>
    <row r="363" spans="1:45" outlineLevel="1">
      <c r="B363" s="275"/>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c r="AA363" s="253"/>
      <c r="AB363" s="253"/>
      <c r="AC363" s="253"/>
      <c r="AD363" s="253"/>
      <c r="AE363" s="365"/>
      <c r="AF363" s="378"/>
      <c r="AG363" s="378"/>
      <c r="AH363" s="378"/>
      <c r="AI363" s="378"/>
      <c r="AJ363" s="378"/>
      <c r="AK363" s="378"/>
      <c r="AL363" s="378"/>
      <c r="AM363" s="378"/>
      <c r="AN363" s="378"/>
      <c r="AO363" s="378"/>
      <c r="AP363" s="378"/>
      <c r="AQ363" s="378"/>
      <c r="AR363" s="378"/>
      <c r="AS363" s="268"/>
    </row>
    <row r="364" spans="1:45" outlineLevel="1">
      <c r="A364" s="459">
        <v>43</v>
      </c>
      <c r="B364" s="275" t="s">
        <v>135</v>
      </c>
      <c r="C364" s="253" t="s">
        <v>25</v>
      </c>
      <c r="D364" s="257"/>
      <c r="E364" s="257"/>
      <c r="F364" s="257"/>
      <c r="G364" s="257"/>
      <c r="H364" s="257"/>
      <c r="I364" s="257"/>
      <c r="J364" s="257"/>
      <c r="K364" s="257"/>
      <c r="L364" s="257"/>
      <c r="M364" s="257"/>
      <c r="N364" s="257"/>
      <c r="O364" s="257"/>
      <c r="P364" s="257"/>
      <c r="Q364" s="257">
        <v>12</v>
      </c>
      <c r="R364" s="257"/>
      <c r="S364" s="257"/>
      <c r="T364" s="257"/>
      <c r="U364" s="257"/>
      <c r="V364" s="257"/>
      <c r="W364" s="257"/>
      <c r="X364" s="257"/>
      <c r="Y364" s="257"/>
      <c r="Z364" s="257"/>
      <c r="AA364" s="257"/>
      <c r="AB364" s="257"/>
      <c r="AC364" s="257"/>
      <c r="AD364" s="257"/>
      <c r="AE364" s="379"/>
      <c r="AF364" s="363"/>
      <c r="AG364" s="363"/>
      <c r="AH364" s="363"/>
      <c r="AI364" s="363"/>
      <c r="AJ364" s="363"/>
      <c r="AK364" s="363"/>
      <c r="AL364" s="363"/>
      <c r="AM364" s="368"/>
      <c r="AN364" s="368"/>
      <c r="AO364" s="368"/>
      <c r="AP364" s="368"/>
      <c r="AQ364" s="368"/>
      <c r="AR364" s="368"/>
      <c r="AS364" s="258">
        <f>SUM(AE364:AR364)</f>
        <v>0</v>
      </c>
    </row>
    <row r="365" spans="1:45" outlineLevel="1">
      <c r="B365" s="256" t="s">
        <v>288</v>
      </c>
      <c r="C365" s="253" t="s">
        <v>163</v>
      </c>
      <c r="D365" s="257"/>
      <c r="E365" s="257"/>
      <c r="F365" s="257"/>
      <c r="G365" s="257"/>
      <c r="H365" s="257"/>
      <c r="I365" s="257"/>
      <c r="J365" s="257"/>
      <c r="K365" s="257"/>
      <c r="L365" s="257"/>
      <c r="M365" s="257"/>
      <c r="N365" s="257"/>
      <c r="O365" s="257"/>
      <c r="P365" s="257"/>
      <c r="Q365" s="257">
        <f>Q364</f>
        <v>12</v>
      </c>
      <c r="R365" s="257"/>
      <c r="S365" s="257"/>
      <c r="T365" s="257"/>
      <c r="U365" s="257"/>
      <c r="V365" s="257"/>
      <c r="W365" s="257"/>
      <c r="X365" s="257"/>
      <c r="Y365" s="257"/>
      <c r="Z365" s="257"/>
      <c r="AA365" s="257"/>
      <c r="AB365" s="257"/>
      <c r="AC365" s="257"/>
      <c r="AD365" s="257"/>
      <c r="AE365" s="364">
        <f>AE364</f>
        <v>0</v>
      </c>
      <c r="AF365" s="364">
        <f t="shared" ref="AF365" si="1046">AF364</f>
        <v>0</v>
      </c>
      <c r="AG365" s="364">
        <f t="shared" ref="AG365" si="1047">AG364</f>
        <v>0</v>
      </c>
      <c r="AH365" s="364">
        <f t="shared" ref="AH365" si="1048">AH364</f>
        <v>0</v>
      </c>
      <c r="AI365" s="364">
        <f t="shared" ref="AI365" si="1049">AI364</f>
        <v>0</v>
      </c>
      <c r="AJ365" s="364">
        <f t="shared" ref="AJ365" si="1050">AJ364</f>
        <v>0</v>
      </c>
      <c r="AK365" s="364">
        <f t="shared" ref="AK365" si="1051">AK364</f>
        <v>0</v>
      </c>
      <c r="AL365" s="364">
        <f t="shared" ref="AL365" si="1052">AL364</f>
        <v>0</v>
      </c>
      <c r="AM365" s="364">
        <f t="shared" ref="AM365" si="1053">AM364</f>
        <v>0</v>
      </c>
      <c r="AN365" s="364">
        <f t="shared" ref="AN365" si="1054">AN364</f>
        <v>0</v>
      </c>
      <c r="AO365" s="364">
        <f t="shared" ref="AO365" si="1055">AO364</f>
        <v>0</v>
      </c>
      <c r="AP365" s="364">
        <f t="shared" ref="AP365" si="1056">AP364</f>
        <v>0</v>
      </c>
      <c r="AQ365" s="364">
        <f t="shared" ref="AQ365" si="1057">AQ364</f>
        <v>0</v>
      </c>
      <c r="AR365" s="364">
        <f t="shared" ref="AR365" si="1058">AR364</f>
        <v>0</v>
      </c>
      <c r="AS365" s="268"/>
    </row>
    <row r="366" spans="1:45" outlineLevel="1">
      <c r="B366" s="275"/>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c r="AA366" s="253"/>
      <c r="AB366" s="253"/>
      <c r="AC366" s="253"/>
      <c r="AD366" s="253"/>
      <c r="AE366" s="365"/>
      <c r="AF366" s="378"/>
      <c r="AG366" s="378"/>
      <c r="AH366" s="378"/>
      <c r="AI366" s="378"/>
      <c r="AJ366" s="378"/>
      <c r="AK366" s="378"/>
      <c r="AL366" s="378"/>
      <c r="AM366" s="378"/>
      <c r="AN366" s="378"/>
      <c r="AO366" s="378"/>
      <c r="AP366" s="378"/>
      <c r="AQ366" s="378"/>
      <c r="AR366" s="378"/>
      <c r="AS366" s="268"/>
    </row>
    <row r="367" spans="1:45" ht="30" outlineLevel="1">
      <c r="A367" s="459">
        <v>44</v>
      </c>
      <c r="B367" s="275" t="s">
        <v>136</v>
      </c>
      <c r="C367" s="253" t="s">
        <v>25</v>
      </c>
      <c r="D367" s="257"/>
      <c r="E367" s="257"/>
      <c r="F367" s="257"/>
      <c r="G367" s="257"/>
      <c r="H367" s="257"/>
      <c r="I367" s="257"/>
      <c r="J367" s="257"/>
      <c r="K367" s="257"/>
      <c r="L367" s="257"/>
      <c r="M367" s="257"/>
      <c r="N367" s="257"/>
      <c r="O367" s="257"/>
      <c r="P367" s="257"/>
      <c r="Q367" s="257">
        <v>12</v>
      </c>
      <c r="R367" s="257"/>
      <c r="S367" s="257"/>
      <c r="T367" s="257"/>
      <c r="U367" s="257"/>
      <c r="V367" s="257"/>
      <c r="W367" s="257"/>
      <c r="X367" s="257"/>
      <c r="Y367" s="257"/>
      <c r="Z367" s="257"/>
      <c r="AA367" s="257"/>
      <c r="AB367" s="257"/>
      <c r="AC367" s="257"/>
      <c r="AD367" s="257"/>
      <c r="AE367" s="379"/>
      <c r="AF367" s="363"/>
      <c r="AG367" s="363"/>
      <c r="AH367" s="363"/>
      <c r="AI367" s="363"/>
      <c r="AJ367" s="363"/>
      <c r="AK367" s="363"/>
      <c r="AL367" s="363"/>
      <c r="AM367" s="368"/>
      <c r="AN367" s="368"/>
      <c r="AO367" s="368"/>
      <c r="AP367" s="368"/>
      <c r="AQ367" s="368"/>
      <c r="AR367" s="368"/>
      <c r="AS367" s="258">
        <f>SUM(AE367:AR367)</f>
        <v>0</v>
      </c>
    </row>
    <row r="368" spans="1:45" outlineLevel="1">
      <c r="B368" s="256" t="s">
        <v>288</v>
      </c>
      <c r="C368" s="253" t="s">
        <v>163</v>
      </c>
      <c r="D368" s="257"/>
      <c r="E368" s="257"/>
      <c r="F368" s="257"/>
      <c r="G368" s="257"/>
      <c r="H368" s="257"/>
      <c r="I368" s="257"/>
      <c r="J368" s="257"/>
      <c r="K368" s="257"/>
      <c r="L368" s="257"/>
      <c r="M368" s="257"/>
      <c r="N368" s="257"/>
      <c r="O368" s="257"/>
      <c r="P368" s="257"/>
      <c r="Q368" s="257">
        <f>Q367</f>
        <v>12</v>
      </c>
      <c r="R368" s="257"/>
      <c r="S368" s="257"/>
      <c r="T368" s="257"/>
      <c r="U368" s="257"/>
      <c r="V368" s="257"/>
      <c r="W368" s="257"/>
      <c r="X368" s="257"/>
      <c r="Y368" s="257"/>
      <c r="Z368" s="257"/>
      <c r="AA368" s="257"/>
      <c r="AB368" s="257"/>
      <c r="AC368" s="257"/>
      <c r="AD368" s="257"/>
      <c r="AE368" s="364">
        <f>AE367</f>
        <v>0</v>
      </c>
      <c r="AF368" s="364">
        <f t="shared" ref="AF368" si="1059">AF367</f>
        <v>0</v>
      </c>
      <c r="AG368" s="364">
        <f t="shared" ref="AG368" si="1060">AG367</f>
        <v>0</v>
      </c>
      <c r="AH368" s="364">
        <f t="shared" ref="AH368" si="1061">AH367</f>
        <v>0</v>
      </c>
      <c r="AI368" s="364">
        <f t="shared" ref="AI368" si="1062">AI367</f>
        <v>0</v>
      </c>
      <c r="AJ368" s="364">
        <f t="shared" ref="AJ368" si="1063">AJ367</f>
        <v>0</v>
      </c>
      <c r="AK368" s="364">
        <f t="shared" ref="AK368" si="1064">AK367</f>
        <v>0</v>
      </c>
      <c r="AL368" s="364">
        <f t="shared" ref="AL368" si="1065">AL367</f>
        <v>0</v>
      </c>
      <c r="AM368" s="364">
        <f t="shared" ref="AM368" si="1066">AM367</f>
        <v>0</v>
      </c>
      <c r="AN368" s="364">
        <f t="shared" ref="AN368" si="1067">AN367</f>
        <v>0</v>
      </c>
      <c r="AO368" s="364">
        <f t="shared" ref="AO368" si="1068">AO367</f>
        <v>0</v>
      </c>
      <c r="AP368" s="364">
        <f t="shared" ref="AP368" si="1069">AP367</f>
        <v>0</v>
      </c>
      <c r="AQ368" s="364">
        <f t="shared" ref="AQ368" si="1070">AQ367</f>
        <v>0</v>
      </c>
      <c r="AR368" s="364">
        <f t="shared" ref="AR368" si="1071">AR367</f>
        <v>0</v>
      </c>
      <c r="AS368" s="268"/>
    </row>
    <row r="369" spans="1:45" outlineLevel="1">
      <c r="B369" s="275"/>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365"/>
      <c r="AF369" s="378"/>
      <c r="AG369" s="378"/>
      <c r="AH369" s="378"/>
      <c r="AI369" s="378"/>
      <c r="AJ369" s="378"/>
      <c r="AK369" s="378"/>
      <c r="AL369" s="378"/>
      <c r="AM369" s="378"/>
      <c r="AN369" s="378"/>
      <c r="AO369" s="378"/>
      <c r="AP369" s="378"/>
      <c r="AQ369" s="378"/>
      <c r="AR369" s="378"/>
      <c r="AS369" s="268"/>
    </row>
    <row r="370" spans="1:45" ht="30" outlineLevel="1">
      <c r="A370" s="459">
        <v>45</v>
      </c>
      <c r="B370" s="275" t="s">
        <v>137</v>
      </c>
      <c r="C370" s="253" t="s">
        <v>25</v>
      </c>
      <c r="D370" s="257"/>
      <c r="E370" s="257"/>
      <c r="F370" s="257"/>
      <c r="G370" s="257"/>
      <c r="H370" s="257"/>
      <c r="I370" s="257"/>
      <c r="J370" s="257"/>
      <c r="K370" s="257"/>
      <c r="L370" s="257"/>
      <c r="M370" s="257"/>
      <c r="N370" s="257"/>
      <c r="O370" s="257"/>
      <c r="P370" s="257"/>
      <c r="Q370" s="257">
        <v>12</v>
      </c>
      <c r="R370" s="257"/>
      <c r="S370" s="257"/>
      <c r="T370" s="257"/>
      <c r="U370" s="257"/>
      <c r="V370" s="257"/>
      <c r="W370" s="257"/>
      <c r="X370" s="257"/>
      <c r="Y370" s="257"/>
      <c r="Z370" s="257"/>
      <c r="AA370" s="257"/>
      <c r="AB370" s="257"/>
      <c r="AC370" s="257"/>
      <c r="AD370" s="257"/>
      <c r="AE370" s="379"/>
      <c r="AF370" s="363"/>
      <c r="AG370" s="363"/>
      <c r="AH370" s="363"/>
      <c r="AI370" s="363"/>
      <c r="AJ370" s="363"/>
      <c r="AK370" s="363"/>
      <c r="AL370" s="363"/>
      <c r="AM370" s="368"/>
      <c r="AN370" s="368"/>
      <c r="AO370" s="368"/>
      <c r="AP370" s="368"/>
      <c r="AQ370" s="368"/>
      <c r="AR370" s="368"/>
      <c r="AS370" s="258">
        <f>SUM(AE370:AR370)</f>
        <v>0</v>
      </c>
    </row>
    <row r="371" spans="1:45" outlineLevel="1">
      <c r="B371" s="256" t="s">
        <v>288</v>
      </c>
      <c r="C371" s="253" t="s">
        <v>163</v>
      </c>
      <c r="D371" s="257"/>
      <c r="E371" s="257"/>
      <c r="F371" s="257"/>
      <c r="G371" s="257"/>
      <c r="H371" s="257"/>
      <c r="I371" s="257"/>
      <c r="J371" s="257"/>
      <c r="K371" s="257"/>
      <c r="L371" s="257"/>
      <c r="M371" s="257"/>
      <c r="N371" s="257"/>
      <c r="O371" s="257"/>
      <c r="P371" s="257"/>
      <c r="Q371" s="257">
        <f>Q370</f>
        <v>12</v>
      </c>
      <c r="R371" s="257"/>
      <c r="S371" s="257"/>
      <c r="T371" s="257"/>
      <c r="U371" s="257"/>
      <c r="V371" s="257"/>
      <c r="W371" s="257"/>
      <c r="X371" s="257"/>
      <c r="Y371" s="257"/>
      <c r="Z371" s="257"/>
      <c r="AA371" s="257"/>
      <c r="AB371" s="257"/>
      <c r="AC371" s="257"/>
      <c r="AD371" s="257"/>
      <c r="AE371" s="364">
        <f>AE370</f>
        <v>0</v>
      </c>
      <c r="AF371" s="364">
        <f t="shared" ref="AF371" si="1072">AF370</f>
        <v>0</v>
      </c>
      <c r="AG371" s="364">
        <f t="shared" ref="AG371" si="1073">AG370</f>
        <v>0</v>
      </c>
      <c r="AH371" s="364">
        <f t="shared" ref="AH371" si="1074">AH370</f>
        <v>0</v>
      </c>
      <c r="AI371" s="364">
        <f t="shared" ref="AI371" si="1075">AI370</f>
        <v>0</v>
      </c>
      <c r="AJ371" s="364">
        <f t="shared" ref="AJ371" si="1076">AJ370</f>
        <v>0</v>
      </c>
      <c r="AK371" s="364">
        <f t="shared" ref="AK371" si="1077">AK370</f>
        <v>0</v>
      </c>
      <c r="AL371" s="364">
        <f t="shared" ref="AL371" si="1078">AL370</f>
        <v>0</v>
      </c>
      <c r="AM371" s="364">
        <f t="shared" ref="AM371" si="1079">AM370</f>
        <v>0</v>
      </c>
      <c r="AN371" s="364">
        <f t="shared" ref="AN371" si="1080">AN370</f>
        <v>0</v>
      </c>
      <c r="AO371" s="364">
        <f t="shared" ref="AO371" si="1081">AO370</f>
        <v>0</v>
      </c>
      <c r="AP371" s="364">
        <f t="shared" ref="AP371" si="1082">AP370</f>
        <v>0</v>
      </c>
      <c r="AQ371" s="364">
        <f t="shared" ref="AQ371" si="1083">AQ370</f>
        <v>0</v>
      </c>
      <c r="AR371" s="364">
        <f t="shared" ref="AR371" si="1084">AR370</f>
        <v>0</v>
      </c>
      <c r="AS371" s="268"/>
    </row>
    <row r="372" spans="1:45" outlineLevel="1">
      <c r="B372" s="275"/>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365"/>
      <c r="AF372" s="378"/>
      <c r="AG372" s="378"/>
      <c r="AH372" s="378"/>
      <c r="AI372" s="378"/>
      <c r="AJ372" s="378"/>
      <c r="AK372" s="378"/>
      <c r="AL372" s="378"/>
      <c r="AM372" s="378"/>
      <c r="AN372" s="378"/>
      <c r="AO372" s="378"/>
      <c r="AP372" s="378"/>
      <c r="AQ372" s="378"/>
      <c r="AR372" s="378"/>
      <c r="AS372" s="268"/>
    </row>
    <row r="373" spans="1:45" ht="30" outlineLevel="1">
      <c r="A373" s="459">
        <v>46</v>
      </c>
      <c r="B373" s="275" t="s">
        <v>138</v>
      </c>
      <c r="C373" s="253" t="s">
        <v>25</v>
      </c>
      <c r="D373" s="257"/>
      <c r="E373" s="257"/>
      <c r="F373" s="257"/>
      <c r="G373" s="257"/>
      <c r="H373" s="257"/>
      <c r="I373" s="257"/>
      <c r="J373" s="257"/>
      <c r="K373" s="257"/>
      <c r="L373" s="257"/>
      <c r="M373" s="257"/>
      <c r="N373" s="257"/>
      <c r="O373" s="257"/>
      <c r="P373" s="257"/>
      <c r="Q373" s="257">
        <v>12</v>
      </c>
      <c r="R373" s="257"/>
      <c r="S373" s="257"/>
      <c r="T373" s="257"/>
      <c r="U373" s="257"/>
      <c r="V373" s="257"/>
      <c r="W373" s="257"/>
      <c r="X373" s="257"/>
      <c r="Y373" s="257"/>
      <c r="Z373" s="257"/>
      <c r="AA373" s="257"/>
      <c r="AB373" s="257"/>
      <c r="AC373" s="257"/>
      <c r="AD373" s="257"/>
      <c r="AE373" s="379"/>
      <c r="AF373" s="363"/>
      <c r="AG373" s="363"/>
      <c r="AH373" s="363"/>
      <c r="AI373" s="363"/>
      <c r="AJ373" s="363"/>
      <c r="AK373" s="363"/>
      <c r="AL373" s="363"/>
      <c r="AM373" s="368"/>
      <c r="AN373" s="368"/>
      <c r="AO373" s="368"/>
      <c r="AP373" s="368"/>
      <c r="AQ373" s="368"/>
      <c r="AR373" s="368"/>
      <c r="AS373" s="258">
        <f>SUM(AE373:AR373)</f>
        <v>0</v>
      </c>
    </row>
    <row r="374" spans="1:45" outlineLevel="1">
      <c r="B374" s="256" t="s">
        <v>288</v>
      </c>
      <c r="C374" s="253" t="s">
        <v>163</v>
      </c>
      <c r="D374" s="257"/>
      <c r="E374" s="257"/>
      <c r="F374" s="257"/>
      <c r="G374" s="257"/>
      <c r="H374" s="257"/>
      <c r="I374" s="257"/>
      <c r="J374" s="257"/>
      <c r="K374" s="257"/>
      <c r="L374" s="257"/>
      <c r="M374" s="257"/>
      <c r="N374" s="257"/>
      <c r="O374" s="257"/>
      <c r="P374" s="257"/>
      <c r="Q374" s="257">
        <f>Q373</f>
        <v>12</v>
      </c>
      <c r="R374" s="257"/>
      <c r="S374" s="257"/>
      <c r="T374" s="257"/>
      <c r="U374" s="257"/>
      <c r="V374" s="257"/>
      <c r="W374" s="257"/>
      <c r="X374" s="257"/>
      <c r="Y374" s="257"/>
      <c r="Z374" s="257"/>
      <c r="AA374" s="257"/>
      <c r="AB374" s="257"/>
      <c r="AC374" s="257"/>
      <c r="AD374" s="257"/>
      <c r="AE374" s="364">
        <f>AE373</f>
        <v>0</v>
      </c>
      <c r="AF374" s="364">
        <f t="shared" ref="AF374" si="1085">AF373</f>
        <v>0</v>
      </c>
      <c r="AG374" s="364">
        <f t="shared" ref="AG374" si="1086">AG373</f>
        <v>0</v>
      </c>
      <c r="AH374" s="364">
        <f t="shared" ref="AH374" si="1087">AH373</f>
        <v>0</v>
      </c>
      <c r="AI374" s="364">
        <f t="shared" ref="AI374" si="1088">AI373</f>
        <v>0</v>
      </c>
      <c r="AJ374" s="364">
        <f t="shared" ref="AJ374" si="1089">AJ373</f>
        <v>0</v>
      </c>
      <c r="AK374" s="364">
        <f t="shared" ref="AK374" si="1090">AK373</f>
        <v>0</v>
      </c>
      <c r="AL374" s="364">
        <f t="shared" ref="AL374" si="1091">AL373</f>
        <v>0</v>
      </c>
      <c r="AM374" s="364">
        <f t="shared" ref="AM374" si="1092">AM373</f>
        <v>0</v>
      </c>
      <c r="AN374" s="364">
        <f t="shared" ref="AN374" si="1093">AN373</f>
        <v>0</v>
      </c>
      <c r="AO374" s="364">
        <f t="shared" ref="AO374" si="1094">AO373</f>
        <v>0</v>
      </c>
      <c r="AP374" s="364">
        <f t="shared" ref="AP374" si="1095">AP373</f>
        <v>0</v>
      </c>
      <c r="AQ374" s="364">
        <f t="shared" ref="AQ374" si="1096">AQ373</f>
        <v>0</v>
      </c>
      <c r="AR374" s="364">
        <f t="shared" ref="AR374" si="1097">AR373</f>
        <v>0</v>
      </c>
      <c r="AS374" s="268"/>
    </row>
    <row r="375" spans="1:45" outlineLevel="1">
      <c r="B375" s="275"/>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c r="AA375" s="253"/>
      <c r="AB375" s="253"/>
      <c r="AC375" s="253"/>
      <c r="AD375" s="253"/>
      <c r="AE375" s="365"/>
      <c r="AF375" s="378"/>
      <c r="AG375" s="378"/>
      <c r="AH375" s="378"/>
      <c r="AI375" s="378"/>
      <c r="AJ375" s="378"/>
      <c r="AK375" s="378"/>
      <c r="AL375" s="378"/>
      <c r="AM375" s="378"/>
      <c r="AN375" s="378"/>
      <c r="AO375" s="378"/>
      <c r="AP375" s="378"/>
      <c r="AQ375" s="378"/>
      <c r="AR375" s="378"/>
      <c r="AS375" s="268"/>
    </row>
    <row r="376" spans="1:45" ht="30" outlineLevel="1">
      <c r="A376" s="459">
        <v>47</v>
      </c>
      <c r="B376" s="275" t="s">
        <v>139</v>
      </c>
      <c r="C376" s="253" t="s">
        <v>25</v>
      </c>
      <c r="D376" s="257"/>
      <c r="E376" s="257"/>
      <c r="F376" s="257"/>
      <c r="G376" s="257"/>
      <c r="H376" s="257"/>
      <c r="I376" s="257"/>
      <c r="J376" s="257"/>
      <c r="K376" s="257"/>
      <c r="L376" s="257"/>
      <c r="M376" s="257"/>
      <c r="N376" s="257"/>
      <c r="O376" s="257"/>
      <c r="P376" s="257"/>
      <c r="Q376" s="257">
        <v>12</v>
      </c>
      <c r="R376" s="257"/>
      <c r="S376" s="257"/>
      <c r="T376" s="257"/>
      <c r="U376" s="257"/>
      <c r="V376" s="257"/>
      <c r="W376" s="257"/>
      <c r="X376" s="257"/>
      <c r="Y376" s="257"/>
      <c r="Z376" s="257"/>
      <c r="AA376" s="257"/>
      <c r="AB376" s="257"/>
      <c r="AC376" s="257"/>
      <c r="AD376" s="257"/>
      <c r="AE376" s="379"/>
      <c r="AF376" s="363"/>
      <c r="AG376" s="363"/>
      <c r="AH376" s="363"/>
      <c r="AI376" s="363"/>
      <c r="AJ376" s="363"/>
      <c r="AK376" s="363"/>
      <c r="AL376" s="363"/>
      <c r="AM376" s="368"/>
      <c r="AN376" s="368"/>
      <c r="AO376" s="368"/>
      <c r="AP376" s="368"/>
      <c r="AQ376" s="368"/>
      <c r="AR376" s="368"/>
      <c r="AS376" s="258">
        <f>SUM(AE376:AR376)</f>
        <v>0</v>
      </c>
    </row>
    <row r="377" spans="1:45" outlineLevel="1">
      <c r="B377" s="256" t="s">
        <v>288</v>
      </c>
      <c r="C377" s="253" t="s">
        <v>163</v>
      </c>
      <c r="D377" s="257"/>
      <c r="E377" s="257"/>
      <c r="F377" s="257"/>
      <c r="G377" s="257"/>
      <c r="H377" s="257"/>
      <c r="I377" s="257"/>
      <c r="J377" s="257"/>
      <c r="K377" s="257"/>
      <c r="L377" s="257"/>
      <c r="M377" s="257"/>
      <c r="N377" s="257"/>
      <c r="O377" s="257"/>
      <c r="P377" s="257"/>
      <c r="Q377" s="257">
        <f>Q376</f>
        <v>12</v>
      </c>
      <c r="R377" s="257"/>
      <c r="S377" s="257"/>
      <c r="T377" s="257"/>
      <c r="U377" s="257"/>
      <c r="V377" s="257"/>
      <c r="W377" s="257"/>
      <c r="X377" s="257"/>
      <c r="Y377" s="257"/>
      <c r="Z377" s="257"/>
      <c r="AA377" s="257"/>
      <c r="AB377" s="257"/>
      <c r="AC377" s="257"/>
      <c r="AD377" s="257"/>
      <c r="AE377" s="364">
        <f>AE376</f>
        <v>0</v>
      </c>
      <c r="AF377" s="364">
        <f t="shared" ref="AF377" si="1098">AF376</f>
        <v>0</v>
      </c>
      <c r="AG377" s="364">
        <f t="shared" ref="AG377" si="1099">AG376</f>
        <v>0</v>
      </c>
      <c r="AH377" s="364">
        <f t="shared" ref="AH377" si="1100">AH376</f>
        <v>0</v>
      </c>
      <c r="AI377" s="364">
        <f t="shared" ref="AI377" si="1101">AI376</f>
        <v>0</v>
      </c>
      <c r="AJ377" s="364">
        <f t="shared" ref="AJ377" si="1102">AJ376</f>
        <v>0</v>
      </c>
      <c r="AK377" s="364">
        <f t="shared" ref="AK377" si="1103">AK376</f>
        <v>0</v>
      </c>
      <c r="AL377" s="364">
        <f t="shared" ref="AL377" si="1104">AL376</f>
        <v>0</v>
      </c>
      <c r="AM377" s="364">
        <f t="shared" ref="AM377" si="1105">AM376</f>
        <v>0</v>
      </c>
      <c r="AN377" s="364">
        <f t="shared" ref="AN377" si="1106">AN376</f>
        <v>0</v>
      </c>
      <c r="AO377" s="364">
        <f t="shared" ref="AO377" si="1107">AO376</f>
        <v>0</v>
      </c>
      <c r="AP377" s="364">
        <f t="shared" ref="AP377" si="1108">AP376</f>
        <v>0</v>
      </c>
      <c r="AQ377" s="364">
        <f t="shared" ref="AQ377" si="1109">AQ376</f>
        <v>0</v>
      </c>
      <c r="AR377" s="364">
        <f t="shared" ref="AR377" si="1110">AR376</f>
        <v>0</v>
      </c>
      <c r="AS377" s="268"/>
    </row>
    <row r="378" spans="1:45" outlineLevel="1">
      <c r="B378" s="275"/>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c r="AA378" s="253"/>
      <c r="AB378" s="253"/>
      <c r="AC378" s="253"/>
      <c r="AD378" s="253"/>
      <c r="AE378" s="365"/>
      <c r="AF378" s="378"/>
      <c r="AG378" s="378"/>
      <c r="AH378" s="378"/>
      <c r="AI378" s="378"/>
      <c r="AJ378" s="378"/>
      <c r="AK378" s="378"/>
      <c r="AL378" s="378"/>
      <c r="AM378" s="378"/>
      <c r="AN378" s="378"/>
      <c r="AO378" s="378"/>
      <c r="AP378" s="378"/>
      <c r="AQ378" s="378"/>
      <c r="AR378" s="378"/>
      <c r="AS378" s="268"/>
    </row>
    <row r="379" spans="1:45" ht="30" outlineLevel="1">
      <c r="A379" s="459">
        <v>48</v>
      </c>
      <c r="B379" s="275" t="s">
        <v>140</v>
      </c>
      <c r="C379" s="253" t="s">
        <v>25</v>
      </c>
      <c r="D379" s="257"/>
      <c r="E379" s="257"/>
      <c r="F379" s="257"/>
      <c r="G379" s="257"/>
      <c r="H379" s="257"/>
      <c r="I379" s="257"/>
      <c r="J379" s="257"/>
      <c r="K379" s="257"/>
      <c r="L379" s="257"/>
      <c r="M379" s="257"/>
      <c r="N379" s="257"/>
      <c r="O379" s="257"/>
      <c r="P379" s="257"/>
      <c r="Q379" s="257">
        <v>12</v>
      </c>
      <c r="R379" s="257"/>
      <c r="S379" s="257"/>
      <c r="T379" s="257"/>
      <c r="U379" s="257"/>
      <c r="V379" s="257"/>
      <c r="W379" s="257"/>
      <c r="X379" s="257"/>
      <c r="Y379" s="257"/>
      <c r="Z379" s="257"/>
      <c r="AA379" s="257"/>
      <c r="AB379" s="257"/>
      <c r="AC379" s="257"/>
      <c r="AD379" s="257"/>
      <c r="AE379" s="379"/>
      <c r="AF379" s="363"/>
      <c r="AG379" s="363"/>
      <c r="AH379" s="363"/>
      <c r="AI379" s="363"/>
      <c r="AJ379" s="363"/>
      <c r="AK379" s="363"/>
      <c r="AL379" s="363"/>
      <c r="AM379" s="368"/>
      <c r="AN379" s="368"/>
      <c r="AO379" s="368"/>
      <c r="AP379" s="368"/>
      <c r="AQ379" s="368"/>
      <c r="AR379" s="368"/>
      <c r="AS379" s="258">
        <f>SUM(AE379:AR379)</f>
        <v>0</v>
      </c>
    </row>
    <row r="380" spans="1:45" outlineLevel="1">
      <c r="B380" s="256" t="s">
        <v>288</v>
      </c>
      <c r="C380" s="253" t="s">
        <v>163</v>
      </c>
      <c r="D380" s="257"/>
      <c r="E380" s="257"/>
      <c r="F380" s="257"/>
      <c r="G380" s="257"/>
      <c r="H380" s="257"/>
      <c r="I380" s="257"/>
      <c r="J380" s="257"/>
      <c r="K380" s="257"/>
      <c r="L380" s="257"/>
      <c r="M380" s="257"/>
      <c r="N380" s="257"/>
      <c r="O380" s="257"/>
      <c r="P380" s="257"/>
      <c r="Q380" s="257">
        <f>Q379</f>
        <v>12</v>
      </c>
      <c r="R380" s="257"/>
      <c r="S380" s="257"/>
      <c r="T380" s="257"/>
      <c r="U380" s="257"/>
      <c r="V380" s="257"/>
      <c r="W380" s="257"/>
      <c r="X380" s="257"/>
      <c r="Y380" s="257"/>
      <c r="Z380" s="257"/>
      <c r="AA380" s="257"/>
      <c r="AB380" s="257"/>
      <c r="AC380" s="257"/>
      <c r="AD380" s="257"/>
      <c r="AE380" s="364">
        <f>AE379</f>
        <v>0</v>
      </c>
      <c r="AF380" s="364">
        <f t="shared" ref="AF380" si="1111">AF379</f>
        <v>0</v>
      </c>
      <c r="AG380" s="364">
        <f t="shared" ref="AG380" si="1112">AG379</f>
        <v>0</v>
      </c>
      <c r="AH380" s="364">
        <f t="shared" ref="AH380" si="1113">AH379</f>
        <v>0</v>
      </c>
      <c r="AI380" s="364">
        <f t="shared" ref="AI380" si="1114">AI379</f>
        <v>0</v>
      </c>
      <c r="AJ380" s="364">
        <f t="shared" ref="AJ380" si="1115">AJ379</f>
        <v>0</v>
      </c>
      <c r="AK380" s="364">
        <f t="shared" ref="AK380" si="1116">AK379</f>
        <v>0</v>
      </c>
      <c r="AL380" s="364">
        <f t="shared" ref="AL380" si="1117">AL379</f>
        <v>0</v>
      </c>
      <c r="AM380" s="364">
        <f t="shared" ref="AM380" si="1118">AM379</f>
        <v>0</v>
      </c>
      <c r="AN380" s="364">
        <f t="shared" ref="AN380" si="1119">AN379</f>
        <v>0</v>
      </c>
      <c r="AO380" s="364">
        <f t="shared" ref="AO380" si="1120">AO379</f>
        <v>0</v>
      </c>
      <c r="AP380" s="364">
        <f t="shared" ref="AP380" si="1121">AP379</f>
        <v>0</v>
      </c>
      <c r="AQ380" s="364">
        <f t="shared" ref="AQ380" si="1122">AQ379</f>
        <v>0</v>
      </c>
      <c r="AR380" s="364">
        <f t="shared" ref="AR380" si="1123">AR379</f>
        <v>0</v>
      </c>
      <c r="AS380" s="268"/>
    </row>
    <row r="381" spans="1:45" outlineLevel="1">
      <c r="B381" s="275"/>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c r="AA381" s="253"/>
      <c r="AB381" s="253"/>
      <c r="AC381" s="253"/>
      <c r="AD381" s="253"/>
      <c r="AE381" s="365"/>
      <c r="AF381" s="378"/>
      <c r="AG381" s="378"/>
      <c r="AH381" s="378"/>
      <c r="AI381" s="378"/>
      <c r="AJ381" s="378"/>
      <c r="AK381" s="378"/>
      <c r="AL381" s="378"/>
      <c r="AM381" s="378"/>
      <c r="AN381" s="378"/>
      <c r="AO381" s="378"/>
      <c r="AP381" s="378"/>
      <c r="AQ381" s="378"/>
      <c r="AR381" s="378"/>
      <c r="AS381" s="268"/>
    </row>
    <row r="382" spans="1:45" ht="30" outlineLevel="1">
      <c r="A382" s="459">
        <v>49</v>
      </c>
      <c r="B382" s="275" t="s">
        <v>141</v>
      </c>
      <c r="C382" s="253" t="s">
        <v>25</v>
      </c>
      <c r="D382" s="257"/>
      <c r="E382" s="257"/>
      <c r="F382" s="257"/>
      <c r="G382" s="257"/>
      <c r="H382" s="257"/>
      <c r="I382" s="257">
        <f>+'7.  Persistence Report'!BA104</f>
        <v>674</v>
      </c>
      <c r="J382" s="257">
        <f>+'7.  Persistence Report'!BB104</f>
        <v>674</v>
      </c>
      <c r="K382" s="257">
        <f>+'7.  Persistence Report'!BC104</f>
        <v>674</v>
      </c>
      <c r="L382" s="257">
        <f>+'7.  Persistence Report'!BD104</f>
        <v>674</v>
      </c>
      <c r="M382" s="257">
        <f>+'7.  Persistence Report'!BE104</f>
        <v>674</v>
      </c>
      <c r="N382" s="257">
        <f>+'7.  Persistence Report'!BF104</f>
        <v>674</v>
      </c>
      <c r="O382" s="257">
        <f>+'7.  Persistence Report'!BG104</f>
        <v>674</v>
      </c>
      <c r="P382" s="257">
        <f>+'7.  Persistence Report'!BH104</f>
        <v>674</v>
      </c>
      <c r="Q382" s="257">
        <v>12</v>
      </c>
      <c r="R382" s="257"/>
      <c r="S382" s="257"/>
      <c r="T382" s="257"/>
      <c r="U382" s="257"/>
      <c r="V382" s="257"/>
      <c r="W382" s="257">
        <f>+'7.  Persistence Report'!V104</f>
        <v>0</v>
      </c>
      <c r="X382" s="257">
        <f>+'7.  Persistence Report'!W104</f>
        <v>0</v>
      </c>
      <c r="Y382" s="257">
        <f>+'7.  Persistence Report'!X104</f>
        <v>0</v>
      </c>
      <c r="Z382" s="257">
        <f>+'7.  Persistence Report'!Y104</f>
        <v>0</v>
      </c>
      <c r="AA382" s="257">
        <f>+'7.  Persistence Report'!Z104</f>
        <v>0</v>
      </c>
      <c r="AB382" s="257">
        <f>+'7.  Persistence Report'!AA104</f>
        <v>0</v>
      </c>
      <c r="AC382" s="257">
        <f>+'7.  Persistence Report'!AB104</f>
        <v>0</v>
      </c>
      <c r="AD382" s="257">
        <f>+'7.  Persistence Report'!AC104</f>
        <v>0</v>
      </c>
      <c r="AE382" s="379"/>
      <c r="AF382" s="363"/>
      <c r="AG382" s="363"/>
      <c r="AH382" s="363"/>
      <c r="AI382" s="363"/>
      <c r="AJ382" s="363"/>
      <c r="AK382" s="363"/>
      <c r="AL382" s="363"/>
      <c r="AM382" s="368"/>
      <c r="AN382" s="368"/>
      <c r="AO382" s="368"/>
      <c r="AP382" s="368"/>
      <c r="AQ382" s="368"/>
      <c r="AR382" s="368"/>
      <c r="AS382" s="258">
        <f>SUM(AE382:AR382)</f>
        <v>0</v>
      </c>
    </row>
    <row r="383" spans="1:45" outlineLevel="1">
      <c r="B383" s="256" t="s">
        <v>288</v>
      </c>
      <c r="C383" s="253" t="s">
        <v>163</v>
      </c>
      <c r="D383" s="257"/>
      <c r="E383" s="257"/>
      <c r="F383" s="257"/>
      <c r="G383" s="257"/>
      <c r="H383" s="257"/>
      <c r="I383" s="257"/>
      <c r="J383" s="257"/>
      <c r="K383" s="257"/>
      <c r="L383" s="257"/>
      <c r="M383" s="257"/>
      <c r="N383" s="257"/>
      <c r="O383" s="257"/>
      <c r="P383" s="257"/>
      <c r="Q383" s="257">
        <f>Q382</f>
        <v>12</v>
      </c>
      <c r="R383" s="257"/>
      <c r="S383" s="257"/>
      <c r="T383" s="257"/>
      <c r="U383" s="257"/>
      <c r="V383" s="257"/>
      <c r="W383" s="257"/>
      <c r="X383" s="257"/>
      <c r="Y383" s="257"/>
      <c r="Z383" s="257"/>
      <c r="AA383" s="257"/>
      <c r="AB383" s="257"/>
      <c r="AC383" s="257"/>
      <c r="AD383" s="257"/>
      <c r="AE383" s="364">
        <f>AE382</f>
        <v>0</v>
      </c>
      <c r="AF383" s="364">
        <f t="shared" ref="AF383" si="1124">AF382</f>
        <v>0</v>
      </c>
      <c r="AG383" s="364">
        <f t="shared" ref="AG383" si="1125">AG382</f>
        <v>0</v>
      </c>
      <c r="AH383" s="364">
        <f t="shared" ref="AH383" si="1126">AH382</f>
        <v>0</v>
      </c>
      <c r="AI383" s="364">
        <f t="shared" ref="AI383" si="1127">AI382</f>
        <v>0</v>
      </c>
      <c r="AJ383" s="364">
        <f t="shared" ref="AJ383" si="1128">AJ382</f>
        <v>0</v>
      </c>
      <c r="AK383" s="364">
        <f t="shared" ref="AK383" si="1129">AK382</f>
        <v>0</v>
      </c>
      <c r="AL383" s="364">
        <f t="shared" ref="AL383" si="1130">AL382</f>
        <v>0</v>
      </c>
      <c r="AM383" s="364">
        <f t="shared" ref="AM383" si="1131">AM382</f>
        <v>0</v>
      </c>
      <c r="AN383" s="364">
        <f t="shared" ref="AN383" si="1132">AN382</f>
        <v>0</v>
      </c>
      <c r="AO383" s="364">
        <f t="shared" ref="AO383" si="1133">AO382</f>
        <v>0</v>
      </c>
      <c r="AP383" s="364">
        <f t="shared" ref="AP383" si="1134">AP382</f>
        <v>0</v>
      </c>
      <c r="AQ383" s="364">
        <f t="shared" ref="AQ383" si="1135">AQ382</f>
        <v>0</v>
      </c>
      <c r="AR383" s="364">
        <f t="shared" ref="AR383" si="1136">AR382</f>
        <v>0</v>
      </c>
      <c r="AS383" s="268"/>
    </row>
    <row r="384" spans="1:45" outlineLevel="1">
      <c r="B384" s="390"/>
      <c r="C384" s="267"/>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c r="AA384" s="253"/>
      <c r="AB384" s="253"/>
      <c r="AC384" s="253"/>
      <c r="AD384" s="253"/>
      <c r="AE384" s="263"/>
      <c r="AF384" s="263"/>
      <c r="AG384" s="263"/>
      <c r="AH384" s="263"/>
      <c r="AI384" s="263"/>
      <c r="AJ384" s="263"/>
      <c r="AK384" s="263"/>
      <c r="AL384" s="263"/>
      <c r="AM384" s="263"/>
      <c r="AN384" s="263"/>
      <c r="AO384" s="263"/>
      <c r="AP384" s="263"/>
      <c r="AQ384" s="263"/>
      <c r="AR384" s="263"/>
      <c r="AS384" s="268"/>
    </row>
    <row r="385" spans="2:48" ht="15.75">
      <c r="B385" s="288" t="s">
        <v>273</v>
      </c>
      <c r="C385" s="290"/>
      <c r="D385" s="290">
        <f>SUM(D228:D383)</f>
        <v>0</v>
      </c>
      <c r="E385" s="290"/>
      <c r="F385" s="290"/>
      <c r="G385" s="290"/>
      <c r="H385" s="290"/>
      <c r="I385" s="290">
        <f t="shared" ref="I385:P385" si="1137">SUM(I228:I383)</f>
        <v>5338948</v>
      </c>
      <c r="J385" s="290">
        <f t="shared" si="1137"/>
        <v>5338948</v>
      </c>
      <c r="K385" s="290">
        <f t="shared" si="1137"/>
        <v>5333260</v>
      </c>
      <c r="L385" s="290">
        <f t="shared" si="1137"/>
        <v>5313003</v>
      </c>
      <c r="M385" s="290">
        <f t="shared" si="1137"/>
        <v>5303173</v>
      </c>
      <c r="N385" s="290">
        <f t="shared" si="1137"/>
        <v>5216449</v>
      </c>
      <c r="O385" s="290">
        <f t="shared" si="1137"/>
        <v>4717600</v>
      </c>
      <c r="P385" s="290">
        <f t="shared" si="1137"/>
        <v>3582693</v>
      </c>
      <c r="Q385" s="290"/>
      <c r="R385" s="290">
        <f>SUM(R228:R383)</f>
        <v>0</v>
      </c>
      <c r="S385" s="290"/>
      <c r="T385" s="290"/>
      <c r="U385" s="290"/>
      <c r="V385" s="290"/>
      <c r="W385" s="290">
        <f t="shared" ref="W385:AD385" si="1138">SUM(W228:W383)</f>
        <v>1400</v>
      </c>
      <c r="X385" s="290">
        <f t="shared" si="1138"/>
        <v>1400</v>
      </c>
      <c r="Y385" s="290">
        <f t="shared" si="1138"/>
        <v>1399</v>
      </c>
      <c r="Z385" s="290">
        <f t="shared" si="1138"/>
        <v>1399</v>
      </c>
      <c r="AA385" s="290">
        <f t="shared" si="1138"/>
        <v>1399</v>
      </c>
      <c r="AB385" s="290">
        <f t="shared" si="1138"/>
        <v>1386</v>
      </c>
      <c r="AC385" s="290">
        <f t="shared" si="1138"/>
        <v>1286</v>
      </c>
      <c r="AD385" s="290">
        <f t="shared" si="1138"/>
        <v>1145</v>
      </c>
      <c r="AE385" s="290">
        <f>IF(AE226="kWh",SUMPRODUCT(D228:D383,AE228:AE383))</f>
        <v>0</v>
      </c>
      <c r="AF385" s="290">
        <f>IF(AF226="kWh",SUMPRODUCT(D228:D383,AF228:AF383))</f>
        <v>0</v>
      </c>
      <c r="AG385" s="290">
        <f>IF(AG226="kw",SUMPRODUCT(Q228:Q383,R228:R383,AG228:AG383),SUMPRODUCT(D228:D383,AG228:AG383))</f>
        <v>0</v>
      </c>
      <c r="AH385" s="290">
        <f>IF(AH226="kw",SUMPRODUCT(Q228:Q383,R228:R383,AH228:AH383),SUMPRODUCT(D228:D383,AH228:AH383))</f>
        <v>0</v>
      </c>
      <c r="AI385" s="290">
        <f>IF(AI226="kw",SUMPRODUCT(Q228:Q383,R228:R383,AI228:AI383),SUMPRODUCT(D228:D383,AI228:AI383))</f>
        <v>0</v>
      </c>
      <c r="AJ385" s="290">
        <f>IF(AJ226="kw",SUMPRODUCT(Q228:Q383,R228:R383,AJ228:AJ383),SUMPRODUCT(D228:D383,AJ228:AJ383))</f>
        <v>0</v>
      </c>
      <c r="AK385" s="290">
        <f>IF(AK226="kw",SUMPRODUCT(Q228:Q383,R228:R383,AK228:AK383),SUMPRODUCT(D228:D383,AK228:AK383))</f>
        <v>0</v>
      </c>
      <c r="AL385" s="290">
        <f>IF(AL226="kw",SUMPRODUCT(Q228:Q383,R228:R383,AL228:AL383),SUMPRODUCT(D228:D383,AL228:AL383))</f>
        <v>0</v>
      </c>
      <c r="AM385" s="290">
        <f>IF(AM226="kw",SUMPRODUCT(Q228:Q383,R228:R383,AM228:AM383),SUMPRODUCT(D228:D383,AM228:AM383))</f>
        <v>0</v>
      </c>
      <c r="AN385" s="290">
        <f>IF(AN226="kw",SUMPRODUCT(Q228:Q383,R228:R383,AN228:AN383),SUMPRODUCT(D228:D383,AN228:AN383))</f>
        <v>0</v>
      </c>
      <c r="AO385" s="290">
        <f>IF(AO226="kw",SUMPRODUCT(Q228:Q383,R228:R383,AO228:AO383),SUMPRODUCT(D228:D383,AO228:AO383))</f>
        <v>0</v>
      </c>
      <c r="AP385" s="290">
        <f>IF(AP226="kw",SUMPRODUCT(Q228:Q383,R228:R383,AP228:AP383),SUMPRODUCT(D228:D383,AP228:AP383))</f>
        <v>0</v>
      </c>
      <c r="AQ385" s="290">
        <f>IF(AQ226="kw",SUMPRODUCT(Q228:Q383,R228:R383,AQ228:AQ383),SUMPRODUCT(D228:D383,AQ228:AQ383))</f>
        <v>0</v>
      </c>
      <c r="AR385" s="290">
        <f>IF(AR226="kw",SUMPRODUCT(Q228:Q383,R228:R383,AR228:AR383),SUMPRODUCT(D228:D383,AR228:AR383))</f>
        <v>0</v>
      </c>
      <c r="AS385" s="291"/>
    </row>
    <row r="386" spans="2:48" ht="15.75">
      <c r="B386" s="345" t="s">
        <v>274</v>
      </c>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c r="AA386" s="346"/>
      <c r="AB386" s="346"/>
      <c r="AC386" s="346"/>
      <c r="AD386" s="346"/>
      <c r="AE386" s="346">
        <f>HLOOKUP(AE225,'2. LRAMVA Threshold'!$B$42:$Q$60,8,FALSE)</f>
        <v>0</v>
      </c>
      <c r="AF386" s="346">
        <f>HLOOKUP(AF225,'2. LRAMVA Threshold'!$B$42:$Q$53,8,FALSE)</f>
        <v>0</v>
      </c>
      <c r="AG386" s="346">
        <f>HLOOKUP(AG225,'2. LRAMVA Threshold'!$B$42:$Q$53,8,FALSE)</f>
        <v>0</v>
      </c>
      <c r="AH386" s="346">
        <f>HLOOKUP(AH225,'2. LRAMVA Threshold'!$B$42:$Q$53,8,FALSE)</f>
        <v>0</v>
      </c>
      <c r="AI386" s="346">
        <f>HLOOKUP(AI225,'2. LRAMVA Threshold'!$B$42:$Q$53,8,FALSE)</f>
        <v>0</v>
      </c>
      <c r="AJ386" s="346">
        <f>HLOOKUP(AJ225,'2. LRAMVA Threshold'!$B$42:$Q$53,8,FALSE)</f>
        <v>0</v>
      </c>
      <c r="AK386" s="346">
        <f>HLOOKUP(AK225,'2. LRAMVA Threshold'!$B$42:$Q$53,8,FALSE)</f>
        <v>0</v>
      </c>
      <c r="AL386" s="346">
        <f>HLOOKUP(AL225,'2. LRAMVA Threshold'!$B$42:$Q$53,8,FALSE)</f>
        <v>0</v>
      </c>
      <c r="AM386" s="346">
        <f>HLOOKUP(AM225,'2. LRAMVA Threshold'!$B$42:$Q$53,8,FALSE)</f>
        <v>0</v>
      </c>
      <c r="AN386" s="346">
        <f>HLOOKUP(AN225,'2. LRAMVA Threshold'!$B$42:$Q$53,8,FALSE)</f>
        <v>0</v>
      </c>
      <c r="AO386" s="346">
        <f>HLOOKUP(AO225,'2. LRAMVA Threshold'!$B$42:$Q$53,8,FALSE)</f>
        <v>0</v>
      </c>
      <c r="AP386" s="346">
        <f>HLOOKUP(AP225,'2. LRAMVA Threshold'!$B$42:$Q$53,8,FALSE)</f>
        <v>0</v>
      </c>
      <c r="AQ386" s="346">
        <f>HLOOKUP(AQ225,'2. LRAMVA Threshold'!$B$42:$Q$53,8,FALSE)</f>
        <v>0</v>
      </c>
      <c r="AR386" s="346">
        <f>HLOOKUP(AR225,'2. LRAMVA Threshold'!$B$42:$Q$53,8,FALSE)</f>
        <v>0</v>
      </c>
      <c r="AS386" s="347"/>
    </row>
    <row r="387" spans="2:48">
      <c r="B387" s="348"/>
      <c r="C387" s="385"/>
      <c r="D387" s="386"/>
      <c r="E387" s="386"/>
      <c r="F387" s="386"/>
      <c r="G387" s="386"/>
      <c r="H387" s="386"/>
      <c r="I387" s="386"/>
      <c r="J387" s="386"/>
      <c r="K387" s="386"/>
      <c r="L387" s="386"/>
      <c r="M387" s="386"/>
      <c r="N387" s="350"/>
      <c r="O387" s="350"/>
      <c r="P387" s="350"/>
      <c r="Q387" s="386"/>
      <c r="R387" s="387"/>
      <c r="S387" s="386"/>
      <c r="T387" s="386"/>
      <c r="U387" s="386"/>
      <c r="V387" s="388"/>
      <c r="W387" s="388"/>
      <c r="X387" s="388"/>
      <c r="Y387" s="388"/>
      <c r="Z387" s="386"/>
      <c r="AA387" s="386"/>
      <c r="AB387" s="350"/>
      <c r="AC387" s="350"/>
      <c r="AD387" s="350"/>
      <c r="AE387" s="389"/>
      <c r="AF387" s="389"/>
      <c r="AG387" s="389"/>
      <c r="AH387" s="389"/>
      <c r="AI387" s="389"/>
      <c r="AJ387" s="389"/>
      <c r="AK387" s="389"/>
      <c r="AL387" s="353"/>
      <c r="AM387" s="353"/>
      <c r="AN387" s="353"/>
      <c r="AO387" s="353"/>
      <c r="AP387" s="353"/>
      <c r="AQ387" s="353"/>
      <c r="AR387" s="353"/>
      <c r="AS387" s="354"/>
    </row>
    <row r="388" spans="2:48">
      <c r="B388" s="285" t="s">
        <v>275</v>
      </c>
      <c r="C388" s="298"/>
      <c r="D388" s="298"/>
      <c r="E388" s="331"/>
      <c r="F388" s="331"/>
      <c r="G388" s="331"/>
      <c r="H388" s="331"/>
      <c r="I388" s="331"/>
      <c r="J388" s="331"/>
      <c r="K388" s="331"/>
      <c r="L388" s="331"/>
      <c r="M388" s="331"/>
      <c r="N388" s="331"/>
      <c r="O388" s="331"/>
      <c r="P388" s="331"/>
      <c r="Q388" s="331"/>
      <c r="R388" s="253"/>
      <c r="S388" s="300"/>
      <c r="T388" s="300"/>
      <c r="U388" s="300"/>
      <c r="V388" s="299"/>
      <c r="W388" s="299"/>
      <c r="X388" s="299"/>
      <c r="Y388" s="299"/>
      <c r="Z388" s="300"/>
      <c r="AA388" s="300"/>
      <c r="AB388" s="300"/>
      <c r="AC388" s="300"/>
      <c r="AD388" s="300"/>
      <c r="AE388" s="736">
        <f>HLOOKUP(AE$35,'3.  Distribution Rates'!$C$122:$P$135,8,FALSE)</f>
        <v>1.11E-2</v>
      </c>
      <c r="AF388" s="736">
        <f>HLOOKUP(AF$35,'3.  Distribution Rates'!$C$122:$P$135,8,FALSE)</f>
        <v>1.9599999999999999E-2</v>
      </c>
      <c r="AG388" s="301">
        <f>HLOOKUP(AG$35,'3.  Distribution Rates'!$C$122:$P$135,8,FALSE)</f>
        <v>4.6923000000000004</v>
      </c>
      <c r="AH388" s="301">
        <f>HLOOKUP(AH$35,'3.  Distribution Rates'!$C$122:$P$135,8,FALSE)</f>
        <v>4.8242000000000003</v>
      </c>
      <c r="AI388" s="301">
        <f>HLOOKUP(AI$35,'3.  Distribution Rates'!$C$122:$P$135,8,FALSE)</f>
        <v>0</v>
      </c>
      <c r="AJ388" s="301">
        <f>HLOOKUP(AJ$35,'3.  Distribution Rates'!$C$122:$P$135,8,FALSE)</f>
        <v>0</v>
      </c>
      <c r="AK388" s="301">
        <f>HLOOKUP(AK$35,'3.  Distribution Rates'!$C$122:$P$135,8,FALSE)</f>
        <v>0</v>
      </c>
      <c r="AL388" s="301">
        <f>HLOOKUP(AL$35,'3.  Distribution Rates'!$C$122:$P$135,8,FALSE)</f>
        <v>0</v>
      </c>
      <c r="AM388" s="301">
        <f>HLOOKUP(AM$35,'3.  Distribution Rates'!$C$122:$P$135,8,FALSE)</f>
        <v>0</v>
      </c>
      <c r="AN388" s="301">
        <f>HLOOKUP(AN$35,'3.  Distribution Rates'!$C$122:$P$135,8,FALSE)</f>
        <v>0</v>
      </c>
      <c r="AO388" s="301">
        <f>HLOOKUP(AO$35,'3.  Distribution Rates'!$C$122:$P$135,8,FALSE)</f>
        <v>0</v>
      </c>
      <c r="AP388" s="301">
        <f>HLOOKUP(AP$35,'3.  Distribution Rates'!$C$122:$P$135,8,FALSE)</f>
        <v>0</v>
      </c>
      <c r="AQ388" s="301">
        <f>HLOOKUP(AQ$35,'3.  Distribution Rates'!$C$122:$P$135,8,FALSE)</f>
        <v>0</v>
      </c>
      <c r="AR388" s="301">
        <f>HLOOKUP(AR$35,'3.  Distribution Rates'!$C$122:$P$135,8,FALSE)</f>
        <v>0</v>
      </c>
      <c r="AS388" s="332"/>
      <c r="AT388" s="301"/>
      <c r="AU388" s="301"/>
      <c r="AV388" s="301"/>
    </row>
    <row r="389" spans="2:48">
      <c r="B389" s="285" t="s">
        <v>276</v>
      </c>
      <c r="C389" s="303"/>
      <c r="D389" s="245"/>
      <c r="E389" s="242"/>
      <c r="F389" s="242"/>
      <c r="G389" s="242"/>
      <c r="H389" s="242"/>
      <c r="I389" s="242"/>
      <c r="J389" s="242"/>
      <c r="K389" s="242"/>
      <c r="L389" s="242"/>
      <c r="M389" s="242"/>
      <c r="N389" s="242"/>
      <c r="O389" s="242"/>
      <c r="P389" s="242"/>
      <c r="Q389" s="242"/>
      <c r="R389" s="253"/>
      <c r="S389" s="242"/>
      <c r="T389" s="242"/>
      <c r="U389" s="242"/>
      <c r="V389" s="245"/>
      <c r="W389" s="245"/>
      <c r="X389" s="245"/>
      <c r="Y389" s="245"/>
      <c r="Z389" s="242"/>
      <c r="AA389" s="242"/>
      <c r="AB389" s="242"/>
      <c r="AC389" s="242"/>
      <c r="AD389" s="242"/>
      <c r="AE389" s="333">
        <f>'4.  2011-2014 LRAM'!AM139*AE388</f>
        <v>0</v>
      </c>
      <c r="AF389" s="333">
        <f>'4.  2011-2014 LRAM'!AN139*AF388</f>
        <v>0</v>
      </c>
      <c r="AG389" s="333">
        <f>'4.  2011-2014 LRAM'!AO139*AG388</f>
        <v>0</v>
      </c>
      <c r="AH389" s="333">
        <f>'4.  2011-2014 LRAM'!AP139*AH388</f>
        <v>0</v>
      </c>
      <c r="AI389" s="333">
        <f>'4.  2011-2014 LRAM'!AQ139*AI388</f>
        <v>0</v>
      </c>
      <c r="AJ389" s="333">
        <f>'4.  2011-2014 LRAM'!AR139*AJ388</f>
        <v>0</v>
      </c>
      <c r="AK389" s="333">
        <f>'4.  2011-2014 LRAM'!AS139*AK388</f>
        <v>0</v>
      </c>
      <c r="AL389" s="333">
        <f>'4.  2011-2014 LRAM'!AT139*AL388</f>
        <v>0</v>
      </c>
      <c r="AM389" s="333">
        <f>'4.  2011-2014 LRAM'!AU139*AM388</f>
        <v>0</v>
      </c>
      <c r="AN389" s="333">
        <f>'4.  2011-2014 LRAM'!AV139*AN388</f>
        <v>0</v>
      </c>
      <c r="AO389" s="333">
        <f>'4.  2011-2014 LRAM'!AW139*AO388</f>
        <v>0</v>
      </c>
      <c r="AP389" s="333">
        <f>'4.  2011-2014 LRAM'!AX139*AP388</f>
        <v>0</v>
      </c>
      <c r="AQ389" s="333">
        <f>'4.  2011-2014 LRAM'!AY139*AQ388</f>
        <v>0</v>
      </c>
      <c r="AR389" s="333">
        <f>'4.  2011-2014 LRAM'!AZ139*AR388</f>
        <v>0</v>
      </c>
      <c r="AS389" s="545">
        <f>SUM(AE389:AR389)</f>
        <v>0</v>
      </c>
    </row>
    <row r="390" spans="2:48">
      <c r="B390" s="285" t="s">
        <v>277</v>
      </c>
      <c r="C390" s="303"/>
      <c r="D390" s="245"/>
      <c r="E390" s="242"/>
      <c r="F390" s="242"/>
      <c r="G390" s="242"/>
      <c r="H390" s="242"/>
      <c r="I390" s="242"/>
      <c r="J390" s="242"/>
      <c r="K390" s="242"/>
      <c r="L390" s="242"/>
      <c r="M390" s="242"/>
      <c r="N390" s="242"/>
      <c r="O390" s="242"/>
      <c r="P390" s="242"/>
      <c r="Q390" s="242"/>
      <c r="R390" s="253"/>
      <c r="S390" s="242"/>
      <c r="T390" s="242"/>
      <c r="U390" s="242"/>
      <c r="V390" s="245"/>
      <c r="W390" s="245"/>
      <c r="X390" s="245"/>
      <c r="Y390" s="245"/>
      <c r="Z390" s="242"/>
      <c r="AA390" s="242"/>
      <c r="AB390" s="242"/>
      <c r="AC390" s="242"/>
      <c r="AD390" s="242"/>
      <c r="AE390" s="333">
        <f>'4.  2011-2014 LRAM'!AM278*AE388</f>
        <v>0</v>
      </c>
      <c r="AF390" s="333">
        <f>'4.  2011-2014 LRAM'!AN278*AF388</f>
        <v>0</v>
      </c>
      <c r="AG390" s="333">
        <f>'4.  2011-2014 LRAM'!AO278*AG388</f>
        <v>0</v>
      </c>
      <c r="AH390" s="333">
        <f>'4.  2011-2014 LRAM'!AP278*AH388</f>
        <v>0</v>
      </c>
      <c r="AI390" s="333">
        <f>'4.  2011-2014 LRAM'!AQ278*AI388</f>
        <v>0</v>
      </c>
      <c r="AJ390" s="333">
        <f>'4.  2011-2014 LRAM'!AR278*AJ388</f>
        <v>0</v>
      </c>
      <c r="AK390" s="333">
        <f>'4.  2011-2014 LRAM'!AS278*AK388</f>
        <v>0</v>
      </c>
      <c r="AL390" s="333">
        <f>'4.  2011-2014 LRAM'!AT278*AL388</f>
        <v>0</v>
      </c>
      <c r="AM390" s="333">
        <f>'4.  2011-2014 LRAM'!AU278*AM388</f>
        <v>0</v>
      </c>
      <c r="AN390" s="333">
        <f>'4.  2011-2014 LRAM'!AV278*AN388</f>
        <v>0</v>
      </c>
      <c r="AO390" s="333">
        <f>'4.  2011-2014 LRAM'!AW278*AO388</f>
        <v>0</v>
      </c>
      <c r="AP390" s="333">
        <f>'4.  2011-2014 LRAM'!AX278*AP388</f>
        <v>0</v>
      </c>
      <c r="AQ390" s="333">
        <f>'4.  2011-2014 LRAM'!AY278*AQ388</f>
        <v>0</v>
      </c>
      <c r="AR390" s="333">
        <f>'4.  2011-2014 LRAM'!AZ278*AR388</f>
        <v>0</v>
      </c>
      <c r="AS390" s="545">
        <f>SUM(AE390:AR390)</f>
        <v>0</v>
      </c>
    </row>
    <row r="391" spans="2:48">
      <c r="B391" s="285" t="s">
        <v>278</v>
      </c>
      <c r="C391" s="303"/>
      <c r="D391" s="245"/>
      <c r="E391" s="242"/>
      <c r="F391" s="242"/>
      <c r="G391" s="242"/>
      <c r="H391" s="242"/>
      <c r="I391" s="242"/>
      <c r="J391" s="242"/>
      <c r="K391" s="242"/>
      <c r="L391" s="242"/>
      <c r="M391" s="242"/>
      <c r="N391" s="242"/>
      <c r="O391" s="242"/>
      <c r="P391" s="242"/>
      <c r="Q391" s="242"/>
      <c r="R391" s="253"/>
      <c r="S391" s="242"/>
      <c r="T391" s="242"/>
      <c r="U391" s="242"/>
      <c r="V391" s="245"/>
      <c r="W391" s="245"/>
      <c r="X391" s="245"/>
      <c r="Y391" s="245"/>
      <c r="Z391" s="242"/>
      <c r="AA391" s="242"/>
      <c r="AB391" s="242"/>
      <c r="AC391" s="242"/>
      <c r="AD391" s="242"/>
      <c r="AE391" s="333">
        <f>'4.  2011-2014 LRAM'!AM414*AE388</f>
        <v>0</v>
      </c>
      <c r="AF391" s="333">
        <f>'4.  2011-2014 LRAM'!AN414*AF388</f>
        <v>0</v>
      </c>
      <c r="AG391" s="333">
        <f>'4.  2011-2014 LRAM'!AO414*AG388</f>
        <v>0</v>
      </c>
      <c r="AH391" s="333">
        <f>'4.  2011-2014 LRAM'!AP414*AH388</f>
        <v>0</v>
      </c>
      <c r="AI391" s="333">
        <f>'4.  2011-2014 LRAM'!AQ414*AI388</f>
        <v>0</v>
      </c>
      <c r="AJ391" s="333">
        <f>'4.  2011-2014 LRAM'!AR414*AJ388</f>
        <v>0</v>
      </c>
      <c r="AK391" s="333">
        <f>'4.  2011-2014 LRAM'!AS414*AK388</f>
        <v>0</v>
      </c>
      <c r="AL391" s="333">
        <f>'4.  2011-2014 LRAM'!AT414*AL388</f>
        <v>0</v>
      </c>
      <c r="AM391" s="333">
        <f>'4.  2011-2014 LRAM'!AU414*AM388</f>
        <v>0</v>
      </c>
      <c r="AN391" s="333">
        <f>'4.  2011-2014 LRAM'!AV414*AN388</f>
        <v>0</v>
      </c>
      <c r="AO391" s="333">
        <f>'4.  2011-2014 LRAM'!AW414*AO388</f>
        <v>0</v>
      </c>
      <c r="AP391" s="333">
        <f>'4.  2011-2014 LRAM'!AX414*AP388</f>
        <v>0</v>
      </c>
      <c r="AQ391" s="333">
        <f>'4.  2011-2014 LRAM'!AY414*AQ388</f>
        <v>0</v>
      </c>
      <c r="AR391" s="333">
        <f>'4.  2011-2014 LRAM'!AZ414*AR388</f>
        <v>0</v>
      </c>
      <c r="AS391" s="545">
        <f>SUM(AE391:AR391)</f>
        <v>0</v>
      </c>
    </row>
    <row r="392" spans="2:48">
      <c r="B392" s="285" t="s">
        <v>279</v>
      </c>
      <c r="C392" s="303"/>
      <c r="D392" s="245"/>
      <c r="E392" s="242"/>
      <c r="F392" s="242"/>
      <c r="G392" s="242"/>
      <c r="H392" s="242"/>
      <c r="I392" s="242"/>
      <c r="J392" s="242"/>
      <c r="K392" s="242"/>
      <c r="L392" s="242"/>
      <c r="M392" s="242"/>
      <c r="N392" s="242"/>
      <c r="O392" s="242"/>
      <c r="P392" s="242"/>
      <c r="Q392" s="242"/>
      <c r="R392" s="253"/>
      <c r="S392" s="242"/>
      <c r="T392" s="242"/>
      <c r="U392" s="242"/>
      <c r="V392" s="245"/>
      <c r="W392" s="245"/>
      <c r="X392" s="245"/>
      <c r="Y392" s="245"/>
      <c r="Z392" s="242"/>
      <c r="AA392" s="242"/>
      <c r="AB392" s="242"/>
      <c r="AC392" s="242"/>
      <c r="AD392" s="242"/>
      <c r="AE392" s="333">
        <f>'4.  2011-2014 LRAM'!AM551*AE388</f>
        <v>0</v>
      </c>
      <c r="AF392" s="333">
        <f>'4.  2011-2014 LRAM'!AN551*AF388</f>
        <v>0</v>
      </c>
      <c r="AG392" s="333">
        <f>'4.  2011-2014 LRAM'!AO551*AG388</f>
        <v>0</v>
      </c>
      <c r="AH392" s="333">
        <f>'4.  2011-2014 LRAM'!AP551*AH388</f>
        <v>0</v>
      </c>
      <c r="AI392" s="333">
        <f>'4.  2011-2014 LRAM'!AQ551*AI388</f>
        <v>0</v>
      </c>
      <c r="AJ392" s="333">
        <f>'4.  2011-2014 LRAM'!AR551*AJ388</f>
        <v>0</v>
      </c>
      <c r="AK392" s="333">
        <f>'4.  2011-2014 LRAM'!AS551*AK388</f>
        <v>0</v>
      </c>
      <c r="AL392" s="333">
        <f>'4.  2011-2014 LRAM'!AT551*AL388</f>
        <v>0</v>
      </c>
      <c r="AM392" s="333">
        <f>'4.  2011-2014 LRAM'!AU551*AM388</f>
        <v>0</v>
      </c>
      <c r="AN392" s="333">
        <f>'4.  2011-2014 LRAM'!AV551*AN388</f>
        <v>0</v>
      </c>
      <c r="AO392" s="333">
        <f>'4.  2011-2014 LRAM'!AW551*AO388</f>
        <v>0</v>
      </c>
      <c r="AP392" s="333">
        <f>'4.  2011-2014 LRAM'!AX551*AP388</f>
        <v>0</v>
      </c>
      <c r="AQ392" s="333">
        <f>'4.  2011-2014 LRAM'!AY551*AQ388</f>
        <v>0</v>
      </c>
      <c r="AR392" s="333">
        <f>'4.  2011-2014 LRAM'!AZ551*AR388</f>
        <v>0</v>
      </c>
      <c r="AS392" s="545">
        <f t="shared" ref="AS392:AS394" si="1139">SUM(AE392:AR392)</f>
        <v>0</v>
      </c>
    </row>
    <row r="393" spans="2:48">
      <c r="B393" s="285" t="s">
        <v>280</v>
      </c>
      <c r="C393" s="303"/>
      <c r="D393" s="245"/>
      <c r="E393" s="242"/>
      <c r="F393" s="242"/>
      <c r="G393" s="242"/>
      <c r="H393" s="242"/>
      <c r="I393" s="242"/>
      <c r="J393" s="242"/>
      <c r="K393" s="242"/>
      <c r="L393" s="242"/>
      <c r="M393" s="242"/>
      <c r="N393" s="242"/>
      <c r="O393" s="242"/>
      <c r="P393" s="242"/>
      <c r="Q393" s="242"/>
      <c r="R393" s="253"/>
      <c r="S393" s="242"/>
      <c r="T393" s="242"/>
      <c r="U393" s="242"/>
      <c r="V393" s="245"/>
      <c r="W393" s="245"/>
      <c r="X393" s="245"/>
      <c r="Y393" s="245"/>
      <c r="Z393" s="242"/>
      <c r="AA393" s="242"/>
      <c r="AB393" s="242"/>
      <c r="AC393" s="242"/>
      <c r="AD393" s="242"/>
      <c r="AE393" s="333">
        <f>AE208*AE388</f>
        <v>0</v>
      </c>
      <c r="AF393" s="333">
        <f t="shared" ref="AF393:AR393" si="1140">AF208*AF388</f>
        <v>0</v>
      </c>
      <c r="AG393" s="333">
        <f t="shared" si="1140"/>
        <v>0</v>
      </c>
      <c r="AH393" s="333">
        <f t="shared" si="1140"/>
        <v>0</v>
      </c>
      <c r="AI393" s="333">
        <f t="shared" si="1140"/>
        <v>0</v>
      </c>
      <c r="AJ393" s="333">
        <f t="shared" si="1140"/>
        <v>0</v>
      </c>
      <c r="AK393" s="333">
        <f t="shared" si="1140"/>
        <v>0</v>
      </c>
      <c r="AL393" s="333">
        <f t="shared" si="1140"/>
        <v>0</v>
      </c>
      <c r="AM393" s="333">
        <f t="shared" si="1140"/>
        <v>0</v>
      </c>
      <c r="AN393" s="333">
        <f t="shared" si="1140"/>
        <v>0</v>
      </c>
      <c r="AO393" s="333">
        <f t="shared" si="1140"/>
        <v>0</v>
      </c>
      <c r="AP393" s="333">
        <f t="shared" si="1140"/>
        <v>0</v>
      </c>
      <c r="AQ393" s="333">
        <f t="shared" si="1140"/>
        <v>0</v>
      </c>
      <c r="AR393" s="333">
        <f t="shared" si="1140"/>
        <v>0</v>
      </c>
      <c r="AS393" s="545">
        <f t="shared" si="1139"/>
        <v>0</v>
      </c>
    </row>
    <row r="394" spans="2:48">
      <c r="B394" s="285" t="s">
        <v>289</v>
      </c>
      <c r="C394" s="303"/>
      <c r="D394" s="245"/>
      <c r="E394" s="242"/>
      <c r="F394" s="242"/>
      <c r="G394" s="242"/>
      <c r="H394" s="242"/>
      <c r="I394" s="242"/>
      <c r="J394" s="242"/>
      <c r="K394" s="242"/>
      <c r="L394" s="242"/>
      <c r="M394" s="242"/>
      <c r="N394" s="242"/>
      <c r="O394" s="242"/>
      <c r="P394" s="242"/>
      <c r="Q394" s="242"/>
      <c r="R394" s="253"/>
      <c r="S394" s="242"/>
      <c r="T394" s="242"/>
      <c r="U394" s="242"/>
      <c r="V394" s="245"/>
      <c r="W394" s="245"/>
      <c r="X394" s="245"/>
      <c r="Y394" s="245"/>
      <c r="Z394" s="242"/>
      <c r="AA394" s="242"/>
      <c r="AB394" s="242"/>
      <c r="AC394" s="242"/>
      <c r="AD394" s="242"/>
      <c r="AE394" s="333">
        <f>AE385*AE388</f>
        <v>0</v>
      </c>
      <c r="AF394" s="333">
        <f t="shared" ref="AF394:AR394" si="1141">AF385*AF388</f>
        <v>0</v>
      </c>
      <c r="AG394" s="333">
        <f t="shared" si="1141"/>
        <v>0</v>
      </c>
      <c r="AH394" s="333">
        <f t="shared" si="1141"/>
        <v>0</v>
      </c>
      <c r="AI394" s="333">
        <f t="shared" si="1141"/>
        <v>0</v>
      </c>
      <c r="AJ394" s="333">
        <f t="shared" si="1141"/>
        <v>0</v>
      </c>
      <c r="AK394" s="333">
        <f t="shared" si="1141"/>
        <v>0</v>
      </c>
      <c r="AL394" s="333">
        <f t="shared" si="1141"/>
        <v>0</v>
      </c>
      <c r="AM394" s="333">
        <f t="shared" si="1141"/>
        <v>0</v>
      </c>
      <c r="AN394" s="333">
        <f t="shared" si="1141"/>
        <v>0</v>
      </c>
      <c r="AO394" s="333">
        <f t="shared" si="1141"/>
        <v>0</v>
      </c>
      <c r="AP394" s="333">
        <f t="shared" si="1141"/>
        <v>0</v>
      </c>
      <c r="AQ394" s="333">
        <f t="shared" si="1141"/>
        <v>0</v>
      </c>
      <c r="AR394" s="333">
        <f t="shared" si="1141"/>
        <v>0</v>
      </c>
      <c r="AS394" s="545">
        <f t="shared" si="1139"/>
        <v>0</v>
      </c>
    </row>
    <row r="395" spans="2:48" ht="15.75">
      <c r="B395" s="307" t="s">
        <v>281</v>
      </c>
      <c r="C395" s="303"/>
      <c r="D395" s="265"/>
      <c r="E395" s="295"/>
      <c r="F395" s="295"/>
      <c r="G395" s="295"/>
      <c r="H395" s="295"/>
      <c r="I395" s="295"/>
      <c r="J395" s="295"/>
      <c r="K395" s="295"/>
      <c r="L395" s="295"/>
      <c r="M395" s="295"/>
      <c r="N395" s="295"/>
      <c r="O395" s="295"/>
      <c r="P395" s="295"/>
      <c r="Q395" s="295"/>
      <c r="R395" s="262"/>
      <c r="S395" s="295"/>
      <c r="T395" s="295"/>
      <c r="U395" s="295"/>
      <c r="V395" s="265"/>
      <c r="W395" s="265"/>
      <c r="X395" s="265"/>
      <c r="Y395" s="265"/>
      <c r="Z395" s="295"/>
      <c r="AA395" s="295"/>
      <c r="AB395" s="295"/>
      <c r="AC395" s="295"/>
      <c r="AD395" s="295"/>
      <c r="AE395" s="304">
        <f>SUM(AE389:AE394)</f>
        <v>0</v>
      </c>
      <c r="AF395" s="304">
        <f t="shared" ref="AF395:AK395" si="1142">SUM(AF389:AF394)</f>
        <v>0</v>
      </c>
      <c r="AG395" s="304">
        <f t="shared" si="1142"/>
        <v>0</v>
      </c>
      <c r="AH395" s="304">
        <f t="shared" si="1142"/>
        <v>0</v>
      </c>
      <c r="AI395" s="304">
        <f t="shared" si="1142"/>
        <v>0</v>
      </c>
      <c r="AJ395" s="304">
        <f t="shared" si="1142"/>
        <v>0</v>
      </c>
      <c r="AK395" s="304">
        <f t="shared" si="1142"/>
        <v>0</v>
      </c>
      <c r="AL395" s="304">
        <f>SUM(AL389:AL394)</f>
        <v>0</v>
      </c>
      <c r="AM395" s="304">
        <f t="shared" ref="AM395:AR395" si="1143">SUM(AM389:AM394)</f>
        <v>0</v>
      </c>
      <c r="AN395" s="304">
        <f t="shared" si="1143"/>
        <v>0</v>
      </c>
      <c r="AO395" s="304">
        <f t="shared" si="1143"/>
        <v>0</v>
      </c>
      <c r="AP395" s="304">
        <f t="shared" si="1143"/>
        <v>0</v>
      </c>
      <c r="AQ395" s="304">
        <f t="shared" si="1143"/>
        <v>0</v>
      </c>
      <c r="AR395" s="304">
        <f t="shared" si="1143"/>
        <v>0</v>
      </c>
      <c r="AS395" s="361">
        <f>SUM(AS389:AS394)</f>
        <v>0</v>
      </c>
    </row>
    <row r="396" spans="2:48" ht="15.75">
      <c r="B396" s="307" t="s">
        <v>282</v>
      </c>
      <c r="C396" s="303"/>
      <c r="D396" s="308"/>
      <c r="E396" s="295"/>
      <c r="F396" s="295"/>
      <c r="G396" s="295"/>
      <c r="H396" s="295"/>
      <c r="I396" s="295"/>
      <c r="J396" s="295"/>
      <c r="K396" s="295"/>
      <c r="L396" s="295"/>
      <c r="M396" s="295"/>
      <c r="N396" s="295"/>
      <c r="O396" s="295"/>
      <c r="P396" s="295"/>
      <c r="Q396" s="295"/>
      <c r="R396" s="262"/>
      <c r="S396" s="295"/>
      <c r="T396" s="295"/>
      <c r="U396" s="295"/>
      <c r="V396" s="265"/>
      <c r="W396" s="265"/>
      <c r="X396" s="265"/>
      <c r="Y396" s="265"/>
      <c r="Z396" s="295"/>
      <c r="AA396" s="295"/>
      <c r="AB396" s="295"/>
      <c r="AC396" s="295"/>
      <c r="AD396" s="295"/>
      <c r="AE396" s="305">
        <f>AE386*AE388</f>
        <v>0</v>
      </c>
      <c r="AF396" s="305">
        <f t="shared" ref="AF396:AK396" si="1144">AF386*AF388</f>
        <v>0</v>
      </c>
      <c r="AG396" s="305">
        <f t="shared" si="1144"/>
        <v>0</v>
      </c>
      <c r="AH396" s="305">
        <f t="shared" si="1144"/>
        <v>0</v>
      </c>
      <c r="AI396" s="305">
        <f t="shared" si="1144"/>
        <v>0</v>
      </c>
      <c r="AJ396" s="305">
        <f t="shared" si="1144"/>
        <v>0</v>
      </c>
      <c r="AK396" s="305">
        <f t="shared" si="1144"/>
        <v>0</v>
      </c>
      <c r="AL396" s="305">
        <f>AL386*AL388</f>
        <v>0</v>
      </c>
      <c r="AM396" s="305">
        <f t="shared" ref="AM396:AR396" si="1145">AM386*AM388</f>
        <v>0</v>
      </c>
      <c r="AN396" s="305">
        <f t="shared" si="1145"/>
        <v>0</v>
      </c>
      <c r="AO396" s="305">
        <f t="shared" si="1145"/>
        <v>0</v>
      </c>
      <c r="AP396" s="305">
        <f t="shared" si="1145"/>
        <v>0</v>
      </c>
      <c r="AQ396" s="305">
        <f t="shared" si="1145"/>
        <v>0</v>
      </c>
      <c r="AR396" s="305">
        <f t="shared" si="1145"/>
        <v>0</v>
      </c>
      <c r="AS396" s="361">
        <f>SUM(AE396:AR396)</f>
        <v>0</v>
      </c>
    </row>
    <row r="397" spans="2:48" ht="15.75">
      <c r="B397" s="307" t="s">
        <v>283</v>
      </c>
      <c r="C397" s="303"/>
      <c r="D397" s="308"/>
      <c r="E397" s="295"/>
      <c r="F397" s="295"/>
      <c r="G397" s="295"/>
      <c r="H397" s="295"/>
      <c r="I397" s="295"/>
      <c r="J397" s="295"/>
      <c r="K397" s="295"/>
      <c r="L397" s="295"/>
      <c r="M397" s="295"/>
      <c r="N397" s="295"/>
      <c r="O397" s="295"/>
      <c r="P397" s="295"/>
      <c r="Q397" s="295"/>
      <c r="R397" s="262"/>
      <c r="S397" s="295"/>
      <c r="T397" s="295"/>
      <c r="U397" s="295"/>
      <c r="V397" s="308"/>
      <c r="W397" s="308"/>
      <c r="X397" s="308"/>
      <c r="Y397" s="308"/>
      <c r="Z397" s="295"/>
      <c r="AA397" s="295"/>
      <c r="AB397" s="295"/>
      <c r="AC397" s="295"/>
      <c r="AD397" s="295"/>
      <c r="AE397" s="309"/>
      <c r="AF397" s="309"/>
      <c r="AG397" s="309"/>
      <c r="AH397" s="309"/>
      <c r="AI397" s="309"/>
      <c r="AJ397" s="309"/>
      <c r="AK397" s="309"/>
      <c r="AL397" s="309"/>
      <c r="AM397" s="309"/>
      <c r="AN397" s="309"/>
      <c r="AO397" s="309"/>
      <c r="AP397" s="309"/>
      <c r="AQ397" s="309"/>
      <c r="AR397" s="309"/>
      <c r="AS397" s="361">
        <f>AS395-AS396</f>
        <v>0</v>
      </c>
    </row>
    <row r="398" spans="2:48">
      <c r="B398" s="285"/>
      <c r="C398" s="308"/>
      <c r="D398" s="308"/>
      <c r="E398" s="295"/>
      <c r="F398" s="295"/>
      <c r="G398" s="295"/>
      <c r="H398" s="295"/>
      <c r="I398" s="295"/>
      <c r="J398" s="295"/>
      <c r="K398" s="295"/>
      <c r="L398" s="295"/>
      <c r="M398" s="295"/>
      <c r="N398" s="295"/>
      <c r="O398" s="295"/>
      <c r="P398" s="295"/>
      <c r="Q398" s="295"/>
      <c r="R398" s="262"/>
      <c r="S398" s="295"/>
      <c r="T398" s="295"/>
      <c r="U398" s="295"/>
      <c r="V398" s="308"/>
      <c r="W398" s="303"/>
      <c r="X398" s="308"/>
      <c r="Y398" s="308"/>
      <c r="Z398" s="295"/>
      <c r="AA398" s="295"/>
      <c r="AB398" s="295"/>
      <c r="AC398" s="295"/>
      <c r="AD398" s="295"/>
      <c r="AE398" s="310"/>
      <c r="AF398" s="310"/>
      <c r="AG398" s="310"/>
      <c r="AH398" s="310"/>
      <c r="AI398" s="310"/>
      <c r="AJ398" s="310"/>
      <c r="AK398" s="310"/>
      <c r="AL398" s="310"/>
      <c r="AM398" s="310"/>
      <c r="AN398" s="310"/>
      <c r="AO398" s="310"/>
      <c r="AP398" s="310"/>
      <c r="AQ398" s="310"/>
      <c r="AR398" s="310"/>
      <c r="AS398" s="306"/>
    </row>
    <row r="399" spans="2:48">
      <c r="B399" s="392" t="s">
        <v>284</v>
      </c>
      <c r="C399" s="266"/>
      <c r="D399" s="242"/>
      <c r="E399" s="242"/>
      <c r="F399" s="242"/>
      <c r="G399" s="242"/>
      <c r="H399" s="242"/>
      <c r="I399" s="242"/>
      <c r="J399" s="242"/>
      <c r="K399" s="242"/>
      <c r="L399" s="242"/>
      <c r="M399" s="242"/>
      <c r="N399" s="242"/>
      <c r="O399" s="242"/>
      <c r="P399" s="242"/>
      <c r="Q399" s="242"/>
      <c r="R399" s="314"/>
      <c r="S399" s="242"/>
      <c r="T399" s="242"/>
      <c r="U399" s="242"/>
      <c r="V399" s="266"/>
      <c r="W399" s="245"/>
      <c r="X399" s="245"/>
      <c r="Y399" s="242"/>
      <c r="Z399" s="242"/>
      <c r="AA399" s="245"/>
      <c r="AB399" s="245"/>
      <c r="AC399" s="245"/>
      <c r="AD399" s="245"/>
      <c r="AE399" s="253">
        <f>SUMPRODUCT($E$228:$E$383,AE228:AE383)</f>
        <v>0</v>
      </c>
      <c r="AF399" s="253">
        <f>SUMPRODUCT($E$228:$E$383,AF228:AF383)</f>
        <v>0</v>
      </c>
      <c r="AG399" s="253">
        <f>IF(AG226="kw",SUMPRODUCT($Q$228:$Q$383,$S$228:$S$383,AG228:AG383),SUMPRODUCT($E$228:$E$383,AG228:AG383))</f>
        <v>0</v>
      </c>
      <c r="AH399" s="253">
        <f t="shared" ref="AH399:AR399" si="1146">IF(AH226="kw",SUMPRODUCT($Q$228:$Q$383,$S$228:$S$383,AH228:AH383),SUMPRODUCT($E$228:$E$383,AH228:AH383))</f>
        <v>0</v>
      </c>
      <c r="AI399" s="253">
        <f t="shared" si="1146"/>
        <v>0</v>
      </c>
      <c r="AJ399" s="253">
        <f t="shared" si="1146"/>
        <v>0</v>
      </c>
      <c r="AK399" s="253">
        <f t="shared" si="1146"/>
        <v>0</v>
      </c>
      <c r="AL399" s="253">
        <f t="shared" si="1146"/>
        <v>0</v>
      </c>
      <c r="AM399" s="253">
        <f t="shared" si="1146"/>
        <v>0</v>
      </c>
      <c r="AN399" s="253">
        <f t="shared" si="1146"/>
        <v>0</v>
      </c>
      <c r="AO399" s="253">
        <f t="shared" si="1146"/>
        <v>0</v>
      </c>
      <c r="AP399" s="253">
        <f t="shared" si="1146"/>
        <v>0</v>
      </c>
      <c r="AQ399" s="253">
        <f t="shared" si="1146"/>
        <v>0</v>
      </c>
      <c r="AR399" s="253">
        <f t="shared" si="1146"/>
        <v>0</v>
      </c>
      <c r="AS399" s="306"/>
    </row>
    <row r="400" spans="2:48">
      <c r="B400" s="392" t="s">
        <v>285</v>
      </c>
      <c r="C400" s="266"/>
      <c r="D400" s="242"/>
      <c r="E400" s="242"/>
      <c r="F400" s="242"/>
      <c r="G400" s="242"/>
      <c r="H400" s="242"/>
      <c r="I400" s="242"/>
      <c r="J400" s="242"/>
      <c r="K400" s="242"/>
      <c r="L400" s="242"/>
      <c r="M400" s="242"/>
      <c r="N400" s="242"/>
      <c r="O400" s="242"/>
      <c r="P400" s="242"/>
      <c r="Q400" s="242"/>
      <c r="R400" s="314"/>
      <c r="S400" s="242"/>
      <c r="T400" s="242"/>
      <c r="U400" s="242"/>
      <c r="V400" s="266"/>
      <c r="W400" s="245"/>
      <c r="X400" s="245"/>
      <c r="Y400" s="242"/>
      <c r="Z400" s="242"/>
      <c r="AA400" s="245"/>
      <c r="AB400" s="245"/>
      <c r="AC400" s="245"/>
      <c r="AD400" s="245"/>
      <c r="AE400" s="253">
        <f>SUMPRODUCT($F$228:$F$383,AE228:AE383)</f>
        <v>0</v>
      </c>
      <c r="AF400" s="253">
        <f>SUMPRODUCT($F$228:$F$383,AF228:AF383)</f>
        <v>0</v>
      </c>
      <c r="AG400" s="253">
        <f t="shared" ref="AG400" si="1147">IF(AG226="kw",SUMPRODUCT($Q$228:$Q$383,$T$228:$T$383,AG228:AG383),SUMPRODUCT($F$228:$F$383,AG228:AG383))</f>
        <v>0</v>
      </c>
      <c r="AH400" s="253">
        <f t="shared" ref="AH400:AR400" si="1148">IF(AH226="kw",SUMPRODUCT($Q$228:$Q$383,$T$228:$T$383,AH228:AH383),SUMPRODUCT($F$228:$F$383,AH228:AH383))</f>
        <v>0</v>
      </c>
      <c r="AI400" s="253">
        <f t="shared" si="1148"/>
        <v>0</v>
      </c>
      <c r="AJ400" s="253">
        <f t="shared" si="1148"/>
        <v>0</v>
      </c>
      <c r="AK400" s="253">
        <f t="shared" si="1148"/>
        <v>0</v>
      </c>
      <c r="AL400" s="253">
        <f t="shared" si="1148"/>
        <v>0</v>
      </c>
      <c r="AM400" s="253">
        <f t="shared" si="1148"/>
        <v>0</v>
      </c>
      <c r="AN400" s="253">
        <f t="shared" si="1148"/>
        <v>0</v>
      </c>
      <c r="AO400" s="253">
        <f t="shared" si="1148"/>
        <v>0</v>
      </c>
      <c r="AP400" s="253">
        <f t="shared" si="1148"/>
        <v>0</v>
      </c>
      <c r="AQ400" s="253">
        <f t="shared" si="1148"/>
        <v>0</v>
      </c>
      <c r="AR400" s="253">
        <f t="shared" si="1148"/>
        <v>0</v>
      </c>
      <c r="AS400" s="297"/>
    </row>
    <row r="401" spans="1:45">
      <c r="B401" s="392" t="s">
        <v>286</v>
      </c>
      <c r="C401" s="266"/>
      <c r="D401" s="242"/>
      <c r="E401" s="242"/>
      <c r="F401" s="242"/>
      <c r="G401" s="242"/>
      <c r="H401" s="242"/>
      <c r="I401" s="242"/>
      <c r="J401" s="242"/>
      <c r="K401" s="242"/>
      <c r="L401" s="242"/>
      <c r="M401" s="242"/>
      <c r="N401" s="242"/>
      <c r="O401" s="242"/>
      <c r="P401" s="242"/>
      <c r="Q401" s="242"/>
      <c r="R401" s="314"/>
      <c r="S401" s="242"/>
      <c r="T401" s="242"/>
      <c r="U401" s="242"/>
      <c r="V401" s="266"/>
      <c r="W401" s="245"/>
      <c r="X401" s="245"/>
      <c r="Y401" s="242"/>
      <c r="Z401" s="242"/>
      <c r="AA401" s="245"/>
      <c r="AB401" s="245"/>
      <c r="AC401" s="245"/>
      <c r="AD401" s="245"/>
      <c r="AE401" s="253">
        <f>SUMPRODUCT($G$228:$G$383,AE228:AE383)</f>
        <v>0</v>
      </c>
      <c r="AF401" s="253">
        <f>SUMPRODUCT($G$228:$G$383,AF228:AF383)</f>
        <v>0</v>
      </c>
      <c r="AG401" s="253">
        <f t="shared" ref="AG401" si="1149">IF(AG226="kw",SUMPRODUCT($Q$228:$Q$383,$U$228:$U$383,AG228:AG383),SUMPRODUCT($G$228:$G$383,AG228:AG383))</f>
        <v>0</v>
      </c>
      <c r="AH401" s="253">
        <f t="shared" ref="AH401:AR401" si="1150">IF(AH226="kw",SUMPRODUCT($Q$228:$Q$383,$U$228:$U$383,AH228:AH383),SUMPRODUCT($G$228:$G$383,AH228:AH383))</f>
        <v>0</v>
      </c>
      <c r="AI401" s="253">
        <f t="shared" si="1150"/>
        <v>0</v>
      </c>
      <c r="AJ401" s="253">
        <f t="shared" si="1150"/>
        <v>0</v>
      </c>
      <c r="AK401" s="253">
        <f t="shared" si="1150"/>
        <v>0</v>
      </c>
      <c r="AL401" s="253">
        <f t="shared" si="1150"/>
        <v>0</v>
      </c>
      <c r="AM401" s="253">
        <f t="shared" si="1150"/>
        <v>0</v>
      </c>
      <c r="AN401" s="253">
        <f t="shared" si="1150"/>
        <v>0</v>
      </c>
      <c r="AO401" s="253">
        <f t="shared" si="1150"/>
        <v>0</v>
      </c>
      <c r="AP401" s="253">
        <f t="shared" si="1150"/>
        <v>0</v>
      </c>
      <c r="AQ401" s="253">
        <f t="shared" si="1150"/>
        <v>0</v>
      </c>
      <c r="AR401" s="253">
        <f t="shared" si="1150"/>
        <v>0</v>
      </c>
      <c r="AS401" s="297"/>
    </row>
    <row r="402" spans="1:45">
      <c r="B402" s="392" t="s">
        <v>287</v>
      </c>
      <c r="C402" s="266"/>
      <c r="D402" s="242"/>
      <c r="E402" s="242"/>
      <c r="F402" s="242"/>
      <c r="G402" s="242"/>
      <c r="H402" s="242"/>
      <c r="I402" s="242"/>
      <c r="J402" s="242"/>
      <c r="K402" s="242"/>
      <c r="L402" s="242"/>
      <c r="M402" s="242"/>
      <c r="N402" s="242"/>
      <c r="O402" s="242"/>
      <c r="P402" s="242"/>
      <c r="Q402" s="242"/>
      <c r="R402" s="314"/>
      <c r="S402" s="242"/>
      <c r="T402" s="242"/>
      <c r="U402" s="242"/>
      <c r="V402" s="266"/>
      <c r="W402" s="245"/>
      <c r="X402" s="245"/>
      <c r="Y402" s="242"/>
      <c r="Z402" s="242"/>
      <c r="AA402" s="245"/>
      <c r="AB402" s="245"/>
      <c r="AC402" s="245"/>
      <c r="AD402" s="245"/>
      <c r="AE402" s="253">
        <f>SUMPRODUCT($H$228:$H$383,AE228:AE383)</f>
        <v>0</v>
      </c>
      <c r="AF402" s="253">
        <f>SUMPRODUCT($H$228:$H$383,AF228:AF383)</f>
        <v>0</v>
      </c>
      <c r="AG402" s="253">
        <f>IF(AG226="kw",SUMPRODUCT($Q$228:$Q$383,$V$228:$V$383,AG228:AG383),SUMPRODUCT($H$228:$H$383,AG228:AG383))</f>
        <v>0</v>
      </c>
      <c r="AH402" s="253">
        <f t="shared" ref="AH402:AR402" si="1151">IF(AH226="kw",SUMPRODUCT($Q$228:$Q$383,$V$228:$V$383,AH228:AH383),SUMPRODUCT($H$228:$H$383,AH228:AH383))</f>
        <v>0</v>
      </c>
      <c r="AI402" s="253">
        <f t="shared" si="1151"/>
        <v>0</v>
      </c>
      <c r="AJ402" s="253">
        <f t="shared" si="1151"/>
        <v>0</v>
      </c>
      <c r="AK402" s="253">
        <f t="shared" si="1151"/>
        <v>0</v>
      </c>
      <c r="AL402" s="253">
        <f t="shared" si="1151"/>
        <v>0</v>
      </c>
      <c r="AM402" s="253">
        <f t="shared" si="1151"/>
        <v>0</v>
      </c>
      <c r="AN402" s="253">
        <f t="shared" si="1151"/>
        <v>0</v>
      </c>
      <c r="AO402" s="253">
        <f t="shared" si="1151"/>
        <v>0</v>
      </c>
      <c r="AP402" s="253">
        <f t="shared" si="1151"/>
        <v>0</v>
      </c>
      <c r="AQ402" s="253">
        <f t="shared" si="1151"/>
        <v>0</v>
      </c>
      <c r="AR402" s="253">
        <f t="shared" si="1151"/>
        <v>0</v>
      </c>
      <c r="AS402" s="297"/>
    </row>
    <row r="403" spans="1:45">
      <c r="B403" s="392" t="s">
        <v>843</v>
      </c>
      <c r="C403" s="266"/>
      <c r="D403" s="242"/>
      <c r="E403" s="242"/>
      <c r="F403" s="242"/>
      <c r="G403" s="242"/>
      <c r="H403" s="242"/>
      <c r="I403" s="242"/>
      <c r="J403" s="242"/>
      <c r="K403" s="242"/>
      <c r="L403" s="242"/>
      <c r="M403" s="242"/>
      <c r="N403" s="242"/>
      <c r="O403" s="242"/>
      <c r="P403" s="242"/>
      <c r="Q403" s="242"/>
      <c r="R403" s="314"/>
      <c r="S403" s="242"/>
      <c r="T403" s="242"/>
      <c r="U403" s="242"/>
      <c r="V403" s="266"/>
      <c r="W403" s="245"/>
      <c r="X403" s="245"/>
      <c r="Y403" s="242"/>
      <c r="Z403" s="242"/>
      <c r="AA403" s="245"/>
      <c r="AB403" s="245"/>
      <c r="AC403" s="245"/>
      <c r="AD403" s="245"/>
      <c r="AE403" s="253">
        <f>SUMPRODUCT($I$228:$I$383,AE228:AE383)</f>
        <v>0</v>
      </c>
      <c r="AF403" s="253">
        <f>SUMPRODUCT($I$228:$I$383,AF228:AF383)</f>
        <v>730091.5</v>
      </c>
      <c r="AG403" s="253">
        <f>IF(AG226="kw",SUMPRODUCT($Q$228:$Q$383,$W$228:$W$383,AG228:AG383),SUMPRODUCT($I$228:$I$383,AG228:AG383))</f>
        <v>11532</v>
      </c>
      <c r="AH403" s="253">
        <f t="shared" ref="AH403:AR403" si="1152">IF(AH226="kw",SUMPRODUCT($Q$228:$Q$383,$W$228:$W$383,AH228:AH383),SUMPRODUCT($I$228:$I$383,AH228:AH383))</f>
        <v>180.00000000000003</v>
      </c>
      <c r="AI403" s="253">
        <f t="shared" si="1152"/>
        <v>0</v>
      </c>
      <c r="AJ403" s="253">
        <f t="shared" si="1152"/>
        <v>0</v>
      </c>
      <c r="AK403" s="253">
        <f t="shared" si="1152"/>
        <v>0</v>
      </c>
      <c r="AL403" s="253">
        <f t="shared" si="1152"/>
        <v>0</v>
      </c>
      <c r="AM403" s="253">
        <f t="shared" si="1152"/>
        <v>0</v>
      </c>
      <c r="AN403" s="253">
        <f t="shared" si="1152"/>
        <v>0</v>
      </c>
      <c r="AO403" s="253">
        <f t="shared" si="1152"/>
        <v>0</v>
      </c>
      <c r="AP403" s="253">
        <f t="shared" si="1152"/>
        <v>0</v>
      </c>
      <c r="AQ403" s="253">
        <f t="shared" si="1152"/>
        <v>0</v>
      </c>
      <c r="AR403" s="253">
        <f t="shared" si="1152"/>
        <v>0</v>
      </c>
      <c r="AS403" s="297"/>
    </row>
    <row r="404" spans="1:45">
      <c r="B404" s="392" t="s">
        <v>853</v>
      </c>
      <c r="C404" s="266"/>
      <c r="D404" s="242"/>
      <c r="E404" s="242"/>
      <c r="F404" s="242"/>
      <c r="G404" s="242"/>
      <c r="H404" s="242"/>
      <c r="I404" s="242"/>
      <c r="J404" s="242"/>
      <c r="K404" s="242"/>
      <c r="L404" s="242"/>
      <c r="M404" s="242"/>
      <c r="N404" s="242"/>
      <c r="O404" s="242"/>
      <c r="P404" s="242"/>
      <c r="Q404" s="242"/>
      <c r="R404" s="314"/>
      <c r="S404" s="242"/>
      <c r="T404" s="242"/>
      <c r="U404" s="242"/>
      <c r="V404" s="266"/>
      <c r="W404" s="245"/>
      <c r="X404" s="245"/>
      <c r="Y404" s="242"/>
      <c r="Z404" s="242"/>
      <c r="AA404" s="245"/>
      <c r="AB404" s="245"/>
      <c r="AC404" s="245"/>
      <c r="AD404" s="245"/>
      <c r="AE404" s="253">
        <f>SUMPRODUCT($J$228:$J$383,AE228:AE383)</f>
        <v>0</v>
      </c>
      <c r="AF404" s="253">
        <f>SUMPRODUCT($J$228:$J$383,AF228:AF383)</f>
        <v>730091.5</v>
      </c>
      <c r="AG404" s="253">
        <f>IF(AG226="kw",SUMPRODUCT($Q$228:$Q$383,$X$228:$X$383,AG228:AG383),SUMPRODUCT($J$228:$J$383,AG228:AG383))</f>
        <v>11532</v>
      </c>
      <c r="AH404" s="253">
        <f t="shared" ref="AH404:AR404" si="1153">IF(AH226="kw",SUMPRODUCT($Q$228:$Q$383,$X$228:$X$383,AH228:AH383),SUMPRODUCT($J$228:$J$383,AH228:AH383))</f>
        <v>180.00000000000003</v>
      </c>
      <c r="AI404" s="253">
        <f t="shared" si="1153"/>
        <v>0</v>
      </c>
      <c r="AJ404" s="253">
        <f t="shared" si="1153"/>
        <v>0</v>
      </c>
      <c r="AK404" s="253">
        <f t="shared" si="1153"/>
        <v>0</v>
      </c>
      <c r="AL404" s="253">
        <f t="shared" si="1153"/>
        <v>0</v>
      </c>
      <c r="AM404" s="253">
        <f t="shared" si="1153"/>
        <v>0</v>
      </c>
      <c r="AN404" s="253">
        <f t="shared" si="1153"/>
        <v>0</v>
      </c>
      <c r="AO404" s="253">
        <f t="shared" si="1153"/>
        <v>0</v>
      </c>
      <c r="AP404" s="253">
        <f t="shared" si="1153"/>
        <v>0</v>
      </c>
      <c r="AQ404" s="253">
        <f t="shared" si="1153"/>
        <v>0</v>
      </c>
      <c r="AR404" s="253">
        <f t="shared" si="1153"/>
        <v>0</v>
      </c>
      <c r="AS404" s="297"/>
    </row>
    <row r="405" spans="1:45">
      <c r="B405" s="392" t="s">
        <v>854</v>
      </c>
      <c r="C405" s="266"/>
      <c r="D405" s="242"/>
      <c r="E405" s="242"/>
      <c r="F405" s="242"/>
      <c r="G405" s="242"/>
      <c r="H405" s="242"/>
      <c r="I405" s="242"/>
      <c r="J405" s="242"/>
      <c r="K405" s="242"/>
      <c r="L405" s="242"/>
      <c r="M405" s="242"/>
      <c r="N405" s="242"/>
      <c r="O405" s="242"/>
      <c r="P405" s="242"/>
      <c r="Q405" s="242"/>
      <c r="R405" s="314"/>
      <c r="S405" s="242"/>
      <c r="T405" s="242"/>
      <c r="U405" s="242"/>
      <c r="V405" s="266"/>
      <c r="W405" s="245"/>
      <c r="X405" s="245"/>
      <c r="Y405" s="242"/>
      <c r="Z405" s="242"/>
      <c r="AA405" s="245"/>
      <c r="AB405" s="245"/>
      <c r="AC405" s="245"/>
      <c r="AD405" s="245"/>
      <c r="AE405" s="253">
        <f>SUMPRODUCT($K$228:$K$383,AE228:AE383)</f>
        <v>0</v>
      </c>
      <c r="AF405" s="253">
        <f>SUMPRODUCT($K$228:$K$383,AF228:AF383)</f>
        <v>724727.5</v>
      </c>
      <c r="AG405" s="253">
        <f>IF(AG226="kw",SUMPRODUCT($Q$228:$Q$383,$Y$228:$Y$383,AG228:AG383),SUMPRODUCT($K$228:$K$383,AG228:AG383))</f>
        <v>11532</v>
      </c>
      <c r="AH405" s="253">
        <f t="shared" ref="AH405:AR405" si="1154">IF(AH226="kw",SUMPRODUCT($Q$228:$Q$383,$Y$228:$Y$383,AH228:AH383),SUMPRODUCT($K$228:$K$383,AH228:AH383))</f>
        <v>180.00000000000003</v>
      </c>
      <c r="AI405" s="253">
        <f t="shared" si="1154"/>
        <v>0</v>
      </c>
      <c r="AJ405" s="253">
        <f t="shared" si="1154"/>
        <v>0</v>
      </c>
      <c r="AK405" s="253">
        <f t="shared" si="1154"/>
        <v>0</v>
      </c>
      <c r="AL405" s="253">
        <f t="shared" si="1154"/>
        <v>0</v>
      </c>
      <c r="AM405" s="253">
        <f t="shared" si="1154"/>
        <v>0</v>
      </c>
      <c r="AN405" s="253">
        <f t="shared" si="1154"/>
        <v>0</v>
      </c>
      <c r="AO405" s="253">
        <f t="shared" si="1154"/>
        <v>0</v>
      </c>
      <c r="AP405" s="253">
        <f t="shared" si="1154"/>
        <v>0</v>
      </c>
      <c r="AQ405" s="253">
        <f t="shared" si="1154"/>
        <v>0</v>
      </c>
      <c r="AR405" s="253">
        <f t="shared" si="1154"/>
        <v>0</v>
      </c>
      <c r="AS405" s="297"/>
    </row>
    <row r="406" spans="1:45">
      <c r="B406" s="392" t="s">
        <v>855</v>
      </c>
      <c r="C406" s="266"/>
      <c r="D406" s="242"/>
      <c r="E406" s="242"/>
      <c r="F406" s="242"/>
      <c r="G406" s="242"/>
      <c r="H406" s="242"/>
      <c r="I406" s="242"/>
      <c r="J406" s="242"/>
      <c r="K406" s="242"/>
      <c r="L406" s="242"/>
      <c r="M406" s="242"/>
      <c r="N406" s="242"/>
      <c r="O406" s="242"/>
      <c r="P406" s="242"/>
      <c r="Q406" s="242"/>
      <c r="R406" s="314"/>
      <c r="S406" s="242"/>
      <c r="T406" s="242"/>
      <c r="U406" s="242"/>
      <c r="V406" s="266"/>
      <c r="W406" s="245"/>
      <c r="X406" s="245"/>
      <c r="Y406" s="242"/>
      <c r="Z406" s="242"/>
      <c r="AA406" s="245"/>
      <c r="AB406" s="245"/>
      <c r="AC406" s="245"/>
      <c r="AD406" s="245"/>
      <c r="AE406" s="253">
        <f>SUMPRODUCT($L$228:$L$383,AE228:AE383)</f>
        <v>0</v>
      </c>
      <c r="AF406" s="253">
        <f>SUMPRODUCT($L$228:$L$383,AF228:AF383)</f>
        <v>716952.89999999991</v>
      </c>
      <c r="AG406" s="253">
        <f>IF(AG226="kw",SUMPRODUCT($Q$228:$Q$383,$Z$228:$Z$383,AG228:AG383),SUMPRODUCT($L$228:$L$383,AG228:AG383))</f>
        <v>11532</v>
      </c>
      <c r="AH406" s="253">
        <f t="shared" ref="AH406:AR406" si="1155">IF(AH226="kw",SUMPRODUCT($Q$228:$Q$383,$Z$228:$Z$383,AH228:AH383),SUMPRODUCT($L$228:$L$383,AH228:AH383))</f>
        <v>180.00000000000003</v>
      </c>
      <c r="AI406" s="253">
        <f t="shared" si="1155"/>
        <v>0</v>
      </c>
      <c r="AJ406" s="253">
        <f t="shared" si="1155"/>
        <v>0</v>
      </c>
      <c r="AK406" s="253">
        <f t="shared" si="1155"/>
        <v>0</v>
      </c>
      <c r="AL406" s="253">
        <f t="shared" si="1155"/>
        <v>0</v>
      </c>
      <c r="AM406" s="253">
        <f t="shared" si="1155"/>
        <v>0</v>
      </c>
      <c r="AN406" s="253">
        <f t="shared" si="1155"/>
        <v>0</v>
      </c>
      <c r="AO406" s="253">
        <f t="shared" si="1155"/>
        <v>0</v>
      </c>
      <c r="AP406" s="253">
        <f t="shared" si="1155"/>
        <v>0</v>
      </c>
      <c r="AQ406" s="253">
        <f t="shared" si="1155"/>
        <v>0</v>
      </c>
      <c r="AR406" s="253">
        <f t="shared" si="1155"/>
        <v>0</v>
      </c>
      <c r="AS406" s="297"/>
    </row>
    <row r="407" spans="1:45">
      <c r="B407" s="392" t="s">
        <v>856</v>
      </c>
      <c r="C407" s="266"/>
      <c r="D407" s="242"/>
      <c r="E407" s="242"/>
      <c r="F407" s="242"/>
      <c r="G407" s="242"/>
      <c r="H407" s="242"/>
      <c r="I407" s="242"/>
      <c r="J407" s="242"/>
      <c r="K407" s="242"/>
      <c r="L407" s="242"/>
      <c r="M407" s="242"/>
      <c r="N407" s="242"/>
      <c r="O407" s="242"/>
      <c r="P407" s="242"/>
      <c r="Q407" s="242"/>
      <c r="R407" s="314"/>
      <c r="S407" s="242"/>
      <c r="T407" s="242"/>
      <c r="U407" s="242"/>
      <c r="V407" s="266"/>
      <c r="W407" s="245"/>
      <c r="X407" s="245"/>
      <c r="Y407" s="242"/>
      <c r="Z407" s="242"/>
      <c r="AA407" s="245"/>
      <c r="AB407" s="245"/>
      <c r="AC407" s="245"/>
      <c r="AD407" s="245"/>
      <c r="AE407" s="253">
        <f>SUMPRODUCT($M$228:$M$383,AE228:AE383)</f>
        <v>0</v>
      </c>
      <c r="AF407" s="253">
        <f>SUMPRODUCT($M$228:$M$383,AF228:AF383)</f>
        <v>715749.89999999991</v>
      </c>
      <c r="AG407" s="253">
        <f>IF(AG226="kw",SUMPRODUCT($Q$228:$Q$383,$AA$228:$AA$383,AG228:AG383),SUMPRODUCT($M$228:$M$383,AG228:AG383))</f>
        <v>11532</v>
      </c>
      <c r="AH407" s="253">
        <f t="shared" ref="AH407:AR407" si="1156">IF(AH226="kw",SUMPRODUCT($Q$228:$Q$383,$AA$228:$AA$383,AH228:AH383),SUMPRODUCT($M$228:$M$383,AH228:AH383))</f>
        <v>180.00000000000003</v>
      </c>
      <c r="AI407" s="253">
        <f t="shared" si="1156"/>
        <v>0</v>
      </c>
      <c r="AJ407" s="253">
        <f t="shared" si="1156"/>
        <v>0</v>
      </c>
      <c r="AK407" s="253">
        <f t="shared" si="1156"/>
        <v>0</v>
      </c>
      <c r="AL407" s="253">
        <f t="shared" si="1156"/>
        <v>0</v>
      </c>
      <c r="AM407" s="253">
        <f t="shared" si="1156"/>
        <v>0</v>
      </c>
      <c r="AN407" s="253">
        <f t="shared" si="1156"/>
        <v>0</v>
      </c>
      <c r="AO407" s="253">
        <f t="shared" si="1156"/>
        <v>0</v>
      </c>
      <c r="AP407" s="253">
        <f t="shared" si="1156"/>
        <v>0</v>
      </c>
      <c r="AQ407" s="253">
        <f t="shared" si="1156"/>
        <v>0</v>
      </c>
      <c r="AR407" s="253">
        <f t="shared" si="1156"/>
        <v>0</v>
      </c>
      <c r="AS407" s="297"/>
    </row>
    <row r="408" spans="1:45">
      <c r="B408" s="392" t="s">
        <v>857</v>
      </c>
      <c r="C408" s="266"/>
      <c r="D408" s="242"/>
      <c r="E408" s="242"/>
      <c r="F408" s="242"/>
      <c r="G408" s="242"/>
      <c r="H408" s="242"/>
      <c r="I408" s="242"/>
      <c r="J408" s="242"/>
      <c r="K408" s="242"/>
      <c r="L408" s="242"/>
      <c r="M408" s="242"/>
      <c r="N408" s="242"/>
      <c r="O408" s="242"/>
      <c r="P408" s="242"/>
      <c r="Q408" s="242"/>
      <c r="R408" s="314"/>
      <c r="S408" s="242"/>
      <c r="T408" s="242"/>
      <c r="U408" s="242"/>
      <c r="V408" s="266"/>
      <c r="W408" s="245"/>
      <c r="X408" s="245"/>
      <c r="Y408" s="242"/>
      <c r="Z408" s="242"/>
      <c r="AA408" s="245"/>
      <c r="AB408" s="245"/>
      <c r="AC408" s="245"/>
      <c r="AD408" s="245"/>
      <c r="AE408" s="253">
        <f>SUMPRODUCT($N$228:$N$383,AE228:AE383)</f>
        <v>0</v>
      </c>
      <c r="AF408" s="253">
        <f>SUMPRODUCT($N$228:$N$383,AF228:AF383)</f>
        <v>708817.2</v>
      </c>
      <c r="AG408" s="253">
        <f>IF(AG226="kw",SUMPRODUCT($Q$228:$Q$383,$AB$228:$AB$383,AG228:AG383),SUMPRODUCT($N$228:$N$383,AG228:AG383))</f>
        <v>11444.4</v>
      </c>
      <c r="AH408" s="253">
        <f t="shared" ref="AH408:AR408" si="1157">IF(AH226="kw",SUMPRODUCT($Q$228:$Q$383,$AB$228:$AB$383,AH228:AH383),SUMPRODUCT($N$228:$N$383,AH228:AH383))</f>
        <v>178.8</v>
      </c>
      <c r="AI408" s="253">
        <f t="shared" si="1157"/>
        <v>0</v>
      </c>
      <c r="AJ408" s="253">
        <f t="shared" si="1157"/>
        <v>0</v>
      </c>
      <c r="AK408" s="253">
        <f t="shared" si="1157"/>
        <v>0</v>
      </c>
      <c r="AL408" s="253">
        <f t="shared" si="1157"/>
        <v>0</v>
      </c>
      <c r="AM408" s="253">
        <f t="shared" si="1157"/>
        <v>0</v>
      </c>
      <c r="AN408" s="253">
        <f t="shared" si="1157"/>
        <v>0</v>
      </c>
      <c r="AO408" s="253">
        <f t="shared" si="1157"/>
        <v>0</v>
      </c>
      <c r="AP408" s="253">
        <f t="shared" si="1157"/>
        <v>0</v>
      </c>
      <c r="AQ408" s="253">
        <f t="shared" si="1157"/>
        <v>0</v>
      </c>
      <c r="AR408" s="253">
        <f t="shared" si="1157"/>
        <v>0</v>
      </c>
      <c r="AS408" s="297"/>
    </row>
    <row r="409" spans="1:45">
      <c r="B409" s="393" t="s">
        <v>858</v>
      </c>
      <c r="C409" s="321"/>
      <c r="D409" s="339"/>
      <c r="E409" s="339"/>
      <c r="F409" s="339"/>
      <c r="G409" s="339"/>
      <c r="H409" s="339"/>
      <c r="I409" s="339"/>
      <c r="J409" s="339"/>
      <c r="K409" s="339"/>
      <c r="L409" s="339"/>
      <c r="M409" s="339"/>
      <c r="N409" s="339"/>
      <c r="O409" s="339"/>
      <c r="P409" s="339"/>
      <c r="Q409" s="339"/>
      <c r="R409" s="338"/>
      <c r="S409" s="339"/>
      <c r="T409" s="339"/>
      <c r="U409" s="339"/>
      <c r="V409" s="321"/>
      <c r="W409" s="340"/>
      <c r="X409" s="340"/>
      <c r="Y409" s="339"/>
      <c r="Z409" s="339"/>
      <c r="AA409" s="340"/>
      <c r="AB409" s="340"/>
      <c r="AC409" s="340"/>
      <c r="AD409" s="340"/>
      <c r="AE409" s="287">
        <f>SUMPRODUCT($O$228:$O$383,AE228:AE383)</f>
        <v>0</v>
      </c>
      <c r="AF409" s="287">
        <f>SUMPRODUCT($O$228:$O$383,AF228:AF383)</f>
        <v>563344.5</v>
      </c>
      <c r="AG409" s="287">
        <f>IF(AG226="kw",SUMPRODUCT($Q$228:$Q$383,$AC$228:$AC$383,AG228:AG383),SUMPRODUCT($O$228:$O$383,AG228:AG383))</f>
        <v>10660.2</v>
      </c>
      <c r="AH409" s="287">
        <f t="shared" ref="AH409:AR409" si="1158">IF(AH226="kw",SUMPRODUCT($Q$228:$Q$383,$AC$228:$AC$383,AH228:AH383),SUMPRODUCT($O$228:$O$383,AH228:AH383))</f>
        <v>119.39999999999999</v>
      </c>
      <c r="AI409" s="287">
        <f t="shared" si="1158"/>
        <v>0</v>
      </c>
      <c r="AJ409" s="287">
        <f t="shared" si="1158"/>
        <v>0</v>
      </c>
      <c r="AK409" s="287">
        <f t="shared" si="1158"/>
        <v>0</v>
      </c>
      <c r="AL409" s="287">
        <f t="shared" si="1158"/>
        <v>0</v>
      </c>
      <c r="AM409" s="287">
        <f t="shared" si="1158"/>
        <v>0</v>
      </c>
      <c r="AN409" s="287">
        <f t="shared" si="1158"/>
        <v>0</v>
      </c>
      <c r="AO409" s="287">
        <f t="shared" si="1158"/>
        <v>0</v>
      </c>
      <c r="AP409" s="287">
        <f t="shared" si="1158"/>
        <v>0</v>
      </c>
      <c r="AQ409" s="287">
        <f t="shared" si="1158"/>
        <v>0</v>
      </c>
      <c r="AR409" s="287">
        <f t="shared" si="1158"/>
        <v>0</v>
      </c>
      <c r="AS409" s="341"/>
    </row>
    <row r="410" spans="1:45" ht="21" customHeight="1">
      <c r="B410" s="324" t="s">
        <v>579</v>
      </c>
      <c r="C410" s="342"/>
      <c r="D410" s="343"/>
      <c r="E410" s="343"/>
      <c r="F410" s="343"/>
      <c r="G410" s="343"/>
      <c r="H410" s="343"/>
      <c r="I410" s="343"/>
      <c r="J410" s="343"/>
      <c r="K410" s="343"/>
      <c r="L410" s="343"/>
      <c r="M410" s="343"/>
      <c r="N410" s="343"/>
      <c r="O410" s="343"/>
      <c r="P410" s="343"/>
      <c r="Q410" s="343"/>
      <c r="R410" s="343"/>
      <c r="S410" s="343"/>
      <c r="T410" s="343"/>
      <c r="U410" s="343"/>
      <c r="V410" s="327"/>
      <c r="W410" s="328"/>
      <c r="X410" s="343"/>
      <c r="Y410" s="343"/>
      <c r="Z410" s="343"/>
      <c r="AA410" s="343"/>
      <c r="AB410" s="343"/>
      <c r="AC410" s="343"/>
      <c r="AD410" s="343"/>
      <c r="AE410" s="344"/>
      <c r="AF410" s="344"/>
      <c r="AG410" s="344"/>
      <c r="AH410" s="344"/>
      <c r="AI410" s="344"/>
      <c r="AJ410" s="344"/>
      <c r="AK410" s="344"/>
      <c r="AL410" s="344"/>
      <c r="AM410" s="344"/>
      <c r="AN410" s="344"/>
      <c r="AO410" s="344"/>
      <c r="AP410" s="344"/>
      <c r="AQ410" s="344"/>
      <c r="AR410" s="344"/>
      <c r="AS410" s="344"/>
    </row>
    <row r="413" spans="1:45" ht="15.75">
      <c r="B413" s="243" t="s">
        <v>290</v>
      </c>
      <c r="C413" s="244"/>
      <c r="D413" s="513" t="s">
        <v>523</v>
      </c>
      <c r="E413" s="219"/>
      <c r="F413" s="515"/>
      <c r="G413" s="219"/>
      <c r="H413" s="219"/>
      <c r="I413" s="219"/>
      <c r="J413" s="219"/>
      <c r="K413" s="219"/>
      <c r="L413" s="219"/>
      <c r="M413" s="219"/>
      <c r="N413" s="219"/>
      <c r="O413" s="219"/>
      <c r="P413" s="219"/>
      <c r="Q413" s="219"/>
      <c r="R413" s="244"/>
      <c r="S413" s="219"/>
      <c r="T413" s="219"/>
      <c r="U413" s="219"/>
      <c r="V413" s="219"/>
      <c r="W413" s="219"/>
      <c r="X413" s="219"/>
      <c r="Y413" s="219"/>
      <c r="Z413" s="219"/>
      <c r="AA413" s="219"/>
      <c r="AB413" s="219"/>
      <c r="AC413" s="219"/>
      <c r="AD413" s="219"/>
      <c r="AE413" s="233"/>
      <c r="AF413" s="231"/>
      <c r="AG413" s="231"/>
      <c r="AH413" s="231"/>
      <c r="AI413" s="231"/>
      <c r="AJ413" s="231"/>
      <c r="AK413" s="231"/>
      <c r="AL413" s="231"/>
      <c r="AM413" s="231"/>
      <c r="AN413" s="231"/>
      <c r="AO413" s="231"/>
      <c r="AP413" s="231"/>
      <c r="AQ413" s="231"/>
      <c r="AR413" s="231"/>
      <c r="AS413" s="231"/>
    </row>
    <row r="414" spans="1:45" ht="33.75" customHeight="1">
      <c r="B414" s="1123" t="s">
        <v>211</v>
      </c>
      <c r="C414" s="1125" t="s">
        <v>33</v>
      </c>
      <c r="D414" s="246" t="s">
        <v>421</v>
      </c>
      <c r="E414" s="1129" t="s">
        <v>209</v>
      </c>
      <c r="F414" s="1130"/>
      <c r="G414" s="1130"/>
      <c r="H414" s="1130"/>
      <c r="I414" s="1130"/>
      <c r="J414" s="1130"/>
      <c r="K414" s="1130"/>
      <c r="L414" s="1130"/>
      <c r="M414" s="1130"/>
      <c r="N414" s="1130"/>
      <c r="O414" s="1130"/>
      <c r="P414" s="1131"/>
      <c r="Q414" s="1127" t="s">
        <v>213</v>
      </c>
      <c r="R414" s="246" t="s">
        <v>422</v>
      </c>
      <c r="S414" s="1120" t="s">
        <v>212</v>
      </c>
      <c r="T414" s="1121"/>
      <c r="U414" s="1121"/>
      <c r="V414" s="1121"/>
      <c r="W414" s="1121"/>
      <c r="X414" s="1121"/>
      <c r="Y414" s="1121"/>
      <c r="Z414" s="1121"/>
      <c r="AA414" s="1121"/>
      <c r="AB414" s="1121"/>
      <c r="AC414" s="1121"/>
      <c r="AD414" s="1132"/>
      <c r="AE414" s="1120" t="s">
        <v>242</v>
      </c>
      <c r="AF414" s="1121"/>
      <c r="AG414" s="1121"/>
      <c r="AH414" s="1121"/>
      <c r="AI414" s="1121"/>
      <c r="AJ414" s="1121"/>
      <c r="AK414" s="1121"/>
      <c r="AL414" s="1121"/>
      <c r="AM414" s="1121"/>
      <c r="AN414" s="1121"/>
      <c r="AO414" s="1121"/>
      <c r="AP414" s="1121"/>
      <c r="AQ414" s="1121"/>
      <c r="AR414" s="1121"/>
      <c r="AS414" s="1122"/>
    </row>
    <row r="415" spans="1:45" ht="61.5" customHeight="1">
      <c r="B415" s="1124"/>
      <c r="C415" s="1126"/>
      <c r="D415" s="247">
        <v>2017</v>
      </c>
      <c r="E415" s="247">
        <v>2018</v>
      </c>
      <c r="F415" s="247">
        <v>2019</v>
      </c>
      <c r="G415" s="247">
        <v>2020</v>
      </c>
      <c r="H415" s="247">
        <v>2021</v>
      </c>
      <c r="I415" s="247">
        <v>2022</v>
      </c>
      <c r="J415" s="247">
        <v>2023</v>
      </c>
      <c r="K415" s="247">
        <v>2024</v>
      </c>
      <c r="L415" s="247">
        <v>2025</v>
      </c>
      <c r="M415" s="247">
        <v>2026</v>
      </c>
      <c r="N415" s="247">
        <v>2027</v>
      </c>
      <c r="O415" s="247">
        <v>2028</v>
      </c>
      <c r="P415" s="247">
        <v>2029</v>
      </c>
      <c r="Q415" s="1128"/>
      <c r="R415" s="247">
        <v>2017</v>
      </c>
      <c r="S415" s="247">
        <v>2018</v>
      </c>
      <c r="T415" s="247">
        <v>2019</v>
      </c>
      <c r="U415" s="247">
        <v>2020</v>
      </c>
      <c r="V415" s="247">
        <v>2021</v>
      </c>
      <c r="W415" s="247">
        <v>2022</v>
      </c>
      <c r="X415" s="247">
        <v>2023</v>
      </c>
      <c r="Y415" s="247">
        <v>2024</v>
      </c>
      <c r="Z415" s="247">
        <v>2025</v>
      </c>
      <c r="AA415" s="247">
        <v>2026</v>
      </c>
      <c r="AB415" s="247">
        <v>2027</v>
      </c>
      <c r="AC415" s="247">
        <v>2028</v>
      </c>
      <c r="AD415" s="247">
        <v>2029</v>
      </c>
      <c r="AE415" s="247" t="str">
        <f>'1.  LRAMVA Summary'!$D$53</f>
        <v>Residential</v>
      </c>
      <c r="AF415" s="247" t="str">
        <f>'1.  LRAMVA Summary'!$E$53</f>
        <v>GS&lt;50 kW</v>
      </c>
      <c r="AG415" s="247" t="str">
        <f>'1.  LRAMVA Summary'!$F$53</f>
        <v>GS&gt;50 KW - Thermal Demand Meter</v>
      </c>
      <c r="AH415" s="247" t="str">
        <f>'1.  LRAMVA Summary'!$G$53</f>
        <v>GS&gt;50 KW - Interval Meter</v>
      </c>
      <c r="AI415" s="247" t="str">
        <f>'1.  LRAMVA Summary'!$H$53</f>
        <v>Street Lighting</v>
      </c>
      <c r="AJ415" s="247" t="str">
        <f>'1.  LRAMVA Summary'!$I$53</f>
        <v/>
      </c>
      <c r="AK415" s="247" t="str">
        <f>'1.  LRAMVA Summary'!$J$53</f>
        <v/>
      </c>
      <c r="AL415" s="247" t="str">
        <f>'1.  LRAMVA Summary'!$K$53</f>
        <v/>
      </c>
      <c r="AM415" s="247" t="str">
        <f>'1.  LRAMVA Summary'!$L$53</f>
        <v/>
      </c>
      <c r="AN415" s="247" t="str">
        <f>'1.  LRAMVA Summary'!$M$53</f>
        <v/>
      </c>
      <c r="AO415" s="247" t="str">
        <f>'1.  LRAMVA Summary'!$N$53</f>
        <v/>
      </c>
      <c r="AP415" s="247" t="str">
        <f>'1.  LRAMVA Summary'!$O$53</f>
        <v/>
      </c>
      <c r="AQ415" s="247" t="str">
        <f>'1.  LRAMVA Summary'!$P$53</f>
        <v/>
      </c>
      <c r="AR415" s="247" t="str">
        <f>'1.  LRAMVA Summary'!$Q$53</f>
        <v/>
      </c>
      <c r="AS415" s="249" t="str">
        <f>'1.  LRAMVA Summary'!$R$53</f>
        <v>Total</v>
      </c>
    </row>
    <row r="416" spans="1:45" ht="15.75" customHeight="1">
      <c r="A416" s="466"/>
      <c r="B416" s="460" t="s">
        <v>501</v>
      </c>
      <c r="C416" s="251"/>
      <c r="D416" s="251"/>
      <c r="E416" s="251"/>
      <c r="F416" s="251"/>
      <c r="G416" s="251"/>
      <c r="H416" s="251"/>
      <c r="I416" s="251"/>
      <c r="J416" s="251"/>
      <c r="K416" s="251"/>
      <c r="L416" s="251"/>
      <c r="M416" s="251"/>
      <c r="N416" s="251"/>
      <c r="O416" s="251"/>
      <c r="P416" s="251"/>
      <c r="Q416" s="252"/>
      <c r="R416" s="251"/>
      <c r="S416" s="251"/>
      <c r="T416" s="251"/>
      <c r="U416" s="251"/>
      <c r="V416" s="251"/>
      <c r="W416" s="251"/>
      <c r="X416" s="251"/>
      <c r="Y416" s="251"/>
      <c r="Z416" s="251"/>
      <c r="AA416" s="251"/>
      <c r="AB416" s="251"/>
      <c r="AC416" s="251"/>
      <c r="AD416" s="251"/>
      <c r="AE416" s="253" t="str">
        <f>'1.  LRAMVA Summary'!$D$54</f>
        <v>kWh</v>
      </c>
      <c r="AF416" s="253" t="str">
        <f>'1.  LRAMVA Summary'!$E$54</f>
        <v>kWh</v>
      </c>
      <c r="AG416" s="253" t="str">
        <f>'1.  LRAMVA Summary'!$F$54</f>
        <v>kW</v>
      </c>
      <c r="AH416" s="253" t="str">
        <f>'1.  LRAMVA Summary'!$G$54</f>
        <v>kW</v>
      </c>
      <c r="AI416" s="253" t="str">
        <f>'1.  LRAMVA Summary'!$H$54</f>
        <v>kW</v>
      </c>
      <c r="AJ416" s="253">
        <f>'1.  LRAMVA Summary'!$I$54</f>
        <v>0</v>
      </c>
      <c r="AK416" s="253">
        <f>'1.  LRAMVA Summary'!$J$54</f>
        <v>0</v>
      </c>
      <c r="AL416" s="253">
        <f>'1.  LRAMVA Summary'!$K$54</f>
        <v>0</v>
      </c>
      <c r="AM416" s="253">
        <f>'1.  LRAMVA Summary'!$L$54</f>
        <v>0</v>
      </c>
      <c r="AN416" s="253">
        <f>'1.  LRAMVA Summary'!$M$54</f>
        <v>0</v>
      </c>
      <c r="AO416" s="253">
        <f>'1.  LRAMVA Summary'!$N$54</f>
        <v>0</v>
      </c>
      <c r="AP416" s="253">
        <f>'1.  LRAMVA Summary'!$O$54</f>
        <v>0</v>
      </c>
      <c r="AQ416" s="253">
        <f>'1.  LRAMVA Summary'!$P$54</f>
        <v>0</v>
      </c>
      <c r="AR416" s="253">
        <f>'1.  LRAMVA Summary'!$Q$54</f>
        <v>0</v>
      </c>
      <c r="AS416" s="254"/>
    </row>
    <row r="417" spans="1:45" ht="15.75" outlineLevel="1">
      <c r="A417" s="466"/>
      <c r="B417" s="445" t="s">
        <v>494</v>
      </c>
      <c r="C417" s="251"/>
      <c r="D417" s="251"/>
      <c r="E417" s="251"/>
      <c r="F417" s="251"/>
      <c r="G417" s="251"/>
      <c r="H417" s="251"/>
      <c r="I417" s="251"/>
      <c r="J417" s="251"/>
      <c r="K417" s="251"/>
      <c r="L417" s="251"/>
      <c r="M417" s="251"/>
      <c r="N417" s="251"/>
      <c r="O417" s="251"/>
      <c r="P417" s="251"/>
      <c r="Q417" s="252"/>
      <c r="R417" s="251"/>
      <c r="S417" s="251"/>
      <c r="T417" s="251"/>
      <c r="U417" s="251"/>
      <c r="V417" s="251"/>
      <c r="W417" s="251"/>
      <c r="X417" s="251"/>
      <c r="Y417" s="251"/>
      <c r="Z417" s="251"/>
      <c r="AA417" s="251"/>
      <c r="AB417" s="251"/>
      <c r="AC417" s="251"/>
      <c r="AD417" s="251"/>
      <c r="AE417" s="253"/>
      <c r="AF417" s="253"/>
      <c r="AG417" s="253"/>
      <c r="AH417" s="253"/>
      <c r="AI417" s="253"/>
      <c r="AJ417" s="253"/>
      <c r="AK417" s="253"/>
      <c r="AL417" s="253"/>
      <c r="AM417" s="253"/>
      <c r="AN417" s="253"/>
      <c r="AO417" s="253"/>
      <c r="AP417" s="253"/>
      <c r="AQ417" s="253"/>
      <c r="AR417" s="253"/>
      <c r="AS417" s="254"/>
    </row>
    <row r="418" spans="1:45" outlineLevel="1">
      <c r="A418" s="466">
        <v>1</v>
      </c>
      <c r="B418" s="381" t="s">
        <v>95</v>
      </c>
      <c r="C418" s="253" t="s">
        <v>25</v>
      </c>
      <c r="D418" s="257"/>
      <c r="E418" s="257"/>
      <c r="F418" s="257"/>
      <c r="G418" s="257"/>
      <c r="H418" s="257">
        <f>+'7.  Persistence Report'!BA113</f>
        <v>1916641</v>
      </c>
      <c r="I418" s="257">
        <f>+'7.  Persistence Report'!BB113</f>
        <v>1916641</v>
      </c>
      <c r="J418" s="257">
        <f>+'7.  Persistence Report'!BC113</f>
        <v>1916641</v>
      </c>
      <c r="K418" s="257">
        <f>+'7.  Persistence Report'!BD113</f>
        <v>1916604</v>
      </c>
      <c r="L418" s="257">
        <f>+'7.  Persistence Report'!BE113</f>
        <v>1916604</v>
      </c>
      <c r="M418" s="257">
        <f>+'7.  Persistence Report'!BF113</f>
        <v>1916604</v>
      </c>
      <c r="N418" s="257">
        <f>+'7.  Persistence Report'!BG113</f>
        <v>1881710</v>
      </c>
      <c r="O418" s="257">
        <f>+'7.  Persistence Report'!BH113</f>
        <v>1878430</v>
      </c>
      <c r="P418" s="257">
        <f>+'7.  Persistence Report'!BI113</f>
        <v>1878430</v>
      </c>
      <c r="Q418" s="253"/>
      <c r="R418" s="257"/>
      <c r="S418" s="257"/>
      <c r="T418" s="257"/>
      <c r="U418" s="257"/>
      <c r="V418" s="257">
        <f>+'7.  Persistence Report'!V113</f>
        <v>133</v>
      </c>
      <c r="W418" s="257">
        <f>+'7.  Persistence Report'!W113</f>
        <v>133</v>
      </c>
      <c r="X418" s="257">
        <f>+'7.  Persistence Report'!X113</f>
        <v>133</v>
      </c>
      <c r="Y418" s="257">
        <f>+'7.  Persistence Report'!Y113</f>
        <v>133</v>
      </c>
      <c r="Z418" s="257">
        <f>+'7.  Persistence Report'!Z113</f>
        <v>133</v>
      </c>
      <c r="AA418" s="257">
        <f>+'7.  Persistence Report'!AA113</f>
        <v>133</v>
      </c>
      <c r="AB418" s="257">
        <f>+'7.  Persistence Report'!AB113</f>
        <v>125</v>
      </c>
      <c r="AC418" s="257">
        <f>+'7.  Persistence Report'!AC113</f>
        <v>125</v>
      </c>
      <c r="AD418" s="257">
        <f>+'7.  Persistence Report'!AD113</f>
        <v>125</v>
      </c>
      <c r="AE418" s="363"/>
      <c r="AF418" s="363"/>
      <c r="AG418" s="363"/>
      <c r="AH418" s="363"/>
      <c r="AI418" s="363"/>
      <c r="AJ418" s="363"/>
      <c r="AK418" s="363"/>
      <c r="AL418" s="363"/>
      <c r="AM418" s="363"/>
      <c r="AN418" s="363"/>
      <c r="AO418" s="363"/>
      <c r="AP418" s="363"/>
      <c r="AQ418" s="363"/>
      <c r="AR418" s="363"/>
      <c r="AS418" s="258">
        <f>SUM(AE418:AR418)</f>
        <v>0</v>
      </c>
    </row>
    <row r="419" spans="1:45" outlineLevel="1">
      <c r="A419" s="466"/>
      <c r="B419" s="384" t="s">
        <v>307</v>
      </c>
      <c r="C419" s="253" t="s">
        <v>163</v>
      </c>
      <c r="D419" s="257"/>
      <c r="E419" s="257"/>
      <c r="F419" s="257"/>
      <c r="G419" s="257"/>
      <c r="H419" s="257"/>
      <c r="I419" s="257"/>
      <c r="J419" s="257"/>
      <c r="K419" s="257"/>
      <c r="L419" s="257"/>
      <c r="M419" s="257"/>
      <c r="N419" s="257"/>
      <c r="O419" s="257"/>
      <c r="P419" s="257"/>
      <c r="Q419" s="416"/>
      <c r="R419" s="257"/>
      <c r="S419" s="257"/>
      <c r="T419" s="257"/>
      <c r="U419" s="257"/>
      <c r="V419" s="257"/>
      <c r="W419" s="257"/>
      <c r="X419" s="257"/>
      <c r="Y419" s="257"/>
      <c r="Z419" s="257"/>
      <c r="AA419" s="257"/>
      <c r="AB419" s="257"/>
      <c r="AC419" s="257"/>
      <c r="AD419" s="257"/>
      <c r="AE419" s="364">
        <f>AE418</f>
        <v>0</v>
      </c>
      <c r="AF419" s="364">
        <f t="shared" ref="AF419" si="1159">AF418</f>
        <v>0</v>
      </c>
      <c r="AG419" s="364">
        <f t="shared" ref="AG419" si="1160">AG418</f>
        <v>0</v>
      </c>
      <c r="AH419" s="364">
        <f t="shared" ref="AH419" si="1161">AH418</f>
        <v>0</v>
      </c>
      <c r="AI419" s="364">
        <f t="shared" ref="AI419" si="1162">AI418</f>
        <v>0</v>
      </c>
      <c r="AJ419" s="364">
        <f t="shared" ref="AJ419" si="1163">AJ418</f>
        <v>0</v>
      </c>
      <c r="AK419" s="364">
        <f t="shared" ref="AK419" si="1164">AK418</f>
        <v>0</v>
      </c>
      <c r="AL419" s="364">
        <f t="shared" ref="AL419" si="1165">AL418</f>
        <v>0</v>
      </c>
      <c r="AM419" s="364">
        <f t="shared" ref="AM419" si="1166">AM418</f>
        <v>0</v>
      </c>
      <c r="AN419" s="364">
        <f t="shared" ref="AN419" si="1167">AN418</f>
        <v>0</v>
      </c>
      <c r="AO419" s="364">
        <f t="shared" ref="AO419" si="1168">AO418</f>
        <v>0</v>
      </c>
      <c r="AP419" s="364">
        <f t="shared" ref="AP419" si="1169">AP418</f>
        <v>0</v>
      </c>
      <c r="AQ419" s="364">
        <f t="shared" ref="AQ419" si="1170">AQ418</f>
        <v>0</v>
      </c>
      <c r="AR419" s="364">
        <f t="shared" ref="AR419" si="1171">AR418</f>
        <v>0</v>
      </c>
      <c r="AS419" s="259"/>
    </row>
    <row r="420" spans="1:45" ht="15.75" outlineLevel="1">
      <c r="A420" s="466"/>
      <c r="B420" s="461"/>
      <c r="C420" s="261"/>
      <c r="D420" s="261"/>
      <c r="E420" s="261"/>
      <c r="F420" s="261"/>
      <c r="G420" s="261"/>
      <c r="H420" s="261"/>
      <c r="I420" s="261"/>
      <c r="J420" s="261"/>
      <c r="K420" s="261"/>
      <c r="L420" s="261"/>
      <c r="M420" s="261"/>
      <c r="N420" s="261"/>
      <c r="O420" s="261"/>
      <c r="P420" s="261"/>
      <c r="Q420" s="262"/>
      <c r="R420" s="261"/>
      <c r="S420" s="261"/>
      <c r="T420" s="261"/>
      <c r="U420" s="261"/>
      <c r="V420" s="261"/>
      <c r="W420" s="261"/>
      <c r="X420" s="261"/>
      <c r="Y420" s="261"/>
      <c r="Z420" s="261"/>
      <c r="AA420" s="261"/>
      <c r="AB420" s="261"/>
      <c r="AC420" s="261"/>
      <c r="AD420" s="261"/>
      <c r="AE420" s="365"/>
      <c r="AF420" s="366"/>
      <c r="AG420" s="366"/>
      <c r="AH420" s="366"/>
      <c r="AI420" s="366"/>
      <c r="AJ420" s="366"/>
      <c r="AK420" s="366"/>
      <c r="AL420" s="366"/>
      <c r="AM420" s="366"/>
      <c r="AN420" s="366"/>
      <c r="AO420" s="366"/>
      <c r="AP420" s="366"/>
      <c r="AQ420" s="366"/>
      <c r="AR420" s="366"/>
      <c r="AS420" s="264"/>
    </row>
    <row r="421" spans="1:45" outlineLevel="1">
      <c r="A421" s="466">
        <v>2</v>
      </c>
      <c r="B421" s="381" t="s">
        <v>96</v>
      </c>
      <c r="C421" s="253" t="s">
        <v>25</v>
      </c>
      <c r="D421" s="257"/>
      <c r="E421" s="257"/>
      <c r="F421" s="257"/>
      <c r="G421" s="257"/>
      <c r="H421" s="257"/>
      <c r="I421" s="257"/>
      <c r="J421" s="257"/>
      <c r="K421" s="257"/>
      <c r="L421" s="257"/>
      <c r="M421" s="257"/>
      <c r="N421" s="257"/>
      <c r="O421" s="257"/>
      <c r="P421" s="257"/>
      <c r="Q421" s="253"/>
      <c r="R421" s="257"/>
      <c r="S421" s="257"/>
      <c r="T421" s="257"/>
      <c r="U421" s="257"/>
      <c r="V421" s="257"/>
      <c r="W421" s="257"/>
      <c r="X421" s="257"/>
      <c r="Y421" s="257"/>
      <c r="Z421" s="257"/>
      <c r="AA421" s="257"/>
      <c r="AB421" s="257"/>
      <c r="AC421" s="257"/>
      <c r="AD421" s="257"/>
      <c r="AE421" s="363"/>
      <c r="AF421" s="363"/>
      <c r="AG421" s="363"/>
      <c r="AH421" s="363"/>
      <c r="AI421" s="363"/>
      <c r="AJ421" s="363"/>
      <c r="AK421" s="363"/>
      <c r="AL421" s="363"/>
      <c r="AM421" s="363"/>
      <c r="AN421" s="363"/>
      <c r="AO421" s="363"/>
      <c r="AP421" s="363"/>
      <c r="AQ421" s="363"/>
      <c r="AR421" s="363"/>
      <c r="AS421" s="258">
        <f>SUM(AE421:AR421)</f>
        <v>0</v>
      </c>
    </row>
    <row r="422" spans="1:45" outlineLevel="1">
      <c r="A422" s="466"/>
      <c r="B422" s="384" t="s">
        <v>307</v>
      </c>
      <c r="C422" s="253" t="s">
        <v>163</v>
      </c>
      <c r="D422" s="257"/>
      <c r="E422" s="257"/>
      <c r="F422" s="257"/>
      <c r="G422" s="257"/>
      <c r="H422" s="257"/>
      <c r="I422" s="257"/>
      <c r="J422" s="257"/>
      <c r="K422" s="257"/>
      <c r="L422" s="257"/>
      <c r="M422" s="257"/>
      <c r="N422" s="257"/>
      <c r="O422" s="257"/>
      <c r="P422" s="257"/>
      <c r="Q422" s="416"/>
      <c r="R422" s="257"/>
      <c r="S422" s="257"/>
      <c r="T422" s="257"/>
      <c r="U422" s="257"/>
      <c r="V422" s="257"/>
      <c r="W422" s="257"/>
      <c r="X422" s="257"/>
      <c r="Y422" s="257"/>
      <c r="Z422" s="257"/>
      <c r="AA422" s="257"/>
      <c r="AB422" s="257"/>
      <c r="AC422" s="257"/>
      <c r="AD422" s="257"/>
      <c r="AE422" s="364">
        <f>AE421</f>
        <v>0</v>
      </c>
      <c r="AF422" s="364">
        <f t="shared" ref="AF422" si="1172">AF421</f>
        <v>0</v>
      </c>
      <c r="AG422" s="364">
        <f t="shared" ref="AG422" si="1173">AG421</f>
        <v>0</v>
      </c>
      <c r="AH422" s="364">
        <f t="shared" ref="AH422" si="1174">AH421</f>
        <v>0</v>
      </c>
      <c r="AI422" s="364">
        <f t="shared" ref="AI422" si="1175">AI421</f>
        <v>0</v>
      </c>
      <c r="AJ422" s="364">
        <f t="shared" ref="AJ422" si="1176">AJ421</f>
        <v>0</v>
      </c>
      <c r="AK422" s="364">
        <f t="shared" ref="AK422" si="1177">AK421</f>
        <v>0</v>
      </c>
      <c r="AL422" s="364">
        <f t="shared" ref="AL422" si="1178">AL421</f>
        <v>0</v>
      </c>
      <c r="AM422" s="364">
        <f t="shared" ref="AM422" si="1179">AM421</f>
        <v>0</v>
      </c>
      <c r="AN422" s="364">
        <f t="shared" ref="AN422" si="1180">AN421</f>
        <v>0</v>
      </c>
      <c r="AO422" s="364">
        <f t="shared" ref="AO422" si="1181">AO421</f>
        <v>0</v>
      </c>
      <c r="AP422" s="364">
        <f t="shared" ref="AP422" si="1182">AP421</f>
        <v>0</v>
      </c>
      <c r="AQ422" s="364">
        <f t="shared" ref="AQ422" si="1183">AQ421</f>
        <v>0</v>
      </c>
      <c r="AR422" s="364">
        <f t="shared" ref="AR422" si="1184">AR421</f>
        <v>0</v>
      </c>
      <c r="AS422" s="259"/>
    </row>
    <row r="423" spans="1:45" ht="15.75" outlineLevel="1">
      <c r="A423" s="466"/>
      <c r="B423" s="461"/>
      <c r="C423" s="261"/>
      <c r="D423" s="266"/>
      <c r="E423" s="266"/>
      <c r="F423" s="266"/>
      <c r="G423" s="266"/>
      <c r="H423" s="266"/>
      <c r="I423" s="266"/>
      <c r="J423" s="266"/>
      <c r="K423" s="266"/>
      <c r="L423" s="266"/>
      <c r="M423" s="266"/>
      <c r="N423" s="266"/>
      <c r="O423" s="266"/>
      <c r="P423" s="266"/>
      <c r="Q423" s="262"/>
      <c r="R423" s="266"/>
      <c r="S423" s="266"/>
      <c r="T423" s="266"/>
      <c r="U423" s="266"/>
      <c r="V423" s="266"/>
      <c r="W423" s="266"/>
      <c r="X423" s="266"/>
      <c r="Y423" s="266"/>
      <c r="Z423" s="266"/>
      <c r="AA423" s="266"/>
      <c r="AB423" s="266"/>
      <c r="AC423" s="266"/>
      <c r="AD423" s="266"/>
      <c r="AE423" s="365"/>
      <c r="AF423" s="366"/>
      <c r="AG423" s="366"/>
      <c r="AH423" s="366"/>
      <c r="AI423" s="366"/>
      <c r="AJ423" s="366"/>
      <c r="AK423" s="366"/>
      <c r="AL423" s="366"/>
      <c r="AM423" s="366"/>
      <c r="AN423" s="366"/>
      <c r="AO423" s="366"/>
      <c r="AP423" s="366"/>
      <c r="AQ423" s="366"/>
      <c r="AR423" s="366"/>
      <c r="AS423" s="264"/>
    </row>
    <row r="424" spans="1:45" outlineLevel="1">
      <c r="A424" s="466">
        <v>3</v>
      </c>
      <c r="B424" s="381" t="s">
        <v>97</v>
      </c>
      <c r="C424" s="253" t="s">
        <v>25</v>
      </c>
      <c r="D424" s="257"/>
      <c r="E424" s="257"/>
      <c r="F424" s="257"/>
      <c r="G424" s="257"/>
      <c r="H424" s="257"/>
      <c r="I424" s="257"/>
      <c r="J424" s="257"/>
      <c r="K424" s="257"/>
      <c r="L424" s="257"/>
      <c r="M424" s="257"/>
      <c r="N424" s="257"/>
      <c r="O424" s="257"/>
      <c r="P424" s="257"/>
      <c r="Q424" s="253"/>
      <c r="R424" s="257"/>
      <c r="S424" s="257"/>
      <c r="T424" s="257"/>
      <c r="U424" s="257"/>
      <c r="V424" s="257"/>
      <c r="W424" s="257"/>
      <c r="X424" s="257"/>
      <c r="Y424" s="257"/>
      <c r="Z424" s="257"/>
      <c r="AA424" s="257"/>
      <c r="AB424" s="257"/>
      <c r="AC424" s="257"/>
      <c r="AD424" s="257"/>
      <c r="AE424" s="363"/>
      <c r="AF424" s="363"/>
      <c r="AG424" s="363"/>
      <c r="AH424" s="363"/>
      <c r="AI424" s="363"/>
      <c r="AJ424" s="363"/>
      <c r="AK424" s="363"/>
      <c r="AL424" s="363"/>
      <c r="AM424" s="363"/>
      <c r="AN424" s="363"/>
      <c r="AO424" s="363"/>
      <c r="AP424" s="363"/>
      <c r="AQ424" s="363"/>
      <c r="AR424" s="363"/>
      <c r="AS424" s="258">
        <f>SUM(AE424:AR424)</f>
        <v>0</v>
      </c>
    </row>
    <row r="425" spans="1:45" outlineLevel="1">
      <c r="A425" s="466"/>
      <c r="B425" s="384" t="s">
        <v>307</v>
      </c>
      <c r="C425" s="253" t="s">
        <v>163</v>
      </c>
      <c r="D425" s="257"/>
      <c r="E425" s="257"/>
      <c r="F425" s="257"/>
      <c r="G425" s="257"/>
      <c r="H425" s="257"/>
      <c r="I425" s="257"/>
      <c r="J425" s="257"/>
      <c r="K425" s="257"/>
      <c r="L425" s="257"/>
      <c r="M425" s="257"/>
      <c r="N425" s="257"/>
      <c r="O425" s="257"/>
      <c r="P425" s="257"/>
      <c r="Q425" s="416"/>
      <c r="R425" s="257"/>
      <c r="S425" s="257"/>
      <c r="T425" s="257"/>
      <c r="U425" s="257"/>
      <c r="V425" s="257"/>
      <c r="W425" s="257"/>
      <c r="X425" s="257"/>
      <c r="Y425" s="257"/>
      <c r="Z425" s="257"/>
      <c r="AA425" s="257"/>
      <c r="AB425" s="257"/>
      <c r="AC425" s="257"/>
      <c r="AD425" s="257"/>
      <c r="AE425" s="364">
        <f>AE424</f>
        <v>0</v>
      </c>
      <c r="AF425" s="364">
        <f t="shared" ref="AF425" si="1185">AF424</f>
        <v>0</v>
      </c>
      <c r="AG425" s="364">
        <f t="shared" ref="AG425" si="1186">AG424</f>
        <v>0</v>
      </c>
      <c r="AH425" s="364">
        <f t="shared" ref="AH425" si="1187">AH424</f>
        <v>0</v>
      </c>
      <c r="AI425" s="364">
        <f t="shared" ref="AI425" si="1188">AI424</f>
        <v>0</v>
      </c>
      <c r="AJ425" s="364">
        <f t="shared" ref="AJ425" si="1189">AJ424</f>
        <v>0</v>
      </c>
      <c r="AK425" s="364">
        <f t="shared" ref="AK425" si="1190">AK424</f>
        <v>0</v>
      </c>
      <c r="AL425" s="364">
        <f t="shared" ref="AL425" si="1191">AL424</f>
        <v>0</v>
      </c>
      <c r="AM425" s="364">
        <f t="shared" ref="AM425" si="1192">AM424</f>
        <v>0</v>
      </c>
      <c r="AN425" s="364">
        <f t="shared" ref="AN425" si="1193">AN424</f>
        <v>0</v>
      </c>
      <c r="AO425" s="364">
        <f t="shared" ref="AO425" si="1194">AO424</f>
        <v>0</v>
      </c>
      <c r="AP425" s="364">
        <f t="shared" ref="AP425" si="1195">AP424</f>
        <v>0</v>
      </c>
      <c r="AQ425" s="364">
        <f t="shared" ref="AQ425" si="1196">AQ424</f>
        <v>0</v>
      </c>
      <c r="AR425" s="364">
        <f t="shared" ref="AR425" si="1197">AR424</f>
        <v>0</v>
      </c>
      <c r="AS425" s="259"/>
    </row>
    <row r="426" spans="1:45" outlineLevel="1">
      <c r="A426" s="466"/>
      <c r="B426" s="384"/>
      <c r="C426" s="267"/>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c r="AA426" s="253"/>
      <c r="AB426" s="253"/>
      <c r="AC426" s="253"/>
      <c r="AD426" s="253"/>
      <c r="AE426" s="365"/>
      <c r="AF426" s="365"/>
      <c r="AG426" s="365"/>
      <c r="AH426" s="365"/>
      <c r="AI426" s="365"/>
      <c r="AJ426" s="365"/>
      <c r="AK426" s="365"/>
      <c r="AL426" s="365"/>
      <c r="AM426" s="365"/>
      <c r="AN426" s="365"/>
      <c r="AO426" s="365"/>
      <c r="AP426" s="365"/>
      <c r="AQ426" s="365"/>
      <c r="AR426" s="365"/>
      <c r="AS426" s="268"/>
    </row>
    <row r="427" spans="1:45" outlineLevel="1">
      <c r="A427" s="466">
        <v>4</v>
      </c>
      <c r="B427" s="275" t="s">
        <v>654</v>
      </c>
      <c r="C427" s="253" t="s">
        <v>25</v>
      </c>
      <c r="D427" s="257"/>
      <c r="E427" s="257"/>
      <c r="F427" s="257"/>
      <c r="G427" s="257"/>
      <c r="H427" s="257"/>
      <c r="I427" s="257"/>
      <c r="J427" s="257"/>
      <c r="K427" s="257"/>
      <c r="L427" s="257"/>
      <c r="M427" s="257"/>
      <c r="N427" s="257"/>
      <c r="O427" s="257"/>
      <c r="P427" s="257"/>
      <c r="Q427" s="253"/>
      <c r="R427" s="257"/>
      <c r="S427" s="257"/>
      <c r="T427" s="257"/>
      <c r="U427" s="257"/>
      <c r="V427" s="257"/>
      <c r="W427" s="257"/>
      <c r="X427" s="257"/>
      <c r="Y427" s="257"/>
      <c r="Z427" s="257"/>
      <c r="AA427" s="257"/>
      <c r="AB427" s="257"/>
      <c r="AC427" s="257"/>
      <c r="AD427" s="257"/>
      <c r="AE427" s="363"/>
      <c r="AF427" s="363"/>
      <c r="AG427" s="363"/>
      <c r="AH427" s="363"/>
      <c r="AI427" s="363"/>
      <c r="AJ427" s="363"/>
      <c r="AK427" s="363"/>
      <c r="AL427" s="363"/>
      <c r="AM427" s="363"/>
      <c r="AN427" s="363"/>
      <c r="AO427" s="363"/>
      <c r="AP427" s="363"/>
      <c r="AQ427" s="363"/>
      <c r="AR427" s="363"/>
      <c r="AS427" s="258">
        <f>SUM(AE427:AR427)</f>
        <v>0</v>
      </c>
    </row>
    <row r="428" spans="1:45" outlineLevel="1">
      <c r="A428" s="466"/>
      <c r="B428" s="384" t="s">
        <v>307</v>
      </c>
      <c r="C428" s="253" t="s">
        <v>163</v>
      </c>
      <c r="D428" s="257"/>
      <c r="E428" s="257"/>
      <c r="F428" s="257"/>
      <c r="G428" s="257"/>
      <c r="H428" s="257"/>
      <c r="I428" s="257"/>
      <c r="J428" s="257"/>
      <c r="K428" s="257"/>
      <c r="L428" s="257"/>
      <c r="M428" s="257"/>
      <c r="N428" s="257"/>
      <c r="O428" s="257"/>
      <c r="P428" s="257"/>
      <c r="Q428" s="416"/>
      <c r="R428" s="257"/>
      <c r="S428" s="257"/>
      <c r="T428" s="257"/>
      <c r="U428" s="257"/>
      <c r="V428" s="257"/>
      <c r="W428" s="257"/>
      <c r="X428" s="257"/>
      <c r="Y428" s="257"/>
      <c r="Z428" s="257"/>
      <c r="AA428" s="257"/>
      <c r="AB428" s="257"/>
      <c r="AC428" s="257"/>
      <c r="AD428" s="257"/>
      <c r="AE428" s="364">
        <f>AE427</f>
        <v>0</v>
      </c>
      <c r="AF428" s="364">
        <f t="shared" ref="AF428" si="1198">AF427</f>
        <v>0</v>
      </c>
      <c r="AG428" s="364">
        <f t="shared" ref="AG428" si="1199">AG427</f>
        <v>0</v>
      </c>
      <c r="AH428" s="364">
        <f t="shared" ref="AH428" si="1200">AH427</f>
        <v>0</v>
      </c>
      <c r="AI428" s="364">
        <f t="shared" ref="AI428" si="1201">AI427</f>
        <v>0</v>
      </c>
      <c r="AJ428" s="364">
        <f t="shared" ref="AJ428" si="1202">AJ427</f>
        <v>0</v>
      </c>
      <c r="AK428" s="364">
        <f t="shared" ref="AK428" si="1203">AK427</f>
        <v>0</v>
      </c>
      <c r="AL428" s="364">
        <f t="shared" ref="AL428" si="1204">AL427</f>
        <v>0</v>
      </c>
      <c r="AM428" s="364">
        <f t="shared" ref="AM428" si="1205">AM427</f>
        <v>0</v>
      </c>
      <c r="AN428" s="364">
        <f t="shared" ref="AN428" si="1206">AN427</f>
        <v>0</v>
      </c>
      <c r="AO428" s="364">
        <f t="shared" ref="AO428" si="1207">AO427</f>
        <v>0</v>
      </c>
      <c r="AP428" s="364">
        <f t="shared" ref="AP428" si="1208">AP427</f>
        <v>0</v>
      </c>
      <c r="AQ428" s="364">
        <f t="shared" ref="AQ428" si="1209">AQ427</f>
        <v>0</v>
      </c>
      <c r="AR428" s="364">
        <f t="shared" ref="AR428" si="1210">AR427</f>
        <v>0</v>
      </c>
      <c r="AS428" s="259"/>
    </row>
    <row r="429" spans="1:45" outlineLevel="1">
      <c r="A429" s="466"/>
      <c r="B429" s="384"/>
      <c r="C429" s="267"/>
      <c r="D429" s="266"/>
      <c r="E429" s="266"/>
      <c r="F429" s="266"/>
      <c r="G429" s="266"/>
      <c r="H429" s="266"/>
      <c r="I429" s="266"/>
      <c r="J429" s="266"/>
      <c r="K429" s="266"/>
      <c r="L429" s="266"/>
      <c r="M429" s="266"/>
      <c r="N429" s="266"/>
      <c r="O429" s="266"/>
      <c r="P429" s="266"/>
      <c r="Q429" s="253"/>
      <c r="R429" s="266"/>
      <c r="S429" s="266"/>
      <c r="T429" s="266"/>
      <c r="U429" s="266"/>
      <c r="V429" s="266"/>
      <c r="W429" s="266"/>
      <c r="X429" s="266"/>
      <c r="Y429" s="266"/>
      <c r="Z429" s="266"/>
      <c r="AA429" s="266"/>
      <c r="AB429" s="266"/>
      <c r="AC429" s="266"/>
      <c r="AD429" s="266"/>
      <c r="AE429" s="365"/>
      <c r="AF429" s="365"/>
      <c r="AG429" s="365"/>
      <c r="AH429" s="365"/>
      <c r="AI429" s="365"/>
      <c r="AJ429" s="365"/>
      <c r="AK429" s="365"/>
      <c r="AL429" s="365"/>
      <c r="AM429" s="365"/>
      <c r="AN429" s="365"/>
      <c r="AO429" s="365"/>
      <c r="AP429" s="365"/>
      <c r="AQ429" s="365"/>
      <c r="AR429" s="365"/>
      <c r="AS429" s="268"/>
    </row>
    <row r="430" spans="1:45" ht="30" outlineLevel="1">
      <c r="A430" s="466">
        <v>5</v>
      </c>
      <c r="B430" s="381" t="s">
        <v>98</v>
      </c>
      <c r="C430" s="253" t="s">
        <v>25</v>
      </c>
      <c r="D430" s="257"/>
      <c r="E430" s="257"/>
      <c r="F430" s="257"/>
      <c r="G430" s="257"/>
      <c r="H430" s="257"/>
      <c r="I430" s="257"/>
      <c r="J430" s="257"/>
      <c r="K430" s="257"/>
      <c r="L430" s="257"/>
      <c r="M430" s="257"/>
      <c r="N430" s="257"/>
      <c r="O430" s="257"/>
      <c r="P430" s="257"/>
      <c r="Q430" s="253"/>
      <c r="R430" s="257"/>
      <c r="S430" s="257"/>
      <c r="T430" s="257"/>
      <c r="U430" s="257"/>
      <c r="V430" s="257"/>
      <c r="W430" s="257"/>
      <c r="X430" s="257"/>
      <c r="Y430" s="257"/>
      <c r="Z430" s="257"/>
      <c r="AA430" s="257"/>
      <c r="AB430" s="257"/>
      <c r="AC430" s="257"/>
      <c r="AD430" s="257"/>
      <c r="AE430" s="363"/>
      <c r="AF430" s="363"/>
      <c r="AG430" s="363"/>
      <c r="AH430" s="363"/>
      <c r="AI430" s="363"/>
      <c r="AJ430" s="363"/>
      <c r="AK430" s="363"/>
      <c r="AL430" s="363"/>
      <c r="AM430" s="363"/>
      <c r="AN430" s="363"/>
      <c r="AO430" s="363"/>
      <c r="AP430" s="363"/>
      <c r="AQ430" s="363"/>
      <c r="AR430" s="363"/>
      <c r="AS430" s="258">
        <f>SUM(AE430:AR430)</f>
        <v>0</v>
      </c>
    </row>
    <row r="431" spans="1:45" outlineLevel="1">
      <c r="A431" s="466"/>
      <c r="B431" s="384" t="s">
        <v>307</v>
      </c>
      <c r="C431" s="253" t="s">
        <v>163</v>
      </c>
      <c r="D431" s="257"/>
      <c r="E431" s="257"/>
      <c r="F431" s="257"/>
      <c r="G431" s="257"/>
      <c r="H431" s="257"/>
      <c r="I431" s="257"/>
      <c r="J431" s="257"/>
      <c r="K431" s="257"/>
      <c r="L431" s="257"/>
      <c r="M431" s="257"/>
      <c r="N431" s="257"/>
      <c r="O431" s="257"/>
      <c r="P431" s="257"/>
      <c r="Q431" s="416"/>
      <c r="R431" s="257"/>
      <c r="S431" s="257"/>
      <c r="T431" s="257"/>
      <c r="U431" s="257"/>
      <c r="V431" s="257"/>
      <c r="W431" s="257"/>
      <c r="X431" s="257"/>
      <c r="Y431" s="257"/>
      <c r="Z431" s="257"/>
      <c r="AA431" s="257"/>
      <c r="AB431" s="257"/>
      <c r="AC431" s="257"/>
      <c r="AD431" s="257"/>
      <c r="AE431" s="364">
        <f>AE430</f>
        <v>0</v>
      </c>
      <c r="AF431" s="364">
        <f t="shared" ref="AF431" si="1211">AF430</f>
        <v>0</v>
      </c>
      <c r="AG431" s="364">
        <f t="shared" ref="AG431" si="1212">AG430</f>
        <v>0</v>
      </c>
      <c r="AH431" s="364">
        <f t="shared" ref="AH431" si="1213">AH430</f>
        <v>0</v>
      </c>
      <c r="AI431" s="364">
        <f t="shared" ref="AI431" si="1214">AI430</f>
        <v>0</v>
      </c>
      <c r="AJ431" s="364">
        <f t="shared" ref="AJ431" si="1215">AJ430</f>
        <v>0</v>
      </c>
      <c r="AK431" s="364">
        <f t="shared" ref="AK431" si="1216">AK430</f>
        <v>0</v>
      </c>
      <c r="AL431" s="364">
        <f t="shared" ref="AL431" si="1217">AL430</f>
        <v>0</v>
      </c>
      <c r="AM431" s="364">
        <f t="shared" ref="AM431" si="1218">AM430</f>
        <v>0</v>
      </c>
      <c r="AN431" s="364">
        <f t="shared" ref="AN431" si="1219">AN430</f>
        <v>0</v>
      </c>
      <c r="AO431" s="364">
        <f t="shared" ref="AO431" si="1220">AO430</f>
        <v>0</v>
      </c>
      <c r="AP431" s="364">
        <f t="shared" ref="AP431" si="1221">AP430</f>
        <v>0</v>
      </c>
      <c r="AQ431" s="364">
        <f t="shared" ref="AQ431" si="1222">AQ430</f>
        <v>0</v>
      </c>
      <c r="AR431" s="364">
        <f t="shared" ref="AR431" si="1223">AR430</f>
        <v>0</v>
      </c>
      <c r="AS431" s="259"/>
    </row>
    <row r="432" spans="1:45" outlineLevel="1">
      <c r="A432" s="466"/>
      <c r="B432" s="384"/>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c r="AA432" s="253"/>
      <c r="AB432" s="253"/>
      <c r="AC432" s="253"/>
      <c r="AD432" s="253"/>
      <c r="AE432" s="375"/>
      <c r="AF432" s="376"/>
      <c r="AG432" s="376"/>
      <c r="AH432" s="376"/>
      <c r="AI432" s="376"/>
      <c r="AJ432" s="376"/>
      <c r="AK432" s="376"/>
      <c r="AL432" s="376"/>
      <c r="AM432" s="376"/>
      <c r="AN432" s="376"/>
      <c r="AO432" s="376"/>
      <c r="AP432" s="376"/>
      <c r="AQ432" s="376"/>
      <c r="AR432" s="376"/>
      <c r="AS432" s="259"/>
    </row>
    <row r="433" spans="1:45" ht="15.75" outlineLevel="1">
      <c r="A433" s="466"/>
      <c r="B433" s="453" t="s">
        <v>495</v>
      </c>
      <c r="C433" s="251"/>
      <c r="D433" s="251"/>
      <c r="E433" s="251"/>
      <c r="F433" s="251"/>
      <c r="G433" s="251"/>
      <c r="H433" s="251"/>
      <c r="I433" s="251"/>
      <c r="J433" s="251"/>
      <c r="K433" s="251"/>
      <c r="L433" s="251"/>
      <c r="M433" s="251"/>
      <c r="N433" s="251"/>
      <c r="O433" s="251"/>
      <c r="P433" s="251"/>
      <c r="Q433" s="252"/>
      <c r="R433" s="251"/>
      <c r="S433" s="251"/>
      <c r="T433" s="251"/>
      <c r="U433" s="251"/>
      <c r="V433" s="251"/>
      <c r="W433" s="251"/>
      <c r="X433" s="251"/>
      <c r="Y433" s="251"/>
      <c r="Z433" s="251"/>
      <c r="AA433" s="251"/>
      <c r="AB433" s="251"/>
      <c r="AC433" s="251"/>
      <c r="AD433" s="251"/>
      <c r="AE433" s="367"/>
      <c r="AF433" s="367"/>
      <c r="AG433" s="367"/>
      <c r="AH433" s="367"/>
      <c r="AI433" s="367"/>
      <c r="AJ433" s="367"/>
      <c r="AK433" s="367"/>
      <c r="AL433" s="367"/>
      <c r="AM433" s="367"/>
      <c r="AN433" s="367"/>
      <c r="AO433" s="367"/>
      <c r="AP433" s="367"/>
      <c r="AQ433" s="367"/>
      <c r="AR433" s="367"/>
      <c r="AS433" s="254"/>
    </row>
    <row r="434" spans="1:45" outlineLevel="1">
      <c r="A434" s="466">
        <v>6</v>
      </c>
      <c r="B434" s="381" t="s">
        <v>99</v>
      </c>
      <c r="C434" s="253" t="s">
        <v>25</v>
      </c>
      <c r="D434" s="257"/>
      <c r="E434" s="257"/>
      <c r="F434" s="257"/>
      <c r="G434" s="257"/>
      <c r="H434" s="257"/>
      <c r="I434" s="257"/>
      <c r="J434" s="257"/>
      <c r="K434" s="257"/>
      <c r="L434" s="257"/>
      <c r="M434" s="257"/>
      <c r="N434" s="257"/>
      <c r="O434" s="257"/>
      <c r="P434" s="257"/>
      <c r="Q434" s="257">
        <v>12</v>
      </c>
      <c r="R434" s="257"/>
      <c r="S434" s="257"/>
      <c r="T434" s="257"/>
      <c r="U434" s="257"/>
      <c r="V434" s="257"/>
      <c r="W434" s="257"/>
      <c r="X434" s="257"/>
      <c r="Y434" s="257"/>
      <c r="Z434" s="257"/>
      <c r="AA434" s="257"/>
      <c r="AB434" s="257"/>
      <c r="AC434" s="257"/>
      <c r="AD434" s="257"/>
      <c r="AE434" s="368"/>
      <c r="AF434" s="363"/>
      <c r="AG434" s="363"/>
      <c r="AH434" s="363"/>
      <c r="AI434" s="363"/>
      <c r="AJ434" s="363"/>
      <c r="AK434" s="363"/>
      <c r="AL434" s="368"/>
      <c r="AM434" s="368"/>
      <c r="AN434" s="368"/>
      <c r="AO434" s="368"/>
      <c r="AP434" s="368"/>
      <c r="AQ434" s="368"/>
      <c r="AR434" s="368"/>
      <c r="AS434" s="258">
        <f>SUM(AE434:AR434)</f>
        <v>0</v>
      </c>
    </row>
    <row r="435" spans="1:45" outlineLevel="1">
      <c r="A435" s="466"/>
      <c r="B435" s="384" t="s">
        <v>307</v>
      </c>
      <c r="C435" s="253" t="s">
        <v>163</v>
      </c>
      <c r="D435" s="257"/>
      <c r="E435" s="257"/>
      <c r="F435" s="257"/>
      <c r="G435" s="257"/>
      <c r="H435" s="257"/>
      <c r="I435" s="257"/>
      <c r="J435" s="257"/>
      <c r="K435" s="257"/>
      <c r="L435" s="257"/>
      <c r="M435" s="257"/>
      <c r="N435" s="257"/>
      <c r="O435" s="257"/>
      <c r="P435" s="257"/>
      <c r="Q435" s="257">
        <f>Q434</f>
        <v>12</v>
      </c>
      <c r="R435" s="257"/>
      <c r="S435" s="257"/>
      <c r="T435" s="257"/>
      <c r="U435" s="257"/>
      <c r="V435" s="257"/>
      <c r="W435" s="257"/>
      <c r="X435" s="257"/>
      <c r="Y435" s="257"/>
      <c r="Z435" s="257"/>
      <c r="AA435" s="257"/>
      <c r="AB435" s="257"/>
      <c r="AC435" s="257"/>
      <c r="AD435" s="257"/>
      <c r="AE435" s="364">
        <f>AE434</f>
        <v>0</v>
      </c>
      <c r="AF435" s="364">
        <f t="shared" ref="AF435" si="1224">AF434</f>
        <v>0</v>
      </c>
      <c r="AG435" s="364">
        <f t="shared" ref="AG435" si="1225">AG434</f>
        <v>0</v>
      </c>
      <c r="AH435" s="364">
        <f t="shared" ref="AH435" si="1226">AH434</f>
        <v>0</v>
      </c>
      <c r="AI435" s="364">
        <f t="shared" ref="AI435" si="1227">AI434</f>
        <v>0</v>
      </c>
      <c r="AJ435" s="364">
        <f t="shared" ref="AJ435" si="1228">AJ434</f>
        <v>0</v>
      </c>
      <c r="AK435" s="364">
        <f t="shared" ref="AK435" si="1229">AK434</f>
        <v>0</v>
      </c>
      <c r="AL435" s="364">
        <f t="shared" ref="AL435" si="1230">AL434</f>
        <v>0</v>
      </c>
      <c r="AM435" s="364">
        <f t="shared" ref="AM435" si="1231">AM434</f>
        <v>0</v>
      </c>
      <c r="AN435" s="364">
        <f t="shared" ref="AN435" si="1232">AN434</f>
        <v>0</v>
      </c>
      <c r="AO435" s="364">
        <f t="shared" ref="AO435" si="1233">AO434</f>
        <v>0</v>
      </c>
      <c r="AP435" s="364">
        <f t="shared" ref="AP435" si="1234">AP434</f>
        <v>0</v>
      </c>
      <c r="AQ435" s="364">
        <f t="shared" ref="AQ435" si="1235">AQ434</f>
        <v>0</v>
      </c>
      <c r="AR435" s="364">
        <f t="shared" ref="AR435" si="1236">AR434</f>
        <v>0</v>
      </c>
      <c r="AS435" s="272"/>
    </row>
    <row r="436" spans="1:45" outlineLevel="1">
      <c r="A436" s="466"/>
      <c r="B436" s="241"/>
      <c r="C436" s="27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c r="AA436" s="253"/>
      <c r="AB436" s="253"/>
      <c r="AC436" s="253"/>
      <c r="AD436" s="253"/>
      <c r="AE436" s="369"/>
      <c r="AF436" s="369"/>
      <c r="AG436" s="369"/>
      <c r="AH436" s="369"/>
      <c r="AI436" s="369"/>
      <c r="AJ436" s="369"/>
      <c r="AK436" s="369"/>
      <c r="AL436" s="369"/>
      <c r="AM436" s="369"/>
      <c r="AN436" s="369"/>
      <c r="AO436" s="369"/>
      <c r="AP436" s="369"/>
      <c r="AQ436" s="369"/>
      <c r="AR436" s="369"/>
      <c r="AS436" s="274"/>
    </row>
    <row r="437" spans="1:45" ht="30" outlineLevel="1">
      <c r="A437" s="466">
        <v>7</v>
      </c>
      <c r="B437" s="381" t="s">
        <v>100</v>
      </c>
      <c r="C437" s="253" t="s">
        <v>25</v>
      </c>
      <c r="D437" s="257"/>
      <c r="E437" s="257"/>
      <c r="F437" s="257"/>
      <c r="G437" s="257"/>
      <c r="H437" s="257"/>
      <c r="I437" s="257"/>
      <c r="J437" s="257"/>
      <c r="K437" s="257"/>
      <c r="L437" s="257"/>
      <c r="M437" s="257"/>
      <c r="N437" s="257"/>
      <c r="O437" s="257"/>
      <c r="P437" s="257"/>
      <c r="Q437" s="257">
        <v>12</v>
      </c>
      <c r="R437" s="257"/>
      <c r="S437" s="257"/>
      <c r="T437" s="257"/>
      <c r="U437" s="257"/>
      <c r="V437" s="257"/>
      <c r="W437" s="257"/>
      <c r="X437" s="257"/>
      <c r="Y437" s="257"/>
      <c r="Z437" s="257"/>
      <c r="AA437" s="257"/>
      <c r="AB437" s="257"/>
      <c r="AC437" s="257"/>
      <c r="AD437" s="257"/>
      <c r="AE437" s="368"/>
      <c r="AF437" s="363"/>
      <c r="AG437" s="363"/>
      <c r="AH437" s="363"/>
      <c r="AI437" s="363"/>
      <c r="AJ437" s="363"/>
      <c r="AK437" s="363"/>
      <c r="AL437" s="368"/>
      <c r="AM437" s="368"/>
      <c r="AN437" s="368"/>
      <c r="AO437" s="368"/>
      <c r="AP437" s="368"/>
      <c r="AQ437" s="368"/>
      <c r="AR437" s="368"/>
      <c r="AS437" s="258">
        <f>SUM(AE437:AR437)</f>
        <v>0</v>
      </c>
    </row>
    <row r="438" spans="1:45" outlineLevel="1">
      <c r="A438" s="466"/>
      <c r="B438" s="384" t="s">
        <v>307</v>
      </c>
      <c r="C438" s="253" t="s">
        <v>163</v>
      </c>
      <c r="D438" s="257"/>
      <c r="E438" s="257"/>
      <c r="F438" s="257"/>
      <c r="G438" s="257"/>
      <c r="H438" s="257"/>
      <c r="I438" s="257"/>
      <c r="J438" s="257"/>
      <c r="K438" s="257"/>
      <c r="L438" s="257"/>
      <c r="M438" s="257"/>
      <c r="N438" s="257"/>
      <c r="O438" s="257"/>
      <c r="P438" s="257"/>
      <c r="Q438" s="257">
        <f>Q437</f>
        <v>12</v>
      </c>
      <c r="R438" s="257"/>
      <c r="S438" s="257"/>
      <c r="T438" s="257"/>
      <c r="U438" s="257"/>
      <c r="V438" s="257"/>
      <c r="W438" s="257"/>
      <c r="X438" s="257"/>
      <c r="Y438" s="257"/>
      <c r="Z438" s="257"/>
      <c r="AA438" s="257"/>
      <c r="AB438" s="257"/>
      <c r="AC438" s="257"/>
      <c r="AD438" s="257"/>
      <c r="AE438" s="364">
        <f>AE437</f>
        <v>0</v>
      </c>
      <c r="AF438" s="364">
        <f t="shared" ref="AF438" si="1237">AF437</f>
        <v>0</v>
      </c>
      <c r="AG438" s="364">
        <f t="shared" ref="AG438" si="1238">AG437</f>
        <v>0</v>
      </c>
      <c r="AH438" s="364">
        <f t="shared" ref="AH438" si="1239">AH437</f>
        <v>0</v>
      </c>
      <c r="AI438" s="364">
        <f t="shared" ref="AI438" si="1240">AI437</f>
        <v>0</v>
      </c>
      <c r="AJ438" s="364">
        <f t="shared" ref="AJ438" si="1241">AJ437</f>
        <v>0</v>
      </c>
      <c r="AK438" s="364">
        <f t="shared" ref="AK438" si="1242">AK437</f>
        <v>0</v>
      </c>
      <c r="AL438" s="364">
        <f t="shared" ref="AL438" si="1243">AL437</f>
        <v>0</v>
      </c>
      <c r="AM438" s="364">
        <f t="shared" ref="AM438" si="1244">AM437</f>
        <v>0</v>
      </c>
      <c r="AN438" s="364">
        <f t="shared" ref="AN438" si="1245">AN437</f>
        <v>0</v>
      </c>
      <c r="AO438" s="364">
        <f t="shared" ref="AO438" si="1246">AO437</f>
        <v>0</v>
      </c>
      <c r="AP438" s="364">
        <f t="shared" ref="AP438" si="1247">AP437</f>
        <v>0</v>
      </c>
      <c r="AQ438" s="364">
        <f t="shared" ref="AQ438" si="1248">AQ437</f>
        <v>0</v>
      </c>
      <c r="AR438" s="364">
        <f t="shared" ref="AR438" si="1249">AR437</f>
        <v>0</v>
      </c>
      <c r="AS438" s="272"/>
    </row>
    <row r="439" spans="1:45" outlineLevel="1">
      <c r="A439" s="466"/>
      <c r="B439" s="381"/>
      <c r="C439" s="27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c r="AA439" s="253"/>
      <c r="AB439" s="253"/>
      <c r="AC439" s="253"/>
      <c r="AD439" s="253"/>
      <c r="AE439" s="369"/>
      <c r="AF439" s="370"/>
      <c r="AG439" s="369"/>
      <c r="AH439" s="369"/>
      <c r="AI439" s="369"/>
      <c r="AJ439" s="369"/>
      <c r="AK439" s="369"/>
      <c r="AL439" s="369"/>
      <c r="AM439" s="369"/>
      <c r="AN439" s="369"/>
      <c r="AO439" s="369"/>
      <c r="AP439" s="369"/>
      <c r="AQ439" s="369"/>
      <c r="AR439" s="369"/>
      <c r="AS439" s="274"/>
    </row>
    <row r="440" spans="1:45" outlineLevel="1">
      <c r="A440" s="466">
        <v>8</v>
      </c>
      <c r="B440" s="381" t="s">
        <v>101</v>
      </c>
      <c r="C440" s="253" t="s">
        <v>25</v>
      </c>
      <c r="D440" s="257"/>
      <c r="E440" s="257"/>
      <c r="F440" s="257"/>
      <c r="G440" s="257"/>
      <c r="H440" s="257"/>
      <c r="I440" s="257"/>
      <c r="J440" s="257"/>
      <c r="K440" s="257"/>
      <c r="L440" s="257"/>
      <c r="M440" s="257"/>
      <c r="N440" s="257"/>
      <c r="O440" s="257"/>
      <c r="P440" s="257"/>
      <c r="Q440" s="257">
        <v>12</v>
      </c>
      <c r="R440" s="257"/>
      <c r="S440" s="257"/>
      <c r="T440" s="257"/>
      <c r="U440" s="257"/>
      <c r="V440" s="257"/>
      <c r="W440" s="257"/>
      <c r="X440" s="257"/>
      <c r="Y440" s="257"/>
      <c r="Z440" s="257"/>
      <c r="AA440" s="257"/>
      <c r="AB440" s="257"/>
      <c r="AC440" s="257"/>
      <c r="AD440" s="257"/>
      <c r="AE440" s="368"/>
      <c r="AF440" s="363"/>
      <c r="AG440" s="363"/>
      <c r="AH440" s="363"/>
      <c r="AI440" s="363"/>
      <c r="AJ440" s="363"/>
      <c r="AK440" s="363"/>
      <c r="AL440" s="368"/>
      <c r="AM440" s="368"/>
      <c r="AN440" s="368"/>
      <c r="AO440" s="368"/>
      <c r="AP440" s="368"/>
      <c r="AQ440" s="368"/>
      <c r="AR440" s="368"/>
      <c r="AS440" s="258">
        <f>SUM(AE440:AR440)</f>
        <v>0</v>
      </c>
    </row>
    <row r="441" spans="1:45" outlineLevel="1">
      <c r="A441" s="466"/>
      <c r="B441" s="384" t="s">
        <v>307</v>
      </c>
      <c r="C441" s="253" t="s">
        <v>163</v>
      </c>
      <c r="D441" s="257"/>
      <c r="E441" s="257"/>
      <c r="F441" s="257"/>
      <c r="G441" s="257"/>
      <c r="H441" s="257"/>
      <c r="I441" s="257"/>
      <c r="J441" s="257"/>
      <c r="K441" s="257"/>
      <c r="L441" s="257"/>
      <c r="M441" s="257"/>
      <c r="N441" s="257"/>
      <c r="O441" s="257"/>
      <c r="P441" s="257"/>
      <c r="Q441" s="257">
        <f>Q440</f>
        <v>12</v>
      </c>
      <c r="R441" s="257"/>
      <c r="S441" s="257"/>
      <c r="T441" s="257"/>
      <c r="U441" s="257"/>
      <c r="V441" s="257"/>
      <c r="W441" s="257"/>
      <c r="X441" s="257"/>
      <c r="Y441" s="257"/>
      <c r="Z441" s="257"/>
      <c r="AA441" s="257"/>
      <c r="AB441" s="257"/>
      <c r="AC441" s="257"/>
      <c r="AD441" s="257"/>
      <c r="AE441" s="364">
        <f>AE440</f>
        <v>0</v>
      </c>
      <c r="AF441" s="364">
        <f t="shared" ref="AF441" si="1250">AF440</f>
        <v>0</v>
      </c>
      <c r="AG441" s="364">
        <f t="shared" ref="AG441" si="1251">AG440</f>
        <v>0</v>
      </c>
      <c r="AH441" s="364">
        <f t="shared" ref="AH441" si="1252">AH440</f>
        <v>0</v>
      </c>
      <c r="AI441" s="364">
        <f t="shared" ref="AI441" si="1253">AI440</f>
        <v>0</v>
      </c>
      <c r="AJ441" s="364">
        <f t="shared" ref="AJ441" si="1254">AJ440</f>
        <v>0</v>
      </c>
      <c r="AK441" s="364">
        <f t="shared" ref="AK441" si="1255">AK440</f>
        <v>0</v>
      </c>
      <c r="AL441" s="364">
        <f t="shared" ref="AL441" si="1256">AL440</f>
        <v>0</v>
      </c>
      <c r="AM441" s="364">
        <f t="shared" ref="AM441" si="1257">AM440</f>
        <v>0</v>
      </c>
      <c r="AN441" s="364">
        <f t="shared" ref="AN441" si="1258">AN440</f>
        <v>0</v>
      </c>
      <c r="AO441" s="364">
        <f t="shared" ref="AO441" si="1259">AO440</f>
        <v>0</v>
      </c>
      <c r="AP441" s="364">
        <f t="shared" ref="AP441" si="1260">AP440</f>
        <v>0</v>
      </c>
      <c r="AQ441" s="364">
        <f t="shared" ref="AQ441" si="1261">AQ440</f>
        <v>0</v>
      </c>
      <c r="AR441" s="364">
        <f t="shared" ref="AR441" si="1262">AR440</f>
        <v>0</v>
      </c>
      <c r="AS441" s="272"/>
    </row>
    <row r="442" spans="1:45" outlineLevel="1">
      <c r="A442" s="466"/>
      <c r="B442" s="381"/>
      <c r="C442" s="273"/>
      <c r="D442" s="277"/>
      <c r="E442" s="277"/>
      <c r="F442" s="277"/>
      <c r="G442" s="277"/>
      <c r="H442" s="277"/>
      <c r="I442" s="277"/>
      <c r="J442" s="277"/>
      <c r="K442" s="277"/>
      <c r="L442" s="277"/>
      <c r="M442" s="277"/>
      <c r="N442" s="277"/>
      <c r="O442" s="277"/>
      <c r="P442" s="277"/>
      <c r="Q442" s="253"/>
      <c r="R442" s="277"/>
      <c r="S442" s="277"/>
      <c r="T442" s="277"/>
      <c r="U442" s="277"/>
      <c r="V442" s="277"/>
      <c r="W442" s="277"/>
      <c r="X442" s="277"/>
      <c r="Y442" s="277"/>
      <c r="Z442" s="277"/>
      <c r="AA442" s="277"/>
      <c r="AB442" s="277"/>
      <c r="AC442" s="277"/>
      <c r="AD442" s="277"/>
      <c r="AE442" s="369"/>
      <c r="AF442" s="370"/>
      <c r="AG442" s="369"/>
      <c r="AH442" s="369"/>
      <c r="AI442" s="369"/>
      <c r="AJ442" s="369"/>
      <c r="AK442" s="369"/>
      <c r="AL442" s="369"/>
      <c r="AM442" s="369"/>
      <c r="AN442" s="369"/>
      <c r="AO442" s="369"/>
      <c r="AP442" s="369"/>
      <c r="AQ442" s="369"/>
      <c r="AR442" s="369"/>
      <c r="AS442" s="274"/>
    </row>
    <row r="443" spans="1:45" outlineLevel="1">
      <c r="A443" s="466">
        <v>9</v>
      </c>
      <c r="B443" s="381" t="s">
        <v>102</v>
      </c>
      <c r="C443" s="253" t="s">
        <v>25</v>
      </c>
      <c r="D443" s="257"/>
      <c r="E443" s="257"/>
      <c r="F443" s="257"/>
      <c r="G443" s="257"/>
      <c r="H443" s="257"/>
      <c r="I443" s="257"/>
      <c r="J443" s="257"/>
      <c r="K443" s="257"/>
      <c r="L443" s="257"/>
      <c r="M443" s="257"/>
      <c r="N443" s="257"/>
      <c r="O443" s="257"/>
      <c r="P443" s="257"/>
      <c r="Q443" s="257">
        <v>12</v>
      </c>
      <c r="R443" s="257"/>
      <c r="S443" s="257"/>
      <c r="T443" s="257"/>
      <c r="U443" s="257"/>
      <c r="V443" s="257"/>
      <c r="W443" s="257"/>
      <c r="X443" s="257"/>
      <c r="Y443" s="257"/>
      <c r="Z443" s="257"/>
      <c r="AA443" s="257"/>
      <c r="AB443" s="257"/>
      <c r="AC443" s="257"/>
      <c r="AD443" s="257"/>
      <c r="AE443" s="368"/>
      <c r="AF443" s="363"/>
      <c r="AG443" s="363"/>
      <c r="AH443" s="363"/>
      <c r="AI443" s="363"/>
      <c r="AJ443" s="363"/>
      <c r="AK443" s="363"/>
      <c r="AL443" s="368"/>
      <c r="AM443" s="368"/>
      <c r="AN443" s="368"/>
      <c r="AO443" s="368"/>
      <c r="AP443" s="368"/>
      <c r="AQ443" s="368"/>
      <c r="AR443" s="368"/>
      <c r="AS443" s="258">
        <f>SUM(AE443:AR443)</f>
        <v>0</v>
      </c>
    </row>
    <row r="444" spans="1:45" outlineLevel="1">
      <c r="A444" s="466"/>
      <c r="B444" s="384" t="s">
        <v>307</v>
      </c>
      <c r="C444" s="253" t="s">
        <v>163</v>
      </c>
      <c r="D444" s="257"/>
      <c r="E444" s="257"/>
      <c r="F444" s="257"/>
      <c r="G444" s="257"/>
      <c r="H444" s="257"/>
      <c r="I444" s="257"/>
      <c r="J444" s="257"/>
      <c r="K444" s="257"/>
      <c r="L444" s="257"/>
      <c r="M444" s="257"/>
      <c r="N444" s="257"/>
      <c r="O444" s="257"/>
      <c r="P444" s="257"/>
      <c r="Q444" s="257">
        <f>Q443</f>
        <v>12</v>
      </c>
      <c r="R444" s="257"/>
      <c r="S444" s="257"/>
      <c r="T444" s="257"/>
      <c r="U444" s="257"/>
      <c r="V444" s="257"/>
      <c r="W444" s="257"/>
      <c r="X444" s="257"/>
      <c r="Y444" s="257"/>
      <c r="Z444" s="257"/>
      <c r="AA444" s="257"/>
      <c r="AB444" s="257"/>
      <c r="AC444" s="257"/>
      <c r="AD444" s="257"/>
      <c r="AE444" s="364">
        <f>AE443</f>
        <v>0</v>
      </c>
      <c r="AF444" s="364">
        <f t="shared" ref="AF444" si="1263">AF443</f>
        <v>0</v>
      </c>
      <c r="AG444" s="364">
        <f t="shared" ref="AG444" si="1264">AG443</f>
        <v>0</v>
      </c>
      <c r="AH444" s="364">
        <f t="shared" ref="AH444" si="1265">AH443</f>
        <v>0</v>
      </c>
      <c r="AI444" s="364">
        <f t="shared" ref="AI444" si="1266">AI443</f>
        <v>0</v>
      </c>
      <c r="AJ444" s="364">
        <f t="shared" ref="AJ444" si="1267">AJ443</f>
        <v>0</v>
      </c>
      <c r="AK444" s="364">
        <f t="shared" ref="AK444" si="1268">AK443</f>
        <v>0</v>
      </c>
      <c r="AL444" s="364">
        <f t="shared" ref="AL444" si="1269">AL443</f>
        <v>0</v>
      </c>
      <c r="AM444" s="364">
        <f t="shared" ref="AM444" si="1270">AM443</f>
        <v>0</v>
      </c>
      <c r="AN444" s="364">
        <f t="shared" ref="AN444" si="1271">AN443</f>
        <v>0</v>
      </c>
      <c r="AO444" s="364">
        <f t="shared" ref="AO444" si="1272">AO443</f>
        <v>0</v>
      </c>
      <c r="AP444" s="364">
        <f t="shared" ref="AP444" si="1273">AP443</f>
        <v>0</v>
      </c>
      <c r="AQ444" s="364">
        <f t="shared" ref="AQ444" si="1274">AQ443</f>
        <v>0</v>
      </c>
      <c r="AR444" s="364">
        <f t="shared" ref="AR444" si="1275">AR443</f>
        <v>0</v>
      </c>
      <c r="AS444" s="272"/>
    </row>
    <row r="445" spans="1:45" outlineLevel="1">
      <c r="A445" s="466"/>
      <c r="B445" s="381"/>
      <c r="C445" s="273"/>
      <c r="D445" s="277"/>
      <c r="E445" s="277"/>
      <c r="F445" s="277"/>
      <c r="G445" s="277"/>
      <c r="H445" s="277"/>
      <c r="I445" s="277"/>
      <c r="J445" s="277"/>
      <c r="K445" s="277"/>
      <c r="L445" s="277"/>
      <c r="M445" s="277"/>
      <c r="N445" s="277"/>
      <c r="O445" s="277"/>
      <c r="P445" s="277"/>
      <c r="Q445" s="253"/>
      <c r="R445" s="277"/>
      <c r="S445" s="277"/>
      <c r="T445" s="277"/>
      <c r="U445" s="277"/>
      <c r="V445" s="277"/>
      <c r="W445" s="277"/>
      <c r="X445" s="277"/>
      <c r="Y445" s="277"/>
      <c r="Z445" s="277"/>
      <c r="AA445" s="277"/>
      <c r="AB445" s="277"/>
      <c r="AC445" s="277"/>
      <c r="AD445" s="277"/>
      <c r="AE445" s="369"/>
      <c r="AF445" s="369"/>
      <c r="AG445" s="369"/>
      <c r="AH445" s="369"/>
      <c r="AI445" s="369"/>
      <c r="AJ445" s="369"/>
      <c r="AK445" s="369"/>
      <c r="AL445" s="369"/>
      <c r="AM445" s="369"/>
      <c r="AN445" s="369"/>
      <c r="AO445" s="369"/>
      <c r="AP445" s="369"/>
      <c r="AQ445" s="369"/>
      <c r="AR445" s="369"/>
      <c r="AS445" s="274"/>
    </row>
    <row r="446" spans="1:45" outlineLevel="1">
      <c r="A446" s="466">
        <v>10</v>
      </c>
      <c r="B446" s="381" t="s">
        <v>103</v>
      </c>
      <c r="C446" s="253" t="s">
        <v>25</v>
      </c>
      <c r="D446" s="257"/>
      <c r="E446" s="257"/>
      <c r="F446" s="257"/>
      <c r="G446" s="257"/>
      <c r="H446" s="257"/>
      <c r="I446" s="257"/>
      <c r="J446" s="257"/>
      <c r="K446" s="257"/>
      <c r="L446" s="257"/>
      <c r="M446" s="257"/>
      <c r="N446" s="257"/>
      <c r="O446" s="257"/>
      <c r="P446" s="257"/>
      <c r="Q446" s="257">
        <v>3</v>
      </c>
      <c r="R446" s="257"/>
      <c r="S446" s="257"/>
      <c r="T446" s="257"/>
      <c r="U446" s="257"/>
      <c r="V446" s="257"/>
      <c r="W446" s="257"/>
      <c r="X446" s="257"/>
      <c r="Y446" s="257"/>
      <c r="Z446" s="257"/>
      <c r="AA446" s="257"/>
      <c r="AB446" s="257"/>
      <c r="AC446" s="257"/>
      <c r="AD446" s="257"/>
      <c r="AE446" s="368"/>
      <c r="AF446" s="363"/>
      <c r="AG446" s="363"/>
      <c r="AH446" s="363"/>
      <c r="AI446" s="363"/>
      <c r="AJ446" s="363"/>
      <c r="AK446" s="363"/>
      <c r="AL446" s="368"/>
      <c r="AM446" s="368"/>
      <c r="AN446" s="368"/>
      <c r="AO446" s="368"/>
      <c r="AP446" s="368"/>
      <c r="AQ446" s="368"/>
      <c r="AR446" s="368"/>
      <c r="AS446" s="258">
        <f>SUM(AE446:AR446)</f>
        <v>0</v>
      </c>
    </row>
    <row r="447" spans="1:45" outlineLevel="1">
      <c r="A447" s="466"/>
      <c r="B447" s="384" t="s">
        <v>307</v>
      </c>
      <c r="C447" s="253" t="s">
        <v>163</v>
      </c>
      <c r="D447" s="257"/>
      <c r="E447" s="257"/>
      <c r="F447" s="257"/>
      <c r="G447" s="257"/>
      <c r="H447" s="257"/>
      <c r="I447" s="257"/>
      <c r="J447" s="257"/>
      <c r="K447" s="257"/>
      <c r="L447" s="257"/>
      <c r="M447" s="257"/>
      <c r="N447" s="257"/>
      <c r="O447" s="257"/>
      <c r="P447" s="257"/>
      <c r="Q447" s="257">
        <f>Q446</f>
        <v>3</v>
      </c>
      <c r="R447" s="257"/>
      <c r="S447" s="257"/>
      <c r="T447" s="257"/>
      <c r="U447" s="257"/>
      <c r="V447" s="257"/>
      <c r="W447" s="257"/>
      <c r="X447" s="257"/>
      <c r="Y447" s="257"/>
      <c r="Z447" s="257"/>
      <c r="AA447" s="257"/>
      <c r="AB447" s="257"/>
      <c r="AC447" s="257"/>
      <c r="AD447" s="257"/>
      <c r="AE447" s="364">
        <f>AE446</f>
        <v>0</v>
      </c>
      <c r="AF447" s="364">
        <f t="shared" ref="AF447" si="1276">AF446</f>
        <v>0</v>
      </c>
      <c r="AG447" s="364">
        <f t="shared" ref="AG447" si="1277">AG446</f>
        <v>0</v>
      </c>
      <c r="AH447" s="364">
        <f t="shared" ref="AH447" si="1278">AH446</f>
        <v>0</v>
      </c>
      <c r="AI447" s="364">
        <f t="shared" ref="AI447" si="1279">AI446</f>
        <v>0</v>
      </c>
      <c r="AJ447" s="364">
        <f t="shared" ref="AJ447" si="1280">AJ446</f>
        <v>0</v>
      </c>
      <c r="AK447" s="364">
        <f t="shared" ref="AK447" si="1281">AK446</f>
        <v>0</v>
      </c>
      <c r="AL447" s="364">
        <f t="shared" ref="AL447" si="1282">AL446</f>
        <v>0</v>
      </c>
      <c r="AM447" s="364">
        <f t="shared" ref="AM447" si="1283">AM446</f>
        <v>0</v>
      </c>
      <c r="AN447" s="364">
        <f t="shared" ref="AN447" si="1284">AN446</f>
        <v>0</v>
      </c>
      <c r="AO447" s="364">
        <f t="shared" ref="AO447" si="1285">AO446</f>
        <v>0</v>
      </c>
      <c r="AP447" s="364">
        <f t="shared" ref="AP447" si="1286">AP446</f>
        <v>0</v>
      </c>
      <c r="AQ447" s="364">
        <f t="shared" ref="AQ447" si="1287">AQ446</f>
        <v>0</v>
      </c>
      <c r="AR447" s="364">
        <f t="shared" ref="AR447" si="1288">AR446</f>
        <v>0</v>
      </c>
      <c r="AS447" s="272"/>
    </row>
    <row r="448" spans="1:45" outlineLevel="1">
      <c r="A448" s="466"/>
      <c r="B448" s="381"/>
      <c r="C448" s="273"/>
      <c r="D448" s="277"/>
      <c r="E448" s="277"/>
      <c r="F448" s="277"/>
      <c r="G448" s="277"/>
      <c r="H448" s="277"/>
      <c r="I448" s="277"/>
      <c r="J448" s="277"/>
      <c r="K448" s="277"/>
      <c r="L448" s="277"/>
      <c r="M448" s="277"/>
      <c r="N448" s="277"/>
      <c r="O448" s="277"/>
      <c r="P448" s="277"/>
      <c r="Q448" s="253"/>
      <c r="R448" s="277"/>
      <c r="S448" s="277"/>
      <c r="T448" s="277"/>
      <c r="U448" s="277"/>
      <c r="V448" s="277"/>
      <c r="W448" s="277"/>
      <c r="X448" s="277"/>
      <c r="Y448" s="277"/>
      <c r="Z448" s="277"/>
      <c r="AA448" s="277"/>
      <c r="AB448" s="277"/>
      <c r="AC448" s="277"/>
      <c r="AD448" s="277"/>
      <c r="AE448" s="369"/>
      <c r="AF448" s="370"/>
      <c r="AG448" s="369"/>
      <c r="AH448" s="369"/>
      <c r="AI448" s="369"/>
      <c r="AJ448" s="369"/>
      <c r="AK448" s="369"/>
      <c r="AL448" s="369"/>
      <c r="AM448" s="369"/>
      <c r="AN448" s="369"/>
      <c r="AO448" s="369"/>
      <c r="AP448" s="369"/>
      <c r="AQ448" s="369"/>
      <c r="AR448" s="369"/>
      <c r="AS448" s="274"/>
    </row>
    <row r="449" spans="1:46" ht="15.75" outlineLevel="1">
      <c r="A449" s="466"/>
      <c r="B449" s="445" t="s">
        <v>10</v>
      </c>
      <c r="C449" s="251"/>
      <c r="D449" s="251"/>
      <c r="E449" s="251"/>
      <c r="F449" s="251"/>
      <c r="G449" s="251"/>
      <c r="H449" s="251"/>
      <c r="I449" s="251"/>
      <c r="J449" s="251"/>
      <c r="K449" s="251"/>
      <c r="L449" s="251"/>
      <c r="M449" s="251"/>
      <c r="N449" s="251"/>
      <c r="O449" s="251"/>
      <c r="P449" s="251"/>
      <c r="Q449" s="252"/>
      <c r="R449" s="251"/>
      <c r="S449" s="251"/>
      <c r="T449" s="251"/>
      <c r="U449" s="251"/>
      <c r="V449" s="251"/>
      <c r="W449" s="251"/>
      <c r="X449" s="251"/>
      <c r="Y449" s="251"/>
      <c r="Z449" s="251"/>
      <c r="AA449" s="251"/>
      <c r="AB449" s="251"/>
      <c r="AC449" s="251"/>
      <c r="AD449" s="251"/>
      <c r="AE449" s="367"/>
      <c r="AF449" s="367"/>
      <c r="AG449" s="367"/>
      <c r="AH449" s="367"/>
      <c r="AI449" s="367"/>
      <c r="AJ449" s="367"/>
      <c r="AK449" s="367"/>
      <c r="AL449" s="367"/>
      <c r="AM449" s="367"/>
      <c r="AN449" s="367"/>
      <c r="AO449" s="367"/>
      <c r="AP449" s="367"/>
      <c r="AQ449" s="367"/>
      <c r="AR449" s="367"/>
      <c r="AS449" s="254"/>
    </row>
    <row r="450" spans="1:46" ht="30" outlineLevel="1">
      <c r="A450" s="466">
        <v>11</v>
      </c>
      <c r="B450" s="381" t="s">
        <v>104</v>
      </c>
      <c r="C450" s="253" t="s">
        <v>25</v>
      </c>
      <c r="D450" s="257"/>
      <c r="E450" s="257"/>
      <c r="F450" s="257"/>
      <c r="G450" s="257"/>
      <c r="H450" s="257"/>
      <c r="I450" s="257"/>
      <c r="J450" s="257"/>
      <c r="K450" s="257"/>
      <c r="L450" s="257"/>
      <c r="M450" s="257"/>
      <c r="N450" s="257"/>
      <c r="O450" s="257"/>
      <c r="P450" s="257"/>
      <c r="Q450" s="257">
        <v>12</v>
      </c>
      <c r="R450" s="257"/>
      <c r="S450" s="257"/>
      <c r="T450" s="257"/>
      <c r="U450" s="257"/>
      <c r="V450" s="257"/>
      <c r="W450" s="257"/>
      <c r="X450" s="257"/>
      <c r="Y450" s="257"/>
      <c r="Z450" s="257"/>
      <c r="AA450" s="257"/>
      <c r="AB450" s="257"/>
      <c r="AC450" s="257"/>
      <c r="AD450" s="257"/>
      <c r="AE450" s="379"/>
      <c r="AF450" s="363"/>
      <c r="AG450" s="363"/>
      <c r="AH450" s="363"/>
      <c r="AI450" s="363"/>
      <c r="AJ450" s="363"/>
      <c r="AK450" s="363"/>
      <c r="AL450" s="368"/>
      <c r="AM450" s="368"/>
      <c r="AN450" s="368"/>
      <c r="AO450" s="368"/>
      <c r="AP450" s="368"/>
      <c r="AQ450" s="368"/>
      <c r="AR450" s="368"/>
      <c r="AS450" s="258">
        <f>SUM(AE450:AR450)</f>
        <v>0</v>
      </c>
    </row>
    <row r="451" spans="1:46" outlineLevel="1">
      <c r="A451" s="466"/>
      <c r="B451" s="384" t="s">
        <v>307</v>
      </c>
      <c r="C451" s="253" t="s">
        <v>163</v>
      </c>
      <c r="D451" s="257"/>
      <c r="E451" s="257"/>
      <c r="F451" s="257"/>
      <c r="G451" s="257"/>
      <c r="H451" s="257"/>
      <c r="I451" s="257"/>
      <c r="J451" s="257"/>
      <c r="K451" s="257"/>
      <c r="L451" s="257"/>
      <c r="M451" s="257"/>
      <c r="N451" s="257"/>
      <c r="O451" s="257"/>
      <c r="P451" s="257"/>
      <c r="Q451" s="257">
        <f>Q450</f>
        <v>12</v>
      </c>
      <c r="R451" s="257"/>
      <c r="S451" s="257"/>
      <c r="T451" s="257"/>
      <c r="U451" s="257"/>
      <c r="V451" s="257"/>
      <c r="W451" s="257"/>
      <c r="X451" s="257"/>
      <c r="Y451" s="257"/>
      <c r="Z451" s="257"/>
      <c r="AA451" s="257"/>
      <c r="AB451" s="257"/>
      <c r="AC451" s="257"/>
      <c r="AD451" s="257"/>
      <c r="AE451" s="364">
        <f>AE450</f>
        <v>0</v>
      </c>
      <c r="AF451" s="364">
        <f t="shared" ref="AF451" si="1289">AF450</f>
        <v>0</v>
      </c>
      <c r="AG451" s="364">
        <f t="shared" ref="AG451" si="1290">AG450</f>
        <v>0</v>
      </c>
      <c r="AH451" s="364">
        <f t="shared" ref="AH451" si="1291">AH450</f>
        <v>0</v>
      </c>
      <c r="AI451" s="364">
        <f t="shared" ref="AI451" si="1292">AI450</f>
        <v>0</v>
      </c>
      <c r="AJ451" s="364">
        <f t="shared" ref="AJ451" si="1293">AJ450</f>
        <v>0</v>
      </c>
      <c r="AK451" s="364">
        <f t="shared" ref="AK451" si="1294">AK450</f>
        <v>0</v>
      </c>
      <c r="AL451" s="364">
        <f t="shared" ref="AL451" si="1295">AL450</f>
        <v>0</v>
      </c>
      <c r="AM451" s="364">
        <f t="shared" ref="AM451" si="1296">AM450</f>
        <v>0</v>
      </c>
      <c r="AN451" s="364">
        <f t="shared" ref="AN451" si="1297">AN450</f>
        <v>0</v>
      </c>
      <c r="AO451" s="364">
        <f t="shared" ref="AO451" si="1298">AO450</f>
        <v>0</v>
      </c>
      <c r="AP451" s="364">
        <f t="shared" ref="AP451" si="1299">AP450</f>
        <v>0</v>
      </c>
      <c r="AQ451" s="364">
        <f t="shared" ref="AQ451" si="1300">AQ450</f>
        <v>0</v>
      </c>
      <c r="AR451" s="364">
        <f t="shared" ref="AR451" si="1301">AR450</f>
        <v>0</v>
      </c>
      <c r="AS451" s="259"/>
    </row>
    <row r="452" spans="1:46" outlineLevel="1">
      <c r="A452" s="466"/>
      <c r="B452" s="462"/>
      <c r="C452" s="267"/>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365"/>
      <c r="AF452" s="374"/>
      <c r="AG452" s="374"/>
      <c r="AH452" s="374"/>
      <c r="AI452" s="374"/>
      <c r="AJ452" s="374"/>
      <c r="AK452" s="374"/>
      <c r="AL452" s="374"/>
      <c r="AM452" s="374"/>
      <c r="AN452" s="374"/>
      <c r="AO452" s="374"/>
      <c r="AP452" s="374"/>
      <c r="AQ452" s="374"/>
      <c r="AR452" s="374"/>
      <c r="AS452" s="268"/>
    </row>
    <row r="453" spans="1:46" ht="30" outlineLevel="1">
      <c r="A453" s="466">
        <v>12</v>
      </c>
      <c r="B453" s="381" t="s">
        <v>105</v>
      </c>
      <c r="C453" s="253" t="s">
        <v>25</v>
      </c>
      <c r="D453" s="257"/>
      <c r="E453" s="257"/>
      <c r="F453" s="257"/>
      <c r="G453" s="257"/>
      <c r="H453" s="257"/>
      <c r="I453" s="257"/>
      <c r="J453" s="257"/>
      <c r="K453" s="257"/>
      <c r="L453" s="257"/>
      <c r="M453" s="257"/>
      <c r="N453" s="257"/>
      <c r="O453" s="257"/>
      <c r="P453" s="257"/>
      <c r="Q453" s="257">
        <v>12</v>
      </c>
      <c r="R453" s="257"/>
      <c r="S453" s="257"/>
      <c r="T453" s="257"/>
      <c r="U453" s="257"/>
      <c r="V453" s="257"/>
      <c r="W453" s="257"/>
      <c r="X453" s="257"/>
      <c r="Y453" s="257"/>
      <c r="Z453" s="257"/>
      <c r="AA453" s="257"/>
      <c r="AB453" s="257"/>
      <c r="AC453" s="257"/>
      <c r="AD453" s="257"/>
      <c r="AE453" s="363"/>
      <c r="AF453" s="363"/>
      <c r="AG453" s="363"/>
      <c r="AH453" s="363"/>
      <c r="AI453" s="363"/>
      <c r="AJ453" s="363"/>
      <c r="AK453" s="363"/>
      <c r="AL453" s="368"/>
      <c r="AM453" s="368"/>
      <c r="AN453" s="368"/>
      <c r="AO453" s="368"/>
      <c r="AP453" s="368"/>
      <c r="AQ453" s="368"/>
      <c r="AR453" s="368"/>
      <c r="AS453" s="258">
        <f>SUM(AE453:AR453)</f>
        <v>0</v>
      </c>
    </row>
    <row r="454" spans="1:46" outlineLevel="1">
      <c r="A454" s="466"/>
      <c r="B454" s="384" t="s">
        <v>307</v>
      </c>
      <c r="C454" s="253" t="s">
        <v>163</v>
      </c>
      <c r="D454" s="257"/>
      <c r="E454" s="257"/>
      <c r="F454" s="257"/>
      <c r="G454" s="257"/>
      <c r="H454" s="257"/>
      <c r="I454" s="257"/>
      <c r="J454" s="257"/>
      <c r="K454" s="257"/>
      <c r="L454" s="257"/>
      <c r="M454" s="257"/>
      <c r="N454" s="257"/>
      <c r="O454" s="257"/>
      <c r="P454" s="257"/>
      <c r="Q454" s="257">
        <f>Q453</f>
        <v>12</v>
      </c>
      <c r="R454" s="257"/>
      <c r="S454" s="257"/>
      <c r="T454" s="257"/>
      <c r="U454" s="257"/>
      <c r="V454" s="257"/>
      <c r="W454" s="257"/>
      <c r="X454" s="257"/>
      <c r="Y454" s="257"/>
      <c r="Z454" s="257"/>
      <c r="AA454" s="257"/>
      <c r="AB454" s="257"/>
      <c r="AC454" s="257"/>
      <c r="AD454" s="257"/>
      <c r="AE454" s="364">
        <f>AE453</f>
        <v>0</v>
      </c>
      <c r="AF454" s="364">
        <f t="shared" ref="AF454" si="1302">AF453</f>
        <v>0</v>
      </c>
      <c r="AG454" s="364">
        <f t="shared" ref="AG454" si="1303">AG453</f>
        <v>0</v>
      </c>
      <c r="AH454" s="364">
        <f t="shared" ref="AH454" si="1304">AH453</f>
        <v>0</v>
      </c>
      <c r="AI454" s="364">
        <f t="shared" ref="AI454" si="1305">AI453</f>
        <v>0</v>
      </c>
      <c r="AJ454" s="364">
        <f t="shared" ref="AJ454" si="1306">AJ453</f>
        <v>0</v>
      </c>
      <c r="AK454" s="364">
        <f t="shared" ref="AK454" si="1307">AK453</f>
        <v>0</v>
      </c>
      <c r="AL454" s="364">
        <f t="shared" ref="AL454" si="1308">AL453</f>
        <v>0</v>
      </c>
      <c r="AM454" s="364">
        <f t="shared" ref="AM454" si="1309">AM453</f>
        <v>0</v>
      </c>
      <c r="AN454" s="364">
        <f t="shared" ref="AN454" si="1310">AN453</f>
        <v>0</v>
      </c>
      <c r="AO454" s="364">
        <f t="shared" ref="AO454" si="1311">AO453</f>
        <v>0</v>
      </c>
      <c r="AP454" s="364">
        <f t="shared" ref="AP454" si="1312">AP453</f>
        <v>0</v>
      </c>
      <c r="AQ454" s="364">
        <f t="shared" ref="AQ454" si="1313">AQ453</f>
        <v>0</v>
      </c>
      <c r="AR454" s="364">
        <f t="shared" ref="AR454" si="1314">AR453</f>
        <v>0</v>
      </c>
      <c r="AS454" s="259"/>
    </row>
    <row r="455" spans="1:46" outlineLevel="1">
      <c r="A455" s="466"/>
      <c r="B455" s="462"/>
      <c r="C455" s="267"/>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53"/>
      <c r="AD455" s="253"/>
      <c r="AE455" s="375"/>
      <c r="AF455" s="375"/>
      <c r="AG455" s="365"/>
      <c r="AH455" s="365"/>
      <c r="AI455" s="365"/>
      <c r="AJ455" s="365"/>
      <c r="AK455" s="365"/>
      <c r="AL455" s="365"/>
      <c r="AM455" s="365"/>
      <c r="AN455" s="365"/>
      <c r="AO455" s="365"/>
      <c r="AP455" s="365"/>
      <c r="AQ455" s="365"/>
      <c r="AR455" s="365"/>
      <c r="AS455" s="268"/>
    </row>
    <row r="456" spans="1:46" ht="30" outlineLevel="1">
      <c r="A456" s="466">
        <v>13</v>
      </c>
      <c r="B456" s="381" t="s">
        <v>106</v>
      </c>
      <c r="C456" s="253" t="s">
        <v>25</v>
      </c>
      <c r="D456" s="257"/>
      <c r="E456" s="257"/>
      <c r="F456" s="257"/>
      <c r="G456" s="257"/>
      <c r="H456" s="257"/>
      <c r="I456" s="257"/>
      <c r="J456" s="257"/>
      <c r="K456" s="257"/>
      <c r="L456" s="257"/>
      <c r="M456" s="257"/>
      <c r="N456" s="257"/>
      <c r="O456" s="257"/>
      <c r="P456" s="257"/>
      <c r="Q456" s="257">
        <v>12</v>
      </c>
      <c r="R456" s="257"/>
      <c r="S456" s="257"/>
      <c r="T456" s="257"/>
      <c r="U456" s="257"/>
      <c r="V456" s="257">
        <f>+'7.  Persistence Report'!V117</f>
        <v>0</v>
      </c>
      <c r="W456" s="257">
        <f>+'7.  Persistence Report'!W117</f>
        <v>0</v>
      </c>
      <c r="X456" s="257">
        <f>+'7.  Persistence Report'!X117</f>
        <v>0</v>
      </c>
      <c r="Y456" s="257">
        <f>+'7.  Persistence Report'!Y117</f>
        <v>0</v>
      </c>
      <c r="Z456" s="257">
        <f>+'7.  Persistence Report'!Z117</f>
        <v>0</v>
      </c>
      <c r="AA456" s="257">
        <f>+'7.  Persistence Report'!AA117</f>
        <v>0</v>
      </c>
      <c r="AB456" s="257">
        <f>+'7.  Persistence Report'!AB117</f>
        <v>0</v>
      </c>
      <c r="AC456" s="257">
        <f>+'7.  Persistence Report'!AC117</f>
        <v>0</v>
      </c>
      <c r="AD456" s="257">
        <f>+'7.  Persistence Report'!AD117</f>
        <v>0</v>
      </c>
      <c r="AE456" s="363"/>
      <c r="AF456" s="363"/>
      <c r="AG456" s="363">
        <v>1</v>
      </c>
      <c r="AH456" s="363"/>
      <c r="AI456" s="363"/>
      <c r="AJ456" s="363"/>
      <c r="AK456" s="363"/>
      <c r="AL456" s="368"/>
      <c r="AM456" s="368"/>
      <c r="AN456" s="368"/>
      <c r="AO456" s="368"/>
      <c r="AP456" s="368"/>
      <c r="AQ456" s="368"/>
      <c r="AR456" s="368"/>
      <c r="AS456" s="258">
        <f>SUM(AE456:AR456)</f>
        <v>1</v>
      </c>
    </row>
    <row r="457" spans="1:46" outlineLevel="1">
      <c r="A457" s="466"/>
      <c r="B457" s="384" t="s">
        <v>307</v>
      </c>
      <c r="C457" s="253" t="s">
        <v>163</v>
      </c>
      <c r="D457" s="257"/>
      <c r="E457" s="257"/>
      <c r="F457" s="257"/>
      <c r="G457" s="257"/>
      <c r="H457" s="257"/>
      <c r="I457" s="257"/>
      <c r="J457" s="257"/>
      <c r="K457" s="257"/>
      <c r="L457" s="257"/>
      <c r="M457" s="257"/>
      <c r="N457" s="257"/>
      <c r="O457" s="257"/>
      <c r="P457" s="257"/>
      <c r="Q457" s="257">
        <f>Q456</f>
        <v>12</v>
      </c>
      <c r="R457" s="257"/>
      <c r="S457" s="257"/>
      <c r="T457" s="257"/>
      <c r="U457" s="257"/>
      <c r="V457" s="257"/>
      <c r="W457" s="257"/>
      <c r="X457" s="257"/>
      <c r="Y457" s="257"/>
      <c r="Z457" s="257"/>
      <c r="AA457" s="257"/>
      <c r="AB457" s="257"/>
      <c r="AC457" s="257"/>
      <c r="AD457" s="257"/>
      <c r="AE457" s="364">
        <f>AE456</f>
        <v>0</v>
      </c>
      <c r="AF457" s="364">
        <f t="shared" ref="AF457" si="1315">AF456</f>
        <v>0</v>
      </c>
      <c r="AG457" s="364">
        <f t="shared" ref="AG457" si="1316">AG456</f>
        <v>1</v>
      </c>
      <c r="AH457" s="364">
        <f t="shared" ref="AH457" si="1317">AH456</f>
        <v>0</v>
      </c>
      <c r="AI457" s="364">
        <f t="shared" ref="AI457" si="1318">AI456</f>
        <v>0</v>
      </c>
      <c r="AJ457" s="364">
        <f t="shared" ref="AJ457" si="1319">AJ456</f>
        <v>0</v>
      </c>
      <c r="AK457" s="364">
        <f t="shared" ref="AK457" si="1320">AK456</f>
        <v>0</v>
      </c>
      <c r="AL457" s="364">
        <f t="shared" ref="AL457" si="1321">AL456</f>
        <v>0</v>
      </c>
      <c r="AM457" s="364">
        <f t="shared" ref="AM457" si="1322">AM456</f>
        <v>0</v>
      </c>
      <c r="AN457" s="364">
        <f t="shared" ref="AN457" si="1323">AN456</f>
        <v>0</v>
      </c>
      <c r="AO457" s="364">
        <f t="shared" ref="AO457" si="1324">AO456</f>
        <v>0</v>
      </c>
      <c r="AP457" s="364">
        <f t="shared" ref="AP457" si="1325">AP456</f>
        <v>0</v>
      </c>
      <c r="AQ457" s="364">
        <f t="shared" ref="AQ457" si="1326">AQ456</f>
        <v>0</v>
      </c>
      <c r="AR457" s="364">
        <f t="shared" ref="AR457" si="1327">AR456</f>
        <v>0</v>
      </c>
      <c r="AS457" s="268"/>
    </row>
    <row r="458" spans="1:46" outlineLevel="1">
      <c r="A458" s="466"/>
      <c r="B458" s="462"/>
      <c r="C458" s="267"/>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365"/>
      <c r="AF458" s="365"/>
      <c r="AG458" s="365"/>
      <c r="AH458" s="365"/>
      <c r="AI458" s="365"/>
      <c r="AJ458" s="365"/>
      <c r="AK458" s="365"/>
      <c r="AL458" s="365"/>
      <c r="AM458" s="365"/>
      <c r="AN458" s="365"/>
      <c r="AO458" s="365"/>
      <c r="AP458" s="365"/>
      <c r="AQ458" s="365"/>
      <c r="AR458" s="365"/>
      <c r="AS458" s="268"/>
    </row>
    <row r="459" spans="1:46" ht="15.75" outlineLevel="1">
      <c r="A459" s="466"/>
      <c r="B459" s="445" t="s">
        <v>107</v>
      </c>
      <c r="C459" s="251"/>
      <c r="D459" s="252"/>
      <c r="E459" s="252"/>
      <c r="F459" s="252"/>
      <c r="G459" s="252"/>
      <c r="H459" s="252"/>
      <c r="I459" s="252"/>
      <c r="J459" s="252"/>
      <c r="K459" s="252"/>
      <c r="L459" s="252"/>
      <c r="M459" s="252"/>
      <c r="N459" s="252"/>
      <c r="O459" s="252"/>
      <c r="P459" s="252"/>
      <c r="Q459" s="252"/>
      <c r="R459" s="252"/>
      <c r="S459" s="251"/>
      <c r="T459" s="251"/>
      <c r="U459" s="251"/>
      <c r="V459" s="252"/>
      <c r="W459" s="252"/>
      <c r="X459" s="252"/>
      <c r="Y459" s="252"/>
      <c r="Z459" s="252"/>
      <c r="AA459" s="252"/>
      <c r="AB459" s="252"/>
      <c r="AC459" s="252"/>
      <c r="AD459" s="252"/>
      <c r="AE459" s="367"/>
      <c r="AF459" s="367"/>
      <c r="AG459" s="367"/>
      <c r="AH459" s="367"/>
      <c r="AI459" s="367"/>
      <c r="AJ459" s="367"/>
      <c r="AK459" s="367"/>
      <c r="AL459" s="367"/>
      <c r="AM459" s="367"/>
      <c r="AN459" s="367"/>
      <c r="AO459" s="367"/>
      <c r="AP459" s="367"/>
      <c r="AQ459" s="367"/>
      <c r="AR459" s="367"/>
      <c r="AS459" s="254"/>
    </row>
    <row r="460" spans="1:46" outlineLevel="1">
      <c r="A460" s="466">
        <v>14</v>
      </c>
      <c r="B460" s="462" t="s">
        <v>108</v>
      </c>
      <c r="C460" s="253" t="s">
        <v>25</v>
      </c>
      <c r="D460" s="257"/>
      <c r="E460" s="257"/>
      <c r="F460" s="257"/>
      <c r="G460" s="257"/>
      <c r="H460" s="257"/>
      <c r="I460" s="257"/>
      <c r="J460" s="257"/>
      <c r="K460" s="257"/>
      <c r="L460" s="257"/>
      <c r="M460" s="257"/>
      <c r="N460" s="257"/>
      <c r="O460" s="257"/>
      <c r="P460" s="257"/>
      <c r="Q460" s="257">
        <v>12</v>
      </c>
      <c r="R460" s="257"/>
      <c r="S460" s="257"/>
      <c r="T460" s="257"/>
      <c r="U460" s="257"/>
      <c r="V460" s="257"/>
      <c r="W460" s="257"/>
      <c r="X460" s="257"/>
      <c r="Y460" s="257"/>
      <c r="Z460" s="257"/>
      <c r="AA460" s="257"/>
      <c r="AB460" s="257"/>
      <c r="AC460" s="257"/>
      <c r="AD460" s="257"/>
      <c r="AE460" s="363"/>
      <c r="AF460" s="363"/>
      <c r="AG460" s="363"/>
      <c r="AH460" s="363"/>
      <c r="AI460" s="363"/>
      <c r="AJ460" s="363"/>
      <c r="AK460" s="363"/>
      <c r="AL460" s="363"/>
      <c r="AM460" s="363"/>
      <c r="AN460" s="363"/>
      <c r="AO460" s="363"/>
      <c r="AP460" s="363"/>
      <c r="AQ460" s="363"/>
      <c r="AR460" s="363"/>
      <c r="AS460" s="258">
        <f>SUM(AE460:AR460)</f>
        <v>0</v>
      </c>
    </row>
    <row r="461" spans="1:46" outlineLevel="1">
      <c r="A461" s="466"/>
      <c r="B461" s="384" t="s">
        <v>307</v>
      </c>
      <c r="C461" s="253" t="s">
        <v>163</v>
      </c>
      <c r="D461" s="257"/>
      <c r="E461" s="257"/>
      <c r="F461" s="257"/>
      <c r="G461" s="257"/>
      <c r="H461" s="257"/>
      <c r="I461" s="257"/>
      <c r="J461" s="257"/>
      <c r="K461" s="257"/>
      <c r="L461" s="257"/>
      <c r="M461" s="257"/>
      <c r="N461" s="257"/>
      <c r="O461" s="257"/>
      <c r="P461" s="257"/>
      <c r="Q461" s="257">
        <f>Q460</f>
        <v>12</v>
      </c>
      <c r="R461" s="257"/>
      <c r="S461" s="257"/>
      <c r="T461" s="257"/>
      <c r="U461" s="257"/>
      <c r="V461" s="257"/>
      <c r="W461" s="257"/>
      <c r="X461" s="257"/>
      <c r="Y461" s="257"/>
      <c r="Z461" s="257"/>
      <c r="AA461" s="257"/>
      <c r="AB461" s="257"/>
      <c r="AC461" s="257"/>
      <c r="AD461" s="257"/>
      <c r="AE461" s="364">
        <f>AE460</f>
        <v>0</v>
      </c>
      <c r="AF461" s="364">
        <f t="shared" ref="AF461" si="1328">AF460</f>
        <v>0</v>
      </c>
      <c r="AG461" s="364">
        <f t="shared" ref="AG461" si="1329">AG460</f>
        <v>0</v>
      </c>
      <c r="AH461" s="364">
        <f t="shared" ref="AH461" si="1330">AH460</f>
        <v>0</v>
      </c>
      <c r="AI461" s="364">
        <f t="shared" ref="AI461" si="1331">AI460</f>
        <v>0</v>
      </c>
      <c r="AJ461" s="364">
        <f t="shared" ref="AJ461" si="1332">AJ460</f>
        <v>0</v>
      </c>
      <c r="AK461" s="364">
        <f t="shared" ref="AK461" si="1333">AK460</f>
        <v>0</v>
      </c>
      <c r="AL461" s="364">
        <f t="shared" ref="AL461" si="1334">AL460</f>
        <v>0</v>
      </c>
      <c r="AM461" s="364">
        <f t="shared" ref="AM461" si="1335">AM460</f>
        <v>0</v>
      </c>
      <c r="AN461" s="364">
        <f t="shared" ref="AN461" si="1336">AN460</f>
        <v>0</v>
      </c>
      <c r="AO461" s="364">
        <f t="shared" ref="AO461" si="1337">AO460</f>
        <v>0</v>
      </c>
      <c r="AP461" s="364">
        <f t="shared" ref="AP461" si="1338">AP460</f>
        <v>0</v>
      </c>
      <c r="AQ461" s="364">
        <f t="shared" ref="AQ461" si="1339">AQ460</f>
        <v>0</v>
      </c>
      <c r="AR461" s="364">
        <f t="shared" ref="AR461" si="1340">AR460</f>
        <v>0</v>
      </c>
      <c r="AS461" s="259"/>
    </row>
    <row r="462" spans="1:46" outlineLevel="1">
      <c r="A462" s="466"/>
      <c r="B462" s="462"/>
      <c r="C462" s="267"/>
      <c r="D462" s="253"/>
      <c r="E462" s="253"/>
      <c r="F462" s="253"/>
      <c r="G462" s="253"/>
      <c r="H462" s="253"/>
      <c r="I462" s="253"/>
      <c r="J462" s="253"/>
      <c r="K462" s="253"/>
      <c r="L462" s="253"/>
      <c r="M462" s="253"/>
      <c r="N462" s="253"/>
      <c r="O462" s="253"/>
      <c r="P462" s="253"/>
      <c r="Q462" s="416"/>
      <c r="R462" s="253"/>
      <c r="S462" s="253"/>
      <c r="T462" s="253"/>
      <c r="U462" s="253"/>
      <c r="V462" s="253"/>
      <c r="W462" s="253"/>
      <c r="X462" s="253"/>
      <c r="Y462" s="253"/>
      <c r="Z462" s="253"/>
      <c r="AA462" s="253"/>
      <c r="AB462" s="253"/>
      <c r="AC462" s="253"/>
      <c r="AD462" s="253"/>
      <c r="AE462" s="365"/>
      <c r="AF462" s="365"/>
      <c r="AG462" s="365"/>
      <c r="AH462" s="365"/>
      <c r="AI462" s="365"/>
      <c r="AJ462" s="365"/>
      <c r="AK462" s="365"/>
      <c r="AL462" s="365"/>
      <c r="AM462" s="365"/>
      <c r="AN462" s="365"/>
      <c r="AO462" s="365"/>
      <c r="AP462" s="365"/>
      <c r="AQ462" s="365"/>
      <c r="AR462" s="365"/>
      <c r="AS462" s="263"/>
      <c r="AT462" s="546"/>
    </row>
    <row r="463" spans="1:46" s="245" customFormat="1" ht="15.75" outlineLevel="1">
      <c r="A463" s="466"/>
      <c r="B463" s="445" t="s">
        <v>487</v>
      </c>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c r="AA463" s="253"/>
      <c r="AB463" s="253"/>
      <c r="AC463" s="253"/>
      <c r="AD463" s="253"/>
      <c r="AE463" s="365"/>
      <c r="AF463" s="365"/>
      <c r="AG463" s="365"/>
      <c r="AH463" s="365"/>
      <c r="AI463" s="365"/>
      <c r="AJ463" s="365"/>
      <c r="AK463" s="369"/>
      <c r="AL463" s="369"/>
      <c r="AM463" s="369"/>
      <c r="AN463" s="369"/>
      <c r="AO463" s="369"/>
      <c r="AP463" s="369"/>
      <c r="AQ463" s="369"/>
      <c r="AR463" s="369"/>
      <c r="AS463" s="455"/>
      <c r="AT463" s="547"/>
    </row>
    <row r="464" spans="1:46" outlineLevel="1">
      <c r="A464" s="466">
        <v>15</v>
      </c>
      <c r="B464" s="384" t="s">
        <v>492</v>
      </c>
      <c r="C464" s="253" t="s">
        <v>25</v>
      </c>
      <c r="D464" s="257"/>
      <c r="E464" s="257"/>
      <c r="F464" s="257"/>
      <c r="G464" s="257"/>
      <c r="H464" s="257"/>
      <c r="I464" s="257"/>
      <c r="J464" s="257"/>
      <c r="K464" s="257"/>
      <c r="L464" s="257"/>
      <c r="M464" s="257"/>
      <c r="N464" s="257"/>
      <c r="O464" s="257"/>
      <c r="P464" s="257"/>
      <c r="Q464" s="257">
        <v>0</v>
      </c>
      <c r="R464" s="257"/>
      <c r="S464" s="257"/>
      <c r="T464" s="257"/>
      <c r="U464" s="257"/>
      <c r="V464" s="257"/>
      <c r="W464" s="257"/>
      <c r="X464" s="257"/>
      <c r="Y464" s="257"/>
      <c r="Z464" s="257"/>
      <c r="AA464" s="257"/>
      <c r="AB464" s="257"/>
      <c r="AC464" s="257"/>
      <c r="AD464" s="257"/>
      <c r="AE464" s="363"/>
      <c r="AF464" s="363"/>
      <c r="AG464" s="363"/>
      <c r="AH464" s="363"/>
      <c r="AI464" s="363"/>
      <c r="AJ464" s="363"/>
      <c r="AK464" s="363"/>
      <c r="AL464" s="363"/>
      <c r="AM464" s="363"/>
      <c r="AN464" s="363"/>
      <c r="AO464" s="363"/>
      <c r="AP464" s="363"/>
      <c r="AQ464" s="363"/>
      <c r="AR464" s="363"/>
      <c r="AS464" s="258">
        <f>SUM(AE464:AR464)</f>
        <v>0</v>
      </c>
    </row>
    <row r="465" spans="1:45" outlineLevel="1">
      <c r="A465" s="466"/>
      <c r="B465" s="384" t="s">
        <v>307</v>
      </c>
      <c r="C465" s="253" t="s">
        <v>163</v>
      </c>
      <c r="D465" s="257"/>
      <c r="E465" s="257"/>
      <c r="F465" s="257"/>
      <c r="G465" s="257"/>
      <c r="H465" s="257"/>
      <c r="I465" s="257"/>
      <c r="J465" s="257"/>
      <c r="K465" s="257"/>
      <c r="L465" s="257"/>
      <c r="M465" s="257"/>
      <c r="N465" s="257"/>
      <c r="O465" s="257"/>
      <c r="P465" s="257"/>
      <c r="Q465" s="257">
        <f>Q464</f>
        <v>0</v>
      </c>
      <c r="R465" s="257"/>
      <c r="S465" s="257"/>
      <c r="T465" s="257"/>
      <c r="U465" s="257"/>
      <c r="V465" s="257"/>
      <c r="W465" s="257"/>
      <c r="X465" s="257"/>
      <c r="Y465" s="257"/>
      <c r="Z465" s="257"/>
      <c r="AA465" s="257"/>
      <c r="AB465" s="257"/>
      <c r="AC465" s="257"/>
      <c r="AD465" s="257"/>
      <c r="AE465" s="364">
        <f>AE464</f>
        <v>0</v>
      </c>
      <c r="AF465" s="364">
        <f t="shared" ref="AF465:AR465" si="1341">AF464</f>
        <v>0</v>
      </c>
      <c r="AG465" s="364">
        <f t="shared" si="1341"/>
        <v>0</v>
      </c>
      <c r="AH465" s="364">
        <f t="shared" si="1341"/>
        <v>0</v>
      </c>
      <c r="AI465" s="364">
        <f t="shared" si="1341"/>
        <v>0</v>
      </c>
      <c r="AJ465" s="364">
        <f t="shared" si="1341"/>
        <v>0</v>
      </c>
      <c r="AK465" s="364">
        <f t="shared" si="1341"/>
        <v>0</v>
      </c>
      <c r="AL465" s="364">
        <f t="shared" si="1341"/>
        <v>0</v>
      </c>
      <c r="AM465" s="364">
        <f t="shared" si="1341"/>
        <v>0</v>
      </c>
      <c r="AN465" s="364">
        <f t="shared" si="1341"/>
        <v>0</v>
      </c>
      <c r="AO465" s="364">
        <f t="shared" si="1341"/>
        <v>0</v>
      </c>
      <c r="AP465" s="364">
        <f t="shared" si="1341"/>
        <v>0</v>
      </c>
      <c r="AQ465" s="364">
        <f t="shared" si="1341"/>
        <v>0</v>
      </c>
      <c r="AR465" s="364">
        <f t="shared" si="1341"/>
        <v>0</v>
      </c>
      <c r="AS465" s="259"/>
    </row>
    <row r="466" spans="1:45" outlineLevel="1">
      <c r="A466" s="466"/>
      <c r="B466" s="462"/>
      <c r="C466" s="267"/>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c r="AA466" s="253"/>
      <c r="AB466" s="253"/>
      <c r="AC466" s="253"/>
      <c r="AD466" s="253"/>
      <c r="AE466" s="365"/>
      <c r="AF466" s="365"/>
      <c r="AG466" s="365"/>
      <c r="AH466" s="365"/>
      <c r="AI466" s="365"/>
      <c r="AJ466" s="365"/>
      <c r="AK466" s="365"/>
      <c r="AL466" s="365"/>
      <c r="AM466" s="365"/>
      <c r="AN466" s="365"/>
      <c r="AO466" s="365"/>
      <c r="AP466" s="365"/>
      <c r="AQ466" s="365"/>
      <c r="AR466" s="365"/>
      <c r="AS466" s="268"/>
    </row>
    <row r="467" spans="1:45" s="245" customFormat="1" outlineLevel="1">
      <c r="A467" s="466">
        <v>16</v>
      </c>
      <c r="B467" s="463" t="s">
        <v>488</v>
      </c>
      <c r="C467" s="253" t="s">
        <v>25</v>
      </c>
      <c r="D467" s="257"/>
      <c r="E467" s="257"/>
      <c r="F467" s="257"/>
      <c r="G467" s="257"/>
      <c r="H467" s="257"/>
      <c r="I467" s="257"/>
      <c r="J467" s="257"/>
      <c r="K467" s="257"/>
      <c r="L467" s="257"/>
      <c r="M467" s="257"/>
      <c r="N467" s="257"/>
      <c r="O467" s="257"/>
      <c r="P467" s="257"/>
      <c r="Q467" s="257">
        <v>0</v>
      </c>
      <c r="R467" s="257"/>
      <c r="S467" s="257"/>
      <c r="T467" s="257"/>
      <c r="U467" s="257"/>
      <c r="V467" s="257"/>
      <c r="W467" s="257"/>
      <c r="X467" s="257"/>
      <c r="Y467" s="257"/>
      <c r="Z467" s="257"/>
      <c r="AA467" s="257"/>
      <c r="AB467" s="257"/>
      <c r="AC467" s="257"/>
      <c r="AD467" s="257"/>
      <c r="AE467" s="363"/>
      <c r="AF467" s="363"/>
      <c r="AG467" s="363"/>
      <c r="AH467" s="363"/>
      <c r="AI467" s="363"/>
      <c r="AJ467" s="363"/>
      <c r="AK467" s="363"/>
      <c r="AL467" s="363"/>
      <c r="AM467" s="363"/>
      <c r="AN467" s="363"/>
      <c r="AO467" s="363"/>
      <c r="AP467" s="363"/>
      <c r="AQ467" s="363"/>
      <c r="AR467" s="363"/>
      <c r="AS467" s="258">
        <f>SUM(AE467:AR467)</f>
        <v>0</v>
      </c>
    </row>
    <row r="468" spans="1:45" s="245" customFormat="1" outlineLevel="1">
      <c r="A468" s="466"/>
      <c r="B468" s="463" t="s">
        <v>307</v>
      </c>
      <c r="C468" s="253" t="s">
        <v>163</v>
      </c>
      <c r="D468" s="257"/>
      <c r="E468" s="257"/>
      <c r="F468" s="257"/>
      <c r="G468" s="257"/>
      <c r="H468" s="257"/>
      <c r="I468" s="257"/>
      <c r="J468" s="257"/>
      <c r="K468" s="257"/>
      <c r="L468" s="257"/>
      <c r="M468" s="257"/>
      <c r="N468" s="257"/>
      <c r="O468" s="257"/>
      <c r="P468" s="257"/>
      <c r="Q468" s="257">
        <f>Q467</f>
        <v>0</v>
      </c>
      <c r="R468" s="257"/>
      <c r="S468" s="257"/>
      <c r="T468" s="257"/>
      <c r="U468" s="257"/>
      <c r="V468" s="257"/>
      <c r="W468" s="257"/>
      <c r="X468" s="257"/>
      <c r="Y468" s="257"/>
      <c r="Z468" s="257"/>
      <c r="AA468" s="257"/>
      <c r="AB468" s="257"/>
      <c r="AC468" s="257"/>
      <c r="AD468" s="257"/>
      <c r="AE468" s="364">
        <f>AE467</f>
        <v>0</v>
      </c>
      <c r="AF468" s="364">
        <f t="shared" ref="AF468:AR468" si="1342">AF467</f>
        <v>0</v>
      </c>
      <c r="AG468" s="364">
        <f t="shared" si="1342"/>
        <v>0</v>
      </c>
      <c r="AH468" s="364">
        <f t="shared" si="1342"/>
        <v>0</v>
      </c>
      <c r="AI468" s="364">
        <f t="shared" si="1342"/>
        <v>0</v>
      </c>
      <c r="AJ468" s="364">
        <f t="shared" si="1342"/>
        <v>0</v>
      </c>
      <c r="AK468" s="364">
        <f t="shared" si="1342"/>
        <v>0</v>
      </c>
      <c r="AL468" s="364">
        <f t="shared" si="1342"/>
        <v>0</v>
      </c>
      <c r="AM468" s="364">
        <f t="shared" si="1342"/>
        <v>0</v>
      </c>
      <c r="AN468" s="364">
        <f t="shared" si="1342"/>
        <v>0</v>
      </c>
      <c r="AO468" s="364">
        <f t="shared" si="1342"/>
        <v>0</v>
      </c>
      <c r="AP468" s="364">
        <f t="shared" si="1342"/>
        <v>0</v>
      </c>
      <c r="AQ468" s="364">
        <f t="shared" si="1342"/>
        <v>0</v>
      </c>
      <c r="AR468" s="364">
        <f t="shared" si="1342"/>
        <v>0</v>
      </c>
      <c r="AS468" s="259"/>
    </row>
    <row r="469" spans="1:45" s="245" customFormat="1" outlineLevel="1">
      <c r="A469" s="466"/>
      <c r="B469" s="46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c r="AA469" s="253"/>
      <c r="AB469" s="253"/>
      <c r="AC469" s="253"/>
      <c r="AD469" s="253"/>
      <c r="AE469" s="365"/>
      <c r="AF469" s="365"/>
      <c r="AG469" s="365"/>
      <c r="AH469" s="365"/>
      <c r="AI469" s="365"/>
      <c r="AJ469" s="365"/>
      <c r="AK469" s="369"/>
      <c r="AL469" s="369"/>
      <c r="AM469" s="369"/>
      <c r="AN469" s="369"/>
      <c r="AO469" s="369"/>
      <c r="AP469" s="369"/>
      <c r="AQ469" s="369"/>
      <c r="AR469" s="369"/>
      <c r="AS469" s="274"/>
    </row>
    <row r="470" spans="1:45" ht="15.75" outlineLevel="1">
      <c r="A470" s="466"/>
      <c r="B470" s="464" t="s">
        <v>493</v>
      </c>
      <c r="C470" s="281"/>
      <c r="D470" s="252"/>
      <c r="E470" s="251"/>
      <c r="F470" s="251"/>
      <c r="G470" s="251"/>
      <c r="H470" s="251"/>
      <c r="I470" s="251"/>
      <c r="J470" s="251"/>
      <c r="K470" s="251"/>
      <c r="L470" s="251"/>
      <c r="M470" s="251"/>
      <c r="N470" s="251"/>
      <c r="O470" s="251"/>
      <c r="P470" s="251"/>
      <c r="Q470" s="252"/>
      <c r="R470" s="251"/>
      <c r="S470" s="251"/>
      <c r="T470" s="251"/>
      <c r="U470" s="251"/>
      <c r="V470" s="251"/>
      <c r="W470" s="251"/>
      <c r="X470" s="251"/>
      <c r="Y470" s="251"/>
      <c r="Z470" s="251"/>
      <c r="AA470" s="251"/>
      <c r="AB470" s="251"/>
      <c r="AC470" s="251"/>
      <c r="AD470" s="251"/>
      <c r="AE470" s="367"/>
      <c r="AF470" s="367"/>
      <c r="AG470" s="367"/>
      <c r="AH470" s="367"/>
      <c r="AI470" s="367"/>
      <c r="AJ470" s="367"/>
      <c r="AK470" s="367"/>
      <c r="AL470" s="367"/>
      <c r="AM470" s="367"/>
      <c r="AN470" s="367"/>
      <c r="AO470" s="367"/>
      <c r="AP470" s="367"/>
      <c r="AQ470" s="367"/>
      <c r="AR470" s="367"/>
      <c r="AS470" s="254"/>
    </row>
    <row r="471" spans="1:45" outlineLevel="1">
      <c r="A471" s="466">
        <v>17</v>
      </c>
      <c r="B471" s="381" t="s">
        <v>112</v>
      </c>
      <c r="C471" s="253" t="s">
        <v>25</v>
      </c>
      <c r="D471" s="257"/>
      <c r="E471" s="257"/>
      <c r="F471" s="257"/>
      <c r="G471" s="257"/>
      <c r="H471" s="257"/>
      <c r="I471" s="257"/>
      <c r="J471" s="257"/>
      <c r="K471" s="257"/>
      <c r="L471" s="257"/>
      <c r="M471" s="257"/>
      <c r="N471" s="257"/>
      <c r="O471" s="257"/>
      <c r="P471" s="257"/>
      <c r="Q471" s="257">
        <v>12</v>
      </c>
      <c r="R471" s="257"/>
      <c r="S471" s="257"/>
      <c r="T471" s="257"/>
      <c r="U471" s="257"/>
      <c r="V471" s="257"/>
      <c r="W471" s="257"/>
      <c r="X471" s="257"/>
      <c r="Y471" s="257"/>
      <c r="Z471" s="257"/>
      <c r="AA471" s="257"/>
      <c r="AB471" s="257"/>
      <c r="AC471" s="257"/>
      <c r="AD471" s="257"/>
      <c r="AE471" s="379"/>
      <c r="AF471" s="363"/>
      <c r="AG471" s="363"/>
      <c r="AH471" s="363"/>
      <c r="AI471" s="363"/>
      <c r="AJ471" s="363"/>
      <c r="AK471" s="363"/>
      <c r="AL471" s="368"/>
      <c r="AM471" s="368"/>
      <c r="AN471" s="368"/>
      <c r="AO471" s="368"/>
      <c r="AP471" s="368"/>
      <c r="AQ471" s="368"/>
      <c r="AR471" s="368"/>
      <c r="AS471" s="258">
        <f>SUM(AE471:AR471)</f>
        <v>0</v>
      </c>
    </row>
    <row r="472" spans="1:45" outlineLevel="1">
      <c r="A472" s="466"/>
      <c r="B472" s="384" t="s">
        <v>307</v>
      </c>
      <c r="C472" s="253" t="s">
        <v>163</v>
      </c>
      <c r="D472" s="257"/>
      <c r="E472" s="257"/>
      <c r="F472" s="257"/>
      <c r="G472" s="257"/>
      <c r="H472" s="257"/>
      <c r="I472" s="257"/>
      <c r="J472" s="257"/>
      <c r="K472" s="257"/>
      <c r="L472" s="257"/>
      <c r="M472" s="257"/>
      <c r="N472" s="257"/>
      <c r="O472" s="257"/>
      <c r="P472" s="257"/>
      <c r="Q472" s="257">
        <f>Q471</f>
        <v>12</v>
      </c>
      <c r="R472" s="257"/>
      <c r="S472" s="257"/>
      <c r="T472" s="257"/>
      <c r="U472" s="257"/>
      <c r="V472" s="257"/>
      <c r="W472" s="257"/>
      <c r="X472" s="257"/>
      <c r="Y472" s="257"/>
      <c r="Z472" s="257"/>
      <c r="AA472" s="257"/>
      <c r="AB472" s="257"/>
      <c r="AC472" s="257"/>
      <c r="AD472" s="257"/>
      <c r="AE472" s="364">
        <f>AE471</f>
        <v>0</v>
      </c>
      <c r="AF472" s="364">
        <f t="shared" ref="AF472:AR472" si="1343">AF471</f>
        <v>0</v>
      </c>
      <c r="AG472" s="364">
        <f t="shared" si="1343"/>
        <v>0</v>
      </c>
      <c r="AH472" s="364">
        <f t="shared" si="1343"/>
        <v>0</v>
      </c>
      <c r="AI472" s="364">
        <f t="shared" si="1343"/>
        <v>0</v>
      </c>
      <c r="AJ472" s="364">
        <f t="shared" si="1343"/>
        <v>0</v>
      </c>
      <c r="AK472" s="364">
        <f t="shared" si="1343"/>
        <v>0</v>
      </c>
      <c r="AL472" s="364">
        <f t="shared" si="1343"/>
        <v>0</v>
      </c>
      <c r="AM472" s="364">
        <f t="shared" si="1343"/>
        <v>0</v>
      </c>
      <c r="AN472" s="364">
        <f t="shared" si="1343"/>
        <v>0</v>
      </c>
      <c r="AO472" s="364">
        <f t="shared" si="1343"/>
        <v>0</v>
      </c>
      <c r="AP472" s="364">
        <f t="shared" si="1343"/>
        <v>0</v>
      </c>
      <c r="AQ472" s="364">
        <f t="shared" si="1343"/>
        <v>0</v>
      </c>
      <c r="AR472" s="364">
        <f t="shared" si="1343"/>
        <v>0</v>
      </c>
      <c r="AS472" s="268"/>
    </row>
    <row r="473" spans="1:45" outlineLevel="1">
      <c r="A473" s="466"/>
      <c r="B473" s="384"/>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c r="AA473" s="253"/>
      <c r="AB473" s="253"/>
      <c r="AC473" s="253"/>
      <c r="AD473" s="253"/>
      <c r="AE473" s="375"/>
      <c r="AF473" s="378"/>
      <c r="AG473" s="378"/>
      <c r="AH473" s="378"/>
      <c r="AI473" s="378"/>
      <c r="AJ473" s="378"/>
      <c r="AK473" s="378"/>
      <c r="AL473" s="378"/>
      <c r="AM473" s="378"/>
      <c r="AN473" s="378"/>
      <c r="AO473" s="378"/>
      <c r="AP473" s="378"/>
      <c r="AQ473" s="378"/>
      <c r="AR473" s="378"/>
      <c r="AS473" s="268"/>
    </row>
    <row r="474" spans="1:45" outlineLevel="1">
      <c r="A474" s="466">
        <v>18</v>
      </c>
      <c r="B474" s="381" t="s">
        <v>109</v>
      </c>
      <c r="C474" s="253" t="s">
        <v>25</v>
      </c>
      <c r="D474" s="257"/>
      <c r="E474" s="257"/>
      <c r="F474" s="257"/>
      <c r="G474" s="257"/>
      <c r="H474" s="257"/>
      <c r="I474" s="257"/>
      <c r="J474" s="257"/>
      <c r="K474" s="257"/>
      <c r="L474" s="257"/>
      <c r="M474" s="257"/>
      <c r="N474" s="257"/>
      <c r="O474" s="257"/>
      <c r="P474" s="257"/>
      <c r="Q474" s="257">
        <v>12</v>
      </c>
      <c r="R474" s="257"/>
      <c r="S474" s="257"/>
      <c r="T474" s="257"/>
      <c r="U474" s="257"/>
      <c r="V474" s="257"/>
      <c r="W474" s="257"/>
      <c r="X474" s="257"/>
      <c r="Y474" s="257"/>
      <c r="Z474" s="257"/>
      <c r="AA474" s="257"/>
      <c r="AB474" s="257"/>
      <c r="AC474" s="257"/>
      <c r="AD474" s="257"/>
      <c r="AE474" s="379"/>
      <c r="AF474" s="363"/>
      <c r="AG474" s="363"/>
      <c r="AH474" s="363"/>
      <c r="AI474" s="363"/>
      <c r="AJ474" s="363"/>
      <c r="AK474" s="363"/>
      <c r="AL474" s="368"/>
      <c r="AM474" s="368"/>
      <c r="AN474" s="368"/>
      <c r="AO474" s="368"/>
      <c r="AP474" s="368"/>
      <c r="AQ474" s="368"/>
      <c r="AR474" s="368"/>
      <c r="AS474" s="258">
        <f>SUM(AE474:AR474)</f>
        <v>0</v>
      </c>
    </row>
    <row r="475" spans="1:45" outlineLevel="1">
      <c r="A475" s="466"/>
      <c r="B475" s="384" t="s">
        <v>307</v>
      </c>
      <c r="C475" s="253" t="s">
        <v>163</v>
      </c>
      <c r="D475" s="257"/>
      <c r="E475" s="257"/>
      <c r="F475" s="257"/>
      <c r="G475" s="257"/>
      <c r="H475" s="257"/>
      <c r="I475" s="257"/>
      <c r="J475" s="257"/>
      <c r="K475" s="257"/>
      <c r="L475" s="257"/>
      <c r="M475" s="257"/>
      <c r="N475" s="257"/>
      <c r="O475" s="257"/>
      <c r="P475" s="257"/>
      <c r="Q475" s="257">
        <f>Q474</f>
        <v>12</v>
      </c>
      <c r="R475" s="257"/>
      <c r="S475" s="257"/>
      <c r="T475" s="257"/>
      <c r="U475" s="257"/>
      <c r="V475" s="257"/>
      <c r="W475" s="257"/>
      <c r="X475" s="257"/>
      <c r="Y475" s="257"/>
      <c r="Z475" s="257"/>
      <c r="AA475" s="257"/>
      <c r="AB475" s="257"/>
      <c r="AC475" s="257"/>
      <c r="AD475" s="257"/>
      <c r="AE475" s="364">
        <f>AE474</f>
        <v>0</v>
      </c>
      <c r="AF475" s="364">
        <f t="shared" ref="AF475:AR475" si="1344">AF474</f>
        <v>0</v>
      </c>
      <c r="AG475" s="364">
        <f t="shared" si="1344"/>
        <v>0</v>
      </c>
      <c r="AH475" s="364">
        <f t="shared" si="1344"/>
        <v>0</v>
      </c>
      <c r="AI475" s="364">
        <f t="shared" si="1344"/>
        <v>0</v>
      </c>
      <c r="AJ475" s="364">
        <f t="shared" si="1344"/>
        <v>0</v>
      </c>
      <c r="AK475" s="364">
        <f t="shared" si="1344"/>
        <v>0</v>
      </c>
      <c r="AL475" s="364">
        <f t="shared" si="1344"/>
        <v>0</v>
      </c>
      <c r="AM475" s="364">
        <f t="shared" si="1344"/>
        <v>0</v>
      </c>
      <c r="AN475" s="364">
        <f t="shared" si="1344"/>
        <v>0</v>
      </c>
      <c r="AO475" s="364">
        <f t="shared" si="1344"/>
        <v>0</v>
      </c>
      <c r="AP475" s="364">
        <f t="shared" si="1344"/>
        <v>0</v>
      </c>
      <c r="AQ475" s="364">
        <f t="shared" si="1344"/>
        <v>0</v>
      </c>
      <c r="AR475" s="364">
        <f t="shared" si="1344"/>
        <v>0</v>
      </c>
      <c r="AS475" s="268"/>
    </row>
    <row r="476" spans="1:45" outlineLevel="1">
      <c r="A476" s="466"/>
      <c r="B476" s="38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c r="AA476" s="253"/>
      <c r="AB476" s="253"/>
      <c r="AC476" s="253"/>
      <c r="AD476" s="253"/>
      <c r="AE476" s="376"/>
      <c r="AF476" s="377"/>
      <c r="AG476" s="377"/>
      <c r="AH476" s="377"/>
      <c r="AI476" s="377"/>
      <c r="AJ476" s="377"/>
      <c r="AK476" s="377"/>
      <c r="AL476" s="377"/>
      <c r="AM476" s="377"/>
      <c r="AN476" s="377"/>
      <c r="AO476" s="377"/>
      <c r="AP476" s="377"/>
      <c r="AQ476" s="377"/>
      <c r="AR476" s="377"/>
      <c r="AS476" s="259"/>
    </row>
    <row r="477" spans="1:45" outlineLevel="1">
      <c r="A477" s="466">
        <v>19</v>
      </c>
      <c r="B477" s="381" t="s">
        <v>111</v>
      </c>
      <c r="C477" s="253" t="s">
        <v>25</v>
      </c>
      <c r="D477" s="257"/>
      <c r="E477" s="257"/>
      <c r="F477" s="257"/>
      <c r="G477" s="257"/>
      <c r="H477" s="257"/>
      <c r="I477" s="257"/>
      <c r="J477" s="257"/>
      <c r="K477" s="257"/>
      <c r="L477" s="257"/>
      <c r="M477" s="257"/>
      <c r="N477" s="257"/>
      <c r="O477" s="257"/>
      <c r="P477" s="257"/>
      <c r="Q477" s="257">
        <v>12</v>
      </c>
      <c r="R477" s="257"/>
      <c r="S477" s="257"/>
      <c r="T477" s="257"/>
      <c r="U477" s="257"/>
      <c r="V477" s="257"/>
      <c r="W477" s="257"/>
      <c r="X477" s="257"/>
      <c r="Y477" s="257"/>
      <c r="Z477" s="257"/>
      <c r="AA477" s="257"/>
      <c r="AB477" s="257"/>
      <c r="AC477" s="257"/>
      <c r="AD477" s="257"/>
      <c r="AE477" s="379"/>
      <c r="AF477" s="363"/>
      <c r="AG477" s="363"/>
      <c r="AH477" s="363"/>
      <c r="AI477" s="363"/>
      <c r="AJ477" s="363"/>
      <c r="AK477" s="363"/>
      <c r="AL477" s="368"/>
      <c r="AM477" s="368"/>
      <c r="AN477" s="368"/>
      <c r="AO477" s="368"/>
      <c r="AP477" s="368"/>
      <c r="AQ477" s="368"/>
      <c r="AR477" s="368"/>
      <c r="AS477" s="258">
        <f>SUM(AE477:AR477)</f>
        <v>0</v>
      </c>
    </row>
    <row r="478" spans="1:45" outlineLevel="1">
      <c r="A478" s="466"/>
      <c r="B478" s="384" t="s">
        <v>307</v>
      </c>
      <c r="C478" s="253" t="s">
        <v>163</v>
      </c>
      <c r="D478" s="257"/>
      <c r="E478" s="257"/>
      <c r="F478" s="257"/>
      <c r="G478" s="257"/>
      <c r="H478" s="257"/>
      <c r="I478" s="257"/>
      <c r="J478" s="257"/>
      <c r="K478" s="257"/>
      <c r="L478" s="257"/>
      <c r="M478" s="257"/>
      <c r="N478" s="257"/>
      <c r="O478" s="257"/>
      <c r="P478" s="257"/>
      <c r="Q478" s="257">
        <f>Q477</f>
        <v>12</v>
      </c>
      <c r="R478" s="257"/>
      <c r="S478" s="257"/>
      <c r="T478" s="257"/>
      <c r="U478" s="257"/>
      <c r="V478" s="257"/>
      <c r="W478" s="257"/>
      <c r="X478" s="257"/>
      <c r="Y478" s="257"/>
      <c r="Z478" s="257"/>
      <c r="AA478" s="257"/>
      <c r="AB478" s="257"/>
      <c r="AC478" s="257"/>
      <c r="AD478" s="257"/>
      <c r="AE478" s="364">
        <f>AE477</f>
        <v>0</v>
      </c>
      <c r="AF478" s="364">
        <f t="shared" ref="AF478:AR478" si="1345">AF477</f>
        <v>0</v>
      </c>
      <c r="AG478" s="364">
        <f t="shared" si="1345"/>
        <v>0</v>
      </c>
      <c r="AH478" s="364">
        <f t="shared" si="1345"/>
        <v>0</v>
      </c>
      <c r="AI478" s="364">
        <f t="shared" si="1345"/>
        <v>0</v>
      </c>
      <c r="AJ478" s="364">
        <f t="shared" si="1345"/>
        <v>0</v>
      </c>
      <c r="AK478" s="364">
        <f t="shared" si="1345"/>
        <v>0</v>
      </c>
      <c r="AL478" s="364">
        <f t="shared" si="1345"/>
        <v>0</v>
      </c>
      <c r="AM478" s="364">
        <f t="shared" si="1345"/>
        <v>0</v>
      </c>
      <c r="AN478" s="364">
        <f t="shared" si="1345"/>
        <v>0</v>
      </c>
      <c r="AO478" s="364">
        <f t="shared" si="1345"/>
        <v>0</v>
      </c>
      <c r="AP478" s="364">
        <f t="shared" si="1345"/>
        <v>0</v>
      </c>
      <c r="AQ478" s="364">
        <f t="shared" si="1345"/>
        <v>0</v>
      </c>
      <c r="AR478" s="364">
        <f t="shared" si="1345"/>
        <v>0</v>
      </c>
      <c r="AS478" s="259"/>
    </row>
    <row r="479" spans="1:45" outlineLevel="1">
      <c r="A479" s="466"/>
      <c r="B479" s="38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365"/>
      <c r="AF479" s="365"/>
      <c r="AG479" s="365"/>
      <c r="AH479" s="365"/>
      <c r="AI479" s="365"/>
      <c r="AJ479" s="365"/>
      <c r="AK479" s="365"/>
      <c r="AL479" s="365"/>
      <c r="AM479" s="365"/>
      <c r="AN479" s="365"/>
      <c r="AO479" s="365"/>
      <c r="AP479" s="365"/>
      <c r="AQ479" s="365"/>
      <c r="AR479" s="365"/>
      <c r="AS479" s="268"/>
    </row>
    <row r="480" spans="1:45" outlineLevel="1">
      <c r="A480" s="466">
        <v>20</v>
      </c>
      <c r="B480" s="381" t="s">
        <v>110</v>
      </c>
      <c r="C480" s="253" t="s">
        <v>25</v>
      </c>
      <c r="D480" s="257"/>
      <c r="E480" s="257"/>
      <c r="F480" s="257"/>
      <c r="G480" s="257"/>
      <c r="H480" s="257"/>
      <c r="I480" s="257"/>
      <c r="J480" s="257"/>
      <c r="K480" s="257"/>
      <c r="L480" s="257"/>
      <c r="M480" s="257"/>
      <c r="N480" s="257"/>
      <c r="O480" s="257"/>
      <c r="P480" s="257"/>
      <c r="Q480" s="257">
        <v>12</v>
      </c>
      <c r="R480" s="257"/>
      <c r="S480" s="257"/>
      <c r="T480" s="257"/>
      <c r="U480" s="257"/>
      <c r="V480" s="257"/>
      <c r="W480" s="257"/>
      <c r="X480" s="257"/>
      <c r="Y480" s="257"/>
      <c r="Z480" s="257"/>
      <c r="AA480" s="257"/>
      <c r="AB480" s="257"/>
      <c r="AC480" s="257"/>
      <c r="AD480" s="257"/>
      <c r="AE480" s="379"/>
      <c r="AF480" s="363"/>
      <c r="AG480" s="363"/>
      <c r="AH480" s="363"/>
      <c r="AI480" s="363"/>
      <c r="AJ480" s="363"/>
      <c r="AK480" s="363"/>
      <c r="AL480" s="368"/>
      <c r="AM480" s="368"/>
      <c r="AN480" s="368"/>
      <c r="AO480" s="368"/>
      <c r="AP480" s="368"/>
      <c r="AQ480" s="368"/>
      <c r="AR480" s="368"/>
      <c r="AS480" s="258">
        <f>SUM(AE480:AR480)</f>
        <v>0</v>
      </c>
    </row>
    <row r="481" spans="1:45" outlineLevel="1">
      <c r="A481" s="466"/>
      <c r="B481" s="384" t="s">
        <v>307</v>
      </c>
      <c r="C481" s="253" t="s">
        <v>163</v>
      </c>
      <c r="D481" s="257"/>
      <c r="E481" s="257"/>
      <c r="F481" s="257"/>
      <c r="G481" s="257"/>
      <c r="H481" s="257"/>
      <c r="I481" s="257"/>
      <c r="J481" s="257"/>
      <c r="K481" s="257"/>
      <c r="L481" s="257"/>
      <c r="M481" s="257"/>
      <c r="N481" s="257"/>
      <c r="O481" s="257"/>
      <c r="P481" s="257"/>
      <c r="Q481" s="257">
        <f>Q480</f>
        <v>12</v>
      </c>
      <c r="R481" s="257"/>
      <c r="S481" s="257"/>
      <c r="T481" s="257"/>
      <c r="U481" s="257"/>
      <c r="V481" s="257"/>
      <c r="W481" s="257"/>
      <c r="X481" s="257"/>
      <c r="Y481" s="257"/>
      <c r="Z481" s="257"/>
      <c r="AA481" s="257"/>
      <c r="AB481" s="257"/>
      <c r="AC481" s="257"/>
      <c r="AD481" s="257"/>
      <c r="AE481" s="364">
        <f t="shared" ref="AE481:AR481" si="1346">AE480</f>
        <v>0</v>
      </c>
      <c r="AF481" s="364">
        <f t="shared" si="1346"/>
        <v>0</v>
      </c>
      <c r="AG481" s="364">
        <f t="shared" si="1346"/>
        <v>0</v>
      </c>
      <c r="AH481" s="364">
        <f t="shared" si="1346"/>
        <v>0</v>
      </c>
      <c r="AI481" s="364">
        <f t="shared" si="1346"/>
        <v>0</v>
      </c>
      <c r="AJ481" s="364">
        <f t="shared" si="1346"/>
        <v>0</v>
      </c>
      <c r="AK481" s="364">
        <f t="shared" si="1346"/>
        <v>0</v>
      </c>
      <c r="AL481" s="364">
        <f t="shared" si="1346"/>
        <v>0</v>
      </c>
      <c r="AM481" s="364">
        <f t="shared" si="1346"/>
        <v>0</v>
      </c>
      <c r="AN481" s="364">
        <f t="shared" si="1346"/>
        <v>0</v>
      </c>
      <c r="AO481" s="364">
        <f t="shared" si="1346"/>
        <v>0</v>
      </c>
      <c r="AP481" s="364">
        <f t="shared" si="1346"/>
        <v>0</v>
      </c>
      <c r="AQ481" s="364">
        <f t="shared" si="1346"/>
        <v>0</v>
      </c>
      <c r="AR481" s="364">
        <f t="shared" si="1346"/>
        <v>0</v>
      </c>
      <c r="AS481" s="268"/>
    </row>
    <row r="482" spans="1:45" ht="15.75" outlineLevel="1">
      <c r="A482" s="466"/>
      <c r="B482" s="465"/>
      <c r="C482" s="262"/>
      <c r="D482" s="253"/>
      <c r="E482" s="253"/>
      <c r="F482" s="253"/>
      <c r="G482" s="253"/>
      <c r="H482" s="253"/>
      <c r="I482" s="253"/>
      <c r="J482" s="253"/>
      <c r="K482" s="253"/>
      <c r="L482" s="253"/>
      <c r="M482" s="253"/>
      <c r="N482" s="253"/>
      <c r="O482" s="253"/>
      <c r="P482" s="253"/>
      <c r="Q482" s="262"/>
      <c r="R482" s="253"/>
      <c r="S482" s="253"/>
      <c r="T482" s="253"/>
      <c r="U482" s="253"/>
      <c r="V482" s="253"/>
      <c r="W482" s="253"/>
      <c r="X482" s="253"/>
      <c r="Y482" s="253"/>
      <c r="Z482" s="253"/>
      <c r="AA482" s="253"/>
      <c r="AB482" s="253"/>
      <c r="AC482" s="253"/>
      <c r="AD482" s="253"/>
      <c r="AE482" s="365"/>
      <c r="AF482" s="365"/>
      <c r="AG482" s="365"/>
      <c r="AH482" s="365"/>
      <c r="AI482" s="365"/>
      <c r="AJ482" s="365"/>
      <c r="AK482" s="365"/>
      <c r="AL482" s="365"/>
      <c r="AM482" s="365"/>
      <c r="AN482" s="365"/>
      <c r="AO482" s="365"/>
      <c r="AP482" s="365"/>
      <c r="AQ482" s="365"/>
      <c r="AR482" s="365"/>
      <c r="AS482" s="268"/>
    </row>
    <row r="483" spans="1:45" ht="15.75" outlineLevel="1">
      <c r="A483" s="466"/>
      <c r="B483" s="460" t="s">
        <v>500</v>
      </c>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c r="AA483" s="253"/>
      <c r="AB483" s="253"/>
      <c r="AC483" s="253"/>
      <c r="AD483" s="253"/>
      <c r="AE483" s="375"/>
      <c r="AF483" s="378"/>
      <c r="AG483" s="378"/>
      <c r="AH483" s="378"/>
      <c r="AI483" s="378"/>
      <c r="AJ483" s="378"/>
      <c r="AK483" s="378"/>
      <c r="AL483" s="378"/>
      <c r="AM483" s="378"/>
      <c r="AN483" s="378"/>
      <c r="AO483" s="378"/>
      <c r="AP483" s="378"/>
      <c r="AQ483" s="378"/>
      <c r="AR483" s="378"/>
      <c r="AS483" s="268"/>
    </row>
    <row r="484" spans="1:45" ht="15.75" outlineLevel="1">
      <c r="A484" s="466"/>
      <c r="B484" s="445" t="s">
        <v>496</v>
      </c>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375"/>
      <c r="AF484" s="378"/>
      <c r="AG484" s="378"/>
      <c r="AH484" s="378"/>
      <c r="AI484" s="378"/>
      <c r="AJ484" s="378"/>
      <c r="AK484" s="378"/>
      <c r="AL484" s="378"/>
      <c r="AM484" s="378"/>
      <c r="AN484" s="378"/>
      <c r="AO484" s="378"/>
      <c r="AP484" s="378"/>
      <c r="AQ484" s="378"/>
      <c r="AR484" s="378"/>
      <c r="AS484" s="268"/>
    </row>
    <row r="485" spans="1:45" outlineLevel="1">
      <c r="A485" s="466">
        <v>21</v>
      </c>
      <c r="B485" s="381" t="s">
        <v>113</v>
      </c>
      <c r="C485" s="253" t="s">
        <v>25</v>
      </c>
      <c r="D485" s="257"/>
      <c r="E485" s="257"/>
      <c r="F485" s="257"/>
      <c r="G485" s="257"/>
      <c r="H485" s="257">
        <f>+'7.  Persistence Report'!BA112</f>
        <v>2262142</v>
      </c>
      <c r="I485" s="257">
        <f>+'7.  Persistence Report'!BB112</f>
        <v>2262142</v>
      </c>
      <c r="J485" s="257">
        <f>+'7.  Persistence Report'!BC112</f>
        <v>2262142</v>
      </c>
      <c r="K485" s="257">
        <f>+'7.  Persistence Report'!BD112</f>
        <v>2262118</v>
      </c>
      <c r="L485" s="257">
        <f>+'7.  Persistence Report'!BE112</f>
        <v>2262118</v>
      </c>
      <c r="M485" s="257">
        <f>+'7.  Persistence Report'!BF112</f>
        <v>2256515</v>
      </c>
      <c r="N485" s="257">
        <f>+'7.  Persistence Report'!BG112</f>
        <v>2208884</v>
      </c>
      <c r="O485" s="257">
        <f>+'7.  Persistence Report'!BH112</f>
        <v>2208514</v>
      </c>
      <c r="P485" s="257">
        <f>+'7.  Persistence Report'!BI112</f>
        <v>2208514</v>
      </c>
      <c r="Q485" s="253"/>
      <c r="R485" s="257"/>
      <c r="S485" s="257"/>
      <c r="T485" s="257"/>
      <c r="U485" s="257"/>
      <c r="V485" s="257">
        <f>+'7.  Persistence Report'!V112</f>
        <v>158</v>
      </c>
      <c r="W485" s="257">
        <f>+'7.  Persistence Report'!W112</f>
        <v>158</v>
      </c>
      <c r="X485" s="257">
        <f>+'7.  Persistence Report'!X112</f>
        <v>158</v>
      </c>
      <c r="Y485" s="257">
        <f>+'7.  Persistence Report'!Y112</f>
        <v>158</v>
      </c>
      <c r="Z485" s="257">
        <f>+'7.  Persistence Report'!Z112</f>
        <v>158</v>
      </c>
      <c r="AA485" s="257">
        <f>+'7.  Persistence Report'!AA112</f>
        <v>158</v>
      </c>
      <c r="AB485" s="257">
        <f>+'7.  Persistence Report'!AB112</f>
        <v>148</v>
      </c>
      <c r="AC485" s="257">
        <f>+'7.  Persistence Report'!AC112</f>
        <v>148</v>
      </c>
      <c r="AD485" s="257">
        <f>+'7.  Persistence Report'!AD112</f>
        <v>148</v>
      </c>
      <c r="AE485" s="363"/>
      <c r="AF485" s="363"/>
      <c r="AG485" s="363"/>
      <c r="AH485" s="363"/>
      <c r="AI485" s="363"/>
      <c r="AJ485" s="363"/>
      <c r="AK485" s="363"/>
      <c r="AL485" s="363"/>
      <c r="AM485" s="363"/>
      <c r="AN485" s="363"/>
      <c r="AO485" s="363"/>
      <c r="AP485" s="363"/>
      <c r="AQ485" s="363"/>
      <c r="AR485" s="363"/>
      <c r="AS485" s="258">
        <f>SUM(AE485:AR485)</f>
        <v>0</v>
      </c>
    </row>
    <row r="486" spans="1:45" outlineLevel="1">
      <c r="A486" s="466"/>
      <c r="B486" s="384" t="s">
        <v>307</v>
      </c>
      <c r="C486" s="253" t="s">
        <v>163</v>
      </c>
      <c r="D486" s="257"/>
      <c r="E486" s="257"/>
      <c r="F486" s="257"/>
      <c r="G486" s="257"/>
      <c r="H486" s="257"/>
      <c r="I486" s="257"/>
      <c r="J486" s="257"/>
      <c r="K486" s="257"/>
      <c r="L486" s="257"/>
      <c r="M486" s="257"/>
      <c r="N486" s="257"/>
      <c r="O486" s="257"/>
      <c r="P486" s="257"/>
      <c r="Q486" s="253"/>
      <c r="R486" s="257"/>
      <c r="S486" s="257"/>
      <c r="T486" s="257"/>
      <c r="U486" s="257"/>
      <c r="V486" s="257"/>
      <c r="W486" s="257"/>
      <c r="X486" s="257"/>
      <c r="Y486" s="257"/>
      <c r="Z486" s="257"/>
      <c r="AA486" s="257"/>
      <c r="AB486" s="257"/>
      <c r="AC486" s="257"/>
      <c r="AD486" s="257"/>
      <c r="AE486" s="364">
        <f>AE485</f>
        <v>0</v>
      </c>
      <c r="AF486" s="364">
        <f t="shared" ref="AF486" si="1347">AF485</f>
        <v>0</v>
      </c>
      <c r="AG486" s="364">
        <f t="shared" ref="AG486" si="1348">AG485</f>
        <v>0</v>
      </c>
      <c r="AH486" s="364">
        <f t="shared" ref="AH486" si="1349">AH485</f>
        <v>0</v>
      </c>
      <c r="AI486" s="364">
        <f t="shared" ref="AI486" si="1350">AI485</f>
        <v>0</v>
      </c>
      <c r="AJ486" s="364">
        <f t="shared" ref="AJ486" si="1351">AJ485</f>
        <v>0</v>
      </c>
      <c r="AK486" s="364">
        <f t="shared" ref="AK486" si="1352">AK485</f>
        <v>0</v>
      </c>
      <c r="AL486" s="364">
        <f t="shared" ref="AL486" si="1353">AL485</f>
        <v>0</v>
      </c>
      <c r="AM486" s="364">
        <f t="shared" ref="AM486" si="1354">AM485</f>
        <v>0</v>
      </c>
      <c r="AN486" s="364">
        <f t="shared" ref="AN486" si="1355">AN485</f>
        <v>0</v>
      </c>
      <c r="AO486" s="364">
        <f t="shared" ref="AO486" si="1356">AO485</f>
        <v>0</v>
      </c>
      <c r="AP486" s="364">
        <f t="shared" ref="AP486" si="1357">AP485</f>
        <v>0</v>
      </c>
      <c r="AQ486" s="364">
        <f t="shared" ref="AQ486" si="1358">AQ485</f>
        <v>0</v>
      </c>
      <c r="AR486" s="364">
        <f t="shared" ref="AR486" si="1359">AR485</f>
        <v>0</v>
      </c>
      <c r="AS486" s="268"/>
    </row>
    <row r="487" spans="1:45" outlineLevel="1">
      <c r="A487" s="466"/>
      <c r="B487" s="384"/>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c r="AA487" s="253"/>
      <c r="AB487" s="253"/>
      <c r="AC487" s="253"/>
      <c r="AD487" s="253"/>
      <c r="AE487" s="375"/>
      <c r="AF487" s="378"/>
      <c r="AG487" s="378"/>
      <c r="AH487" s="378"/>
      <c r="AI487" s="378"/>
      <c r="AJ487" s="378"/>
      <c r="AK487" s="378"/>
      <c r="AL487" s="378"/>
      <c r="AM487" s="378"/>
      <c r="AN487" s="378"/>
      <c r="AO487" s="378"/>
      <c r="AP487" s="378"/>
      <c r="AQ487" s="378"/>
      <c r="AR487" s="378"/>
      <c r="AS487" s="268"/>
    </row>
    <row r="488" spans="1:45" outlineLevel="1">
      <c r="A488" s="466">
        <v>22</v>
      </c>
      <c r="B488" s="381" t="s">
        <v>114</v>
      </c>
      <c r="C488" s="253" t="s">
        <v>25</v>
      </c>
      <c r="D488" s="257"/>
      <c r="E488" s="257"/>
      <c r="F488" s="257"/>
      <c r="G488" s="257"/>
      <c r="H488" s="257">
        <f>+'7.  Persistence Report'!BA114</f>
        <v>507855</v>
      </c>
      <c r="I488" s="257">
        <f>+'7.  Persistence Report'!BB114</f>
        <v>507855</v>
      </c>
      <c r="J488" s="257">
        <f>+'7.  Persistence Report'!BC114</f>
        <v>507855</v>
      </c>
      <c r="K488" s="257">
        <f>+'7.  Persistence Report'!BD114</f>
        <v>507855</v>
      </c>
      <c r="L488" s="257">
        <f>+'7.  Persistence Report'!BE114</f>
        <v>507855</v>
      </c>
      <c r="M488" s="257">
        <f>+'7.  Persistence Report'!BF114</f>
        <v>507855</v>
      </c>
      <c r="N488" s="257">
        <f>+'7.  Persistence Report'!BG114</f>
        <v>507855</v>
      </c>
      <c r="O488" s="257">
        <f>+'7.  Persistence Report'!BH114</f>
        <v>507855</v>
      </c>
      <c r="P488" s="257">
        <f>+'7.  Persistence Report'!BI114</f>
        <v>507855</v>
      </c>
      <c r="Q488" s="253"/>
      <c r="R488" s="257"/>
      <c r="S488" s="257"/>
      <c r="T488" s="257"/>
      <c r="U488" s="257"/>
      <c r="V488" s="257">
        <f>+'7.  Persistence Report'!V114</f>
        <v>150</v>
      </c>
      <c r="W488" s="257">
        <f>+'7.  Persistence Report'!W114</f>
        <v>150</v>
      </c>
      <c r="X488" s="257">
        <f>+'7.  Persistence Report'!X114</f>
        <v>150</v>
      </c>
      <c r="Y488" s="257">
        <f>+'7.  Persistence Report'!Y114</f>
        <v>150</v>
      </c>
      <c r="Z488" s="257">
        <f>+'7.  Persistence Report'!Z114</f>
        <v>150</v>
      </c>
      <c r="AA488" s="257">
        <f>+'7.  Persistence Report'!AA114</f>
        <v>150</v>
      </c>
      <c r="AB488" s="257">
        <f>+'7.  Persistence Report'!AB114</f>
        <v>150</v>
      </c>
      <c r="AC488" s="257">
        <f>+'7.  Persistence Report'!AC114</f>
        <v>150</v>
      </c>
      <c r="AD488" s="257">
        <f>+'7.  Persistence Report'!AD114</f>
        <v>150</v>
      </c>
      <c r="AE488" s="363"/>
      <c r="AF488" s="363"/>
      <c r="AG488" s="363"/>
      <c r="AH488" s="363"/>
      <c r="AI488" s="363"/>
      <c r="AJ488" s="363"/>
      <c r="AK488" s="363"/>
      <c r="AL488" s="363"/>
      <c r="AM488" s="363"/>
      <c r="AN488" s="363"/>
      <c r="AO488" s="363"/>
      <c r="AP488" s="363"/>
      <c r="AQ488" s="363"/>
      <c r="AR488" s="363"/>
      <c r="AS488" s="258">
        <f>SUM(AE488:AR488)</f>
        <v>0</v>
      </c>
    </row>
    <row r="489" spans="1:45" outlineLevel="1">
      <c r="A489" s="466"/>
      <c r="B489" s="384" t="s">
        <v>307</v>
      </c>
      <c r="C489" s="253" t="s">
        <v>163</v>
      </c>
      <c r="D489" s="257"/>
      <c r="E489" s="257"/>
      <c r="F489" s="257"/>
      <c r="G489" s="257"/>
      <c r="H489" s="257"/>
      <c r="I489" s="257"/>
      <c r="J489" s="257"/>
      <c r="K489" s="257"/>
      <c r="L489" s="257"/>
      <c r="M489" s="257"/>
      <c r="N489" s="257"/>
      <c r="O489" s="257"/>
      <c r="P489" s="257"/>
      <c r="Q489" s="253"/>
      <c r="R489" s="257"/>
      <c r="S489" s="257"/>
      <c r="T489" s="257"/>
      <c r="U489" s="257"/>
      <c r="V489" s="257"/>
      <c r="W489" s="257"/>
      <c r="X489" s="257"/>
      <c r="Y489" s="257"/>
      <c r="Z489" s="257"/>
      <c r="AA489" s="257"/>
      <c r="AB489" s="257"/>
      <c r="AC489" s="257"/>
      <c r="AD489" s="257"/>
      <c r="AE489" s="364">
        <f>AE488</f>
        <v>0</v>
      </c>
      <c r="AF489" s="364">
        <f t="shared" ref="AF489" si="1360">AF488</f>
        <v>0</v>
      </c>
      <c r="AG489" s="364">
        <f t="shared" ref="AG489" si="1361">AG488</f>
        <v>0</v>
      </c>
      <c r="AH489" s="364">
        <f t="shared" ref="AH489" si="1362">AH488</f>
        <v>0</v>
      </c>
      <c r="AI489" s="364">
        <f t="shared" ref="AI489" si="1363">AI488</f>
        <v>0</v>
      </c>
      <c r="AJ489" s="364">
        <f t="shared" ref="AJ489" si="1364">AJ488</f>
        <v>0</v>
      </c>
      <c r="AK489" s="364">
        <f t="shared" ref="AK489" si="1365">AK488</f>
        <v>0</v>
      </c>
      <c r="AL489" s="364">
        <f t="shared" ref="AL489" si="1366">AL488</f>
        <v>0</v>
      </c>
      <c r="AM489" s="364">
        <f t="shared" ref="AM489" si="1367">AM488</f>
        <v>0</v>
      </c>
      <c r="AN489" s="364">
        <f t="shared" ref="AN489" si="1368">AN488</f>
        <v>0</v>
      </c>
      <c r="AO489" s="364">
        <f t="shared" ref="AO489" si="1369">AO488</f>
        <v>0</v>
      </c>
      <c r="AP489" s="364">
        <f t="shared" ref="AP489" si="1370">AP488</f>
        <v>0</v>
      </c>
      <c r="AQ489" s="364">
        <f t="shared" ref="AQ489" si="1371">AQ488</f>
        <v>0</v>
      </c>
      <c r="AR489" s="364">
        <f t="shared" ref="AR489" si="1372">AR488</f>
        <v>0</v>
      </c>
      <c r="AS489" s="268"/>
    </row>
    <row r="490" spans="1:45" outlineLevel="1">
      <c r="A490" s="466"/>
      <c r="B490" s="384"/>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c r="AA490" s="253"/>
      <c r="AB490" s="253"/>
      <c r="AC490" s="253"/>
      <c r="AD490" s="253"/>
      <c r="AE490" s="375"/>
      <c r="AF490" s="378"/>
      <c r="AG490" s="378"/>
      <c r="AH490" s="378"/>
      <c r="AI490" s="378"/>
      <c r="AJ490" s="378"/>
      <c r="AK490" s="378"/>
      <c r="AL490" s="378"/>
      <c r="AM490" s="378"/>
      <c r="AN490" s="378"/>
      <c r="AO490" s="378"/>
      <c r="AP490" s="378"/>
      <c r="AQ490" s="378"/>
      <c r="AR490" s="378"/>
      <c r="AS490" s="268"/>
    </row>
    <row r="491" spans="1:45" outlineLevel="1">
      <c r="A491" s="466">
        <v>23</v>
      </c>
      <c r="B491" s="381" t="s">
        <v>115</v>
      </c>
      <c r="C491" s="253" t="s">
        <v>25</v>
      </c>
      <c r="D491" s="257"/>
      <c r="E491" s="257"/>
      <c r="F491" s="257"/>
      <c r="G491" s="257"/>
      <c r="H491" s="257"/>
      <c r="I491" s="257"/>
      <c r="J491" s="257"/>
      <c r="K491" s="257"/>
      <c r="L491" s="257"/>
      <c r="M491" s="257"/>
      <c r="N491" s="257"/>
      <c r="O491" s="257"/>
      <c r="P491" s="257"/>
      <c r="Q491" s="253"/>
      <c r="R491" s="257"/>
      <c r="S491" s="257"/>
      <c r="T491" s="257"/>
      <c r="U491" s="257"/>
      <c r="V491" s="257"/>
      <c r="W491" s="257"/>
      <c r="X491" s="257"/>
      <c r="Y491" s="257"/>
      <c r="Z491" s="257"/>
      <c r="AA491" s="257"/>
      <c r="AB491" s="257"/>
      <c r="AC491" s="257"/>
      <c r="AD491" s="257"/>
      <c r="AE491" s="363"/>
      <c r="AF491" s="363"/>
      <c r="AG491" s="363"/>
      <c r="AH491" s="363"/>
      <c r="AI491" s="363"/>
      <c r="AJ491" s="363"/>
      <c r="AK491" s="363"/>
      <c r="AL491" s="363"/>
      <c r="AM491" s="363"/>
      <c r="AN491" s="363"/>
      <c r="AO491" s="363"/>
      <c r="AP491" s="363"/>
      <c r="AQ491" s="363"/>
      <c r="AR491" s="363"/>
      <c r="AS491" s="258">
        <f>SUM(AE491:AR491)</f>
        <v>0</v>
      </c>
    </row>
    <row r="492" spans="1:45" outlineLevel="1">
      <c r="A492" s="466"/>
      <c r="B492" s="384" t="s">
        <v>307</v>
      </c>
      <c r="C492" s="253" t="s">
        <v>163</v>
      </c>
      <c r="D492" s="257"/>
      <c r="E492" s="257"/>
      <c r="F492" s="257"/>
      <c r="G492" s="257"/>
      <c r="H492" s="257"/>
      <c r="I492" s="257"/>
      <c r="J492" s="257"/>
      <c r="K492" s="257"/>
      <c r="L492" s="257"/>
      <c r="M492" s="257"/>
      <c r="N492" s="257"/>
      <c r="O492" s="257"/>
      <c r="P492" s="257"/>
      <c r="Q492" s="253"/>
      <c r="R492" s="257"/>
      <c r="S492" s="257"/>
      <c r="T492" s="257"/>
      <c r="U492" s="257"/>
      <c r="V492" s="257"/>
      <c r="W492" s="257"/>
      <c r="X492" s="257"/>
      <c r="Y492" s="257"/>
      <c r="Z492" s="257"/>
      <c r="AA492" s="257"/>
      <c r="AB492" s="257"/>
      <c r="AC492" s="257"/>
      <c r="AD492" s="257"/>
      <c r="AE492" s="364">
        <f>AE491</f>
        <v>0</v>
      </c>
      <c r="AF492" s="364">
        <f t="shared" ref="AF492" si="1373">AF491</f>
        <v>0</v>
      </c>
      <c r="AG492" s="364">
        <f t="shared" ref="AG492" si="1374">AG491</f>
        <v>0</v>
      </c>
      <c r="AH492" s="364">
        <f t="shared" ref="AH492" si="1375">AH491</f>
        <v>0</v>
      </c>
      <c r="AI492" s="364">
        <f t="shared" ref="AI492" si="1376">AI491</f>
        <v>0</v>
      </c>
      <c r="AJ492" s="364">
        <f t="shared" ref="AJ492" si="1377">AJ491</f>
        <v>0</v>
      </c>
      <c r="AK492" s="364">
        <f t="shared" ref="AK492" si="1378">AK491</f>
        <v>0</v>
      </c>
      <c r="AL492" s="364">
        <f t="shared" ref="AL492" si="1379">AL491</f>
        <v>0</v>
      </c>
      <c r="AM492" s="364">
        <f t="shared" ref="AM492" si="1380">AM491</f>
        <v>0</v>
      </c>
      <c r="AN492" s="364">
        <f t="shared" ref="AN492" si="1381">AN491</f>
        <v>0</v>
      </c>
      <c r="AO492" s="364">
        <f t="shared" ref="AO492" si="1382">AO491</f>
        <v>0</v>
      </c>
      <c r="AP492" s="364">
        <f t="shared" ref="AP492" si="1383">AP491</f>
        <v>0</v>
      </c>
      <c r="AQ492" s="364">
        <f t="shared" ref="AQ492" si="1384">AQ491</f>
        <v>0</v>
      </c>
      <c r="AR492" s="364">
        <f t="shared" ref="AR492" si="1385">AR491</f>
        <v>0</v>
      </c>
      <c r="AS492" s="268"/>
    </row>
    <row r="493" spans="1:45" outlineLevel="1">
      <c r="A493" s="466"/>
      <c r="B493" s="38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c r="AA493" s="253"/>
      <c r="AB493" s="253"/>
      <c r="AC493" s="253"/>
      <c r="AD493" s="253"/>
      <c r="AE493" s="375"/>
      <c r="AF493" s="378"/>
      <c r="AG493" s="378"/>
      <c r="AH493" s="378"/>
      <c r="AI493" s="378"/>
      <c r="AJ493" s="378"/>
      <c r="AK493" s="378"/>
      <c r="AL493" s="378"/>
      <c r="AM493" s="378"/>
      <c r="AN493" s="378"/>
      <c r="AO493" s="378"/>
      <c r="AP493" s="378"/>
      <c r="AQ493" s="378"/>
      <c r="AR493" s="378"/>
      <c r="AS493" s="268"/>
    </row>
    <row r="494" spans="1:45" outlineLevel="1">
      <c r="A494" s="466">
        <v>24</v>
      </c>
      <c r="B494" s="381" t="s">
        <v>116</v>
      </c>
      <c r="C494" s="253" t="s">
        <v>25</v>
      </c>
      <c r="D494" s="257"/>
      <c r="E494" s="257"/>
      <c r="F494" s="257"/>
      <c r="G494" s="257"/>
      <c r="H494" s="257"/>
      <c r="I494" s="257"/>
      <c r="J494" s="257"/>
      <c r="K494" s="257"/>
      <c r="L494" s="257"/>
      <c r="M494" s="257"/>
      <c r="N494" s="257"/>
      <c r="O494" s="257"/>
      <c r="P494" s="257"/>
      <c r="Q494" s="253"/>
      <c r="R494" s="257"/>
      <c r="S494" s="257"/>
      <c r="T494" s="257"/>
      <c r="U494" s="257"/>
      <c r="V494" s="257"/>
      <c r="W494" s="257"/>
      <c r="X494" s="257"/>
      <c r="Y494" s="257"/>
      <c r="Z494" s="257"/>
      <c r="AA494" s="257"/>
      <c r="AB494" s="257"/>
      <c r="AC494" s="257"/>
      <c r="AD494" s="257"/>
      <c r="AE494" s="363"/>
      <c r="AF494" s="363"/>
      <c r="AG494" s="363"/>
      <c r="AH494" s="363"/>
      <c r="AI494" s="363"/>
      <c r="AJ494" s="363"/>
      <c r="AK494" s="363"/>
      <c r="AL494" s="363"/>
      <c r="AM494" s="363"/>
      <c r="AN494" s="363"/>
      <c r="AO494" s="363"/>
      <c r="AP494" s="363"/>
      <c r="AQ494" s="363"/>
      <c r="AR494" s="363"/>
      <c r="AS494" s="258">
        <f>SUM(AE494:AR494)</f>
        <v>0</v>
      </c>
    </row>
    <row r="495" spans="1:45" outlineLevel="1">
      <c r="A495" s="466"/>
      <c r="B495" s="384" t="s">
        <v>307</v>
      </c>
      <c r="C495" s="253" t="s">
        <v>163</v>
      </c>
      <c r="D495" s="257"/>
      <c r="E495" s="257"/>
      <c r="F495" s="257"/>
      <c r="G495" s="257"/>
      <c r="H495" s="257"/>
      <c r="I495" s="257"/>
      <c r="J495" s="257"/>
      <c r="K495" s="257"/>
      <c r="L495" s="257"/>
      <c r="M495" s="257"/>
      <c r="N495" s="257"/>
      <c r="O495" s="257"/>
      <c r="P495" s="257"/>
      <c r="Q495" s="253"/>
      <c r="R495" s="257"/>
      <c r="S495" s="257"/>
      <c r="T495" s="257"/>
      <c r="U495" s="257"/>
      <c r="V495" s="257"/>
      <c r="W495" s="257"/>
      <c r="X495" s="257"/>
      <c r="Y495" s="257"/>
      <c r="Z495" s="257"/>
      <c r="AA495" s="257"/>
      <c r="AB495" s="257"/>
      <c r="AC495" s="257"/>
      <c r="AD495" s="257"/>
      <c r="AE495" s="364">
        <f>AE494</f>
        <v>0</v>
      </c>
      <c r="AF495" s="364">
        <f t="shared" ref="AF495" si="1386">AF494</f>
        <v>0</v>
      </c>
      <c r="AG495" s="364">
        <f t="shared" ref="AG495" si="1387">AG494</f>
        <v>0</v>
      </c>
      <c r="AH495" s="364">
        <f t="shared" ref="AH495" si="1388">AH494</f>
        <v>0</v>
      </c>
      <c r="AI495" s="364">
        <f t="shared" ref="AI495" si="1389">AI494</f>
        <v>0</v>
      </c>
      <c r="AJ495" s="364">
        <f t="shared" ref="AJ495" si="1390">AJ494</f>
        <v>0</v>
      </c>
      <c r="AK495" s="364">
        <f t="shared" ref="AK495" si="1391">AK494</f>
        <v>0</v>
      </c>
      <c r="AL495" s="364">
        <f t="shared" ref="AL495" si="1392">AL494</f>
        <v>0</v>
      </c>
      <c r="AM495" s="364">
        <f t="shared" ref="AM495" si="1393">AM494</f>
        <v>0</v>
      </c>
      <c r="AN495" s="364">
        <f t="shared" ref="AN495" si="1394">AN494</f>
        <v>0</v>
      </c>
      <c r="AO495" s="364">
        <f t="shared" ref="AO495" si="1395">AO494</f>
        <v>0</v>
      </c>
      <c r="AP495" s="364">
        <f t="shared" ref="AP495" si="1396">AP494</f>
        <v>0</v>
      </c>
      <c r="AQ495" s="364">
        <f t="shared" ref="AQ495" si="1397">AQ494</f>
        <v>0</v>
      </c>
      <c r="AR495" s="364">
        <f t="shared" ref="AR495" si="1398">AR494</f>
        <v>0</v>
      </c>
      <c r="AS495" s="268"/>
    </row>
    <row r="496" spans="1:45" outlineLevel="1">
      <c r="A496" s="466"/>
      <c r="B496" s="384"/>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c r="AA496" s="253"/>
      <c r="AB496" s="253"/>
      <c r="AC496" s="253"/>
      <c r="AD496" s="253"/>
      <c r="AE496" s="365"/>
      <c r="AF496" s="378"/>
      <c r="AG496" s="378"/>
      <c r="AH496" s="378"/>
      <c r="AI496" s="378"/>
      <c r="AJ496" s="378"/>
      <c r="AK496" s="378"/>
      <c r="AL496" s="378"/>
      <c r="AM496" s="378"/>
      <c r="AN496" s="378"/>
      <c r="AO496" s="378"/>
      <c r="AP496" s="378"/>
      <c r="AQ496" s="378"/>
      <c r="AR496" s="378"/>
      <c r="AS496" s="268"/>
    </row>
    <row r="497" spans="1:45" ht="15.75" outlineLevel="1">
      <c r="A497" s="466"/>
      <c r="B497" s="445" t="s">
        <v>497</v>
      </c>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c r="AA497" s="253"/>
      <c r="AB497" s="253"/>
      <c r="AC497" s="253"/>
      <c r="AD497" s="253"/>
      <c r="AE497" s="365"/>
      <c r="AF497" s="378"/>
      <c r="AG497" s="378"/>
      <c r="AH497" s="378"/>
      <c r="AI497" s="378"/>
      <c r="AJ497" s="378"/>
      <c r="AK497" s="378"/>
      <c r="AL497" s="378"/>
      <c r="AM497" s="378"/>
      <c r="AN497" s="378"/>
      <c r="AO497" s="378"/>
      <c r="AP497" s="378"/>
      <c r="AQ497" s="378"/>
      <c r="AR497" s="378"/>
      <c r="AS497" s="268"/>
    </row>
    <row r="498" spans="1:45" outlineLevel="1">
      <c r="A498" s="466">
        <v>25</v>
      </c>
      <c r="B498" s="381" t="s">
        <v>117</v>
      </c>
      <c r="C498" s="253" t="s">
        <v>25</v>
      </c>
      <c r="D498" s="257"/>
      <c r="E498" s="257"/>
      <c r="F498" s="257"/>
      <c r="G498" s="257"/>
      <c r="H498" s="257"/>
      <c r="I498" s="257"/>
      <c r="J498" s="257"/>
      <c r="K498" s="257"/>
      <c r="L498" s="257"/>
      <c r="M498" s="257"/>
      <c r="N498" s="257"/>
      <c r="O498" s="257"/>
      <c r="P498" s="257"/>
      <c r="Q498" s="257">
        <v>12</v>
      </c>
      <c r="R498" s="257"/>
      <c r="S498" s="257"/>
      <c r="T498" s="257"/>
      <c r="U498" s="257"/>
      <c r="V498" s="257"/>
      <c r="W498" s="257"/>
      <c r="X498" s="257"/>
      <c r="Y498" s="257"/>
      <c r="Z498" s="257"/>
      <c r="AA498" s="257"/>
      <c r="AB498" s="257"/>
      <c r="AC498" s="257"/>
      <c r="AD498" s="257"/>
      <c r="AE498" s="379"/>
      <c r="AF498" s="363"/>
      <c r="AG498" s="363"/>
      <c r="AH498" s="363"/>
      <c r="AI498" s="363"/>
      <c r="AJ498" s="363"/>
      <c r="AK498" s="363"/>
      <c r="AL498" s="368"/>
      <c r="AM498" s="368"/>
      <c r="AN498" s="368"/>
      <c r="AO498" s="368"/>
      <c r="AP498" s="368"/>
      <c r="AQ498" s="368"/>
      <c r="AR498" s="368"/>
      <c r="AS498" s="258">
        <f>SUM(AE498:AR498)</f>
        <v>0</v>
      </c>
    </row>
    <row r="499" spans="1:45" outlineLevel="1">
      <c r="A499" s="466"/>
      <c r="B499" s="384" t="s">
        <v>307</v>
      </c>
      <c r="C499" s="253" t="s">
        <v>163</v>
      </c>
      <c r="D499" s="257"/>
      <c r="E499" s="257"/>
      <c r="F499" s="257"/>
      <c r="G499" s="257"/>
      <c r="H499" s="257"/>
      <c r="I499" s="257"/>
      <c r="J499" s="257"/>
      <c r="K499" s="257"/>
      <c r="L499" s="257"/>
      <c r="M499" s="257"/>
      <c r="N499" s="257"/>
      <c r="O499" s="257"/>
      <c r="P499" s="257"/>
      <c r="Q499" s="257">
        <f>Q498</f>
        <v>12</v>
      </c>
      <c r="R499" s="257"/>
      <c r="S499" s="257"/>
      <c r="T499" s="257"/>
      <c r="U499" s="257"/>
      <c r="V499" s="257"/>
      <c r="W499" s="257"/>
      <c r="X499" s="257"/>
      <c r="Y499" s="257"/>
      <c r="Z499" s="257"/>
      <c r="AA499" s="257"/>
      <c r="AB499" s="257"/>
      <c r="AC499" s="257"/>
      <c r="AD499" s="257"/>
      <c r="AE499" s="364">
        <f>AE498</f>
        <v>0</v>
      </c>
      <c r="AF499" s="364">
        <f t="shared" ref="AF499" si="1399">AF498</f>
        <v>0</v>
      </c>
      <c r="AG499" s="364">
        <f t="shared" ref="AG499" si="1400">AG498</f>
        <v>0</v>
      </c>
      <c r="AH499" s="364">
        <f t="shared" ref="AH499" si="1401">AH498</f>
        <v>0</v>
      </c>
      <c r="AI499" s="364">
        <f t="shared" ref="AI499" si="1402">AI498</f>
        <v>0</v>
      </c>
      <c r="AJ499" s="364">
        <f t="shared" ref="AJ499" si="1403">AJ498</f>
        <v>0</v>
      </c>
      <c r="AK499" s="364">
        <f t="shared" ref="AK499" si="1404">AK498</f>
        <v>0</v>
      </c>
      <c r="AL499" s="364">
        <f t="shared" ref="AL499" si="1405">AL498</f>
        <v>0</v>
      </c>
      <c r="AM499" s="364">
        <f t="shared" ref="AM499" si="1406">AM498</f>
        <v>0</v>
      </c>
      <c r="AN499" s="364">
        <f t="shared" ref="AN499" si="1407">AN498</f>
        <v>0</v>
      </c>
      <c r="AO499" s="364">
        <f t="shared" ref="AO499" si="1408">AO498</f>
        <v>0</v>
      </c>
      <c r="AP499" s="364">
        <f t="shared" ref="AP499" si="1409">AP498</f>
        <v>0</v>
      </c>
      <c r="AQ499" s="364">
        <f t="shared" ref="AQ499" si="1410">AQ498</f>
        <v>0</v>
      </c>
      <c r="AR499" s="364">
        <f t="shared" ref="AR499" si="1411">AR498</f>
        <v>0</v>
      </c>
      <c r="AS499" s="268"/>
    </row>
    <row r="500" spans="1:45" outlineLevel="1">
      <c r="A500" s="466"/>
      <c r="B500" s="384"/>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c r="AA500" s="253"/>
      <c r="AB500" s="253"/>
      <c r="AC500" s="253"/>
      <c r="AD500" s="253"/>
      <c r="AE500" s="365"/>
      <c r="AF500" s="378"/>
      <c r="AG500" s="378"/>
      <c r="AH500" s="378"/>
      <c r="AI500" s="378"/>
      <c r="AJ500" s="378"/>
      <c r="AK500" s="378"/>
      <c r="AL500" s="378"/>
      <c r="AM500" s="378"/>
      <c r="AN500" s="378"/>
      <c r="AO500" s="378"/>
      <c r="AP500" s="378"/>
      <c r="AQ500" s="378"/>
      <c r="AR500" s="378"/>
      <c r="AS500" s="268"/>
    </row>
    <row r="501" spans="1:45" outlineLevel="1">
      <c r="A501" s="466">
        <v>26</v>
      </c>
      <c r="B501" s="381" t="s">
        <v>118</v>
      </c>
      <c r="C501" s="253" t="s">
        <v>25</v>
      </c>
      <c r="D501" s="257"/>
      <c r="E501" s="257"/>
      <c r="F501" s="257"/>
      <c r="G501" s="257"/>
      <c r="H501" s="257">
        <f>+'7.  Persistence Report'!BA115</f>
        <v>3432294</v>
      </c>
      <c r="I501" s="257">
        <f>+'7.  Persistence Report'!BB115</f>
        <v>3255991</v>
      </c>
      <c r="J501" s="257">
        <f>+'7.  Persistence Report'!BC115</f>
        <v>3255991</v>
      </c>
      <c r="K501" s="257">
        <f>+'7.  Persistence Report'!BD115</f>
        <v>3255991</v>
      </c>
      <c r="L501" s="257">
        <f>+'7.  Persistence Report'!BE115</f>
        <v>3255991</v>
      </c>
      <c r="M501" s="257">
        <f>+'7.  Persistence Report'!BF115</f>
        <v>3255991</v>
      </c>
      <c r="N501" s="257">
        <f>+'7.  Persistence Report'!BG115</f>
        <v>3147174</v>
      </c>
      <c r="O501" s="257">
        <f>+'7.  Persistence Report'!BH115</f>
        <v>3127419</v>
      </c>
      <c r="P501" s="257">
        <f>+'7.  Persistence Report'!BI115</f>
        <v>895190</v>
      </c>
      <c r="Q501" s="257">
        <v>12</v>
      </c>
      <c r="R501" s="257"/>
      <c r="S501" s="257"/>
      <c r="T501" s="257"/>
      <c r="U501" s="257"/>
      <c r="V501" s="257">
        <f>+'7.  Persistence Report'!V115</f>
        <v>630</v>
      </c>
      <c r="W501" s="257">
        <f>+'7.  Persistence Report'!W115</f>
        <v>601</v>
      </c>
      <c r="X501" s="257">
        <f>+'7.  Persistence Report'!X115</f>
        <v>601</v>
      </c>
      <c r="Y501" s="257">
        <f>+'7.  Persistence Report'!Y115</f>
        <v>601</v>
      </c>
      <c r="Z501" s="257">
        <f>+'7.  Persistence Report'!Z115</f>
        <v>601</v>
      </c>
      <c r="AA501" s="257">
        <f>+'7.  Persistence Report'!AA115</f>
        <v>601</v>
      </c>
      <c r="AB501" s="257">
        <f>+'7.  Persistence Report'!AB115</f>
        <v>582</v>
      </c>
      <c r="AC501" s="257">
        <f>+'7.  Persistence Report'!AC115</f>
        <v>577</v>
      </c>
      <c r="AD501" s="257">
        <f>+'7.  Persistence Report'!AD115</f>
        <v>138</v>
      </c>
      <c r="AE501" s="379"/>
      <c r="AF501" s="363">
        <v>0.3</v>
      </c>
      <c r="AG501" s="363">
        <v>0.65</v>
      </c>
      <c r="AH501" s="363">
        <v>0.05</v>
      </c>
      <c r="AI501" s="363"/>
      <c r="AJ501" s="363"/>
      <c r="AK501" s="363"/>
      <c r="AL501" s="368"/>
      <c r="AM501" s="368"/>
      <c r="AN501" s="368"/>
      <c r="AO501" s="368"/>
      <c r="AP501" s="368"/>
      <c r="AQ501" s="368"/>
      <c r="AR501" s="368"/>
      <c r="AS501" s="258">
        <f>SUM(AE501:AR501)</f>
        <v>1</v>
      </c>
    </row>
    <row r="502" spans="1:45" outlineLevel="1">
      <c r="A502" s="466"/>
      <c r="B502" s="384" t="s">
        <v>307</v>
      </c>
      <c r="C502" s="253" t="s">
        <v>163</v>
      </c>
      <c r="D502" s="257"/>
      <c r="E502" s="257"/>
      <c r="F502" s="257"/>
      <c r="G502" s="257"/>
      <c r="H502" s="257"/>
      <c r="I502" s="257"/>
      <c r="J502" s="257"/>
      <c r="K502" s="257"/>
      <c r="L502" s="257"/>
      <c r="M502" s="257"/>
      <c r="N502" s="257"/>
      <c r="O502" s="257"/>
      <c r="P502" s="257"/>
      <c r="Q502" s="257">
        <f>Q501</f>
        <v>12</v>
      </c>
      <c r="R502" s="257"/>
      <c r="S502" s="257"/>
      <c r="T502" s="257"/>
      <c r="U502" s="257"/>
      <c r="V502" s="257"/>
      <c r="W502" s="257"/>
      <c r="X502" s="257"/>
      <c r="Y502" s="257"/>
      <c r="Z502" s="257"/>
      <c r="AA502" s="257"/>
      <c r="AB502" s="257"/>
      <c r="AC502" s="257"/>
      <c r="AD502" s="257"/>
      <c r="AE502" s="364">
        <f>AE501</f>
        <v>0</v>
      </c>
      <c r="AF502" s="364">
        <f t="shared" ref="AF502" si="1412">AF501</f>
        <v>0.3</v>
      </c>
      <c r="AG502" s="364">
        <f t="shared" ref="AG502" si="1413">AG501</f>
        <v>0.65</v>
      </c>
      <c r="AH502" s="364">
        <f t="shared" ref="AH502" si="1414">AH501</f>
        <v>0.05</v>
      </c>
      <c r="AI502" s="364">
        <f t="shared" ref="AI502" si="1415">AI501</f>
        <v>0</v>
      </c>
      <c r="AJ502" s="364">
        <f t="shared" ref="AJ502" si="1416">AJ501</f>
        <v>0</v>
      </c>
      <c r="AK502" s="364">
        <f t="shared" ref="AK502" si="1417">AK501</f>
        <v>0</v>
      </c>
      <c r="AL502" s="364">
        <f t="shared" ref="AL502" si="1418">AL501</f>
        <v>0</v>
      </c>
      <c r="AM502" s="364">
        <f t="shared" ref="AM502" si="1419">AM501</f>
        <v>0</v>
      </c>
      <c r="AN502" s="364">
        <f t="shared" ref="AN502" si="1420">AN501</f>
        <v>0</v>
      </c>
      <c r="AO502" s="364">
        <f t="shared" ref="AO502" si="1421">AO501</f>
        <v>0</v>
      </c>
      <c r="AP502" s="364">
        <f t="shared" ref="AP502" si="1422">AP501</f>
        <v>0</v>
      </c>
      <c r="AQ502" s="364">
        <f t="shared" ref="AQ502" si="1423">AQ501</f>
        <v>0</v>
      </c>
      <c r="AR502" s="364">
        <f t="shared" ref="AR502" si="1424">AR501</f>
        <v>0</v>
      </c>
      <c r="AS502" s="268"/>
    </row>
    <row r="503" spans="1:45" outlineLevel="1">
      <c r="A503" s="466"/>
      <c r="B503" s="384"/>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c r="AA503" s="253"/>
      <c r="AB503" s="253"/>
      <c r="AC503" s="253"/>
      <c r="AD503" s="253"/>
      <c r="AE503" s="365"/>
      <c r="AF503" s="378"/>
      <c r="AG503" s="378"/>
      <c r="AH503" s="378"/>
      <c r="AI503" s="378"/>
      <c r="AJ503" s="378"/>
      <c r="AK503" s="378"/>
      <c r="AL503" s="378"/>
      <c r="AM503" s="378"/>
      <c r="AN503" s="378"/>
      <c r="AO503" s="378"/>
      <c r="AP503" s="378"/>
      <c r="AQ503" s="378"/>
      <c r="AR503" s="378"/>
      <c r="AS503" s="268"/>
    </row>
    <row r="504" spans="1:45" outlineLevel="1">
      <c r="A504" s="466">
        <v>27</v>
      </c>
      <c r="B504" s="381" t="s">
        <v>119</v>
      </c>
      <c r="C504" s="253" t="s">
        <v>25</v>
      </c>
      <c r="D504" s="257"/>
      <c r="E504" s="257"/>
      <c r="F504" s="257"/>
      <c r="G504" s="257"/>
      <c r="H504" s="257"/>
      <c r="I504" s="257"/>
      <c r="J504" s="257"/>
      <c r="K504" s="257"/>
      <c r="L504" s="257"/>
      <c r="M504" s="257"/>
      <c r="N504" s="257"/>
      <c r="O504" s="257"/>
      <c r="P504" s="257"/>
      <c r="Q504" s="257">
        <v>12</v>
      </c>
      <c r="R504" s="257"/>
      <c r="S504" s="257"/>
      <c r="T504" s="257"/>
      <c r="U504" s="257"/>
      <c r="V504" s="257"/>
      <c r="W504" s="257"/>
      <c r="X504" s="257"/>
      <c r="Y504" s="257"/>
      <c r="Z504" s="257"/>
      <c r="AA504" s="257"/>
      <c r="AB504" s="257"/>
      <c r="AC504" s="257"/>
      <c r="AD504" s="257"/>
      <c r="AE504" s="379"/>
      <c r="AF504" s="363"/>
      <c r="AG504" s="363"/>
      <c r="AH504" s="363"/>
      <c r="AI504" s="363"/>
      <c r="AJ504" s="363"/>
      <c r="AK504" s="363"/>
      <c r="AL504" s="368"/>
      <c r="AM504" s="368"/>
      <c r="AN504" s="368"/>
      <c r="AO504" s="368"/>
      <c r="AP504" s="368"/>
      <c r="AQ504" s="368"/>
      <c r="AR504" s="368"/>
      <c r="AS504" s="258">
        <f>SUM(AE504:AR504)</f>
        <v>0</v>
      </c>
    </row>
    <row r="505" spans="1:45" outlineLevel="1">
      <c r="A505" s="466"/>
      <c r="B505" s="384" t="s">
        <v>307</v>
      </c>
      <c r="C505" s="253" t="s">
        <v>163</v>
      </c>
      <c r="D505" s="257"/>
      <c r="E505" s="257"/>
      <c r="F505" s="257"/>
      <c r="G505" s="257"/>
      <c r="H505" s="257"/>
      <c r="I505" s="257"/>
      <c r="J505" s="257"/>
      <c r="K505" s="257"/>
      <c r="L505" s="257"/>
      <c r="M505" s="257"/>
      <c r="N505" s="257"/>
      <c r="O505" s="257"/>
      <c r="P505" s="257"/>
      <c r="Q505" s="257">
        <f>Q504</f>
        <v>12</v>
      </c>
      <c r="R505" s="257"/>
      <c r="S505" s="257"/>
      <c r="T505" s="257"/>
      <c r="U505" s="257"/>
      <c r="V505" s="257"/>
      <c r="W505" s="257"/>
      <c r="X505" s="257"/>
      <c r="Y505" s="257"/>
      <c r="Z505" s="257"/>
      <c r="AA505" s="257"/>
      <c r="AB505" s="257"/>
      <c r="AC505" s="257"/>
      <c r="AD505" s="257"/>
      <c r="AE505" s="364">
        <f>AE504</f>
        <v>0</v>
      </c>
      <c r="AF505" s="364">
        <f t="shared" ref="AF505" si="1425">AF504</f>
        <v>0</v>
      </c>
      <c r="AG505" s="364">
        <f t="shared" ref="AG505" si="1426">AG504</f>
        <v>0</v>
      </c>
      <c r="AH505" s="364">
        <f t="shared" ref="AH505" si="1427">AH504</f>
        <v>0</v>
      </c>
      <c r="AI505" s="364">
        <f t="shared" ref="AI505" si="1428">AI504</f>
        <v>0</v>
      </c>
      <c r="AJ505" s="364">
        <f t="shared" ref="AJ505" si="1429">AJ504</f>
        <v>0</v>
      </c>
      <c r="AK505" s="364">
        <f t="shared" ref="AK505" si="1430">AK504</f>
        <v>0</v>
      </c>
      <c r="AL505" s="364">
        <f t="shared" ref="AL505" si="1431">AL504</f>
        <v>0</v>
      </c>
      <c r="AM505" s="364">
        <f t="shared" ref="AM505" si="1432">AM504</f>
        <v>0</v>
      </c>
      <c r="AN505" s="364">
        <f t="shared" ref="AN505" si="1433">AN504</f>
        <v>0</v>
      </c>
      <c r="AO505" s="364">
        <f t="shared" ref="AO505" si="1434">AO504</f>
        <v>0</v>
      </c>
      <c r="AP505" s="364">
        <f t="shared" ref="AP505" si="1435">AP504</f>
        <v>0</v>
      </c>
      <c r="AQ505" s="364">
        <f t="shared" ref="AQ505" si="1436">AQ504</f>
        <v>0</v>
      </c>
      <c r="AR505" s="364">
        <f t="shared" ref="AR505" si="1437">AR504</f>
        <v>0</v>
      </c>
      <c r="AS505" s="268"/>
    </row>
    <row r="506" spans="1:45" outlineLevel="1">
      <c r="A506" s="466"/>
      <c r="B506" s="384"/>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c r="AA506" s="253"/>
      <c r="AB506" s="253"/>
      <c r="AC506" s="253"/>
      <c r="AD506" s="253"/>
      <c r="AE506" s="365"/>
      <c r="AF506" s="378"/>
      <c r="AG506" s="378"/>
      <c r="AH506" s="378"/>
      <c r="AI506" s="378"/>
      <c r="AJ506" s="378"/>
      <c r="AK506" s="378"/>
      <c r="AL506" s="378"/>
      <c r="AM506" s="378"/>
      <c r="AN506" s="378"/>
      <c r="AO506" s="378"/>
      <c r="AP506" s="378"/>
      <c r="AQ506" s="378"/>
      <c r="AR506" s="378"/>
      <c r="AS506" s="268"/>
    </row>
    <row r="507" spans="1:45" ht="30" outlineLevel="1">
      <c r="A507" s="466">
        <v>28</v>
      </c>
      <c r="B507" s="381" t="s">
        <v>120</v>
      </c>
      <c r="C507" s="253" t="s">
        <v>25</v>
      </c>
      <c r="D507" s="257"/>
      <c r="E507" s="257"/>
      <c r="F507" s="257"/>
      <c r="G507" s="257"/>
      <c r="H507" s="257"/>
      <c r="I507" s="257"/>
      <c r="J507" s="257"/>
      <c r="K507" s="257"/>
      <c r="L507" s="257"/>
      <c r="M507" s="257"/>
      <c r="N507" s="257"/>
      <c r="O507" s="257"/>
      <c r="P507" s="257"/>
      <c r="Q507" s="257">
        <v>12</v>
      </c>
      <c r="R507" s="257"/>
      <c r="S507" s="257"/>
      <c r="T507" s="257"/>
      <c r="U507" s="257"/>
      <c r="V507" s="257"/>
      <c r="W507" s="257"/>
      <c r="X507" s="257"/>
      <c r="Y507" s="257"/>
      <c r="Z507" s="257"/>
      <c r="AA507" s="257"/>
      <c r="AB507" s="257"/>
      <c r="AC507" s="257"/>
      <c r="AD507" s="257"/>
      <c r="AE507" s="379"/>
      <c r="AF507" s="363"/>
      <c r="AG507" s="363"/>
      <c r="AH507" s="363"/>
      <c r="AI507" s="363"/>
      <c r="AJ507" s="363"/>
      <c r="AK507" s="363"/>
      <c r="AL507" s="368"/>
      <c r="AM507" s="368"/>
      <c r="AN507" s="368"/>
      <c r="AO507" s="368"/>
      <c r="AP507" s="368"/>
      <c r="AQ507" s="368"/>
      <c r="AR507" s="368"/>
      <c r="AS507" s="258">
        <f>SUM(AE507:AR507)</f>
        <v>0</v>
      </c>
    </row>
    <row r="508" spans="1:45" outlineLevel="1">
      <c r="A508" s="466"/>
      <c r="B508" s="384" t="s">
        <v>307</v>
      </c>
      <c r="C508" s="253" t="s">
        <v>163</v>
      </c>
      <c r="D508" s="257"/>
      <c r="E508" s="257"/>
      <c r="F508" s="257"/>
      <c r="G508" s="257"/>
      <c r="H508" s="257"/>
      <c r="I508" s="257"/>
      <c r="J508" s="257"/>
      <c r="K508" s="257"/>
      <c r="L508" s="257"/>
      <c r="M508" s="257"/>
      <c r="N508" s="257"/>
      <c r="O508" s="257"/>
      <c r="P508" s="257"/>
      <c r="Q508" s="257">
        <f>Q507</f>
        <v>12</v>
      </c>
      <c r="R508" s="257"/>
      <c r="S508" s="257"/>
      <c r="T508" s="257"/>
      <c r="U508" s="257"/>
      <c r="V508" s="257"/>
      <c r="W508" s="257"/>
      <c r="X508" s="257"/>
      <c r="Y508" s="257"/>
      <c r="Z508" s="257"/>
      <c r="AA508" s="257"/>
      <c r="AB508" s="257"/>
      <c r="AC508" s="257"/>
      <c r="AD508" s="257"/>
      <c r="AE508" s="364">
        <f>AE507</f>
        <v>0</v>
      </c>
      <c r="AF508" s="364">
        <f t="shared" ref="AF508" si="1438">AF507</f>
        <v>0</v>
      </c>
      <c r="AG508" s="364">
        <f t="shared" ref="AG508" si="1439">AG507</f>
        <v>0</v>
      </c>
      <c r="AH508" s="364">
        <f t="shared" ref="AH508" si="1440">AH507</f>
        <v>0</v>
      </c>
      <c r="AI508" s="364">
        <f t="shared" ref="AI508" si="1441">AI507</f>
        <v>0</v>
      </c>
      <c r="AJ508" s="364">
        <f t="shared" ref="AJ508" si="1442">AJ507</f>
        <v>0</v>
      </c>
      <c r="AK508" s="364">
        <f t="shared" ref="AK508" si="1443">AK507</f>
        <v>0</v>
      </c>
      <c r="AL508" s="364">
        <f t="shared" ref="AL508" si="1444">AL507</f>
        <v>0</v>
      </c>
      <c r="AM508" s="364">
        <f t="shared" ref="AM508" si="1445">AM507</f>
        <v>0</v>
      </c>
      <c r="AN508" s="364">
        <f t="shared" ref="AN508" si="1446">AN507</f>
        <v>0</v>
      </c>
      <c r="AO508" s="364">
        <f t="shared" ref="AO508" si="1447">AO507</f>
        <v>0</v>
      </c>
      <c r="AP508" s="364">
        <f t="shared" ref="AP508" si="1448">AP507</f>
        <v>0</v>
      </c>
      <c r="AQ508" s="364">
        <f t="shared" ref="AQ508" si="1449">AQ507</f>
        <v>0</v>
      </c>
      <c r="AR508" s="364">
        <f t="shared" ref="AR508" si="1450">AR507</f>
        <v>0</v>
      </c>
      <c r="AS508" s="268"/>
    </row>
    <row r="509" spans="1:45" outlineLevel="1">
      <c r="A509" s="466"/>
      <c r="B509" s="384"/>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c r="AA509" s="253"/>
      <c r="AB509" s="253"/>
      <c r="AC509" s="253"/>
      <c r="AD509" s="253"/>
      <c r="AE509" s="365"/>
      <c r="AF509" s="378"/>
      <c r="AG509" s="378"/>
      <c r="AH509" s="378"/>
      <c r="AI509" s="378"/>
      <c r="AJ509" s="378"/>
      <c r="AK509" s="378"/>
      <c r="AL509" s="378"/>
      <c r="AM509" s="378"/>
      <c r="AN509" s="378"/>
      <c r="AO509" s="378"/>
      <c r="AP509" s="378"/>
      <c r="AQ509" s="378"/>
      <c r="AR509" s="378"/>
      <c r="AS509" s="268"/>
    </row>
    <row r="510" spans="1:45" ht="30" outlineLevel="1">
      <c r="A510" s="466">
        <v>29</v>
      </c>
      <c r="B510" s="381" t="s">
        <v>121</v>
      </c>
      <c r="C510" s="253" t="s">
        <v>25</v>
      </c>
      <c r="D510" s="257"/>
      <c r="E510" s="257"/>
      <c r="F510" s="257"/>
      <c r="G510" s="257"/>
      <c r="H510" s="257"/>
      <c r="I510" s="257"/>
      <c r="J510" s="257"/>
      <c r="K510" s="257"/>
      <c r="L510" s="257"/>
      <c r="M510" s="257"/>
      <c r="N510" s="257"/>
      <c r="O510" s="257"/>
      <c r="P510" s="257"/>
      <c r="Q510" s="257">
        <v>3</v>
      </c>
      <c r="R510" s="257"/>
      <c r="S510" s="257"/>
      <c r="T510" s="257"/>
      <c r="U510" s="257"/>
      <c r="V510" s="257"/>
      <c r="W510" s="257"/>
      <c r="X510" s="257"/>
      <c r="Y510" s="257"/>
      <c r="Z510" s="257"/>
      <c r="AA510" s="257"/>
      <c r="AB510" s="257"/>
      <c r="AC510" s="257"/>
      <c r="AD510" s="257"/>
      <c r="AE510" s="379"/>
      <c r="AF510" s="363"/>
      <c r="AG510" s="363"/>
      <c r="AH510" s="363"/>
      <c r="AI510" s="363"/>
      <c r="AJ510" s="363"/>
      <c r="AK510" s="363"/>
      <c r="AL510" s="368"/>
      <c r="AM510" s="368"/>
      <c r="AN510" s="368"/>
      <c r="AO510" s="368"/>
      <c r="AP510" s="368"/>
      <c r="AQ510" s="368"/>
      <c r="AR510" s="368"/>
      <c r="AS510" s="258">
        <f>SUM(AE510:AR510)</f>
        <v>0</v>
      </c>
    </row>
    <row r="511" spans="1:45" outlineLevel="1">
      <c r="A511" s="466"/>
      <c r="B511" s="384" t="s">
        <v>307</v>
      </c>
      <c r="C511" s="253" t="s">
        <v>163</v>
      </c>
      <c r="D511" s="257"/>
      <c r="E511" s="257"/>
      <c r="F511" s="257"/>
      <c r="G511" s="257"/>
      <c r="H511" s="257"/>
      <c r="I511" s="257"/>
      <c r="J511" s="257"/>
      <c r="K511" s="257"/>
      <c r="L511" s="257"/>
      <c r="M511" s="257"/>
      <c r="N511" s="257"/>
      <c r="O511" s="257"/>
      <c r="P511" s="257"/>
      <c r="Q511" s="257">
        <f>Q510</f>
        <v>3</v>
      </c>
      <c r="R511" s="257"/>
      <c r="S511" s="257"/>
      <c r="T511" s="257"/>
      <c r="U511" s="257"/>
      <c r="V511" s="257"/>
      <c r="W511" s="257"/>
      <c r="X511" s="257"/>
      <c r="Y511" s="257"/>
      <c r="Z511" s="257"/>
      <c r="AA511" s="257"/>
      <c r="AB511" s="257"/>
      <c r="AC511" s="257"/>
      <c r="AD511" s="257"/>
      <c r="AE511" s="364">
        <f>AE510</f>
        <v>0</v>
      </c>
      <c r="AF511" s="364">
        <f t="shared" ref="AF511" si="1451">AF510</f>
        <v>0</v>
      </c>
      <c r="AG511" s="364">
        <f t="shared" ref="AG511" si="1452">AG510</f>
        <v>0</v>
      </c>
      <c r="AH511" s="364">
        <f t="shared" ref="AH511" si="1453">AH510</f>
        <v>0</v>
      </c>
      <c r="AI511" s="364">
        <f t="shared" ref="AI511" si="1454">AI510</f>
        <v>0</v>
      </c>
      <c r="AJ511" s="364">
        <f t="shared" ref="AJ511" si="1455">AJ510</f>
        <v>0</v>
      </c>
      <c r="AK511" s="364">
        <f t="shared" ref="AK511" si="1456">AK510</f>
        <v>0</v>
      </c>
      <c r="AL511" s="364">
        <f t="shared" ref="AL511" si="1457">AL510</f>
        <v>0</v>
      </c>
      <c r="AM511" s="364">
        <f t="shared" ref="AM511" si="1458">AM510</f>
        <v>0</v>
      </c>
      <c r="AN511" s="364">
        <f t="shared" ref="AN511" si="1459">AN510</f>
        <v>0</v>
      </c>
      <c r="AO511" s="364">
        <f t="shared" ref="AO511" si="1460">AO510</f>
        <v>0</v>
      </c>
      <c r="AP511" s="364">
        <f t="shared" ref="AP511" si="1461">AP510</f>
        <v>0</v>
      </c>
      <c r="AQ511" s="364">
        <f t="shared" ref="AQ511" si="1462">AQ510</f>
        <v>0</v>
      </c>
      <c r="AR511" s="364">
        <f t="shared" ref="AR511" si="1463">AR510</f>
        <v>0</v>
      </c>
      <c r="AS511" s="268"/>
    </row>
    <row r="512" spans="1:45" outlineLevel="1">
      <c r="A512" s="466"/>
      <c r="B512" s="384"/>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c r="AA512" s="253"/>
      <c r="AB512" s="253"/>
      <c r="AC512" s="253"/>
      <c r="AD512" s="253"/>
      <c r="AE512" s="365"/>
      <c r="AF512" s="378"/>
      <c r="AG512" s="378"/>
      <c r="AH512" s="378"/>
      <c r="AI512" s="378"/>
      <c r="AJ512" s="378"/>
      <c r="AK512" s="378"/>
      <c r="AL512" s="378"/>
      <c r="AM512" s="378"/>
      <c r="AN512" s="378"/>
      <c r="AO512" s="378"/>
      <c r="AP512" s="378"/>
      <c r="AQ512" s="378"/>
      <c r="AR512" s="378"/>
      <c r="AS512" s="268"/>
    </row>
    <row r="513" spans="1:45" ht="30" outlineLevel="1">
      <c r="A513" s="466">
        <v>30</v>
      </c>
      <c r="B513" s="381" t="s">
        <v>122</v>
      </c>
      <c r="C513" s="253" t="s">
        <v>25</v>
      </c>
      <c r="D513" s="257"/>
      <c r="E513" s="257"/>
      <c r="F513" s="257"/>
      <c r="G513" s="257"/>
      <c r="H513" s="257"/>
      <c r="I513" s="257"/>
      <c r="J513" s="257"/>
      <c r="K513" s="257"/>
      <c r="L513" s="257"/>
      <c r="M513" s="257"/>
      <c r="N513" s="257"/>
      <c r="O513" s="257"/>
      <c r="P513" s="257"/>
      <c r="Q513" s="257">
        <v>12</v>
      </c>
      <c r="R513" s="257"/>
      <c r="S513" s="257"/>
      <c r="T513" s="257"/>
      <c r="U513" s="257"/>
      <c r="V513" s="257"/>
      <c r="W513" s="257"/>
      <c r="X513" s="257"/>
      <c r="Y513" s="257"/>
      <c r="Z513" s="257"/>
      <c r="AA513" s="257"/>
      <c r="AB513" s="257"/>
      <c r="AC513" s="257"/>
      <c r="AD513" s="257"/>
      <c r="AE513" s="379"/>
      <c r="AF513" s="363"/>
      <c r="AG513" s="363"/>
      <c r="AH513" s="363"/>
      <c r="AI513" s="363"/>
      <c r="AJ513" s="363"/>
      <c r="AK513" s="363"/>
      <c r="AL513" s="368"/>
      <c r="AM513" s="368"/>
      <c r="AN513" s="368"/>
      <c r="AO513" s="368"/>
      <c r="AP513" s="368"/>
      <c r="AQ513" s="368"/>
      <c r="AR513" s="368"/>
      <c r="AS513" s="258">
        <f>SUM(AE513:AR513)</f>
        <v>0</v>
      </c>
    </row>
    <row r="514" spans="1:45" outlineLevel="1">
      <c r="A514" s="466"/>
      <c r="B514" s="384" t="s">
        <v>307</v>
      </c>
      <c r="C514" s="253" t="s">
        <v>163</v>
      </c>
      <c r="D514" s="257"/>
      <c r="E514" s="257"/>
      <c r="F514" s="257"/>
      <c r="G514" s="257"/>
      <c r="H514" s="257"/>
      <c r="I514" s="257"/>
      <c r="J514" s="257"/>
      <c r="K514" s="257"/>
      <c r="L514" s="257"/>
      <c r="M514" s="257"/>
      <c r="N514" s="257"/>
      <c r="O514" s="257"/>
      <c r="P514" s="257"/>
      <c r="Q514" s="257">
        <f>Q513</f>
        <v>12</v>
      </c>
      <c r="R514" s="257"/>
      <c r="S514" s="257"/>
      <c r="T514" s="257"/>
      <c r="U514" s="257"/>
      <c r="V514" s="257"/>
      <c r="W514" s="257"/>
      <c r="X514" s="257"/>
      <c r="Y514" s="257"/>
      <c r="Z514" s="257"/>
      <c r="AA514" s="257"/>
      <c r="AB514" s="257"/>
      <c r="AC514" s="257"/>
      <c r="AD514" s="257"/>
      <c r="AE514" s="364">
        <f>AE513</f>
        <v>0</v>
      </c>
      <c r="AF514" s="364">
        <f t="shared" ref="AF514" si="1464">AF513</f>
        <v>0</v>
      </c>
      <c r="AG514" s="364">
        <f t="shared" ref="AG514" si="1465">AG513</f>
        <v>0</v>
      </c>
      <c r="AH514" s="364">
        <f t="shared" ref="AH514" si="1466">AH513</f>
        <v>0</v>
      </c>
      <c r="AI514" s="364">
        <f t="shared" ref="AI514" si="1467">AI513</f>
        <v>0</v>
      </c>
      <c r="AJ514" s="364">
        <f t="shared" ref="AJ514" si="1468">AJ513</f>
        <v>0</v>
      </c>
      <c r="AK514" s="364">
        <f t="shared" ref="AK514" si="1469">AK513</f>
        <v>0</v>
      </c>
      <c r="AL514" s="364">
        <f t="shared" ref="AL514" si="1470">AL513</f>
        <v>0</v>
      </c>
      <c r="AM514" s="364">
        <f t="shared" ref="AM514" si="1471">AM513</f>
        <v>0</v>
      </c>
      <c r="AN514" s="364">
        <f t="shared" ref="AN514" si="1472">AN513</f>
        <v>0</v>
      </c>
      <c r="AO514" s="364">
        <f t="shared" ref="AO514" si="1473">AO513</f>
        <v>0</v>
      </c>
      <c r="AP514" s="364">
        <f t="shared" ref="AP514" si="1474">AP513</f>
        <v>0</v>
      </c>
      <c r="AQ514" s="364">
        <f t="shared" ref="AQ514" si="1475">AQ513</f>
        <v>0</v>
      </c>
      <c r="AR514" s="364">
        <f t="shared" ref="AR514" si="1476">AR513</f>
        <v>0</v>
      </c>
      <c r="AS514" s="268"/>
    </row>
    <row r="515" spans="1:45" outlineLevel="1">
      <c r="A515" s="466"/>
      <c r="B515" s="384"/>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3"/>
      <c r="AE515" s="365"/>
      <c r="AF515" s="378"/>
      <c r="AG515" s="378"/>
      <c r="AH515" s="378"/>
      <c r="AI515" s="378"/>
      <c r="AJ515" s="378"/>
      <c r="AK515" s="378"/>
      <c r="AL515" s="378"/>
      <c r="AM515" s="378"/>
      <c r="AN515" s="378"/>
      <c r="AO515" s="378"/>
      <c r="AP515" s="378"/>
      <c r="AQ515" s="378"/>
      <c r="AR515" s="378"/>
      <c r="AS515" s="268"/>
    </row>
    <row r="516" spans="1:45" outlineLevel="1">
      <c r="A516" s="466">
        <v>31</v>
      </c>
      <c r="B516" s="381" t="s">
        <v>123</v>
      </c>
      <c r="C516" s="253" t="s">
        <v>25</v>
      </c>
      <c r="D516" s="257"/>
      <c r="E516" s="257"/>
      <c r="F516" s="257"/>
      <c r="G516" s="257"/>
      <c r="H516" s="257"/>
      <c r="I516" s="257"/>
      <c r="J516" s="257"/>
      <c r="K516" s="257"/>
      <c r="L516" s="257"/>
      <c r="M516" s="257"/>
      <c r="N516" s="257"/>
      <c r="O516" s="257"/>
      <c r="P516" s="257"/>
      <c r="Q516" s="257">
        <v>12</v>
      </c>
      <c r="R516" s="257"/>
      <c r="S516" s="257"/>
      <c r="T516" s="257"/>
      <c r="U516" s="257"/>
      <c r="V516" s="257"/>
      <c r="W516" s="257"/>
      <c r="X516" s="257"/>
      <c r="Y516" s="257"/>
      <c r="Z516" s="257"/>
      <c r="AA516" s="257"/>
      <c r="AB516" s="257"/>
      <c r="AC516" s="257"/>
      <c r="AD516" s="257"/>
      <c r="AE516" s="379"/>
      <c r="AF516" s="363"/>
      <c r="AG516" s="363"/>
      <c r="AH516" s="363"/>
      <c r="AI516" s="363"/>
      <c r="AJ516" s="363"/>
      <c r="AK516" s="363"/>
      <c r="AL516" s="368"/>
      <c r="AM516" s="368"/>
      <c r="AN516" s="368"/>
      <c r="AO516" s="368"/>
      <c r="AP516" s="368"/>
      <c r="AQ516" s="368"/>
      <c r="AR516" s="368"/>
      <c r="AS516" s="258">
        <f>SUM(AE516:AR516)</f>
        <v>0</v>
      </c>
    </row>
    <row r="517" spans="1:45" outlineLevel="1">
      <c r="A517" s="466"/>
      <c r="B517" s="384" t="s">
        <v>307</v>
      </c>
      <c r="C517" s="253" t="s">
        <v>163</v>
      </c>
      <c r="D517" s="257"/>
      <c r="E517" s="257"/>
      <c r="F517" s="257"/>
      <c r="G517" s="257"/>
      <c r="H517" s="257"/>
      <c r="I517" s="257"/>
      <c r="J517" s="257"/>
      <c r="K517" s="257"/>
      <c r="L517" s="257"/>
      <c r="M517" s="257"/>
      <c r="N517" s="257"/>
      <c r="O517" s="257"/>
      <c r="P517" s="257"/>
      <c r="Q517" s="257">
        <f>Q516</f>
        <v>12</v>
      </c>
      <c r="R517" s="257"/>
      <c r="S517" s="257"/>
      <c r="T517" s="257"/>
      <c r="U517" s="257"/>
      <c r="V517" s="257"/>
      <c r="W517" s="257"/>
      <c r="X517" s="257"/>
      <c r="Y517" s="257"/>
      <c r="Z517" s="257"/>
      <c r="AA517" s="257"/>
      <c r="AB517" s="257"/>
      <c r="AC517" s="257"/>
      <c r="AD517" s="257"/>
      <c r="AE517" s="364">
        <f>AE516</f>
        <v>0</v>
      </c>
      <c r="AF517" s="364">
        <f t="shared" ref="AF517" si="1477">AF516</f>
        <v>0</v>
      </c>
      <c r="AG517" s="364">
        <f t="shared" ref="AG517" si="1478">AG516</f>
        <v>0</v>
      </c>
      <c r="AH517" s="364">
        <f t="shared" ref="AH517" si="1479">AH516</f>
        <v>0</v>
      </c>
      <c r="AI517" s="364">
        <f t="shared" ref="AI517" si="1480">AI516</f>
        <v>0</v>
      </c>
      <c r="AJ517" s="364">
        <f t="shared" ref="AJ517" si="1481">AJ516</f>
        <v>0</v>
      </c>
      <c r="AK517" s="364">
        <f t="shared" ref="AK517" si="1482">AK516</f>
        <v>0</v>
      </c>
      <c r="AL517" s="364">
        <f t="shared" ref="AL517" si="1483">AL516</f>
        <v>0</v>
      </c>
      <c r="AM517" s="364">
        <f t="shared" ref="AM517" si="1484">AM516</f>
        <v>0</v>
      </c>
      <c r="AN517" s="364">
        <f t="shared" ref="AN517" si="1485">AN516</f>
        <v>0</v>
      </c>
      <c r="AO517" s="364">
        <f t="shared" ref="AO517" si="1486">AO516</f>
        <v>0</v>
      </c>
      <c r="AP517" s="364">
        <f t="shared" ref="AP517" si="1487">AP516</f>
        <v>0</v>
      </c>
      <c r="AQ517" s="364">
        <f t="shared" ref="AQ517" si="1488">AQ516</f>
        <v>0</v>
      </c>
      <c r="AR517" s="364">
        <f t="shared" ref="AR517" si="1489">AR516</f>
        <v>0</v>
      </c>
      <c r="AS517" s="268"/>
    </row>
    <row r="518" spans="1:45" outlineLevel="1">
      <c r="A518" s="466"/>
      <c r="B518" s="381"/>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c r="AA518" s="253"/>
      <c r="AB518" s="253"/>
      <c r="AC518" s="253"/>
      <c r="AD518" s="253"/>
      <c r="AE518" s="365"/>
      <c r="AF518" s="378"/>
      <c r="AG518" s="378"/>
      <c r="AH518" s="378"/>
      <c r="AI518" s="378"/>
      <c r="AJ518" s="378"/>
      <c r="AK518" s="378"/>
      <c r="AL518" s="378"/>
      <c r="AM518" s="378"/>
      <c r="AN518" s="378"/>
      <c r="AO518" s="378"/>
      <c r="AP518" s="378"/>
      <c r="AQ518" s="378"/>
      <c r="AR518" s="378"/>
      <c r="AS518" s="268"/>
    </row>
    <row r="519" spans="1:45" outlineLevel="1">
      <c r="A519" s="466">
        <v>32</v>
      </c>
      <c r="B519" s="381" t="s">
        <v>124</v>
      </c>
      <c r="C519" s="253" t="s">
        <v>25</v>
      </c>
      <c r="D519" s="257"/>
      <c r="E519" s="257"/>
      <c r="F519" s="257"/>
      <c r="G519" s="257"/>
      <c r="H519" s="257">
        <f>+'7.  Persistence Report'!BA116</f>
        <v>0</v>
      </c>
      <c r="I519" s="257">
        <f>+'7.  Persistence Report'!BB116</f>
        <v>0</v>
      </c>
      <c r="J519" s="257">
        <f>+'7.  Persistence Report'!BC116</f>
        <v>0</v>
      </c>
      <c r="K519" s="257">
        <f>+'7.  Persistence Report'!BD116</f>
        <v>0</v>
      </c>
      <c r="L519" s="257">
        <f>+'7.  Persistence Report'!BE116</f>
        <v>0</v>
      </c>
      <c r="M519" s="257">
        <f>+'7.  Persistence Report'!BF116</f>
        <v>0</v>
      </c>
      <c r="N519" s="257">
        <f>+'7.  Persistence Report'!BG116</f>
        <v>0</v>
      </c>
      <c r="O519" s="257">
        <f>+'7.  Persistence Report'!BH116</f>
        <v>0</v>
      </c>
      <c r="P519" s="257">
        <f>+'7.  Persistence Report'!BI116</f>
        <v>0</v>
      </c>
      <c r="Q519" s="257">
        <v>12</v>
      </c>
      <c r="R519" s="257"/>
      <c r="S519" s="257"/>
      <c r="T519" s="257"/>
      <c r="U519" s="257"/>
      <c r="V519" s="257">
        <f>+'7.  Persistence Report'!V116</f>
        <v>0</v>
      </c>
      <c r="W519" s="257">
        <f>+'7.  Persistence Report'!W116</f>
        <v>0</v>
      </c>
      <c r="X519" s="257">
        <f>+'7.  Persistence Report'!X116</f>
        <v>0</v>
      </c>
      <c r="Y519" s="257">
        <f>+'7.  Persistence Report'!Y116</f>
        <v>0</v>
      </c>
      <c r="Z519" s="257">
        <f>+'7.  Persistence Report'!Z116</f>
        <v>0</v>
      </c>
      <c r="AA519" s="257">
        <f>+'7.  Persistence Report'!AA116</f>
        <v>0</v>
      </c>
      <c r="AB519" s="257">
        <f>+'7.  Persistence Report'!AB116</f>
        <v>0</v>
      </c>
      <c r="AC519" s="257">
        <f>+'7.  Persistence Report'!AC116</f>
        <v>0</v>
      </c>
      <c r="AD519" s="257">
        <f>+'7.  Persistence Report'!AD116</f>
        <v>0</v>
      </c>
      <c r="AE519" s="379"/>
      <c r="AF519" s="363"/>
      <c r="AG519" s="363">
        <v>1</v>
      </c>
      <c r="AH519" s="363"/>
      <c r="AI519" s="363"/>
      <c r="AJ519" s="363"/>
      <c r="AK519" s="363"/>
      <c r="AL519" s="368"/>
      <c r="AM519" s="368"/>
      <c r="AN519" s="368"/>
      <c r="AO519" s="368"/>
      <c r="AP519" s="368"/>
      <c r="AQ519" s="368"/>
      <c r="AR519" s="368"/>
      <c r="AS519" s="258">
        <f>SUM(AE519:AR519)</f>
        <v>1</v>
      </c>
    </row>
    <row r="520" spans="1:45" outlineLevel="1">
      <c r="A520" s="466"/>
      <c r="B520" s="384" t="s">
        <v>307</v>
      </c>
      <c r="C520" s="253" t="s">
        <v>163</v>
      </c>
      <c r="D520" s="257"/>
      <c r="E520" s="257"/>
      <c r="F520" s="257"/>
      <c r="G520" s="257"/>
      <c r="H520" s="257"/>
      <c r="I520" s="257"/>
      <c r="J520" s="257"/>
      <c r="K520" s="257"/>
      <c r="L520" s="257"/>
      <c r="M520" s="257"/>
      <c r="N520" s="257"/>
      <c r="O520" s="257"/>
      <c r="P520" s="257"/>
      <c r="Q520" s="257">
        <f>Q519</f>
        <v>12</v>
      </c>
      <c r="R520" s="257"/>
      <c r="S520" s="257"/>
      <c r="T520" s="257"/>
      <c r="U520" s="257"/>
      <c r="V520" s="257"/>
      <c r="W520" s="257"/>
      <c r="X520" s="257"/>
      <c r="Y520" s="257"/>
      <c r="Z520" s="257"/>
      <c r="AA520" s="257"/>
      <c r="AB520" s="257"/>
      <c r="AC520" s="257"/>
      <c r="AD520" s="257"/>
      <c r="AE520" s="364">
        <f>AE519</f>
        <v>0</v>
      </c>
      <c r="AF520" s="364">
        <f t="shared" ref="AF520" si="1490">AF519</f>
        <v>0</v>
      </c>
      <c r="AG520" s="364">
        <f t="shared" ref="AG520" si="1491">AG519</f>
        <v>1</v>
      </c>
      <c r="AH520" s="364">
        <f t="shared" ref="AH520" si="1492">AH519</f>
        <v>0</v>
      </c>
      <c r="AI520" s="364">
        <f t="shared" ref="AI520" si="1493">AI519</f>
        <v>0</v>
      </c>
      <c r="AJ520" s="364">
        <f t="shared" ref="AJ520" si="1494">AJ519</f>
        <v>0</v>
      </c>
      <c r="AK520" s="364">
        <f t="shared" ref="AK520" si="1495">AK519</f>
        <v>0</v>
      </c>
      <c r="AL520" s="364">
        <f t="shared" ref="AL520" si="1496">AL519</f>
        <v>0</v>
      </c>
      <c r="AM520" s="364">
        <f t="shared" ref="AM520" si="1497">AM519</f>
        <v>0</v>
      </c>
      <c r="AN520" s="364">
        <f t="shared" ref="AN520" si="1498">AN519</f>
        <v>0</v>
      </c>
      <c r="AO520" s="364">
        <f t="shared" ref="AO520" si="1499">AO519</f>
        <v>0</v>
      </c>
      <c r="AP520" s="364">
        <f t="shared" ref="AP520" si="1500">AP519</f>
        <v>0</v>
      </c>
      <c r="AQ520" s="364">
        <f t="shared" ref="AQ520" si="1501">AQ519</f>
        <v>0</v>
      </c>
      <c r="AR520" s="364">
        <f t="shared" ref="AR520" si="1502">AR519</f>
        <v>0</v>
      </c>
      <c r="AS520" s="268"/>
    </row>
    <row r="521" spans="1:45" outlineLevel="1">
      <c r="A521" s="466"/>
      <c r="B521" s="381"/>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3"/>
      <c r="AE521" s="365"/>
      <c r="AF521" s="378"/>
      <c r="AG521" s="378"/>
      <c r="AH521" s="378"/>
      <c r="AI521" s="378"/>
      <c r="AJ521" s="378"/>
      <c r="AK521" s="378"/>
      <c r="AL521" s="378"/>
      <c r="AM521" s="378"/>
      <c r="AN521" s="378"/>
      <c r="AO521" s="378"/>
      <c r="AP521" s="378"/>
      <c r="AQ521" s="378"/>
      <c r="AR521" s="378"/>
      <c r="AS521" s="268"/>
    </row>
    <row r="522" spans="1:45" ht="15.75" outlineLevel="1">
      <c r="A522" s="466"/>
      <c r="B522" s="445" t="s">
        <v>498</v>
      </c>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c r="AA522" s="253"/>
      <c r="AB522" s="253"/>
      <c r="AC522" s="253"/>
      <c r="AD522" s="253"/>
      <c r="AE522" s="365"/>
      <c r="AF522" s="378"/>
      <c r="AG522" s="378"/>
      <c r="AH522" s="378"/>
      <c r="AI522" s="378"/>
      <c r="AJ522" s="378"/>
      <c r="AK522" s="378"/>
      <c r="AL522" s="378"/>
      <c r="AM522" s="378"/>
      <c r="AN522" s="378"/>
      <c r="AO522" s="378"/>
      <c r="AP522" s="378"/>
      <c r="AQ522" s="378"/>
      <c r="AR522" s="378"/>
      <c r="AS522" s="268"/>
    </row>
    <row r="523" spans="1:45" outlineLevel="1">
      <c r="A523" s="466">
        <v>33</v>
      </c>
      <c r="B523" s="381" t="s">
        <v>125</v>
      </c>
      <c r="C523" s="253" t="s">
        <v>25</v>
      </c>
      <c r="D523" s="257"/>
      <c r="E523" s="257"/>
      <c r="F523" s="257"/>
      <c r="G523" s="257"/>
      <c r="H523" s="257"/>
      <c r="I523" s="257"/>
      <c r="J523" s="257"/>
      <c r="K523" s="257"/>
      <c r="L523" s="257"/>
      <c r="M523" s="257"/>
      <c r="N523" s="257"/>
      <c r="O523" s="257"/>
      <c r="P523" s="257"/>
      <c r="Q523" s="257">
        <v>0</v>
      </c>
      <c r="R523" s="257"/>
      <c r="S523" s="257"/>
      <c r="T523" s="257"/>
      <c r="U523" s="257"/>
      <c r="V523" s="257"/>
      <c r="W523" s="257"/>
      <c r="X523" s="257"/>
      <c r="Y523" s="257"/>
      <c r="Z523" s="257"/>
      <c r="AA523" s="257"/>
      <c r="AB523" s="257"/>
      <c r="AC523" s="257"/>
      <c r="AD523" s="257"/>
      <c r="AE523" s="379"/>
      <c r="AF523" s="363"/>
      <c r="AG523" s="363"/>
      <c r="AH523" s="363"/>
      <c r="AI523" s="363"/>
      <c r="AJ523" s="363"/>
      <c r="AK523" s="363"/>
      <c r="AL523" s="368"/>
      <c r="AM523" s="368"/>
      <c r="AN523" s="368"/>
      <c r="AO523" s="368"/>
      <c r="AP523" s="368"/>
      <c r="AQ523" s="368"/>
      <c r="AR523" s="368"/>
      <c r="AS523" s="258">
        <f>SUM(AE523:AR523)</f>
        <v>0</v>
      </c>
    </row>
    <row r="524" spans="1:45" outlineLevel="1">
      <c r="A524" s="466"/>
      <c r="B524" s="384" t="s">
        <v>307</v>
      </c>
      <c r="C524" s="253" t="s">
        <v>163</v>
      </c>
      <c r="D524" s="257"/>
      <c r="E524" s="257"/>
      <c r="F524" s="257"/>
      <c r="G524" s="257"/>
      <c r="H524" s="257"/>
      <c r="I524" s="257"/>
      <c r="J524" s="257"/>
      <c r="K524" s="257"/>
      <c r="L524" s="257"/>
      <c r="M524" s="257"/>
      <c r="N524" s="257"/>
      <c r="O524" s="257"/>
      <c r="P524" s="257"/>
      <c r="Q524" s="257">
        <f>Q523</f>
        <v>0</v>
      </c>
      <c r="R524" s="257"/>
      <c r="S524" s="257"/>
      <c r="T524" s="257"/>
      <c r="U524" s="257"/>
      <c r="V524" s="257"/>
      <c r="W524" s="257"/>
      <c r="X524" s="257"/>
      <c r="Y524" s="257"/>
      <c r="Z524" s="257"/>
      <c r="AA524" s="257"/>
      <c r="AB524" s="257"/>
      <c r="AC524" s="257"/>
      <c r="AD524" s="257"/>
      <c r="AE524" s="364">
        <f>AE523</f>
        <v>0</v>
      </c>
      <c r="AF524" s="364">
        <f t="shared" ref="AF524" si="1503">AF523</f>
        <v>0</v>
      </c>
      <c r="AG524" s="364">
        <f t="shared" ref="AG524" si="1504">AG523</f>
        <v>0</v>
      </c>
      <c r="AH524" s="364">
        <f t="shared" ref="AH524" si="1505">AH523</f>
        <v>0</v>
      </c>
      <c r="AI524" s="364">
        <f t="shared" ref="AI524" si="1506">AI523</f>
        <v>0</v>
      </c>
      <c r="AJ524" s="364">
        <f t="shared" ref="AJ524" si="1507">AJ523</f>
        <v>0</v>
      </c>
      <c r="AK524" s="364">
        <f t="shared" ref="AK524" si="1508">AK523</f>
        <v>0</v>
      </c>
      <c r="AL524" s="364">
        <f t="shared" ref="AL524" si="1509">AL523</f>
        <v>0</v>
      </c>
      <c r="AM524" s="364">
        <f t="shared" ref="AM524" si="1510">AM523</f>
        <v>0</v>
      </c>
      <c r="AN524" s="364">
        <f t="shared" ref="AN524" si="1511">AN523</f>
        <v>0</v>
      </c>
      <c r="AO524" s="364">
        <f t="shared" ref="AO524" si="1512">AO523</f>
        <v>0</v>
      </c>
      <c r="AP524" s="364">
        <f t="shared" ref="AP524" si="1513">AP523</f>
        <v>0</v>
      </c>
      <c r="AQ524" s="364">
        <f t="shared" ref="AQ524" si="1514">AQ523</f>
        <v>0</v>
      </c>
      <c r="AR524" s="364">
        <f t="shared" ref="AR524" si="1515">AR523</f>
        <v>0</v>
      </c>
      <c r="AS524" s="268"/>
    </row>
    <row r="525" spans="1:45" outlineLevel="1">
      <c r="A525" s="466"/>
      <c r="B525" s="381"/>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365"/>
      <c r="AF525" s="378"/>
      <c r="AG525" s="378"/>
      <c r="AH525" s="378"/>
      <c r="AI525" s="378"/>
      <c r="AJ525" s="378"/>
      <c r="AK525" s="378"/>
      <c r="AL525" s="378"/>
      <c r="AM525" s="378"/>
      <c r="AN525" s="378"/>
      <c r="AO525" s="378"/>
      <c r="AP525" s="378"/>
      <c r="AQ525" s="378"/>
      <c r="AR525" s="378"/>
      <c r="AS525" s="268"/>
    </row>
    <row r="526" spans="1:45" outlineLevel="1">
      <c r="A526" s="466">
        <v>34</v>
      </c>
      <c r="B526" s="381" t="s">
        <v>126</v>
      </c>
      <c r="C526" s="253" t="s">
        <v>25</v>
      </c>
      <c r="D526" s="257"/>
      <c r="E526" s="257"/>
      <c r="F526" s="257"/>
      <c r="G526" s="257"/>
      <c r="H526" s="257"/>
      <c r="I526" s="257"/>
      <c r="J526" s="257"/>
      <c r="K526" s="257"/>
      <c r="L526" s="257"/>
      <c r="M526" s="257"/>
      <c r="N526" s="257"/>
      <c r="O526" s="257"/>
      <c r="P526" s="257"/>
      <c r="Q526" s="257">
        <v>0</v>
      </c>
      <c r="R526" s="257"/>
      <c r="S526" s="257"/>
      <c r="T526" s="257"/>
      <c r="U526" s="257"/>
      <c r="V526" s="257"/>
      <c r="W526" s="257"/>
      <c r="X526" s="257"/>
      <c r="Y526" s="257"/>
      <c r="Z526" s="257"/>
      <c r="AA526" s="257"/>
      <c r="AB526" s="257"/>
      <c r="AC526" s="257"/>
      <c r="AD526" s="257"/>
      <c r="AE526" s="379"/>
      <c r="AF526" s="363"/>
      <c r="AG526" s="363"/>
      <c r="AH526" s="363"/>
      <c r="AI526" s="363"/>
      <c r="AJ526" s="363"/>
      <c r="AK526" s="363"/>
      <c r="AL526" s="368"/>
      <c r="AM526" s="368"/>
      <c r="AN526" s="368"/>
      <c r="AO526" s="368"/>
      <c r="AP526" s="368"/>
      <c r="AQ526" s="368"/>
      <c r="AR526" s="368"/>
      <c r="AS526" s="258">
        <f>SUM(AE526:AR526)</f>
        <v>0</v>
      </c>
    </row>
    <row r="527" spans="1:45" outlineLevel="1">
      <c r="A527" s="466"/>
      <c r="B527" s="384" t="s">
        <v>307</v>
      </c>
      <c r="C527" s="253" t="s">
        <v>163</v>
      </c>
      <c r="D527" s="257"/>
      <c r="E527" s="257"/>
      <c r="F527" s="257"/>
      <c r="G527" s="257"/>
      <c r="H527" s="257"/>
      <c r="I527" s="257"/>
      <c r="J527" s="257"/>
      <c r="K527" s="257"/>
      <c r="L527" s="257"/>
      <c r="M527" s="257"/>
      <c r="N527" s="257"/>
      <c r="O527" s="257"/>
      <c r="P527" s="257"/>
      <c r="Q527" s="257">
        <f>Q526</f>
        <v>0</v>
      </c>
      <c r="R527" s="257"/>
      <c r="S527" s="257"/>
      <c r="T527" s="257"/>
      <c r="U527" s="257"/>
      <c r="V527" s="257"/>
      <c r="W527" s="257"/>
      <c r="X527" s="257"/>
      <c r="Y527" s="257"/>
      <c r="Z527" s="257"/>
      <c r="AA527" s="257"/>
      <c r="AB527" s="257"/>
      <c r="AC527" s="257"/>
      <c r="AD527" s="257"/>
      <c r="AE527" s="364">
        <f>AE526</f>
        <v>0</v>
      </c>
      <c r="AF527" s="364">
        <f t="shared" ref="AF527" si="1516">AF526</f>
        <v>0</v>
      </c>
      <c r="AG527" s="364">
        <f t="shared" ref="AG527" si="1517">AG526</f>
        <v>0</v>
      </c>
      <c r="AH527" s="364">
        <f t="shared" ref="AH527" si="1518">AH526</f>
        <v>0</v>
      </c>
      <c r="AI527" s="364">
        <f t="shared" ref="AI527" si="1519">AI526</f>
        <v>0</v>
      </c>
      <c r="AJ527" s="364">
        <f t="shared" ref="AJ527" si="1520">AJ526</f>
        <v>0</v>
      </c>
      <c r="AK527" s="364">
        <f t="shared" ref="AK527" si="1521">AK526</f>
        <v>0</v>
      </c>
      <c r="AL527" s="364">
        <f t="shared" ref="AL527" si="1522">AL526</f>
        <v>0</v>
      </c>
      <c r="AM527" s="364">
        <f t="shared" ref="AM527" si="1523">AM526</f>
        <v>0</v>
      </c>
      <c r="AN527" s="364">
        <f t="shared" ref="AN527" si="1524">AN526</f>
        <v>0</v>
      </c>
      <c r="AO527" s="364">
        <f t="shared" ref="AO527" si="1525">AO526</f>
        <v>0</v>
      </c>
      <c r="AP527" s="364">
        <f t="shared" ref="AP527" si="1526">AP526</f>
        <v>0</v>
      </c>
      <c r="AQ527" s="364">
        <f t="shared" ref="AQ527" si="1527">AQ526</f>
        <v>0</v>
      </c>
      <c r="AR527" s="364">
        <f t="shared" ref="AR527" si="1528">AR526</f>
        <v>0</v>
      </c>
      <c r="AS527" s="268"/>
    </row>
    <row r="528" spans="1:45" outlineLevel="1">
      <c r="A528" s="466"/>
      <c r="B528" s="381"/>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c r="AE528" s="365"/>
      <c r="AF528" s="378"/>
      <c r="AG528" s="378"/>
      <c r="AH528" s="378"/>
      <c r="AI528" s="378"/>
      <c r="AJ528" s="378"/>
      <c r="AK528" s="378"/>
      <c r="AL528" s="378"/>
      <c r="AM528" s="378"/>
      <c r="AN528" s="378"/>
      <c r="AO528" s="378"/>
      <c r="AP528" s="378"/>
      <c r="AQ528" s="378"/>
      <c r="AR528" s="378"/>
      <c r="AS528" s="268"/>
    </row>
    <row r="529" spans="1:45" outlineLevel="1">
      <c r="A529" s="466">
        <v>35</v>
      </c>
      <c r="B529" s="381" t="s">
        <v>127</v>
      </c>
      <c r="C529" s="253" t="s">
        <v>25</v>
      </c>
      <c r="D529" s="257"/>
      <c r="E529" s="257"/>
      <c r="F529" s="257"/>
      <c r="G529" s="257"/>
      <c r="H529" s="257"/>
      <c r="I529" s="257"/>
      <c r="J529" s="257"/>
      <c r="K529" s="257"/>
      <c r="L529" s="257"/>
      <c r="M529" s="257"/>
      <c r="N529" s="257"/>
      <c r="O529" s="257"/>
      <c r="P529" s="257"/>
      <c r="Q529" s="257">
        <v>0</v>
      </c>
      <c r="R529" s="257"/>
      <c r="S529" s="257"/>
      <c r="T529" s="257"/>
      <c r="U529" s="257"/>
      <c r="V529" s="257"/>
      <c r="W529" s="257"/>
      <c r="X529" s="257"/>
      <c r="Y529" s="257"/>
      <c r="Z529" s="257"/>
      <c r="AA529" s="257"/>
      <c r="AB529" s="257"/>
      <c r="AC529" s="257"/>
      <c r="AD529" s="257"/>
      <c r="AE529" s="379"/>
      <c r="AF529" s="363"/>
      <c r="AG529" s="363"/>
      <c r="AH529" s="363"/>
      <c r="AI529" s="363"/>
      <c r="AJ529" s="363"/>
      <c r="AK529" s="363"/>
      <c r="AL529" s="368"/>
      <c r="AM529" s="368"/>
      <c r="AN529" s="368"/>
      <c r="AO529" s="368"/>
      <c r="AP529" s="368"/>
      <c r="AQ529" s="368"/>
      <c r="AR529" s="368"/>
      <c r="AS529" s="258">
        <f>SUM(AE529:AR529)</f>
        <v>0</v>
      </c>
    </row>
    <row r="530" spans="1:45" outlineLevel="1">
      <c r="A530" s="466"/>
      <c r="B530" s="384" t="s">
        <v>307</v>
      </c>
      <c r="C530" s="253" t="s">
        <v>163</v>
      </c>
      <c r="D530" s="257"/>
      <c r="E530" s="257"/>
      <c r="F530" s="257"/>
      <c r="G530" s="257"/>
      <c r="H530" s="257"/>
      <c r="I530" s="257"/>
      <c r="J530" s="257"/>
      <c r="K530" s="257"/>
      <c r="L530" s="257"/>
      <c r="M530" s="257"/>
      <c r="N530" s="257"/>
      <c r="O530" s="257"/>
      <c r="P530" s="257"/>
      <c r="Q530" s="257">
        <f>Q529</f>
        <v>0</v>
      </c>
      <c r="R530" s="257"/>
      <c r="S530" s="257"/>
      <c r="T530" s="257"/>
      <c r="U530" s="257"/>
      <c r="V530" s="257"/>
      <c r="W530" s="257"/>
      <c r="X530" s="257"/>
      <c r="Y530" s="257"/>
      <c r="Z530" s="257"/>
      <c r="AA530" s="257"/>
      <c r="AB530" s="257"/>
      <c r="AC530" s="257"/>
      <c r="AD530" s="257"/>
      <c r="AE530" s="364">
        <f>AE529</f>
        <v>0</v>
      </c>
      <c r="AF530" s="364">
        <f t="shared" ref="AF530" si="1529">AF529</f>
        <v>0</v>
      </c>
      <c r="AG530" s="364">
        <f t="shared" ref="AG530" si="1530">AG529</f>
        <v>0</v>
      </c>
      <c r="AH530" s="364">
        <f t="shared" ref="AH530" si="1531">AH529</f>
        <v>0</v>
      </c>
      <c r="AI530" s="364">
        <f t="shared" ref="AI530" si="1532">AI529</f>
        <v>0</v>
      </c>
      <c r="AJ530" s="364">
        <f t="shared" ref="AJ530" si="1533">AJ529</f>
        <v>0</v>
      </c>
      <c r="AK530" s="364">
        <f t="shared" ref="AK530" si="1534">AK529</f>
        <v>0</v>
      </c>
      <c r="AL530" s="364">
        <f t="shared" ref="AL530" si="1535">AL529</f>
        <v>0</v>
      </c>
      <c r="AM530" s="364">
        <f t="shared" ref="AM530" si="1536">AM529</f>
        <v>0</v>
      </c>
      <c r="AN530" s="364">
        <f t="shared" ref="AN530" si="1537">AN529</f>
        <v>0</v>
      </c>
      <c r="AO530" s="364">
        <f t="shared" ref="AO530" si="1538">AO529</f>
        <v>0</v>
      </c>
      <c r="AP530" s="364">
        <f t="shared" ref="AP530" si="1539">AP529</f>
        <v>0</v>
      </c>
      <c r="AQ530" s="364">
        <f t="shared" ref="AQ530" si="1540">AQ529</f>
        <v>0</v>
      </c>
      <c r="AR530" s="364">
        <f t="shared" ref="AR530" si="1541">AR529</f>
        <v>0</v>
      </c>
      <c r="AS530" s="268"/>
    </row>
    <row r="531" spans="1:45" outlineLevel="1">
      <c r="A531" s="466"/>
      <c r="B531" s="384"/>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c r="AA531" s="253"/>
      <c r="AB531" s="253"/>
      <c r="AC531" s="253"/>
      <c r="AD531" s="253"/>
      <c r="AE531" s="365"/>
      <c r="AF531" s="378"/>
      <c r="AG531" s="378"/>
      <c r="AH531" s="378"/>
      <c r="AI531" s="378"/>
      <c r="AJ531" s="378"/>
      <c r="AK531" s="378"/>
      <c r="AL531" s="378"/>
      <c r="AM531" s="378"/>
      <c r="AN531" s="378"/>
      <c r="AO531" s="378"/>
      <c r="AP531" s="378"/>
      <c r="AQ531" s="378"/>
      <c r="AR531" s="378"/>
      <c r="AS531" s="268"/>
    </row>
    <row r="532" spans="1:45" ht="15.75" outlineLevel="1">
      <c r="A532" s="466"/>
      <c r="B532" s="445" t="s">
        <v>499</v>
      </c>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c r="AA532" s="253"/>
      <c r="AB532" s="253"/>
      <c r="AC532" s="253"/>
      <c r="AD532" s="253"/>
      <c r="AE532" s="365"/>
      <c r="AF532" s="378"/>
      <c r="AG532" s="378"/>
      <c r="AH532" s="378"/>
      <c r="AI532" s="378"/>
      <c r="AJ532" s="378"/>
      <c r="AK532" s="378"/>
      <c r="AL532" s="378"/>
      <c r="AM532" s="378"/>
      <c r="AN532" s="378"/>
      <c r="AO532" s="378"/>
      <c r="AP532" s="378"/>
      <c r="AQ532" s="378"/>
      <c r="AR532" s="378"/>
      <c r="AS532" s="268"/>
    </row>
    <row r="533" spans="1:45" ht="45" outlineLevel="1">
      <c r="A533" s="466">
        <v>36</v>
      </c>
      <c r="B533" s="381" t="s">
        <v>128</v>
      </c>
      <c r="C533" s="253" t="s">
        <v>25</v>
      </c>
      <c r="D533" s="257"/>
      <c r="E533" s="257"/>
      <c r="F533" s="257"/>
      <c r="G533" s="257"/>
      <c r="H533" s="257"/>
      <c r="I533" s="257"/>
      <c r="J533" s="257"/>
      <c r="K533" s="257"/>
      <c r="L533" s="257"/>
      <c r="M533" s="257"/>
      <c r="N533" s="257"/>
      <c r="O533" s="257"/>
      <c r="P533" s="257"/>
      <c r="Q533" s="257">
        <v>12</v>
      </c>
      <c r="R533" s="257"/>
      <c r="S533" s="257"/>
      <c r="T533" s="257"/>
      <c r="U533" s="257"/>
      <c r="V533" s="257"/>
      <c r="W533" s="257"/>
      <c r="X533" s="257"/>
      <c r="Y533" s="257"/>
      <c r="Z533" s="257"/>
      <c r="AA533" s="257"/>
      <c r="AB533" s="257"/>
      <c r="AC533" s="257"/>
      <c r="AD533" s="257"/>
      <c r="AE533" s="379"/>
      <c r="AF533" s="363"/>
      <c r="AG533" s="363"/>
      <c r="AH533" s="363"/>
      <c r="AI533" s="363"/>
      <c r="AJ533" s="363"/>
      <c r="AK533" s="363"/>
      <c r="AL533" s="368"/>
      <c r="AM533" s="368"/>
      <c r="AN533" s="368"/>
      <c r="AO533" s="368"/>
      <c r="AP533" s="368"/>
      <c r="AQ533" s="368"/>
      <c r="AR533" s="368"/>
      <c r="AS533" s="258">
        <f>SUM(AE533:AR533)</f>
        <v>0</v>
      </c>
    </row>
    <row r="534" spans="1:45" outlineLevel="1">
      <c r="A534" s="466"/>
      <c r="B534" s="384" t="s">
        <v>307</v>
      </c>
      <c r="C534" s="253" t="s">
        <v>163</v>
      </c>
      <c r="D534" s="257"/>
      <c r="E534" s="257"/>
      <c r="F534" s="257"/>
      <c r="G534" s="257"/>
      <c r="H534" s="257"/>
      <c r="I534" s="257"/>
      <c r="J534" s="257"/>
      <c r="K534" s="257"/>
      <c r="L534" s="257"/>
      <c r="M534" s="257"/>
      <c r="N534" s="257"/>
      <c r="O534" s="257"/>
      <c r="P534" s="257"/>
      <c r="Q534" s="257">
        <f>Q533</f>
        <v>12</v>
      </c>
      <c r="R534" s="257"/>
      <c r="S534" s="257"/>
      <c r="T534" s="257"/>
      <c r="U534" s="257"/>
      <c r="V534" s="257"/>
      <c r="W534" s="257"/>
      <c r="X534" s="257"/>
      <c r="Y534" s="257"/>
      <c r="Z534" s="257"/>
      <c r="AA534" s="257"/>
      <c r="AB534" s="257"/>
      <c r="AC534" s="257"/>
      <c r="AD534" s="257"/>
      <c r="AE534" s="364">
        <f>AE533</f>
        <v>0</v>
      </c>
      <c r="AF534" s="364">
        <f t="shared" ref="AF534" si="1542">AF533</f>
        <v>0</v>
      </c>
      <c r="AG534" s="364">
        <f t="shared" ref="AG534" si="1543">AG533</f>
        <v>0</v>
      </c>
      <c r="AH534" s="364">
        <f t="shared" ref="AH534" si="1544">AH533</f>
        <v>0</v>
      </c>
      <c r="AI534" s="364">
        <f t="shared" ref="AI534" si="1545">AI533</f>
        <v>0</v>
      </c>
      <c r="AJ534" s="364">
        <f t="shared" ref="AJ534" si="1546">AJ533</f>
        <v>0</v>
      </c>
      <c r="AK534" s="364">
        <f t="shared" ref="AK534" si="1547">AK533</f>
        <v>0</v>
      </c>
      <c r="AL534" s="364">
        <f t="shared" ref="AL534" si="1548">AL533</f>
        <v>0</v>
      </c>
      <c r="AM534" s="364">
        <f t="shared" ref="AM534" si="1549">AM533</f>
        <v>0</v>
      </c>
      <c r="AN534" s="364">
        <f t="shared" ref="AN534" si="1550">AN533</f>
        <v>0</v>
      </c>
      <c r="AO534" s="364">
        <f t="shared" ref="AO534" si="1551">AO533</f>
        <v>0</v>
      </c>
      <c r="AP534" s="364">
        <f t="shared" ref="AP534" si="1552">AP533</f>
        <v>0</v>
      </c>
      <c r="AQ534" s="364">
        <f t="shared" ref="AQ534" si="1553">AQ533</f>
        <v>0</v>
      </c>
      <c r="AR534" s="364">
        <f t="shared" ref="AR534" si="1554">AR533</f>
        <v>0</v>
      </c>
      <c r="AS534" s="268"/>
    </row>
    <row r="535" spans="1:45" outlineLevel="1">
      <c r="A535" s="466"/>
      <c r="B535" s="381"/>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c r="AA535" s="253"/>
      <c r="AB535" s="253"/>
      <c r="AC535" s="253"/>
      <c r="AD535" s="253"/>
      <c r="AE535" s="365"/>
      <c r="AF535" s="378"/>
      <c r="AG535" s="378"/>
      <c r="AH535" s="378"/>
      <c r="AI535" s="378"/>
      <c r="AJ535" s="378"/>
      <c r="AK535" s="378"/>
      <c r="AL535" s="378"/>
      <c r="AM535" s="378"/>
      <c r="AN535" s="378"/>
      <c r="AO535" s="378"/>
      <c r="AP535" s="378"/>
      <c r="AQ535" s="378"/>
      <c r="AR535" s="378"/>
      <c r="AS535" s="268"/>
    </row>
    <row r="536" spans="1:45" outlineLevel="1">
      <c r="A536" s="466">
        <v>37</v>
      </c>
      <c r="B536" s="381" t="s">
        <v>129</v>
      </c>
      <c r="C536" s="253" t="s">
        <v>25</v>
      </c>
      <c r="D536" s="257"/>
      <c r="E536" s="257"/>
      <c r="F536" s="257"/>
      <c r="G536" s="257"/>
      <c r="H536" s="257"/>
      <c r="I536" s="257"/>
      <c r="J536" s="257"/>
      <c r="K536" s="257"/>
      <c r="L536" s="257"/>
      <c r="M536" s="257"/>
      <c r="N536" s="257"/>
      <c r="O536" s="257"/>
      <c r="P536" s="257"/>
      <c r="Q536" s="257">
        <v>12</v>
      </c>
      <c r="R536" s="257"/>
      <c r="S536" s="257"/>
      <c r="T536" s="257"/>
      <c r="U536" s="257"/>
      <c r="V536" s="257"/>
      <c r="W536" s="257"/>
      <c r="X536" s="257"/>
      <c r="Y536" s="257"/>
      <c r="Z536" s="257"/>
      <c r="AA536" s="257"/>
      <c r="AB536" s="257"/>
      <c r="AC536" s="257"/>
      <c r="AD536" s="257"/>
      <c r="AE536" s="379"/>
      <c r="AF536" s="363"/>
      <c r="AG536" s="363"/>
      <c r="AH536" s="363"/>
      <c r="AI536" s="363"/>
      <c r="AJ536" s="363"/>
      <c r="AK536" s="363"/>
      <c r="AL536" s="368"/>
      <c r="AM536" s="368"/>
      <c r="AN536" s="368"/>
      <c r="AO536" s="368"/>
      <c r="AP536" s="368"/>
      <c r="AQ536" s="368"/>
      <c r="AR536" s="368"/>
      <c r="AS536" s="258">
        <f>SUM(AE536:AR536)</f>
        <v>0</v>
      </c>
    </row>
    <row r="537" spans="1:45" outlineLevel="1">
      <c r="A537" s="466"/>
      <c r="B537" s="384" t="s">
        <v>307</v>
      </c>
      <c r="C537" s="253" t="s">
        <v>163</v>
      </c>
      <c r="D537" s="257"/>
      <c r="E537" s="257"/>
      <c r="F537" s="257"/>
      <c r="G537" s="257"/>
      <c r="H537" s="257"/>
      <c r="I537" s="257"/>
      <c r="J537" s="257"/>
      <c r="K537" s="257"/>
      <c r="L537" s="257"/>
      <c r="M537" s="257"/>
      <c r="N537" s="257"/>
      <c r="O537" s="257"/>
      <c r="P537" s="257"/>
      <c r="Q537" s="257">
        <f>Q536</f>
        <v>12</v>
      </c>
      <c r="R537" s="257"/>
      <c r="S537" s="257"/>
      <c r="T537" s="257"/>
      <c r="U537" s="257"/>
      <c r="V537" s="257"/>
      <c r="W537" s="257"/>
      <c r="X537" s="257"/>
      <c r="Y537" s="257"/>
      <c r="Z537" s="257"/>
      <c r="AA537" s="257"/>
      <c r="AB537" s="257"/>
      <c r="AC537" s="257"/>
      <c r="AD537" s="257"/>
      <c r="AE537" s="364">
        <f>AE536</f>
        <v>0</v>
      </c>
      <c r="AF537" s="364">
        <f t="shared" ref="AF537" si="1555">AF536</f>
        <v>0</v>
      </c>
      <c r="AG537" s="364">
        <f t="shared" ref="AG537" si="1556">AG536</f>
        <v>0</v>
      </c>
      <c r="AH537" s="364">
        <f t="shared" ref="AH537" si="1557">AH536</f>
        <v>0</v>
      </c>
      <c r="AI537" s="364">
        <f t="shared" ref="AI537" si="1558">AI536</f>
        <v>0</v>
      </c>
      <c r="AJ537" s="364">
        <f t="shared" ref="AJ537" si="1559">AJ536</f>
        <v>0</v>
      </c>
      <c r="AK537" s="364">
        <f t="shared" ref="AK537" si="1560">AK536</f>
        <v>0</v>
      </c>
      <c r="AL537" s="364">
        <f t="shared" ref="AL537" si="1561">AL536</f>
        <v>0</v>
      </c>
      <c r="AM537" s="364">
        <f t="shared" ref="AM537" si="1562">AM536</f>
        <v>0</v>
      </c>
      <c r="AN537" s="364">
        <f t="shared" ref="AN537" si="1563">AN536</f>
        <v>0</v>
      </c>
      <c r="AO537" s="364">
        <f t="shared" ref="AO537" si="1564">AO536</f>
        <v>0</v>
      </c>
      <c r="AP537" s="364">
        <f t="shared" ref="AP537" si="1565">AP536</f>
        <v>0</v>
      </c>
      <c r="AQ537" s="364">
        <f t="shared" ref="AQ537" si="1566">AQ536</f>
        <v>0</v>
      </c>
      <c r="AR537" s="364">
        <f t="shared" ref="AR537" si="1567">AR536</f>
        <v>0</v>
      </c>
      <c r="AS537" s="268"/>
    </row>
    <row r="538" spans="1:45" outlineLevel="1">
      <c r="A538" s="466"/>
      <c r="B538" s="381"/>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c r="AA538" s="253"/>
      <c r="AB538" s="253"/>
      <c r="AC538" s="253"/>
      <c r="AD538" s="253"/>
      <c r="AE538" s="365"/>
      <c r="AF538" s="378"/>
      <c r="AG538" s="378"/>
      <c r="AH538" s="378"/>
      <c r="AI538" s="378"/>
      <c r="AJ538" s="378"/>
      <c r="AK538" s="378"/>
      <c r="AL538" s="378"/>
      <c r="AM538" s="378"/>
      <c r="AN538" s="378"/>
      <c r="AO538" s="378"/>
      <c r="AP538" s="378"/>
      <c r="AQ538" s="378"/>
      <c r="AR538" s="378"/>
      <c r="AS538" s="268"/>
    </row>
    <row r="539" spans="1:45" outlineLevel="1">
      <c r="A539" s="466">
        <v>38</v>
      </c>
      <c r="B539" s="381" t="s">
        <v>130</v>
      </c>
      <c r="C539" s="253" t="s">
        <v>25</v>
      </c>
      <c r="D539" s="257"/>
      <c r="E539" s="257"/>
      <c r="F539" s="257"/>
      <c r="G539" s="257"/>
      <c r="H539" s="257"/>
      <c r="I539" s="257"/>
      <c r="J539" s="257"/>
      <c r="K539" s="257"/>
      <c r="L539" s="257"/>
      <c r="M539" s="257"/>
      <c r="N539" s="257"/>
      <c r="O539" s="257"/>
      <c r="P539" s="257"/>
      <c r="Q539" s="257">
        <v>12</v>
      </c>
      <c r="R539" s="257"/>
      <c r="S539" s="257"/>
      <c r="T539" s="257"/>
      <c r="U539" s="257"/>
      <c r="V539" s="257"/>
      <c r="W539" s="257"/>
      <c r="X539" s="257"/>
      <c r="Y539" s="257"/>
      <c r="Z539" s="257"/>
      <c r="AA539" s="257"/>
      <c r="AB539" s="257"/>
      <c r="AC539" s="257"/>
      <c r="AD539" s="257"/>
      <c r="AE539" s="379"/>
      <c r="AF539" s="363"/>
      <c r="AG539" s="363"/>
      <c r="AH539" s="363"/>
      <c r="AI539" s="363"/>
      <c r="AJ539" s="363"/>
      <c r="AK539" s="363"/>
      <c r="AL539" s="368"/>
      <c r="AM539" s="368"/>
      <c r="AN539" s="368"/>
      <c r="AO539" s="368"/>
      <c r="AP539" s="368"/>
      <c r="AQ539" s="368"/>
      <c r="AR539" s="368"/>
      <c r="AS539" s="258">
        <f>SUM(AE539:AR539)</f>
        <v>0</v>
      </c>
    </row>
    <row r="540" spans="1:45" outlineLevel="1">
      <c r="A540" s="466"/>
      <c r="B540" s="384" t="s">
        <v>307</v>
      </c>
      <c r="C540" s="253" t="s">
        <v>163</v>
      </c>
      <c r="D540" s="257"/>
      <c r="E540" s="257"/>
      <c r="F540" s="257"/>
      <c r="G540" s="257"/>
      <c r="H540" s="257"/>
      <c r="I540" s="257"/>
      <c r="J540" s="257"/>
      <c r="K540" s="257"/>
      <c r="L540" s="257"/>
      <c r="M540" s="257"/>
      <c r="N540" s="257"/>
      <c r="O540" s="257"/>
      <c r="P540" s="257"/>
      <c r="Q540" s="257">
        <f>Q539</f>
        <v>12</v>
      </c>
      <c r="R540" s="257"/>
      <c r="S540" s="257"/>
      <c r="T540" s="257"/>
      <c r="U540" s="257"/>
      <c r="V540" s="257"/>
      <c r="W540" s="257"/>
      <c r="X540" s="257"/>
      <c r="Y540" s="257"/>
      <c r="Z540" s="257"/>
      <c r="AA540" s="257"/>
      <c r="AB540" s="257"/>
      <c r="AC540" s="257"/>
      <c r="AD540" s="257"/>
      <c r="AE540" s="364">
        <f>AE539</f>
        <v>0</v>
      </c>
      <c r="AF540" s="364">
        <f t="shared" ref="AF540" si="1568">AF539</f>
        <v>0</v>
      </c>
      <c r="AG540" s="364">
        <f t="shared" ref="AG540" si="1569">AG539</f>
        <v>0</v>
      </c>
      <c r="AH540" s="364">
        <f t="shared" ref="AH540" si="1570">AH539</f>
        <v>0</v>
      </c>
      <c r="AI540" s="364">
        <f t="shared" ref="AI540" si="1571">AI539</f>
        <v>0</v>
      </c>
      <c r="AJ540" s="364">
        <f t="shared" ref="AJ540" si="1572">AJ539</f>
        <v>0</v>
      </c>
      <c r="AK540" s="364">
        <f t="shared" ref="AK540" si="1573">AK539</f>
        <v>0</v>
      </c>
      <c r="AL540" s="364">
        <f t="shared" ref="AL540" si="1574">AL539</f>
        <v>0</v>
      </c>
      <c r="AM540" s="364">
        <f t="shared" ref="AM540" si="1575">AM539</f>
        <v>0</v>
      </c>
      <c r="AN540" s="364">
        <f t="shared" ref="AN540" si="1576">AN539</f>
        <v>0</v>
      </c>
      <c r="AO540" s="364">
        <f t="shared" ref="AO540" si="1577">AO539</f>
        <v>0</v>
      </c>
      <c r="AP540" s="364">
        <f t="shared" ref="AP540" si="1578">AP539</f>
        <v>0</v>
      </c>
      <c r="AQ540" s="364">
        <f t="shared" ref="AQ540" si="1579">AQ539</f>
        <v>0</v>
      </c>
      <c r="AR540" s="364">
        <f t="shared" ref="AR540" si="1580">AR539</f>
        <v>0</v>
      </c>
      <c r="AS540" s="268"/>
    </row>
    <row r="541" spans="1:45" outlineLevel="1">
      <c r="A541" s="466"/>
      <c r="B541" s="381"/>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c r="AA541" s="253"/>
      <c r="AB541" s="253"/>
      <c r="AC541" s="253"/>
      <c r="AD541" s="253"/>
      <c r="AE541" s="365"/>
      <c r="AF541" s="378"/>
      <c r="AG541" s="378"/>
      <c r="AH541" s="378"/>
      <c r="AI541" s="378"/>
      <c r="AJ541" s="378"/>
      <c r="AK541" s="378"/>
      <c r="AL541" s="378"/>
      <c r="AM541" s="378"/>
      <c r="AN541" s="378"/>
      <c r="AO541" s="378"/>
      <c r="AP541" s="378"/>
      <c r="AQ541" s="378"/>
      <c r="AR541" s="378"/>
      <c r="AS541" s="268"/>
    </row>
    <row r="542" spans="1:45" ht="30" outlineLevel="1">
      <c r="A542" s="466">
        <v>39</v>
      </c>
      <c r="B542" s="381" t="s">
        <v>131</v>
      </c>
      <c r="C542" s="253" t="s">
        <v>25</v>
      </c>
      <c r="D542" s="257"/>
      <c r="E542" s="257"/>
      <c r="F542" s="257"/>
      <c r="G542" s="257"/>
      <c r="H542" s="257"/>
      <c r="I542" s="257"/>
      <c r="J542" s="257"/>
      <c r="K542" s="257"/>
      <c r="L542" s="257"/>
      <c r="M542" s="257"/>
      <c r="N542" s="257"/>
      <c r="O542" s="257"/>
      <c r="P542" s="257"/>
      <c r="Q542" s="257">
        <v>12</v>
      </c>
      <c r="R542" s="257"/>
      <c r="S542" s="257"/>
      <c r="T542" s="257"/>
      <c r="U542" s="257"/>
      <c r="V542" s="257"/>
      <c r="W542" s="257"/>
      <c r="X542" s="257"/>
      <c r="Y542" s="257"/>
      <c r="Z542" s="257"/>
      <c r="AA542" s="257"/>
      <c r="AB542" s="257"/>
      <c r="AC542" s="257"/>
      <c r="AD542" s="257"/>
      <c r="AE542" s="379"/>
      <c r="AF542" s="363"/>
      <c r="AG542" s="363"/>
      <c r="AH542" s="363"/>
      <c r="AI542" s="363"/>
      <c r="AJ542" s="363"/>
      <c r="AK542" s="363"/>
      <c r="AL542" s="368"/>
      <c r="AM542" s="368"/>
      <c r="AN542" s="368"/>
      <c r="AO542" s="368"/>
      <c r="AP542" s="368"/>
      <c r="AQ542" s="368"/>
      <c r="AR542" s="368"/>
      <c r="AS542" s="258">
        <f>SUM(AE542:AR542)</f>
        <v>0</v>
      </c>
    </row>
    <row r="543" spans="1:45" outlineLevel="1">
      <c r="A543" s="466"/>
      <c r="B543" s="384" t="s">
        <v>307</v>
      </c>
      <c r="C543" s="253" t="s">
        <v>163</v>
      </c>
      <c r="D543" s="257"/>
      <c r="E543" s="257"/>
      <c r="F543" s="257"/>
      <c r="G543" s="257"/>
      <c r="H543" s="257"/>
      <c r="I543" s="257"/>
      <c r="J543" s="257"/>
      <c r="K543" s="257"/>
      <c r="L543" s="257"/>
      <c r="M543" s="257"/>
      <c r="N543" s="257"/>
      <c r="O543" s="257"/>
      <c r="P543" s="257"/>
      <c r="Q543" s="257">
        <f>Q542</f>
        <v>12</v>
      </c>
      <c r="R543" s="257"/>
      <c r="S543" s="257"/>
      <c r="T543" s="257"/>
      <c r="U543" s="257"/>
      <c r="V543" s="257"/>
      <c r="W543" s="257"/>
      <c r="X543" s="257"/>
      <c r="Y543" s="257"/>
      <c r="Z543" s="257"/>
      <c r="AA543" s="257"/>
      <c r="AB543" s="257"/>
      <c r="AC543" s="257"/>
      <c r="AD543" s="257"/>
      <c r="AE543" s="364">
        <f>AE542</f>
        <v>0</v>
      </c>
      <c r="AF543" s="364">
        <f t="shared" ref="AF543" si="1581">AF542</f>
        <v>0</v>
      </c>
      <c r="AG543" s="364">
        <f t="shared" ref="AG543" si="1582">AG542</f>
        <v>0</v>
      </c>
      <c r="AH543" s="364">
        <f t="shared" ref="AH543" si="1583">AH542</f>
        <v>0</v>
      </c>
      <c r="AI543" s="364">
        <f t="shared" ref="AI543" si="1584">AI542</f>
        <v>0</v>
      </c>
      <c r="AJ543" s="364">
        <f t="shared" ref="AJ543" si="1585">AJ542</f>
        <v>0</v>
      </c>
      <c r="AK543" s="364">
        <f t="shared" ref="AK543" si="1586">AK542</f>
        <v>0</v>
      </c>
      <c r="AL543" s="364">
        <f t="shared" ref="AL543" si="1587">AL542</f>
        <v>0</v>
      </c>
      <c r="AM543" s="364">
        <f t="shared" ref="AM543" si="1588">AM542</f>
        <v>0</v>
      </c>
      <c r="AN543" s="364">
        <f t="shared" ref="AN543" si="1589">AN542</f>
        <v>0</v>
      </c>
      <c r="AO543" s="364">
        <f t="shared" ref="AO543" si="1590">AO542</f>
        <v>0</v>
      </c>
      <c r="AP543" s="364">
        <f t="shared" ref="AP543" si="1591">AP542</f>
        <v>0</v>
      </c>
      <c r="AQ543" s="364">
        <f t="shared" ref="AQ543" si="1592">AQ542</f>
        <v>0</v>
      </c>
      <c r="AR543" s="364">
        <f t="shared" ref="AR543" si="1593">AR542</f>
        <v>0</v>
      </c>
      <c r="AS543" s="268"/>
    </row>
    <row r="544" spans="1:45" outlineLevel="1">
      <c r="A544" s="466"/>
      <c r="B544" s="381"/>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c r="AA544" s="253"/>
      <c r="AB544" s="253"/>
      <c r="AC544" s="253"/>
      <c r="AD544" s="253"/>
      <c r="AE544" s="365"/>
      <c r="AF544" s="378"/>
      <c r="AG544" s="378"/>
      <c r="AH544" s="378"/>
      <c r="AI544" s="378"/>
      <c r="AJ544" s="378"/>
      <c r="AK544" s="378"/>
      <c r="AL544" s="378"/>
      <c r="AM544" s="378"/>
      <c r="AN544" s="378"/>
      <c r="AO544" s="378"/>
      <c r="AP544" s="378"/>
      <c r="AQ544" s="378"/>
      <c r="AR544" s="378"/>
      <c r="AS544" s="268"/>
    </row>
    <row r="545" spans="1:45" ht="30" outlineLevel="1">
      <c r="A545" s="466">
        <v>40</v>
      </c>
      <c r="B545" s="381" t="s">
        <v>132</v>
      </c>
      <c r="C545" s="253" t="s">
        <v>25</v>
      </c>
      <c r="D545" s="257"/>
      <c r="E545" s="257"/>
      <c r="F545" s="257"/>
      <c r="G545" s="257"/>
      <c r="H545" s="257"/>
      <c r="I545" s="257"/>
      <c r="J545" s="257"/>
      <c r="K545" s="257"/>
      <c r="L545" s="257"/>
      <c r="M545" s="257"/>
      <c r="N545" s="257"/>
      <c r="O545" s="257"/>
      <c r="P545" s="257"/>
      <c r="Q545" s="257">
        <v>12</v>
      </c>
      <c r="R545" s="257"/>
      <c r="S545" s="257"/>
      <c r="T545" s="257"/>
      <c r="U545" s="257"/>
      <c r="V545" s="257"/>
      <c r="W545" s="257"/>
      <c r="X545" s="257"/>
      <c r="Y545" s="257"/>
      <c r="Z545" s="257"/>
      <c r="AA545" s="257"/>
      <c r="AB545" s="257"/>
      <c r="AC545" s="257"/>
      <c r="AD545" s="257"/>
      <c r="AE545" s="379"/>
      <c r="AF545" s="363"/>
      <c r="AG545" s="363"/>
      <c r="AH545" s="363"/>
      <c r="AI545" s="363"/>
      <c r="AJ545" s="363"/>
      <c r="AK545" s="363"/>
      <c r="AL545" s="368"/>
      <c r="AM545" s="368"/>
      <c r="AN545" s="368"/>
      <c r="AO545" s="368"/>
      <c r="AP545" s="368"/>
      <c r="AQ545" s="368"/>
      <c r="AR545" s="368"/>
      <c r="AS545" s="258">
        <f>SUM(AE545:AR545)</f>
        <v>0</v>
      </c>
    </row>
    <row r="546" spans="1:45" outlineLevel="1">
      <c r="A546" s="466"/>
      <c r="B546" s="384" t="s">
        <v>307</v>
      </c>
      <c r="C546" s="253" t="s">
        <v>163</v>
      </c>
      <c r="D546" s="257"/>
      <c r="E546" s="257"/>
      <c r="F546" s="257"/>
      <c r="G546" s="257"/>
      <c r="H546" s="257"/>
      <c r="I546" s="257"/>
      <c r="J546" s="257"/>
      <c r="K546" s="257"/>
      <c r="L546" s="257"/>
      <c r="M546" s="257"/>
      <c r="N546" s="257"/>
      <c r="O546" s="257"/>
      <c r="P546" s="257"/>
      <c r="Q546" s="257">
        <f>Q545</f>
        <v>12</v>
      </c>
      <c r="R546" s="257"/>
      <c r="S546" s="257"/>
      <c r="T546" s="257"/>
      <c r="U546" s="257"/>
      <c r="V546" s="257"/>
      <c r="W546" s="257"/>
      <c r="X546" s="257"/>
      <c r="Y546" s="257"/>
      <c r="Z546" s="257"/>
      <c r="AA546" s="257"/>
      <c r="AB546" s="257"/>
      <c r="AC546" s="257"/>
      <c r="AD546" s="257"/>
      <c r="AE546" s="364">
        <f>AE545</f>
        <v>0</v>
      </c>
      <c r="AF546" s="364">
        <f t="shared" ref="AF546" si="1594">AF545</f>
        <v>0</v>
      </c>
      <c r="AG546" s="364">
        <f t="shared" ref="AG546" si="1595">AG545</f>
        <v>0</v>
      </c>
      <c r="AH546" s="364">
        <f t="shared" ref="AH546" si="1596">AH545</f>
        <v>0</v>
      </c>
      <c r="AI546" s="364">
        <f t="shared" ref="AI546" si="1597">AI545</f>
        <v>0</v>
      </c>
      <c r="AJ546" s="364">
        <f t="shared" ref="AJ546" si="1598">AJ545</f>
        <v>0</v>
      </c>
      <c r="AK546" s="364">
        <f t="shared" ref="AK546" si="1599">AK545</f>
        <v>0</v>
      </c>
      <c r="AL546" s="364">
        <f t="shared" ref="AL546" si="1600">AL545</f>
        <v>0</v>
      </c>
      <c r="AM546" s="364">
        <f t="shared" ref="AM546" si="1601">AM545</f>
        <v>0</v>
      </c>
      <c r="AN546" s="364">
        <f t="shared" ref="AN546" si="1602">AN545</f>
        <v>0</v>
      </c>
      <c r="AO546" s="364">
        <f t="shared" ref="AO546" si="1603">AO545</f>
        <v>0</v>
      </c>
      <c r="AP546" s="364">
        <f t="shared" ref="AP546" si="1604">AP545</f>
        <v>0</v>
      </c>
      <c r="AQ546" s="364">
        <f t="shared" ref="AQ546" si="1605">AQ545</f>
        <v>0</v>
      </c>
      <c r="AR546" s="364">
        <f t="shared" ref="AR546" si="1606">AR545</f>
        <v>0</v>
      </c>
      <c r="AS546" s="268"/>
    </row>
    <row r="547" spans="1:45" outlineLevel="1">
      <c r="A547" s="466"/>
      <c r="B547" s="381"/>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365"/>
      <c r="AF547" s="378"/>
      <c r="AG547" s="378"/>
      <c r="AH547" s="378"/>
      <c r="AI547" s="378"/>
      <c r="AJ547" s="378"/>
      <c r="AK547" s="378"/>
      <c r="AL547" s="378"/>
      <c r="AM547" s="378"/>
      <c r="AN547" s="378"/>
      <c r="AO547" s="378"/>
      <c r="AP547" s="378"/>
      <c r="AQ547" s="378"/>
      <c r="AR547" s="378"/>
      <c r="AS547" s="268"/>
    </row>
    <row r="548" spans="1:45" ht="30" outlineLevel="1">
      <c r="A548" s="466">
        <v>41</v>
      </c>
      <c r="B548" s="381" t="s">
        <v>133</v>
      </c>
      <c r="C548" s="253" t="s">
        <v>25</v>
      </c>
      <c r="D548" s="257"/>
      <c r="E548" s="257"/>
      <c r="F548" s="257"/>
      <c r="G548" s="257"/>
      <c r="H548" s="257"/>
      <c r="I548" s="257"/>
      <c r="J548" s="257"/>
      <c r="K548" s="257"/>
      <c r="L548" s="257"/>
      <c r="M548" s="257"/>
      <c r="N548" s="257"/>
      <c r="O548" s="257"/>
      <c r="P548" s="257"/>
      <c r="Q548" s="257">
        <v>12</v>
      </c>
      <c r="R548" s="257"/>
      <c r="S548" s="257"/>
      <c r="T548" s="257"/>
      <c r="U548" s="257"/>
      <c r="V548" s="257"/>
      <c r="W548" s="257"/>
      <c r="X548" s="257"/>
      <c r="Y548" s="257"/>
      <c r="Z548" s="257"/>
      <c r="AA548" s="257"/>
      <c r="AB548" s="257"/>
      <c r="AC548" s="257"/>
      <c r="AD548" s="257"/>
      <c r="AE548" s="379"/>
      <c r="AF548" s="363"/>
      <c r="AG548" s="363"/>
      <c r="AH548" s="363"/>
      <c r="AI548" s="363"/>
      <c r="AJ548" s="363"/>
      <c r="AK548" s="363"/>
      <c r="AL548" s="368"/>
      <c r="AM548" s="368"/>
      <c r="AN548" s="368"/>
      <c r="AO548" s="368"/>
      <c r="AP548" s="368"/>
      <c r="AQ548" s="368"/>
      <c r="AR548" s="368"/>
      <c r="AS548" s="258">
        <f>SUM(AE548:AR548)</f>
        <v>0</v>
      </c>
    </row>
    <row r="549" spans="1:45" outlineLevel="1">
      <c r="A549" s="466"/>
      <c r="B549" s="384" t="s">
        <v>307</v>
      </c>
      <c r="C549" s="253" t="s">
        <v>163</v>
      </c>
      <c r="D549" s="257"/>
      <c r="E549" s="257"/>
      <c r="F549" s="257"/>
      <c r="G549" s="257"/>
      <c r="H549" s="257"/>
      <c r="I549" s="257"/>
      <c r="J549" s="257"/>
      <c r="K549" s="257"/>
      <c r="L549" s="257"/>
      <c r="M549" s="257"/>
      <c r="N549" s="257"/>
      <c r="O549" s="257"/>
      <c r="P549" s="257"/>
      <c r="Q549" s="257">
        <f>Q548</f>
        <v>12</v>
      </c>
      <c r="R549" s="257"/>
      <c r="S549" s="257"/>
      <c r="T549" s="257"/>
      <c r="U549" s="257"/>
      <c r="V549" s="257"/>
      <c r="W549" s="257"/>
      <c r="X549" s="257"/>
      <c r="Y549" s="257"/>
      <c r="Z549" s="257"/>
      <c r="AA549" s="257"/>
      <c r="AB549" s="257"/>
      <c r="AC549" s="257"/>
      <c r="AD549" s="257"/>
      <c r="AE549" s="364">
        <f>AE548</f>
        <v>0</v>
      </c>
      <c r="AF549" s="364">
        <f t="shared" ref="AF549" si="1607">AF548</f>
        <v>0</v>
      </c>
      <c r="AG549" s="364">
        <f t="shared" ref="AG549" si="1608">AG548</f>
        <v>0</v>
      </c>
      <c r="AH549" s="364">
        <f t="shared" ref="AH549" si="1609">AH548</f>
        <v>0</v>
      </c>
      <c r="AI549" s="364">
        <f t="shared" ref="AI549" si="1610">AI548</f>
        <v>0</v>
      </c>
      <c r="AJ549" s="364">
        <f t="shared" ref="AJ549" si="1611">AJ548</f>
        <v>0</v>
      </c>
      <c r="AK549" s="364">
        <f t="shared" ref="AK549" si="1612">AK548</f>
        <v>0</v>
      </c>
      <c r="AL549" s="364">
        <f t="shared" ref="AL549" si="1613">AL548</f>
        <v>0</v>
      </c>
      <c r="AM549" s="364">
        <f t="shared" ref="AM549" si="1614">AM548</f>
        <v>0</v>
      </c>
      <c r="AN549" s="364">
        <f t="shared" ref="AN549" si="1615">AN548</f>
        <v>0</v>
      </c>
      <c r="AO549" s="364">
        <f t="shared" ref="AO549" si="1616">AO548</f>
        <v>0</v>
      </c>
      <c r="AP549" s="364">
        <f t="shared" ref="AP549" si="1617">AP548</f>
        <v>0</v>
      </c>
      <c r="AQ549" s="364">
        <f t="shared" ref="AQ549" si="1618">AQ548</f>
        <v>0</v>
      </c>
      <c r="AR549" s="364">
        <f t="shared" ref="AR549" si="1619">AR548</f>
        <v>0</v>
      </c>
      <c r="AS549" s="268"/>
    </row>
    <row r="550" spans="1:45" outlineLevel="1">
      <c r="A550" s="466"/>
      <c r="B550" s="381"/>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c r="AA550" s="253"/>
      <c r="AB550" s="253"/>
      <c r="AC550" s="253"/>
      <c r="AD550" s="253"/>
      <c r="AE550" s="365"/>
      <c r="AF550" s="378"/>
      <c r="AG550" s="378"/>
      <c r="AH550" s="378"/>
      <c r="AI550" s="378"/>
      <c r="AJ550" s="378"/>
      <c r="AK550" s="378"/>
      <c r="AL550" s="378"/>
      <c r="AM550" s="378"/>
      <c r="AN550" s="378"/>
      <c r="AO550" s="378"/>
      <c r="AP550" s="378"/>
      <c r="AQ550" s="378"/>
      <c r="AR550" s="378"/>
      <c r="AS550" s="268"/>
    </row>
    <row r="551" spans="1:45" ht="30" outlineLevel="1">
      <c r="A551" s="466">
        <v>42</v>
      </c>
      <c r="B551" s="381" t="s">
        <v>134</v>
      </c>
      <c r="C551" s="253" t="s">
        <v>25</v>
      </c>
      <c r="D551" s="257"/>
      <c r="E551" s="257"/>
      <c r="F551" s="257"/>
      <c r="G551" s="257"/>
      <c r="H551" s="257"/>
      <c r="I551" s="257"/>
      <c r="J551" s="257"/>
      <c r="K551" s="257"/>
      <c r="L551" s="257"/>
      <c r="M551" s="257"/>
      <c r="N551" s="257"/>
      <c r="O551" s="257"/>
      <c r="P551" s="257"/>
      <c r="Q551" s="253"/>
      <c r="R551" s="257"/>
      <c r="S551" s="257"/>
      <c r="T551" s="257"/>
      <c r="U551" s="257"/>
      <c r="V551" s="257"/>
      <c r="W551" s="257"/>
      <c r="X551" s="257"/>
      <c r="Y551" s="257"/>
      <c r="Z551" s="257"/>
      <c r="AA551" s="257"/>
      <c r="AB551" s="257"/>
      <c r="AC551" s="257"/>
      <c r="AD551" s="257"/>
      <c r="AE551" s="379"/>
      <c r="AF551" s="363"/>
      <c r="AG551" s="363"/>
      <c r="AH551" s="363"/>
      <c r="AI551" s="363"/>
      <c r="AJ551" s="363"/>
      <c r="AK551" s="363"/>
      <c r="AL551" s="368"/>
      <c r="AM551" s="368"/>
      <c r="AN551" s="368"/>
      <c r="AO551" s="368"/>
      <c r="AP551" s="368"/>
      <c r="AQ551" s="368"/>
      <c r="AR551" s="368"/>
      <c r="AS551" s="258">
        <f>SUM(AE551:AR551)</f>
        <v>0</v>
      </c>
    </row>
    <row r="552" spans="1:45" outlineLevel="1">
      <c r="A552" s="466"/>
      <c r="B552" s="384" t="s">
        <v>307</v>
      </c>
      <c r="C552" s="253" t="s">
        <v>163</v>
      </c>
      <c r="D552" s="257"/>
      <c r="E552" s="257"/>
      <c r="F552" s="257"/>
      <c r="G552" s="257"/>
      <c r="H552" s="257"/>
      <c r="I552" s="257"/>
      <c r="J552" s="257"/>
      <c r="K552" s="257"/>
      <c r="L552" s="257"/>
      <c r="M552" s="257"/>
      <c r="N552" s="257"/>
      <c r="O552" s="257"/>
      <c r="P552" s="257"/>
      <c r="Q552" s="416"/>
      <c r="R552" s="257"/>
      <c r="S552" s="257"/>
      <c r="T552" s="257"/>
      <c r="U552" s="257"/>
      <c r="V552" s="257"/>
      <c r="W552" s="257"/>
      <c r="X552" s="257"/>
      <c r="Y552" s="257"/>
      <c r="Z552" s="257"/>
      <c r="AA552" s="257"/>
      <c r="AB552" s="257"/>
      <c r="AC552" s="257"/>
      <c r="AD552" s="257"/>
      <c r="AE552" s="364">
        <f>AE551</f>
        <v>0</v>
      </c>
      <c r="AF552" s="364">
        <f t="shared" ref="AF552" si="1620">AF551</f>
        <v>0</v>
      </c>
      <c r="AG552" s="364">
        <f t="shared" ref="AG552" si="1621">AG551</f>
        <v>0</v>
      </c>
      <c r="AH552" s="364">
        <f t="shared" ref="AH552" si="1622">AH551</f>
        <v>0</v>
      </c>
      <c r="AI552" s="364">
        <f t="shared" ref="AI552" si="1623">AI551</f>
        <v>0</v>
      </c>
      <c r="AJ552" s="364">
        <f t="shared" ref="AJ552" si="1624">AJ551</f>
        <v>0</v>
      </c>
      <c r="AK552" s="364">
        <f t="shared" ref="AK552" si="1625">AK551</f>
        <v>0</v>
      </c>
      <c r="AL552" s="364">
        <f t="shared" ref="AL552" si="1626">AL551</f>
        <v>0</v>
      </c>
      <c r="AM552" s="364">
        <f t="shared" ref="AM552" si="1627">AM551</f>
        <v>0</v>
      </c>
      <c r="AN552" s="364">
        <f t="shared" ref="AN552" si="1628">AN551</f>
        <v>0</v>
      </c>
      <c r="AO552" s="364">
        <f t="shared" ref="AO552" si="1629">AO551</f>
        <v>0</v>
      </c>
      <c r="AP552" s="364">
        <f t="shared" ref="AP552" si="1630">AP551</f>
        <v>0</v>
      </c>
      <c r="AQ552" s="364">
        <f t="shared" ref="AQ552" si="1631">AQ551</f>
        <v>0</v>
      </c>
      <c r="AR552" s="364">
        <f t="shared" ref="AR552" si="1632">AR551</f>
        <v>0</v>
      </c>
      <c r="AS552" s="268"/>
    </row>
    <row r="553" spans="1:45" outlineLevel="1">
      <c r="A553" s="466"/>
      <c r="B553" s="381"/>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c r="AA553" s="253"/>
      <c r="AB553" s="253"/>
      <c r="AC553" s="253"/>
      <c r="AD553" s="253"/>
      <c r="AE553" s="365"/>
      <c r="AF553" s="378"/>
      <c r="AG553" s="378"/>
      <c r="AH553" s="378"/>
      <c r="AI553" s="378"/>
      <c r="AJ553" s="378"/>
      <c r="AK553" s="378"/>
      <c r="AL553" s="378"/>
      <c r="AM553" s="378"/>
      <c r="AN553" s="378"/>
      <c r="AO553" s="378"/>
      <c r="AP553" s="378"/>
      <c r="AQ553" s="378"/>
      <c r="AR553" s="378"/>
      <c r="AS553" s="268"/>
    </row>
    <row r="554" spans="1:45" outlineLevel="1">
      <c r="A554" s="466">
        <v>43</v>
      </c>
      <c r="B554" s="381" t="s">
        <v>135</v>
      </c>
      <c r="C554" s="253" t="s">
        <v>25</v>
      </c>
      <c r="D554" s="257"/>
      <c r="E554" s="257"/>
      <c r="F554" s="257"/>
      <c r="G554" s="257"/>
      <c r="H554" s="257"/>
      <c r="I554" s="257"/>
      <c r="J554" s="257"/>
      <c r="K554" s="257"/>
      <c r="L554" s="257"/>
      <c r="M554" s="257"/>
      <c r="N554" s="257"/>
      <c r="O554" s="257"/>
      <c r="P554" s="257"/>
      <c r="Q554" s="257">
        <v>12</v>
      </c>
      <c r="R554" s="257"/>
      <c r="S554" s="257"/>
      <c r="T554" s="257"/>
      <c r="U554" s="257"/>
      <c r="V554" s="257"/>
      <c r="W554" s="257"/>
      <c r="X554" s="257"/>
      <c r="Y554" s="257"/>
      <c r="Z554" s="257"/>
      <c r="AA554" s="257"/>
      <c r="AB554" s="257"/>
      <c r="AC554" s="257"/>
      <c r="AD554" s="257"/>
      <c r="AE554" s="379"/>
      <c r="AF554" s="363"/>
      <c r="AG554" s="363"/>
      <c r="AH554" s="363"/>
      <c r="AI554" s="363"/>
      <c r="AJ554" s="363"/>
      <c r="AK554" s="363"/>
      <c r="AL554" s="368"/>
      <c r="AM554" s="368"/>
      <c r="AN554" s="368"/>
      <c r="AO554" s="368"/>
      <c r="AP554" s="368"/>
      <c r="AQ554" s="368"/>
      <c r="AR554" s="368"/>
      <c r="AS554" s="258">
        <f>SUM(AE554:AR554)</f>
        <v>0</v>
      </c>
    </row>
    <row r="555" spans="1:45" outlineLevel="1">
      <c r="A555" s="466"/>
      <c r="B555" s="384" t="s">
        <v>307</v>
      </c>
      <c r="C555" s="253" t="s">
        <v>163</v>
      </c>
      <c r="D555" s="257"/>
      <c r="E555" s="257"/>
      <c r="F555" s="257"/>
      <c r="G555" s="257"/>
      <c r="H555" s="257"/>
      <c r="I555" s="257"/>
      <c r="J555" s="257"/>
      <c r="K555" s="257"/>
      <c r="L555" s="257"/>
      <c r="M555" s="257"/>
      <c r="N555" s="257"/>
      <c r="O555" s="257"/>
      <c r="P555" s="257"/>
      <c r="Q555" s="257">
        <f>Q554</f>
        <v>12</v>
      </c>
      <c r="R555" s="257"/>
      <c r="S555" s="257"/>
      <c r="T555" s="257"/>
      <c r="U555" s="257"/>
      <c r="V555" s="257"/>
      <c r="W555" s="257"/>
      <c r="X555" s="257"/>
      <c r="Y555" s="257"/>
      <c r="Z555" s="257"/>
      <c r="AA555" s="257"/>
      <c r="AB555" s="257"/>
      <c r="AC555" s="257"/>
      <c r="AD555" s="257"/>
      <c r="AE555" s="364">
        <f>AE554</f>
        <v>0</v>
      </c>
      <c r="AF555" s="364">
        <f t="shared" ref="AF555" si="1633">AF554</f>
        <v>0</v>
      </c>
      <c r="AG555" s="364">
        <f t="shared" ref="AG555" si="1634">AG554</f>
        <v>0</v>
      </c>
      <c r="AH555" s="364">
        <f t="shared" ref="AH555" si="1635">AH554</f>
        <v>0</v>
      </c>
      <c r="AI555" s="364">
        <f t="shared" ref="AI555" si="1636">AI554</f>
        <v>0</v>
      </c>
      <c r="AJ555" s="364">
        <f t="shared" ref="AJ555" si="1637">AJ554</f>
        <v>0</v>
      </c>
      <c r="AK555" s="364">
        <f t="shared" ref="AK555" si="1638">AK554</f>
        <v>0</v>
      </c>
      <c r="AL555" s="364">
        <f t="shared" ref="AL555" si="1639">AL554</f>
        <v>0</v>
      </c>
      <c r="AM555" s="364">
        <f t="shared" ref="AM555" si="1640">AM554</f>
        <v>0</v>
      </c>
      <c r="AN555" s="364">
        <f t="shared" ref="AN555" si="1641">AN554</f>
        <v>0</v>
      </c>
      <c r="AO555" s="364">
        <f t="shared" ref="AO555" si="1642">AO554</f>
        <v>0</v>
      </c>
      <c r="AP555" s="364">
        <f t="shared" ref="AP555" si="1643">AP554</f>
        <v>0</v>
      </c>
      <c r="AQ555" s="364">
        <f t="shared" ref="AQ555" si="1644">AQ554</f>
        <v>0</v>
      </c>
      <c r="AR555" s="364">
        <f t="shared" ref="AR555" si="1645">AR554</f>
        <v>0</v>
      </c>
      <c r="AS555" s="268"/>
    </row>
    <row r="556" spans="1:45" outlineLevel="1">
      <c r="A556" s="466"/>
      <c r="B556" s="381"/>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c r="AA556" s="253"/>
      <c r="AB556" s="253"/>
      <c r="AC556" s="253"/>
      <c r="AD556" s="253"/>
      <c r="AE556" s="365"/>
      <c r="AF556" s="378"/>
      <c r="AG556" s="378"/>
      <c r="AH556" s="378"/>
      <c r="AI556" s="378"/>
      <c r="AJ556" s="378"/>
      <c r="AK556" s="378"/>
      <c r="AL556" s="378"/>
      <c r="AM556" s="378"/>
      <c r="AN556" s="378"/>
      <c r="AO556" s="378"/>
      <c r="AP556" s="378"/>
      <c r="AQ556" s="378"/>
      <c r="AR556" s="378"/>
      <c r="AS556" s="268"/>
    </row>
    <row r="557" spans="1:45" ht="30" outlineLevel="1">
      <c r="A557" s="466">
        <v>44</v>
      </c>
      <c r="B557" s="381" t="s">
        <v>136</v>
      </c>
      <c r="C557" s="253" t="s">
        <v>25</v>
      </c>
      <c r="D557" s="257"/>
      <c r="E557" s="257"/>
      <c r="F557" s="257"/>
      <c r="G557" s="257"/>
      <c r="H557" s="257"/>
      <c r="I557" s="257"/>
      <c r="J557" s="257"/>
      <c r="K557" s="257"/>
      <c r="L557" s="257"/>
      <c r="M557" s="257"/>
      <c r="N557" s="257"/>
      <c r="O557" s="257"/>
      <c r="P557" s="257"/>
      <c r="Q557" s="257">
        <v>12</v>
      </c>
      <c r="R557" s="257"/>
      <c r="S557" s="257"/>
      <c r="T557" s="257"/>
      <c r="U557" s="257"/>
      <c r="V557" s="257"/>
      <c r="W557" s="257"/>
      <c r="X557" s="257"/>
      <c r="Y557" s="257"/>
      <c r="Z557" s="257"/>
      <c r="AA557" s="257"/>
      <c r="AB557" s="257"/>
      <c r="AC557" s="257"/>
      <c r="AD557" s="257"/>
      <c r="AE557" s="379"/>
      <c r="AF557" s="363"/>
      <c r="AG557" s="363"/>
      <c r="AH557" s="363"/>
      <c r="AI557" s="363"/>
      <c r="AJ557" s="363"/>
      <c r="AK557" s="363"/>
      <c r="AL557" s="368"/>
      <c r="AM557" s="368"/>
      <c r="AN557" s="368"/>
      <c r="AO557" s="368"/>
      <c r="AP557" s="368"/>
      <c r="AQ557" s="368"/>
      <c r="AR557" s="368"/>
      <c r="AS557" s="258">
        <f>SUM(AE557:AR557)</f>
        <v>0</v>
      </c>
    </row>
    <row r="558" spans="1:45" outlineLevel="1">
      <c r="A558" s="466"/>
      <c r="B558" s="384" t="s">
        <v>307</v>
      </c>
      <c r="C558" s="253" t="s">
        <v>163</v>
      </c>
      <c r="D558" s="257"/>
      <c r="E558" s="257"/>
      <c r="F558" s="257"/>
      <c r="G558" s="257"/>
      <c r="H558" s="257"/>
      <c r="I558" s="257"/>
      <c r="J558" s="257"/>
      <c r="K558" s="257"/>
      <c r="L558" s="257"/>
      <c r="M558" s="257"/>
      <c r="N558" s="257"/>
      <c r="O558" s="257"/>
      <c r="P558" s="257"/>
      <c r="Q558" s="257">
        <f>Q557</f>
        <v>12</v>
      </c>
      <c r="R558" s="257"/>
      <c r="S558" s="257"/>
      <c r="T558" s="257"/>
      <c r="U558" s="257"/>
      <c r="V558" s="257"/>
      <c r="W558" s="257"/>
      <c r="X558" s="257"/>
      <c r="Y558" s="257"/>
      <c r="Z558" s="257"/>
      <c r="AA558" s="257"/>
      <c r="AB558" s="257"/>
      <c r="AC558" s="257"/>
      <c r="AD558" s="257"/>
      <c r="AE558" s="364">
        <f>AE557</f>
        <v>0</v>
      </c>
      <c r="AF558" s="364">
        <f t="shared" ref="AF558" si="1646">AF557</f>
        <v>0</v>
      </c>
      <c r="AG558" s="364">
        <f t="shared" ref="AG558" si="1647">AG557</f>
        <v>0</v>
      </c>
      <c r="AH558" s="364">
        <f t="shared" ref="AH558" si="1648">AH557</f>
        <v>0</v>
      </c>
      <c r="AI558" s="364">
        <f t="shared" ref="AI558" si="1649">AI557</f>
        <v>0</v>
      </c>
      <c r="AJ558" s="364">
        <f t="shared" ref="AJ558" si="1650">AJ557</f>
        <v>0</v>
      </c>
      <c r="AK558" s="364">
        <f t="shared" ref="AK558" si="1651">AK557</f>
        <v>0</v>
      </c>
      <c r="AL558" s="364">
        <f t="shared" ref="AL558" si="1652">AL557</f>
        <v>0</v>
      </c>
      <c r="AM558" s="364">
        <f t="shared" ref="AM558" si="1653">AM557</f>
        <v>0</v>
      </c>
      <c r="AN558" s="364">
        <f t="shared" ref="AN558" si="1654">AN557</f>
        <v>0</v>
      </c>
      <c r="AO558" s="364">
        <f t="shared" ref="AO558" si="1655">AO557</f>
        <v>0</v>
      </c>
      <c r="AP558" s="364">
        <f t="shared" ref="AP558" si="1656">AP557</f>
        <v>0</v>
      </c>
      <c r="AQ558" s="364">
        <f t="shared" ref="AQ558" si="1657">AQ557</f>
        <v>0</v>
      </c>
      <c r="AR558" s="364">
        <f t="shared" ref="AR558" si="1658">AR557</f>
        <v>0</v>
      </c>
      <c r="AS558" s="268"/>
    </row>
    <row r="559" spans="1:45" outlineLevel="1">
      <c r="A559" s="466"/>
      <c r="B559" s="381"/>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365"/>
      <c r="AF559" s="378"/>
      <c r="AG559" s="378"/>
      <c r="AH559" s="378"/>
      <c r="AI559" s="378"/>
      <c r="AJ559" s="378"/>
      <c r="AK559" s="378"/>
      <c r="AL559" s="378"/>
      <c r="AM559" s="378"/>
      <c r="AN559" s="378"/>
      <c r="AO559" s="378"/>
      <c r="AP559" s="378"/>
      <c r="AQ559" s="378"/>
      <c r="AR559" s="378"/>
      <c r="AS559" s="268"/>
    </row>
    <row r="560" spans="1:45" ht="30" outlineLevel="1">
      <c r="A560" s="466">
        <v>45</v>
      </c>
      <c r="B560" s="381" t="s">
        <v>137</v>
      </c>
      <c r="C560" s="253" t="s">
        <v>25</v>
      </c>
      <c r="D560" s="257"/>
      <c r="E560" s="257"/>
      <c r="F560" s="257"/>
      <c r="G560" s="257"/>
      <c r="H560" s="257"/>
      <c r="I560" s="257"/>
      <c r="J560" s="257"/>
      <c r="K560" s="257"/>
      <c r="L560" s="257"/>
      <c r="M560" s="257"/>
      <c r="N560" s="257"/>
      <c r="O560" s="257"/>
      <c r="P560" s="257"/>
      <c r="Q560" s="257">
        <v>12</v>
      </c>
      <c r="R560" s="257"/>
      <c r="S560" s="257"/>
      <c r="T560" s="257"/>
      <c r="U560" s="257"/>
      <c r="V560" s="257"/>
      <c r="W560" s="257"/>
      <c r="X560" s="257"/>
      <c r="Y560" s="257"/>
      <c r="Z560" s="257"/>
      <c r="AA560" s="257"/>
      <c r="AB560" s="257"/>
      <c r="AC560" s="257"/>
      <c r="AD560" s="257"/>
      <c r="AE560" s="379"/>
      <c r="AF560" s="363"/>
      <c r="AG560" s="363"/>
      <c r="AH560" s="363"/>
      <c r="AI560" s="363"/>
      <c r="AJ560" s="363"/>
      <c r="AK560" s="363"/>
      <c r="AL560" s="368"/>
      <c r="AM560" s="368"/>
      <c r="AN560" s="368"/>
      <c r="AO560" s="368"/>
      <c r="AP560" s="368"/>
      <c r="AQ560" s="368"/>
      <c r="AR560" s="368"/>
      <c r="AS560" s="258">
        <f>SUM(AE560:AR560)</f>
        <v>0</v>
      </c>
    </row>
    <row r="561" spans="1:45" outlineLevel="1">
      <c r="A561" s="466"/>
      <c r="B561" s="384" t="s">
        <v>307</v>
      </c>
      <c r="C561" s="253" t="s">
        <v>163</v>
      </c>
      <c r="D561" s="257"/>
      <c r="E561" s="257"/>
      <c r="F561" s="257"/>
      <c r="G561" s="257"/>
      <c r="H561" s="257"/>
      <c r="I561" s="257"/>
      <c r="J561" s="257"/>
      <c r="K561" s="257"/>
      <c r="L561" s="257"/>
      <c r="M561" s="257"/>
      <c r="N561" s="257"/>
      <c r="O561" s="257"/>
      <c r="P561" s="257"/>
      <c r="Q561" s="257">
        <f>Q560</f>
        <v>12</v>
      </c>
      <c r="R561" s="257"/>
      <c r="S561" s="257"/>
      <c r="T561" s="257"/>
      <c r="U561" s="257"/>
      <c r="V561" s="257"/>
      <c r="W561" s="257"/>
      <c r="X561" s="257"/>
      <c r="Y561" s="257"/>
      <c r="Z561" s="257"/>
      <c r="AA561" s="257"/>
      <c r="AB561" s="257"/>
      <c r="AC561" s="257"/>
      <c r="AD561" s="257"/>
      <c r="AE561" s="364">
        <f>AE560</f>
        <v>0</v>
      </c>
      <c r="AF561" s="364">
        <f t="shared" ref="AF561" si="1659">AF560</f>
        <v>0</v>
      </c>
      <c r="AG561" s="364">
        <f t="shared" ref="AG561" si="1660">AG560</f>
        <v>0</v>
      </c>
      <c r="AH561" s="364">
        <f t="shared" ref="AH561" si="1661">AH560</f>
        <v>0</v>
      </c>
      <c r="AI561" s="364">
        <f t="shared" ref="AI561" si="1662">AI560</f>
        <v>0</v>
      </c>
      <c r="AJ561" s="364">
        <f t="shared" ref="AJ561" si="1663">AJ560</f>
        <v>0</v>
      </c>
      <c r="AK561" s="364">
        <f t="shared" ref="AK561" si="1664">AK560</f>
        <v>0</v>
      </c>
      <c r="AL561" s="364">
        <f t="shared" ref="AL561" si="1665">AL560</f>
        <v>0</v>
      </c>
      <c r="AM561" s="364">
        <f t="shared" ref="AM561" si="1666">AM560</f>
        <v>0</v>
      </c>
      <c r="AN561" s="364">
        <f t="shared" ref="AN561" si="1667">AN560</f>
        <v>0</v>
      </c>
      <c r="AO561" s="364">
        <f t="shared" ref="AO561" si="1668">AO560</f>
        <v>0</v>
      </c>
      <c r="AP561" s="364">
        <f t="shared" ref="AP561" si="1669">AP560</f>
        <v>0</v>
      </c>
      <c r="AQ561" s="364">
        <f t="shared" ref="AQ561" si="1670">AQ560</f>
        <v>0</v>
      </c>
      <c r="AR561" s="364">
        <f t="shared" ref="AR561" si="1671">AR560</f>
        <v>0</v>
      </c>
      <c r="AS561" s="268"/>
    </row>
    <row r="562" spans="1:45" outlineLevel="1">
      <c r="A562" s="466"/>
      <c r="B562" s="381"/>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c r="AA562" s="253"/>
      <c r="AB562" s="253"/>
      <c r="AC562" s="253"/>
      <c r="AD562" s="253"/>
      <c r="AE562" s="365"/>
      <c r="AF562" s="378"/>
      <c r="AG562" s="378"/>
      <c r="AH562" s="378"/>
      <c r="AI562" s="378"/>
      <c r="AJ562" s="378"/>
      <c r="AK562" s="378"/>
      <c r="AL562" s="378"/>
      <c r="AM562" s="378"/>
      <c r="AN562" s="378"/>
      <c r="AO562" s="378"/>
      <c r="AP562" s="378"/>
      <c r="AQ562" s="378"/>
      <c r="AR562" s="378"/>
      <c r="AS562" s="268"/>
    </row>
    <row r="563" spans="1:45" ht="30" outlineLevel="1">
      <c r="A563" s="466">
        <v>46</v>
      </c>
      <c r="B563" s="381" t="s">
        <v>138</v>
      </c>
      <c r="C563" s="253" t="s">
        <v>25</v>
      </c>
      <c r="D563" s="257"/>
      <c r="E563" s="257"/>
      <c r="F563" s="257"/>
      <c r="G563" s="257"/>
      <c r="H563" s="257"/>
      <c r="I563" s="257"/>
      <c r="J563" s="257"/>
      <c r="K563" s="257"/>
      <c r="L563" s="257"/>
      <c r="M563" s="257"/>
      <c r="N563" s="257"/>
      <c r="O563" s="257"/>
      <c r="P563" s="257"/>
      <c r="Q563" s="257">
        <v>12</v>
      </c>
      <c r="R563" s="257"/>
      <c r="S563" s="257"/>
      <c r="T563" s="257"/>
      <c r="U563" s="257"/>
      <c r="V563" s="257"/>
      <c r="W563" s="257"/>
      <c r="X563" s="257"/>
      <c r="Y563" s="257"/>
      <c r="Z563" s="257"/>
      <c r="AA563" s="257"/>
      <c r="AB563" s="257"/>
      <c r="AC563" s="257"/>
      <c r="AD563" s="257"/>
      <c r="AE563" s="379"/>
      <c r="AF563" s="363"/>
      <c r="AG563" s="363"/>
      <c r="AH563" s="363"/>
      <c r="AI563" s="363"/>
      <c r="AJ563" s="363"/>
      <c r="AK563" s="363"/>
      <c r="AL563" s="368"/>
      <c r="AM563" s="368"/>
      <c r="AN563" s="368"/>
      <c r="AO563" s="368"/>
      <c r="AP563" s="368"/>
      <c r="AQ563" s="368"/>
      <c r="AR563" s="368"/>
      <c r="AS563" s="258">
        <f>SUM(AE563:AR563)</f>
        <v>0</v>
      </c>
    </row>
    <row r="564" spans="1:45" outlineLevel="1">
      <c r="A564" s="466"/>
      <c r="B564" s="384" t="s">
        <v>307</v>
      </c>
      <c r="C564" s="253" t="s">
        <v>163</v>
      </c>
      <c r="D564" s="257"/>
      <c r="E564" s="257"/>
      <c r="F564" s="257"/>
      <c r="G564" s="257"/>
      <c r="H564" s="257"/>
      <c r="I564" s="257"/>
      <c r="J564" s="257"/>
      <c r="K564" s="257"/>
      <c r="L564" s="257"/>
      <c r="M564" s="257"/>
      <c r="N564" s="257"/>
      <c r="O564" s="257"/>
      <c r="P564" s="257"/>
      <c r="Q564" s="257">
        <f>Q563</f>
        <v>12</v>
      </c>
      <c r="R564" s="257"/>
      <c r="S564" s="257"/>
      <c r="T564" s="257"/>
      <c r="U564" s="257"/>
      <c r="V564" s="257"/>
      <c r="W564" s="257"/>
      <c r="X564" s="257"/>
      <c r="Y564" s="257"/>
      <c r="Z564" s="257"/>
      <c r="AA564" s="257"/>
      <c r="AB564" s="257"/>
      <c r="AC564" s="257"/>
      <c r="AD564" s="257"/>
      <c r="AE564" s="364">
        <f>AE563</f>
        <v>0</v>
      </c>
      <c r="AF564" s="364">
        <f t="shared" ref="AF564" si="1672">AF563</f>
        <v>0</v>
      </c>
      <c r="AG564" s="364">
        <f t="shared" ref="AG564" si="1673">AG563</f>
        <v>0</v>
      </c>
      <c r="AH564" s="364">
        <f t="shared" ref="AH564" si="1674">AH563</f>
        <v>0</v>
      </c>
      <c r="AI564" s="364">
        <f t="shared" ref="AI564" si="1675">AI563</f>
        <v>0</v>
      </c>
      <c r="AJ564" s="364">
        <f t="shared" ref="AJ564" si="1676">AJ563</f>
        <v>0</v>
      </c>
      <c r="AK564" s="364">
        <f t="shared" ref="AK564" si="1677">AK563</f>
        <v>0</v>
      </c>
      <c r="AL564" s="364">
        <f t="shared" ref="AL564" si="1678">AL563</f>
        <v>0</v>
      </c>
      <c r="AM564" s="364">
        <f t="shared" ref="AM564" si="1679">AM563</f>
        <v>0</v>
      </c>
      <c r="AN564" s="364">
        <f t="shared" ref="AN564" si="1680">AN563</f>
        <v>0</v>
      </c>
      <c r="AO564" s="364">
        <f t="shared" ref="AO564" si="1681">AO563</f>
        <v>0</v>
      </c>
      <c r="AP564" s="364">
        <f t="shared" ref="AP564" si="1682">AP563</f>
        <v>0</v>
      </c>
      <c r="AQ564" s="364">
        <f t="shared" ref="AQ564" si="1683">AQ563</f>
        <v>0</v>
      </c>
      <c r="AR564" s="364">
        <f t="shared" ref="AR564" si="1684">AR563</f>
        <v>0</v>
      </c>
      <c r="AS564" s="268"/>
    </row>
    <row r="565" spans="1:45" outlineLevel="1">
      <c r="A565" s="466"/>
      <c r="B565" s="381"/>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c r="AA565" s="253"/>
      <c r="AB565" s="253"/>
      <c r="AC565" s="253"/>
      <c r="AD565" s="253"/>
      <c r="AE565" s="365"/>
      <c r="AF565" s="378"/>
      <c r="AG565" s="378"/>
      <c r="AH565" s="378"/>
      <c r="AI565" s="378"/>
      <c r="AJ565" s="378"/>
      <c r="AK565" s="378"/>
      <c r="AL565" s="378"/>
      <c r="AM565" s="378"/>
      <c r="AN565" s="378"/>
      <c r="AO565" s="378"/>
      <c r="AP565" s="378"/>
      <c r="AQ565" s="378"/>
      <c r="AR565" s="378"/>
      <c r="AS565" s="268"/>
    </row>
    <row r="566" spans="1:45" ht="30" outlineLevel="1">
      <c r="A566" s="466">
        <v>47</v>
      </c>
      <c r="B566" s="381" t="s">
        <v>139</v>
      </c>
      <c r="C566" s="253" t="s">
        <v>25</v>
      </c>
      <c r="D566" s="257"/>
      <c r="E566" s="257"/>
      <c r="F566" s="257"/>
      <c r="G566" s="257"/>
      <c r="H566" s="257"/>
      <c r="I566" s="257"/>
      <c r="J566" s="257"/>
      <c r="K566" s="257"/>
      <c r="L566" s="257"/>
      <c r="M566" s="257"/>
      <c r="N566" s="257"/>
      <c r="O566" s="257"/>
      <c r="P566" s="257"/>
      <c r="Q566" s="257">
        <v>12</v>
      </c>
      <c r="R566" s="257"/>
      <c r="S566" s="257"/>
      <c r="T566" s="257"/>
      <c r="U566" s="257"/>
      <c r="V566" s="257"/>
      <c r="W566" s="257"/>
      <c r="X566" s="257"/>
      <c r="Y566" s="257"/>
      <c r="Z566" s="257"/>
      <c r="AA566" s="257"/>
      <c r="AB566" s="257"/>
      <c r="AC566" s="257"/>
      <c r="AD566" s="257"/>
      <c r="AE566" s="379"/>
      <c r="AF566" s="363"/>
      <c r="AG566" s="363"/>
      <c r="AH566" s="363"/>
      <c r="AI566" s="363"/>
      <c r="AJ566" s="363"/>
      <c r="AK566" s="363"/>
      <c r="AL566" s="368"/>
      <c r="AM566" s="368"/>
      <c r="AN566" s="368"/>
      <c r="AO566" s="368"/>
      <c r="AP566" s="368"/>
      <c r="AQ566" s="368"/>
      <c r="AR566" s="368"/>
      <c r="AS566" s="258">
        <f>SUM(AE566:AR566)</f>
        <v>0</v>
      </c>
    </row>
    <row r="567" spans="1:45" outlineLevel="1">
      <c r="A567" s="466"/>
      <c r="B567" s="384" t="s">
        <v>307</v>
      </c>
      <c r="C567" s="253" t="s">
        <v>163</v>
      </c>
      <c r="D567" s="257"/>
      <c r="E567" s="257"/>
      <c r="F567" s="257"/>
      <c r="G567" s="257"/>
      <c r="H567" s="257"/>
      <c r="I567" s="257"/>
      <c r="J567" s="257"/>
      <c r="K567" s="257"/>
      <c r="L567" s="257"/>
      <c r="M567" s="257"/>
      <c r="N567" s="257"/>
      <c r="O567" s="257"/>
      <c r="P567" s="257"/>
      <c r="Q567" s="257">
        <f>Q566</f>
        <v>12</v>
      </c>
      <c r="R567" s="257"/>
      <c r="S567" s="257"/>
      <c r="T567" s="257"/>
      <c r="U567" s="257"/>
      <c r="V567" s="257"/>
      <c r="W567" s="257"/>
      <c r="X567" s="257"/>
      <c r="Y567" s="257"/>
      <c r="Z567" s="257"/>
      <c r="AA567" s="257"/>
      <c r="AB567" s="257"/>
      <c r="AC567" s="257"/>
      <c r="AD567" s="257"/>
      <c r="AE567" s="364">
        <f>AE566</f>
        <v>0</v>
      </c>
      <c r="AF567" s="364">
        <f t="shared" ref="AF567" si="1685">AF566</f>
        <v>0</v>
      </c>
      <c r="AG567" s="364">
        <f t="shared" ref="AG567" si="1686">AG566</f>
        <v>0</v>
      </c>
      <c r="AH567" s="364">
        <f t="shared" ref="AH567" si="1687">AH566</f>
        <v>0</v>
      </c>
      <c r="AI567" s="364">
        <f t="shared" ref="AI567" si="1688">AI566</f>
        <v>0</v>
      </c>
      <c r="AJ567" s="364">
        <f t="shared" ref="AJ567" si="1689">AJ566</f>
        <v>0</v>
      </c>
      <c r="AK567" s="364">
        <f t="shared" ref="AK567" si="1690">AK566</f>
        <v>0</v>
      </c>
      <c r="AL567" s="364">
        <f t="shared" ref="AL567" si="1691">AL566</f>
        <v>0</v>
      </c>
      <c r="AM567" s="364">
        <f t="shared" ref="AM567" si="1692">AM566</f>
        <v>0</v>
      </c>
      <c r="AN567" s="364">
        <f t="shared" ref="AN567" si="1693">AN566</f>
        <v>0</v>
      </c>
      <c r="AO567" s="364">
        <f t="shared" ref="AO567" si="1694">AO566</f>
        <v>0</v>
      </c>
      <c r="AP567" s="364">
        <f t="shared" ref="AP567" si="1695">AP566</f>
        <v>0</v>
      </c>
      <c r="AQ567" s="364">
        <f t="shared" ref="AQ567" si="1696">AQ566</f>
        <v>0</v>
      </c>
      <c r="AR567" s="364">
        <f t="shared" ref="AR567" si="1697">AR566</f>
        <v>0</v>
      </c>
      <c r="AS567" s="268"/>
    </row>
    <row r="568" spans="1:45" outlineLevel="1">
      <c r="A568" s="466"/>
      <c r="B568" s="381"/>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c r="AA568" s="253"/>
      <c r="AB568" s="253"/>
      <c r="AC568" s="253"/>
      <c r="AD568" s="253"/>
      <c r="AE568" s="365"/>
      <c r="AF568" s="378"/>
      <c r="AG568" s="378"/>
      <c r="AH568" s="378"/>
      <c r="AI568" s="378"/>
      <c r="AJ568" s="378"/>
      <c r="AK568" s="378"/>
      <c r="AL568" s="378"/>
      <c r="AM568" s="378"/>
      <c r="AN568" s="378"/>
      <c r="AO568" s="378"/>
      <c r="AP568" s="378"/>
      <c r="AQ568" s="378"/>
      <c r="AR568" s="378"/>
      <c r="AS568" s="268"/>
    </row>
    <row r="569" spans="1:45" ht="30" outlineLevel="1">
      <c r="A569" s="466">
        <v>48</v>
      </c>
      <c r="B569" s="381" t="s">
        <v>140</v>
      </c>
      <c r="C569" s="253" t="s">
        <v>25</v>
      </c>
      <c r="D569" s="257"/>
      <c r="E569" s="257"/>
      <c r="F569" s="257"/>
      <c r="G569" s="257"/>
      <c r="H569" s="257"/>
      <c r="I569" s="257"/>
      <c r="J569" s="257"/>
      <c r="K569" s="257"/>
      <c r="L569" s="257"/>
      <c r="M569" s="257"/>
      <c r="N569" s="257"/>
      <c r="O569" s="257"/>
      <c r="P569" s="257"/>
      <c r="Q569" s="257">
        <v>12</v>
      </c>
      <c r="R569" s="257"/>
      <c r="S569" s="257"/>
      <c r="T569" s="257"/>
      <c r="U569" s="257"/>
      <c r="V569" s="257"/>
      <c r="W569" s="257"/>
      <c r="X569" s="257"/>
      <c r="Y569" s="257"/>
      <c r="Z569" s="257"/>
      <c r="AA569" s="257"/>
      <c r="AB569" s="257"/>
      <c r="AC569" s="257"/>
      <c r="AD569" s="257"/>
      <c r="AE569" s="379"/>
      <c r="AF569" s="363"/>
      <c r="AG569" s="363"/>
      <c r="AH569" s="363"/>
      <c r="AI569" s="363"/>
      <c r="AJ569" s="363"/>
      <c r="AK569" s="363"/>
      <c r="AL569" s="368"/>
      <c r="AM569" s="368"/>
      <c r="AN569" s="368"/>
      <c r="AO569" s="368"/>
      <c r="AP569" s="368"/>
      <c r="AQ569" s="368"/>
      <c r="AR569" s="368"/>
      <c r="AS569" s="258">
        <f>SUM(AE569:AR569)</f>
        <v>0</v>
      </c>
    </row>
    <row r="570" spans="1:45" outlineLevel="1">
      <c r="A570" s="466"/>
      <c r="B570" s="384" t="s">
        <v>307</v>
      </c>
      <c r="C570" s="253" t="s">
        <v>163</v>
      </c>
      <c r="D570" s="257"/>
      <c r="E570" s="257"/>
      <c r="F570" s="257"/>
      <c r="G570" s="257"/>
      <c r="H570" s="257"/>
      <c r="I570" s="257"/>
      <c r="J570" s="257"/>
      <c r="K570" s="257"/>
      <c r="L570" s="257"/>
      <c r="M570" s="257"/>
      <c r="N570" s="257"/>
      <c r="O570" s="257"/>
      <c r="P570" s="257"/>
      <c r="Q570" s="257">
        <f>Q569</f>
        <v>12</v>
      </c>
      <c r="R570" s="257"/>
      <c r="S570" s="257"/>
      <c r="T570" s="257"/>
      <c r="U570" s="257"/>
      <c r="V570" s="257"/>
      <c r="W570" s="257"/>
      <c r="X570" s="257"/>
      <c r="Y570" s="257"/>
      <c r="Z570" s="257"/>
      <c r="AA570" s="257"/>
      <c r="AB570" s="257"/>
      <c r="AC570" s="257"/>
      <c r="AD570" s="257"/>
      <c r="AE570" s="364">
        <f>AE569</f>
        <v>0</v>
      </c>
      <c r="AF570" s="364">
        <f t="shared" ref="AF570" si="1698">AF569</f>
        <v>0</v>
      </c>
      <c r="AG570" s="364">
        <f t="shared" ref="AG570" si="1699">AG569</f>
        <v>0</v>
      </c>
      <c r="AH570" s="364">
        <f t="shared" ref="AH570" si="1700">AH569</f>
        <v>0</v>
      </c>
      <c r="AI570" s="364">
        <f t="shared" ref="AI570" si="1701">AI569</f>
        <v>0</v>
      </c>
      <c r="AJ570" s="364">
        <f t="shared" ref="AJ570" si="1702">AJ569</f>
        <v>0</v>
      </c>
      <c r="AK570" s="364">
        <f t="shared" ref="AK570" si="1703">AK569</f>
        <v>0</v>
      </c>
      <c r="AL570" s="364">
        <f t="shared" ref="AL570" si="1704">AL569</f>
        <v>0</v>
      </c>
      <c r="AM570" s="364">
        <f t="shared" ref="AM570" si="1705">AM569</f>
        <v>0</v>
      </c>
      <c r="AN570" s="364">
        <f t="shared" ref="AN570" si="1706">AN569</f>
        <v>0</v>
      </c>
      <c r="AO570" s="364">
        <f t="shared" ref="AO570" si="1707">AO569</f>
        <v>0</v>
      </c>
      <c r="AP570" s="364">
        <f t="shared" ref="AP570" si="1708">AP569</f>
        <v>0</v>
      </c>
      <c r="AQ570" s="364">
        <f t="shared" ref="AQ570" si="1709">AQ569</f>
        <v>0</v>
      </c>
      <c r="AR570" s="364">
        <f t="shared" ref="AR570" si="1710">AR569</f>
        <v>0</v>
      </c>
      <c r="AS570" s="268"/>
    </row>
    <row r="571" spans="1:45" outlineLevel="1">
      <c r="A571" s="466"/>
      <c r="B571" s="381"/>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365"/>
      <c r="AF571" s="378"/>
      <c r="AG571" s="378"/>
      <c r="AH571" s="378"/>
      <c r="AI571" s="378"/>
      <c r="AJ571" s="378"/>
      <c r="AK571" s="378"/>
      <c r="AL571" s="378"/>
      <c r="AM571" s="378"/>
      <c r="AN571" s="378"/>
      <c r="AO571" s="378"/>
      <c r="AP571" s="378"/>
      <c r="AQ571" s="378"/>
      <c r="AR571" s="378"/>
      <c r="AS571" s="268"/>
    </row>
    <row r="572" spans="1:45" ht="30" outlineLevel="1">
      <c r="A572" s="466">
        <v>49</v>
      </c>
      <c r="B572" s="381" t="s">
        <v>141</v>
      </c>
      <c r="C572" s="253" t="s">
        <v>25</v>
      </c>
      <c r="D572" s="257"/>
      <c r="E572" s="257"/>
      <c r="F572" s="257"/>
      <c r="G572" s="257"/>
      <c r="H572" s="257">
        <f>+'7.  Persistence Report'!BA118</f>
        <v>51493</v>
      </c>
      <c r="I572" s="257">
        <f>+'7.  Persistence Report'!BB118</f>
        <v>51162</v>
      </c>
      <c r="J572" s="257">
        <f>+'7.  Persistence Report'!BC118</f>
        <v>51162</v>
      </c>
      <c r="K572" s="257">
        <f>+'7.  Persistence Report'!BD118</f>
        <v>51162</v>
      </c>
      <c r="L572" s="257">
        <f>+'7.  Persistence Report'!BE118</f>
        <v>51162</v>
      </c>
      <c r="M572" s="257">
        <f>+'7.  Persistence Report'!BF118</f>
        <v>51162</v>
      </c>
      <c r="N572" s="257">
        <f>+'7.  Persistence Report'!BG118</f>
        <v>51162</v>
      </c>
      <c r="O572" s="257">
        <f>+'7.  Persistence Report'!BH118</f>
        <v>51162</v>
      </c>
      <c r="P572" s="257">
        <f>+'7.  Persistence Report'!BI118</f>
        <v>51162</v>
      </c>
      <c r="Q572" s="257">
        <v>12</v>
      </c>
      <c r="R572" s="257"/>
      <c r="S572" s="257"/>
      <c r="T572" s="257"/>
      <c r="U572" s="257"/>
      <c r="V572" s="257">
        <f>+'7.  Persistence Report'!V118</f>
        <v>6</v>
      </c>
      <c r="W572" s="257">
        <f>+'7.  Persistence Report'!W118</f>
        <v>6</v>
      </c>
      <c r="X572" s="257">
        <f>+'7.  Persistence Report'!X118</f>
        <v>6</v>
      </c>
      <c r="Y572" s="257">
        <f>+'7.  Persistence Report'!Y118</f>
        <v>6</v>
      </c>
      <c r="Z572" s="257">
        <f>+'7.  Persistence Report'!Z118</f>
        <v>6</v>
      </c>
      <c r="AA572" s="257">
        <f>+'7.  Persistence Report'!AA118</f>
        <v>6</v>
      </c>
      <c r="AB572" s="257">
        <f>+'7.  Persistence Report'!AB118</f>
        <v>6</v>
      </c>
      <c r="AC572" s="257">
        <f>+'7.  Persistence Report'!AC118</f>
        <v>6</v>
      </c>
      <c r="AD572" s="257">
        <f>+'7.  Persistence Report'!AD118</f>
        <v>6</v>
      </c>
      <c r="AE572" s="379"/>
      <c r="AF572" s="363"/>
      <c r="AG572" s="363"/>
      <c r="AH572" s="363"/>
      <c r="AI572" s="363"/>
      <c r="AJ572" s="363"/>
      <c r="AK572" s="363"/>
      <c r="AL572" s="368"/>
      <c r="AM572" s="368"/>
      <c r="AN572" s="368"/>
      <c r="AO572" s="368"/>
      <c r="AP572" s="368"/>
      <c r="AQ572" s="368"/>
      <c r="AR572" s="368"/>
      <c r="AS572" s="258">
        <f>SUM(AE572:AR572)</f>
        <v>0</v>
      </c>
    </row>
    <row r="573" spans="1:45" outlineLevel="1">
      <c r="A573" s="466"/>
      <c r="B573" s="384" t="s">
        <v>307</v>
      </c>
      <c r="C573" s="253" t="s">
        <v>163</v>
      </c>
      <c r="D573" s="257"/>
      <c r="E573" s="257"/>
      <c r="F573" s="257"/>
      <c r="G573" s="257"/>
      <c r="H573" s="257"/>
      <c r="I573" s="257"/>
      <c r="J573" s="257"/>
      <c r="K573" s="257"/>
      <c r="L573" s="257"/>
      <c r="M573" s="257"/>
      <c r="N573" s="257"/>
      <c r="O573" s="257"/>
      <c r="P573" s="257"/>
      <c r="Q573" s="257">
        <f>Q572</f>
        <v>12</v>
      </c>
      <c r="R573" s="257"/>
      <c r="S573" s="257"/>
      <c r="T573" s="257"/>
      <c r="U573" s="257"/>
      <c r="V573" s="257"/>
      <c r="W573" s="257"/>
      <c r="X573" s="257"/>
      <c r="Y573" s="257"/>
      <c r="Z573" s="257"/>
      <c r="AA573" s="257"/>
      <c r="AB573" s="257"/>
      <c r="AC573" s="257"/>
      <c r="AD573" s="257"/>
      <c r="AE573" s="364">
        <f>AE572</f>
        <v>0</v>
      </c>
      <c r="AF573" s="364">
        <f t="shared" ref="AF573" si="1711">AF572</f>
        <v>0</v>
      </c>
      <c r="AG573" s="364">
        <f t="shared" ref="AG573" si="1712">AG572</f>
        <v>0</v>
      </c>
      <c r="AH573" s="364">
        <f t="shared" ref="AH573" si="1713">AH572</f>
        <v>0</v>
      </c>
      <c r="AI573" s="364">
        <f t="shared" ref="AI573" si="1714">AI572</f>
        <v>0</v>
      </c>
      <c r="AJ573" s="364">
        <f t="shared" ref="AJ573" si="1715">AJ572</f>
        <v>0</v>
      </c>
      <c r="AK573" s="364">
        <f t="shared" ref="AK573" si="1716">AK572</f>
        <v>0</v>
      </c>
      <c r="AL573" s="364">
        <f t="shared" ref="AL573" si="1717">AL572</f>
        <v>0</v>
      </c>
      <c r="AM573" s="364">
        <f t="shared" ref="AM573" si="1718">AM572</f>
        <v>0</v>
      </c>
      <c r="AN573" s="364">
        <f t="shared" ref="AN573" si="1719">AN572</f>
        <v>0</v>
      </c>
      <c r="AO573" s="364">
        <f t="shared" ref="AO573" si="1720">AO572</f>
        <v>0</v>
      </c>
      <c r="AP573" s="364">
        <f t="shared" ref="AP573" si="1721">AP572</f>
        <v>0</v>
      </c>
      <c r="AQ573" s="364">
        <f t="shared" ref="AQ573" si="1722">AQ572</f>
        <v>0</v>
      </c>
      <c r="AR573" s="364">
        <f t="shared" ref="AR573" si="1723">AR572</f>
        <v>0</v>
      </c>
      <c r="AS573" s="268"/>
    </row>
    <row r="574" spans="1:45" outlineLevel="1">
      <c r="A574" s="466"/>
      <c r="B574" s="384"/>
      <c r="C574" s="267"/>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63"/>
      <c r="AF574" s="263"/>
      <c r="AG574" s="263"/>
      <c r="AH574" s="263"/>
      <c r="AI574" s="263"/>
      <c r="AJ574" s="263"/>
      <c r="AK574" s="263"/>
      <c r="AL574" s="263"/>
      <c r="AM574" s="263"/>
      <c r="AN574" s="263"/>
      <c r="AO574" s="263"/>
      <c r="AP574" s="263"/>
      <c r="AQ574" s="263"/>
      <c r="AR574" s="263"/>
      <c r="AS574" s="268"/>
    </row>
    <row r="575" spans="1:45" ht="15.75">
      <c r="B575" s="288" t="s">
        <v>291</v>
      </c>
      <c r="C575" s="290"/>
      <c r="D575" s="290">
        <f>SUM(D418:D573)</f>
        <v>0</v>
      </c>
      <c r="E575" s="290"/>
      <c r="F575" s="290"/>
      <c r="G575" s="290"/>
      <c r="H575" s="290">
        <f t="shared" ref="H575:I575" si="1724">SUM(H418:H573)</f>
        <v>8170425</v>
      </c>
      <c r="I575" s="290">
        <f t="shared" si="1724"/>
        <v>7993791</v>
      </c>
      <c r="J575" s="290">
        <f t="shared" ref="J575:M575" si="1725">SUM(J418:J573)</f>
        <v>7993791</v>
      </c>
      <c r="K575" s="290">
        <f t="shared" si="1725"/>
        <v>7993730</v>
      </c>
      <c r="L575" s="290">
        <f t="shared" si="1725"/>
        <v>7993730</v>
      </c>
      <c r="M575" s="290">
        <f t="shared" si="1725"/>
        <v>7988127</v>
      </c>
      <c r="N575" s="290">
        <f t="shared" ref="N575:P575" si="1726">SUM(N418:N573)</f>
        <v>7796785</v>
      </c>
      <c r="O575" s="290">
        <f t="shared" si="1726"/>
        <v>7773380</v>
      </c>
      <c r="P575" s="290">
        <f t="shared" si="1726"/>
        <v>5541151</v>
      </c>
      <c r="Q575" s="290"/>
      <c r="R575" s="290">
        <f>SUM(R418:R573)</f>
        <v>0</v>
      </c>
      <c r="S575" s="290"/>
      <c r="T575" s="290"/>
      <c r="U575" s="290"/>
      <c r="V575" s="290">
        <f t="shared" ref="V575:W575" si="1727">SUM(V418:V573)</f>
        <v>1077</v>
      </c>
      <c r="W575" s="290">
        <f t="shared" si="1727"/>
        <v>1048</v>
      </c>
      <c r="X575" s="290">
        <f t="shared" ref="X575:AD575" si="1728">SUM(X418:X573)</f>
        <v>1048</v>
      </c>
      <c r="Y575" s="290">
        <f t="shared" si="1728"/>
        <v>1048</v>
      </c>
      <c r="Z575" s="290">
        <f t="shared" si="1728"/>
        <v>1048</v>
      </c>
      <c r="AA575" s="290">
        <f t="shared" si="1728"/>
        <v>1048</v>
      </c>
      <c r="AB575" s="290">
        <f t="shared" si="1728"/>
        <v>1011</v>
      </c>
      <c r="AC575" s="290">
        <f t="shared" si="1728"/>
        <v>1006</v>
      </c>
      <c r="AD575" s="290">
        <f t="shared" si="1728"/>
        <v>567</v>
      </c>
      <c r="AE575" s="290">
        <f>IF(AE416="kWh",SUMPRODUCT(D418:D573,AE418:AE573))</f>
        <v>0</v>
      </c>
      <c r="AF575" s="290">
        <f>IF(AF416="kWh",SUMPRODUCT(D418:D573,AF418:AF573))</f>
        <v>0</v>
      </c>
      <c r="AG575" s="290">
        <f>IF(AG416="kw",SUMPRODUCT(Q418:Q573,R418:R573,AG418:AG573),SUMPRODUCT(D418:D573,AG418:AG573))</f>
        <v>0</v>
      </c>
      <c r="AH575" s="290">
        <f>IF(AH416="kw",SUMPRODUCT(Q418:Q573,R418:R573,AH418:AH573),SUMPRODUCT(D418:D573,AH418:AH573))</f>
        <v>0</v>
      </c>
      <c r="AI575" s="290">
        <f>IF(AI416="kw",SUMPRODUCT(Q418:Q573,R418:R573,AI418:AI573),SUMPRODUCT(D418:D573,AI418:AI573))</f>
        <v>0</v>
      </c>
      <c r="AJ575" s="290">
        <f>IF(AJ416="kw",SUMPRODUCT(Q418:Q573,R418:R573,AJ418:AJ573),SUMPRODUCT(D418:D573,AJ418:AJ573))</f>
        <v>0</v>
      </c>
      <c r="AK575" s="290">
        <f>IF(AK416="kw",SUMPRODUCT(Q418:Q573,R418:R573,AK418:AK573),SUMPRODUCT(D418:D573,AK418:AK573))</f>
        <v>0</v>
      </c>
      <c r="AL575" s="290">
        <f>IF(AL416="kw",SUMPRODUCT(Q418:Q573,R418:R573,AL418:AL573),SUMPRODUCT(D418:D573,AL418:AL573))</f>
        <v>0</v>
      </c>
      <c r="AM575" s="290">
        <f>IF(AM416="kw",SUMPRODUCT(Q418:Q573,R418:R573,AM418:AM573),SUMPRODUCT(D418:D573,AM418:AM573))</f>
        <v>0</v>
      </c>
      <c r="AN575" s="290">
        <f>IF(AN416="kw",SUMPRODUCT(Q418:Q573,R418:R573,AN418:AN573),SUMPRODUCT(D418:D573,AN418:AN573))</f>
        <v>0</v>
      </c>
      <c r="AO575" s="290">
        <f>IF(AO416="kw",SUMPRODUCT(Q418:Q573,R418:R573,AO418:AO573),SUMPRODUCT(D418:D573,AO418:AO573))</f>
        <v>0</v>
      </c>
      <c r="AP575" s="290">
        <f>IF(AP416="kw",SUMPRODUCT(Q418:Q573,R418:R573,AP418:AP573),SUMPRODUCT(D418:D573,AP418:AP573))</f>
        <v>0</v>
      </c>
      <c r="AQ575" s="290">
        <f>IF(AQ416="kw",SUMPRODUCT(Q418:Q573,R418:R573,AQ418:AQ573),SUMPRODUCT(D418:D573,AQ418:AQ573))</f>
        <v>0</v>
      </c>
      <c r="AR575" s="290">
        <f>IF(AR416="kw",SUMPRODUCT(Q418:Q573,R418:R573,AR418:AR573),SUMPRODUCT(D418:D573,AR418:AR573))</f>
        <v>0</v>
      </c>
      <c r="AS575" s="291"/>
    </row>
    <row r="576" spans="1:45" ht="15.75">
      <c r="B576" s="345" t="s">
        <v>292</v>
      </c>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46"/>
      <c r="AE576" s="346">
        <f>HLOOKUP(AE415,'2. LRAMVA Threshold'!$B$42:$Q$60,9,FALSE)</f>
        <v>0</v>
      </c>
      <c r="AF576" s="346">
        <f>HLOOKUP(AF415,'2. LRAMVA Threshold'!$B$42:$Q$53,9,FALSE)</f>
        <v>0</v>
      </c>
      <c r="AG576" s="346">
        <f>HLOOKUP(AG225,'2. LRAMVA Threshold'!$B$42:$Q$53,9,FALSE)</f>
        <v>0</v>
      </c>
      <c r="AH576" s="346">
        <f>HLOOKUP(AH225,'2. LRAMVA Threshold'!$B$42:$Q$53,9,FALSE)</f>
        <v>0</v>
      </c>
      <c r="AI576" s="346">
        <f>HLOOKUP(AI225,'2. LRAMVA Threshold'!$B$42:$Q$53,9,FALSE)</f>
        <v>0</v>
      </c>
      <c r="AJ576" s="346">
        <f>HLOOKUP(AJ225,'2. LRAMVA Threshold'!$B$42:$Q$53,9,FALSE)</f>
        <v>0</v>
      </c>
      <c r="AK576" s="346">
        <f>HLOOKUP(AK225,'2. LRAMVA Threshold'!$B$42:$Q$53,9,FALSE)</f>
        <v>0</v>
      </c>
      <c r="AL576" s="346">
        <f>HLOOKUP(AL225,'2. LRAMVA Threshold'!$B$42:$Q$53,9,FALSE)</f>
        <v>0</v>
      </c>
      <c r="AM576" s="346">
        <f>HLOOKUP(AM225,'2. LRAMVA Threshold'!$B$42:$Q$53,9,FALSE)</f>
        <v>0</v>
      </c>
      <c r="AN576" s="346">
        <f>HLOOKUP(AN225,'2. LRAMVA Threshold'!$B$42:$Q$53,9,FALSE)</f>
        <v>0</v>
      </c>
      <c r="AO576" s="346">
        <f>HLOOKUP(AO225,'2. LRAMVA Threshold'!$B$42:$Q$53,9,FALSE)</f>
        <v>0</v>
      </c>
      <c r="AP576" s="346">
        <f>HLOOKUP(AP225,'2. LRAMVA Threshold'!$B$42:$Q$53,9,FALSE)</f>
        <v>0</v>
      </c>
      <c r="AQ576" s="346">
        <f>HLOOKUP(AQ225,'2. LRAMVA Threshold'!$B$42:$Q$53,9,FALSE)</f>
        <v>0</v>
      </c>
      <c r="AR576" s="346">
        <f>HLOOKUP(AR225,'2. LRAMVA Threshold'!$B$42:$Q$53,9,FALSE)</f>
        <v>0</v>
      </c>
      <c r="AS576" s="347"/>
    </row>
    <row r="577" spans="2:45">
      <c r="B577" s="348"/>
      <c r="C577" s="385"/>
      <c r="D577" s="386"/>
      <c r="E577" s="386"/>
      <c r="F577" s="386"/>
      <c r="G577" s="386"/>
      <c r="H577" s="386"/>
      <c r="I577" s="386"/>
      <c r="J577" s="386"/>
      <c r="K577" s="386"/>
      <c r="L577" s="386"/>
      <c r="M577" s="386"/>
      <c r="N577" s="350"/>
      <c r="O577" s="350"/>
      <c r="P577" s="350"/>
      <c r="Q577" s="386"/>
      <c r="R577" s="387"/>
      <c r="S577" s="386"/>
      <c r="T577" s="386"/>
      <c r="U577" s="386"/>
      <c r="V577" s="388"/>
      <c r="W577" s="388"/>
      <c r="X577" s="388"/>
      <c r="Y577" s="388"/>
      <c r="Z577" s="386"/>
      <c r="AA577" s="386"/>
      <c r="AB577" s="350"/>
      <c r="AC577" s="350"/>
      <c r="AD577" s="350"/>
      <c r="AE577" s="389"/>
      <c r="AF577" s="389"/>
      <c r="AG577" s="389"/>
      <c r="AH577" s="389"/>
      <c r="AI577" s="389"/>
      <c r="AJ577" s="389"/>
      <c r="AK577" s="389"/>
      <c r="AL577" s="353"/>
      <c r="AM577" s="353"/>
      <c r="AN577" s="353"/>
      <c r="AO577" s="353"/>
      <c r="AP577" s="353"/>
      <c r="AQ577" s="353"/>
      <c r="AR577" s="353"/>
      <c r="AS577" s="354"/>
    </row>
    <row r="578" spans="2:45">
      <c r="B578" s="285" t="s">
        <v>293</v>
      </c>
      <c r="C578" s="298"/>
      <c r="D578" s="298"/>
      <c r="E578" s="331"/>
      <c r="F578" s="331"/>
      <c r="G578" s="331"/>
      <c r="H578" s="331"/>
      <c r="I578" s="331"/>
      <c r="J578" s="331"/>
      <c r="K578" s="331"/>
      <c r="L578" s="331"/>
      <c r="M578" s="331"/>
      <c r="N578" s="331"/>
      <c r="O578" s="331"/>
      <c r="P578" s="331"/>
      <c r="Q578" s="331"/>
      <c r="R578" s="253"/>
      <c r="S578" s="300"/>
      <c r="T578" s="300"/>
      <c r="U578" s="300"/>
      <c r="V578" s="299"/>
      <c r="W578" s="299"/>
      <c r="X578" s="299"/>
      <c r="Y578" s="299"/>
      <c r="Z578" s="300"/>
      <c r="AA578" s="300"/>
      <c r="AB578" s="300"/>
      <c r="AC578" s="300"/>
      <c r="AD578" s="300"/>
      <c r="AE578" s="736">
        <f>HLOOKUP(AE$35,'3.  Distribution Rates'!$C$122:$P$135,9,FALSE)</f>
        <v>8.6999999999999994E-3</v>
      </c>
      <c r="AF578" s="736">
        <f>HLOOKUP(AF$35,'3.  Distribution Rates'!$C$122:$P$135,9,FALSE)</f>
        <v>1.9800000000000002E-2</v>
      </c>
      <c r="AG578" s="301">
        <f>HLOOKUP(AG$35,'3.  Distribution Rates'!$C$122:$P$135,9,FALSE)</f>
        <v>4.7404000000000002</v>
      </c>
      <c r="AH578" s="301">
        <f>HLOOKUP(AH$35,'3.  Distribution Rates'!$C$122:$P$135,9,FALSE)</f>
        <v>4.8734999999999999</v>
      </c>
      <c r="AI578" s="301">
        <f>HLOOKUP(AI$35,'3.  Distribution Rates'!$C$122:$P$135,9,FALSE)</f>
        <v>0</v>
      </c>
      <c r="AJ578" s="301">
        <f>HLOOKUP(AJ$35,'3.  Distribution Rates'!$C$122:$P$135,9,FALSE)</f>
        <v>0</v>
      </c>
      <c r="AK578" s="301">
        <f>HLOOKUP(AK$35,'3.  Distribution Rates'!$C$122:$P$135,9,FALSE)</f>
        <v>0</v>
      </c>
      <c r="AL578" s="301">
        <f>HLOOKUP(AL$35,'3.  Distribution Rates'!$C$122:$P$135,9,FALSE)</f>
        <v>0</v>
      </c>
      <c r="AM578" s="301">
        <f>HLOOKUP(AM$35,'3.  Distribution Rates'!$C$122:$P$135,9,FALSE)</f>
        <v>0</v>
      </c>
      <c r="AN578" s="301">
        <f>HLOOKUP(AN$35,'3.  Distribution Rates'!$C$122:$P$135,9,FALSE)</f>
        <v>0</v>
      </c>
      <c r="AO578" s="301">
        <f>HLOOKUP(AO$35,'3.  Distribution Rates'!$C$122:$P$135,9,FALSE)</f>
        <v>0</v>
      </c>
      <c r="AP578" s="301">
        <f>HLOOKUP(AP$35,'3.  Distribution Rates'!$C$122:$P$135,9,FALSE)</f>
        <v>0</v>
      </c>
      <c r="AQ578" s="301">
        <f>HLOOKUP(AQ$35,'3.  Distribution Rates'!$C$122:$P$135,9,FALSE)</f>
        <v>0</v>
      </c>
      <c r="AR578" s="301">
        <f>HLOOKUP(AR$35,'3.  Distribution Rates'!$C$122:$P$135,9,FALSE)</f>
        <v>0</v>
      </c>
      <c r="AS578" s="394"/>
    </row>
    <row r="579" spans="2:45">
      <c r="B579" s="285" t="s">
        <v>294</v>
      </c>
      <c r="C579" s="303"/>
      <c r="D579" s="245"/>
      <c r="E579" s="242"/>
      <c r="F579" s="242"/>
      <c r="G579" s="242"/>
      <c r="H579" s="242"/>
      <c r="I579" s="242"/>
      <c r="J579" s="242"/>
      <c r="K579" s="242"/>
      <c r="L579" s="242"/>
      <c r="M579" s="242"/>
      <c r="N579" s="242"/>
      <c r="O579" s="242"/>
      <c r="P579" s="242"/>
      <c r="Q579" s="242"/>
      <c r="R579" s="253"/>
      <c r="S579" s="242"/>
      <c r="T579" s="242"/>
      <c r="U579" s="242"/>
      <c r="V579" s="245"/>
      <c r="W579" s="245"/>
      <c r="X579" s="245"/>
      <c r="Y579" s="245"/>
      <c r="Z579" s="242"/>
      <c r="AA579" s="242"/>
      <c r="AB579" s="242"/>
      <c r="AC579" s="242"/>
      <c r="AD579" s="242"/>
      <c r="AE579" s="333">
        <f>'4.  2011-2014 LRAM'!AM140*AE578</f>
        <v>0</v>
      </c>
      <c r="AF579" s="333">
        <f>'4.  2011-2014 LRAM'!AN140*AF578</f>
        <v>0</v>
      </c>
      <c r="AG579" s="333">
        <f>'4.  2011-2014 LRAM'!AO140*AG578</f>
        <v>0</v>
      </c>
      <c r="AH579" s="333">
        <f>'4.  2011-2014 LRAM'!AP140*AH578</f>
        <v>0</v>
      </c>
      <c r="AI579" s="333">
        <f>'4.  2011-2014 LRAM'!AQ140*AI578</f>
        <v>0</v>
      </c>
      <c r="AJ579" s="333">
        <f>'4.  2011-2014 LRAM'!AR140*AJ578</f>
        <v>0</v>
      </c>
      <c r="AK579" s="333">
        <f>'4.  2011-2014 LRAM'!AS140*AK578</f>
        <v>0</v>
      </c>
      <c r="AL579" s="333">
        <f>'4.  2011-2014 LRAM'!AT140*AL578</f>
        <v>0</v>
      </c>
      <c r="AM579" s="333">
        <f>'4.  2011-2014 LRAM'!AU140*AM578</f>
        <v>0</v>
      </c>
      <c r="AN579" s="333">
        <f>'4.  2011-2014 LRAM'!AV140*AN578</f>
        <v>0</v>
      </c>
      <c r="AO579" s="333">
        <f>'4.  2011-2014 LRAM'!AW140*AO578</f>
        <v>0</v>
      </c>
      <c r="AP579" s="333">
        <f>'4.  2011-2014 LRAM'!AX140*AP578</f>
        <v>0</v>
      </c>
      <c r="AQ579" s="333">
        <f>'4.  2011-2014 LRAM'!AY140*AQ578</f>
        <v>0</v>
      </c>
      <c r="AR579" s="333">
        <f>'4.  2011-2014 LRAM'!AZ140*AR578</f>
        <v>0</v>
      </c>
      <c r="AS579" s="545">
        <f t="shared" ref="AS579:AS584" si="1729">SUM(AE579:AR579)</f>
        <v>0</v>
      </c>
    </row>
    <row r="580" spans="2:45">
      <c r="B580" s="285" t="s">
        <v>295</v>
      </c>
      <c r="C580" s="303"/>
      <c r="D580" s="245"/>
      <c r="E580" s="242"/>
      <c r="F580" s="242"/>
      <c r="G580" s="242"/>
      <c r="H580" s="242"/>
      <c r="I580" s="242"/>
      <c r="J580" s="242"/>
      <c r="K580" s="242"/>
      <c r="L580" s="242"/>
      <c r="M580" s="242"/>
      <c r="N580" s="242"/>
      <c r="O580" s="242"/>
      <c r="P580" s="242"/>
      <c r="Q580" s="242"/>
      <c r="R580" s="253"/>
      <c r="S580" s="242"/>
      <c r="T580" s="242"/>
      <c r="U580" s="242"/>
      <c r="V580" s="245"/>
      <c r="W580" s="245"/>
      <c r="X580" s="245"/>
      <c r="Y580" s="245"/>
      <c r="Z580" s="242"/>
      <c r="AA580" s="242"/>
      <c r="AB580" s="242"/>
      <c r="AC580" s="242"/>
      <c r="AD580" s="242"/>
      <c r="AE580" s="333">
        <f>'4.  2011-2014 LRAM'!AM279*AE578</f>
        <v>0</v>
      </c>
      <c r="AF580" s="333">
        <f>'4.  2011-2014 LRAM'!AN279*AF578</f>
        <v>0</v>
      </c>
      <c r="AG580" s="333">
        <f>'4.  2011-2014 LRAM'!AO279*AG578</f>
        <v>0</v>
      </c>
      <c r="AH580" s="333">
        <f>'4.  2011-2014 LRAM'!AP279*AH578</f>
        <v>0</v>
      </c>
      <c r="AI580" s="333">
        <f>'4.  2011-2014 LRAM'!AQ279*AI578</f>
        <v>0</v>
      </c>
      <c r="AJ580" s="333">
        <f>'4.  2011-2014 LRAM'!AR279*AJ578</f>
        <v>0</v>
      </c>
      <c r="AK580" s="333">
        <f>'4.  2011-2014 LRAM'!AS279*AK578</f>
        <v>0</v>
      </c>
      <c r="AL580" s="333">
        <f>'4.  2011-2014 LRAM'!AT279*AL578</f>
        <v>0</v>
      </c>
      <c r="AM580" s="333">
        <f>'4.  2011-2014 LRAM'!AU279*AM578</f>
        <v>0</v>
      </c>
      <c r="AN580" s="333">
        <f>'4.  2011-2014 LRAM'!AV279*AN578</f>
        <v>0</v>
      </c>
      <c r="AO580" s="333">
        <f>'4.  2011-2014 LRAM'!AW279*AO578</f>
        <v>0</v>
      </c>
      <c r="AP580" s="333">
        <f>'4.  2011-2014 LRAM'!AX279*AP578</f>
        <v>0</v>
      </c>
      <c r="AQ580" s="333">
        <f>'4.  2011-2014 LRAM'!AY279*AQ578</f>
        <v>0</v>
      </c>
      <c r="AR580" s="333">
        <f>'4.  2011-2014 LRAM'!AZ279*AR578</f>
        <v>0</v>
      </c>
      <c r="AS580" s="545">
        <f t="shared" si="1729"/>
        <v>0</v>
      </c>
    </row>
    <row r="581" spans="2:45">
      <c r="B581" s="285" t="s">
        <v>296</v>
      </c>
      <c r="C581" s="303"/>
      <c r="D581" s="245"/>
      <c r="E581" s="242"/>
      <c r="F581" s="242"/>
      <c r="G581" s="242"/>
      <c r="H581" s="242"/>
      <c r="I581" s="242"/>
      <c r="J581" s="242"/>
      <c r="K581" s="242"/>
      <c r="L581" s="242"/>
      <c r="M581" s="242"/>
      <c r="N581" s="242"/>
      <c r="O581" s="242"/>
      <c r="P581" s="242"/>
      <c r="Q581" s="242"/>
      <c r="R581" s="253"/>
      <c r="S581" s="242"/>
      <c r="T581" s="242"/>
      <c r="U581" s="242"/>
      <c r="V581" s="245"/>
      <c r="W581" s="245"/>
      <c r="X581" s="245"/>
      <c r="Y581" s="245"/>
      <c r="Z581" s="242"/>
      <c r="AA581" s="242"/>
      <c r="AB581" s="242"/>
      <c r="AC581" s="242"/>
      <c r="AD581" s="242"/>
      <c r="AE581" s="333">
        <f>'4.  2011-2014 LRAM'!AM415*AE578</f>
        <v>0</v>
      </c>
      <c r="AF581" s="333">
        <f>'4.  2011-2014 LRAM'!AN415*AF578</f>
        <v>0</v>
      </c>
      <c r="AG581" s="333">
        <f>'4.  2011-2014 LRAM'!AO415*AG578</f>
        <v>0</v>
      </c>
      <c r="AH581" s="333">
        <f>'4.  2011-2014 LRAM'!AP415*AH578</f>
        <v>0</v>
      </c>
      <c r="AI581" s="333">
        <f>'4.  2011-2014 LRAM'!AQ415*AI578</f>
        <v>0</v>
      </c>
      <c r="AJ581" s="333">
        <f>'4.  2011-2014 LRAM'!AR415*AJ578</f>
        <v>0</v>
      </c>
      <c r="AK581" s="333">
        <f>'4.  2011-2014 LRAM'!AS415*AK578</f>
        <v>0</v>
      </c>
      <c r="AL581" s="333">
        <f>'4.  2011-2014 LRAM'!AT415*AL578</f>
        <v>0</v>
      </c>
      <c r="AM581" s="333">
        <f>'4.  2011-2014 LRAM'!AU415*AM578</f>
        <v>0</v>
      </c>
      <c r="AN581" s="333">
        <f>'4.  2011-2014 LRAM'!AV415*AN578</f>
        <v>0</v>
      </c>
      <c r="AO581" s="333">
        <f>'4.  2011-2014 LRAM'!AW415*AO578</f>
        <v>0</v>
      </c>
      <c r="AP581" s="333">
        <f>'4.  2011-2014 LRAM'!AX415*AP578</f>
        <v>0</v>
      </c>
      <c r="AQ581" s="333">
        <f>'4.  2011-2014 LRAM'!AY415*AQ578</f>
        <v>0</v>
      </c>
      <c r="AR581" s="333">
        <f>'4.  2011-2014 LRAM'!AZ415*AR578</f>
        <v>0</v>
      </c>
      <c r="AS581" s="545">
        <f t="shared" si="1729"/>
        <v>0</v>
      </c>
    </row>
    <row r="582" spans="2:45">
      <c r="B582" s="285" t="s">
        <v>297</v>
      </c>
      <c r="C582" s="303"/>
      <c r="D582" s="245"/>
      <c r="E582" s="242"/>
      <c r="F582" s="242"/>
      <c r="G582" s="242"/>
      <c r="H582" s="242"/>
      <c r="I582" s="242"/>
      <c r="J582" s="242"/>
      <c r="K582" s="242"/>
      <c r="L582" s="242"/>
      <c r="M582" s="242"/>
      <c r="N582" s="242"/>
      <c r="O582" s="242"/>
      <c r="P582" s="242"/>
      <c r="Q582" s="242"/>
      <c r="R582" s="253"/>
      <c r="S582" s="242"/>
      <c r="T582" s="242"/>
      <c r="U582" s="242"/>
      <c r="V582" s="245"/>
      <c r="W582" s="245"/>
      <c r="X582" s="245"/>
      <c r="Y582" s="245"/>
      <c r="Z582" s="242"/>
      <c r="AA582" s="242"/>
      <c r="AB582" s="242"/>
      <c r="AC582" s="242"/>
      <c r="AD582" s="242"/>
      <c r="AE582" s="333">
        <f>'4.  2011-2014 LRAM'!AM552*AE578</f>
        <v>0</v>
      </c>
      <c r="AF582" s="333">
        <f>'4.  2011-2014 LRAM'!AN552*AF578</f>
        <v>0</v>
      </c>
      <c r="AG582" s="333">
        <f>'4.  2011-2014 LRAM'!AO552*AG578</f>
        <v>0</v>
      </c>
      <c r="AH582" s="333">
        <f>'4.  2011-2014 LRAM'!AP552*AH578</f>
        <v>0</v>
      </c>
      <c r="AI582" s="333">
        <f>'4.  2011-2014 LRAM'!AQ552*AI578</f>
        <v>0</v>
      </c>
      <c r="AJ582" s="333">
        <f>'4.  2011-2014 LRAM'!AR552*AJ578</f>
        <v>0</v>
      </c>
      <c r="AK582" s="333">
        <f>'4.  2011-2014 LRAM'!AS552*AK578</f>
        <v>0</v>
      </c>
      <c r="AL582" s="333">
        <f>'4.  2011-2014 LRAM'!AT552*AL578</f>
        <v>0</v>
      </c>
      <c r="AM582" s="333">
        <f>'4.  2011-2014 LRAM'!AU552*AM578</f>
        <v>0</v>
      </c>
      <c r="AN582" s="333">
        <f>'4.  2011-2014 LRAM'!AV552*AN578</f>
        <v>0</v>
      </c>
      <c r="AO582" s="333">
        <f>'4.  2011-2014 LRAM'!AW552*AO578</f>
        <v>0</v>
      </c>
      <c r="AP582" s="333">
        <f>'4.  2011-2014 LRAM'!AX552*AP578</f>
        <v>0</v>
      </c>
      <c r="AQ582" s="333">
        <f>'4.  2011-2014 LRAM'!AY552*AQ578</f>
        <v>0</v>
      </c>
      <c r="AR582" s="333">
        <f>'4.  2011-2014 LRAM'!AZ552*AR578</f>
        <v>0</v>
      </c>
      <c r="AS582" s="545">
        <f t="shared" si="1729"/>
        <v>0</v>
      </c>
    </row>
    <row r="583" spans="2:45">
      <c r="B583" s="285" t="s">
        <v>298</v>
      </c>
      <c r="C583" s="303"/>
      <c r="D583" s="245"/>
      <c r="E583" s="242"/>
      <c r="F583" s="242"/>
      <c r="G583" s="242"/>
      <c r="H583" s="242"/>
      <c r="I583" s="242"/>
      <c r="J583" s="242"/>
      <c r="K583" s="242"/>
      <c r="L583" s="242"/>
      <c r="M583" s="242"/>
      <c r="N583" s="242"/>
      <c r="O583" s="242"/>
      <c r="P583" s="242"/>
      <c r="Q583" s="242"/>
      <c r="R583" s="253"/>
      <c r="S583" s="242"/>
      <c r="T583" s="242"/>
      <c r="U583" s="242"/>
      <c r="V583" s="245"/>
      <c r="W583" s="245"/>
      <c r="X583" s="245"/>
      <c r="Y583" s="245"/>
      <c r="Z583" s="242"/>
      <c r="AA583" s="242"/>
      <c r="AB583" s="242"/>
      <c r="AC583" s="242"/>
      <c r="AD583" s="242"/>
      <c r="AE583" s="333">
        <f>AE209*AE578</f>
        <v>0</v>
      </c>
      <c r="AF583" s="333">
        <f t="shared" ref="AF583:AR583" si="1730">AF209*AF578</f>
        <v>0</v>
      </c>
      <c r="AG583" s="333">
        <f t="shared" si="1730"/>
        <v>0</v>
      </c>
      <c r="AH583" s="333">
        <f t="shared" si="1730"/>
        <v>0</v>
      </c>
      <c r="AI583" s="333">
        <f t="shared" si="1730"/>
        <v>0</v>
      </c>
      <c r="AJ583" s="333">
        <f t="shared" si="1730"/>
        <v>0</v>
      </c>
      <c r="AK583" s="333">
        <f t="shared" si="1730"/>
        <v>0</v>
      </c>
      <c r="AL583" s="333">
        <f t="shared" si="1730"/>
        <v>0</v>
      </c>
      <c r="AM583" s="333">
        <f t="shared" si="1730"/>
        <v>0</v>
      </c>
      <c r="AN583" s="333">
        <f t="shared" si="1730"/>
        <v>0</v>
      </c>
      <c r="AO583" s="333">
        <f t="shared" si="1730"/>
        <v>0</v>
      </c>
      <c r="AP583" s="333">
        <f t="shared" si="1730"/>
        <v>0</v>
      </c>
      <c r="AQ583" s="333">
        <f t="shared" si="1730"/>
        <v>0</v>
      </c>
      <c r="AR583" s="333">
        <f t="shared" si="1730"/>
        <v>0</v>
      </c>
      <c r="AS583" s="545">
        <f t="shared" si="1729"/>
        <v>0</v>
      </c>
    </row>
    <row r="584" spans="2:45">
      <c r="B584" s="285" t="s">
        <v>299</v>
      </c>
      <c r="C584" s="303"/>
      <c r="D584" s="245"/>
      <c r="E584" s="242"/>
      <c r="F584" s="242"/>
      <c r="G584" s="242"/>
      <c r="H584" s="242"/>
      <c r="I584" s="242"/>
      <c r="J584" s="242"/>
      <c r="K584" s="242"/>
      <c r="L584" s="242"/>
      <c r="M584" s="242"/>
      <c r="N584" s="242"/>
      <c r="O584" s="242"/>
      <c r="P584" s="242"/>
      <c r="Q584" s="242"/>
      <c r="R584" s="253"/>
      <c r="S584" s="242"/>
      <c r="T584" s="242"/>
      <c r="U584" s="242"/>
      <c r="V584" s="245"/>
      <c r="W584" s="245"/>
      <c r="X584" s="245"/>
      <c r="Y584" s="245"/>
      <c r="Z584" s="242"/>
      <c r="AA584" s="242"/>
      <c r="AB584" s="242"/>
      <c r="AC584" s="242"/>
      <c r="AD584" s="242"/>
      <c r="AE584" s="333">
        <f>AE399*AE578</f>
        <v>0</v>
      </c>
      <c r="AF584" s="333">
        <f t="shared" ref="AF584:AR584" si="1731">AF399*AF578</f>
        <v>0</v>
      </c>
      <c r="AG584" s="333">
        <f t="shared" si="1731"/>
        <v>0</v>
      </c>
      <c r="AH584" s="333">
        <f t="shared" si="1731"/>
        <v>0</v>
      </c>
      <c r="AI584" s="333">
        <f t="shared" si="1731"/>
        <v>0</v>
      </c>
      <c r="AJ584" s="333">
        <f t="shared" si="1731"/>
        <v>0</v>
      </c>
      <c r="AK584" s="333">
        <f t="shared" si="1731"/>
        <v>0</v>
      </c>
      <c r="AL584" s="333">
        <f t="shared" si="1731"/>
        <v>0</v>
      </c>
      <c r="AM584" s="333">
        <f t="shared" si="1731"/>
        <v>0</v>
      </c>
      <c r="AN584" s="333">
        <f t="shared" si="1731"/>
        <v>0</v>
      </c>
      <c r="AO584" s="333">
        <f t="shared" si="1731"/>
        <v>0</v>
      </c>
      <c r="AP584" s="333">
        <f t="shared" si="1731"/>
        <v>0</v>
      </c>
      <c r="AQ584" s="333">
        <f t="shared" si="1731"/>
        <v>0</v>
      </c>
      <c r="AR584" s="333">
        <f t="shared" si="1731"/>
        <v>0</v>
      </c>
      <c r="AS584" s="545">
        <f t="shared" si="1729"/>
        <v>0</v>
      </c>
    </row>
    <row r="585" spans="2:45">
      <c r="B585" s="285" t="s">
        <v>300</v>
      </c>
      <c r="C585" s="303"/>
      <c r="D585" s="245"/>
      <c r="E585" s="242"/>
      <c r="F585" s="242"/>
      <c r="G585" s="242"/>
      <c r="H585" s="242"/>
      <c r="I585" s="242"/>
      <c r="J585" s="242"/>
      <c r="K585" s="242"/>
      <c r="L585" s="242"/>
      <c r="M585" s="242"/>
      <c r="N585" s="242"/>
      <c r="O585" s="242"/>
      <c r="P585" s="242"/>
      <c r="Q585" s="242"/>
      <c r="R585" s="253"/>
      <c r="S585" s="242"/>
      <c r="T585" s="242"/>
      <c r="U585" s="242"/>
      <c r="V585" s="245"/>
      <c r="W585" s="245"/>
      <c r="X585" s="245"/>
      <c r="Y585" s="245"/>
      <c r="Z585" s="242"/>
      <c r="AA585" s="242"/>
      <c r="AB585" s="242"/>
      <c r="AC585" s="242"/>
      <c r="AD585" s="242"/>
      <c r="AE585" s="333">
        <f>AE575*AE578</f>
        <v>0</v>
      </c>
      <c r="AF585" s="333">
        <f t="shared" ref="AF585:AR585" si="1732">AF575*AF578</f>
        <v>0</v>
      </c>
      <c r="AG585" s="333">
        <f t="shared" si="1732"/>
        <v>0</v>
      </c>
      <c r="AH585" s="333">
        <f t="shared" si="1732"/>
        <v>0</v>
      </c>
      <c r="AI585" s="333">
        <f t="shared" si="1732"/>
        <v>0</v>
      </c>
      <c r="AJ585" s="333">
        <f t="shared" si="1732"/>
        <v>0</v>
      </c>
      <c r="AK585" s="333">
        <f t="shared" si="1732"/>
        <v>0</v>
      </c>
      <c r="AL585" s="333">
        <f t="shared" si="1732"/>
        <v>0</v>
      </c>
      <c r="AM585" s="333">
        <f t="shared" si="1732"/>
        <v>0</v>
      </c>
      <c r="AN585" s="333">
        <f t="shared" si="1732"/>
        <v>0</v>
      </c>
      <c r="AO585" s="333">
        <f t="shared" si="1732"/>
        <v>0</v>
      </c>
      <c r="AP585" s="333">
        <f t="shared" si="1732"/>
        <v>0</v>
      </c>
      <c r="AQ585" s="333">
        <f t="shared" si="1732"/>
        <v>0</v>
      </c>
      <c r="AR585" s="333">
        <f t="shared" si="1732"/>
        <v>0</v>
      </c>
      <c r="AS585" s="545">
        <f>SUM(AE585:AR585)</f>
        <v>0</v>
      </c>
    </row>
    <row r="586" spans="2:45" ht="15.75">
      <c r="B586" s="307" t="s">
        <v>301</v>
      </c>
      <c r="C586" s="303"/>
      <c r="D586" s="265"/>
      <c r="E586" s="295"/>
      <c r="F586" s="295"/>
      <c r="G586" s="295"/>
      <c r="H586" s="295"/>
      <c r="I586" s="295"/>
      <c r="J586" s="295"/>
      <c r="K586" s="295"/>
      <c r="L586" s="295"/>
      <c r="M586" s="295"/>
      <c r="N586" s="295"/>
      <c r="O586" s="295"/>
      <c r="P586" s="295"/>
      <c r="Q586" s="295"/>
      <c r="R586" s="262"/>
      <c r="S586" s="295"/>
      <c r="T586" s="295"/>
      <c r="U586" s="295"/>
      <c r="V586" s="265"/>
      <c r="W586" s="265"/>
      <c r="X586" s="265"/>
      <c r="Y586" s="265"/>
      <c r="Z586" s="295"/>
      <c r="AA586" s="295"/>
      <c r="AB586" s="295"/>
      <c r="AC586" s="295"/>
      <c r="AD586" s="295"/>
      <c r="AE586" s="304">
        <f>SUM(AE579:AE585)</f>
        <v>0</v>
      </c>
      <c r="AF586" s="304">
        <f>SUM(AF579:AF585)</f>
        <v>0</v>
      </c>
      <c r="AG586" s="304">
        <f t="shared" ref="AG586:AK586" si="1733">SUM(AG579:AG585)</f>
        <v>0</v>
      </c>
      <c r="AH586" s="304">
        <f t="shared" si="1733"/>
        <v>0</v>
      </c>
      <c r="AI586" s="304">
        <f t="shared" si="1733"/>
        <v>0</v>
      </c>
      <c r="AJ586" s="304">
        <f>SUM(AJ579:AJ585)</f>
        <v>0</v>
      </c>
      <c r="AK586" s="304">
        <f t="shared" si="1733"/>
        <v>0</v>
      </c>
      <c r="AL586" s="304">
        <f>SUM(AL579:AL585)</f>
        <v>0</v>
      </c>
      <c r="AM586" s="304">
        <f>SUM(AM579:AM585)</f>
        <v>0</v>
      </c>
      <c r="AN586" s="304">
        <f t="shared" ref="AN586:AR586" si="1734">SUM(AN579:AN585)</f>
        <v>0</v>
      </c>
      <c r="AO586" s="304">
        <f t="shared" si="1734"/>
        <v>0</v>
      </c>
      <c r="AP586" s="304">
        <f>SUM(AP579:AP585)</f>
        <v>0</v>
      </c>
      <c r="AQ586" s="304">
        <f t="shared" si="1734"/>
        <v>0</v>
      </c>
      <c r="AR586" s="304">
        <f t="shared" si="1734"/>
        <v>0</v>
      </c>
      <c r="AS586" s="361">
        <f>SUM(AS579:AS585)</f>
        <v>0</v>
      </c>
    </row>
    <row r="587" spans="2:45" ht="15.75">
      <c r="B587" s="307" t="s">
        <v>302</v>
      </c>
      <c r="C587" s="303"/>
      <c r="D587" s="308"/>
      <c r="E587" s="295"/>
      <c r="F587" s="295"/>
      <c r="G587" s="295"/>
      <c r="H587" s="295"/>
      <c r="I587" s="295"/>
      <c r="J587" s="295"/>
      <c r="K587" s="295"/>
      <c r="L587" s="295"/>
      <c r="M587" s="295"/>
      <c r="N587" s="295"/>
      <c r="O587" s="295"/>
      <c r="P587" s="295"/>
      <c r="Q587" s="295"/>
      <c r="R587" s="262"/>
      <c r="S587" s="295"/>
      <c r="T587" s="295"/>
      <c r="U587" s="295"/>
      <c r="V587" s="265"/>
      <c r="W587" s="265"/>
      <c r="X587" s="265"/>
      <c r="Y587" s="265"/>
      <c r="Z587" s="295"/>
      <c r="AA587" s="295"/>
      <c r="AB587" s="295"/>
      <c r="AC587" s="295"/>
      <c r="AD587" s="295"/>
      <c r="AE587" s="305">
        <f>AE576*AE578</f>
        <v>0</v>
      </c>
      <c r="AF587" s="305">
        <f t="shared" ref="AF587:AK587" si="1735">AF576*AF578</f>
        <v>0</v>
      </c>
      <c r="AG587" s="305">
        <f t="shared" si="1735"/>
        <v>0</v>
      </c>
      <c r="AH587" s="305">
        <f t="shared" si="1735"/>
        <v>0</v>
      </c>
      <c r="AI587" s="305">
        <f t="shared" si="1735"/>
        <v>0</v>
      </c>
      <c r="AJ587" s="305">
        <f>AJ576*AJ578</f>
        <v>0</v>
      </c>
      <c r="AK587" s="305">
        <f t="shared" si="1735"/>
        <v>0</v>
      </c>
      <c r="AL587" s="305">
        <f>AL576*AL578</f>
        <v>0</v>
      </c>
      <c r="AM587" s="305">
        <f t="shared" ref="AM587:AR587" si="1736">AM576*AM578</f>
        <v>0</v>
      </c>
      <c r="AN587" s="305">
        <f t="shared" si="1736"/>
        <v>0</v>
      </c>
      <c r="AO587" s="305">
        <f t="shared" si="1736"/>
        <v>0</v>
      </c>
      <c r="AP587" s="305">
        <f>AP576*AP578</f>
        <v>0</v>
      </c>
      <c r="AQ587" s="305">
        <f>AQ576*AQ578</f>
        <v>0</v>
      </c>
      <c r="AR587" s="305">
        <f t="shared" si="1736"/>
        <v>0</v>
      </c>
      <c r="AS587" s="361">
        <f>SUM(AE587:AR587)</f>
        <v>0</v>
      </c>
    </row>
    <row r="588" spans="2:45" ht="15.75">
      <c r="B588" s="307" t="s">
        <v>303</v>
      </c>
      <c r="C588" s="303"/>
      <c r="D588" s="308"/>
      <c r="E588" s="295"/>
      <c r="F588" s="295"/>
      <c r="G588" s="295"/>
      <c r="H588" s="295"/>
      <c r="I588" s="295"/>
      <c r="J588" s="295"/>
      <c r="K588" s="295"/>
      <c r="L588" s="295"/>
      <c r="M588" s="295"/>
      <c r="N588" s="295"/>
      <c r="O588" s="295"/>
      <c r="P588" s="295"/>
      <c r="Q588" s="295"/>
      <c r="R588" s="262"/>
      <c r="S588" s="295"/>
      <c r="T588" s="295"/>
      <c r="U588" s="295"/>
      <c r="V588" s="308"/>
      <c r="W588" s="308"/>
      <c r="X588" s="308"/>
      <c r="Y588" s="308"/>
      <c r="Z588" s="295"/>
      <c r="AA588" s="295"/>
      <c r="AB588" s="295"/>
      <c r="AC588" s="295"/>
      <c r="AD588" s="295"/>
      <c r="AE588" s="309"/>
      <c r="AF588" s="309"/>
      <c r="AG588" s="309"/>
      <c r="AH588" s="309"/>
      <c r="AI588" s="309"/>
      <c r="AJ588" s="309"/>
      <c r="AK588" s="309"/>
      <c r="AL588" s="309"/>
      <c r="AM588" s="309"/>
      <c r="AN588" s="309"/>
      <c r="AO588" s="309"/>
      <c r="AP588" s="309"/>
      <c r="AQ588" s="309"/>
      <c r="AR588" s="309"/>
      <c r="AS588" s="361">
        <f>AS586-AS587</f>
        <v>0</v>
      </c>
    </row>
    <row r="589" spans="2:45">
      <c r="B589" s="285"/>
      <c r="C589" s="308"/>
      <c r="D589" s="308"/>
      <c r="E589" s="295"/>
      <c r="F589" s="295"/>
      <c r="G589" s="295"/>
      <c r="H589" s="295"/>
      <c r="I589" s="295"/>
      <c r="J589" s="295"/>
      <c r="K589" s="295"/>
      <c r="L589" s="295"/>
      <c r="M589" s="295"/>
      <c r="N589" s="295"/>
      <c r="O589" s="295"/>
      <c r="P589" s="295"/>
      <c r="Q589" s="295"/>
      <c r="R589" s="262"/>
      <c r="S589" s="295"/>
      <c r="T589" s="295"/>
      <c r="U589" s="295"/>
      <c r="V589" s="308"/>
      <c r="W589" s="303"/>
      <c r="X589" s="308"/>
      <c r="Y589" s="308"/>
      <c r="Z589" s="295"/>
      <c r="AA589" s="295"/>
      <c r="AB589" s="295"/>
      <c r="AC589" s="295"/>
      <c r="AD589" s="295"/>
      <c r="AE589" s="310"/>
      <c r="AF589" s="310"/>
      <c r="AG589" s="310"/>
      <c r="AH589" s="310"/>
      <c r="AI589" s="310"/>
      <c r="AJ589" s="310"/>
      <c r="AK589" s="310"/>
      <c r="AL589" s="310"/>
      <c r="AM589" s="310"/>
      <c r="AN589" s="310"/>
      <c r="AO589" s="310"/>
      <c r="AP589" s="310"/>
      <c r="AQ589" s="310"/>
      <c r="AR589" s="310"/>
      <c r="AS589" s="306"/>
    </row>
    <row r="590" spans="2:45">
      <c r="B590" s="392" t="s">
        <v>304</v>
      </c>
      <c r="C590" s="266"/>
      <c r="D590" s="242"/>
      <c r="E590" s="242"/>
      <c r="F590" s="242"/>
      <c r="G590" s="242"/>
      <c r="H590" s="242"/>
      <c r="I590" s="242"/>
      <c r="J590" s="242"/>
      <c r="K590" s="242"/>
      <c r="L590" s="242"/>
      <c r="M590" s="242"/>
      <c r="N590" s="242"/>
      <c r="O590" s="242"/>
      <c r="P590" s="242"/>
      <c r="Q590" s="242"/>
      <c r="R590" s="314"/>
      <c r="S590" s="242"/>
      <c r="T590" s="242"/>
      <c r="U590" s="242"/>
      <c r="V590" s="266"/>
      <c r="W590" s="245"/>
      <c r="X590" s="245"/>
      <c r="Y590" s="242"/>
      <c r="Z590" s="242"/>
      <c r="AA590" s="245"/>
      <c r="AB590" s="245"/>
      <c r="AC590" s="245"/>
      <c r="AD590" s="245"/>
      <c r="AE590" s="253">
        <f>SUMPRODUCT($E$418:$E$573,AE418:AE573)</f>
        <v>0</v>
      </c>
      <c r="AF590" s="253">
        <f>SUMPRODUCT($E$418:$E$573,AF418:AF573)</f>
        <v>0</v>
      </c>
      <c r="AG590" s="253">
        <f>IF(AG416="kw",SUMPRODUCT($Q$418:$Q$573,$S$418:$S$573,AG418:AG573),SUMPRODUCT($E$418:$E$573,AG418:AG573))</f>
        <v>0</v>
      </c>
      <c r="AH590" s="253">
        <f t="shared" ref="AH590:AR590" si="1737">IF(AH416="kw",SUMPRODUCT($Q$418:$Q$573,$S$418:$S$573,AH418:AH573),SUMPRODUCT($E$418:$E$573,AH418:AH573))</f>
        <v>0</v>
      </c>
      <c r="AI590" s="253">
        <f t="shared" si="1737"/>
        <v>0</v>
      </c>
      <c r="AJ590" s="253">
        <f t="shared" si="1737"/>
        <v>0</v>
      </c>
      <c r="AK590" s="253">
        <f t="shared" si="1737"/>
        <v>0</v>
      </c>
      <c r="AL590" s="253">
        <f t="shared" si="1737"/>
        <v>0</v>
      </c>
      <c r="AM590" s="253">
        <f t="shared" si="1737"/>
        <v>0</v>
      </c>
      <c r="AN590" s="253">
        <f t="shared" si="1737"/>
        <v>0</v>
      </c>
      <c r="AO590" s="253">
        <f t="shared" si="1737"/>
        <v>0</v>
      </c>
      <c r="AP590" s="253">
        <f t="shared" si="1737"/>
        <v>0</v>
      </c>
      <c r="AQ590" s="253">
        <f t="shared" si="1737"/>
        <v>0</v>
      </c>
      <c r="AR590" s="253">
        <f t="shared" si="1737"/>
        <v>0</v>
      </c>
      <c r="AS590" s="297"/>
    </row>
    <row r="591" spans="2:45">
      <c r="B591" s="392" t="s">
        <v>305</v>
      </c>
      <c r="C591" s="266"/>
      <c r="D591" s="242"/>
      <c r="E591" s="242"/>
      <c r="F591" s="242"/>
      <c r="G591" s="242"/>
      <c r="H591" s="242"/>
      <c r="I591" s="242"/>
      <c r="J591" s="242"/>
      <c r="K591" s="242"/>
      <c r="L591" s="242"/>
      <c r="M591" s="242"/>
      <c r="N591" s="242"/>
      <c r="O591" s="242"/>
      <c r="P591" s="242"/>
      <c r="Q591" s="242"/>
      <c r="R591" s="314"/>
      <c r="S591" s="242"/>
      <c r="T591" s="242"/>
      <c r="U591" s="242"/>
      <c r="V591" s="266"/>
      <c r="W591" s="245"/>
      <c r="X591" s="245"/>
      <c r="Y591" s="242"/>
      <c r="Z591" s="242"/>
      <c r="AA591" s="245"/>
      <c r="AB591" s="245"/>
      <c r="AC591" s="245"/>
      <c r="AD591" s="245"/>
      <c r="AE591" s="253">
        <f>SUMPRODUCT($F$418:$F$573,AE418:AE573)</f>
        <v>0</v>
      </c>
      <c r="AF591" s="253">
        <f>SUMPRODUCT($F$418:$F$573,AF418:AF573)</f>
        <v>0</v>
      </c>
      <c r="AG591" s="253">
        <f>IF(AG416="kw",SUMPRODUCT($Q$418:$Q$573,$T$418:$T$573,AG418:AG573),SUMPRODUCT($F$418:$F$573,AG418:AG573))</f>
        <v>0</v>
      </c>
      <c r="AH591" s="253">
        <f t="shared" ref="AH591:AR591" si="1738">IF(AH416="kw",SUMPRODUCT($Q$418:$Q$573,$T$418:$T$573,AH418:AH573),SUMPRODUCT($F$418:$F$573,AH418:AH573))</f>
        <v>0</v>
      </c>
      <c r="AI591" s="253">
        <f t="shared" si="1738"/>
        <v>0</v>
      </c>
      <c r="AJ591" s="253">
        <f t="shared" si="1738"/>
        <v>0</v>
      </c>
      <c r="AK591" s="253">
        <f t="shared" si="1738"/>
        <v>0</v>
      </c>
      <c r="AL591" s="253">
        <f t="shared" si="1738"/>
        <v>0</v>
      </c>
      <c r="AM591" s="253">
        <f t="shared" si="1738"/>
        <v>0</v>
      </c>
      <c r="AN591" s="253">
        <f t="shared" si="1738"/>
        <v>0</v>
      </c>
      <c r="AO591" s="253">
        <f t="shared" si="1738"/>
        <v>0</v>
      </c>
      <c r="AP591" s="253">
        <f t="shared" si="1738"/>
        <v>0</v>
      </c>
      <c r="AQ591" s="253">
        <f t="shared" si="1738"/>
        <v>0</v>
      </c>
      <c r="AR591" s="253">
        <f t="shared" si="1738"/>
        <v>0</v>
      </c>
      <c r="AS591" s="297"/>
    </row>
    <row r="592" spans="2:45">
      <c r="B592" s="392" t="s">
        <v>306</v>
      </c>
      <c r="C592" s="266"/>
      <c r="D592" s="242"/>
      <c r="E592" s="242"/>
      <c r="F592" s="242"/>
      <c r="G592" s="242"/>
      <c r="H592" s="242"/>
      <c r="I592" s="242"/>
      <c r="J592" s="242"/>
      <c r="K592" s="242"/>
      <c r="L592" s="242"/>
      <c r="M592" s="242"/>
      <c r="N592" s="242"/>
      <c r="O592" s="242"/>
      <c r="P592" s="242"/>
      <c r="Q592" s="242"/>
      <c r="R592" s="314"/>
      <c r="S592" s="242"/>
      <c r="T592" s="242"/>
      <c r="U592" s="242"/>
      <c r="V592" s="266"/>
      <c r="W592" s="245"/>
      <c r="X592" s="245"/>
      <c r="Y592" s="242"/>
      <c r="Z592" s="242"/>
      <c r="AA592" s="245"/>
      <c r="AB592" s="245"/>
      <c r="AC592" s="245"/>
      <c r="AD592" s="245"/>
      <c r="AE592" s="253">
        <f>SUMPRODUCT($G$418:$G$573,AE418:AE573)</f>
        <v>0</v>
      </c>
      <c r="AF592" s="253">
        <f>SUMPRODUCT($G$418:$G$573,AF418:AF573)</f>
        <v>0</v>
      </c>
      <c r="AG592" s="253">
        <f>IF(AG416="kw",SUMPRODUCT($Q$418:$Q$573,$U$418:$U$573,AG418:AG573),SUMPRODUCT($G$418:$G$573,AG418:AG573))</f>
        <v>0</v>
      </c>
      <c r="AH592" s="253">
        <f t="shared" ref="AH592:AR592" si="1739">IF(AH416="kw",SUMPRODUCT($Q$418:$Q$573,$U$418:$U$573,AH418:AH573),SUMPRODUCT($G$418:$G$573,AH418:AH573))</f>
        <v>0</v>
      </c>
      <c r="AI592" s="253">
        <f t="shared" si="1739"/>
        <v>0</v>
      </c>
      <c r="AJ592" s="253">
        <f t="shared" si="1739"/>
        <v>0</v>
      </c>
      <c r="AK592" s="253">
        <f t="shared" si="1739"/>
        <v>0</v>
      </c>
      <c r="AL592" s="253">
        <f t="shared" si="1739"/>
        <v>0</v>
      </c>
      <c r="AM592" s="253">
        <f t="shared" si="1739"/>
        <v>0</v>
      </c>
      <c r="AN592" s="253">
        <f t="shared" si="1739"/>
        <v>0</v>
      </c>
      <c r="AO592" s="253">
        <f t="shared" si="1739"/>
        <v>0</v>
      </c>
      <c r="AP592" s="253">
        <f t="shared" si="1739"/>
        <v>0</v>
      </c>
      <c r="AQ592" s="253">
        <f t="shared" si="1739"/>
        <v>0</v>
      </c>
      <c r="AR592" s="253">
        <f t="shared" si="1739"/>
        <v>0</v>
      </c>
      <c r="AS592" s="297"/>
    </row>
    <row r="593" spans="1:45">
      <c r="B593" s="392" t="s">
        <v>844</v>
      </c>
      <c r="C593" s="266"/>
      <c r="D593" s="242"/>
      <c r="E593" s="242"/>
      <c r="F593" s="242"/>
      <c r="G593" s="242"/>
      <c r="H593" s="242"/>
      <c r="I593" s="242"/>
      <c r="J593" s="242"/>
      <c r="K593" s="242"/>
      <c r="L593" s="242"/>
      <c r="M593" s="242"/>
      <c r="N593" s="242"/>
      <c r="O593" s="242"/>
      <c r="P593" s="242"/>
      <c r="Q593" s="242"/>
      <c r="R593" s="314"/>
      <c r="S593" s="242"/>
      <c r="T593" s="242"/>
      <c r="U593" s="242"/>
      <c r="V593" s="266"/>
      <c r="W593" s="245"/>
      <c r="X593" s="245"/>
      <c r="Y593" s="242"/>
      <c r="Z593" s="242"/>
      <c r="AA593" s="245"/>
      <c r="AB593" s="245"/>
      <c r="AC593" s="245"/>
      <c r="AD593" s="245"/>
      <c r="AE593" s="253">
        <f>SUMPRODUCT($H$418:$H$573,AE418:AE573)</f>
        <v>0</v>
      </c>
      <c r="AF593" s="253">
        <f>SUMPRODUCT($H$418:$H$573,AF418:AF573)</f>
        <v>1029688.2</v>
      </c>
      <c r="AG593" s="253">
        <f>IF(AG416="kw",SUMPRODUCT($Q$418:$Q$573,$V$418:$V$573,AG418:AG573),SUMPRODUCT($H$418:$H$573,AG418:AG573))</f>
        <v>4914</v>
      </c>
      <c r="AH593" s="253">
        <f t="shared" ref="AH593:AR593" si="1740">IF(AH416="kw",SUMPRODUCT($Q$418:$Q$573,$V$418:$V$573,AH418:AH573),SUMPRODUCT($H$418:$H$573,AH418:AH573))</f>
        <v>378</v>
      </c>
      <c r="AI593" s="253">
        <f t="shared" si="1740"/>
        <v>0</v>
      </c>
      <c r="AJ593" s="253">
        <f t="shared" si="1740"/>
        <v>0</v>
      </c>
      <c r="AK593" s="253">
        <f t="shared" si="1740"/>
        <v>0</v>
      </c>
      <c r="AL593" s="253">
        <f t="shared" si="1740"/>
        <v>0</v>
      </c>
      <c r="AM593" s="253">
        <f t="shared" si="1740"/>
        <v>0</v>
      </c>
      <c r="AN593" s="253">
        <f t="shared" si="1740"/>
        <v>0</v>
      </c>
      <c r="AO593" s="253">
        <f t="shared" si="1740"/>
        <v>0</v>
      </c>
      <c r="AP593" s="253">
        <f t="shared" si="1740"/>
        <v>0</v>
      </c>
      <c r="AQ593" s="253">
        <f t="shared" si="1740"/>
        <v>0</v>
      </c>
      <c r="AR593" s="253">
        <f t="shared" si="1740"/>
        <v>0</v>
      </c>
      <c r="AS593" s="297"/>
    </row>
    <row r="594" spans="1:45">
      <c r="B594" s="392" t="s">
        <v>859</v>
      </c>
      <c r="C594" s="266"/>
      <c r="D594" s="242"/>
      <c r="E594" s="242"/>
      <c r="F594" s="242"/>
      <c r="G594" s="242"/>
      <c r="H594" s="242"/>
      <c r="I594" s="242"/>
      <c r="J594" s="242"/>
      <c r="K594" s="242"/>
      <c r="L594" s="242"/>
      <c r="M594" s="242"/>
      <c r="N594" s="242"/>
      <c r="O594" s="242"/>
      <c r="P594" s="242"/>
      <c r="Q594" s="242"/>
      <c r="R594" s="314"/>
      <c r="S594" s="242"/>
      <c r="T594" s="242"/>
      <c r="U594" s="242"/>
      <c r="V594" s="266"/>
      <c r="W594" s="245"/>
      <c r="X594" s="245"/>
      <c r="Y594" s="242"/>
      <c r="Z594" s="242"/>
      <c r="AA594" s="245"/>
      <c r="AB594" s="245"/>
      <c r="AC594" s="245"/>
      <c r="AD594" s="245"/>
      <c r="AE594" s="253">
        <f>SUMPRODUCT($I$418:$I$573,AE418:AE573)</f>
        <v>0</v>
      </c>
      <c r="AF594" s="253">
        <f>SUMPRODUCT($I$418:$I$573,AF418:AF573)</f>
        <v>976797.29999999993</v>
      </c>
      <c r="AG594" s="253">
        <f>IF(AG416="kw",SUMPRODUCT($Q$418:$Q$573,$W$418:$W$573,AG418:AG573),SUMPRODUCT($I$418:$I$573,AG418:AG573))</f>
        <v>4687.8</v>
      </c>
      <c r="AH594" s="253">
        <f t="shared" ref="AH594:AR594" si="1741">IF(AH416="kw",SUMPRODUCT($Q$418:$Q$573,$W$418:$W$573,AH418:AH573),SUMPRODUCT($I$418:$I$573,AH418:AH573))</f>
        <v>360.6</v>
      </c>
      <c r="AI594" s="253">
        <f t="shared" si="1741"/>
        <v>0</v>
      </c>
      <c r="AJ594" s="253">
        <f t="shared" si="1741"/>
        <v>0</v>
      </c>
      <c r="AK594" s="253">
        <f t="shared" si="1741"/>
        <v>0</v>
      </c>
      <c r="AL594" s="253">
        <f t="shared" si="1741"/>
        <v>0</v>
      </c>
      <c r="AM594" s="253">
        <f t="shared" si="1741"/>
        <v>0</v>
      </c>
      <c r="AN594" s="253">
        <f t="shared" si="1741"/>
        <v>0</v>
      </c>
      <c r="AO594" s="253">
        <f t="shared" si="1741"/>
        <v>0</v>
      </c>
      <c r="AP594" s="253">
        <f t="shared" si="1741"/>
        <v>0</v>
      </c>
      <c r="AQ594" s="253">
        <f t="shared" si="1741"/>
        <v>0</v>
      </c>
      <c r="AR594" s="253">
        <f t="shared" si="1741"/>
        <v>0</v>
      </c>
      <c r="AS594" s="297"/>
    </row>
    <row r="595" spans="1:45">
      <c r="B595" s="392" t="s">
        <v>860</v>
      </c>
      <c r="C595" s="266"/>
      <c r="D595" s="242"/>
      <c r="E595" s="242"/>
      <c r="F595" s="242"/>
      <c r="G595" s="242"/>
      <c r="H595" s="242"/>
      <c r="I595" s="242"/>
      <c r="J595" s="242"/>
      <c r="K595" s="242"/>
      <c r="L595" s="242"/>
      <c r="M595" s="242"/>
      <c r="N595" s="242"/>
      <c r="O595" s="242"/>
      <c r="P595" s="242"/>
      <c r="Q595" s="242"/>
      <c r="R595" s="314"/>
      <c r="S595" s="242"/>
      <c r="T595" s="242"/>
      <c r="U595" s="242"/>
      <c r="V595" s="266"/>
      <c r="W595" s="245"/>
      <c r="X595" s="245"/>
      <c r="Y595" s="242"/>
      <c r="Z595" s="242"/>
      <c r="AA595" s="245"/>
      <c r="AB595" s="245"/>
      <c r="AC595" s="245"/>
      <c r="AD595" s="245"/>
      <c r="AE595" s="253">
        <f>SUMPRODUCT($J$418:$J$573,AE418:AE573)</f>
        <v>0</v>
      </c>
      <c r="AF595" s="253">
        <f>SUMPRODUCT($J$418:$J$573,AF418:AF573)</f>
        <v>976797.29999999993</v>
      </c>
      <c r="AG595" s="253">
        <f>IF(AG416="kw",SUMPRODUCT($Q$418:$Q$573,$X$418:$X$573,AG418:AG573),SUMPRODUCT($J$418:$J$573,AG418:AG573))</f>
        <v>4687.8</v>
      </c>
      <c r="AH595" s="253">
        <f t="shared" ref="AH595:AR595" si="1742">IF(AH416="kw",SUMPRODUCT($Q$418:$Q$573,$X$418:$X$573,AH418:AH573),SUMPRODUCT($J$418:$J$573,AH418:AH573))</f>
        <v>360.6</v>
      </c>
      <c r="AI595" s="253">
        <f t="shared" si="1742"/>
        <v>0</v>
      </c>
      <c r="AJ595" s="253">
        <f t="shared" si="1742"/>
        <v>0</v>
      </c>
      <c r="AK595" s="253">
        <f t="shared" si="1742"/>
        <v>0</v>
      </c>
      <c r="AL595" s="253">
        <f t="shared" si="1742"/>
        <v>0</v>
      </c>
      <c r="AM595" s="253">
        <f t="shared" si="1742"/>
        <v>0</v>
      </c>
      <c r="AN595" s="253">
        <f t="shared" si="1742"/>
        <v>0</v>
      </c>
      <c r="AO595" s="253">
        <f t="shared" si="1742"/>
        <v>0</v>
      </c>
      <c r="AP595" s="253">
        <f t="shared" si="1742"/>
        <v>0</v>
      </c>
      <c r="AQ595" s="253">
        <f t="shared" si="1742"/>
        <v>0</v>
      </c>
      <c r="AR595" s="253">
        <f t="shared" si="1742"/>
        <v>0</v>
      </c>
      <c r="AS595" s="297"/>
    </row>
    <row r="596" spans="1:45">
      <c r="B596" s="392" t="s">
        <v>861</v>
      </c>
      <c r="C596" s="266"/>
      <c r="D596" s="242"/>
      <c r="E596" s="242"/>
      <c r="F596" s="242"/>
      <c r="G596" s="242"/>
      <c r="H596" s="242"/>
      <c r="I596" s="242"/>
      <c r="J596" s="242"/>
      <c r="K596" s="242"/>
      <c r="L596" s="242"/>
      <c r="M596" s="242"/>
      <c r="N596" s="242"/>
      <c r="O596" s="242"/>
      <c r="P596" s="242"/>
      <c r="Q596" s="242"/>
      <c r="R596" s="314"/>
      <c r="S596" s="242"/>
      <c r="T596" s="242"/>
      <c r="U596" s="242"/>
      <c r="V596" s="266"/>
      <c r="W596" s="245"/>
      <c r="X596" s="245"/>
      <c r="Y596" s="242"/>
      <c r="Z596" s="242"/>
      <c r="AA596" s="245"/>
      <c r="AB596" s="245"/>
      <c r="AC596" s="245"/>
      <c r="AD596" s="245"/>
      <c r="AE596" s="253">
        <f>SUMPRODUCT($K$418:$K$573,AE418:AE573)</f>
        <v>0</v>
      </c>
      <c r="AF596" s="253">
        <f>SUMPRODUCT($K$418:$K$573,AF418:AF573)</f>
        <v>976797.29999999993</v>
      </c>
      <c r="AG596" s="253">
        <f>IF(AG416="kw",SUMPRODUCT($Q$418:$Q$573,$Y$418:$Y$573,AG418:AG573),SUMPRODUCT($K$418:$K$573,AG418:AG573))</f>
        <v>4687.8</v>
      </c>
      <c r="AH596" s="253">
        <f t="shared" ref="AH596:AR596" si="1743">IF(AH416="kw",SUMPRODUCT($Q$418:$Q$573,$Y$418:$Y$573,AH418:AH573),SUMPRODUCT($K$418:$K$573,AH418:AH573))</f>
        <v>360.6</v>
      </c>
      <c r="AI596" s="253">
        <f t="shared" si="1743"/>
        <v>0</v>
      </c>
      <c r="AJ596" s="253">
        <f t="shared" si="1743"/>
        <v>0</v>
      </c>
      <c r="AK596" s="253">
        <f t="shared" si="1743"/>
        <v>0</v>
      </c>
      <c r="AL596" s="253">
        <f t="shared" si="1743"/>
        <v>0</v>
      </c>
      <c r="AM596" s="253">
        <f t="shared" si="1743"/>
        <v>0</v>
      </c>
      <c r="AN596" s="253">
        <f t="shared" si="1743"/>
        <v>0</v>
      </c>
      <c r="AO596" s="253">
        <f t="shared" si="1743"/>
        <v>0</v>
      </c>
      <c r="AP596" s="253">
        <f t="shared" si="1743"/>
        <v>0</v>
      </c>
      <c r="AQ596" s="253">
        <f t="shared" si="1743"/>
        <v>0</v>
      </c>
      <c r="AR596" s="253">
        <f t="shared" si="1743"/>
        <v>0</v>
      </c>
      <c r="AS596" s="297"/>
    </row>
    <row r="597" spans="1:45">
      <c r="B597" s="392" t="s">
        <v>862</v>
      </c>
      <c r="C597" s="266"/>
      <c r="D597" s="242"/>
      <c r="E597" s="242"/>
      <c r="F597" s="242"/>
      <c r="G597" s="242"/>
      <c r="H597" s="242"/>
      <c r="I597" s="242"/>
      <c r="J597" s="242"/>
      <c r="K597" s="242"/>
      <c r="L597" s="242"/>
      <c r="M597" s="242"/>
      <c r="N597" s="242"/>
      <c r="O597" s="242"/>
      <c r="P597" s="242"/>
      <c r="Q597" s="242"/>
      <c r="R597" s="314"/>
      <c r="S597" s="242"/>
      <c r="T597" s="242"/>
      <c r="U597" s="242"/>
      <c r="V597" s="266"/>
      <c r="W597" s="245"/>
      <c r="X597" s="245"/>
      <c r="Y597" s="242"/>
      <c r="Z597" s="242"/>
      <c r="AA597" s="245"/>
      <c r="AB597" s="245"/>
      <c r="AC597" s="245"/>
      <c r="AD597" s="245"/>
      <c r="AE597" s="253">
        <f>SUMPRODUCT($L$418:$L$573,AE418:AE573)</f>
        <v>0</v>
      </c>
      <c r="AF597" s="253">
        <f>SUMPRODUCT($L$418:$L$573,AF418:AF573)</f>
        <v>976797.29999999993</v>
      </c>
      <c r="AG597" s="253">
        <f>IF(AG416="kw",SUMPRODUCT($Q$418:$Q$573,$Z$418:$Z$573,AG418:AG573),SUMPRODUCT($L$418:$L$573,AG418:AG573))</f>
        <v>4687.8</v>
      </c>
      <c r="AH597" s="253">
        <f t="shared" ref="AH597:AR597" si="1744">IF(AH416="kw",SUMPRODUCT($Q$418:$Q$573,$Z$418:$Z$573,AH418:AH573),SUMPRODUCT($L$418:$L$573,AH418:AH573))</f>
        <v>360.6</v>
      </c>
      <c r="AI597" s="253">
        <f t="shared" si="1744"/>
        <v>0</v>
      </c>
      <c r="AJ597" s="253">
        <f t="shared" si="1744"/>
        <v>0</v>
      </c>
      <c r="AK597" s="253">
        <f t="shared" si="1744"/>
        <v>0</v>
      </c>
      <c r="AL597" s="253">
        <f t="shared" si="1744"/>
        <v>0</v>
      </c>
      <c r="AM597" s="253">
        <f t="shared" si="1744"/>
        <v>0</v>
      </c>
      <c r="AN597" s="253">
        <f t="shared" si="1744"/>
        <v>0</v>
      </c>
      <c r="AO597" s="253">
        <f t="shared" si="1744"/>
        <v>0</v>
      </c>
      <c r="AP597" s="253">
        <f t="shared" si="1744"/>
        <v>0</v>
      </c>
      <c r="AQ597" s="253">
        <f t="shared" si="1744"/>
        <v>0</v>
      </c>
      <c r="AR597" s="253">
        <f t="shared" si="1744"/>
        <v>0</v>
      </c>
      <c r="AS597" s="297"/>
    </row>
    <row r="598" spans="1:45">
      <c r="B598" s="392" t="s">
        <v>863</v>
      </c>
      <c r="C598" s="266"/>
      <c r="D598" s="242"/>
      <c r="E598" s="242"/>
      <c r="F598" s="242"/>
      <c r="G598" s="242"/>
      <c r="H598" s="242"/>
      <c r="I598" s="242"/>
      <c r="J598" s="242"/>
      <c r="K598" s="242"/>
      <c r="L598" s="242"/>
      <c r="M598" s="242"/>
      <c r="N598" s="242"/>
      <c r="O598" s="242"/>
      <c r="P598" s="242"/>
      <c r="Q598" s="242"/>
      <c r="R598" s="314"/>
      <c r="S598" s="242"/>
      <c r="T598" s="242"/>
      <c r="U598" s="242"/>
      <c r="V598" s="266"/>
      <c r="W598" s="245"/>
      <c r="X598" s="245"/>
      <c r="Y598" s="242"/>
      <c r="Z598" s="242"/>
      <c r="AA598" s="245"/>
      <c r="AB598" s="245"/>
      <c r="AC598" s="245"/>
      <c r="AD598" s="245"/>
      <c r="AE598" s="253">
        <f>SUMPRODUCT($M$418:$M$573,AE418:AE573)</f>
        <v>0</v>
      </c>
      <c r="AF598" s="253">
        <f>SUMPRODUCT($M$418:$M$573,AF418:AF573)</f>
        <v>976797.29999999993</v>
      </c>
      <c r="AG598" s="253">
        <f>IF(AG416="kw",SUMPRODUCT($Q$418:$Q$573,$AA$418:$AA$573,AG418:AG573),SUMPRODUCT($M$418:$M$573,AG418:AG573))</f>
        <v>4687.8</v>
      </c>
      <c r="AH598" s="253">
        <f>IF(AH416="kw",SUMPRODUCT($Q$418:$Q$573,$AA$418:$AA$573,AH418:AH573),SUMPRODUCT($M$418:$M$573,AH418:AH573))</f>
        <v>360.6</v>
      </c>
      <c r="AI598" s="253">
        <f>IF(AI416="kw",SUMPRODUCT($Q$418:$Q$573,$AA$418:$AA$573,AI418:AI573),SUMPRODUCT($M$418:$M$573,AI418:AI573))</f>
        <v>0</v>
      </c>
      <c r="AJ598" s="253">
        <f>IF(AJ416="kw",SUMPRODUCT($Q$418:$Q$573,$AA$418:$AA$573,AG422AG425:AJ418:AJ573),SUMPRODUCT($M$418:$M$573,AJ418:AJ573))</f>
        <v>0</v>
      </c>
      <c r="AK598" s="253">
        <f>IF(AK416="kw",SUMPRODUCT($Q$418:$Q$573,$AA$418:$AA$573,AG422AG425:AK418:AK573),SUMPRODUCT($M$418:$M$573,AK418:AK573))</f>
        <v>0</v>
      </c>
      <c r="AL598" s="253">
        <f>IF(AL416="kw",SUMPRODUCT($Q$418:$Q$573,$AA$418:$AA$573,AG422AG425:AL418:AL573),SUMPRODUCT($M$418:$M$573,AL418:AL573))</f>
        <v>0</v>
      </c>
      <c r="AM598" s="253">
        <f>IF(AM416="kw",SUMPRODUCT($Q$418:$Q$573,$AA$418:$AA$573,AG422AG425:AM418:AM573),SUMPRODUCT($M$418:$M$573,AM418:AM573))</f>
        <v>0</v>
      </c>
      <c r="AN598" s="253">
        <f>IF(AN416="kw",SUMPRODUCT($Q$418:$Q$573,$AA$418:$AA$573,AG422AG425:AN418:AN573),SUMPRODUCT($M$418:$M$573,AN418:AN573))</f>
        <v>0</v>
      </c>
      <c r="AO598" s="253">
        <f>IF(AO416="kw",SUMPRODUCT($Q$418:$Q$573,$AA$418:$AA$573,AG422AG425:AO418:AO573),SUMPRODUCT($M$418:$M$573,AO418:AO573))</f>
        <v>0</v>
      </c>
      <c r="AP598" s="253">
        <f>IF(AP416="kw",SUMPRODUCT($Q$418:$Q$573,$AA$418:$AA$573,AG422AG425:AP418:AP573),SUMPRODUCT($M$418:$M$573,AP418:AP573))</f>
        <v>0</v>
      </c>
      <c r="AQ598" s="253">
        <f>IF(AQ416="kw",SUMPRODUCT($Q$418:$Q$573,$AA$418:$AA$573,AG422AG425:AQ418:AQ573),SUMPRODUCT($M$418:$M$573,AQ418:AQ573))</f>
        <v>0</v>
      </c>
      <c r="AR598" s="253">
        <f>IF(AR416="kw",SUMPRODUCT($Q$418:$Q$573,$AA$418:$AA$573,AG422AG425:AR418:AR573),SUMPRODUCT($M$418:$M$573,AR418:AR573))</f>
        <v>0</v>
      </c>
      <c r="AS598" s="297"/>
    </row>
    <row r="599" spans="1:45">
      <c r="B599" s="393" t="s">
        <v>864</v>
      </c>
      <c r="C599" s="321"/>
      <c r="D599" s="339"/>
      <c r="E599" s="339"/>
      <c r="F599" s="339"/>
      <c r="G599" s="339"/>
      <c r="H599" s="339"/>
      <c r="I599" s="339"/>
      <c r="J599" s="339"/>
      <c r="K599" s="339"/>
      <c r="L599" s="339"/>
      <c r="M599" s="339"/>
      <c r="N599" s="339"/>
      <c r="O599" s="339"/>
      <c r="P599" s="339"/>
      <c r="Q599" s="339"/>
      <c r="R599" s="338"/>
      <c r="S599" s="339"/>
      <c r="T599" s="339"/>
      <c r="U599" s="339"/>
      <c r="V599" s="321"/>
      <c r="W599" s="340"/>
      <c r="X599" s="340"/>
      <c r="Y599" s="339"/>
      <c r="Z599" s="339"/>
      <c r="AA599" s="340"/>
      <c r="AB599" s="340"/>
      <c r="AC599" s="340"/>
      <c r="AD599" s="340"/>
      <c r="AE599" s="287">
        <f>SUMPRODUCT($N$418:$N$573,AE418:AE573)</f>
        <v>0</v>
      </c>
      <c r="AF599" s="287">
        <f>SUMPRODUCT($N$418:$N$573,AF418:AF573)</f>
        <v>944152.2</v>
      </c>
      <c r="AG599" s="737">
        <f>IF(AG416="kw",SUMPRODUCT($Q$418:$Q$573,$AB$418:$AB$573,AG418:AG573),SUMPRODUCT($N$418:$N$573,AG418:AG573))</f>
        <v>4539.6000000000004</v>
      </c>
      <c r="AH599" s="737">
        <f t="shared" ref="AH599:AR599" si="1745">IF(AH416="kw",SUMPRODUCT($Q$418:$Q$573,$AB$418:$AB$573,AH418:AH573),SUMPRODUCT($N$418:$N$573,AH418:AH573))</f>
        <v>349.20000000000005</v>
      </c>
      <c r="AI599" s="737">
        <f t="shared" si="1745"/>
        <v>0</v>
      </c>
      <c r="AJ599" s="737">
        <f t="shared" si="1745"/>
        <v>0</v>
      </c>
      <c r="AK599" s="737">
        <f t="shared" si="1745"/>
        <v>0</v>
      </c>
      <c r="AL599" s="737">
        <f t="shared" si="1745"/>
        <v>0</v>
      </c>
      <c r="AM599" s="737">
        <f t="shared" si="1745"/>
        <v>0</v>
      </c>
      <c r="AN599" s="737">
        <f t="shared" si="1745"/>
        <v>0</v>
      </c>
      <c r="AO599" s="737">
        <f t="shared" si="1745"/>
        <v>0</v>
      </c>
      <c r="AP599" s="737">
        <f t="shared" si="1745"/>
        <v>0</v>
      </c>
      <c r="AQ599" s="737">
        <f t="shared" si="1745"/>
        <v>0</v>
      </c>
      <c r="AR599" s="737">
        <f t="shared" si="1745"/>
        <v>0</v>
      </c>
      <c r="AS599" s="341"/>
    </row>
    <row r="600" spans="1:45" ht="22.5" customHeight="1">
      <c r="B600" s="324" t="s">
        <v>579</v>
      </c>
      <c r="C600" s="342"/>
      <c r="D600" s="343"/>
      <c r="E600" s="343"/>
      <c r="F600" s="343"/>
      <c r="G600" s="343"/>
      <c r="H600" s="343"/>
      <c r="I600" s="343"/>
      <c r="J600" s="343"/>
      <c r="K600" s="343"/>
      <c r="L600" s="343"/>
      <c r="M600" s="343"/>
      <c r="N600" s="343"/>
      <c r="O600" s="343"/>
      <c r="P600" s="343"/>
      <c r="Q600" s="343"/>
      <c r="R600" s="343"/>
      <c r="S600" s="343"/>
      <c r="T600" s="343"/>
      <c r="U600" s="343"/>
      <c r="V600" s="327"/>
      <c r="W600" s="328"/>
      <c r="X600" s="343"/>
      <c r="Y600" s="343"/>
      <c r="Z600" s="343"/>
      <c r="AA600" s="343"/>
      <c r="AB600" s="343"/>
      <c r="AC600" s="343"/>
      <c r="AD600" s="343"/>
      <c r="AE600" s="344"/>
      <c r="AF600" s="344"/>
      <c r="AG600" s="344"/>
      <c r="AH600" s="344"/>
      <c r="AI600" s="344"/>
      <c r="AJ600" s="344"/>
      <c r="AK600" s="344"/>
      <c r="AL600" s="344"/>
      <c r="AM600" s="344"/>
      <c r="AN600" s="344"/>
      <c r="AO600" s="344"/>
      <c r="AP600" s="344"/>
      <c r="AQ600" s="344"/>
      <c r="AR600" s="344"/>
      <c r="AS600" s="344"/>
    </row>
    <row r="603" spans="1:45" ht="15.75">
      <c r="B603" s="243" t="s">
        <v>308</v>
      </c>
      <c r="C603" s="244"/>
      <c r="D603" s="513" t="s">
        <v>523</v>
      </c>
      <c r="E603" s="219"/>
      <c r="F603" s="513"/>
      <c r="G603" s="219"/>
      <c r="H603" s="219"/>
      <c r="I603" s="219"/>
      <c r="J603" s="219"/>
      <c r="K603" s="219"/>
      <c r="L603" s="219"/>
      <c r="M603" s="219"/>
      <c r="N603" s="219"/>
      <c r="O603" s="219"/>
      <c r="P603" s="219"/>
      <c r="Q603" s="219"/>
      <c r="R603" s="244"/>
      <c r="S603" s="219"/>
      <c r="T603" s="219"/>
      <c r="U603" s="219"/>
      <c r="V603" s="219"/>
      <c r="W603" s="219"/>
      <c r="X603" s="219"/>
      <c r="Y603" s="219"/>
      <c r="Z603" s="219"/>
      <c r="AA603" s="219"/>
      <c r="AB603" s="219"/>
      <c r="AC603" s="219"/>
      <c r="AD603" s="219"/>
      <c r="AE603" s="233"/>
      <c r="AF603" s="231"/>
      <c r="AG603" s="231"/>
      <c r="AH603" s="231"/>
      <c r="AI603" s="231"/>
      <c r="AJ603" s="231"/>
      <c r="AK603" s="231"/>
      <c r="AL603" s="231"/>
      <c r="AM603" s="231"/>
      <c r="AN603" s="231"/>
      <c r="AO603" s="231"/>
      <c r="AP603" s="231"/>
      <c r="AQ603" s="231"/>
      <c r="AR603" s="231"/>
    </row>
    <row r="604" spans="1:45" ht="33.75" customHeight="1">
      <c r="B604" s="1123" t="s">
        <v>211</v>
      </c>
      <c r="C604" s="1125" t="s">
        <v>33</v>
      </c>
      <c r="D604" s="246" t="s">
        <v>421</v>
      </c>
      <c r="E604" s="667" t="s">
        <v>209</v>
      </c>
      <c r="F604" s="668"/>
      <c r="G604" s="668"/>
      <c r="H604" s="668"/>
      <c r="I604" s="668"/>
      <c r="J604" s="668"/>
      <c r="K604" s="668"/>
      <c r="L604" s="668"/>
      <c r="M604" s="669"/>
      <c r="N604" s="659"/>
      <c r="O604" s="659"/>
      <c r="P604" s="659"/>
      <c r="Q604" s="1127" t="s">
        <v>213</v>
      </c>
      <c r="R604" s="246" t="s">
        <v>422</v>
      </c>
      <c r="S604" s="1120" t="s">
        <v>212</v>
      </c>
      <c r="T604" s="1121"/>
      <c r="U604" s="1121"/>
      <c r="V604" s="1121"/>
      <c r="W604" s="1121"/>
      <c r="X604" s="1121"/>
      <c r="Y604" s="1121"/>
      <c r="Z604" s="1121"/>
      <c r="AA604" s="1121"/>
      <c r="AB604" s="1121"/>
      <c r="AC604" s="1121"/>
      <c r="AD604" s="1132"/>
      <c r="AE604" s="1120" t="s">
        <v>242</v>
      </c>
      <c r="AF604" s="1121"/>
      <c r="AG604" s="1121"/>
      <c r="AH604" s="1121"/>
      <c r="AI604" s="1121"/>
      <c r="AJ604" s="1121"/>
      <c r="AK604" s="1121"/>
      <c r="AL604" s="1121"/>
      <c r="AM604" s="1121"/>
      <c r="AN604" s="1121"/>
      <c r="AO604" s="1121"/>
      <c r="AP604" s="1121"/>
      <c r="AQ604" s="1121"/>
      <c r="AR604" s="1121"/>
      <c r="AS604" s="1122"/>
    </row>
    <row r="605" spans="1:45" ht="68.25" customHeight="1">
      <c r="B605" s="1124"/>
      <c r="C605" s="1126"/>
      <c r="D605" s="247">
        <v>2018</v>
      </c>
      <c r="E605" s="247">
        <v>2019</v>
      </c>
      <c r="F605" s="247">
        <v>2020</v>
      </c>
      <c r="G605" s="247">
        <v>2021</v>
      </c>
      <c r="H605" s="247">
        <v>2022</v>
      </c>
      <c r="I605" s="247">
        <v>2023</v>
      </c>
      <c r="J605" s="247">
        <v>2024</v>
      </c>
      <c r="K605" s="247">
        <v>2025</v>
      </c>
      <c r="L605" s="247">
        <v>2026</v>
      </c>
      <c r="M605" s="247">
        <v>2027</v>
      </c>
      <c r="N605" s="247">
        <v>2028</v>
      </c>
      <c r="O605" s="247">
        <v>2029</v>
      </c>
      <c r="P605" s="247">
        <v>2030</v>
      </c>
      <c r="Q605" s="1128"/>
      <c r="R605" s="247">
        <v>2018</v>
      </c>
      <c r="S605" s="247">
        <v>2019</v>
      </c>
      <c r="T605" s="247">
        <v>2020</v>
      </c>
      <c r="U605" s="247">
        <v>2021</v>
      </c>
      <c r="V605" s="247">
        <v>2022</v>
      </c>
      <c r="W605" s="247">
        <v>2023</v>
      </c>
      <c r="X605" s="247">
        <v>2024</v>
      </c>
      <c r="Y605" s="247">
        <v>2025</v>
      </c>
      <c r="Z605" s="247">
        <v>2026</v>
      </c>
      <c r="AA605" s="247">
        <v>2027</v>
      </c>
      <c r="AB605" s="247">
        <v>2028</v>
      </c>
      <c r="AC605" s="247">
        <v>2029</v>
      </c>
      <c r="AD605" s="247">
        <v>2030</v>
      </c>
      <c r="AE605" s="247" t="str">
        <f>'1.  LRAMVA Summary'!$D$53</f>
        <v>Residential</v>
      </c>
      <c r="AF605" s="247" t="str">
        <f>'1.  LRAMVA Summary'!$E$53</f>
        <v>GS&lt;50 kW</v>
      </c>
      <c r="AG605" s="247" t="str">
        <f>'1.  LRAMVA Summary'!$F$53</f>
        <v>GS&gt;50 KW - Thermal Demand Meter</v>
      </c>
      <c r="AH605" s="247" t="str">
        <f>'1.  LRAMVA Summary'!$G$53</f>
        <v>GS&gt;50 KW - Interval Meter</v>
      </c>
      <c r="AI605" s="247" t="str">
        <f>'1.  LRAMVA Summary'!$H$53</f>
        <v>Street Lighting</v>
      </c>
      <c r="AJ605" s="247" t="str">
        <f>'1.  LRAMVA Summary'!$I$53</f>
        <v/>
      </c>
      <c r="AK605" s="247" t="str">
        <f>'1.  LRAMVA Summary'!$J$53</f>
        <v/>
      </c>
      <c r="AL605" s="247" t="str">
        <f>'1.  LRAMVA Summary'!$K$53</f>
        <v/>
      </c>
      <c r="AM605" s="247" t="str">
        <f>'1.  LRAMVA Summary'!$L$53</f>
        <v/>
      </c>
      <c r="AN605" s="247" t="str">
        <f>'1.  LRAMVA Summary'!$M$53</f>
        <v/>
      </c>
      <c r="AO605" s="247" t="str">
        <f>'1.  LRAMVA Summary'!$N$53</f>
        <v/>
      </c>
      <c r="AP605" s="247" t="str">
        <f>'1.  LRAMVA Summary'!$O$53</f>
        <v/>
      </c>
      <c r="AQ605" s="247" t="str">
        <f>'1.  LRAMVA Summary'!$P$53</f>
        <v/>
      </c>
      <c r="AR605" s="247" t="str">
        <f>'1.  LRAMVA Summary'!$Q$53</f>
        <v/>
      </c>
      <c r="AS605" s="249" t="str">
        <f>'1.  LRAMVA Summary'!$R$53</f>
        <v>Total</v>
      </c>
    </row>
    <row r="606" spans="1:45" ht="15.75" customHeight="1">
      <c r="A606" s="466"/>
      <c r="B606" s="456" t="s">
        <v>501</v>
      </c>
      <c r="C606" s="251"/>
      <c r="D606" s="251"/>
      <c r="E606" s="251"/>
      <c r="F606" s="251"/>
      <c r="G606" s="251"/>
      <c r="H606" s="251"/>
      <c r="I606" s="251"/>
      <c r="J606" s="251"/>
      <c r="K606" s="251"/>
      <c r="L606" s="251"/>
      <c r="M606" s="251"/>
      <c r="N606" s="251"/>
      <c r="O606" s="251"/>
      <c r="P606" s="251"/>
      <c r="Q606" s="252"/>
      <c r="R606" s="251"/>
      <c r="S606" s="251"/>
      <c r="T606" s="251"/>
      <c r="U606" s="251"/>
      <c r="V606" s="251"/>
      <c r="W606" s="251"/>
      <c r="X606" s="251"/>
      <c r="Y606" s="251"/>
      <c r="Z606" s="251"/>
      <c r="AA606" s="251"/>
      <c r="AB606" s="251"/>
      <c r="AC606" s="251"/>
      <c r="AD606" s="251"/>
      <c r="AE606" s="253" t="str">
        <f>'1.  LRAMVA Summary'!$D$54</f>
        <v>kWh</v>
      </c>
      <c r="AF606" s="253" t="str">
        <f>'1.  LRAMVA Summary'!$E$54</f>
        <v>kWh</v>
      </c>
      <c r="AG606" s="253" t="str">
        <f>'1.  LRAMVA Summary'!$F$54</f>
        <v>kW</v>
      </c>
      <c r="AH606" s="253" t="str">
        <f>'1.  LRAMVA Summary'!$G$54</f>
        <v>kW</v>
      </c>
      <c r="AI606" s="253" t="str">
        <f>'1.  LRAMVA Summary'!$H$54</f>
        <v>kW</v>
      </c>
      <c r="AJ606" s="253">
        <f>'1.  LRAMVA Summary'!$I$54</f>
        <v>0</v>
      </c>
      <c r="AK606" s="253">
        <f>'1.  LRAMVA Summary'!$J$54</f>
        <v>0</v>
      </c>
      <c r="AL606" s="253">
        <f>'1.  LRAMVA Summary'!$K$54</f>
        <v>0</v>
      </c>
      <c r="AM606" s="253">
        <f>'1.  LRAMVA Summary'!$L$54</f>
        <v>0</v>
      </c>
      <c r="AN606" s="253">
        <f>'1.  LRAMVA Summary'!$M$54</f>
        <v>0</v>
      </c>
      <c r="AO606" s="253">
        <f>'1.  LRAMVA Summary'!$N$54</f>
        <v>0</v>
      </c>
      <c r="AP606" s="253">
        <f>'1.  LRAMVA Summary'!$O$54</f>
        <v>0</v>
      </c>
      <c r="AQ606" s="253">
        <f>'1.  LRAMVA Summary'!$P$54</f>
        <v>0</v>
      </c>
      <c r="AR606" s="253">
        <f>'1.  LRAMVA Summary'!$Q$54</f>
        <v>0</v>
      </c>
      <c r="AS606" s="254"/>
    </row>
    <row r="607" spans="1:45" ht="15.75" outlineLevel="1">
      <c r="A607" s="466"/>
      <c r="B607" s="445" t="s">
        <v>494</v>
      </c>
      <c r="C607" s="251"/>
      <c r="D607" s="251"/>
      <c r="E607" s="251"/>
      <c r="F607" s="251"/>
      <c r="G607" s="251"/>
      <c r="H607" s="251"/>
      <c r="I607" s="251"/>
      <c r="J607" s="251"/>
      <c r="K607" s="251"/>
      <c r="L607" s="251"/>
      <c r="M607" s="251"/>
      <c r="N607" s="251"/>
      <c r="O607" s="251"/>
      <c r="P607" s="251"/>
      <c r="Q607" s="252"/>
      <c r="R607" s="251"/>
      <c r="S607" s="251"/>
      <c r="T607" s="251"/>
      <c r="U607" s="251"/>
      <c r="V607" s="251"/>
      <c r="W607" s="251"/>
      <c r="X607" s="251"/>
      <c r="Y607" s="251"/>
      <c r="Z607" s="251"/>
      <c r="AA607" s="251"/>
      <c r="AB607" s="251"/>
      <c r="AC607" s="251"/>
      <c r="AD607" s="251"/>
      <c r="AE607" s="253"/>
      <c r="AF607" s="253"/>
      <c r="AG607" s="253"/>
      <c r="AH607" s="253"/>
      <c r="AI607" s="253"/>
      <c r="AJ607" s="253"/>
      <c r="AK607" s="253"/>
      <c r="AL607" s="253"/>
      <c r="AM607" s="253"/>
      <c r="AN607" s="253"/>
      <c r="AO607" s="253"/>
      <c r="AP607" s="253"/>
      <c r="AQ607" s="253"/>
      <c r="AR607" s="253"/>
      <c r="AS607" s="254"/>
    </row>
    <row r="608" spans="1:45" outlineLevel="1">
      <c r="A608" s="466">
        <v>1</v>
      </c>
      <c r="B608" s="381" t="s">
        <v>95</v>
      </c>
      <c r="C608" s="253" t="s">
        <v>25</v>
      </c>
      <c r="D608" s="257"/>
      <c r="E608" s="257"/>
      <c r="F608" s="257"/>
      <c r="G608" s="257"/>
      <c r="H608" s="257"/>
      <c r="I608" s="257"/>
      <c r="J608" s="257"/>
      <c r="K608" s="257"/>
      <c r="L608" s="257"/>
      <c r="M608" s="257"/>
      <c r="N608" s="257"/>
      <c r="O608" s="257"/>
      <c r="P608" s="257"/>
      <c r="Q608" s="253"/>
      <c r="R608" s="257"/>
      <c r="S608" s="257"/>
      <c r="T608" s="257"/>
      <c r="U608" s="257"/>
      <c r="V608" s="257"/>
      <c r="W608" s="257"/>
      <c r="X608" s="257"/>
      <c r="Y608" s="257"/>
      <c r="Z608" s="257"/>
      <c r="AA608" s="257"/>
      <c r="AB608" s="257"/>
      <c r="AC608" s="257"/>
      <c r="AD608" s="257"/>
      <c r="AE608" s="363"/>
      <c r="AF608" s="363"/>
      <c r="AG608" s="363"/>
      <c r="AH608" s="363"/>
      <c r="AI608" s="363"/>
      <c r="AJ608" s="363"/>
      <c r="AK608" s="363"/>
      <c r="AL608" s="363"/>
      <c r="AM608" s="363"/>
      <c r="AN608" s="363"/>
      <c r="AO608" s="363"/>
      <c r="AP608" s="363"/>
      <c r="AQ608" s="363"/>
      <c r="AR608" s="363"/>
      <c r="AS608" s="258">
        <f>SUM(AE608:AR608)</f>
        <v>0</v>
      </c>
    </row>
    <row r="609" spans="1:45" outlineLevel="1">
      <c r="A609" s="466"/>
      <c r="B609" s="256" t="s">
        <v>309</v>
      </c>
      <c r="C609" s="253" t="s">
        <v>163</v>
      </c>
      <c r="D609" s="257"/>
      <c r="E609" s="257"/>
      <c r="F609" s="257"/>
      <c r="G609" s="257"/>
      <c r="H609" s="257"/>
      <c r="I609" s="257"/>
      <c r="J609" s="257"/>
      <c r="K609" s="257"/>
      <c r="L609" s="257"/>
      <c r="M609" s="257"/>
      <c r="N609" s="257"/>
      <c r="O609" s="257"/>
      <c r="P609" s="257"/>
      <c r="Q609" s="416"/>
      <c r="R609" s="257"/>
      <c r="S609" s="257"/>
      <c r="T609" s="257"/>
      <c r="U609" s="257"/>
      <c r="V609" s="257"/>
      <c r="W609" s="257"/>
      <c r="X609" s="257"/>
      <c r="Y609" s="257"/>
      <c r="Z609" s="257"/>
      <c r="AA609" s="257"/>
      <c r="AB609" s="257"/>
      <c r="AC609" s="257"/>
      <c r="AD609" s="257"/>
      <c r="AE609" s="364">
        <f>AE608</f>
        <v>0</v>
      </c>
      <c r="AF609" s="364">
        <f t="shared" ref="AF609" si="1746">AF608</f>
        <v>0</v>
      </c>
      <c r="AG609" s="364">
        <f t="shared" ref="AG609" si="1747">AG608</f>
        <v>0</v>
      </c>
      <c r="AH609" s="364">
        <f t="shared" ref="AH609" si="1748">AH608</f>
        <v>0</v>
      </c>
      <c r="AI609" s="364">
        <f t="shared" ref="AI609" si="1749">AI608</f>
        <v>0</v>
      </c>
      <c r="AJ609" s="364">
        <f t="shared" ref="AJ609" si="1750">AJ608</f>
        <v>0</v>
      </c>
      <c r="AK609" s="364">
        <f t="shared" ref="AK609" si="1751">AK608</f>
        <v>0</v>
      </c>
      <c r="AL609" s="364">
        <f t="shared" ref="AL609" si="1752">AL608</f>
        <v>0</v>
      </c>
      <c r="AM609" s="364">
        <f t="shared" ref="AM609" si="1753">AM608</f>
        <v>0</v>
      </c>
      <c r="AN609" s="364">
        <f t="shared" ref="AN609" si="1754">AN608</f>
        <v>0</v>
      </c>
      <c r="AO609" s="364">
        <f t="shared" ref="AO609" si="1755">AO608</f>
        <v>0</v>
      </c>
      <c r="AP609" s="364">
        <f t="shared" ref="AP609" si="1756">AP608</f>
        <v>0</v>
      </c>
      <c r="AQ609" s="364">
        <f t="shared" ref="AQ609" si="1757">AQ608</f>
        <v>0</v>
      </c>
      <c r="AR609" s="364">
        <f t="shared" ref="AR609" si="1758">AR608</f>
        <v>0</v>
      </c>
      <c r="AS609" s="259"/>
    </row>
    <row r="610" spans="1:45" ht="15.75" outlineLevel="1">
      <c r="A610" s="466"/>
      <c r="B610" s="260"/>
      <c r="C610" s="261"/>
      <c r="D610" s="261"/>
      <c r="E610" s="261"/>
      <c r="F610" s="261"/>
      <c r="G610" s="261"/>
      <c r="H610" s="261"/>
      <c r="I610" s="261"/>
      <c r="J610" s="660"/>
      <c r="K610" s="261"/>
      <c r="L610" s="261"/>
      <c r="M610" s="261"/>
      <c r="N610" s="261"/>
      <c r="O610" s="261"/>
      <c r="P610" s="261"/>
      <c r="Q610" s="262"/>
      <c r="R610" s="261"/>
      <c r="S610" s="261"/>
      <c r="T610" s="261"/>
      <c r="U610" s="261"/>
      <c r="V610" s="261"/>
      <c r="W610" s="261"/>
      <c r="X610" s="261"/>
      <c r="Y610" s="261"/>
      <c r="Z610" s="261"/>
      <c r="AA610" s="261"/>
      <c r="AB610" s="261"/>
      <c r="AC610" s="261"/>
      <c r="AD610" s="261"/>
      <c r="AE610" s="365"/>
      <c r="AF610" s="366"/>
      <c r="AG610" s="366"/>
      <c r="AH610" s="366"/>
      <c r="AI610" s="366"/>
      <c r="AJ610" s="366"/>
      <c r="AK610" s="366"/>
      <c r="AL610" s="366"/>
      <c r="AM610" s="366"/>
      <c r="AN610" s="366"/>
      <c r="AO610" s="366"/>
      <c r="AP610" s="366"/>
      <c r="AQ610" s="366"/>
      <c r="AR610" s="366"/>
      <c r="AS610" s="264"/>
    </row>
    <row r="611" spans="1:45" outlineLevel="1">
      <c r="A611" s="466">
        <v>2</v>
      </c>
      <c r="B611" s="381" t="s">
        <v>96</v>
      </c>
      <c r="C611" s="253" t="s">
        <v>25</v>
      </c>
      <c r="D611" s="257"/>
      <c r="E611" s="257"/>
      <c r="F611" s="257"/>
      <c r="G611" s="257"/>
      <c r="H611" s="257"/>
      <c r="I611" s="257"/>
      <c r="J611" s="257"/>
      <c r="K611" s="257"/>
      <c r="L611" s="257"/>
      <c r="M611" s="257"/>
      <c r="N611" s="257"/>
      <c r="O611" s="257"/>
      <c r="P611" s="257"/>
      <c r="Q611" s="253"/>
      <c r="R611" s="257"/>
      <c r="S611" s="257"/>
      <c r="T611" s="257"/>
      <c r="U611" s="257"/>
      <c r="V611" s="257"/>
      <c r="W611" s="257"/>
      <c r="X611" s="257"/>
      <c r="Y611" s="257"/>
      <c r="Z611" s="257"/>
      <c r="AA611" s="257"/>
      <c r="AB611" s="257"/>
      <c r="AC611" s="257"/>
      <c r="AD611" s="257"/>
      <c r="AE611" s="363"/>
      <c r="AF611" s="363"/>
      <c r="AG611" s="363"/>
      <c r="AH611" s="363"/>
      <c r="AI611" s="363"/>
      <c r="AJ611" s="363"/>
      <c r="AK611" s="363"/>
      <c r="AL611" s="363"/>
      <c r="AM611" s="363"/>
      <c r="AN611" s="363"/>
      <c r="AO611" s="363"/>
      <c r="AP611" s="363"/>
      <c r="AQ611" s="363"/>
      <c r="AR611" s="363"/>
      <c r="AS611" s="258">
        <f>SUM(AE611:AR611)</f>
        <v>0</v>
      </c>
    </row>
    <row r="612" spans="1:45" outlineLevel="1">
      <c r="A612" s="466"/>
      <c r="B612" s="256" t="s">
        <v>309</v>
      </c>
      <c r="C612" s="253" t="s">
        <v>163</v>
      </c>
      <c r="D612" s="257"/>
      <c r="E612" s="257"/>
      <c r="F612" s="257"/>
      <c r="G612" s="257"/>
      <c r="H612" s="257"/>
      <c r="I612" s="257"/>
      <c r="J612" s="257"/>
      <c r="K612" s="257"/>
      <c r="L612" s="257"/>
      <c r="M612" s="257"/>
      <c r="N612" s="257"/>
      <c r="O612" s="257"/>
      <c r="P612" s="257"/>
      <c r="Q612" s="416"/>
      <c r="R612" s="257"/>
      <c r="S612" s="257"/>
      <c r="T612" s="257"/>
      <c r="U612" s="257"/>
      <c r="V612" s="257"/>
      <c r="W612" s="257"/>
      <c r="X612" s="257"/>
      <c r="Y612" s="257"/>
      <c r="Z612" s="257"/>
      <c r="AA612" s="257"/>
      <c r="AB612" s="257"/>
      <c r="AC612" s="257"/>
      <c r="AD612" s="257"/>
      <c r="AE612" s="364">
        <f>AE611</f>
        <v>0</v>
      </c>
      <c r="AF612" s="364">
        <f t="shared" ref="AF612" si="1759">AF611</f>
        <v>0</v>
      </c>
      <c r="AG612" s="364">
        <f t="shared" ref="AG612" si="1760">AG611</f>
        <v>0</v>
      </c>
      <c r="AH612" s="364">
        <f t="shared" ref="AH612" si="1761">AH611</f>
        <v>0</v>
      </c>
      <c r="AI612" s="364">
        <f t="shared" ref="AI612" si="1762">AI611</f>
        <v>0</v>
      </c>
      <c r="AJ612" s="364">
        <f t="shared" ref="AJ612" si="1763">AJ611</f>
        <v>0</v>
      </c>
      <c r="AK612" s="364">
        <f t="shared" ref="AK612" si="1764">AK611</f>
        <v>0</v>
      </c>
      <c r="AL612" s="364">
        <f t="shared" ref="AL612" si="1765">AL611</f>
        <v>0</v>
      </c>
      <c r="AM612" s="364">
        <f t="shared" ref="AM612" si="1766">AM611</f>
        <v>0</v>
      </c>
      <c r="AN612" s="364">
        <f t="shared" ref="AN612" si="1767">AN611</f>
        <v>0</v>
      </c>
      <c r="AO612" s="364">
        <f t="shared" ref="AO612" si="1768">AO611</f>
        <v>0</v>
      </c>
      <c r="AP612" s="364">
        <f t="shared" ref="AP612" si="1769">AP611</f>
        <v>0</v>
      </c>
      <c r="AQ612" s="364">
        <f t="shared" ref="AQ612" si="1770">AQ611</f>
        <v>0</v>
      </c>
      <c r="AR612" s="364">
        <f t="shared" ref="AR612" si="1771">AR611</f>
        <v>0</v>
      </c>
      <c r="AS612" s="259"/>
    </row>
    <row r="613" spans="1:45" ht="15.75" outlineLevel="1">
      <c r="A613" s="466"/>
      <c r="B613" s="260"/>
      <c r="C613" s="261"/>
      <c r="D613" s="266"/>
      <c r="E613" s="266"/>
      <c r="F613" s="266"/>
      <c r="G613" s="266"/>
      <c r="H613" s="266"/>
      <c r="I613" s="266"/>
      <c r="J613" s="266"/>
      <c r="K613" s="266"/>
      <c r="L613" s="266"/>
      <c r="M613" s="266"/>
      <c r="N613" s="266"/>
      <c r="O613" s="266"/>
      <c r="P613" s="266"/>
      <c r="Q613" s="262"/>
      <c r="R613" s="266"/>
      <c r="S613" s="266"/>
      <c r="T613" s="266"/>
      <c r="U613" s="266"/>
      <c r="V613" s="266"/>
      <c r="W613" s="266"/>
      <c r="X613" s="266"/>
      <c r="Y613" s="266"/>
      <c r="Z613" s="266"/>
      <c r="AA613" s="266"/>
      <c r="AB613" s="266"/>
      <c r="AC613" s="266"/>
      <c r="AD613" s="266"/>
      <c r="AE613" s="365"/>
      <c r="AF613" s="366"/>
      <c r="AG613" s="366"/>
      <c r="AH613" s="366"/>
      <c r="AI613" s="366"/>
      <c r="AJ613" s="366"/>
      <c r="AK613" s="366"/>
      <c r="AL613" s="366"/>
      <c r="AM613" s="366"/>
      <c r="AN613" s="366"/>
      <c r="AO613" s="366"/>
      <c r="AP613" s="366"/>
      <c r="AQ613" s="366"/>
      <c r="AR613" s="366"/>
      <c r="AS613" s="264"/>
    </row>
    <row r="614" spans="1:45" outlineLevel="1">
      <c r="A614" s="466">
        <v>3</v>
      </c>
      <c r="B614" s="381" t="s">
        <v>97</v>
      </c>
      <c r="C614" s="253" t="s">
        <v>25</v>
      </c>
      <c r="D614" s="257"/>
      <c r="E614" s="257"/>
      <c r="F614" s="257"/>
      <c r="G614" s="257"/>
      <c r="H614" s="257"/>
      <c r="I614" s="257"/>
      <c r="J614" s="257"/>
      <c r="K614" s="257"/>
      <c r="L614" s="257"/>
      <c r="M614" s="257"/>
      <c r="N614" s="257"/>
      <c r="O614" s="257"/>
      <c r="P614" s="257"/>
      <c r="Q614" s="253"/>
      <c r="R614" s="257"/>
      <c r="S614" s="257"/>
      <c r="T614" s="257"/>
      <c r="U614" s="257"/>
      <c r="V614" s="257"/>
      <c r="W614" s="257"/>
      <c r="X614" s="257"/>
      <c r="Y614" s="257"/>
      <c r="Z614" s="257"/>
      <c r="AA614" s="257"/>
      <c r="AB614" s="257"/>
      <c r="AC614" s="257"/>
      <c r="AD614" s="257"/>
      <c r="AE614" s="363"/>
      <c r="AF614" s="363"/>
      <c r="AG614" s="363"/>
      <c r="AH614" s="363"/>
      <c r="AI614" s="363"/>
      <c r="AJ614" s="363"/>
      <c r="AK614" s="363"/>
      <c r="AL614" s="363"/>
      <c r="AM614" s="363"/>
      <c r="AN614" s="363"/>
      <c r="AO614" s="363"/>
      <c r="AP614" s="363"/>
      <c r="AQ614" s="363"/>
      <c r="AR614" s="363"/>
      <c r="AS614" s="258">
        <f>SUM(AE614:AR614)</f>
        <v>0</v>
      </c>
    </row>
    <row r="615" spans="1:45" outlineLevel="1">
      <c r="A615" s="466"/>
      <c r="B615" s="256" t="s">
        <v>309</v>
      </c>
      <c r="C615" s="253" t="s">
        <v>163</v>
      </c>
      <c r="D615" s="257"/>
      <c r="E615" s="257"/>
      <c r="F615" s="257"/>
      <c r="G615" s="257"/>
      <c r="H615" s="257"/>
      <c r="I615" s="257"/>
      <c r="J615" s="257"/>
      <c r="K615" s="257"/>
      <c r="L615" s="257"/>
      <c r="M615" s="257"/>
      <c r="N615" s="257"/>
      <c r="O615" s="257"/>
      <c r="P615" s="257"/>
      <c r="Q615" s="416"/>
      <c r="R615" s="257"/>
      <c r="S615" s="257"/>
      <c r="T615" s="257"/>
      <c r="U615" s="257"/>
      <c r="V615" s="257"/>
      <c r="W615" s="257"/>
      <c r="X615" s="257"/>
      <c r="Y615" s="257"/>
      <c r="Z615" s="257"/>
      <c r="AA615" s="257"/>
      <c r="AB615" s="257"/>
      <c r="AC615" s="257"/>
      <c r="AD615" s="257"/>
      <c r="AE615" s="364">
        <f>AE614</f>
        <v>0</v>
      </c>
      <c r="AF615" s="364">
        <f t="shared" ref="AF615" si="1772">AF614</f>
        <v>0</v>
      </c>
      <c r="AG615" s="364">
        <f t="shared" ref="AG615" si="1773">AG614</f>
        <v>0</v>
      </c>
      <c r="AH615" s="364">
        <f t="shared" ref="AH615" si="1774">AH614</f>
        <v>0</v>
      </c>
      <c r="AI615" s="364">
        <f t="shared" ref="AI615" si="1775">AI614</f>
        <v>0</v>
      </c>
      <c r="AJ615" s="364">
        <f t="shared" ref="AJ615" si="1776">AJ614</f>
        <v>0</v>
      </c>
      <c r="AK615" s="364">
        <f t="shared" ref="AK615" si="1777">AK614</f>
        <v>0</v>
      </c>
      <c r="AL615" s="364">
        <f t="shared" ref="AL615" si="1778">AL614</f>
        <v>0</v>
      </c>
      <c r="AM615" s="364">
        <f t="shared" ref="AM615" si="1779">AM614</f>
        <v>0</v>
      </c>
      <c r="AN615" s="364">
        <f t="shared" ref="AN615" si="1780">AN614</f>
        <v>0</v>
      </c>
      <c r="AO615" s="364">
        <f t="shared" ref="AO615" si="1781">AO614</f>
        <v>0</v>
      </c>
      <c r="AP615" s="364">
        <f t="shared" ref="AP615" si="1782">AP614</f>
        <v>0</v>
      </c>
      <c r="AQ615" s="364">
        <f t="shared" ref="AQ615" si="1783">AQ614</f>
        <v>0</v>
      </c>
      <c r="AR615" s="364">
        <f t="shared" ref="AR615" si="1784">AR614</f>
        <v>0</v>
      </c>
      <c r="AS615" s="259"/>
    </row>
    <row r="616" spans="1:45" outlineLevel="1">
      <c r="A616" s="466"/>
      <c r="B616" s="256"/>
      <c r="C616" s="267"/>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c r="AA616" s="253"/>
      <c r="AB616" s="253"/>
      <c r="AC616" s="253"/>
      <c r="AD616" s="253"/>
      <c r="AE616" s="365"/>
      <c r="AF616" s="365"/>
      <c r="AG616" s="365"/>
      <c r="AH616" s="365"/>
      <c r="AI616" s="365"/>
      <c r="AJ616" s="365"/>
      <c r="AK616" s="365"/>
      <c r="AL616" s="365"/>
      <c r="AM616" s="365"/>
      <c r="AN616" s="365"/>
      <c r="AO616" s="365"/>
      <c r="AP616" s="365"/>
      <c r="AQ616" s="365"/>
      <c r="AR616" s="365"/>
      <c r="AS616" s="268"/>
    </row>
    <row r="617" spans="1:45" outlineLevel="1">
      <c r="A617" s="466">
        <v>4</v>
      </c>
      <c r="B617" s="275" t="s">
        <v>654</v>
      </c>
      <c r="C617" s="253" t="s">
        <v>25</v>
      </c>
      <c r="D617" s="257"/>
      <c r="E617" s="257"/>
      <c r="F617" s="257"/>
      <c r="G617" s="257"/>
      <c r="H617" s="257"/>
      <c r="I617" s="257"/>
      <c r="J617" s="257"/>
      <c r="K617" s="257"/>
      <c r="L617" s="257"/>
      <c r="M617" s="257"/>
      <c r="N617" s="257"/>
      <c r="O617" s="257"/>
      <c r="P617" s="257"/>
      <c r="Q617" s="253"/>
      <c r="R617" s="257"/>
      <c r="S617" s="257"/>
      <c r="T617" s="257"/>
      <c r="U617" s="257"/>
      <c r="V617" s="257"/>
      <c r="W617" s="257"/>
      <c r="X617" s="257"/>
      <c r="Y617" s="257"/>
      <c r="Z617" s="257"/>
      <c r="AA617" s="257"/>
      <c r="AB617" s="257"/>
      <c r="AC617" s="257"/>
      <c r="AD617" s="257"/>
      <c r="AE617" s="363"/>
      <c r="AF617" s="363"/>
      <c r="AG617" s="363"/>
      <c r="AH617" s="363"/>
      <c r="AI617" s="363"/>
      <c r="AJ617" s="363"/>
      <c r="AK617" s="363"/>
      <c r="AL617" s="363"/>
      <c r="AM617" s="363"/>
      <c r="AN617" s="363"/>
      <c r="AO617" s="363"/>
      <c r="AP617" s="363"/>
      <c r="AQ617" s="363"/>
      <c r="AR617" s="363"/>
      <c r="AS617" s="258">
        <f>SUM(AE617:AR617)</f>
        <v>0</v>
      </c>
    </row>
    <row r="618" spans="1:45" outlineLevel="1">
      <c r="A618" s="466"/>
      <c r="B618" s="256" t="s">
        <v>309</v>
      </c>
      <c r="C618" s="253" t="s">
        <v>163</v>
      </c>
      <c r="D618" s="257"/>
      <c r="E618" s="257"/>
      <c r="F618" s="257"/>
      <c r="G618" s="257"/>
      <c r="H618" s="257"/>
      <c r="I618" s="257"/>
      <c r="J618" s="257"/>
      <c r="K618" s="257"/>
      <c r="L618" s="257"/>
      <c r="M618" s="257"/>
      <c r="N618" s="257"/>
      <c r="O618" s="257"/>
      <c r="P618" s="257"/>
      <c r="Q618" s="416"/>
      <c r="R618" s="257"/>
      <c r="S618" s="257"/>
      <c r="T618" s="257"/>
      <c r="U618" s="257"/>
      <c r="V618" s="257"/>
      <c r="W618" s="257"/>
      <c r="X618" s="257"/>
      <c r="Y618" s="257"/>
      <c r="Z618" s="257"/>
      <c r="AA618" s="257"/>
      <c r="AB618" s="257"/>
      <c r="AC618" s="257"/>
      <c r="AD618" s="257"/>
      <c r="AE618" s="364">
        <f>AE617</f>
        <v>0</v>
      </c>
      <c r="AF618" s="364">
        <f t="shared" ref="AF618" si="1785">AF617</f>
        <v>0</v>
      </c>
      <c r="AG618" s="364">
        <f t="shared" ref="AG618" si="1786">AG617</f>
        <v>0</v>
      </c>
      <c r="AH618" s="364">
        <f t="shared" ref="AH618" si="1787">AH617</f>
        <v>0</v>
      </c>
      <c r="AI618" s="364">
        <f t="shared" ref="AI618" si="1788">AI617</f>
        <v>0</v>
      </c>
      <c r="AJ618" s="364">
        <f t="shared" ref="AJ618" si="1789">AJ617</f>
        <v>0</v>
      </c>
      <c r="AK618" s="364">
        <f t="shared" ref="AK618" si="1790">AK617</f>
        <v>0</v>
      </c>
      <c r="AL618" s="364">
        <f t="shared" ref="AL618" si="1791">AL617</f>
        <v>0</v>
      </c>
      <c r="AM618" s="364">
        <f t="shared" ref="AM618" si="1792">AM617</f>
        <v>0</v>
      </c>
      <c r="AN618" s="364">
        <f t="shared" ref="AN618" si="1793">AN617</f>
        <v>0</v>
      </c>
      <c r="AO618" s="364">
        <f t="shared" ref="AO618" si="1794">AO617</f>
        <v>0</v>
      </c>
      <c r="AP618" s="364">
        <f t="shared" ref="AP618" si="1795">AP617</f>
        <v>0</v>
      </c>
      <c r="AQ618" s="364">
        <f t="shared" ref="AQ618" si="1796">AQ617</f>
        <v>0</v>
      </c>
      <c r="AR618" s="364">
        <f t="shared" ref="AR618" si="1797">AR617</f>
        <v>0</v>
      </c>
      <c r="AS618" s="259"/>
    </row>
    <row r="619" spans="1:45" outlineLevel="1">
      <c r="A619" s="466"/>
      <c r="B619" s="256"/>
      <c r="C619" s="267"/>
      <c r="D619" s="266"/>
      <c r="E619" s="266"/>
      <c r="F619" s="266"/>
      <c r="G619" s="266"/>
      <c r="H619" s="266"/>
      <c r="I619" s="266"/>
      <c r="J619" s="266"/>
      <c r="K619" s="266"/>
      <c r="L619" s="266"/>
      <c r="M619" s="266"/>
      <c r="N619" s="266"/>
      <c r="O619" s="266"/>
      <c r="P619" s="266"/>
      <c r="Q619" s="253"/>
      <c r="R619" s="266"/>
      <c r="S619" s="266"/>
      <c r="T619" s="266"/>
      <c r="U619" s="266"/>
      <c r="V619" s="266"/>
      <c r="W619" s="266"/>
      <c r="X619" s="266"/>
      <c r="Y619" s="266"/>
      <c r="Z619" s="266"/>
      <c r="AA619" s="266"/>
      <c r="AB619" s="266"/>
      <c r="AC619" s="266"/>
      <c r="AD619" s="266"/>
      <c r="AE619" s="365"/>
      <c r="AF619" s="365"/>
      <c r="AG619" s="365"/>
      <c r="AH619" s="365"/>
      <c r="AI619" s="365"/>
      <c r="AJ619" s="365"/>
      <c r="AK619" s="365"/>
      <c r="AL619" s="365"/>
      <c r="AM619" s="365"/>
      <c r="AN619" s="365"/>
      <c r="AO619" s="365"/>
      <c r="AP619" s="365"/>
      <c r="AQ619" s="365"/>
      <c r="AR619" s="365"/>
      <c r="AS619" s="268"/>
    </row>
    <row r="620" spans="1:45" ht="15.75" customHeight="1" outlineLevel="1">
      <c r="A620" s="466">
        <v>5</v>
      </c>
      <c r="B620" s="381" t="s">
        <v>98</v>
      </c>
      <c r="C620" s="253" t="s">
        <v>25</v>
      </c>
      <c r="D620" s="257"/>
      <c r="E620" s="257"/>
      <c r="F620" s="257"/>
      <c r="G620" s="257"/>
      <c r="H620" s="257"/>
      <c r="I620" s="257"/>
      <c r="J620" s="257"/>
      <c r="K620" s="257"/>
      <c r="L620" s="257"/>
      <c r="M620" s="257"/>
      <c r="N620" s="257"/>
      <c r="O620" s="257"/>
      <c r="P620" s="257"/>
      <c r="Q620" s="253"/>
      <c r="R620" s="257"/>
      <c r="S620" s="257"/>
      <c r="T620" s="257"/>
      <c r="U620" s="257"/>
      <c r="V620" s="257"/>
      <c r="W620" s="257"/>
      <c r="X620" s="257"/>
      <c r="Y620" s="257"/>
      <c r="Z620" s="257"/>
      <c r="AA620" s="257"/>
      <c r="AB620" s="257"/>
      <c r="AC620" s="257"/>
      <c r="AD620" s="257"/>
      <c r="AE620" s="363"/>
      <c r="AF620" s="363"/>
      <c r="AG620" s="363"/>
      <c r="AH620" s="363"/>
      <c r="AI620" s="363"/>
      <c r="AJ620" s="363"/>
      <c r="AK620" s="363"/>
      <c r="AL620" s="363"/>
      <c r="AM620" s="363"/>
      <c r="AN620" s="363"/>
      <c r="AO620" s="363"/>
      <c r="AP620" s="363"/>
      <c r="AQ620" s="363"/>
      <c r="AR620" s="363"/>
      <c r="AS620" s="258">
        <f>SUM(AE620:AR620)</f>
        <v>0</v>
      </c>
    </row>
    <row r="621" spans="1:45" outlineLevel="1">
      <c r="A621" s="466"/>
      <c r="B621" s="256" t="s">
        <v>309</v>
      </c>
      <c r="C621" s="253" t="s">
        <v>163</v>
      </c>
      <c r="D621" s="257"/>
      <c r="E621" s="257"/>
      <c r="F621" s="257"/>
      <c r="G621" s="257"/>
      <c r="H621" s="257"/>
      <c r="I621" s="257"/>
      <c r="J621" s="257"/>
      <c r="K621" s="257"/>
      <c r="L621" s="257"/>
      <c r="M621" s="257"/>
      <c r="N621" s="257"/>
      <c r="O621" s="257"/>
      <c r="P621" s="257"/>
      <c r="Q621" s="416"/>
      <c r="R621" s="257"/>
      <c r="S621" s="257"/>
      <c r="T621" s="257"/>
      <c r="U621" s="257"/>
      <c r="V621" s="257"/>
      <c r="W621" s="257"/>
      <c r="X621" s="257"/>
      <c r="Y621" s="257"/>
      <c r="Z621" s="257"/>
      <c r="AA621" s="257"/>
      <c r="AB621" s="257"/>
      <c r="AC621" s="257"/>
      <c r="AD621" s="257"/>
      <c r="AE621" s="364">
        <f>AE620</f>
        <v>0</v>
      </c>
      <c r="AF621" s="364">
        <f t="shared" ref="AF621" si="1798">AF620</f>
        <v>0</v>
      </c>
      <c r="AG621" s="364">
        <f t="shared" ref="AG621" si="1799">AG620</f>
        <v>0</v>
      </c>
      <c r="AH621" s="364">
        <f t="shared" ref="AH621" si="1800">AH620</f>
        <v>0</v>
      </c>
      <c r="AI621" s="364">
        <f t="shared" ref="AI621" si="1801">AI620</f>
        <v>0</v>
      </c>
      <c r="AJ621" s="364">
        <f t="shared" ref="AJ621" si="1802">AJ620</f>
        <v>0</v>
      </c>
      <c r="AK621" s="364">
        <f t="shared" ref="AK621" si="1803">AK620</f>
        <v>0</v>
      </c>
      <c r="AL621" s="364">
        <f t="shared" ref="AL621" si="1804">AL620</f>
        <v>0</v>
      </c>
      <c r="AM621" s="364">
        <f t="shared" ref="AM621" si="1805">AM620</f>
        <v>0</v>
      </c>
      <c r="AN621" s="364">
        <f t="shared" ref="AN621" si="1806">AN620</f>
        <v>0</v>
      </c>
      <c r="AO621" s="364">
        <f t="shared" ref="AO621" si="1807">AO620</f>
        <v>0</v>
      </c>
      <c r="AP621" s="364">
        <f t="shared" ref="AP621" si="1808">AP620</f>
        <v>0</v>
      </c>
      <c r="AQ621" s="364">
        <f t="shared" ref="AQ621" si="1809">AQ620</f>
        <v>0</v>
      </c>
      <c r="AR621" s="364">
        <f t="shared" ref="AR621" si="1810">AR620</f>
        <v>0</v>
      </c>
      <c r="AS621" s="259"/>
    </row>
    <row r="622" spans="1:45" outlineLevel="1">
      <c r="A622" s="466"/>
      <c r="B622" s="256"/>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c r="AA622" s="253"/>
      <c r="AB622" s="253"/>
      <c r="AC622" s="253"/>
      <c r="AD622" s="253"/>
      <c r="AE622" s="375"/>
      <c r="AF622" s="376"/>
      <c r="AG622" s="376"/>
      <c r="AH622" s="376"/>
      <c r="AI622" s="376"/>
      <c r="AJ622" s="376"/>
      <c r="AK622" s="376"/>
      <c r="AL622" s="376"/>
      <c r="AM622" s="376"/>
      <c r="AN622" s="376"/>
      <c r="AO622" s="376"/>
      <c r="AP622" s="376"/>
      <c r="AQ622" s="376"/>
      <c r="AR622" s="376"/>
      <c r="AS622" s="259"/>
    </row>
    <row r="623" spans="1:45" ht="15.75" outlineLevel="1">
      <c r="A623" s="466"/>
      <c r="B623" s="280" t="s">
        <v>495</v>
      </c>
      <c r="C623" s="251"/>
      <c r="D623" s="251"/>
      <c r="E623" s="251"/>
      <c r="F623" s="251"/>
      <c r="G623" s="251"/>
      <c r="H623" s="251"/>
      <c r="I623" s="251"/>
      <c r="J623" s="251"/>
      <c r="K623" s="251"/>
      <c r="L623" s="251"/>
      <c r="M623" s="251"/>
      <c r="N623" s="251"/>
      <c r="O623" s="251"/>
      <c r="P623" s="251"/>
      <c r="Q623" s="252"/>
      <c r="R623" s="251"/>
      <c r="S623" s="251"/>
      <c r="T623" s="251"/>
      <c r="U623" s="251"/>
      <c r="V623" s="251"/>
      <c r="W623" s="251"/>
      <c r="X623" s="251"/>
      <c r="Y623" s="251"/>
      <c r="Z623" s="251"/>
      <c r="AA623" s="251"/>
      <c r="AB623" s="251"/>
      <c r="AC623" s="251"/>
      <c r="AD623" s="251"/>
      <c r="AE623" s="367"/>
      <c r="AF623" s="367"/>
      <c r="AG623" s="367"/>
      <c r="AH623" s="367"/>
      <c r="AI623" s="367"/>
      <c r="AJ623" s="367"/>
      <c r="AK623" s="367"/>
      <c r="AL623" s="367"/>
      <c r="AM623" s="367"/>
      <c r="AN623" s="367"/>
      <c r="AO623" s="367"/>
      <c r="AP623" s="367"/>
      <c r="AQ623" s="367"/>
      <c r="AR623" s="367"/>
      <c r="AS623" s="254"/>
    </row>
    <row r="624" spans="1:45" outlineLevel="1">
      <c r="A624" s="466">
        <v>6</v>
      </c>
      <c r="B624" s="381" t="s">
        <v>99</v>
      </c>
      <c r="C624" s="253" t="s">
        <v>25</v>
      </c>
      <c r="D624" s="257"/>
      <c r="E624" s="257"/>
      <c r="F624" s="257"/>
      <c r="G624" s="257"/>
      <c r="H624" s="257"/>
      <c r="I624" s="257"/>
      <c r="J624" s="257"/>
      <c r="K624" s="257"/>
      <c r="L624" s="257"/>
      <c r="M624" s="257"/>
      <c r="N624" s="257"/>
      <c r="O624" s="257"/>
      <c r="P624" s="257"/>
      <c r="Q624" s="257">
        <v>12</v>
      </c>
      <c r="R624" s="257"/>
      <c r="S624" s="257"/>
      <c r="T624" s="257"/>
      <c r="U624" s="257"/>
      <c r="V624" s="257"/>
      <c r="W624" s="257"/>
      <c r="X624" s="257"/>
      <c r="Y624" s="257"/>
      <c r="Z624" s="257"/>
      <c r="AA624" s="257"/>
      <c r="AB624" s="257"/>
      <c r="AC624" s="257"/>
      <c r="AD624" s="257"/>
      <c r="AE624" s="368"/>
      <c r="AF624" s="363"/>
      <c r="AG624" s="363"/>
      <c r="AH624" s="363"/>
      <c r="AI624" s="363"/>
      <c r="AJ624" s="363"/>
      <c r="AK624" s="363"/>
      <c r="AL624" s="368"/>
      <c r="AM624" s="368"/>
      <c r="AN624" s="368"/>
      <c r="AO624" s="368"/>
      <c r="AP624" s="368"/>
      <c r="AQ624" s="368"/>
      <c r="AR624" s="368"/>
      <c r="AS624" s="258">
        <f>SUM(AE624:AR624)</f>
        <v>0</v>
      </c>
    </row>
    <row r="625" spans="1:45" outlineLevel="1">
      <c r="A625" s="466"/>
      <c r="B625" s="256" t="s">
        <v>309</v>
      </c>
      <c r="C625" s="253" t="s">
        <v>163</v>
      </c>
      <c r="D625" s="257"/>
      <c r="E625" s="257"/>
      <c r="F625" s="257"/>
      <c r="G625" s="257"/>
      <c r="H625" s="257"/>
      <c r="I625" s="257"/>
      <c r="J625" s="257"/>
      <c r="K625" s="257"/>
      <c r="L625" s="257"/>
      <c r="M625" s="257"/>
      <c r="N625" s="257"/>
      <c r="O625" s="257"/>
      <c r="P625" s="257"/>
      <c r="Q625" s="257">
        <f>Q624</f>
        <v>12</v>
      </c>
      <c r="R625" s="257"/>
      <c r="S625" s="257"/>
      <c r="T625" s="257"/>
      <c r="U625" s="257"/>
      <c r="V625" s="257"/>
      <c r="W625" s="257"/>
      <c r="X625" s="257"/>
      <c r="Y625" s="257"/>
      <c r="Z625" s="257"/>
      <c r="AA625" s="257"/>
      <c r="AB625" s="257"/>
      <c r="AC625" s="257"/>
      <c r="AD625" s="257"/>
      <c r="AE625" s="364">
        <f>AE624</f>
        <v>0</v>
      </c>
      <c r="AF625" s="364">
        <f t="shared" ref="AF625" si="1811">AF624</f>
        <v>0</v>
      </c>
      <c r="AG625" s="364">
        <f t="shared" ref="AG625" si="1812">AG624</f>
        <v>0</v>
      </c>
      <c r="AH625" s="364">
        <f t="shared" ref="AH625" si="1813">AH624</f>
        <v>0</v>
      </c>
      <c r="AI625" s="364">
        <f t="shared" ref="AI625" si="1814">AI624</f>
        <v>0</v>
      </c>
      <c r="AJ625" s="364">
        <f t="shared" ref="AJ625" si="1815">AJ624</f>
        <v>0</v>
      </c>
      <c r="AK625" s="364">
        <f t="shared" ref="AK625" si="1816">AK624</f>
        <v>0</v>
      </c>
      <c r="AL625" s="364">
        <f t="shared" ref="AL625" si="1817">AL624</f>
        <v>0</v>
      </c>
      <c r="AM625" s="364">
        <f t="shared" ref="AM625" si="1818">AM624</f>
        <v>0</v>
      </c>
      <c r="AN625" s="364">
        <f t="shared" ref="AN625" si="1819">AN624</f>
        <v>0</v>
      </c>
      <c r="AO625" s="364">
        <f t="shared" ref="AO625" si="1820">AO624</f>
        <v>0</v>
      </c>
      <c r="AP625" s="364">
        <f t="shared" ref="AP625" si="1821">AP624</f>
        <v>0</v>
      </c>
      <c r="AQ625" s="364">
        <f t="shared" ref="AQ625" si="1822">AQ624</f>
        <v>0</v>
      </c>
      <c r="AR625" s="364">
        <f t="shared" ref="AR625" si="1823">AR624</f>
        <v>0</v>
      </c>
      <c r="AS625" s="272"/>
    </row>
    <row r="626" spans="1:45" outlineLevel="1">
      <c r="A626" s="466"/>
      <c r="B626" s="271"/>
      <c r="C626" s="27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c r="AA626" s="253"/>
      <c r="AB626" s="253"/>
      <c r="AC626" s="253"/>
      <c r="AD626" s="253"/>
      <c r="AE626" s="369"/>
      <c r="AF626" s="369"/>
      <c r="AG626" s="369"/>
      <c r="AH626" s="369"/>
      <c r="AI626" s="369"/>
      <c r="AJ626" s="369"/>
      <c r="AK626" s="369"/>
      <c r="AL626" s="369"/>
      <c r="AM626" s="369"/>
      <c r="AN626" s="369"/>
      <c r="AO626" s="369"/>
      <c r="AP626" s="369"/>
      <c r="AQ626" s="369"/>
      <c r="AR626" s="369"/>
      <c r="AS626" s="274"/>
    </row>
    <row r="627" spans="1:45" ht="30" outlineLevel="1">
      <c r="A627" s="466">
        <v>7</v>
      </c>
      <c r="B627" s="381" t="s">
        <v>100</v>
      </c>
      <c r="C627" s="253" t="s">
        <v>25</v>
      </c>
      <c r="D627" s="257"/>
      <c r="E627" s="257"/>
      <c r="F627" s="257"/>
      <c r="G627" s="257"/>
      <c r="H627" s="257"/>
      <c r="I627" s="257"/>
      <c r="J627" s="257"/>
      <c r="K627" s="257"/>
      <c r="L627" s="257"/>
      <c r="M627" s="257"/>
      <c r="N627" s="257"/>
      <c r="O627" s="257"/>
      <c r="P627" s="257"/>
      <c r="Q627" s="257">
        <v>12</v>
      </c>
      <c r="R627" s="257"/>
      <c r="S627" s="257"/>
      <c r="T627" s="257"/>
      <c r="U627" s="257"/>
      <c r="V627" s="257"/>
      <c r="W627" s="257"/>
      <c r="X627" s="257"/>
      <c r="Y627" s="257"/>
      <c r="Z627" s="257"/>
      <c r="AA627" s="257"/>
      <c r="AB627" s="257"/>
      <c r="AC627" s="257"/>
      <c r="AD627" s="257"/>
      <c r="AE627" s="368"/>
      <c r="AF627" s="363"/>
      <c r="AG627" s="363"/>
      <c r="AH627" s="363"/>
      <c r="AI627" s="363"/>
      <c r="AJ627" s="363"/>
      <c r="AK627" s="363"/>
      <c r="AL627" s="368"/>
      <c r="AM627" s="368"/>
      <c r="AN627" s="368"/>
      <c r="AO627" s="368"/>
      <c r="AP627" s="368"/>
      <c r="AQ627" s="368"/>
      <c r="AR627" s="368"/>
      <c r="AS627" s="258">
        <f>SUM(AE627:AR627)</f>
        <v>0</v>
      </c>
    </row>
    <row r="628" spans="1:45" outlineLevel="1">
      <c r="A628" s="466"/>
      <c r="B628" s="256" t="s">
        <v>309</v>
      </c>
      <c r="C628" s="253" t="s">
        <v>163</v>
      </c>
      <c r="D628" s="257"/>
      <c r="E628" s="257"/>
      <c r="F628" s="257"/>
      <c r="G628" s="257"/>
      <c r="H628" s="257"/>
      <c r="I628" s="257"/>
      <c r="J628" s="257"/>
      <c r="K628" s="257"/>
      <c r="L628" s="257"/>
      <c r="M628" s="257"/>
      <c r="N628" s="257"/>
      <c r="O628" s="257"/>
      <c r="P628" s="257"/>
      <c r="Q628" s="257">
        <f>Q627</f>
        <v>12</v>
      </c>
      <c r="R628" s="257"/>
      <c r="S628" s="257"/>
      <c r="T628" s="257"/>
      <c r="U628" s="257"/>
      <c r="V628" s="257"/>
      <c r="W628" s="257"/>
      <c r="X628" s="257"/>
      <c r="Y628" s="257"/>
      <c r="Z628" s="257"/>
      <c r="AA628" s="257"/>
      <c r="AB628" s="257"/>
      <c r="AC628" s="257"/>
      <c r="AD628" s="257"/>
      <c r="AE628" s="364">
        <f>AE627</f>
        <v>0</v>
      </c>
      <c r="AF628" s="364">
        <f t="shared" ref="AF628" si="1824">AF627</f>
        <v>0</v>
      </c>
      <c r="AG628" s="364">
        <f t="shared" ref="AG628" si="1825">AG627</f>
        <v>0</v>
      </c>
      <c r="AH628" s="364">
        <f t="shared" ref="AH628" si="1826">AH627</f>
        <v>0</v>
      </c>
      <c r="AI628" s="364">
        <f t="shared" ref="AI628" si="1827">AI627</f>
        <v>0</v>
      </c>
      <c r="AJ628" s="364">
        <f t="shared" ref="AJ628" si="1828">AJ627</f>
        <v>0</v>
      </c>
      <c r="AK628" s="364">
        <f t="shared" ref="AK628" si="1829">AK627</f>
        <v>0</v>
      </c>
      <c r="AL628" s="364">
        <f t="shared" ref="AL628" si="1830">AL627</f>
        <v>0</v>
      </c>
      <c r="AM628" s="364">
        <f t="shared" ref="AM628" si="1831">AM627</f>
        <v>0</v>
      </c>
      <c r="AN628" s="364">
        <f t="shared" ref="AN628" si="1832">AN627</f>
        <v>0</v>
      </c>
      <c r="AO628" s="364">
        <f t="shared" ref="AO628" si="1833">AO627</f>
        <v>0</v>
      </c>
      <c r="AP628" s="364">
        <f t="shared" ref="AP628" si="1834">AP627</f>
        <v>0</v>
      </c>
      <c r="AQ628" s="364">
        <f t="shared" ref="AQ628" si="1835">AQ627</f>
        <v>0</v>
      </c>
      <c r="AR628" s="364">
        <f t="shared" ref="AR628" si="1836">AR627</f>
        <v>0</v>
      </c>
      <c r="AS628" s="272"/>
    </row>
    <row r="629" spans="1:45" outlineLevel="1">
      <c r="A629" s="466"/>
      <c r="B629" s="275"/>
      <c r="C629" s="27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c r="AA629" s="253"/>
      <c r="AB629" s="253"/>
      <c r="AC629" s="253"/>
      <c r="AD629" s="253"/>
      <c r="AE629" s="369"/>
      <c r="AF629" s="370"/>
      <c r="AG629" s="369"/>
      <c r="AH629" s="369"/>
      <c r="AI629" s="369"/>
      <c r="AJ629" s="369"/>
      <c r="AK629" s="369"/>
      <c r="AL629" s="369"/>
      <c r="AM629" s="369"/>
      <c r="AN629" s="369"/>
      <c r="AO629" s="369"/>
      <c r="AP629" s="369"/>
      <c r="AQ629" s="369"/>
      <c r="AR629" s="369"/>
      <c r="AS629" s="274"/>
    </row>
    <row r="630" spans="1:45" outlineLevel="1">
      <c r="A630" s="466">
        <v>8</v>
      </c>
      <c r="B630" s="381" t="s">
        <v>101</v>
      </c>
      <c r="C630" s="253" t="s">
        <v>25</v>
      </c>
      <c r="D630" s="257"/>
      <c r="E630" s="257"/>
      <c r="F630" s="257"/>
      <c r="G630" s="257"/>
      <c r="H630" s="257"/>
      <c r="I630" s="257"/>
      <c r="J630" s="257"/>
      <c r="K630" s="257"/>
      <c r="L630" s="257"/>
      <c r="M630" s="257"/>
      <c r="N630" s="257"/>
      <c r="O630" s="257"/>
      <c r="P630" s="257"/>
      <c r="Q630" s="257">
        <v>12</v>
      </c>
      <c r="R630" s="257"/>
      <c r="S630" s="257"/>
      <c r="T630" s="257"/>
      <c r="U630" s="257"/>
      <c r="V630" s="257"/>
      <c r="W630" s="257"/>
      <c r="X630" s="257"/>
      <c r="Y630" s="257"/>
      <c r="Z630" s="257"/>
      <c r="AA630" s="257"/>
      <c r="AB630" s="257"/>
      <c r="AC630" s="257"/>
      <c r="AD630" s="257"/>
      <c r="AE630" s="368"/>
      <c r="AF630" s="363"/>
      <c r="AG630" s="363"/>
      <c r="AH630" s="363"/>
      <c r="AI630" s="363"/>
      <c r="AJ630" s="363"/>
      <c r="AK630" s="363"/>
      <c r="AL630" s="368"/>
      <c r="AM630" s="368"/>
      <c r="AN630" s="368"/>
      <c r="AO630" s="368"/>
      <c r="AP630" s="368"/>
      <c r="AQ630" s="368"/>
      <c r="AR630" s="368"/>
      <c r="AS630" s="258">
        <f>SUM(AE630:AR630)</f>
        <v>0</v>
      </c>
    </row>
    <row r="631" spans="1:45" outlineLevel="1">
      <c r="A631" s="466"/>
      <c r="B631" s="256" t="s">
        <v>309</v>
      </c>
      <c r="C631" s="253" t="s">
        <v>163</v>
      </c>
      <c r="D631" s="257"/>
      <c r="E631" s="257"/>
      <c r="F631" s="257"/>
      <c r="G631" s="257"/>
      <c r="H631" s="257"/>
      <c r="I631" s="257"/>
      <c r="J631" s="257"/>
      <c r="K631" s="257"/>
      <c r="L631" s="257"/>
      <c r="M631" s="257"/>
      <c r="N631" s="257"/>
      <c r="O631" s="257"/>
      <c r="P631" s="257"/>
      <c r="Q631" s="257">
        <f>Q630</f>
        <v>12</v>
      </c>
      <c r="R631" s="257"/>
      <c r="S631" s="257"/>
      <c r="T631" s="257"/>
      <c r="U631" s="257"/>
      <c r="V631" s="257"/>
      <c r="W631" s="257"/>
      <c r="X631" s="257"/>
      <c r="Y631" s="257"/>
      <c r="Z631" s="257"/>
      <c r="AA631" s="257"/>
      <c r="AB631" s="257"/>
      <c r="AC631" s="257"/>
      <c r="AD631" s="257"/>
      <c r="AE631" s="364">
        <f>AE630</f>
        <v>0</v>
      </c>
      <c r="AF631" s="364">
        <f t="shared" ref="AF631" si="1837">AF630</f>
        <v>0</v>
      </c>
      <c r="AG631" s="364">
        <f t="shared" ref="AG631" si="1838">AG630</f>
        <v>0</v>
      </c>
      <c r="AH631" s="364">
        <f t="shared" ref="AH631" si="1839">AH630</f>
        <v>0</v>
      </c>
      <c r="AI631" s="364">
        <f t="shared" ref="AI631" si="1840">AI630</f>
        <v>0</v>
      </c>
      <c r="AJ631" s="364">
        <f t="shared" ref="AJ631" si="1841">AJ630</f>
        <v>0</v>
      </c>
      <c r="AK631" s="364">
        <f t="shared" ref="AK631" si="1842">AK630</f>
        <v>0</v>
      </c>
      <c r="AL631" s="364">
        <f t="shared" ref="AL631" si="1843">AL630</f>
        <v>0</v>
      </c>
      <c r="AM631" s="364">
        <f t="shared" ref="AM631" si="1844">AM630</f>
        <v>0</v>
      </c>
      <c r="AN631" s="364">
        <f t="shared" ref="AN631" si="1845">AN630</f>
        <v>0</v>
      </c>
      <c r="AO631" s="364">
        <f t="shared" ref="AO631" si="1846">AO630</f>
        <v>0</v>
      </c>
      <c r="AP631" s="364">
        <f t="shared" ref="AP631" si="1847">AP630</f>
        <v>0</v>
      </c>
      <c r="AQ631" s="364">
        <f t="shared" ref="AQ631" si="1848">AQ630</f>
        <v>0</v>
      </c>
      <c r="AR631" s="364">
        <f t="shared" ref="AR631" si="1849">AR630</f>
        <v>0</v>
      </c>
      <c r="AS631" s="272"/>
    </row>
    <row r="632" spans="1:45" outlineLevel="1">
      <c r="A632" s="466"/>
      <c r="B632" s="275"/>
      <c r="C632" s="273"/>
      <c r="D632" s="277"/>
      <c r="E632" s="277"/>
      <c r="F632" s="277"/>
      <c r="G632" s="277"/>
      <c r="H632" s="277"/>
      <c r="I632" s="277"/>
      <c r="J632" s="277"/>
      <c r="K632" s="277"/>
      <c r="L632" s="277"/>
      <c r="M632" s="277"/>
      <c r="N632" s="277"/>
      <c r="O632" s="277"/>
      <c r="P632" s="277"/>
      <c r="Q632" s="253"/>
      <c r="R632" s="277"/>
      <c r="S632" s="277"/>
      <c r="T632" s="277"/>
      <c r="U632" s="277"/>
      <c r="V632" s="277"/>
      <c r="W632" s="277"/>
      <c r="X632" s="277"/>
      <c r="Y632" s="277"/>
      <c r="Z632" s="277"/>
      <c r="AA632" s="277"/>
      <c r="AB632" s="277"/>
      <c r="AC632" s="277"/>
      <c r="AD632" s="277"/>
      <c r="AE632" s="369"/>
      <c r="AF632" s="370"/>
      <c r="AG632" s="369"/>
      <c r="AH632" s="369"/>
      <c r="AI632" s="369"/>
      <c r="AJ632" s="369"/>
      <c r="AK632" s="369"/>
      <c r="AL632" s="369"/>
      <c r="AM632" s="369"/>
      <c r="AN632" s="369"/>
      <c r="AO632" s="369"/>
      <c r="AP632" s="369"/>
      <c r="AQ632" s="369"/>
      <c r="AR632" s="369"/>
      <c r="AS632" s="274"/>
    </row>
    <row r="633" spans="1:45" outlineLevel="1">
      <c r="A633" s="466">
        <v>9</v>
      </c>
      <c r="B633" s="381" t="s">
        <v>102</v>
      </c>
      <c r="C633" s="253" t="s">
        <v>25</v>
      </c>
      <c r="D633" s="257"/>
      <c r="E633" s="257"/>
      <c r="F633" s="257"/>
      <c r="G633" s="257"/>
      <c r="H633" s="257"/>
      <c r="I633" s="257"/>
      <c r="J633" s="257"/>
      <c r="K633" s="257"/>
      <c r="L633" s="257"/>
      <c r="M633" s="257"/>
      <c r="N633" s="257"/>
      <c r="O633" s="257"/>
      <c r="P633" s="257"/>
      <c r="Q633" s="257">
        <v>12</v>
      </c>
      <c r="R633" s="257"/>
      <c r="S633" s="257"/>
      <c r="T633" s="257"/>
      <c r="U633" s="257"/>
      <c r="V633" s="257"/>
      <c r="W633" s="257"/>
      <c r="X633" s="257"/>
      <c r="Y633" s="257"/>
      <c r="Z633" s="257"/>
      <c r="AA633" s="257"/>
      <c r="AB633" s="257"/>
      <c r="AC633" s="257"/>
      <c r="AD633" s="257"/>
      <c r="AE633" s="368"/>
      <c r="AF633" s="363"/>
      <c r="AG633" s="363"/>
      <c r="AH633" s="363"/>
      <c r="AI633" s="363"/>
      <c r="AJ633" s="363"/>
      <c r="AK633" s="363"/>
      <c r="AL633" s="368"/>
      <c r="AM633" s="368"/>
      <c r="AN633" s="368"/>
      <c r="AO633" s="368"/>
      <c r="AP633" s="368"/>
      <c r="AQ633" s="368"/>
      <c r="AR633" s="368"/>
      <c r="AS633" s="258">
        <f>SUM(AE633:AR633)</f>
        <v>0</v>
      </c>
    </row>
    <row r="634" spans="1:45" outlineLevel="1">
      <c r="A634" s="466"/>
      <c r="B634" s="256" t="s">
        <v>309</v>
      </c>
      <c r="C634" s="253" t="s">
        <v>163</v>
      </c>
      <c r="D634" s="257"/>
      <c r="E634" s="257"/>
      <c r="F634" s="257"/>
      <c r="G634" s="257"/>
      <c r="H634" s="257"/>
      <c r="I634" s="257"/>
      <c r="J634" s="257"/>
      <c r="K634" s="257"/>
      <c r="L634" s="257"/>
      <c r="M634" s="257"/>
      <c r="N634" s="257"/>
      <c r="O634" s="257"/>
      <c r="P634" s="257"/>
      <c r="Q634" s="257">
        <f>Q633</f>
        <v>12</v>
      </c>
      <c r="R634" s="257"/>
      <c r="S634" s="257"/>
      <c r="T634" s="257"/>
      <c r="U634" s="257"/>
      <c r="V634" s="257"/>
      <c r="W634" s="257"/>
      <c r="X634" s="257"/>
      <c r="Y634" s="257"/>
      <c r="Z634" s="257"/>
      <c r="AA634" s="257"/>
      <c r="AB634" s="257"/>
      <c r="AC634" s="257"/>
      <c r="AD634" s="257"/>
      <c r="AE634" s="364">
        <f>AE633</f>
        <v>0</v>
      </c>
      <c r="AF634" s="364">
        <f t="shared" ref="AF634" si="1850">AF633</f>
        <v>0</v>
      </c>
      <c r="AG634" s="364">
        <f t="shared" ref="AG634" si="1851">AG633</f>
        <v>0</v>
      </c>
      <c r="AH634" s="364">
        <f t="shared" ref="AH634" si="1852">AH633</f>
        <v>0</v>
      </c>
      <c r="AI634" s="364">
        <f t="shared" ref="AI634" si="1853">AI633</f>
        <v>0</v>
      </c>
      <c r="AJ634" s="364">
        <f t="shared" ref="AJ634" si="1854">AJ633</f>
        <v>0</v>
      </c>
      <c r="AK634" s="364">
        <f t="shared" ref="AK634" si="1855">AK633</f>
        <v>0</v>
      </c>
      <c r="AL634" s="364">
        <f t="shared" ref="AL634" si="1856">AL633</f>
        <v>0</v>
      </c>
      <c r="AM634" s="364">
        <f t="shared" ref="AM634" si="1857">AM633</f>
        <v>0</v>
      </c>
      <c r="AN634" s="364">
        <f t="shared" ref="AN634" si="1858">AN633</f>
        <v>0</v>
      </c>
      <c r="AO634" s="364">
        <f t="shared" ref="AO634" si="1859">AO633</f>
        <v>0</v>
      </c>
      <c r="AP634" s="364">
        <f t="shared" ref="AP634" si="1860">AP633</f>
        <v>0</v>
      </c>
      <c r="AQ634" s="364">
        <f t="shared" ref="AQ634" si="1861">AQ633</f>
        <v>0</v>
      </c>
      <c r="AR634" s="364">
        <f t="shared" ref="AR634" si="1862">AR633</f>
        <v>0</v>
      </c>
      <c r="AS634" s="272"/>
    </row>
    <row r="635" spans="1:45" outlineLevel="1">
      <c r="A635" s="466"/>
      <c r="B635" s="275"/>
      <c r="C635" s="273"/>
      <c r="D635" s="277"/>
      <c r="E635" s="277"/>
      <c r="F635" s="277"/>
      <c r="G635" s="277"/>
      <c r="H635" s="277"/>
      <c r="I635" s="277"/>
      <c r="J635" s="277"/>
      <c r="K635" s="277"/>
      <c r="L635" s="277"/>
      <c r="M635" s="277"/>
      <c r="N635" s="277"/>
      <c r="O635" s="277"/>
      <c r="P635" s="277"/>
      <c r="Q635" s="253"/>
      <c r="R635" s="277"/>
      <c r="S635" s="277"/>
      <c r="T635" s="277"/>
      <c r="U635" s="277"/>
      <c r="V635" s="277"/>
      <c r="W635" s="277"/>
      <c r="X635" s="277"/>
      <c r="Y635" s="277"/>
      <c r="Z635" s="277"/>
      <c r="AA635" s="277"/>
      <c r="AB635" s="277"/>
      <c r="AC635" s="277"/>
      <c r="AD635" s="277"/>
      <c r="AE635" s="369"/>
      <c r="AF635" s="369"/>
      <c r="AG635" s="369"/>
      <c r="AH635" s="369"/>
      <c r="AI635" s="369"/>
      <c r="AJ635" s="369"/>
      <c r="AK635" s="369"/>
      <c r="AL635" s="369"/>
      <c r="AM635" s="369"/>
      <c r="AN635" s="369"/>
      <c r="AO635" s="369"/>
      <c r="AP635" s="369"/>
      <c r="AQ635" s="369"/>
      <c r="AR635" s="369"/>
      <c r="AS635" s="274"/>
    </row>
    <row r="636" spans="1:45" outlineLevel="1">
      <c r="A636" s="466">
        <v>10</v>
      </c>
      <c r="B636" s="381" t="s">
        <v>103</v>
      </c>
      <c r="C636" s="253" t="s">
        <v>25</v>
      </c>
      <c r="D636" s="257"/>
      <c r="E636" s="257"/>
      <c r="F636" s="257"/>
      <c r="G636" s="257"/>
      <c r="H636" s="257"/>
      <c r="I636" s="257"/>
      <c r="J636" s="257"/>
      <c r="K636" s="257"/>
      <c r="L636" s="257"/>
      <c r="M636" s="257"/>
      <c r="N636" s="257"/>
      <c r="O636" s="257"/>
      <c r="P636" s="257"/>
      <c r="Q636" s="257">
        <v>3</v>
      </c>
      <c r="R636" s="257"/>
      <c r="S636" s="257"/>
      <c r="T636" s="257"/>
      <c r="U636" s="257"/>
      <c r="V636" s="257"/>
      <c r="W636" s="257"/>
      <c r="X636" s="257"/>
      <c r="Y636" s="257"/>
      <c r="Z636" s="257"/>
      <c r="AA636" s="257"/>
      <c r="AB636" s="257"/>
      <c r="AC636" s="257"/>
      <c r="AD636" s="257"/>
      <c r="AE636" s="368"/>
      <c r="AF636" s="363"/>
      <c r="AG636" s="363"/>
      <c r="AH636" s="363"/>
      <c r="AI636" s="363"/>
      <c r="AJ636" s="363"/>
      <c r="AK636" s="363"/>
      <c r="AL636" s="368"/>
      <c r="AM636" s="368"/>
      <c r="AN636" s="368"/>
      <c r="AO636" s="368"/>
      <c r="AP636" s="368"/>
      <c r="AQ636" s="368"/>
      <c r="AR636" s="368"/>
      <c r="AS636" s="258">
        <f>SUM(AE636:AR636)</f>
        <v>0</v>
      </c>
    </row>
    <row r="637" spans="1:45" outlineLevel="1">
      <c r="A637" s="466"/>
      <c r="B637" s="256" t="s">
        <v>309</v>
      </c>
      <c r="C637" s="253" t="s">
        <v>163</v>
      </c>
      <c r="D637" s="257"/>
      <c r="E637" s="257"/>
      <c r="F637" s="257"/>
      <c r="G637" s="257"/>
      <c r="H637" s="257"/>
      <c r="I637" s="257"/>
      <c r="J637" s="257"/>
      <c r="K637" s="257"/>
      <c r="L637" s="257"/>
      <c r="M637" s="257"/>
      <c r="N637" s="257"/>
      <c r="O637" s="257"/>
      <c r="P637" s="257"/>
      <c r="Q637" s="257">
        <f>Q636</f>
        <v>3</v>
      </c>
      <c r="R637" s="257"/>
      <c r="S637" s="257"/>
      <c r="T637" s="257"/>
      <c r="U637" s="257"/>
      <c r="V637" s="257"/>
      <c r="W637" s="257"/>
      <c r="X637" s="257"/>
      <c r="Y637" s="257"/>
      <c r="Z637" s="257"/>
      <c r="AA637" s="257"/>
      <c r="AB637" s="257"/>
      <c r="AC637" s="257"/>
      <c r="AD637" s="257"/>
      <c r="AE637" s="364">
        <f>AE636</f>
        <v>0</v>
      </c>
      <c r="AF637" s="364">
        <f t="shared" ref="AF637" si="1863">AF636</f>
        <v>0</v>
      </c>
      <c r="AG637" s="364">
        <f t="shared" ref="AG637" si="1864">AG636</f>
        <v>0</v>
      </c>
      <c r="AH637" s="364">
        <f t="shared" ref="AH637" si="1865">AH636</f>
        <v>0</v>
      </c>
      <c r="AI637" s="364">
        <f t="shared" ref="AI637" si="1866">AI636</f>
        <v>0</v>
      </c>
      <c r="AJ637" s="364">
        <f t="shared" ref="AJ637" si="1867">AJ636</f>
        <v>0</v>
      </c>
      <c r="AK637" s="364">
        <f t="shared" ref="AK637" si="1868">AK636</f>
        <v>0</v>
      </c>
      <c r="AL637" s="364">
        <f t="shared" ref="AL637" si="1869">AL636</f>
        <v>0</v>
      </c>
      <c r="AM637" s="364">
        <f t="shared" ref="AM637" si="1870">AM636</f>
        <v>0</v>
      </c>
      <c r="AN637" s="364">
        <f t="shared" ref="AN637" si="1871">AN636</f>
        <v>0</v>
      </c>
      <c r="AO637" s="364">
        <f t="shared" ref="AO637" si="1872">AO636</f>
        <v>0</v>
      </c>
      <c r="AP637" s="364">
        <f t="shared" ref="AP637" si="1873">AP636</f>
        <v>0</v>
      </c>
      <c r="AQ637" s="364">
        <f t="shared" ref="AQ637" si="1874">AQ636</f>
        <v>0</v>
      </c>
      <c r="AR637" s="364">
        <f t="shared" ref="AR637" si="1875">AR636</f>
        <v>0</v>
      </c>
      <c r="AS637" s="272"/>
    </row>
    <row r="638" spans="1:45" outlineLevel="1">
      <c r="A638" s="466"/>
      <c r="B638" s="275"/>
      <c r="C638" s="273"/>
      <c r="D638" s="277"/>
      <c r="E638" s="277"/>
      <c r="F638" s="277"/>
      <c r="G638" s="277"/>
      <c r="H638" s="277"/>
      <c r="I638" s="277"/>
      <c r="J638" s="277"/>
      <c r="K638" s="277"/>
      <c r="L638" s="277"/>
      <c r="M638" s="277"/>
      <c r="N638" s="277"/>
      <c r="O638" s="277"/>
      <c r="P638" s="277"/>
      <c r="Q638" s="253"/>
      <c r="R638" s="277"/>
      <c r="S638" s="277"/>
      <c r="T638" s="277"/>
      <c r="U638" s="277"/>
      <c r="V638" s="277"/>
      <c r="W638" s="277"/>
      <c r="X638" s="277"/>
      <c r="Y638" s="277"/>
      <c r="Z638" s="277"/>
      <c r="AA638" s="277"/>
      <c r="AB638" s="277"/>
      <c r="AC638" s="277"/>
      <c r="AD638" s="277"/>
      <c r="AE638" s="369"/>
      <c r="AF638" s="370"/>
      <c r="AG638" s="369"/>
      <c r="AH638" s="369"/>
      <c r="AI638" s="369"/>
      <c r="AJ638" s="369"/>
      <c r="AK638" s="369"/>
      <c r="AL638" s="369"/>
      <c r="AM638" s="369"/>
      <c r="AN638" s="369"/>
      <c r="AO638" s="369"/>
      <c r="AP638" s="369"/>
      <c r="AQ638" s="369"/>
      <c r="AR638" s="369"/>
      <c r="AS638" s="274"/>
    </row>
    <row r="639" spans="1:45" ht="15.75" outlineLevel="1">
      <c r="A639" s="466"/>
      <c r="B639" s="250" t="s">
        <v>10</v>
      </c>
      <c r="C639" s="251"/>
      <c r="D639" s="251"/>
      <c r="E639" s="251"/>
      <c r="F639" s="251"/>
      <c r="G639" s="251"/>
      <c r="H639" s="251"/>
      <c r="I639" s="251"/>
      <c r="J639" s="251"/>
      <c r="K639" s="251"/>
      <c r="L639" s="251"/>
      <c r="M639" s="251"/>
      <c r="N639" s="251"/>
      <c r="O639" s="251"/>
      <c r="P639" s="251"/>
      <c r="Q639" s="252"/>
      <c r="R639" s="251"/>
      <c r="S639" s="251"/>
      <c r="T639" s="251"/>
      <c r="U639" s="251"/>
      <c r="V639" s="251"/>
      <c r="W639" s="251"/>
      <c r="X639" s="251"/>
      <c r="Y639" s="251"/>
      <c r="Z639" s="251"/>
      <c r="AA639" s="251"/>
      <c r="AB639" s="251"/>
      <c r="AC639" s="251"/>
      <c r="AD639" s="251"/>
      <c r="AE639" s="367"/>
      <c r="AF639" s="367"/>
      <c r="AG639" s="367"/>
      <c r="AH639" s="367"/>
      <c r="AI639" s="367"/>
      <c r="AJ639" s="367"/>
      <c r="AK639" s="367"/>
      <c r="AL639" s="367"/>
      <c r="AM639" s="367"/>
      <c r="AN639" s="367"/>
      <c r="AO639" s="367"/>
      <c r="AP639" s="367"/>
      <c r="AQ639" s="367"/>
      <c r="AR639" s="367"/>
      <c r="AS639" s="254"/>
    </row>
    <row r="640" spans="1:45" ht="30" outlineLevel="1">
      <c r="A640" s="466">
        <v>11</v>
      </c>
      <c r="B640" s="381" t="s">
        <v>104</v>
      </c>
      <c r="C640" s="253" t="s">
        <v>25</v>
      </c>
      <c r="D640" s="257"/>
      <c r="E640" s="257"/>
      <c r="F640" s="257"/>
      <c r="G640" s="257"/>
      <c r="H640" s="257"/>
      <c r="I640" s="257"/>
      <c r="J640" s="257"/>
      <c r="K640" s="257"/>
      <c r="L640" s="257"/>
      <c r="M640" s="257"/>
      <c r="N640" s="257"/>
      <c r="O640" s="257"/>
      <c r="P640" s="257"/>
      <c r="Q640" s="257">
        <v>12</v>
      </c>
      <c r="R640" s="257"/>
      <c r="S640" s="257"/>
      <c r="T640" s="257"/>
      <c r="U640" s="257"/>
      <c r="V640" s="257"/>
      <c r="W640" s="257"/>
      <c r="X640" s="257"/>
      <c r="Y640" s="257"/>
      <c r="Z640" s="257"/>
      <c r="AA640" s="257"/>
      <c r="AB640" s="257"/>
      <c r="AC640" s="257"/>
      <c r="AD640" s="257"/>
      <c r="AE640" s="379"/>
      <c r="AF640" s="363"/>
      <c r="AG640" s="363"/>
      <c r="AH640" s="363"/>
      <c r="AI640" s="363"/>
      <c r="AJ640" s="363"/>
      <c r="AK640" s="363"/>
      <c r="AL640" s="368"/>
      <c r="AM640" s="368"/>
      <c r="AN640" s="368"/>
      <c r="AO640" s="368"/>
      <c r="AP640" s="368"/>
      <c r="AQ640" s="368"/>
      <c r="AR640" s="368"/>
      <c r="AS640" s="258">
        <f>SUM(AE640:AR640)</f>
        <v>0</v>
      </c>
    </row>
    <row r="641" spans="1:46" outlineLevel="1">
      <c r="A641" s="466"/>
      <c r="B641" s="256" t="s">
        <v>309</v>
      </c>
      <c r="C641" s="253" t="s">
        <v>163</v>
      </c>
      <c r="D641" s="257"/>
      <c r="E641" s="257"/>
      <c r="F641" s="257"/>
      <c r="G641" s="257"/>
      <c r="H641" s="257"/>
      <c r="I641" s="257"/>
      <c r="J641" s="257"/>
      <c r="K641" s="257"/>
      <c r="L641" s="257"/>
      <c r="M641" s="257"/>
      <c r="N641" s="257"/>
      <c r="O641" s="257"/>
      <c r="P641" s="257"/>
      <c r="Q641" s="257">
        <f>Q640</f>
        <v>12</v>
      </c>
      <c r="R641" s="257"/>
      <c r="S641" s="257"/>
      <c r="T641" s="257"/>
      <c r="U641" s="257"/>
      <c r="V641" s="257"/>
      <c r="W641" s="257"/>
      <c r="X641" s="257"/>
      <c r="Y641" s="257"/>
      <c r="Z641" s="257"/>
      <c r="AA641" s="257"/>
      <c r="AB641" s="257"/>
      <c r="AC641" s="257"/>
      <c r="AD641" s="257"/>
      <c r="AE641" s="364">
        <f>AE640</f>
        <v>0</v>
      </c>
      <c r="AF641" s="364">
        <f t="shared" ref="AF641" si="1876">AF640</f>
        <v>0</v>
      </c>
      <c r="AG641" s="364">
        <f t="shared" ref="AG641" si="1877">AG640</f>
        <v>0</v>
      </c>
      <c r="AH641" s="364">
        <f t="shared" ref="AH641" si="1878">AH640</f>
        <v>0</v>
      </c>
      <c r="AI641" s="364">
        <f t="shared" ref="AI641" si="1879">AI640</f>
        <v>0</v>
      </c>
      <c r="AJ641" s="364">
        <f t="shared" ref="AJ641" si="1880">AJ640</f>
        <v>0</v>
      </c>
      <c r="AK641" s="364">
        <f t="shared" ref="AK641" si="1881">AK640</f>
        <v>0</v>
      </c>
      <c r="AL641" s="364">
        <f t="shared" ref="AL641" si="1882">AL640</f>
        <v>0</v>
      </c>
      <c r="AM641" s="364">
        <f t="shared" ref="AM641" si="1883">AM640</f>
        <v>0</v>
      </c>
      <c r="AN641" s="364">
        <f t="shared" ref="AN641" si="1884">AN640</f>
        <v>0</v>
      </c>
      <c r="AO641" s="364">
        <f t="shared" ref="AO641" si="1885">AO640</f>
        <v>0</v>
      </c>
      <c r="AP641" s="364">
        <f t="shared" ref="AP641" si="1886">AP640</f>
        <v>0</v>
      </c>
      <c r="AQ641" s="364">
        <f t="shared" ref="AQ641" si="1887">AQ640</f>
        <v>0</v>
      </c>
      <c r="AR641" s="364">
        <f t="shared" ref="AR641" si="1888">AR640</f>
        <v>0</v>
      </c>
      <c r="AS641" s="259"/>
    </row>
    <row r="642" spans="1:46" outlineLevel="1">
      <c r="A642" s="466"/>
      <c r="B642" s="276"/>
      <c r="C642" s="267"/>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c r="AA642" s="253"/>
      <c r="AB642" s="253"/>
      <c r="AC642" s="253"/>
      <c r="AD642" s="253"/>
      <c r="AE642" s="365"/>
      <c r="AF642" s="374"/>
      <c r="AG642" s="374"/>
      <c r="AH642" s="374"/>
      <c r="AI642" s="374"/>
      <c r="AJ642" s="374"/>
      <c r="AK642" s="374"/>
      <c r="AL642" s="374"/>
      <c r="AM642" s="374"/>
      <c r="AN642" s="374"/>
      <c r="AO642" s="374"/>
      <c r="AP642" s="374"/>
      <c r="AQ642" s="374"/>
      <c r="AR642" s="374"/>
      <c r="AS642" s="268"/>
    </row>
    <row r="643" spans="1:46" ht="30" outlineLevel="1">
      <c r="A643" s="466">
        <v>12</v>
      </c>
      <c r="B643" s="381" t="s">
        <v>105</v>
      </c>
      <c r="C643" s="253" t="s">
        <v>25</v>
      </c>
      <c r="D643" s="257"/>
      <c r="E643" s="257"/>
      <c r="F643" s="257"/>
      <c r="G643" s="257"/>
      <c r="H643" s="257"/>
      <c r="I643" s="257"/>
      <c r="J643" s="257"/>
      <c r="K643" s="257"/>
      <c r="L643" s="257"/>
      <c r="M643" s="257"/>
      <c r="N643" s="257"/>
      <c r="O643" s="257"/>
      <c r="P643" s="257"/>
      <c r="Q643" s="257">
        <v>12</v>
      </c>
      <c r="R643" s="257"/>
      <c r="S643" s="257"/>
      <c r="T643" s="257"/>
      <c r="U643" s="257"/>
      <c r="V643" s="257"/>
      <c r="W643" s="257"/>
      <c r="X643" s="257"/>
      <c r="Y643" s="257"/>
      <c r="Z643" s="257"/>
      <c r="AA643" s="257"/>
      <c r="AB643" s="257"/>
      <c r="AC643" s="257"/>
      <c r="AD643" s="257"/>
      <c r="AE643" s="363"/>
      <c r="AF643" s="363"/>
      <c r="AG643" s="363"/>
      <c r="AH643" s="363"/>
      <c r="AI643" s="363"/>
      <c r="AJ643" s="363"/>
      <c r="AK643" s="363"/>
      <c r="AL643" s="368"/>
      <c r="AM643" s="368"/>
      <c r="AN643" s="368"/>
      <c r="AO643" s="368"/>
      <c r="AP643" s="368"/>
      <c r="AQ643" s="368"/>
      <c r="AR643" s="368"/>
      <c r="AS643" s="258">
        <f>SUM(AE643:AR643)</f>
        <v>0</v>
      </c>
    </row>
    <row r="644" spans="1:46" outlineLevel="1">
      <c r="A644" s="466"/>
      <c r="B644" s="256" t="s">
        <v>309</v>
      </c>
      <c r="C644" s="253" t="s">
        <v>163</v>
      </c>
      <c r="D644" s="257"/>
      <c r="E644" s="257"/>
      <c r="F644" s="257"/>
      <c r="G644" s="257"/>
      <c r="H644" s="257"/>
      <c r="I644" s="257"/>
      <c r="J644" s="257"/>
      <c r="K644" s="257"/>
      <c r="L644" s="257"/>
      <c r="M644" s="257"/>
      <c r="N644" s="257"/>
      <c r="O644" s="257"/>
      <c r="P644" s="257"/>
      <c r="Q644" s="257">
        <f>Q643</f>
        <v>12</v>
      </c>
      <c r="R644" s="257"/>
      <c r="S644" s="257"/>
      <c r="T644" s="257"/>
      <c r="U644" s="257"/>
      <c r="V644" s="257"/>
      <c r="W644" s="257"/>
      <c r="X644" s="257"/>
      <c r="Y644" s="257"/>
      <c r="Z644" s="257"/>
      <c r="AA644" s="257"/>
      <c r="AB644" s="257"/>
      <c r="AC644" s="257"/>
      <c r="AD644" s="257"/>
      <c r="AE644" s="364">
        <f>AE643</f>
        <v>0</v>
      </c>
      <c r="AF644" s="364">
        <f t="shared" ref="AF644" si="1889">AF643</f>
        <v>0</v>
      </c>
      <c r="AG644" s="364">
        <f t="shared" ref="AG644" si="1890">AG643</f>
        <v>0</v>
      </c>
      <c r="AH644" s="364">
        <f t="shared" ref="AH644" si="1891">AH643</f>
        <v>0</v>
      </c>
      <c r="AI644" s="364">
        <f t="shared" ref="AI644" si="1892">AI643</f>
        <v>0</v>
      </c>
      <c r="AJ644" s="364">
        <f t="shared" ref="AJ644" si="1893">AJ643</f>
        <v>0</v>
      </c>
      <c r="AK644" s="364">
        <f t="shared" ref="AK644" si="1894">AK643</f>
        <v>0</v>
      </c>
      <c r="AL644" s="364">
        <f t="shared" ref="AL644" si="1895">AL643</f>
        <v>0</v>
      </c>
      <c r="AM644" s="364">
        <f t="shared" ref="AM644" si="1896">AM643</f>
        <v>0</v>
      </c>
      <c r="AN644" s="364">
        <f t="shared" ref="AN644" si="1897">AN643</f>
        <v>0</v>
      </c>
      <c r="AO644" s="364">
        <f t="shared" ref="AO644" si="1898">AO643</f>
        <v>0</v>
      </c>
      <c r="AP644" s="364">
        <f t="shared" ref="AP644" si="1899">AP643</f>
        <v>0</v>
      </c>
      <c r="AQ644" s="364">
        <f t="shared" ref="AQ644" si="1900">AQ643</f>
        <v>0</v>
      </c>
      <c r="AR644" s="364">
        <f t="shared" ref="AR644" si="1901">AR643</f>
        <v>0</v>
      </c>
      <c r="AS644" s="259"/>
    </row>
    <row r="645" spans="1:46" outlineLevel="1">
      <c r="A645" s="466"/>
      <c r="B645" s="276"/>
      <c r="C645" s="267"/>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375"/>
      <c r="AF645" s="375"/>
      <c r="AG645" s="365"/>
      <c r="AH645" s="365"/>
      <c r="AI645" s="365"/>
      <c r="AJ645" s="365"/>
      <c r="AK645" s="365"/>
      <c r="AL645" s="365"/>
      <c r="AM645" s="365"/>
      <c r="AN645" s="365"/>
      <c r="AO645" s="365"/>
      <c r="AP645" s="365"/>
      <c r="AQ645" s="365"/>
      <c r="AR645" s="365"/>
      <c r="AS645" s="268"/>
    </row>
    <row r="646" spans="1:46" ht="30" outlineLevel="1">
      <c r="A646" s="466">
        <v>13</v>
      </c>
      <c r="B646" s="381" t="s">
        <v>106</v>
      </c>
      <c r="C646" s="253" t="s">
        <v>25</v>
      </c>
      <c r="D646" s="257"/>
      <c r="E646" s="257"/>
      <c r="F646" s="257"/>
      <c r="G646" s="257"/>
      <c r="H646" s="257"/>
      <c r="I646" s="257"/>
      <c r="J646" s="257"/>
      <c r="K646" s="257"/>
      <c r="L646" s="257"/>
      <c r="M646" s="257"/>
      <c r="N646" s="257"/>
      <c r="O646" s="257"/>
      <c r="P646" s="257"/>
      <c r="Q646" s="257">
        <v>12</v>
      </c>
      <c r="R646" s="257"/>
      <c r="S646" s="257"/>
      <c r="T646" s="257"/>
      <c r="U646" s="257"/>
      <c r="V646" s="257"/>
      <c r="W646" s="257"/>
      <c r="X646" s="257"/>
      <c r="Y646" s="257"/>
      <c r="Z646" s="257"/>
      <c r="AA646" s="257"/>
      <c r="AB646" s="257"/>
      <c r="AC646" s="257"/>
      <c r="AD646" s="257"/>
      <c r="AE646" s="363"/>
      <c r="AF646" s="363"/>
      <c r="AG646" s="363"/>
      <c r="AH646" s="363"/>
      <c r="AI646" s="363"/>
      <c r="AJ646" s="363"/>
      <c r="AK646" s="363"/>
      <c r="AL646" s="368"/>
      <c r="AM646" s="368"/>
      <c r="AN646" s="368"/>
      <c r="AO646" s="368"/>
      <c r="AP646" s="368"/>
      <c r="AQ646" s="368"/>
      <c r="AR646" s="368"/>
      <c r="AS646" s="258">
        <f>SUM(AE646:AR646)</f>
        <v>0</v>
      </c>
    </row>
    <row r="647" spans="1:46" outlineLevel="1">
      <c r="A647" s="466"/>
      <c r="B647" s="256" t="s">
        <v>309</v>
      </c>
      <c r="C647" s="253" t="s">
        <v>163</v>
      </c>
      <c r="D647" s="257"/>
      <c r="E647" s="257"/>
      <c r="F647" s="257"/>
      <c r="G647" s="257"/>
      <c r="H647" s="257"/>
      <c r="I647" s="257"/>
      <c r="J647" s="257"/>
      <c r="K647" s="257"/>
      <c r="L647" s="257"/>
      <c r="M647" s="257"/>
      <c r="N647" s="257"/>
      <c r="O647" s="257"/>
      <c r="P647" s="257"/>
      <c r="Q647" s="257">
        <f>Q646</f>
        <v>12</v>
      </c>
      <c r="R647" s="257"/>
      <c r="S647" s="257"/>
      <c r="T647" s="257"/>
      <c r="U647" s="257"/>
      <c r="V647" s="257"/>
      <c r="W647" s="257"/>
      <c r="X647" s="257"/>
      <c r="Y647" s="257"/>
      <c r="Z647" s="257"/>
      <c r="AA647" s="257"/>
      <c r="AB647" s="257"/>
      <c r="AC647" s="257"/>
      <c r="AD647" s="257"/>
      <c r="AE647" s="364">
        <f>AE646</f>
        <v>0</v>
      </c>
      <c r="AF647" s="364">
        <f t="shared" ref="AF647" si="1902">AF646</f>
        <v>0</v>
      </c>
      <c r="AG647" s="364">
        <f t="shared" ref="AG647" si="1903">AG646</f>
        <v>0</v>
      </c>
      <c r="AH647" s="364">
        <f t="shared" ref="AH647" si="1904">AH646</f>
        <v>0</v>
      </c>
      <c r="AI647" s="364">
        <f t="shared" ref="AI647" si="1905">AI646</f>
        <v>0</v>
      </c>
      <c r="AJ647" s="364">
        <f t="shared" ref="AJ647" si="1906">AJ646</f>
        <v>0</v>
      </c>
      <c r="AK647" s="364">
        <f t="shared" ref="AK647" si="1907">AK646</f>
        <v>0</v>
      </c>
      <c r="AL647" s="364">
        <f t="shared" ref="AL647" si="1908">AL646</f>
        <v>0</v>
      </c>
      <c r="AM647" s="364">
        <f t="shared" ref="AM647" si="1909">AM646</f>
        <v>0</v>
      </c>
      <c r="AN647" s="364">
        <f t="shared" ref="AN647" si="1910">AN646</f>
        <v>0</v>
      </c>
      <c r="AO647" s="364">
        <f t="shared" ref="AO647" si="1911">AO646</f>
        <v>0</v>
      </c>
      <c r="AP647" s="364">
        <f t="shared" ref="AP647" si="1912">AP646</f>
        <v>0</v>
      </c>
      <c r="AQ647" s="364">
        <f t="shared" ref="AQ647" si="1913">AQ646</f>
        <v>0</v>
      </c>
      <c r="AR647" s="364">
        <f t="shared" ref="AR647" si="1914">AR646</f>
        <v>0</v>
      </c>
      <c r="AS647" s="268"/>
    </row>
    <row r="648" spans="1:46" outlineLevel="1">
      <c r="A648" s="466"/>
      <c r="B648" s="276"/>
      <c r="C648" s="267"/>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c r="AA648" s="253"/>
      <c r="AB648" s="253"/>
      <c r="AC648" s="253"/>
      <c r="AD648" s="253"/>
      <c r="AE648" s="365"/>
      <c r="AF648" s="365"/>
      <c r="AG648" s="365"/>
      <c r="AH648" s="365"/>
      <c r="AI648" s="365"/>
      <c r="AJ648" s="365"/>
      <c r="AK648" s="365"/>
      <c r="AL648" s="365"/>
      <c r="AM648" s="365"/>
      <c r="AN648" s="365"/>
      <c r="AO648" s="365"/>
      <c r="AP648" s="365"/>
      <c r="AQ648" s="365"/>
      <c r="AR648" s="365"/>
      <c r="AS648" s="268"/>
    </row>
    <row r="649" spans="1:46" ht="15.75" outlineLevel="1">
      <c r="A649" s="466"/>
      <c r="B649" s="250" t="s">
        <v>107</v>
      </c>
      <c r="C649" s="251"/>
      <c r="D649" s="252"/>
      <c r="E649" s="252"/>
      <c r="F649" s="252"/>
      <c r="G649" s="252"/>
      <c r="H649" s="252"/>
      <c r="I649" s="252"/>
      <c r="J649" s="252"/>
      <c r="K649" s="252"/>
      <c r="L649" s="252"/>
      <c r="M649" s="252"/>
      <c r="N649" s="252"/>
      <c r="O649" s="252"/>
      <c r="P649" s="252"/>
      <c r="Q649" s="252"/>
      <c r="R649" s="252"/>
      <c r="S649" s="251"/>
      <c r="T649" s="251"/>
      <c r="U649" s="251"/>
      <c r="V649" s="251"/>
      <c r="W649" s="251"/>
      <c r="X649" s="251"/>
      <c r="Y649" s="251"/>
      <c r="Z649" s="251"/>
      <c r="AA649" s="251"/>
      <c r="AB649" s="251"/>
      <c r="AC649" s="251"/>
      <c r="AD649" s="251"/>
      <c r="AE649" s="367"/>
      <c r="AF649" s="367"/>
      <c r="AG649" s="367"/>
      <c r="AH649" s="367"/>
      <c r="AI649" s="367"/>
      <c r="AJ649" s="367"/>
      <c r="AK649" s="367"/>
      <c r="AL649" s="367"/>
      <c r="AM649" s="367"/>
      <c r="AN649" s="367"/>
      <c r="AO649" s="367"/>
      <c r="AP649" s="367"/>
      <c r="AQ649" s="367"/>
      <c r="AR649" s="367"/>
      <c r="AS649" s="254"/>
    </row>
    <row r="650" spans="1:46" outlineLevel="1">
      <c r="A650" s="466">
        <v>14</v>
      </c>
      <c r="B650" s="276" t="s">
        <v>108</v>
      </c>
      <c r="C650" s="253" t="s">
        <v>25</v>
      </c>
      <c r="D650" s="257"/>
      <c r="E650" s="257"/>
      <c r="F650" s="257"/>
      <c r="G650" s="257"/>
      <c r="H650" s="257"/>
      <c r="I650" s="257"/>
      <c r="J650" s="257"/>
      <c r="K650" s="257"/>
      <c r="L650" s="257"/>
      <c r="M650" s="257"/>
      <c r="N650" s="257"/>
      <c r="O650" s="257"/>
      <c r="P650" s="257"/>
      <c r="Q650" s="257">
        <v>12</v>
      </c>
      <c r="R650" s="257"/>
      <c r="S650" s="257"/>
      <c r="T650" s="257"/>
      <c r="U650" s="257"/>
      <c r="V650" s="257"/>
      <c r="W650" s="257"/>
      <c r="X650" s="257"/>
      <c r="Y650" s="257"/>
      <c r="Z650" s="257"/>
      <c r="AA650" s="257"/>
      <c r="AB650" s="257"/>
      <c r="AC650" s="257"/>
      <c r="AD650" s="257"/>
      <c r="AE650" s="363"/>
      <c r="AF650" s="363"/>
      <c r="AG650" s="363"/>
      <c r="AH650" s="363"/>
      <c r="AI650" s="363"/>
      <c r="AJ650" s="363"/>
      <c r="AK650" s="363"/>
      <c r="AL650" s="363"/>
      <c r="AM650" s="363"/>
      <c r="AN650" s="363"/>
      <c r="AO650" s="363"/>
      <c r="AP650" s="363"/>
      <c r="AQ650" s="363"/>
      <c r="AR650" s="363"/>
      <c r="AS650" s="258">
        <f>SUM(AE650:AR650)</f>
        <v>0</v>
      </c>
    </row>
    <row r="651" spans="1:46" outlineLevel="1">
      <c r="A651" s="466"/>
      <c r="B651" s="256" t="s">
        <v>309</v>
      </c>
      <c r="C651" s="253" t="s">
        <v>163</v>
      </c>
      <c r="D651" s="257"/>
      <c r="E651" s="257"/>
      <c r="F651" s="257"/>
      <c r="G651" s="257"/>
      <c r="H651" s="257"/>
      <c r="I651" s="257"/>
      <c r="J651" s="257"/>
      <c r="K651" s="257"/>
      <c r="L651" s="257"/>
      <c r="M651" s="257"/>
      <c r="N651" s="257"/>
      <c r="O651" s="257"/>
      <c r="P651" s="257"/>
      <c r="Q651" s="257">
        <f>Q650</f>
        <v>12</v>
      </c>
      <c r="R651" s="257"/>
      <c r="S651" s="257"/>
      <c r="T651" s="257"/>
      <c r="U651" s="257"/>
      <c r="V651" s="257"/>
      <c r="W651" s="257"/>
      <c r="X651" s="257"/>
      <c r="Y651" s="257"/>
      <c r="Z651" s="257"/>
      <c r="AA651" s="257"/>
      <c r="AB651" s="257"/>
      <c r="AC651" s="257"/>
      <c r="AD651" s="257"/>
      <c r="AE651" s="364">
        <f>AE650</f>
        <v>0</v>
      </c>
      <c r="AF651" s="364">
        <f t="shared" ref="AF651" si="1915">AF650</f>
        <v>0</v>
      </c>
      <c r="AG651" s="364">
        <f t="shared" ref="AG651" si="1916">AG650</f>
        <v>0</v>
      </c>
      <c r="AH651" s="364">
        <f t="shared" ref="AH651" si="1917">AH650</f>
        <v>0</v>
      </c>
      <c r="AI651" s="364">
        <f t="shared" ref="AI651" si="1918">AI650</f>
        <v>0</v>
      </c>
      <c r="AJ651" s="364">
        <f t="shared" ref="AJ651" si="1919">AJ650</f>
        <v>0</v>
      </c>
      <c r="AK651" s="364">
        <f t="shared" ref="AK651" si="1920">AK650</f>
        <v>0</v>
      </c>
      <c r="AL651" s="364">
        <f t="shared" ref="AL651" si="1921">AL650</f>
        <v>0</v>
      </c>
      <c r="AM651" s="364">
        <f t="shared" ref="AM651" si="1922">AM650</f>
        <v>0</v>
      </c>
      <c r="AN651" s="364">
        <f t="shared" ref="AN651" si="1923">AN650</f>
        <v>0</v>
      </c>
      <c r="AO651" s="364">
        <f t="shared" ref="AO651" si="1924">AO650</f>
        <v>0</v>
      </c>
      <c r="AP651" s="364">
        <f t="shared" ref="AP651" si="1925">AP650</f>
        <v>0</v>
      </c>
      <c r="AQ651" s="364">
        <f t="shared" ref="AQ651" si="1926">AQ650</f>
        <v>0</v>
      </c>
      <c r="AR651" s="364">
        <f t="shared" ref="AR651" si="1927">AR650</f>
        <v>0</v>
      </c>
      <c r="AS651" s="454"/>
      <c r="AT651" s="546"/>
    </row>
    <row r="652" spans="1:46" outlineLevel="1">
      <c r="A652" s="466"/>
      <c r="B652" s="276"/>
      <c r="C652" s="267"/>
      <c r="D652" s="253"/>
      <c r="E652" s="253"/>
      <c r="F652" s="253"/>
      <c r="G652" s="253"/>
      <c r="H652" s="253"/>
      <c r="I652" s="253"/>
      <c r="J652" s="253"/>
      <c r="K652" s="253"/>
      <c r="L652" s="253"/>
      <c r="M652" s="253"/>
      <c r="N652" s="253"/>
      <c r="O652" s="253"/>
      <c r="P652" s="253"/>
      <c r="Q652" s="416"/>
      <c r="R652" s="253"/>
      <c r="S652" s="253"/>
      <c r="T652" s="253"/>
      <c r="U652" s="253"/>
      <c r="V652" s="253"/>
      <c r="W652" s="253"/>
      <c r="X652" s="253"/>
      <c r="Y652" s="253"/>
      <c r="Z652" s="253"/>
      <c r="AA652" s="253"/>
      <c r="AB652" s="253"/>
      <c r="AC652" s="253"/>
      <c r="AD652" s="253"/>
      <c r="AE652" s="365"/>
      <c r="AF652" s="365"/>
      <c r="AG652" s="365"/>
      <c r="AH652" s="365"/>
      <c r="AI652" s="365"/>
      <c r="AJ652" s="365"/>
      <c r="AK652" s="365"/>
      <c r="AL652" s="365"/>
      <c r="AM652" s="365"/>
      <c r="AN652" s="365"/>
      <c r="AO652" s="365"/>
      <c r="AP652" s="365"/>
      <c r="AQ652" s="365"/>
      <c r="AR652" s="365"/>
      <c r="AS652" s="263"/>
      <c r="AT652" s="546"/>
    </row>
    <row r="653" spans="1:46" s="245" customFormat="1" ht="15.75" outlineLevel="1">
      <c r="A653" s="466"/>
      <c r="B653" s="250" t="s">
        <v>487</v>
      </c>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c r="AA653" s="253"/>
      <c r="AB653" s="253"/>
      <c r="AC653" s="253"/>
      <c r="AD653" s="253"/>
      <c r="AE653" s="365"/>
      <c r="AF653" s="365"/>
      <c r="AG653" s="365"/>
      <c r="AH653" s="365"/>
      <c r="AI653" s="365"/>
      <c r="AJ653" s="365"/>
      <c r="AK653" s="369"/>
      <c r="AL653" s="369"/>
      <c r="AM653" s="369"/>
      <c r="AN653" s="369"/>
      <c r="AO653" s="369"/>
      <c r="AP653" s="369"/>
      <c r="AQ653" s="369"/>
      <c r="AR653" s="369"/>
      <c r="AS653" s="455"/>
      <c r="AT653" s="547"/>
    </row>
    <row r="654" spans="1:46" outlineLevel="1">
      <c r="A654" s="466">
        <v>15</v>
      </c>
      <c r="B654" s="256" t="s">
        <v>492</v>
      </c>
      <c r="C654" s="253" t="s">
        <v>25</v>
      </c>
      <c r="D654" s="257"/>
      <c r="E654" s="257"/>
      <c r="F654" s="257"/>
      <c r="G654" s="257"/>
      <c r="H654" s="257"/>
      <c r="I654" s="257"/>
      <c r="J654" s="257"/>
      <c r="K654" s="257"/>
      <c r="L654" s="257"/>
      <c r="M654" s="257"/>
      <c r="N654" s="257"/>
      <c r="O654" s="257"/>
      <c r="P654" s="257"/>
      <c r="Q654" s="257">
        <v>0</v>
      </c>
      <c r="R654" s="257"/>
      <c r="S654" s="257"/>
      <c r="T654" s="257"/>
      <c r="U654" s="257"/>
      <c r="V654" s="257"/>
      <c r="W654" s="257"/>
      <c r="X654" s="257"/>
      <c r="Y654" s="257"/>
      <c r="Z654" s="257"/>
      <c r="AA654" s="257"/>
      <c r="AB654" s="257"/>
      <c r="AC654" s="257"/>
      <c r="AD654" s="257"/>
      <c r="AE654" s="363"/>
      <c r="AF654" s="363"/>
      <c r="AG654" s="363"/>
      <c r="AH654" s="363"/>
      <c r="AI654" s="363"/>
      <c r="AJ654" s="363"/>
      <c r="AK654" s="363"/>
      <c r="AL654" s="363"/>
      <c r="AM654" s="363"/>
      <c r="AN654" s="363"/>
      <c r="AO654" s="363"/>
      <c r="AP654" s="363"/>
      <c r="AQ654" s="363"/>
      <c r="AR654" s="363"/>
      <c r="AS654" s="258">
        <f>SUM(AE654:AR654)</f>
        <v>0</v>
      </c>
    </row>
    <row r="655" spans="1:46" outlineLevel="1">
      <c r="A655" s="466"/>
      <c r="B655" s="256" t="s">
        <v>309</v>
      </c>
      <c r="C655" s="253" t="s">
        <v>163</v>
      </c>
      <c r="D655" s="257"/>
      <c r="E655" s="257"/>
      <c r="F655" s="257"/>
      <c r="G655" s="257"/>
      <c r="H655" s="257"/>
      <c r="I655" s="257"/>
      <c r="J655" s="257"/>
      <c r="K655" s="257"/>
      <c r="L655" s="257"/>
      <c r="M655" s="257"/>
      <c r="N655" s="257"/>
      <c r="O655" s="257"/>
      <c r="P655" s="257"/>
      <c r="Q655" s="257">
        <f>Q654</f>
        <v>0</v>
      </c>
      <c r="R655" s="257"/>
      <c r="S655" s="257"/>
      <c r="T655" s="257"/>
      <c r="U655" s="257"/>
      <c r="V655" s="257"/>
      <c r="W655" s="257"/>
      <c r="X655" s="257"/>
      <c r="Y655" s="257"/>
      <c r="Z655" s="257"/>
      <c r="AA655" s="257"/>
      <c r="AB655" s="257"/>
      <c r="AC655" s="257"/>
      <c r="AD655" s="257"/>
      <c r="AE655" s="364">
        <f>AE654</f>
        <v>0</v>
      </c>
      <c r="AF655" s="364">
        <f t="shared" ref="AF655:AR655" si="1928">AF654</f>
        <v>0</v>
      </c>
      <c r="AG655" s="364">
        <f t="shared" si="1928"/>
        <v>0</v>
      </c>
      <c r="AH655" s="364">
        <f t="shared" si="1928"/>
        <v>0</v>
      </c>
      <c r="AI655" s="364">
        <f t="shared" si="1928"/>
        <v>0</v>
      </c>
      <c r="AJ655" s="364">
        <f t="shared" si="1928"/>
        <v>0</v>
      </c>
      <c r="AK655" s="364">
        <f t="shared" si="1928"/>
        <v>0</v>
      </c>
      <c r="AL655" s="364">
        <f t="shared" si="1928"/>
        <v>0</v>
      </c>
      <c r="AM655" s="364">
        <f t="shared" si="1928"/>
        <v>0</v>
      </c>
      <c r="AN655" s="364">
        <f t="shared" si="1928"/>
        <v>0</v>
      </c>
      <c r="AO655" s="364">
        <f t="shared" si="1928"/>
        <v>0</v>
      </c>
      <c r="AP655" s="364">
        <f t="shared" si="1928"/>
        <v>0</v>
      </c>
      <c r="AQ655" s="364">
        <f t="shared" si="1928"/>
        <v>0</v>
      </c>
      <c r="AR655" s="364">
        <f t="shared" si="1928"/>
        <v>0</v>
      </c>
      <c r="AS655" s="259"/>
    </row>
    <row r="656" spans="1:46" outlineLevel="1">
      <c r="A656" s="466"/>
      <c r="B656" s="276"/>
      <c r="C656" s="267"/>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c r="AA656" s="253"/>
      <c r="AB656" s="253"/>
      <c r="AC656" s="253"/>
      <c r="AD656" s="253"/>
      <c r="AE656" s="365"/>
      <c r="AF656" s="365"/>
      <c r="AG656" s="365"/>
      <c r="AH656" s="365"/>
      <c r="AI656" s="365"/>
      <c r="AJ656" s="365"/>
      <c r="AK656" s="365"/>
      <c r="AL656" s="365"/>
      <c r="AM656" s="365"/>
      <c r="AN656" s="365"/>
      <c r="AO656" s="365"/>
      <c r="AP656" s="365"/>
      <c r="AQ656" s="365"/>
      <c r="AR656" s="365"/>
      <c r="AS656" s="268"/>
    </row>
    <row r="657" spans="1:45" s="245" customFormat="1" outlineLevel="1">
      <c r="A657" s="466">
        <v>16</v>
      </c>
      <c r="B657" s="285" t="s">
        <v>488</v>
      </c>
      <c r="C657" s="253" t="s">
        <v>25</v>
      </c>
      <c r="D657" s="257"/>
      <c r="E657" s="257"/>
      <c r="F657" s="257"/>
      <c r="G657" s="257"/>
      <c r="H657" s="257"/>
      <c r="I657" s="257"/>
      <c r="J657" s="257"/>
      <c r="K657" s="257"/>
      <c r="L657" s="257"/>
      <c r="M657" s="257"/>
      <c r="N657" s="257"/>
      <c r="O657" s="257"/>
      <c r="P657" s="257"/>
      <c r="Q657" s="257">
        <v>0</v>
      </c>
      <c r="R657" s="257"/>
      <c r="S657" s="257"/>
      <c r="T657" s="257"/>
      <c r="U657" s="257"/>
      <c r="V657" s="257"/>
      <c r="W657" s="257"/>
      <c r="X657" s="257"/>
      <c r="Y657" s="257"/>
      <c r="Z657" s="257"/>
      <c r="AA657" s="257"/>
      <c r="AB657" s="257"/>
      <c r="AC657" s="257"/>
      <c r="AD657" s="257"/>
      <c r="AE657" s="363"/>
      <c r="AF657" s="363"/>
      <c r="AG657" s="363"/>
      <c r="AH657" s="363"/>
      <c r="AI657" s="363"/>
      <c r="AJ657" s="363"/>
      <c r="AK657" s="363"/>
      <c r="AL657" s="363"/>
      <c r="AM657" s="363"/>
      <c r="AN657" s="363"/>
      <c r="AO657" s="363"/>
      <c r="AP657" s="363"/>
      <c r="AQ657" s="363"/>
      <c r="AR657" s="363"/>
      <c r="AS657" s="258">
        <f>SUM(AE657:AR657)</f>
        <v>0</v>
      </c>
    </row>
    <row r="658" spans="1:45" s="245" customFormat="1" outlineLevel="1">
      <c r="A658" s="466"/>
      <c r="B658" s="256" t="s">
        <v>309</v>
      </c>
      <c r="C658" s="253" t="s">
        <v>163</v>
      </c>
      <c r="D658" s="257"/>
      <c r="E658" s="257"/>
      <c r="F658" s="257"/>
      <c r="G658" s="257"/>
      <c r="H658" s="257"/>
      <c r="I658" s="257"/>
      <c r="J658" s="257"/>
      <c r="K658" s="257"/>
      <c r="L658" s="257"/>
      <c r="M658" s="257"/>
      <c r="N658" s="257"/>
      <c r="O658" s="257"/>
      <c r="P658" s="257"/>
      <c r="Q658" s="257">
        <f>Q657</f>
        <v>0</v>
      </c>
      <c r="R658" s="257"/>
      <c r="S658" s="257"/>
      <c r="T658" s="257"/>
      <c r="U658" s="257"/>
      <c r="V658" s="257"/>
      <c r="W658" s="257"/>
      <c r="X658" s="257"/>
      <c r="Y658" s="257"/>
      <c r="Z658" s="257"/>
      <c r="AA658" s="257"/>
      <c r="AB658" s="257"/>
      <c r="AC658" s="257"/>
      <c r="AD658" s="257"/>
      <c r="AE658" s="364">
        <f>AE657</f>
        <v>0</v>
      </c>
      <c r="AF658" s="364">
        <f t="shared" ref="AF658:AR658" si="1929">AF657</f>
        <v>0</v>
      </c>
      <c r="AG658" s="364">
        <f t="shared" si="1929"/>
        <v>0</v>
      </c>
      <c r="AH658" s="364">
        <f t="shared" si="1929"/>
        <v>0</v>
      </c>
      <c r="AI658" s="364">
        <f t="shared" si="1929"/>
        <v>0</v>
      </c>
      <c r="AJ658" s="364">
        <f t="shared" si="1929"/>
        <v>0</v>
      </c>
      <c r="AK658" s="364">
        <f t="shared" si="1929"/>
        <v>0</v>
      </c>
      <c r="AL658" s="364">
        <f t="shared" si="1929"/>
        <v>0</v>
      </c>
      <c r="AM658" s="364">
        <f t="shared" si="1929"/>
        <v>0</v>
      </c>
      <c r="AN658" s="364">
        <f t="shared" si="1929"/>
        <v>0</v>
      </c>
      <c r="AO658" s="364">
        <f t="shared" si="1929"/>
        <v>0</v>
      </c>
      <c r="AP658" s="364">
        <f t="shared" si="1929"/>
        <v>0</v>
      </c>
      <c r="AQ658" s="364">
        <f t="shared" si="1929"/>
        <v>0</v>
      </c>
      <c r="AR658" s="364">
        <f t="shared" si="1929"/>
        <v>0</v>
      </c>
      <c r="AS658" s="259"/>
    </row>
    <row r="659" spans="1:45" s="245" customFormat="1" outlineLevel="1">
      <c r="A659" s="466"/>
      <c r="B659" s="285"/>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c r="AA659" s="253"/>
      <c r="AB659" s="253"/>
      <c r="AC659" s="253"/>
      <c r="AD659" s="253"/>
      <c r="AE659" s="365"/>
      <c r="AF659" s="365"/>
      <c r="AG659" s="365"/>
      <c r="AH659" s="365"/>
      <c r="AI659" s="365"/>
      <c r="AJ659" s="365"/>
      <c r="AK659" s="369"/>
      <c r="AL659" s="369"/>
      <c r="AM659" s="369"/>
      <c r="AN659" s="369"/>
      <c r="AO659" s="369"/>
      <c r="AP659" s="369"/>
      <c r="AQ659" s="369"/>
      <c r="AR659" s="369"/>
      <c r="AS659" s="274"/>
    </row>
    <row r="660" spans="1:45" ht="15.75" outlineLevel="1">
      <c r="A660" s="466"/>
      <c r="B660" s="457" t="s">
        <v>493</v>
      </c>
      <c r="C660" s="281"/>
      <c r="D660" s="252"/>
      <c r="E660" s="251"/>
      <c r="F660" s="251"/>
      <c r="G660" s="251"/>
      <c r="H660" s="251"/>
      <c r="I660" s="251"/>
      <c r="J660" s="251"/>
      <c r="K660" s="251"/>
      <c r="L660" s="251"/>
      <c r="M660" s="251"/>
      <c r="N660" s="251"/>
      <c r="O660" s="251"/>
      <c r="P660" s="251"/>
      <c r="Q660" s="252"/>
      <c r="R660" s="251"/>
      <c r="S660" s="251"/>
      <c r="T660" s="251"/>
      <c r="U660" s="251"/>
      <c r="V660" s="251"/>
      <c r="W660" s="251"/>
      <c r="X660" s="251"/>
      <c r="Y660" s="251"/>
      <c r="Z660" s="251"/>
      <c r="AA660" s="251"/>
      <c r="AB660" s="251"/>
      <c r="AC660" s="251"/>
      <c r="AD660" s="251"/>
      <c r="AE660" s="367"/>
      <c r="AF660" s="367"/>
      <c r="AG660" s="367"/>
      <c r="AH660" s="367"/>
      <c r="AI660" s="367"/>
      <c r="AJ660" s="367"/>
      <c r="AK660" s="367"/>
      <c r="AL660" s="367"/>
      <c r="AM660" s="367"/>
      <c r="AN660" s="367"/>
      <c r="AO660" s="367"/>
      <c r="AP660" s="367"/>
      <c r="AQ660" s="367"/>
      <c r="AR660" s="367"/>
      <c r="AS660" s="254"/>
    </row>
    <row r="661" spans="1:45" outlineLevel="1">
      <c r="A661" s="466">
        <v>17</v>
      </c>
      <c r="B661" s="381" t="s">
        <v>112</v>
      </c>
      <c r="C661" s="253" t="s">
        <v>25</v>
      </c>
      <c r="D661" s="257"/>
      <c r="E661" s="257"/>
      <c r="F661" s="257"/>
      <c r="G661" s="257"/>
      <c r="H661" s="257"/>
      <c r="I661" s="257"/>
      <c r="J661" s="257"/>
      <c r="K661" s="257"/>
      <c r="L661" s="257"/>
      <c r="M661" s="257"/>
      <c r="N661" s="257"/>
      <c r="O661" s="257"/>
      <c r="P661" s="257"/>
      <c r="Q661" s="257">
        <v>12</v>
      </c>
      <c r="R661" s="257"/>
      <c r="S661" s="257"/>
      <c r="T661" s="257"/>
      <c r="U661" s="257"/>
      <c r="V661" s="257"/>
      <c r="W661" s="257"/>
      <c r="X661" s="257"/>
      <c r="Y661" s="257"/>
      <c r="Z661" s="257"/>
      <c r="AA661" s="257"/>
      <c r="AB661" s="257"/>
      <c r="AC661" s="257"/>
      <c r="AD661" s="257"/>
      <c r="AE661" s="379"/>
      <c r="AF661" s="363"/>
      <c r="AG661" s="363"/>
      <c r="AH661" s="363"/>
      <c r="AI661" s="363"/>
      <c r="AJ661" s="363"/>
      <c r="AK661" s="363"/>
      <c r="AL661" s="368"/>
      <c r="AM661" s="368"/>
      <c r="AN661" s="368"/>
      <c r="AO661" s="368"/>
      <c r="AP661" s="368"/>
      <c r="AQ661" s="368"/>
      <c r="AR661" s="368"/>
      <c r="AS661" s="258">
        <f>SUM(AE661:AR661)</f>
        <v>0</v>
      </c>
    </row>
    <row r="662" spans="1:45" outlineLevel="1">
      <c r="A662" s="466"/>
      <c r="B662" s="256" t="s">
        <v>309</v>
      </c>
      <c r="C662" s="253" t="s">
        <v>163</v>
      </c>
      <c r="D662" s="257"/>
      <c r="E662" s="257"/>
      <c r="F662" s="257"/>
      <c r="G662" s="257"/>
      <c r="H662" s="257"/>
      <c r="I662" s="257"/>
      <c r="J662" s="257"/>
      <c r="K662" s="257"/>
      <c r="L662" s="257"/>
      <c r="M662" s="257"/>
      <c r="N662" s="257"/>
      <c r="O662" s="257"/>
      <c r="P662" s="257"/>
      <c r="Q662" s="257">
        <f>Q661</f>
        <v>12</v>
      </c>
      <c r="R662" s="257"/>
      <c r="S662" s="257"/>
      <c r="T662" s="257"/>
      <c r="U662" s="257"/>
      <c r="V662" s="257"/>
      <c r="W662" s="257"/>
      <c r="X662" s="257"/>
      <c r="Y662" s="257"/>
      <c r="Z662" s="257"/>
      <c r="AA662" s="257"/>
      <c r="AB662" s="257"/>
      <c r="AC662" s="257"/>
      <c r="AD662" s="257"/>
      <c r="AE662" s="364">
        <f>AE661</f>
        <v>0</v>
      </c>
      <c r="AF662" s="364">
        <f t="shared" ref="AF662:AR662" si="1930">AF661</f>
        <v>0</v>
      </c>
      <c r="AG662" s="364">
        <f t="shared" si="1930"/>
        <v>0</v>
      </c>
      <c r="AH662" s="364">
        <f t="shared" si="1930"/>
        <v>0</v>
      </c>
      <c r="AI662" s="364">
        <f t="shared" si="1930"/>
        <v>0</v>
      </c>
      <c r="AJ662" s="364">
        <f t="shared" si="1930"/>
        <v>0</v>
      </c>
      <c r="AK662" s="364">
        <f t="shared" si="1930"/>
        <v>0</v>
      </c>
      <c r="AL662" s="364">
        <f t="shared" si="1930"/>
        <v>0</v>
      </c>
      <c r="AM662" s="364">
        <f t="shared" si="1930"/>
        <v>0</v>
      </c>
      <c r="AN662" s="364">
        <f t="shared" si="1930"/>
        <v>0</v>
      </c>
      <c r="AO662" s="364">
        <f t="shared" si="1930"/>
        <v>0</v>
      </c>
      <c r="AP662" s="364">
        <f t="shared" si="1930"/>
        <v>0</v>
      </c>
      <c r="AQ662" s="364">
        <f t="shared" si="1930"/>
        <v>0</v>
      </c>
      <c r="AR662" s="364">
        <f t="shared" si="1930"/>
        <v>0</v>
      </c>
      <c r="AS662" s="268"/>
    </row>
    <row r="663" spans="1:45" outlineLevel="1">
      <c r="A663" s="466"/>
      <c r="B663" s="256"/>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c r="AA663" s="253"/>
      <c r="AB663" s="253"/>
      <c r="AC663" s="253"/>
      <c r="AD663" s="253"/>
      <c r="AE663" s="375"/>
      <c r="AF663" s="378"/>
      <c r="AG663" s="378"/>
      <c r="AH663" s="378"/>
      <c r="AI663" s="378"/>
      <c r="AJ663" s="378"/>
      <c r="AK663" s="378"/>
      <c r="AL663" s="378"/>
      <c r="AM663" s="378"/>
      <c r="AN663" s="378"/>
      <c r="AO663" s="378"/>
      <c r="AP663" s="378"/>
      <c r="AQ663" s="378"/>
      <c r="AR663" s="378"/>
      <c r="AS663" s="268"/>
    </row>
    <row r="664" spans="1:45" outlineLevel="1">
      <c r="A664" s="466">
        <v>18</v>
      </c>
      <c r="B664" s="381" t="s">
        <v>109</v>
      </c>
      <c r="C664" s="253" t="s">
        <v>25</v>
      </c>
      <c r="D664" s="257"/>
      <c r="E664" s="257"/>
      <c r="F664" s="257"/>
      <c r="G664" s="257"/>
      <c r="H664" s="257"/>
      <c r="I664" s="257"/>
      <c r="J664" s="257"/>
      <c r="K664" s="257"/>
      <c r="L664" s="257"/>
      <c r="M664" s="257"/>
      <c r="N664" s="257"/>
      <c r="O664" s="257"/>
      <c r="P664" s="257"/>
      <c r="Q664" s="257">
        <v>12</v>
      </c>
      <c r="R664" s="257"/>
      <c r="S664" s="257"/>
      <c r="T664" s="257"/>
      <c r="U664" s="257"/>
      <c r="V664" s="257"/>
      <c r="W664" s="257"/>
      <c r="X664" s="257"/>
      <c r="Y664" s="257"/>
      <c r="Z664" s="257"/>
      <c r="AA664" s="257"/>
      <c r="AB664" s="257"/>
      <c r="AC664" s="257"/>
      <c r="AD664" s="257"/>
      <c r="AE664" s="379"/>
      <c r="AF664" s="363"/>
      <c r="AG664" s="363"/>
      <c r="AH664" s="363"/>
      <c r="AI664" s="363"/>
      <c r="AJ664" s="363"/>
      <c r="AK664" s="363"/>
      <c r="AL664" s="368"/>
      <c r="AM664" s="368"/>
      <c r="AN664" s="368"/>
      <c r="AO664" s="368"/>
      <c r="AP664" s="368"/>
      <c r="AQ664" s="368"/>
      <c r="AR664" s="368"/>
      <c r="AS664" s="258">
        <f>SUM(AE664:AR664)</f>
        <v>0</v>
      </c>
    </row>
    <row r="665" spans="1:45" outlineLevel="1">
      <c r="A665" s="466"/>
      <c r="B665" s="256" t="s">
        <v>309</v>
      </c>
      <c r="C665" s="253" t="s">
        <v>163</v>
      </c>
      <c r="D665" s="257"/>
      <c r="E665" s="257"/>
      <c r="F665" s="257"/>
      <c r="G665" s="257"/>
      <c r="H665" s="257"/>
      <c r="I665" s="257"/>
      <c r="J665" s="257"/>
      <c r="K665" s="257"/>
      <c r="L665" s="257"/>
      <c r="M665" s="257"/>
      <c r="N665" s="257"/>
      <c r="O665" s="257"/>
      <c r="P665" s="257"/>
      <c r="Q665" s="257">
        <f>Q664</f>
        <v>12</v>
      </c>
      <c r="R665" s="257"/>
      <c r="S665" s="257"/>
      <c r="T665" s="257"/>
      <c r="U665" s="257"/>
      <c r="V665" s="257"/>
      <c r="W665" s="257"/>
      <c r="X665" s="257"/>
      <c r="Y665" s="257"/>
      <c r="Z665" s="257"/>
      <c r="AA665" s="257"/>
      <c r="AB665" s="257"/>
      <c r="AC665" s="257"/>
      <c r="AD665" s="257"/>
      <c r="AE665" s="364">
        <f>AE664</f>
        <v>0</v>
      </c>
      <c r="AF665" s="364">
        <f t="shared" ref="AF665:AR665" si="1931">AF664</f>
        <v>0</v>
      </c>
      <c r="AG665" s="364">
        <f t="shared" si="1931"/>
        <v>0</v>
      </c>
      <c r="AH665" s="364">
        <f t="shared" si="1931"/>
        <v>0</v>
      </c>
      <c r="AI665" s="364">
        <f t="shared" si="1931"/>
        <v>0</v>
      </c>
      <c r="AJ665" s="364">
        <f t="shared" si="1931"/>
        <v>0</v>
      </c>
      <c r="AK665" s="364">
        <f t="shared" si="1931"/>
        <v>0</v>
      </c>
      <c r="AL665" s="364">
        <f t="shared" si="1931"/>
        <v>0</v>
      </c>
      <c r="AM665" s="364">
        <f t="shared" si="1931"/>
        <v>0</v>
      </c>
      <c r="AN665" s="364">
        <f t="shared" si="1931"/>
        <v>0</v>
      </c>
      <c r="AO665" s="364">
        <f t="shared" si="1931"/>
        <v>0</v>
      </c>
      <c r="AP665" s="364">
        <f t="shared" si="1931"/>
        <v>0</v>
      </c>
      <c r="AQ665" s="364">
        <f t="shared" si="1931"/>
        <v>0</v>
      </c>
      <c r="AR665" s="364">
        <f t="shared" si="1931"/>
        <v>0</v>
      </c>
      <c r="AS665" s="268"/>
    </row>
    <row r="666" spans="1:45" outlineLevel="1">
      <c r="A666" s="466"/>
      <c r="B666" s="28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c r="AA666" s="253"/>
      <c r="AB666" s="253"/>
      <c r="AC666" s="253"/>
      <c r="AD666" s="253"/>
      <c r="AE666" s="376"/>
      <c r="AF666" s="377"/>
      <c r="AG666" s="377"/>
      <c r="AH666" s="377"/>
      <c r="AI666" s="377"/>
      <c r="AJ666" s="377"/>
      <c r="AK666" s="377"/>
      <c r="AL666" s="377"/>
      <c r="AM666" s="377"/>
      <c r="AN666" s="377"/>
      <c r="AO666" s="377"/>
      <c r="AP666" s="377"/>
      <c r="AQ666" s="377"/>
      <c r="AR666" s="377"/>
      <c r="AS666" s="259"/>
    </row>
    <row r="667" spans="1:45" outlineLevel="1">
      <c r="A667" s="466">
        <v>19</v>
      </c>
      <c r="B667" s="381" t="s">
        <v>111</v>
      </c>
      <c r="C667" s="253" t="s">
        <v>25</v>
      </c>
      <c r="D667" s="257"/>
      <c r="E667" s="257"/>
      <c r="F667" s="257"/>
      <c r="G667" s="257"/>
      <c r="H667" s="257"/>
      <c r="I667" s="257"/>
      <c r="J667" s="257"/>
      <c r="K667" s="257"/>
      <c r="L667" s="257"/>
      <c r="M667" s="257"/>
      <c r="N667" s="257"/>
      <c r="O667" s="257"/>
      <c r="P667" s="257"/>
      <c r="Q667" s="257">
        <v>12</v>
      </c>
      <c r="R667" s="257"/>
      <c r="S667" s="257"/>
      <c r="T667" s="257"/>
      <c r="U667" s="257"/>
      <c r="V667" s="257"/>
      <c r="W667" s="257"/>
      <c r="X667" s="257"/>
      <c r="Y667" s="257"/>
      <c r="Z667" s="257"/>
      <c r="AA667" s="257"/>
      <c r="AB667" s="257"/>
      <c r="AC667" s="257"/>
      <c r="AD667" s="257"/>
      <c r="AE667" s="379"/>
      <c r="AF667" s="363"/>
      <c r="AG667" s="363"/>
      <c r="AH667" s="363"/>
      <c r="AI667" s="363"/>
      <c r="AJ667" s="363"/>
      <c r="AK667" s="363"/>
      <c r="AL667" s="368"/>
      <c r="AM667" s="368"/>
      <c r="AN667" s="368"/>
      <c r="AO667" s="368"/>
      <c r="AP667" s="368"/>
      <c r="AQ667" s="368"/>
      <c r="AR667" s="368"/>
      <c r="AS667" s="258">
        <f>SUM(AE667:AR667)</f>
        <v>0</v>
      </c>
    </row>
    <row r="668" spans="1:45" outlineLevel="1">
      <c r="A668" s="466"/>
      <c r="B668" s="256" t="s">
        <v>309</v>
      </c>
      <c r="C668" s="253" t="s">
        <v>163</v>
      </c>
      <c r="D668" s="257"/>
      <c r="E668" s="257"/>
      <c r="F668" s="257"/>
      <c r="G668" s="257"/>
      <c r="H668" s="257"/>
      <c r="I668" s="257"/>
      <c r="J668" s="257"/>
      <c r="K668" s="257"/>
      <c r="L668" s="257"/>
      <c r="M668" s="257"/>
      <c r="N668" s="257"/>
      <c r="O668" s="257"/>
      <c r="P668" s="257"/>
      <c r="Q668" s="257">
        <f>Q667</f>
        <v>12</v>
      </c>
      <c r="R668" s="257"/>
      <c r="S668" s="257"/>
      <c r="T668" s="257"/>
      <c r="U668" s="257"/>
      <c r="V668" s="257"/>
      <c r="W668" s="257"/>
      <c r="X668" s="257"/>
      <c r="Y668" s="257"/>
      <c r="Z668" s="257"/>
      <c r="AA668" s="257"/>
      <c r="AB668" s="257"/>
      <c r="AC668" s="257"/>
      <c r="AD668" s="257"/>
      <c r="AE668" s="364">
        <f>AE667</f>
        <v>0</v>
      </c>
      <c r="AF668" s="364">
        <f t="shared" ref="AF668:AR668" si="1932">AF667</f>
        <v>0</v>
      </c>
      <c r="AG668" s="364">
        <f t="shared" si="1932"/>
        <v>0</v>
      </c>
      <c r="AH668" s="364">
        <f t="shared" si="1932"/>
        <v>0</v>
      </c>
      <c r="AI668" s="364">
        <f t="shared" si="1932"/>
        <v>0</v>
      </c>
      <c r="AJ668" s="364">
        <f t="shared" si="1932"/>
        <v>0</v>
      </c>
      <c r="AK668" s="364">
        <f t="shared" si="1932"/>
        <v>0</v>
      </c>
      <c r="AL668" s="364">
        <f t="shared" si="1932"/>
        <v>0</v>
      </c>
      <c r="AM668" s="364">
        <f t="shared" si="1932"/>
        <v>0</v>
      </c>
      <c r="AN668" s="364">
        <f t="shared" si="1932"/>
        <v>0</v>
      </c>
      <c r="AO668" s="364">
        <f t="shared" si="1932"/>
        <v>0</v>
      </c>
      <c r="AP668" s="364">
        <f t="shared" si="1932"/>
        <v>0</v>
      </c>
      <c r="AQ668" s="364">
        <f t="shared" si="1932"/>
        <v>0</v>
      </c>
      <c r="AR668" s="364">
        <f t="shared" si="1932"/>
        <v>0</v>
      </c>
      <c r="AS668" s="259"/>
    </row>
    <row r="669" spans="1:45" outlineLevel="1">
      <c r="A669" s="466"/>
      <c r="B669" s="28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c r="AA669" s="253"/>
      <c r="AB669" s="253"/>
      <c r="AC669" s="253"/>
      <c r="AD669" s="253"/>
      <c r="AE669" s="365"/>
      <c r="AF669" s="365"/>
      <c r="AG669" s="365"/>
      <c r="AH669" s="365"/>
      <c r="AI669" s="365"/>
      <c r="AJ669" s="365"/>
      <c r="AK669" s="365"/>
      <c r="AL669" s="365"/>
      <c r="AM669" s="365"/>
      <c r="AN669" s="365"/>
      <c r="AO669" s="365"/>
      <c r="AP669" s="365"/>
      <c r="AQ669" s="365"/>
      <c r="AR669" s="365"/>
      <c r="AS669" s="268"/>
    </row>
    <row r="670" spans="1:45" outlineLevel="1">
      <c r="A670" s="466">
        <v>20</v>
      </c>
      <c r="B670" s="381" t="s">
        <v>110</v>
      </c>
      <c r="C670" s="253" t="s">
        <v>25</v>
      </c>
      <c r="D670" s="257"/>
      <c r="E670" s="257"/>
      <c r="F670" s="257"/>
      <c r="G670" s="257"/>
      <c r="H670" s="257"/>
      <c r="I670" s="257"/>
      <c r="J670" s="257"/>
      <c r="K670" s="257"/>
      <c r="L670" s="257"/>
      <c r="M670" s="257"/>
      <c r="N670" s="257"/>
      <c r="O670" s="257"/>
      <c r="P670" s="257"/>
      <c r="Q670" s="257">
        <v>12</v>
      </c>
      <c r="R670" s="257"/>
      <c r="S670" s="257"/>
      <c r="T670" s="257"/>
      <c r="U670" s="257"/>
      <c r="V670" s="257"/>
      <c r="W670" s="257"/>
      <c r="X670" s="257"/>
      <c r="Y670" s="257"/>
      <c r="Z670" s="257"/>
      <c r="AA670" s="257"/>
      <c r="AB670" s="257"/>
      <c r="AC670" s="257"/>
      <c r="AD670" s="257"/>
      <c r="AE670" s="379"/>
      <c r="AF670" s="363"/>
      <c r="AG670" s="363"/>
      <c r="AH670" s="363"/>
      <c r="AI670" s="363"/>
      <c r="AJ670" s="363"/>
      <c r="AK670" s="363"/>
      <c r="AL670" s="368"/>
      <c r="AM670" s="368"/>
      <c r="AN670" s="368"/>
      <c r="AO670" s="368"/>
      <c r="AP670" s="368"/>
      <c r="AQ670" s="368"/>
      <c r="AR670" s="368"/>
      <c r="AS670" s="258">
        <f>SUM(AE670:AR670)</f>
        <v>0</v>
      </c>
    </row>
    <row r="671" spans="1:45" outlineLevel="1">
      <c r="A671" s="466"/>
      <c r="B671" s="256" t="s">
        <v>309</v>
      </c>
      <c r="C671" s="253" t="s">
        <v>163</v>
      </c>
      <c r="D671" s="257"/>
      <c r="E671" s="257"/>
      <c r="F671" s="257"/>
      <c r="G671" s="257"/>
      <c r="H671" s="257"/>
      <c r="I671" s="257"/>
      <c r="J671" s="257"/>
      <c r="K671" s="257"/>
      <c r="L671" s="257"/>
      <c r="M671" s="257"/>
      <c r="N671" s="257"/>
      <c r="O671" s="257"/>
      <c r="P671" s="257"/>
      <c r="Q671" s="257">
        <f>Q670</f>
        <v>12</v>
      </c>
      <c r="R671" s="257"/>
      <c r="S671" s="257"/>
      <c r="T671" s="257"/>
      <c r="U671" s="257"/>
      <c r="V671" s="257"/>
      <c r="W671" s="257"/>
      <c r="X671" s="257"/>
      <c r="Y671" s="257"/>
      <c r="Z671" s="257"/>
      <c r="AA671" s="257"/>
      <c r="AB671" s="257"/>
      <c r="AC671" s="257"/>
      <c r="AD671" s="257"/>
      <c r="AE671" s="364">
        <f>AE670</f>
        <v>0</v>
      </c>
      <c r="AF671" s="364">
        <f t="shared" ref="AF671:AR671" si="1933">AF670</f>
        <v>0</v>
      </c>
      <c r="AG671" s="364">
        <f t="shared" si="1933"/>
        <v>0</v>
      </c>
      <c r="AH671" s="364">
        <f t="shared" si="1933"/>
        <v>0</v>
      </c>
      <c r="AI671" s="364">
        <f t="shared" si="1933"/>
        <v>0</v>
      </c>
      <c r="AJ671" s="364">
        <f t="shared" si="1933"/>
        <v>0</v>
      </c>
      <c r="AK671" s="364">
        <f t="shared" si="1933"/>
        <v>0</v>
      </c>
      <c r="AL671" s="364">
        <f t="shared" si="1933"/>
        <v>0</v>
      </c>
      <c r="AM671" s="364">
        <f t="shared" si="1933"/>
        <v>0</v>
      </c>
      <c r="AN671" s="364">
        <f t="shared" si="1933"/>
        <v>0</v>
      </c>
      <c r="AO671" s="364">
        <f t="shared" si="1933"/>
        <v>0</v>
      </c>
      <c r="AP671" s="364">
        <f t="shared" si="1933"/>
        <v>0</v>
      </c>
      <c r="AQ671" s="364">
        <f t="shared" si="1933"/>
        <v>0</v>
      </c>
      <c r="AR671" s="364">
        <f t="shared" si="1933"/>
        <v>0</v>
      </c>
      <c r="AS671" s="268"/>
    </row>
    <row r="672" spans="1:45" ht="15.75" outlineLevel="1">
      <c r="A672" s="466"/>
      <c r="B672" s="284"/>
      <c r="C672" s="262"/>
      <c r="D672" s="253"/>
      <c r="E672" s="253"/>
      <c r="F672" s="253"/>
      <c r="G672" s="253"/>
      <c r="H672" s="253"/>
      <c r="I672" s="253"/>
      <c r="J672" s="253"/>
      <c r="K672" s="253"/>
      <c r="L672" s="253"/>
      <c r="M672" s="253"/>
      <c r="N672" s="253"/>
      <c r="O672" s="253"/>
      <c r="P672" s="253"/>
      <c r="Q672" s="262"/>
      <c r="R672" s="253"/>
      <c r="S672" s="253"/>
      <c r="T672" s="253"/>
      <c r="U672" s="253"/>
      <c r="V672" s="253"/>
      <c r="W672" s="253"/>
      <c r="X672" s="253"/>
      <c r="Y672" s="253"/>
      <c r="Z672" s="253"/>
      <c r="AA672" s="253"/>
      <c r="AB672" s="253"/>
      <c r="AC672" s="253"/>
      <c r="AD672" s="253"/>
      <c r="AE672" s="365"/>
      <c r="AF672" s="365"/>
      <c r="AG672" s="365"/>
      <c r="AH672" s="365"/>
      <c r="AI672" s="365"/>
      <c r="AJ672" s="365"/>
      <c r="AK672" s="365"/>
      <c r="AL672" s="365"/>
      <c r="AM672" s="365"/>
      <c r="AN672" s="365"/>
      <c r="AO672" s="365"/>
      <c r="AP672" s="365"/>
      <c r="AQ672" s="365"/>
      <c r="AR672" s="365"/>
      <c r="AS672" s="268"/>
    </row>
    <row r="673" spans="1:45" ht="15.75" outlineLevel="1">
      <c r="A673" s="466"/>
      <c r="B673" s="456" t="s">
        <v>500</v>
      </c>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375"/>
      <c r="AF673" s="378"/>
      <c r="AG673" s="378"/>
      <c r="AH673" s="378"/>
      <c r="AI673" s="378"/>
      <c r="AJ673" s="378"/>
      <c r="AK673" s="378"/>
      <c r="AL673" s="378"/>
      <c r="AM673" s="378"/>
      <c r="AN673" s="378"/>
      <c r="AO673" s="378"/>
      <c r="AP673" s="378"/>
      <c r="AQ673" s="378"/>
      <c r="AR673" s="378"/>
      <c r="AS673" s="268"/>
    </row>
    <row r="674" spans="1:45" ht="15.75" outlineLevel="1">
      <c r="A674" s="466"/>
      <c r="B674" s="445" t="s">
        <v>496</v>
      </c>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375"/>
      <c r="AF674" s="378"/>
      <c r="AG674" s="378"/>
      <c r="AH674" s="378"/>
      <c r="AI674" s="378"/>
      <c r="AJ674" s="378"/>
      <c r="AK674" s="378"/>
      <c r="AL674" s="378"/>
      <c r="AM674" s="378"/>
      <c r="AN674" s="378"/>
      <c r="AO674" s="378"/>
      <c r="AP674" s="378"/>
      <c r="AQ674" s="378"/>
      <c r="AR674" s="378"/>
      <c r="AS674" s="268"/>
    </row>
    <row r="675" spans="1:45" outlineLevel="1">
      <c r="A675" s="466">
        <v>21</v>
      </c>
      <c r="B675" s="381" t="s">
        <v>113</v>
      </c>
      <c r="C675" s="253" t="s">
        <v>25</v>
      </c>
      <c r="D675" s="257"/>
      <c r="E675" s="257"/>
      <c r="F675" s="257"/>
      <c r="G675" s="257"/>
      <c r="H675" s="257"/>
      <c r="I675" s="257"/>
      <c r="J675" s="257"/>
      <c r="K675" s="257"/>
      <c r="L675" s="257"/>
      <c r="M675" s="257"/>
      <c r="N675" s="257"/>
      <c r="O675" s="257"/>
      <c r="P675" s="257"/>
      <c r="Q675" s="253"/>
      <c r="R675" s="257"/>
      <c r="S675" s="257"/>
      <c r="T675" s="257"/>
      <c r="U675" s="257"/>
      <c r="V675" s="257"/>
      <c r="W675" s="257"/>
      <c r="X675" s="257"/>
      <c r="Y675" s="257"/>
      <c r="Z675" s="257"/>
      <c r="AA675" s="257"/>
      <c r="AB675" s="257"/>
      <c r="AC675" s="257"/>
      <c r="AD675" s="257"/>
      <c r="AE675" s="363"/>
      <c r="AF675" s="363"/>
      <c r="AG675" s="363"/>
      <c r="AH675" s="363"/>
      <c r="AI675" s="363"/>
      <c r="AJ675" s="363"/>
      <c r="AK675" s="363"/>
      <c r="AL675" s="363"/>
      <c r="AM675" s="363"/>
      <c r="AN675" s="363"/>
      <c r="AO675" s="363"/>
      <c r="AP675" s="363"/>
      <c r="AQ675" s="363"/>
      <c r="AR675" s="363"/>
      <c r="AS675" s="258">
        <f>SUM(AE675:AR675)</f>
        <v>0</v>
      </c>
    </row>
    <row r="676" spans="1:45" outlineLevel="1">
      <c r="A676" s="466"/>
      <c r="B676" s="256" t="s">
        <v>309</v>
      </c>
      <c r="C676" s="253" t="s">
        <v>163</v>
      </c>
      <c r="D676" s="257"/>
      <c r="E676" s="257"/>
      <c r="F676" s="257"/>
      <c r="G676" s="257"/>
      <c r="H676" s="257"/>
      <c r="I676" s="257"/>
      <c r="J676" s="257"/>
      <c r="K676" s="257"/>
      <c r="L676" s="257"/>
      <c r="M676" s="257"/>
      <c r="N676" s="257"/>
      <c r="O676" s="257"/>
      <c r="P676" s="257"/>
      <c r="Q676" s="253"/>
      <c r="R676" s="257"/>
      <c r="S676" s="257"/>
      <c r="T676" s="257"/>
      <c r="U676" s="257"/>
      <c r="V676" s="257"/>
      <c r="W676" s="257"/>
      <c r="X676" s="257"/>
      <c r="Y676" s="257"/>
      <c r="Z676" s="257"/>
      <c r="AA676" s="257"/>
      <c r="AB676" s="257"/>
      <c r="AC676" s="257"/>
      <c r="AD676" s="257"/>
      <c r="AE676" s="364">
        <f>AE675</f>
        <v>0</v>
      </c>
      <c r="AF676" s="364">
        <f t="shared" ref="AF676" si="1934">AF675</f>
        <v>0</v>
      </c>
      <c r="AG676" s="364">
        <f t="shared" ref="AG676" si="1935">AG675</f>
        <v>0</v>
      </c>
      <c r="AH676" s="364">
        <f t="shared" ref="AH676" si="1936">AH675</f>
        <v>0</v>
      </c>
      <c r="AI676" s="364">
        <f t="shared" ref="AI676" si="1937">AI675</f>
        <v>0</v>
      </c>
      <c r="AJ676" s="364">
        <f t="shared" ref="AJ676" si="1938">AJ675</f>
        <v>0</v>
      </c>
      <c r="AK676" s="364">
        <f t="shared" ref="AK676" si="1939">AK675</f>
        <v>0</v>
      </c>
      <c r="AL676" s="364">
        <f t="shared" ref="AL676" si="1940">AL675</f>
        <v>0</v>
      </c>
      <c r="AM676" s="364">
        <f t="shared" ref="AM676" si="1941">AM675</f>
        <v>0</v>
      </c>
      <c r="AN676" s="364">
        <f t="shared" ref="AN676" si="1942">AN675</f>
        <v>0</v>
      </c>
      <c r="AO676" s="364">
        <f t="shared" ref="AO676" si="1943">AO675</f>
        <v>0</v>
      </c>
      <c r="AP676" s="364">
        <f t="shared" ref="AP676" si="1944">AP675</f>
        <v>0</v>
      </c>
      <c r="AQ676" s="364">
        <f t="shared" ref="AQ676" si="1945">AQ675</f>
        <v>0</v>
      </c>
      <c r="AR676" s="364">
        <f t="shared" ref="AR676" si="1946">AR675</f>
        <v>0</v>
      </c>
      <c r="AS676" s="268"/>
    </row>
    <row r="677" spans="1:45" outlineLevel="1">
      <c r="A677" s="466"/>
      <c r="B677" s="256"/>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c r="AA677" s="253"/>
      <c r="AB677" s="253"/>
      <c r="AC677" s="253"/>
      <c r="AD677" s="253"/>
      <c r="AE677" s="375"/>
      <c r="AF677" s="378"/>
      <c r="AG677" s="378"/>
      <c r="AH677" s="378"/>
      <c r="AI677" s="378"/>
      <c r="AJ677" s="378"/>
      <c r="AK677" s="378"/>
      <c r="AL677" s="378"/>
      <c r="AM677" s="378"/>
      <c r="AN677" s="378"/>
      <c r="AO677" s="378"/>
      <c r="AP677" s="378"/>
      <c r="AQ677" s="378"/>
      <c r="AR677" s="378"/>
      <c r="AS677" s="268"/>
    </row>
    <row r="678" spans="1:45" outlineLevel="1">
      <c r="A678" s="466">
        <v>22</v>
      </c>
      <c r="B678" s="381" t="s">
        <v>114</v>
      </c>
      <c r="C678" s="253" t="s">
        <v>25</v>
      </c>
      <c r="D678" s="257"/>
      <c r="E678" s="257"/>
      <c r="F678" s="257"/>
      <c r="G678" s="257"/>
      <c r="H678" s="257"/>
      <c r="I678" s="257"/>
      <c r="J678" s="257"/>
      <c r="K678" s="257"/>
      <c r="L678" s="257"/>
      <c r="M678" s="257"/>
      <c r="N678" s="257"/>
      <c r="O678" s="257"/>
      <c r="P678" s="257"/>
      <c r="Q678" s="253"/>
      <c r="R678" s="257"/>
      <c r="S678" s="257"/>
      <c r="T678" s="257"/>
      <c r="U678" s="257"/>
      <c r="V678" s="257"/>
      <c r="W678" s="257"/>
      <c r="X678" s="257"/>
      <c r="Y678" s="257"/>
      <c r="Z678" s="257"/>
      <c r="AA678" s="257"/>
      <c r="AB678" s="257"/>
      <c r="AC678" s="257"/>
      <c r="AD678" s="257"/>
      <c r="AE678" s="363"/>
      <c r="AF678" s="363"/>
      <c r="AG678" s="363"/>
      <c r="AH678" s="363"/>
      <c r="AI678" s="363"/>
      <c r="AJ678" s="363"/>
      <c r="AK678" s="363"/>
      <c r="AL678" s="363"/>
      <c r="AM678" s="363"/>
      <c r="AN678" s="363"/>
      <c r="AO678" s="363"/>
      <c r="AP678" s="363"/>
      <c r="AQ678" s="363"/>
      <c r="AR678" s="363"/>
      <c r="AS678" s="258">
        <f>SUM(AE678:AR678)</f>
        <v>0</v>
      </c>
    </row>
    <row r="679" spans="1:45" outlineLevel="1">
      <c r="A679" s="466"/>
      <c r="B679" s="256" t="s">
        <v>309</v>
      </c>
      <c r="C679" s="253" t="s">
        <v>163</v>
      </c>
      <c r="D679" s="257"/>
      <c r="E679" s="257"/>
      <c r="F679" s="257"/>
      <c r="G679" s="257"/>
      <c r="H679" s="257"/>
      <c r="I679" s="257"/>
      <c r="J679" s="257"/>
      <c r="K679" s="257"/>
      <c r="L679" s="257"/>
      <c r="M679" s="257"/>
      <c r="N679" s="257"/>
      <c r="O679" s="257"/>
      <c r="P679" s="257"/>
      <c r="Q679" s="253"/>
      <c r="R679" s="257"/>
      <c r="S679" s="257"/>
      <c r="T679" s="257"/>
      <c r="U679" s="257"/>
      <c r="V679" s="257"/>
      <c r="W679" s="257"/>
      <c r="X679" s="257"/>
      <c r="Y679" s="257"/>
      <c r="Z679" s="257"/>
      <c r="AA679" s="257"/>
      <c r="AB679" s="257"/>
      <c r="AC679" s="257"/>
      <c r="AD679" s="257"/>
      <c r="AE679" s="364">
        <f>AE678</f>
        <v>0</v>
      </c>
      <c r="AF679" s="364">
        <f t="shared" ref="AF679" si="1947">AF678</f>
        <v>0</v>
      </c>
      <c r="AG679" s="364">
        <f t="shared" ref="AG679" si="1948">AG678</f>
        <v>0</v>
      </c>
      <c r="AH679" s="364">
        <f t="shared" ref="AH679" si="1949">AH678</f>
        <v>0</v>
      </c>
      <c r="AI679" s="364">
        <f t="shared" ref="AI679" si="1950">AI678</f>
        <v>0</v>
      </c>
      <c r="AJ679" s="364">
        <f t="shared" ref="AJ679" si="1951">AJ678</f>
        <v>0</v>
      </c>
      <c r="AK679" s="364">
        <f t="shared" ref="AK679" si="1952">AK678</f>
        <v>0</v>
      </c>
      <c r="AL679" s="364">
        <f t="shared" ref="AL679" si="1953">AL678</f>
        <v>0</v>
      </c>
      <c r="AM679" s="364">
        <f t="shared" ref="AM679" si="1954">AM678</f>
        <v>0</v>
      </c>
      <c r="AN679" s="364">
        <f t="shared" ref="AN679" si="1955">AN678</f>
        <v>0</v>
      </c>
      <c r="AO679" s="364">
        <f t="shared" ref="AO679" si="1956">AO678</f>
        <v>0</v>
      </c>
      <c r="AP679" s="364">
        <f t="shared" ref="AP679" si="1957">AP678</f>
        <v>0</v>
      </c>
      <c r="AQ679" s="364">
        <f t="shared" ref="AQ679" si="1958">AQ678</f>
        <v>0</v>
      </c>
      <c r="AR679" s="364">
        <f t="shared" ref="AR679" si="1959">AR678</f>
        <v>0</v>
      </c>
      <c r="AS679" s="268"/>
    </row>
    <row r="680" spans="1:45" outlineLevel="1">
      <c r="A680" s="466"/>
      <c r="B680" s="256"/>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c r="AA680" s="253"/>
      <c r="AB680" s="253"/>
      <c r="AC680" s="253"/>
      <c r="AD680" s="253"/>
      <c r="AE680" s="375"/>
      <c r="AF680" s="378"/>
      <c r="AG680" s="378"/>
      <c r="AH680" s="378"/>
      <c r="AI680" s="378"/>
      <c r="AJ680" s="378"/>
      <c r="AK680" s="378"/>
      <c r="AL680" s="378"/>
      <c r="AM680" s="378"/>
      <c r="AN680" s="378"/>
      <c r="AO680" s="378"/>
      <c r="AP680" s="378"/>
      <c r="AQ680" s="378"/>
      <c r="AR680" s="378"/>
      <c r="AS680" s="268"/>
    </row>
    <row r="681" spans="1:45" outlineLevel="1">
      <c r="A681" s="466">
        <v>23</v>
      </c>
      <c r="B681" s="381" t="s">
        <v>115</v>
      </c>
      <c r="C681" s="253" t="s">
        <v>25</v>
      </c>
      <c r="D681" s="257"/>
      <c r="E681" s="257"/>
      <c r="F681" s="257"/>
      <c r="G681" s="257"/>
      <c r="H681" s="257"/>
      <c r="I681" s="257"/>
      <c r="J681" s="257"/>
      <c r="K681" s="257"/>
      <c r="L681" s="257"/>
      <c r="M681" s="257"/>
      <c r="N681" s="257"/>
      <c r="O681" s="257"/>
      <c r="P681" s="257"/>
      <c r="Q681" s="253"/>
      <c r="R681" s="257"/>
      <c r="S681" s="257"/>
      <c r="T681" s="257"/>
      <c r="U681" s="257"/>
      <c r="V681" s="257"/>
      <c r="W681" s="257"/>
      <c r="X681" s="257"/>
      <c r="Y681" s="257"/>
      <c r="Z681" s="257"/>
      <c r="AA681" s="257"/>
      <c r="AB681" s="257"/>
      <c r="AC681" s="257"/>
      <c r="AD681" s="257"/>
      <c r="AE681" s="363"/>
      <c r="AF681" s="363"/>
      <c r="AG681" s="363"/>
      <c r="AH681" s="363"/>
      <c r="AI681" s="363"/>
      <c r="AJ681" s="363"/>
      <c r="AK681" s="363"/>
      <c r="AL681" s="363"/>
      <c r="AM681" s="363"/>
      <c r="AN681" s="363"/>
      <c r="AO681" s="363"/>
      <c r="AP681" s="363"/>
      <c r="AQ681" s="363"/>
      <c r="AR681" s="363"/>
      <c r="AS681" s="258">
        <f>SUM(AE681:AR681)</f>
        <v>0</v>
      </c>
    </row>
    <row r="682" spans="1:45" outlineLevel="1">
      <c r="A682" s="466"/>
      <c r="B682" s="256" t="s">
        <v>309</v>
      </c>
      <c r="C682" s="253" t="s">
        <v>163</v>
      </c>
      <c r="D682" s="257"/>
      <c r="E682" s="257"/>
      <c r="F682" s="257"/>
      <c r="G682" s="257"/>
      <c r="H682" s="257"/>
      <c r="I682" s="257"/>
      <c r="J682" s="257"/>
      <c r="K682" s="257"/>
      <c r="L682" s="257"/>
      <c r="M682" s="257"/>
      <c r="N682" s="257"/>
      <c r="O682" s="257"/>
      <c r="P682" s="257"/>
      <c r="Q682" s="253"/>
      <c r="R682" s="257"/>
      <c r="S682" s="257"/>
      <c r="T682" s="257"/>
      <c r="U682" s="257"/>
      <c r="V682" s="257"/>
      <c r="W682" s="257"/>
      <c r="X682" s="257"/>
      <c r="Y682" s="257"/>
      <c r="Z682" s="257"/>
      <c r="AA682" s="257"/>
      <c r="AB682" s="257"/>
      <c r="AC682" s="257"/>
      <c r="AD682" s="257"/>
      <c r="AE682" s="364">
        <f>AE681</f>
        <v>0</v>
      </c>
      <c r="AF682" s="364">
        <f t="shared" ref="AF682" si="1960">AF681</f>
        <v>0</v>
      </c>
      <c r="AG682" s="364">
        <f t="shared" ref="AG682" si="1961">AG681</f>
        <v>0</v>
      </c>
      <c r="AH682" s="364">
        <f t="shared" ref="AH682" si="1962">AH681</f>
        <v>0</v>
      </c>
      <c r="AI682" s="364">
        <f t="shared" ref="AI682" si="1963">AI681</f>
        <v>0</v>
      </c>
      <c r="AJ682" s="364">
        <f t="shared" ref="AJ682" si="1964">AJ681</f>
        <v>0</v>
      </c>
      <c r="AK682" s="364">
        <f t="shared" ref="AK682" si="1965">AK681</f>
        <v>0</v>
      </c>
      <c r="AL682" s="364">
        <f t="shared" ref="AL682" si="1966">AL681</f>
        <v>0</v>
      </c>
      <c r="AM682" s="364">
        <f t="shared" ref="AM682" si="1967">AM681</f>
        <v>0</v>
      </c>
      <c r="AN682" s="364">
        <f t="shared" ref="AN682" si="1968">AN681</f>
        <v>0</v>
      </c>
      <c r="AO682" s="364">
        <f t="shared" ref="AO682" si="1969">AO681</f>
        <v>0</v>
      </c>
      <c r="AP682" s="364">
        <f t="shared" ref="AP682" si="1970">AP681</f>
        <v>0</v>
      </c>
      <c r="AQ682" s="364">
        <f t="shared" ref="AQ682" si="1971">AQ681</f>
        <v>0</v>
      </c>
      <c r="AR682" s="364">
        <f t="shared" ref="AR682" si="1972">AR681</f>
        <v>0</v>
      </c>
      <c r="AS682" s="268"/>
    </row>
    <row r="683" spans="1:45" outlineLevel="1">
      <c r="A683" s="466"/>
      <c r="B683" s="38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c r="AA683" s="253"/>
      <c r="AB683" s="253"/>
      <c r="AC683" s="253"/>
      <c r="AD683" s="253"/>
      <c r="AE683" s="375"/>
      <c r="AF683" s="378"/>
      <c r="AG683" s="378"/>
      <c r="AH683" s="378"/>
      <c r="AI683" s="378"/>
      <c r="AJ683" s="378"/>
      <c r="AK683" s="378"/>
      <c r="AL683" s="378"/>
      <c r="AM683" s="378"/>
      <c r="AN683" s="378"/>
      <c r="AO683" s="378"/>
      <c r="AP683" s="378"/>
      <c r="AQ683" s="378"/>
      <c r="AR683" s="378"/>
      <c r="AS683" s="268"/>
    </row>
    <row r="684" spans="1:45" outlineLevel="1">
      <c r="A684" s="466">
        <v>24</v>
      </c>
      <c r="B684" s="381" t="s">
        <v>116</v>
      </c>
      <c r="C684" s="253" t="s">
        <v>25</v>
      </c>
      <c r="D684" s="257"/>
      <c r="E684" s="257"/>
      <c r="F684" s="257"/>
      <c r="G684" s="257"/>
      <c r="H684" s="257"/>
      <c r="I684" s="257"/>
      <c r="J684" s="257"/>
      <c r="K684" s="257"/>
      <c r="L684" s="257"/>
      <c r="M684" s="257"/>
      <c r="N684" s="257"/>
      <c r="O684" s="257"/>
      <c r="P684" s="257"/>
      <c r="Q684" s="253"/>
      <c r="R684" s="257"/>
      <c r="S684" s="257"/>
      <c r="T684" s="257"/>
      <c r="U684" s="257"/>
      <c r="V684" s="257"/>
      <c r="W684" s="257"/>
      <c r="X684" s="257"/>
      <c r="Y684" s="257"/>
      <c r="Z684" s="257"/>
      <c r="AA684" s="257"/>
      <c r="AB684" s="257"/>
      <c r="AC684" s="257"/>
      <c r="AD684" s="257"/>
      <c r="AE684" s="363"/>
      <c r="AF684" s="363"/>
      <c r="AG684" s="363"/>
      <c r="AH684" s="363"/>
      <c r="AI684" s="363"/>
      <c r="AJ684" s="363"/>
      <c r="AK684" s="363"/>
      <c r="AL684" s="363"/>
      <c r="AM684" s="363"/>
      <c r="AN684" s="363"/>
      <c r="AO684" s="363"/>
      <c r="AP684" s="363"/>
      <c r="AQ684" s="363"/>
      <c r="AR684" s="363"/>
      <c r="AS684" s="258">
        <f>SUM(AE684:AR684)</f>
        <v>0</v>
      </c>
    </row>
    <row r="685" spans="1:45" outlineLevel="1">
      <c r="A685" s="466"/>
      <c r="B685" s="256" t="s">
        <v>309</v>
      </c>
      <c r="C685" s="253" t="s">
        <v>163</v>
      </c>
      <c r="D685" s="257"/>
      <c r="E685" s="257"/>
      <c r="F685" s="257"/>
      <c r="G685" s="257"/>
      <c r="H685" s="257"/>
      <c r="I685" s="257"/>
      <c r="J685" s="257"/>
      <c r="K685" s="257"/>
      <c r="L685" s="257"/>
      <c r="M685" s="257"/>
      <c r="N685" s="257"/>
      <c r="O685" s="257"/>
      <c r="P685" s="257"/>
      <c r="Q685" s="253"/>
      <c r="R685" s="257"/>
      <c r="S685" s="257"/>
      <c r="T685" s="257"/>
      <c r="U685" s="257"/>
      <c r="V685" s="257"/>
      <c r="W685" s="257"/>
      <c r="X685" s="257"/>
      <c r="Y685" s="257"/>
      <c r="Z685" s="257"/>
      <c r="AA685" s="257"/>
      <c r="AB685" s="257"/>
      <c r="AC685" s="257"/>
      <c r="AD685" s="257"/>
      <c r="AE685" s="364">
        <f>AE684</f>
        <v>0</v>
      </c>
      <c r="AF685" s="364">
        <f t="shared" ref="AF685" si="1973">AF684</f>
        <v>0</v>
      </c>
      <c r="AG685" s="364">
        <f t="shared" ref="AG685" si="1974">AG684</f>
        <v>0</v>
      </c>
      <c r="AH685" s="364">
        <f t="shared" ref="AH685" si="1975">AH684</f>
        <v>0</v>
      </c>
      <c r="AI685" s="364">
        <f t="shared" ref="AI685" si="1976">AI684</f>
        <v>0</v>
      </c>
      <c r="AJ685" s="364">
        <f t="shared" ref="AJ685" si="1977">AJ684</f>
        <v>0</v>
      </c>
      <c r="AK685" s="364">
        <f t="shared" ref="AK685" si="1978">AK684</f>
        <v>0</v>
      </c>
      <c r="AL685" s="364">
        <f t="shared" ref="AL685" si="1979">AL684</f>
        <v>0</v>
      </c>
      <c r="AM685" s="364">
        <f t="shared" ref="AM685" si="1980">AM684</f>
        <v>0</v>
      </c>
      <c r="AN685" s="364">
        <f t="shared" ref="AN685" si="1981">AN684</f>
        <v>0</v>
      </c>
      <c r="AO685" s="364">
        <f t="shared" ref="AO685" si="1982">AO684</f>
        <v>0</v>
      </c>
      <c r="AP685" s="364">
        <f t="shared" ref="AP685" si="1983">AP684</f>
        <v>0</v>
      </c>
      <c r="AQ685" s="364">
        <f t="shared" ref="AQ685" si="1984">AQ684</f>
        <v>0</v>
      </c>
      <c r="AR685" s="364">
        <f t="shared" ref="AR685" si="1985">AR684</f>
        <v>0</v>
      </c>
      <c r="AS685" s="268"/>
    </row>
    <row r="686" spans="1:45" outlineLevel="1">
      <c r="A686" s="466"/>
      <c r="B686" s="256"/>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c r="AA686" s="253"/>
      <c r="AB686" s="253"/>
      <c r="AC686" s="253"/>
      <c r="AD686" s="253"/>
      <c r="AE686" s="365"/>
      <c r="AF686" s="378"/>
      <c r="AG686" s="378"/>
      <c r="AH686" s="378"/>
      <c r="AI686" s="378"/>
      <c r="AJ686" s="378"/>
      <c r="AK686" s="378"/>
      <c r="AL686" s="378"/>
      <c r="AM686" s="378"/>
      <c r="AN686" s="378"/>
      <c r="AO686" s="378"/>
      <c r="AP686" s="378"/>
      <c r="AQ686" s="378"/>
      <c r="AR686" s="378"/>
      <c r="AS686" s="268"/>
    </row>
    <row r="687" spans="1:45" ht="15.75" outlineLevel="1">
      <c r="A687" s="466"/>
      <c r="B687" s="250" t="s">
        <v>497</v>
      </c>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c r="AA687" s="253"/>
      <c r="AB687" s="253"/>
      <c r="AC687" s="253"/>
      <c r="AD687" s="253"/>
      <c r="AE687" s="365"/>
      <c r="AF687" s="378"/>
      <c r="AG687" s="378"/>
      <c r="AH687" s="378"/>
      <c r="AI687" s="378"/>
      <c r="AJ687" s="378"/>
      <c r="AK687" s="378"/>
      <c r="AL687" s="378"/>
      <c r="AM687" s="378"/>
      <c r="AN687" s="378"/>
      <c r="AO687" s="378"/>
      <c r="AP687" s="378"/>
      <c r="AQ687" s="378"/>
      <c r="AR687" s="378"/>
      <c r="AS687" s="268"/>
    </row>
    <row r="688" spans="1:45" outlineLevel="1">
      <c r="A688" s="466">
        <v>25</v>
      </c>
      <c r="B688" s="381" t="s">
        <v>117</v>
      </c>
      <c r="C688" s="253" t="s">
        <v>25</v>
      </c>
      <c r="D688" s="257"/>
      <c r="E688" s="257"/>
      <c r="F688" s="257"/>
      <c r="G688" s="257"/>
      <c r="H688" s="257"/>
      <c r="I688" s="257"/>
      <c r="J688" s="257"/>
      <c r="K688" s="257"/>
      <c r="L688" s="257"/>
      <c r="M688" s="257"/>
      <c r="N688" s="257"/>
      <c r="O688" s="257"/>
      <c r="P688" s="257"/>
      <c r="Q688" s="257">
        <v>12</v>
      </c>
      <c r="R688" s="257"/>
      <c r="S688" s="257"/>
      <c r="T688" s="257"/>
      <c r="U688" s="257"/>
      <c r="V688" s="257"/>
      <c r="W688" s="257"/>
      <c r="X688" s="257"/>
      <c r="Y688" s="257"/>
      <c r="Z688" s="257"/>
      <c r="AA688" s="257"/>
      <c r="AB688" s="257"/>
      <c r="AC688" s="257"/>
      <c r="AD688" s="257"/>
      <c r="AE688" s="379"/>
      <c r="AF688" s="363"/>
      <c r="AG688" s="363"/>
      <c r="AH688" s="363"/>
      <c r="AI688" s="363"/>
      <c r="AJ688" s="363"/>
      <c r="AK688" s="363"/>
      <c r="AL688" s="368"/>
      <c r="AM688" s="368"/>
      <c r="AN688" s="368"/>
      <c r="AO688" s="368"/>
      <c r="AP688" s="368"/>
      <c r="AQ688" s="368"/>
      <c r="AR688" s="368"/>
      <c r="AS688" s="258">
        <f>SUM(AE688:AR688)</f>
        <v>0</v>
      </c>
    </row>
    <row r="689" spans="1:45" outlineLevel="1">
      <c r="A689" s="466"/>
      <c r="B689" s="256" t="s">
        <v>309</v>
      </c>
      <c r="C689" s="253" t="s">
        <v>163</v>
      </c>
      <c r="D689" s="257"/>
      <c r="E689" s="257"/>
      <c r="F689" s="257"/>
      <c r="G689" s="257"/>
      <c r="H689" s="257"/>
      <c r="I689" s="257"/>
      <c r="J689" s="257"/>
      <c r="K689" s="257"/>
      <c r="L689" s="257"/>
      <c r="M689" s="257"/>
      <c r="N689" s="257"/>
      <c r="O689" s="257"/>
      <c r="P689" s="257"/>
      <c r="Q689" s="257">
        <f>Q688</f>
        <v>12</v>
      </c>
      <c r="R689" s="257"/>
      <c r="S689" s="257"/>
      <c r="T689" s="257"/>
      <c r="U689" s="257"/>
      <c r="V689" s="257"/>
      <c r="W689" s="257"/>
      <c r="X689" s="257"/>
      <c r="Y689" s="257"/>
      <c r="Z689" s="257"/>
      <c r="AA689" s="257"/>
      <c r="AB689" s="257"/>
      <c r="AC689" s="257"/>
      <c r="AD689" s="257"/>
      <c r="AE689" s="364">
        <f>AE688</f>
        <v>0</v>
      </c>
      <c r="AF689" s="364">
        <f t="shared" ref="AF689" si="1986">AF688</f>
        <v>0</v>
      </c>
      <c r="AG689" s="364">
        <f t="shared" ref="AG689" si="1987">AG688</f>
        <v>0</v>
      </c>
      <c r="AH689" s="364">
        <f t="shared" ref="AH689" si="1988">AH688</f>
        <v>0</v>
      </c>
      <c r="AI689" s="364">
        <f t="shared" ref="AI689" si="1989">AI688</f>
        <v>0</v>
      </c>
      <c r="AJ689" s="364">
        <f t="shared" ref="AJ689" si="1990">AJ688</f>
        <v>0</v>
      </c>
      <c r="AK689" s="364">
        <f t="shared" ref="AK689" si="1991">AK688</f>
        <v>0</v>
      </c>
      <c r="AL689" s="364">
        <f t="shared" ref="AL689" si="1992">AL688</f>
        <v>0</v>
      </c>
      <c r="AM689" s="364">
        <f t="shared" ref="AM689" si="1993">AM688</f>
        <v>0</v>
      </c>
      <c r="AN689" s="364">
        <f t="shared" ref="AN689" si="1994">AN688</f>
        <v>0</v>
      </c>
      <c r="AO689" s="364">
        <f t="shared" ref="AO689" si="1995">AO688</f>
        <v>0</v>
      </c>
      <c r="AP689" s="364">
        <f t="shared" ref="AP689" si="1996">AP688</f>
        <v>0</v>
      </c>
      <c r="AQ689" s="364">
        <f t="shared" ref="AQ689" si="1997">AQ688</f>
        <v>0</v>
      </c>
      <c r="AR689" s="364">
        <f t="shared" ref="AR689" si="1998">AR688</f>
        <v>0</v>
      </c>
      <c r="AS689" s="268"/>
    </row>
    <row r="690" spans="1:45" outlineLevel="1">
      <c r="A690" s="466"/>
      <c r="B690" s="256"/>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365"/>
      <c r="AF690" s="378"/>
      <c r="AG690" s="378"/>
      <c r="AH690" s="378"/>
      <c r="AI690" s="378"/>
      <c r="AJ690" s="378"/>
      <c r="AK690" s="378"/>
      <c r="AL690" s="378"/>
      <c r="AM690" s="378"/>
      <c r="AN690" s="378"/>
      <c r="AO690" s="378"/>
      <c r="AP690" s="378"/>
      <c r="AQ690" s="378"/>
      <c r="AR690" s="378"/>
      <c r="AS690" s="268"/>
    </row>
    <row r="691" spans="1:45" outlineLevel="1">
      <c r="A691" s="466">
        <v>26</v>
      </c>
      <c r="B691" s="381" t="s">
        <v>118</v>
      </c>
      <c r="C691" s="253" t="s">
        <v>25</v>
      </c>
      <c r="D691" s="257"/>
      <c r="E691" s="257"/>
      <c r="F691" s="257"/>
      <c r="G691" s="257"/>
      <c r="H691" s="257"/>
      <c r="I691" s="257"/>
      <c r="J691" s="257"/>
      <c r="K691" s="257"/>
      <c r="L691" s="257"/>
      <c r="M691" s="257"/>
      <c r="N691" s="257"/>
      <c r="O691" s="257"/>
      <c r="P691" s="257"/>
      <c r="Q691" s="257">
        <v>12</v>
      </c>
      <c r="R691" s="257"/>
      <c r="S691" s="257"/>
      <c r="T691" s="257"/>
      <c r="U691" s="257"/>
      <c r="V691" s="257"/>
      <c r="W691" s="257"/>
      <c r="X691" s="257"/>
      <c r="Y691" s="257"/>
      <c r="Z691" s="257"/>
      <c r="AA691" s="257"/>
      <c r="AB691" s="257"/>
      <c r="AC691" s="257"/>
      <c r="AD691" s="257"/>
      <c r="AE691" s="379"/>
      <c r="AF691" s="363"/>
      <c r="AG691" s="363"/>
      <c r="AH691" s="363"/>
      <c r="AI691" s="363"/>
      <c r="AJ691" s="363"/>
      <c r="AK691" s="363"/>
      <c r="AL691" s="368"/>
      <c r="AM691" s="368"/>
      <c r="AN691" s="368"/>
      <c r="AO691" s="368"/>
      <c r="AP691" s="368"/>
      <c r="AQ691" s="368"/>
      <c r="AR691" s="368"/>
      <c r="AS691" s="258">
        <f>SUM(AE691:AR691)</f>
        <v>0</v>
      </c>
    </row>
    <row r="692" spans="1:45" outlineLevel="1">
      <c r="A692" s="466"/>
      <c r="B692" s="256" t="s">
        <v>309</v>
      </c>
      <c r="C692" s="253" t="s">
        <v>163</v>
      </c>
      <c r="D692" s="257"/>
      <c r="E692" s="257"/>
      <c r="F692" s="257"/>
      <c r="G692" s="257"/>
      <c r="H692" s="257"/>
      <c r="I692" s="257"/>
      <c r="J692" s="257"/>
      <c r="K692" s="257"/>
      <c r="L692" s="257"/>
      <c r="M692" s="257"/>
      <c r="N692" s="257"/>
      <c r="O692" s="257"/>
      <c r="P692" s="257"/>
      <c r="Q692" s="257">
        <f>Q691</f>
        <v>12</v>
      </c>
      <c r="R692" s="257"/>
      <c r="S692" s="257"/>
      <c r="T692" s="257"/>
      <c r="U692" s="257"/>
      <c r="V692" s="257"/>
      <c r="W692" s="257"/>
      <c r="X692" s="257"/>
      <c r="Y692" s="257"/>
      <c r="Z692" s="257"/>
      <c r="AA692" s="257"/>
      <c r="AB692" s="257"/>
      <c r="AC692" s="257"/>
      <c r="AD692" s="257"/>
      <c r="AE692" s="364">
        <f>AE691</f>
        <v>0</v>
      </c>
      <c r="AF692" s="364">
        <f t="shared" ref="AF692" si="1999">AF691</f>
        <v>0</v>
      </c>
      <c r="AG692" s="364">
        <f t="shared" ref="AG692" si="2000">AG691</f>
        <v>0</v>
      </c>
      <c r="AH692" s="364">
        <f t="shared" ref="AH692" si="2001">AH691</f>
        <v>0</v>
      </c>
      <c r="AI692" s="364">
        <f t="shared" ref="AI692" si="2002">AI691</f>
        <v>0</v>
      </c>
      <c r="AJ692" s="364">
        <f t="shared" ref="AJ692" si="2003">AJ691</f>
        <v>0</v>
      </c>
      <c r="AK692" s="364">
        <f t="shared" ref="AK692" si="2004">AK691</f>
        <v>0</v>
      </c>
      <c r="AL692" s="364">
        <f t="shared" ref="AL692" si="2005">AL691</f>
        <v>0</v>
      </c>
      <c r="AM692" s="364">
        <f t="shared" ref="AM692" si="2006">AM691</f>
        <v>0</v>
      </c>
      <c r="AN692" s="364">
        <f t="shared" ref="AN692" si="2007">AN691</f>
        <v>0</v>
      </c>
      <c r="AO692" s="364">
        <f t="shared" ref="AO692" si="2008">AO691</f>
        <v>0</v>
      </c>
      <c r="AP692" s="364">
        <f t="shared" ref="AP692" si="2009">AP691</f>
        <v>0</v>
      </c>
      <c r="AQ692" s="364">
        <f t="shared" ref="AQ692" si="2010">AQ691</f>
        <v>0</v>
      </c>
      <c r="AR692" s="364">
        <f t="shared" ref="AR692" si="2011">AR691</f>
        <v>0</v>
      </c>
      <c r="AS692" s="268"/>
    </row>
    <row r="693" spans="1:45" outlineLevel="1">
      <c r="A693" s="466"/>
      <c r="B693" s="256"/>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c r="AA693" s="253"/>
      <c r="AB693" s="253"/>
      <c r="AC693" s="253"/>
      <c r="AD693" s="253"/>
      <c r="AE693" s="365"/>
      <c r="AF693" s="378"/>
      <c r="AG693" s="378"/>
      <c r="AH693" s="378"/>
      <c r="AI693" s="378"/>
      <c r="AJ693" s="378"/>
      <c r="AK693" s="378"/>
      <c r="AL693" s="378"/>
      <c r="AM693" s="378"/>
      <c r="AN693" s="378"/>
      <c r="AO693" s="378"/>
      <c r="AP693" s="378"/>
      <c r="AQ693" s="378"/>
      <c r="AR693" s="378"/>
      <c r="AS693" s="268"/>
    </row>
    <row r="694" spans="1:45" outlineLevel="1">
      <c r="A694" s="466">
        <v>27</v>
      </c>
      <c r="B694" s="381" t="s">
        <v>119</v>
      </c>
      <c r="C694" s="253" t="s">
        <v>25</v>
      </c>
      <c r="D694" s="257"/>
      <c r="E694" s="257"/>
      <c r="F694" s="257"/>
      <c r="G694" s="257"/>
      <c r="H694" s="257"/>
      <c r="I694" s="257"/>
      <c r="J694" s="257"/>
      <c r="K694" s="257"/>
      <c r="L694" s="257"/>
      <c r="M694" s="257"/>
      <c r="N694" s="257"/>
      <c r="O694" s="257"/>
      <c r="P694" s="257"/>
      <c r="Q694" s="257">
        <v>12</v>
      </c>
      <c r="R694" s="257"/>
      <c r="S694" s="257"/>
      <c r="T694" s="257"/>
      <c r="U694" s="257"/>
      <c r="V694" s="257"/>
      <c r="W694" s="257"/>
      <c r="X694" s="257"/>
      <c r="Y694" s="257"/>
      <c r="Z694" s="257"/>
      <c r="AA694" s="257"/>
      <c r="AB694" s="257"/>
      <c r="AC694" s="257"/>
      <c r="AD694" s="257"/>
      <c r="AE694" s="379"/>
      <c r="AF694" s="363"/>
      <c r="AG694" s="363"/>
      <c r="AH694" s="363"/>
      <c r="AI694" s="363"/>
      <c r="AJ694" s="363"/>
      <c r="AK694" s="363"/>
      <c r="AL694" s="368"/>
      <c r="AM694" s="368"/>
      <c r="AN694" s="368"/>
      <c r="AO694" s="368"/>
      <c r="AP694" s="368"/>
      <c r="AQ694" s="368"/>
      <c r="AR694" s="368"/>
      <c r="AS694" s="258">
        <f>SUM(AE694:AR694)</f>
        <v>0</v>
      </c>
    </row>
    <row r="695" spans="1:45" outlineLevel="1">
      <c r="A695" s="466"/>
      <c r="B695" s="256" t="s">
        <v>309</v>
      </c>
      <c r="C695" s="253" t="s">
        <v>163</v>
      </c>
      <c r="D695" s="257"/>
      <c r="E695" s="257"/>
      <c r="F695" s="257"/>
      <c r="G695" s="257"/>
      <c r="H695" s="257"/>
      <c r="I695" s="257"/>
      <c r="J695" s="257"/>
      <c r="K695" s="257"/>
      <c r="L695" s="257"/>
      <c r="M695" s="257"/>
      <c r="N695" s="257"/>
      <c r="O695" s="257"/>
      <c r="P695" s="257"/>
      <c r="Q695" s="257">
        <f>Q694</f>
        <v>12</v>
      </c>
      <c r="R695" s="257"/>
      <c r="S695" s="257"/>
      <c r="T695" s="257"/>
      <c r="U695" s="257"/>
      <c r="V695" s="257"/>
      <c r="W695" s="257"/>
      <c r="X695" s="257"/>
      <c r="Y695" s="257"/>
      <c r="Z695" s="257"/>
      <c r="AA695" s="257"/>
      <c r="AB695" s="257"/>
      <c r="AC695" s="257"/>
      <c r="AD695" s="257"/>
      <c r="AE695" s="364">
        <f>AE694</f>
        <v>0</v>
      </c>
      <c r="AF695" s="364">
        <f t="shared" ref="AF695" si="2012">AF694</f>
        <v>0</v>
      </c>
      <c r="AG695" s="364">
        <f t="shared" ref="AG695" si="2013">AG694</f>
        <v>0</v>
      </c>
      <c r="AH695" s="364">
        <f t="shared" ref="AH695" si="2014">AH694</f>
        <v>0</v>
      </c>
      <c r="AI695" s="364">
        <f t="shared" ref="AI695" si="2015">AI694</f>
        <v>0</v>
      </c>
      <c r="AJ695" s="364">
        <f t="shared" ref="AJ695" si="2016">AJ694</f>
        <v>0</v>
      </c>
      <c r="AK695" s="364">
        <f t="shared" ref="AK695" si="2017">AK694</f>
        <v>0</v>
      </c>
      <c r="AL695" s="364">
        <f t="shared" ref="AL695" si="2018">AL694</f>
        <v>0</v>
      </c>
      <c r="AM695" s="364">
        <f t="shared" ref="AM695" si="2019">AM694</f>
        <v>0</v>
      </c>
      <c r="AN695" s="364">
        <f t="shared" ref="AN695" si="2020">AN694</f>
        <v>0</v>
      </c>
      <c r="AO695" s="364">
        <f t="shared" ref="AO695" si="2021">AO694</f>
        <v>0</v>
      </c>
      <c r="AP695" s="364">
        <f t="shared" ref="AP695" si="2022">AP694</f>
        <v>0</v>
      </c>
      <c r="AQ695" s="364">
        <f t="shared" ref="AQ695" si="2023">AQ694</f>
        <v>0</v>
      </c>
      <c r="AR695" s="364">
        <f t="shared" ref="AR695" si="2024">AR694</f>
        <v>0</v>
      </c>
      <c r="AS695" s="268"/>
    </row>
    <row r="696" spans="1:45" outlineLevel="1">
      <c r="A696" s="466"/>
      <c r="B696" s="256"/>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c r="AA696" s="253"/>
      <c r="AB696" s="253"/>
      <c r="AC696" s="253"/>
      <c r="AD696" s="253"/>
      <c r="AE696" s="365"/>
      <c r="AF696" s="378"/>
      <c r="AG696" s="378"/>
      <c r="AH696" s="378"/>
      <c r="AI696" s="378"/>
      <c r="AJ696" s="378"/>
      <c r="AK696" s="378"/>
      <c r="AL696" s="378"/>
      <c r="AM696" s="378"/>
      <c r="AN696" s="378"/>
      <c r="AO696" s="378"/>
      <c r="AP696" s="378"/>
      <c r="AQ696" s="378"/>
      <c r="AR696" s="378"/>
      <c r="AS696" s="268"/>
    </row>
    <row r="697" spans="1:45" ht="30" outlineLevel="1">
      <c r="A697" s="466">
        <v>28</v>
      </c>
      <c r="B697" s="381" t="s">
        <v>120</v>
      </c>
      <c r="C697" s="253" t="s">
        <v>25</v>
      </c>
      <c r="D697" s="257"/>
      <c r="E697" s="257"/>
      <c r="F697" s="257"/>
      <c r="G697" s="257"/>
      <c r="H697" s="257"/>
      <c r="I697" s="257"/>
      <c r="J697" s="257"/>
      <c r="K697" s="257"/>
      <c r="L697" s="257"/>
      <c r="M697" s="257"/>
      <c r="N697" s="257"/>
      <c r="O697" s="257"/>
      <c r="P697" s="257"/>
      <c r="Q697" s="257">
        <v>12</v>
      </c>
      <c r="R697" s="257"/>
      <c r="S697" s="257"/>
      <c r="T697" s="257"/>
      <c r="U697" s="257"/>
      <c r="V697" s="257"/>
      <c r="W697" s="257"/>
      <c r="X697" s="257"/>
      <c r="Y697" s="257"/>
      <c r="Z697" s="257"/>
      <c r="AA697" s="257"/>
      <c r="AB697" s="257"/>
      <c r="AC697" s="257"/>
      <c r="AD697" s="257"/>
      <c r="AE697" s="379"/>
      <c r="AF697" s="363"/>
      <c r="AG697" s="363"/>
      <c r="AH697" s="363"/>
      <c r="AI697" s="363"/>
      <c r="AJ697" s="363"/>
      <c r="AK697" s="363"/>
      <c r="AL697" s="368"/>
      <c r="AM697" s="368"/>
      <c r="AN697" s="368"/>
      <c r="AO697" s="368"/>
      <c r="AP697" s="368"/>
      <c r="AQ697" s="368"/>
      <c r="AR697" s="368"/>
      <c r="AS697" s="258">
        <f>SUM(AE697:AR697)</f>
        <v>0</v>
      </c>
    </row>
    <row r="698" spans="1:45" outlineLevel="1">
      <c r="A698" s="466"/>
      <c r="B698" s="256" t="s">
        <v>309</v>
      </c>
      <c r="C698" s="253" t="s">
        <v>163</v>
      </c>
      <c r="D698" s="257"/>
      <c r="E698" s="257"/>
      <c r="F698" s="257"/>
      <c r="G698" s="257"/>
      <c r="H698" s="257"/>
      <c r="I698" s="257"/>
      <c r="J698" s="257"/>
      <c r="K698" s="257"/>
      <c r="L698" s="257"/>
      <c r="M698" s="257"/>
      <c r="N698" s="257"/>
      <c r="O698" s="257"/>
      <c r="P698" s="257"/>
      <c r="Q698" s="257">
        <f>Q697</f>
        <v>12</v>
      </c>
      <c r="R698" s="257"/>
      <c r="S698" s="257"/>
      <c r="T698" s="257"/>
      <c r="U698" s="257"/>
      <c r="V698" s="257"/>
      <c r="W698" s="257"/>
      <c r="X698" s="257"/>
      <c r="Y698" s="257"/>
      <c r="Z698" s="257"/>
      <c r="AA698" s="257"/>
      <c r="AB698" s="257"/>
      <c r="AC698" s="257"/>
      <c r="AD698" s="257"/>
      <c r="AE698" s="364">
        <f>AE697</f>
        <v>0</v>
      </c>
      <c r="AF698" s="364">
        <f t="shared" ref="AF698" si="2025">AF697</f>
        <v>0</v>
      </c>
      <c r="AG698" s="364">
        <f t="shared" ref="AG698" si="2026">AG697</f>
        <v>0</v>
      </c>
      <c r="AH698" s="364">
        <f t="shared" ref="AH698" si="2027">AH697</f>
        <v>0</v>
      </c>
      <c r="AI698" s="364">
        <f t="shared" ref="AI698" si="2028">AI697</f>
        <v>0</v>
      </c>
      <c r="AJ698" s="364">
        <f t="shared" ref="AJ698" si="2029">AJ697</f>
        <v>0</v>
      </c>
      <c r="AK698" s="364">
        <f t="shared" ref="AK698" si="2030">AK697</f>
        <v>0</v>
      </c>
      <c r="AL698" s="364">
        <f t="shared" ref="AL698" si="2031">AL697</f>
        <v>0</v>
      </c>
      <c r="AM698" s="364">
        <f t="shared" ref="AM698" si="2032">AM697</f>
        <v>0</v>
      </c>
      <c r="AN698" s="364">
        <f t="shared" ref="AN698" si="2033">AN697</f>
        <v>0</v>
      </c>
      <c r="AO698" s="364">
        <f t="shared" ref="AO698" si="2034">AO697</f>
        <v>0</v>
      </c>
      <c r="AP698" s="364">
        <f t="shared" ref="AP698" si="2035">AP697</f>
        <v>0</v>
      </c>
      <c r="AQ698" s="364">
        <f t="shared" ref="AQ698" si="2036">AQ697</f>
        <v>0</v>
      </c>
      <c r="AR698" s="364">
        <f t="shared" ref="AR698" si="2037">AR697</f>
        <v>0</v>
      </c>
      <c r="AS698" s="268"/>
    </row>
    <row r="699" spans="1:45" outlineLevel="1">
      <c r="A699" s="466"/>
      <c r="B699" s="256"/>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365"/>
      <c r="AF699" s="378"/>
      <c r="AG699" s="378"/>
      <c r="AH699" s="378"/>
      <c r="AI699" s="378"/>
      <c r="AJ699" s="378"/>
      <c r="AK699" s="378"/>
      <c r="AL699" s="378"/>
      <c r="AM699" s="378"/>
      <c r="AN699" s="378"/>
      <c r="AO699" s="378"/>
      <c r="AP699" s="378"/>
      <c r="AQ699" s="378"/>
      <c r="AR699" s="378"/>
      <c r="AS699" s="268"/>
    </row>
    <row r="700" spans="1:45" ht="30" outlineLevel="1">
      <c r="A700" s="466">
        <v>29</v>
      </c>
      <c r="B700" s="381" t="s">
        <v>121</v>
      </c>
      <c r="C700" s="253" t="s">
        <v>25</v>
      </c>
      <c r="D700" s="257"/>
      <c r="E700" s="257"/>
      <c r="F700" s="257"/>
      <c r="G700" s="257"/>
      <c r="H700" s="257"/>
      <c r="I700" s="257"/>
      <c r="J700" s="257"/>
      <c r="K700" s="257"/>
      <c r="L700" s="257"/>
      <c r="M700" s="257"/>
      <c r="N700" s="257"/>
      <c r="O700" s="257"/>
      <c r="P700" s="257"/>
      <c r="Q700" s="257">
        <v>3</v>
      </c>
      <c r="R700" s="257"/>
      <c r="S700" s="257"/>
      <c r="T700" s="257"/>
      <c r="U700" s="257"/>
      <c r="V700" s="257"/>
      <c r="W700" s="257"/>
      <c r="X700" s="257"/>
      <c r="Y700" s="257"/>
      <c r="Z700" s="257"/>
      <c r="AA700" s="257"/>
      <c r="AB700" s="257"/>
      <c r="AC700" s="257"/>
      <c r="AD700" s="257"/>
      <c r="AE700" s="379"/>
      <c r="AF700" s="363"/>
      <c r="AG700" s="363"/>
      <c r="AH700" s="363"/>
      <c r="AI700" s="363"/>
      <c r="AJ700" s="363"/>
      <c r="AK700" s="363"/>
      <c r="AL700" s="368"/>
      <c r="AM700" s="368"/>
      <c r="AN700" s="368"/>
      <c r="AO700" s="368"/>
      <c r="AP700" s="368"/>
      <c r="AQ700" s="368"/>
      <c r="AR700" s="368"/>
      <c r="AS700" s="258">
        <f>SUM(AE700:AR700)</f>
        <v>0</v>
      </c>
    </row>
    <row r="701" spans="1:45" outlineLevel="1">
      <c r="A701" s="466"/>
      <c r="B701" s="256" t="s">
        <v>309</v>
      </c>
      <c r="C701" s="253" t="s">
        <v>163</v>
      </c>
      <c r="D701" s="257"/>
      <c r="E701" s="257"/>
      <c r="F701" s="257"/>
      <c r="G701" s="257"/>
      <c r="H701" s="257"/>
      <c r="I701" s="257"/>
      <c r="J701" s="257"/>
      <c r="K701" s="257"/>
      <c r="L701" s="257"/>
      <c r="M701" s="257"/>
      <c r="N701" s="257"/>
      <c r="O701" s="257"/>
      <c r="P701" s="257"/>
      <c r="Q701" s="257">
        <f>Q700</f>
        <v>3</v>
      </c>
      <c r="R701" s="257"/>
      <c r="S701" s="257"/>
      <c r="T701" s="257"/>
      <c r="U701" s="257"/>
      <c r="V701" s="257"/>
      <c r="W701" s="257"/>
      <c r="X701" s="257"/>
      <c r="Y701" s="257"/>
      <c r="Z701" s="257"/>
      <c r="AA701" s="257"/>
      <c r="AB701" s="257"/>
      <c r="AC701" s="257"/>
      <c r="AD701" s="257"/>
      <c r="AE701" s="364">
        <f>AE700</f>
        <v>0</v>
      </c>
      <c r="AF701" s="364">
        <f t="shared" ref="AF701" si="2038">AF700</f>
        <v>0</v>
      </c>
      <c r="AG701" s="364">
        <f t="shared" ref="AG701" si="2039">AG700</f>
        <v>0</v>
      </c>
      <c r="AH701" s="364">
        <f t="shared" ref="AH701" si="2040">AH700</f>
        <v>0</v>
      </c>
      <c r="AI701" s="364">
        <f t="shared" ref="AI701" si="2041">AI700</f>
        <v>0</v>
      </c>
      <c r="AJ701" s="364">
        <f t="shared" ref="AJ701" si="2042">AJ700</f>
        <v>0</v>
      </c>
      <c r="AK701" s="364">
        <f t="shared" ref="AK701" si="2043">AK700</f>
        <v>0</v>
      </c>
      <c r="AL701" s="364">
        <f t="shared" ref="AL701" si="2044">AL700</f>
        <v>0</v>
      </c>
      <c r="AM701" s="364">
        <f t="shared" ref="AM701" si="2045">AM700</f>
        <v>0</v>
      </c>
      <c r="AN701" s="364">
        <f t="shared" ref="AN701" si="2046">AN700</f>
        <v>0</v>
      </c>
      <c r="AO701" s="364">
        <f t="shared" ref="AO701" si="2047">AO700</f>
        <v>0</v>
      </c>
      <c r="AP701" s="364">
        <f t="shared" ref="AP701" si="2048">AP700</f>
        <v>0</v>
      </c>
      <c r="AQ701" s="364">
        <f t="shared" ref="AQ701" si="2049">AQ700</f>
        <v>0</v>
      </c>
      <c r="AR701" s="364">
        <f t="shared" ref="AR701" si="2050">AR700</f>
        <v>0</v>
      </c>
      <c r="AS701" s="268"/>
    </row>
    <row r="702" spans="1:45" outlineLevel="1">
      <c r="A702" s="466"/>
      <c r="B702" s="256"/>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365"/>
      <c r="AF702" s="378"/>
      <c r="AG702" s="378"/>
      <c r="AH702" s="378"/>
      <c r="AI702" s="378"/>
      <c r="AJ702" s="378"/>
      <c r="AK702" s="378"/>
      <c r="AL702" s="378"/>
      <c r="AM702" s="378"/>
      <c r="AN702" s="378"/>
      <c r="AO702" s="378"/>
      <c r="AP702" s="378"/>
      <c r="AQ702" s="378"/>
      <c r="AR702" s="378"/>
      <c r="AS702" s="268"/>
    </row>
    <row r="703" spans="1:45" ht="30" outlineLevel="1">
      <c r="A703" s="466">
        <v>30</v>
      </c>
      <c r="B703" s="381" t="s">
        <v>122</v>
      </c>
      <c r="C703" s="253" t="s">
        <v>25</v>
      </c>
      <c r="D703" s="257"/>
      <c r="E703" s="257"/>
      <c r="F703" s="257"/>
      <c r="G703" s="257"/>
      <c r="H703" s="257"/>
      <c r="I703" s="257"/>
      <c r="J703" s="257"/>
      <c r="K703" s="257"/>
      <c r="L703" s="257"/>
      <c r="M703" s="257"/>
      <c r="N703" s="257"/>
      <c r="O703" s="257"/>
      <c r="P703" s="257"/>
      <c r="Q703" s="257">
        <v>12</v>
      </c>
      <c r="R703" s="257"/>
      <c r="S703" s="257"/>
      <c r="T703" s="257"/>
      <c r="U703" s="257"/>
      <c r="V703" s="257"/>
      <c r="W703" s="257"/>
      <c r="X703" s="257"/>
      <c r="Y703" s="257"/>
      <c r="Z703" s="257"/>
      <c r="AA703" s="257"/>
      <c r="AB703" s="257"/>
      <c r="AC703" s="257"/>
      <c r="AD703" s="257"/>
      <c r="AE703" s="379"/>
      <c r="AF703" s="363"/>
      <c r="AG703" s="363"/>
      <c r="AH703" s="363"/>
      <c r="AI703" s="363"/>
      <c r="AJ703" s="363"/>
      <c r="AK703" s="363"/>
      <c r="AL703" s="368"/>
      <c r="AM703" s="368"/>
      <c r="AN703" s="368"/>
      <c r="AO703" s="368"/>
      <c r="AP703" s="368"/>
      <c r="AQ703" s="368"/>
      <c r="AR703" s="368"/>
      <c r="AS703" s="258">
        <f>SUM(AE703:AR703)</f>
        <v>0</v>
      </c>
    </row>
    <row r="704" spans="1:45" outlineLevel="1">
      <c r="A704" s="466"/>
      <c r="B704" s="256" t="s">
        <v>309</v>
      </c>
      <c r="C704" s="253" t="s">
        <v>163</v>
      </c>
      <c r="D704" s="257"/>
      <c r="E704" s="257"/>
      <c r="F704" s="257"/>
      <c r="G704" s="257"/>
      <c r="H704" s="257"/>
      <c r="I704" s="257"/>
      <c r="J704" s="257"/>
      <c r="K704" s="257"/>
      <c r="L704" s="257"/>
      <c r="M704" s="257"/>
      <c r="N704" s="257"/>
      <c r="O704" s="257"/>
      <c r="P704" s="257"/>
      <c r="Q704" s="257">
        <f>Q703</f>
        <v>12</v>
      </c>
      <c r="R704" s="257"/>
      <c r="S704" s="257"/>
      <c r="T704" s="257"/>
      <c r="U704" s="257"/>
      <c r="V704" s="257"/>
      <c r="W704" s="257"/>
      <c r="X704" s="257"/>
      <c r="Y704" s="257"/>
      <c r="Z704" s="257"/>
      <c r="AA704" s="257"/>
      <c r="AB704" s="257"/>
      <c r="AC704" s="257"/>
      <c r="AD704" s="257"/>
      <c r="AE704" s="364">
        <f>AE703</f>
        <v>0</v>
      </c>
      <c r="AF704" s="364">
        <f t="shared" ref="AF704" si="2051">AF703</f>
        <v>0</v>
      </c>
      <c r="AG704" s="364">
        <f t="shared" ref="AG704" si="2052">AG703</f>
        <v>0</v>
      </c>
      <c r="AH704" s="364">
        <f t="shared" ref="AH704" si="2053">AH703</f>
        <v>0</v>
      </c>
      <c r="AI704" s="364">
        <f t="shared" ref="AI704" si="2054">AI703</f>
        <v>0</v>
      </c>
      <c r="AJ704" s="364">
        <f t="shared" ref="AJ704" si="2055">AJ703</f>
        <v>0</v>
      </c>
      <c r="AK704" s="364">
        <f t="shared" ref="AK704" si="2056">AK703</f>
        <v>0</v>
      </c>
      <c r="AL704" s="364">
        <f t="shared" ref="AL704" si="2057">AL703</f>
        <v>0</v>
      </c>
      <c r="AM704" s="364">
        <f t="shared" ref="AM704" si="2058">AM703</f>
        <v>0</v>
      </c>
      <c r="AN704" s="364">
        <f t="shared" ref="AN704" si="2059">AN703</f>
        <v>0</v>
      </c>
      <c r="AO704" s="364">
        <f t="shared" ref="AO704" si="2060">AO703</f>
        <v>0</v>
      </c>
      <c r="AP704" s="364">
        <f t="shared" ref="AP704" si="2061">AP703</f>
        <v>0</v>
      </c>
      <c r="AQ704" s="364">
        <f t="shared" ref="AQ704" si="2062">AQ703</f>
        <v>0</v>
      </c>
      <c r="AR704" s="364">
        <f t="shared" ref="AR704" si="2063">AR703</f>
        <v>0</v>
      </c>
      <c r="AS704" s="268"/>
    </row>
    <row r="705" spans="1:45" outlineLevel="1">
      <c r="A705" s="466"/>
      <c r="B705" s="256"/>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c r="AA705" s="253"/>
      <c r="AB705" s="253"/>
      <c r="AC705" s="253"/>
      <c r="AD705" s="253"/>
      <c r="AE705" s="365"/>
      <c r="AF705" s="378"/>
      <c r="AG705" s="378"/>
      <c r="AH705" s="378"/>
      <c r="AI705" s="378"/>
      <c r="AJ705" s="378"/>
      <c r="AK705" s="378"/>
      <c r="AL705" s="378"/>
      <c r="AM705" s="378"/>
      <c r="AN705" s="378"/>
      <c r="AO705" s="378"/>
      <c r="AP705" s="378"/>
      <c r="AQ705" s="378"/>
      <c r="AR705" s="378"/>
      <c r="AS705" s="268"/>
    </row>
    <row r="706" spans="1:45" outlineLevel="1">
      <c r="A706" s="466">
        <v>31</v>
      </c>
      <c r="B706" s="381" t="s">
        <v>123</v>
      </c>
      <c r="C706" s="253" t="s">
        <v>25</v>
      </c>
      <c r="D706" s="257"/>
      <c r="E706" s="257"/>
      <c r="F706" s="257"/>
      <c r="G706" s="257"/>
      <c r="H706" s="257"/>
      <c r="I706" s="257"/>
      <c r="J706" s="257"/>
      <c r="K706" s="257"/>
      <c r="L706" s="257"/>
      <c r="M706" s="257"/>
      <c r="N706" s="257"/>
      <c r="O706" s="257"/>
      <c r="P706" s="257"/>
      <c r="Q706" s="257">
        <v>12</v>
      </c>
      <c r="R706" s="257"/>
      <c r="S706" s="257"/>
      <c r="T706" s="257"/>
      <c r="U706" s="257"/>
      <c r="V706" s="257"/>
      <c r="W706" s="257"/>
      <c r="X706" s="257"/>
      <c r="Y706" s="257"/>
      <c r="Z706" s="257"/>
      <c r="AA706" s="257"/>
      <c r="AB706" s="257"/>
      <c r="AC706" s="257"/>
      <c r="AD706" s="257"/>
      <c r="AE706" s="379"/>
      <c r="AF706" s="363"/>
      <c r="AG706" s="363"/>
      <c r="AH706" s="363"/>
      <c r="AI706" s="363"/>
      <c r="AJ706" s="363"/>
      <c r="AK706" s="363"/>
      <c r="AL706" s="368"/>
      <c r="AM706" s="368"/>
      <c r="AN706" s="368"/>
      <c r="AO706" s="368"/>
      <c r="AP706" s="368"/>
      <c r="AQ706" s="368"/>
      <c r="AR706" s="368"/>
      <c r="AS706" s="258">
        <f>SUM(AE706:AR706)</f>
        <v>0</v>
      </c>
    </row>
    <row r="707" spans="1:45" outlineLevel="1">
      <c r="A707" s="466"/>
      <c r="B707" s="256" t="s">
        <v>309</v>
      </c>
      <c r="C707" s="253" t="s">
        <v>163</v>
      </c>
      <c r="D707" s="257"/>
      <c r="E707" s="257"/>
      <c r="F707" s="257"/>
      <c r="G707" s="257"/>
      <c r="H707" s="257"/>
      <c r="I707" s="257"/>
      <c r="J707" s="257"/>
      <c r="K707" s="257"/>
      <c r="L707" s="257"/>
      <c r="M707" s="257"/>
      <c r="N707" s="257"/>
      <c r="O707" s="257"/>
      <c r="P707" s="257"/>
      <c r="Q707" s="257">
        <f>Q706</f>
        <v>12</v>
      </c>
      <c r="R707" s="257"/>
      <c r="S707" s="257"/>
      <c r="T707" s="257"/>
      <c r="U707" s="257"/>
      <c r="V707" s="257"/>
      <c r="W707" s="257"/>
      <c r="X707" s="257"/>
      <c r="Y707" s="257"/>
      <c r="Z707" s="257"/>
      <c r="AA707" s="257"/>
      <c r="AB707" s="257"/>
      <c r="AC707" s="257"/>
      <c r="AD707" s="257"/>
      <c r="AE707" s="364">
        <f>AE706</f>
        <v>0</v>
      </c>
      <c r="AF707" s="364">
        <f t="shared" ref="AF707" si="2064">AF706</f>
        <v>0</v>
      </c>
      <c r="AG707" s="364">
        <f t="shared" ref="AG707" si="2065">AG706</f>
        <v>0</v>
      </c>
      <c r="AH707" s="364">
        <f t="shared" ref="AH707" si="2066">AH706</f>
        <v>0</v>
      </c>
      <c r="AI707" s="364">
        <f t="shared" ref="AI707" si="2067">AI706</f>
        <v>0</v>
      </c>
      <c r="AJ707" s="364">
        <f t="shared" ref="AJ707" si="2068">AJ706</f>
        <v>0</v>
      </c>
      <c r="AK707" s="364">
        <f t="shared" ref="AK707" si="2069">AK706</f>
        <v>0</v>
      </c>
      <c r="AL707" s="364">
        <f t="shared" ref="AL707" si="2070">AL706</f>
        <v>0</v>
      </c>
      <c r="AM707" s="364">
        <f t="shared" ref="AM707" si="2071">AM706</f>
        <v>0</v>
      </c>
      <c r="AN707" s="364">
        <f t="shared" ref="AN707" si="2072">AN706</f>
        <v>0</v>
      </c>
      <c r="AO707" s="364">
        <f t="shared" ref="AO707" si="2073">AO706</f>
        <v>0</v>
      </c>
      <c r="AP707" s="364">
        <f t="shared" ref="AP707" si="2074">AP706</f>
        <v>0</v>
      </c>
      <c r="AQ707" s="364">
        <f t="shared" ref="AQ707" si="2075">AQ706</f>
        <v>0</v>
      </c>
      <c r="AR707" s="364">
        <f t="shared" ref="AR707" si="2076">AR706</f>
        <v>0</v>
      </c>
      <c r="AS707" s="268"/>
    </row>
    <row r="708" spans="1:45" outlineLevel="1">
      <c r="A708" s="466"/>
      <c r="B708" s="381"/>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c r="AA708" s="253"/>
      <c r="AB708" s="253"/>
      <c r="AC708" s="253"/>
      <c r="AD708" s="253"/>
      <c r="AE708" s="365"/>
      <c r="AF708" s="378"/>
      <c r="AG708" s="378"/>
      <c r="AH708" s="378"/>
      <c r="AI708" s="378"/>
      <c r="AJ708" s="378"/>
      <c r="AK708" s="378"/>
      <c r="AL708" s="378"/>
      <c r="AM708" s="378"/>
      <c r="AN708" s="378"/>
      <c r="AO708" s="378"/>
      <c r="AP708" s="378"/>
      <c r="AQ708" s="378"/>
      <c r="AR708" s="378"/>
      <c r="AS708" s="268"/>
    </row>
    <row r="709" spans="1:45" outlineLevel="1">
      <c r="A709" s="466">
        <v>32</v>
      </c>
      <c r="B709" s="381" t="s">
        <v>124</v>
      </c>
      <c r="C709" s="253" t="s">
        <v>25</v>
      </c>
      <c r="D709" s="257"/>
      <c r="E709" s="257"/>
      <c r="F709" s="257"/>
      <c r="G709" s="257"/>
      <c r="H709" s="257"/>
      <c r="I709" s="257"/>
      <c r="J709" s="257"/>
      <c r="K709" s="257"/>
      <c r="L709" s="257"/>
      <c r="M709" s="257"/>
      <c r="N709" s="257"/>
      <c r="O709" s="257"/>
      <c r="P709" s="257"/>
      <c r="Q709" s="257">
        <v>12</v>
      </c>
      <c r="R709" s="257"/>
      <c r="S709" s="257"/>
      <c r="T709" s="257"/>
      <c r="U709" s="257"/>
      <c r="V709" s="257"/>
      <c r="W709" s="257"/>
      <c r="X709" s="257"/>
      <c r="Y709" s="257"/>
      <c r="Z709" s="257"/>
      <c r="AA709" s="257"/>
      <c r="AB709" s="257"/>
      <c r="AC709" s="257"/>
      <c r="AD709" s="257"/>
      <c r="AE709" s="379"/>
      <c r="AF709" s="363"/>
      <c r="AG709" s="363"/>
      <c r="AH709" s="363"/>
      <c r="AI709" s="363"/>
      <c r="AJ709" s="363"/>
      <c r="AK709" s="363"/>
      <c r="AL709" s="368"/>
      <c r="AM709" s="368"/>
      <c r="AN709" s="368"/>
      <c r="AO709" s="368"/>
      <c r="AP709" s="368"/>
      <c r="AQ709" s="368"/>
      <c r="AR709" s="368"/>
      <c r="AS709" s="258">
        <f>SUM(AE709:AR709)</f>
        <v>0</v>
      </c>
    </row>
    <row r="710" spans="1:45" outlineLevel="1">
      <c r="A710" s="466"/>
      <c r="B710" s="256" t="s">
        <v>309</v>
      </c>
      <c r="C710" s="253" t="s">
        <v>163</v>
      </c>
      <c r="D710" s="257"/>
      <c r="E710" s="257"/>
      <c r="F710" s="257"/>
      <c r="G710" s="257"/>
      <c r="H710" s="257"/>
      <c r="I710" s="257"/>
      <c r="J710" s="257"/>
      <c r="K710" s="257"/>
      <c r="L710" s="257"/>
      <c r="M710" s="257"/>
      <c r="N710" s="257"/>
      <c r="O710" s="257"/>
      <c r="P710" s="257"/>
      <c r="Q710" s="257">
        <f>Q709</f>
        <v>12</v>
      </c>
      <c r="R710" s="257"/>
      <c r="S710" s="257"/>
      <c r="T710" s="257"/>
      <c r="U710" s="257"/>
      <c r="V710" s="257"/>
      <c r="W710" s="257"/>
      <c r="X710" s="257"/>
      <c r="Y710" s="257"/>
      <c r="Z710" s="257"/>
      <c r="AA710" s="257"/>
      <c r="AB710" s="257"/>
      <c r="AC710" s="257"/>
      <c r="AD710" s="257"/>
      <c r="AE710" s="364">
        <f>AE709</f>
        <v>0</v>
      </c>
      <c r="AF710" s="364">
        <f t="shared" ref="AF710" si="2077">AF709</f>
        <v>0</v>
      </c>
      <c r="AG710" s="364">
        <f t="shared" ref="AG710" si="2078">AG709</f>
        <v>0</v>
      </c>
      <c r="AH710" s="364">
        <f t="shared" ref="AH710" si="2079">AH709</f>
        <v>0</v>
      </c>
      <c r="AI710" s="364">
        <f t="shared" ref="AI710" si="2080">AI709</f>
        <v>0</v>
      </c>
      <c r="AJ710" s="364">
        <f t="shared" ref="AJ710" si="2081">AJ709</f>
        <v>0</v>
      </c>
      <c r="AK710" s="364">
        <f t="shared" ref="AK710" si="2082">AK709</f>
        <v>0</v>
      </c>
      <c r="AL710" s="364">
        <f t="shared" ref="AL710" si="2083">AL709</f>
        <v>0</v>
      </c>
      <c r="AM710" s="364">
        <f t="shared" ref="AM710" si="2084">AM709</f>
        <v>0</v>
      </c>
      <c r="AN710" s="364">
        <f t="shared" ref="AN710" si="2085">AN709</f>
        <v>0</v>
      </c>
      <c r="AO710" s="364">
        <f t="shared" ref="AO710" si="2086">AO709</f>
        <v>0</v>
      </c>
      <c r="AP710" s="364">
        <f t="shared" ref="AP710" si="2087">AP709</f>
        <v>0</v>
      </c>
      <c r="AQ710" s="364">
        <f t="shared" ref="AQ710" si="2088">AQ709</f>
        <v>0</v>
      </c>
      <c r="AR710" s="364">
        <f t="shared" ref="AR710" si="2089">AR709</f>
        <v>0</v>
      </c>
      <c r="AS710" s="268"/>
    </row>
    <row r="711" spans="1:45" outlineLevel="1">
      <c r="A711" s="466"/>
      <c r="B711" s="381"/>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365"/>
      <c r="AF711" s="378"/>
      <c r="AG711" s="378"/>
      <c r="AH711" s="378"/>
      <c r="AI711" s="378"/>
      <c r="AJ711" s="378"/>
      <c r="AK711" s="378"/>
      <c r="AL711" s="378"/>
      <c r="AM711" s="378"/>
      <c r="AN711" s="378"/>
      <c r="AO711" s="378"/>
      <c r="AP711" s="378"/>
      <c r="AQ711" s="378"/>
      <c r="AR711" s="378"/>
      <c r="AS711" s="268"/>
    </row>
    <row r="712" spans="1:45" ht="15.75" outlineLevel="1">
      <c r="A712" s="466"/>
      <c r="B712" s="250" t="s">
        <v>498</v>
      </c>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c r="AA712" s="253"/>
      <c r="AB712" s="253"/>
      <c r="AC712" s="253"/>
      <c r="AD712" s="253"/>
      <c r="AE712" s="365"/>
      <c r="AF712" s="378"/>
      <c r="AG712" s="378"/>
      <c r="AH712" s="378"/>
      <c r="AI712" s="378"/>
      <c r="AJ712" s="378"/>
      <c r="AK712" s="378"/>
      <c r="AL712" s="378"/>
      <c r="AM712" s="378"/>
      <c r="AN712" s="378"/>
      <c r="AO712" s="378"/>
      <c r="AP712" s="378"/>
      <c r="AQ712" s="378"/>
      <c r="AR712" s="378"/>
      <c r="AS712" s="268"/>
    </row>
    <row r="713" spans="1:45" outlineLevel="1">
      <c r="A713" s="466">
        <v>33</v>
      </c>
      <c r="B713" s="381" t="s">
        <v>125</v>
      </c>
      <c r="C713" s="253" t="s">
        <v>25</v>
      </c>
      <c r="D713" s="257"/>
      <c r="E713" s="257"/>
      <c r="F713" s="257"/>
      <c r="G713" s="257"/>
      <c r="H713" s="257"/>
      <c r="I713" s="257"/>
      <c r="J713" s="257"/>
      <c r="K713" s="257"/>
      <c r="L713" s="257"/>
      <c r="M713" s="257"/>
      <c r="N713" s="257"/>
      <c r="O713" s="257"/>
      <c r="P713" s="257"/>
      <c r="Q713" s="257">
        <v>0</v>
      </c>
      <c r="R713" s="257"/>
      <c r="S713" s="257"/>
      <c r="T713" s="257"/>
      <c r="U713" s="257"/>
      <c r="V713" s="257"/>
      <c r="W713" s="257"/>
      <c r="X713" s="257"/>
      <c r="Y713" s="257"/>
      <c r="Z713" s="257"/>
      <c r="AA713" s="257"/>
      <c r="AB713" s="257"/>
      <c r="AC713" s="257"/>
      <c r="AD713" s="257"/>
      <c r="AE713" s="379"/>
      <c r="AF713" s="363"/>
      <c r="AG713" s="363"/>
      <c r="AH713" s="363"/>
      <c r="AI713" s="363"/>
      <c r="AJ713" s="363"/>
      <c r="AK713" s="363"/>
      <c r="AL713" s="368"/>
      <c r="AM713" s="368"/>
      <c r="AN713" s="368"/>
      <c r="AO713" s="368"/>
      <c r="AP713" s="368"/>
      <c r="AQ713" s="368"/>
      <c r="AR713" s="368"/>
      <c r="AS713" s="258">
        <f>SUM(AE713:AR713)</f>
        <v>0</v>
      </c>
    </row>
    <row r="714" spans="1:45" outlineLevel="1">
      <c r="A714" s="466"/>
      <c r="B714" s="256" t="s">
        <v>309</v>
      </c>
      <c r="C714" s="253" t="s">
        <v>163</v>
      </c>
      <c r="D714" s="257"/>
      <c r="E714" s="257"/>
      <c r="F714" s="257"/>
      <c r="G714" s="257"/>
      <c r="H714" s="257"/>
      <c r="I714" s="257"/>
      <c r="J714" s="257"/>
      <c r="K714" s="257"/>
      <c r="L714" s="257"/>
      <c r="M714" s="257"/>
      <c r="N714" s="257"/>
      <c r="O714" s="257"/>
      <c r="P714" s="257"/>
      <c r="Q714" s="257">
        <f>Q713</f>
        <v>0</v>
      </c>
      <c r="R714" s="257"/>
      <c r="S714" s="257"/>
      <c r="T714" s="257"/>
      <c r="U714" s="257"/>
      <c r="V714" s="257"/>
      <c r="W714" s="257"/>
      <c r="X714" s="257"/>
      <c r="Y714" s="257"/>
      <c r="Z714" s="257"/>
      <c r="AA714" s="257"/>
      <c r="AB714" s="257"/>
      <c r="AC714" s="257"/>
      <c r="AD714" s="257"/>
      <c r="AE714" s="364">
        <f>AE713</f>
        <v>0</v>
      </c>
      <c r="AF714" s="364">
        <f t="shared" ref="AF714" si="2090">AF713</f>
        <v>0</v>
      </c>
      <c r="AG714" s="364">
        <f t="shared" ref="AG714" si="2091">AG713</f>
        <v>0</v>
      </c>
      <c r="AH714" s="364">
        <f t="shared" ref="AH714" si="2092">AH713</f>
        <v>0</v>
      </c>
      <c r="AI714" s="364">
        <f t="shared" ref="AI714" si="2093">AI713</f>
        <v>0</v>
      </c>
      <c r="AJ714" s="364">
        <f t="shared" ref="AJ714" si="2094">AJ713</f>
        <v>0</v>
      </c>
      <c r="AK714" s="364">
        <f t="shared" ref="AK714" si="2095">AK713</f>
        <v>0</v>
      </c>
      <c r="AL714" s="364">
        <f t="shared" ref="AL714" si="2096">AL713</f>
        <v>0</v>
      </c>
      <c r="AM714" s="364">
        <f t="shared" ref="AM714" si="2097">AM713</f>
        <v>0</v>
      </c>
      <c r="AN714" s="364">
        <f t="shared" ref="AN714" si="2098">AN713</f>
        <v>0</v>
      </c>
      <c r="AO714" s="364">
        <f t="shared" ref="AO714" si="2099">AO713</f>
        <v>0</v>
      </c>
      <c r="AP714" s="364">
        <f t="shared" ref="AP714" si="2100">AP713</f>
        <v>0</v>
      </c>
      <c r="AQ714" s="364">
        <f t="shared" ref="AQ714" si="2101">AQ713</f>
        <v>0</v>
      </c>
      <c r="AR714" s="364">
        <f t="shared" ref="AR714" si="2102">AR713</f>
        <v>0</v>
      </c>
      <c r="AS714" s="268"/>
    </row>
    <row r="715" spans="1:45" outlineLevel="1">
      <c r="A715" s="466"/>
      <c r="B715" s="381"/>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c r="AA715" s="253"/>
      <c r="AB715" s="253"/>
      <c r="AC715" s="253"/>
      <c r="AD715" s="253"/>
      <c r="AE715" s="365"/>
      <c r="AF715" s="378"/>
      <c r="AG715" s="378"/>
      <c r="AH715" s="378"/>
      <c r="AI715" s="378"/>
      <c r="AJ715" s="378"/>
      <c r="AK715" s="378"/>
      <c r="AL715" s="378"/>
      <c r="AM715" s="378"/>
      <c r="AN715" s="378"/>
      <c r="AO715" s="378"/>
      <c r="AP715" s="378"/>
      <c r="AQ715" s="378"/>
      <c r="AR715" s="378"/>
      <c r="AS715" s="268"/>
    </row>
    <row r="716" spans="1:45" outlineLevel="1">
      <c r="A716" s="466">
        <v>34</v>
      </c>
      <c r="B716" s="381" t="s">
        <v>126</v>
      </c>
      <c r="C716" s="253" t="s">
        <v>25</v>
      </c>
      <c r="D716" s="257"/>
      <c r="E716" s="257"/>
      <c r="F716" s="257"/>
      <c r="G716" s="257"/>
      <c r="H716" s="257"/>
      <c r="I716" s="257"/>
      <c r="J716" s="257"/>
      <c r="K716" s="257"/>
      <c r="L716" s="257"/>
      <c r="M716" s="257"/>
      <c r="N716" s="257"/>
      <c r="O716" s="257"/>
      <c r="P716" s="257"/>
      <c r="Q716" s="257">
        <v>0</v>
      </c>
      <c r="R716" s="257"/>
      <c r="S716" s="257"/>
      <c r="T716" s="257"/>
      <c r="U716" s="257"/>
      <c r="V716" s="257"/>
      <c r="W716" s="257"/>
      <c r="X716" s="257"/>
      <c r="Y716" s="257"/>
      <c r="Z716" s="257"/>
      <c r="AA716" s="257"/>
      <c r="AB716" s="257"/>
      <c r="AC716" s="257"/>
      <c r="AD716" s="257"/>
      <c r="AE716" s="379"/>
      <c r="AF716" s="363"/>
      <c r="AG716" s="363"/>
      <c r="AH716" s="363"/>
      <c r="AI716" s="363"/>
      <c r="AJ716" s="363"/>
      <c r="AK716" s="363"/>
      <c r="AL716" s="368"/>
      <c r="AM716" s="368"/>
      <c r="AN716" s="368"/>
      <c r="AO716" s="368"/>
      <c r="AP716" s="368"/>
      <c r="AQ716" s="368"/>
      <c r="AR716" s="368"/>
      <c r="AS716" s="258">
        <f>SUM(AE716:AR716)</f>
        <v>0</v>
      </c>
    </row>
    <row r="717" spans="1:45" outlineLevel="1">
      <c r="A717" s="466"/>
      <c r="B717" s="256" t="s">
        <v>309</v>
      </c>
      <c r="C717" s="253" t="s">
        <v>163</v>
      </c>
      <c r="D717" s="257"/>
      <c r="E717" s="257"/>
      <c r="F717" s="257"/>
      <c r="G717" s="257"/>
      <c r="H717" s="257"/>
      <c r="I717" s="257"/>
      <c r="J717" s="257"/>
      <c r="K717" s="257"/>
      <c r="L717" s="257"/>
      <c r="M717" s="257"/>
      <c r="N717" s="257"/>
      <c r="O717" s="257"/>
      <c r="P717" s="257"/>
      <c r="Q717" s="257">
        <f>Q716</f>
        <v>0</v>
      </c>
      <c r="R717" s="257"/>
      <c r="S717" s="257"/>
      <c r="T717" s="257"/>
      <c r="U717" s="257"/>
      <c r="V717" s="257"/>
      <c r="W717" s="257"/>
      <c r="X717" s="257"/>
      <c r="Y717" s="257"/>
      <c r="Z717" s="257"/>
      <c r="AA717" s="257"/>
      <c r="AB717" s="257"/>
      <c r="AC717" s="257"/>
      <c r="AD717" s="257"/>
      <c r="AE717" s="364">
        <f>AE716</f>
        <v>0</v>
      </c>
      <c r="AF717" s="364">
        <f t="shared" ref="AF717" si="2103">AF716</f>
        <v>0</v>
      </c>
      <c r="AG717" s="364">
        <f t="shared" ref="AG717" si="2104">AG716</f>
        <v>0</v>
      </c>
      <c r="AH717" s="364">
        <f t="shared" ref="AH717" si="2105">AH716</f>
        <v>0</v>
      </c>
      <c r="AI717" s="364">
        <f t="shared" ref="AI717" si="2106">AI716</f>
        <v>0</v>
      </c>
      <c r="AJ717" s="364">
        <f t="shared" ref="AJ717" si="2107">AJ716</f>
        <v>0</v>
      </c>
      <c r="AK717" s="364">
        <f t="shared" ref="AK717" si="2108">AK716</f>
        <v>0</v>
      </c>
      <c r="AL717" s="364">
        <f t="shared" ref="AL717" si="2109">AL716</f>
        <v>0</v>
      </c>
      <c r="AM717" s="364">
        <f t="shared" ref="AM717" si="2110">AM716</f>
        <v>0</v>
      </c>
      <c r="AN717" s="364">
        <f t="shared" ref="AN717" si="2111">AN716</f>
        <v>0</v>
      </c>
      <c r="AO717" s="364">
        <f t="shared" ref="AO717" si="2112">AO716</f>
        <v>0</v>
      </c>
      <c r="AP717" s="364">
        <f t="shared" ref="AP717" si="2113">AP716</f>
        <v>0</v>
      </c>
      <c r="AQ717" s="364">
        <f t="shared" ref="AQ717" si="2114">AQ716</f>
        <v>0</v>
      </c>
      <c r="AR717" s="364">
        <f t="shared" ref="AR717" si="2115">AR716</f>
        <v>0</v>
      </c>
      <c r="AS717" s="268"/>
    </row>
    <row r="718" spans="1:45" outlineLevel="1">
      <c r="A718" s="466"/>
      <c r="B718" s="381"/>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c r="AA718" s="253"/>
      <c r="AB718" s="253"/>
      <c r="AC718" s="253"/>
      <c r="AD718" s="253"/>
      <c r="AE718" s="365"/>
      <c r="AF718" s="378"/>
      <c r="AG718" s="378"/>
      <c r="AH718" s="378"/>
      <c r="AI718" s="378"/>
      <c r="AJ718" s="378"/>
      <c r="AK718" s="378"/>
      <c r="AL718" s="378"/>
      <c r="AM718" s="378"/>
      <c r="AN718" s="378"/>
      <c r="AO718" s="378"/>
      <c r="AP718" s="378"/>
      <c r="AQ718" s="378"/>
      <c r="AR718" s="378"/>
      <c r="AS718" s="268"/>
    </row>
    <row r="719" spans="1:45" outlineLevel="1">
      <c r="A719" s="466">
        <v>35</v>
      </c>
      <c r="B719" s="381" t="s">
        <v>127</v>
      </c>
      <c r="C719" s="253" t="s">
        <v>25</v>
      </c>
      <c r="D719" s="257"/>
      <c r="E719" s="257"/>
      <c r="F719" s="257"/>
      <c r="G719" s="257"/>
      <c r="H719" s="257"/>
      <c r="I719" s="257"/>
      <c r="J719" s="257"/>
      <c r="K719" s="257"/>
      <c r="L719" s="257"/>
      <c r="M719" s="257"/>
      <c r="N719" s="257"/>
      <c r="O719" s="257"/>
      <c r="P719" s="257"/>
      <c r="Q719" s="257">
        <v>0</v>
      </c>
      <c r="R719" s="257"/>
      <c r="S719" s="257"/>
      <c r="T719" s="257"/>
      <c r="U719" s="257"/>
      <c r="V719" s="257"/>
      <c r="W719" s="257"/>
      <c r="X719" s="257"/>
      <c r="Y719" s="257"/>
      <c r="Z719" s="257"/>
      <c r="AA719" s="257"/>
      <c r="AB719" s="257"/>
      <c r="AC719" s="257"/>
      <c r="AD719" s="257"/>
      <c r="AE719" s="379"/>
      <c r="AF719" s="363"/>
      <c r="AG719" s="363"/>
      <c r="AH719" s="363"/>
      <c r="AI719" s="363"/>
      <c r="AJ719" s="363"/>
      <c r="AK719" s="363"/>
      <c r="AL719" s="368"/>
      <c r="AM719" s="368"/>
      <c r="AN719" s="368"/>
      <c r="AO719" s="368"/>
      <c r="AP719" s="368"/>
      <c r="AQ719" s="368"/>
      <c r="AR719" s="368"/>
      <c r="AS719" s="258">
        <f>SUM(AE719:AR719)</f>
        <v>0</v>
      </c>
    </row>
    <row r="720" spans="1:45" outlineLevel="1">
      <c r="A720" s="466"/>
      <c r="B720" s="256" t="s">
        <v>309</v>
      </c>
      <c r="C720" s="253" t="s">
        <v>163</v>
      </c>
      <c r="D720" s="257"/>
      <c r="E720" s="257"/>
      <c r="F720" s="257"/>
      <c r="G720" s="257"/>
      <c r="H720" s="257"/>
      <c r="I720" s="257"/>
      <c r="J720" s="257"/>
      <c r="K720" s="257"/>
      <c r="L720" s="257"/>
      <c r="M720" s="257"/>
      <c r="N720" s="257"/>
      <c r="O720" s="257"/>
      <c r="P720" s="257"/>
      <c r="Q720" s="257">
        <f>Q719</f>
        <v>0</v>
      </c>
      <c r="R720" s="257"/>
      <c r="S720" s="257"/>
      <c r="T720" s="257"/>
      <c r="U720" s="257"/>
      <c r="V720" s="257"/>
      <c r="W720" s="257"/>
      <c r="X720" s="257"/>
      <c r="Y720" s="257"/>
      <c r="Z720" s="257"/>
      <c r="AA720" s="257"/>
      <c r="AB720" s="257"/>
      <c r="AC720" s="257"/>
      <c r="AD720" s="257"/>
      <c r="AE720" s="364">
        <f>AE719</f>
        <v>0</v>
      </c>
      <c r="AF720" s="364">
        <f t="shared" ref="AF720" si="2116">AF719</f>
        <v>0</v>
      </c>
      <c r="AG720" s="364">
        <f t="shared" ref="AG720" si="2117">AG719</f>
        <v>0</v>
      </c>
      <c r="AH720" s="364">
        <f t="shared" ref="AH720" si="2118">AH719</f>
        <v>0</v>
      </c>
      <c r="AI720" s="364">
        <f t="shared" ref="AI720" si="2119">AI719</f>
        <v>0</v>
      </c>
      <c r="AJ720" s="364">
        <f t="shared" ref="AJ720" si="2120">AJ719</f>
        <v>0</v>
      </c>
      <c r="AK720" s="364">
        <f t="shared" ref="AK720" si="2121">AK719</f>
        <v>0</v>
      </c>
      <c r="AL720" s="364">
        <f t="shared" ref="AL720" si="2122">AL719</f>
        <v>0</v>
      </c>
      <c r="AM720" s="364">
        <f t="shared" ref="AM720" si="2123">AM719</f>
        <v>0</v>
      </c>
      <c r="AN720" s="364">
        <f t="shared" ref="AN720" si="2124">AN719</f>
        <v>0</v>
      </c>
      <c r="AO720" s="364">
        <f t="shared" ref="AO720" si="2125">AO719</f>
        <v>0</v>
      </c>
      <c r="AP720" s="364">
        <f t="shared" ref="AP720" si="2126">AP719</f>
        <v>0</v>
      </c>
      <c r="AQ720" s="364">
        <f t="shared" ref="AQ720" si="2127">AQ719</f>
        <v>0</v>
      </c>
      <c r="AR720" s="364">
        <f t="shared" ref="AR720" si="2128">AR719</f>
        <v>0</v>
      </c>
      <c r="AS720" s="268"/>
    </row>
    <row r="721" spans="1:45" outlineLevel="1">
      <c r="A721" s="466"/>
      <c r="B721" s="384"/>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53"/>
      <c r="AE721" s="365"/>
      <c r="AF721" s="378"/>
      <c r="AG721" s="378"/>
      <c r="AH721" s="378"/>
      <c r="AI721" s="378"/>
      <c r="AJ721" s="378"/>
      <c r="AK721" s="378"/>
      <c r="AL721" s="378"/>
      <c r="AM721" s="378"/>
      <c r="AN721" s="378"/>
      <c r="AO721" s="378"/>
      <c r="AP721" s="378"/>
      <c r="AQ721" s="378"/>
      <c r="AR721" s="378"/>
      <c r="AS721" s="268"/>
    </row>
    <row r="722" spans="1:45" ht="15.75" outlineLevel="1">
      <c r="A722" s="466"/>
      <c r="B722" s="250" t="s">
        <v>499</v>
      </c>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c r="AA722" s="253"/>
      <c r="AB722" s="253"/>
      <c r="AC722" s="253"/>
      <c r="AD722" s="253"/>
      <c r="AE722" s="365"/>
      <c r="AF722" s="378"/>
      <c r="AG722" s="378"/>
      <c r="AH722" s="378"/>
      <c r="AI722" s="378"/>
      <c r="AJ722" s="378"/>
      <c r="AK722" s="378"/>
      <c r="AL722" s="378"/>
      <c r="AM722" s="378"/>
      <c r="AN722" s="378"/>
      <c r="AO722" s="378"/>
      <c r="AP722" s="378"/>
      <c r="AQ722" s="378"/>
      <c r="AR722" s="378"/>
      <c r="AS722" s="268"/>
    </row>
    <row r="723" spans="1:45" ht="45" outlineLevel="1">
      <c r="A723" s="466">
        <v>36</v>
      </c>
      <c r="B723" s="381" t="s">
        <v>128</v>
      </c>
      <c r="C723" s="253" t="s">
        <v>25</v>
      </c>
      <c r="D723" s="257"/>
      <c r="E723" s="257"/>
      <c r="F723" s="257"/>
      <c r="G723" s="257"/>
      <c r="H723" s="257"/>
      <c r="I723" s="257"/>
      <c r="J723" s="257"/>
      <c r="K723" s="257"/>
      <c r="L723" s="257"/>
      <c r="M723" s="257"/>
      <c r="N723" s="257"/>
      <c r="O723" s="257"/>
      <c r="P723" s="257"/>
      <c r="Q723" s="257">
        <v>12</v>
      </c>
      <c r="R723" s="257"/>
      <c r="S723" s="257"/>
      <c r="T723" s="257"/>
      <c r="U723" s="257"/>
      <c r="V723" s="257"/>
      <c r="W723" s="257"/>
      <c r="X723" s="257"/>
      <c r="Y723" s="257"/>
      <c r="Z723" s="257"/>
      <c r="AA723" s="257"/>
      <c r="AB723" s="257"/>
      <c r="AC723" s="257"/>
      <c r="AD723" s="257"/>
      <c r="AE723" s="379"/>
      <c r="AF723" s="363"/>
      <c r="AG723" s="363"/>
      <c r="AH723" s="363"/>
      <c r="AI723" s="363"/>
      <c r="AJ723" s="363"/>
      <c r="AK723" s="363"/>
      <c r="AL723" s="368"/>
      <c r="AM723" s="368"/>
      <c r="AN723" s="368"/>
      <c r="AO723" s="368"/>
      <c r="AP723" s="368"/>
      <c r="AQ723" s="368"/>
      <c r="AR723" s="368"/>
      <c r="AS723" s="258">
        <f>SUM(AE723:AR723)</f>
        <v>0</v>
      </c>
    </row>
    <row r="724" spans="1:45" outlineLevel="1">
      <c r="A724" s="466"/>
      <c r="B724" s="256" t="s">
        <v>309</v>
      </c>
      <c r="C724" s="253" t="s">
        <v>163</v>
      </c>
      <c r="D724" s="257"/>
      <c r="E724" s="257"/>
      <c r="F724" s="257"/>
      <c r="G724" s="257"/>
      <c r="H724" s="257"/>
      <c r="I724" s="257"/>
      <c r="J724" s="257"/>
      <c r="K724" s="257"/>
      <c r="L724" s="257"/>
      <c r="M724" s="257"/>
      <c r="N724" s="257"/>
      <c r="O724" s="257"/>
      <c r="P724" s="257"/>
      <c r="Q724" s="257">
        <f>Q723</f>
        <v>12</v>
      </c>
      <c r="R724" s="257"/>
      <c r="S724" s="257"/>
      <c r="T724" s="257"/>
      <c r="U724" s="257"/>
      <c r="V724" s="257"/>
      <c r="W724" s="257"/>
      <c r="X724" s="257"/>
      <c r="Y724" s="257"/>
      <c r="Z724" s="257"/>
      <c r="AA724" s="257"/>
      <c r="AB724" s="257"/>
      <c r="AC724" s="257"/>
      <c r="AD724" s="257"/>
      <c r="AE724" s="364">
        <f>AE723</f>
        <v>0</v>
      </c>
      <c r="AF724" s="364">
        <f t="shared" ref="AF724" si="2129">AF723</f>
        <v>0</v>
      </c>
      <c r="AG724" s="364">
        <f t="shared" ref="AG724" si="2130">AG723</f>
        <v>0</v>
      </c>
      <c r="AH724" s="364">
        <f t="shared" ref="AH724" si="2131">AH723</f>
        <v>0</v>
      </c>
      <c r="AI724" s="364">
        <f t="shared" ref="AI724" si="2132">AI723</f>
        <v>0</v>
      </c>
      <c r="AJ724" s="364">
        <f t="shared" ref="AJ724" si="2133">AJ723</f>
        <v>0</v>
      </c>
      <c r="AK724" s="364">
        <f t="shared" ref="AK724" si="2134">AK723</f>
        <v>0</v>
      </c>
      <c r="AL724" s="364">
        <f t="shared" ref="AL724" si="2135">AL723</f>
        <v>0</v>
      </c>
      <c r="AM724" s="364">
        <f t="shared" ref="AM724" si="2136">AM723</f>
        <v>0</v>
      </c>
      <c r="AN724" s="364">
        <f t="shared" ref="AN724" si="2137">AN723</f>
        <v>0</v>
      </c>
      <c r="AO724" s="364">
        <f t="shared" ref="AO724" si="2138">AO723</f>
        <v>0</v>
      </c>
      <c r="AP724" s="364">
        <f t="shared" ref="AP724" si="2139">AP723</f>
        <v>0</v>
      </c>
      <c r="AQ724" s="364">
        <f t="shared" ref="AQ724" si="2140">AQ723</f>
        <v>0</v>
      </c>
      <c r="AR724" s="364">
        <f t="shared" ref="AR724" si="2141">AR723</f>
        <v>0</v>
      </c>
      <c r="AS724" s="268"/>
    </row>
    <row r="725" spans="1:45" outlineLevel="1">
      <c r="A725" s="466"/>
      <c r="B725" s="381"/>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53"/>
      <c r="AE725" s="365"/>
      <c r="AF725" s="378"/>
      <c r="AG725" s="378"/>
      <c r="AH725" s="378"/>
      <c r="AI725" s="378"/>
      <c r="AJ725" s="378"/>
      <c r="AK725" s="378"/>
      <c r="AL725" s="378"/>
      <c r="AM725" s="378"/>
      <c r="AN725" s="378"/>
      <c r="AO725" s="378"/>
      <c r="AP725" s="378"/>
      <c r="AQ725" s="378"/>
      <c r="AR725" s="378"/>
      <c r="AS725" s="268"/>
    </row>
    <row r="726" spans="1:45" outlineLevel="1">
      <c r="A726" s="466">
        <v>37</v>
      </c>
      <c r="B726" s="381" t="s">
        <v>129</v>
      </c>
      <c r="C726" s="253" t="s">
        <v>25</v>
      </c>
      <c r="D726" s="257"/>
      <c r="E726" s="257"/>
      <c r="F726" s="257"/>
      <c r="G726" s="257"/>
      <c r="H726" s="257"/>
      <c r="I726" s="257"/>
      <c r="J726" s="257"/>
      <c r="K726" s="257"/>
      <c r="L726" s="257"/>
      <c r="M726" s="257"/>
      <c r="N726" s="257"/>
      <c r="O726" s="257"/>
      <c r="P726" s="257"/>
      <c r="Q726" s="257">
        <v>12</v>
      </c>
      <c r="R726" s="257"/>
      <c r="S726" s="257"/>
      <c r="T726" s="257"/>
      <c r="U726" s="257"/>
      <c r="V726" s="257"/>
      <c r="W726" s="257"/>
      <c r="X726" s="257"/>
      <c r="Y726" s="257"/>
      <c r="Z726" s="257"/>
      <c r="AA726" s="257"/>
      <c r="AB726" s="257"/>
      <c r="AC726" s="257"/>
      <c r="AD726" s="257"/>
      <c r="AE726" s="379"/>
      <c r="AF726" s="363"/>
      <c r="AG726" s="363"/>
      <c r="AH726" s="363"/>
      <c r="AI726" s="363"/>
      <c r="AJ726" s="363"/>
      <c r="AK726" s="363"/>
      <c r="AL726" s="368"/>
      <c r="AM726" s="368"/>
      <c r="AN726" s="368"/>
      <c r="AO726" s="368"/>
      <c r="AP726" s="368"/>
      <c r="AQ726" s="368"/>
      <c r="AR726" s="368"/>
      <c r="AS726" s="258">
        <f>SUM(AE726:AR726)</f>
        <v>0</v>
      </c>
    </row>
    <row r="727" spans="1:45" outlineLevel="1">
      <c r="A727" s="466"/>
      <c r="B727" s="256" t="s">
        <v>309</v>
      </c>
      <c r="C727" s="253" t="s">
        <v>163</v>
      </c>
      <c r="D727" s="257"/>
      <c r="E727" s="257"/>
      <c r="F727" s="257"/>
      <c r="G727" s="257"/>
      <c r="H727" s="257"/>
      <c r="I727" s="257"/>
      <c r="J727" s="257"/>
      <c r="K727" s="257"/>
      <c r="L727" s="257"/>
      <c r="M727" s="257"/>
      <c r="N727" s="257"/>
      <c r="O727" s="257"/>
      <c r="P727" s="257"/>
      <c r="Q727" s="257">
        <f>Q726</f>
        <v>12</v>
      </c>
      <c r="R727" s="257"/>
      <c r="S727" s="257"/>
      <c r="T727" s="257"/>
      <c r="U727" s="257"/>
      <c r="V727" s="257"/>
      <c r="W727" s="257"/>
      <c r="X727" s="257"/>
      <c r="Y727" s="257"/>
      <c r="Z727" s="257"/>
      <c r="AA727" s="257"/>
      <c r="AB727" s="257"/>
      <c r="AC727" s="257"/>
      <c r="AD727" s="257"/>
      <c r="AE727" s="364">
        <f>AE726</f>
        <v>0</v>
      </c>
      <c r="AF727" s="364">
        <f t="shared" ref="AF727" si="2142">AF726</f>
        <v>0</v>
      </c>
      <c r="AG727" s="364">
        <f t="shared" ref="AG727" si="2143">AG726</f>
        <v>0</v>
      </c>
      <c r="AH727" s="364">
        <f t="shared" ref="AH727" si="2144">AH726</f>
        <v>0</v>
      </c>
      <c r="AI727" s="364">
        <f t="shared" ref="AI727" si="2145">AI726</f>
        <v>0</v>
      </c>
      <c r="AJ727" s="364">
        <f t="shared" ref="AJ727" si="2146">AJ726</f>
        <v>0</v>
      </c>
      <c r="AK727" s="364">
        <f t="shared" ref="AK727" si="2147">AK726</f>
        <v>0</v>
      </c>
      <c r="AL727" s="364">
        <f t="shared" ref="AL727" si="2148">AL726</f>
        <v>0</v>
      </c>
      <c r="AM727" s="364">
        <f t="shared" ref="AM727" si="2149">AM726</f>
        <v>0</v>
      </c>
      <c r="AN727" s="364">
        <f t="shared" ref="AN727" si="2150">AN726</f>
        <v>0</v>
      </c>
      <c r="AO727" s="364">
        <f t="shared" ref="AO727" si="2151">AO726</f>
        <v>0</v>
      </c>
      <c r="AP727" s="364">
        <f t="shared" ref="AP727" si="2152">AP726</f>
        <v>0</v>
      </c>
      <c r="AQ727" s="364">
        <f t="shared" ref="AQ727" si="2153">AQ726</f>
        <v>0</v>
      </c>
      <c r="AR727" s="364">
        <f t="shared" ref="AR727" si="2154">AR726</f>
        <v>0</v>
      </c>
      <c r="AS727" s="268"/>
    </row>
    <row r="728" spans="1:45" outlineLevel="1">
      <c r="A728" s="466"/>
      <c r="B728" s="381"/>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365"/>
      <c r="AF728" s="378"/>
      <c r="AG728" s="378"/>
      <c r="AH728" s="378"/>
      <c r="AI728" s="378"/>
      <c r="AJ728" s="378"/>
      <c r="AK728" s="378"/>
      <c r="AL728" s="378"/>
      <c r="AM728" s="378"/>
      <c r="AN728" s="378"/>
      <c r="AO728" s="378"/>
      <c r="AP728" s="378"/>
      <c r="AQ728" s="378"/>
      <c r="AR728" s="378"/>
      <c r="AS728" s="268"/>
    </row>
    <row r="729" spans="1:45" outlineLevel="1">
      <c r="A729" s="466">
        <v>38</v>
      </c>
      <c r="B729" s="381" t="s">
        <v>130</v>
      </c>
      <c r="C729" s="253" t="s">
        <v>25</v>
      </c>
      <c r="D729" s="257"/>
      <c r="E729" s="257"/>
      <c r="F729" s="257"/>
      <c r="G729" s="257"/>
      <c r="H729" s="257"/>
      <c r="I729" s="257"/>
      <c r="J729" s="257"/>
      <c r="K729" s="257"/>
      <c r="L729" s="257"/>
      <c r="M729" s="257"/>
      <c r="N729" s="257"/>
      <c r="O729" s="257"/>
      <c r="P729" s="257"/>
      <c r="Q729" s="257">
        <v>12</v>
      </c>
      <c r="R729" s="257"/>
      <c r="S729" s="257"/>
      <c r="T729" s="257"/>
      <c r="U729" s="257"/>
      <c r="V729" s="257"/>
      <c r="W729" s="257"/>
      <c r="X729" s="257"/>
      <c r="Y729" s="257"/>
      <c r="Z729" s="257"/>
      <c r="AA729" s="257"/>
      <c r="AB729" s="257"/>
      <c r="AC729" s="257"/>
      <c r="AD729" s="257"/>
      <c r="AE729" s="379"/>
      <c r="AF729" s="363"/>
      <c r="AG729" s="363"/>
      <c r="AH729" s="363"/>
      <c r="AI729" s="363"/>
      <c r="AJ729" s="363"/>
      <c r="AK729" s="363"/>
      <c r="AL729" s="368"/>
      <c r="AM729" s="368"/>
      <c r="AN729" s="368"/>
      <c r="AO729" s="368"/>
      <c r="AP729" s="368"/>
      <c r="AQ729" s="368"/>
      <c r="AR729" s="368"/>
      <c r="AS729" s="258">
        <f>SUM(AE729:AR729)</f>
        <v>0</v>
      </c>
    </row>
    <row r="730" spans="1:45" outlineLevel="1">
      <c r="A730" s="466"/>
      <c r="B730" s="256" t="s">
        <v>309</v>
      </c>
      <c r="C730" s="253" t="s">
        <v>163</v>
      </c>
      <c r="D730" s="257"/>
      <c r="E730" s="257"/>
      <c r="F730" s="257"/>
      <c r="G730" s="257"/>
      <c r="H730" s="257"/>
      <c r="I730" s="257"/>
      <c r="J730" s="257"/>
      <c r="K730" s="257"/>
      <c r="L730" s="257"/>
      <c r="M730" s="257"/>
      <c r="N730" s="257"/>
      <c r="O730" s="257"/>
      <c r="P730" s="257"/>
      <c r="Q730" s="257">
        <f>Q729</f>
        <v>12</v>
      </c>
      <c r="R730" s="257"/>
      <c r="S730" s="257"/>
      <c r="T730" s="257"/>
      <c r="U730" s="257"/>
      <c r="V730" s="257"/>
      <c r="W730" s="257"/>
      <c r="X730" s="257"/>
      <c r="Y730" s="257"/>
      <c r="Z730" s="257"/>
      <c r="AA730" s="257"/>
      <c r="AB730" s="257"/>
      <c r="AC730" s="257"/>
      <c r="AD730" s="257"/>
      <c r="AE730" s="364">
        <f>AE729</f>
        <v>0</v>
      </c>
      <c r="AF730" s="364">
        <f t="shared" ref="AF730" si="2155">AF729</f>
        <v>0</v>
      </c>
      <c r="AG730" s="364">
        <f t="shared" ref="AG730" si="2156">AG729</f>
        <v>0</v>
      </c>
      <c r="AH730" s="364">
        <f t="shared" ref="AH730" si="2157">AH729</f>
        <v>0</v>
      </c>
      <c r="AI730" s="364">
        <f t="shared" ref="AI730" si="2158">AI729</f>
        <v>0</v>
      </c>
      <c r="AJ730" s="364">
        <f t="shared" ref="AJ730" si="2159">AJ729</f>
        <v>0</v>
      </c>
      <c r="AK730" s="364">
        <f t="shared" ref="AK730" si="2160">AK729</f>
        <v>0</v>
      </c>
      <c r="AL730" s="364">
        <f t="shared" ref="AL730" si="2161">AL729</f>
        <v>0</v>
      </c>
      <c r="AM730" s="364">
        <f t="shared" ref="AM730" si="2162">AM729</f>
        <v>0</v>
      </c>
      <c r="AN730" s="364">
        <f t="shared" ref="AN730" si="2163">AN729</f>
        <v>0</v>
      </c>
      <c r="AO730" s="364">
        <f t="shared" ref="AO730" si="2164">AO729</f>
        <v>0</v>
      </c>
      <c r="AP730" s="364">
        <f t="shared" ref="AP730" si="2165">AP729</f>
        <v>0</v>
      </c>
      <c r="AQ730" s="364">
        <f t="shared" ref="AQ730" si="2166">AQ729</f>
        <v>0</v>
      </c>
      <c r="AR730" s="364">
        <f t="shared" ref="AR730" si="2167">AR729</f>
        <v>0</v>
      </c>
      <c r="AS730" s="268"/>
    </row>
    <row r="731" spans="1:45" outlineLevel="1">
      <c r="A731" s="466"/>
      <c r="B731" s="381"/>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c r="AA731" s="253"/>
      <c r="AB731" s="253"/>
      <c r="AC731" s="253"/>
      <c r="AD731" s="253"/>
      <c r="AE731" s="365"/>
      <c r="AF731" s="378"/>
      <c r="AG731" s="378"/>
      <c r="AH731" s="378"/>
      <c r="AI731" s="378"/>
      <c r="AJ731" s="378"/>
      <c r="AK731" s="378"/>
      <c r="AL731" s="378"/>
      <c r="AM731" s="378"/>
      <c r="AN731" s="378"/>
      <c r="AO731" s="378"/>
      <c r="AP731" s="378"/>
      <c r="AQ731" s="378"/>
      <c r="AR731" s="378"/>
      <c r="AS731" s="268"/>
    </row>
    <row r="732" spans="1:45" ht="30" outlineLevel="1">
      <c r="A732" s="466">
        <v>39</v>
      </c>
      <c r="B732" s="381" t="s">
        <v>131</v>
      </c>
      <c r="C732" s="253" t="s">
        <v>25</v>
      </c>
      <c r="D732" s="257"/>
      <c r="E732" s="257"/>
      <c r="F732" s="257"/>
      <c r="G732" s="257"/>
      <c r="H732" s="257"/>
      <c r="I732" s="257"/>
      <c r="J732" s="257"/>
      <c r="K732" s="257"/>
      <c r="L732" s="257"/>
      <c r="M732" s="257"/>
      <c r="N732" s="257"/>
      <c r="O732" s="257"/>
      <c r="P732" s="257"/>
      <c r="Q732" s="257">
        <v>12</v>
      </c>
      <c r="R732" s="257"/>
      <c r="S732" s="257"/>
      <c r="T732" s="257"/>
      <c r="U732" s="257"/>
      <c r="V732" s="257"/>
      <c r="W732" s="257"/>
      <c r="X732" s="257"/>
      <c r="Y732" s="257"/>
      <c r="Z732" s="257"/>
      <c r="AA732" s="257"/>
      <c r="AB732" s="257"/>
      <c r="AC732" s="257"/>
      <c r="AD732" s="257"/>
      <c r="AE732" s="379"/>
      <c r="AF732" s="363"/>
      <c r="AG732" s="363"/>
      <c r="AH732" s="363"/>
      <c r="AI732" s="363"/>
      <c r="AJ732" s="363"/>
      <c r="AK732" s="363"/>
      <c r="AL732" s="368"/>
      <c r="AM732" s="368"/>
      <c r="AN732" s="368"/>
      <c r="AO732" s="368"/>
      <c r="AP732" s="368"/>
      <c r="AQ732" s="368"/>
      <c r="AR732" s="368"/>
      <c r="AS732" s="258">
        <f>SUM(AE732:AR732)</f>
        <v>0</v>
      </c>
    </row>
    <row r="733" spans="1:45" outlineLevel="1">
      <c r="A733" s="466"/>
      <c r="B733" s="256" t="s">
        <v>309</v>
      </c>
      <c r="C733" s="253" t="s">
        <v>163</v>
      </c>
      <c r="D733" s="257"/>
      <c r="E733" s="257"/>
      <c r="F733" s="257"/>
      <c r="G733" s="257"/>
      <c r="H733" s="257"/>
      <c r="I733" s="257"/>
      <c r="J733" s="257"/>
      <c r="K733" s="257"/>
      <c r="L733" s="257"/>
      <c r="M733" s="257"/>
      <c r="N733" s="257"/>
      <c r="O733" s="257"/>
      <c r="P733" s="257"/>
      <c r="Q733" s="257">
        <f>Q732</f>
        <v>12</v>
      </c>
      <c r="R733" s="257"/>
      <c r="S733" s="257"/>
      <c r="T733" s="257"/>
      <c r="U733" s="257"/>
      <c r="V733" s="257"/>
      <c r="W733" s="257"/>
      <c r="X733" s="257"/>
      <c r="Y733" s="257"/>
      <c r="Z733" s="257"/>
      <c r="AA733" s="257"/>
      <c r="AB733" s="257"/>
      <c r="AC733" s="257"/>
      <c r="AD733" s="257"/>
      <c r="AE733" s="364">
        <f>AE732</f>
        <v>0</v>
      </c>
      <c r="AF733" s="364">
        <f t="shared" ref="AF733" si="2168">AF732</f>
        <v>0</v>
      </c>
      <c r="AG733" s="364">
        <f t="shared" ref="AG733" si="2169">AG732</f>
        <v>0</v>
      </c>
      <c r="AH733" s="364">
        <f t="shared" ref="AH733" si="2170">AH732</f>
        <v>0</v>
      </c>
      <c r="AI733" s="364">
        <f t="shared" ref="AI733" si="2171">AI732</f>
        <v>0</v>
      </c>
      <c r="AJ733" s="364">
        <f t="shared" ref="AJ733" si="2172">AJ732</f>
        <v>0</v>
      </c>
      <c r="AK733" s="364">
        <f t="shared" ref="AK733" si="2173">AK732</f>
        <v>0</v>
      </c>
      <c r="AL733" s="364">
        <f t="shared" ref="AL733" si="2174">AL732</f>
        <v>0</v>
      </c>
      <c r="AM733" s="364">
        <f t="shared" ref="AM733" si="2175">AM732</f>
        <v>0</v>
      </c>
      <c r="AN733" s="364">
        <f t="shared" ref="AN733" si="2176">AN732</f>
        <v>0</v>
      </c>
      <c r="AO733" s="364">
        <f t="shared" ref="AO733" si="2177">AO732</f>
        <v>0</v>
      </c>
      <c r="AP733" s="364">
        <f t="shared" ref="AP733" si="2178">AP732</f>
        <v>0</v>
      </c>
      <c r="AQ733" s="364">
        <f t="shared" ref="AQ733" si="2179">AQ732</f>
        <v>0</v>
      </c>
      <c r="AR733" s="364">
        <f t="shared" ref="AR733" si="2180">AR732</f>
        <v>0</v>
      </c>
      <c r="AS733" s="268"/>
    </row>
    <row r="734" spans="1:45" outlineLevel="1">
      <c r="A734" s="466"/>
      <c r="B734" s="381"/>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53"/>
      <c r="AE734" s="365"/>
      <c r="AF734" s="378"/>
      <c r="AG734" s="378"/>
      <c r="AH734" s="378"/>
      <c r="AI734" s="378"/>
      <c r="AJ734" s="378"/>
      <c r="AK734" s="378"/>
      <c r="AL734" s="378"/>
      <c r="AM734" s="378"/>
      <c r="AN734" s="378"/>
      <c r="AO734" s="378"/>
      <c r="AP734" s="378"/>
      <c r="AQ734" s="378"/>
      <c r="AR734" s="378"/>
      <c r="AS734" s="268"/>
    </row>
    <row r="735" spans="1:45" ht="30" outlineLevel="1">
      <c r="A735" s="466">
        <v>40</v>
      </c>
      <c r="B735" s="381" t="s">
        <v>132</v>
      </c>
      <c r="C735" s="253" t="s">
        <v>25</v>
      </c>
      <c r="D735" s="257"/>
      <c r="E735" s="257"/>
      <c r="F735" s="257"/>
      <c r="G735" s="257"/>
      <c r="H735" s="257"/>
      <c r="I735" s="257"/>
      <c r="J735" s="257"/>
      <c r="K735" s="257"/>
      <c r="L735" s="257"/>
      <c r="M735" s="257"/>
      <c r="N735" s="257"/>
      <c r="O735" s="257"/>
      <c r="P735" s="257"/>
      <c r="Q735" s="257">
        <v>12</v>
      </c>
      <c r="R735" s="257"/>
      <c r="S735" s="257"/>
      <c r="T735" s="257"/>
      <c r="U735" s="257"/>
      <c r="V735" s="257"/>
      <c r="W735" s="257"/>
      <c r="X735" s="257"/>
      <c r="Y735" s="257"/>
      <c r="Z735" s="257"/>
      <c r="AA735" s="257"/>
      <c r="AB735" s="257"/>
      <c r="AC735" s="257"/>
      <c r="AD735" s="257"/>
      <c r="AE735" s="379"/>
      <c r="AF735" s="363"/>
      <c r="AG735" s="363"/>
      <c r="AH735" s="363"/>
      <c r="AI735" s="363"/>
      <c r="AJ735" s="363"/>
      <c r="AK735" s="363"/>
      <c r="AL735" s="368"/>
      <c r="AM735" s="368"/>
      <c r="AN735" s="368"/>
      <c r="AO735" s="368"/>
      <c r="AP735" s="368"/>
      <c r="AQ735" s="368"/>
      <c r="AR735" s="368"/>
      <c r="AS735" s="258">
        <f>SUM(AE735:AR735)</f>
        <v>0</v>
      </c>
    </row>
    <row r="736" spans="1:45" outlineLevel="1">
      <c r="A736" s="466"/>
      <c r="B736" s="256" t="s">
        <v>309</v>
      </c>
      <c r="C736" s="253" t="s">
        <v>163</v>
      </c>
      <c r="D736" s="257"/>
      <c r="E736" s="257"/>
      <c r="F736" s="257"/>
      <c r="G736" s="257"/>
      <c r="H736" s="257"/>
      <c r="I736" s="257"/>
      <c r="J736" s="257"/>
      <c r="K736" s="257"/>
      <c r="L736" s="257"/>
      <c r="M736" s="257"/>
      <c r="N736" s="257"/>
      <c r="O736" s="257"/>
      <c r="P736" s="257"/>
      <c r="Q736" s="257">
        <f>Q735</f>
        <v>12</v>
      </c>
      <c r="R736" s="257"/>
      <c r="S736" s="257"/>
      <c r="T736" s="257"/>
      <c r="U736" s="257"/>
      <c r="V736" s="257"/>
      <c r="W736" s="257"/>
      <c r="X736" s="257"/>
      <c r="Y736" s="257"/>
      <c r="Z736" s="257"/>
      <c r="AA736" s="257"/>
      <c r="AB736" s="257"/>
      <c r="AC736" s="257"/>
      <c r="AD736" s="257"/>
      <c r="AE736" s="364">
        <f>AE735</f>
        <v>0</v>
      </c>
      <c r="AF736" s="364">
        <f t="shared" ref="AF736" si="2181">AF735</f>
        <v>0</v>
      </c>
      <c r="AG736" s="364">
        <f t="shared" ref="AG736" si="2182">AG735</f>
        <v>0</v>
      </c>
      <c r="AH736" s="364">
        <f t="shared" ref="AH736" si="2183">AH735</f>
        <v>0</v>
      </c>
      <c r="AI736" s="364">
        <f t="shared" ref="AI736" si="2184">AI735</f>
        <v>0</v>
      </c>
      <c r="AJ736" s="364">
        <f t="shared" ref="AJ736" si="2185">AJ735</f>
        <v>0</v>
      </c>
      <c r="AK736" s="364">
        <f t="shared" ref="AK736" si="2186">AK735</f>
        <v>0</v>
      </c>
      <c r="AL736" s="364">
        <f t="shared" ref="AL736" si="2187">AL735</f>
        <v>0</v>
      </c>
      <c r="AM736" s="364">
        <f t="shared" ref="AM736" si="2188">AM735</f>
        <v>0</v>
      </c>
      <c r="AN736" s="364">
        <f t="shared" ref="AN736" si="2189">AN735</f>
        <v>0</v>
      </c>
      <c r="AO736" s="364">
        <f t="shared" ref="AO736" si="2190">AO735</f>
        <v>0</v>
      </c>
      <c r="AP736" s="364">
        <f t="shared" ref="AP736" si="2191">AP735</f>
        <v>0</v>
      </c>
      <c r="AQ736" s="364">
        <f t="shared" ref="AQ736" si="2192">AQ735</f>
        <v>0</v>
      </c>
      <c r="AR736" s="364">
        <f t="shared" ref="AR736" si="2193">AR735</f>
        <v>0</v>
      </c>
      <c r="AS736" s="268"/>
    </row>
    <row r="737" spans="1:45" outlineLevel="1">
      <c r="A737" s="466"/>
      <c r="B737" s="381"/>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365"/>
      <c r="AF737" s="378"/>
      <c r="AG737" s="378"/>
      <c r="AH737" s="378"/>
      <c r="AI737" s="378"/>
      <c r="AJ737" s="378"/>
      <c r="AK737" s="378"/>
      <c r="AL737" s="378"/>
      <c r="AM737" s="378"/>
      <c r="AN737" s="378"/>
      <c r="AO737" s="378"/>
      <c r="AP737" s="378"/>
      <c r="AQ737" s="378"/>
      <c r="AR737" s="378"/>
      <c r="AS737" s="268"/>
    </row>
    <row r="738" spans="1:45" ht="30" outlineLevel="1">
      <c r="A738" s="466">
        <v>41</v>
      </c>
      <c r="B738" s="381" t="s">
        <v>133</v>
      </c>
      <c r="C738" s="253" t="s">
        <v>25</v>
      </c>
      <c r="D738" s="257"/>
      <c r="E738" s="257"/>
      <c r="F738" s="257"/>
      <c r="G738" s="257"/>
      <c r="H738" s="257"/>
      <c r="I738" s="257"/>
      <c r="J738" s="257"/>
      <c r="K738" s="257"/>
      <c r="L738" s="257"/>
      <c r="M738" s="257"/>
      <c r="N738" s="257"/>
      <c r="O738" s="257"/>
      <c r="P738" s="257"/>
      <c r="Q738" s="257">
        <v>12</v>
      </c>
      <c r="R738" s="257"/>
      <c r="S738" s="257"/>
      <c r="T738" s="257"/>
      <c r="U738" s="257"/>
      <c r="V738" s="257"/>
      <c r="W738" s="257"/>
      <c r="X738" s="257"/>
      <c r="Y738" s="257"/>
      <c r="Z738" s="257"/>
      <c r="AA738" s="257"/>
      <c r="AB738" s="257"/>
      <c r="AC738" s="257"/>
      <c r="AD738" s="257"/>
      <c r="AE738" s="379"/>
      <c r="AF738" s="363"/>
      <c r="AG738" s="363"/>
      <c r="AH738" s="363"/>
      <c r="AI738" s="363"/>
      <c r="AJ738" s="363"/>
      <c r="AK738" s="363"/>
      <c r="AL738" s="368"/>
      <c r="AM738" s="368"/>
      <c r="AN738" s="368"/>
      <c r="AO738" s="368"/>
      <c r="AP738" s="368"/>
      <c r="AQ738" s="368"/>
      <c r="AR738" s="368"/>
      <c r="AS738" s="258">
        <f>SUM(AE738:AR738)</f>
        <v>0</v>
      </c>
    </row>
    <row r="739" spans="1:45" outlineLevel="1">
      <c r="A739" s="466"/>
      <c r="B739" s="256" t="s">
        <v>309</v>
      </c>
      <c r="C739" s="253" t="s">
        <v>163</v>
      </c>
      <c r="D739" s="257"/>
      <c r="E739" s="257"/>
      <c r="F739" s="257"/>
      <c r="G739" s="257"/>
      <c r="H739" s="257"/>
      <c r="I739" s="257"/>
      <c r="J739" s="257"/>
      <c r="K739" s="257"/>
      <c r="L739" s="257"/>
      <c r="M739" s="257"/>
      <c r="N739" s="257"/>
      <c r="O739" s="257"/>
      <c r="P739" s="257"/>
      <c r="Q739" s="257">
        <f>Q738</f>
        <v>12</v>
      </c>
      <c r="R739" s="257"/>
      <c r="S739" s="257"/>
      <c r="T739" s="257"/>
      <c r="U739" s="257"/>
      <c r="V739" s="257"/>
      <c r="W739" s="257"/>
      <c r="X739" s="257"/>
      <c r="Y739" s="257"/>
      <c r="Z739" s="257"/>
      <c r="AA739" s="257"/>
      <c r="AB739" s="257"/>
      <c r="AC739" s="257"/>
      <c r="AD739" s="257"/>
      <c r="AE739" s="364">
        <f>AE738</f>
        <v>0</v>
      </c>
      <c r="AF739" s="364">
        <f t="shared" ref="AF739" si="2194">AF738</f>
        <v>0</v>
      </c>
      <c r="AG739" s="364">
        <f t="shared" ref="AG739" si="2195">AG738</f>
        <v>0</v>
      </c>
      <c r="AH739" s="364">
        <f t="shared" ref="AH739" si="2196">AH738</f>
        <v>0</v>
      </c>
      <c r="AI739" s="364">
        <f t="shared" ref="AI739" si="2197">AI738</f>
        <v>0</v>
      </c>
      <c r="AJ739" s="364">
        <f t="shared" ref="AJ739" si="2198">AJ738</f>
        <v>0</v>
      </c>
      <c r="AK739" s="364">
        <f t="shared" ref="AK739" si="2199">AK738</f>
        <v>0</v>
      </c>
      <c r="AL739" s="364">
        <f t="shared" ref="AL739" si="2200">AL738</f>
        <v>0</v>
      </c>
      <c r="AM739" s="364">
        <f t="shared" ref="AM739" si="2201">AM738</f>
        <v>0</v>
      </c>
      <c r="AN739" s="364">
        <f t="shared" ref="AN739" si="2202">AN738</f>
        <v>0</v>
      </c>
      <c r="AO739" s="364">
        <f t="shared" ref="AO739" si="2203">AO738</f>
        <v>0</v>
      </c>
      <c r="AP739" s="364">
        <f t="shared" ref="AP739" si="2204">AP738</f>
        <v>0</v>
      </c>
      <c r="AQ739" s="364">
        <f t="shared" ref="AQ739" si="2205">AQ738</f>
        <v>0</v>
      </c>
      <c r="AR739" s="364">
        <f t="shared" ref="AR739" si="2206">AR738</f>
        <v>0</v>
      </c>
      <c r="AS739" s="268"/>
    </row>
    <row r="740" spans="1:45" outlineLevel="1">
      <c r="A740" s="466"/>
      <c r="B740" s="381"/>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c r="AA740" s="253"/>
      <c r="AB740" s="253"/>
      <c r="AC740" s="253"/>
      <c r="AD740" s="253"/>
      <c r="AE740" s="365"/>
      <c r="AF740" s="378"/>
      <c r="AG740" s="378"/>
      <c r="AH740" s="378"/>
      <c r="AI740" s="378"/>
      <c r="AJ740" s="378"/>
      <c r="AK740" s="378"/>
      <c r="AL740" s="378"/>
      <c r="AM740" s="378"/>
      <c r="AN740" s="378"/>
      <c r="AO740" s="378"/>
      <c r="AP740" s="378"/>
      <c r="AQ740" s="378"/>
      <c r="AR740" s="378"/>
      <c r="AS740" s="268"/>
    </row>
    <row r="741" spans="1:45" ht="30" outlineLevel="1">
      <c r="A741" s="466">
        <v>42</v>
      </c>
      <c r="B741" s="381" t="s">
        <v>134</v>
      </c>
      <c r="C741" s="253" t="s">
        <v>25</v>
      </c>
      <c r="D741" s="257"/>
      <c r="E741" s="257"/>
      <c r="F741" s="257"/>
      <c r="G741" s="257"/>
      <c r="H741" s="257"/>
      <c r="I741" s="257"/>
      <c r="J741" s="257"/>
      <c r="K741" s="257"/>
      <c r="L741" s="257"/>
      <c r="M741" s="257"/>
      <c r="N741" s="257"/>
      <c r="O741" s="257"/>
      <c r="P741" s="257"/>
      <c r="Q741" s="253"/>
      <c r="R741" s="257"/>
      <c r="S741" s="257"/>
      <c r="T741" s="257"/>
      <c r="U741" s="257"/>
      <c r="V741" s="257"/>
      <c r="W741" s="257"/>
      <c r="X741" s="257"/>
      <c r="Y741" s="257"/>
      <c r="Z741" s="257"/>
      <c r="AA741" s="257"/>
      <c r="AB741" s="257"/>
      <c r="AC741" s="257"/>
      <c r="AD741" s="257"/>
      <c r="AE741" s="379"/>
      <c r="AF741" s="363"/>
      <c r="AG741" s="363"/>
      <c r="AH741" s="363"/>
      <c r="AI741" s="363"/>
      <c r="AJ741" s="363"/>
      <c r="AK741" s="363"/>
      <c r="AL741" s="368"/>
      <c r="AM741" s="368"/>
      <c r="AN741" s="368"/>
      <c r="AO741" s="368"/>
      <c r="AP741" s="368"/>
      <c r="AQ741" s="368"/>
      <c r="AR741" s="368"/>
      <c r="AS741" s="258">
        <f>SUM(AE741:AR741)</f>
        <v>0</v>
      </c>
    </row>
    <row r="742" spans="1:45" outlineLevel="1">
      <c r="A742" s="466"/>
      <c r="B742" s="256" t="s">
        <v>309</v>
      </c>
      <c r="C742" s="253" t="s">
        <v>163</v>
      </c>
      <c r="D742" s="257"/>
      <c r="E742" s="257"/>
      <c r="F742" s="257"/>
      <c r="G742" s="257"/>
      <c r="H742" s="257"/>
      <c r="I742" s="257"/>
      <c r="J742" s="257"/>
      <c r="K742" s="257"/>
      <c r="L742" s="257"/>
      <c r="M742" s="257"/>
      <c r="N742" s="257"/>
      <c r="O742" s="257"/>
      <c r="P742" s="257"/>
      <c r="Q742" s="416"/>
      <c r="R742" s="257"/>
      <c r="S742" s="257"/>
      <c r="T742" s="257"/>
      <c r="U742" s="257"/>
      <c r="V742" s="257"/>
      <c r="W742" s="257"/>
      <c r="X742" s="257"/>
      <c r="Y742" s="257"/>
      <c r="Z742" s="257"/>
      <c r="AA742" s="257"/>
      <c r="AB742" s="257"/>
      <c r="AC742" s="257"/>
      <c r="AD742" s="257"/>
      <c r="AE742" s="364">
        <f>AE741</f>
        <v>0</v>
      </c>
      <c r="AF742" s="364">
        <f t="shared" ref="AF742" si="2207">AF741</f>
        <v>0</v>
      </c>
      <c r="AG742" s="364">
        <f t="shared" ref="AG742" si="2208">AG741</f>
        <v>0</v>
      </c>
      <c r="AH742" s="364">
        <f t="shared" ref="AH742" si="2209">AH741</f>
        <v>0</v>
      </c>
      <c r="AI742" s="364">
        <f t="shared" ref="AI742" si="2210">AI741</f>
        <v>0</v>
      </c>
      <c r="AJ742" s="364">
        <f t="shared" ref="AJ742" si="2211">AJ741</f>
        <v>0</v>
      </c>
      <c r="AK742" s="364">
        <f t="shared" ref="AK742" si="2212">AK741</f>
        <v>0</v>
      </c>
      <c r="AL742" s="364">
        <f t="shared" ref="AL742" si="2213">AL741</f>
        <v>0</v>
      </c>
      <c r="AM742" s="364">
        <f t="shared" ref="AM742" si="2214">AM741</f>
        <v>0</v>
      </c>
      <c r="AN742" s="364">
        <f t="shared" ref="AN742" si="2215">AN741</f>
        <v>0</v>
      </c>
      <c r="AO742" s="364">
        <f t="shared" ref="AO742" si="2216">AO741</f>
        <v>0</v>
      </c>
      <c r="AP742" s="364">
        <f t="shared" ref="AP742" si="2217">AP741</f>
        <v>0</v>
      </c>
      <c r="AQ742" s="364">
        <f t="shared" ref="AQ742" si="2218">AQ741</f>
        <v>0</v>
      </c>
      <c r="AR742" s="364">
        <f t="shared" ref="AR742" si="2219">AR741</f>
        <v>0</v>
      </c>
      <c r="AS742" s="268"/>
    </row>
    <row r="743" spans="1:45" outlineLevel="1">
      <c r="A743" s="466"/>
      <c r="B743" s="381"/>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c r="AA743" s="253"/>
      <c r="AB743" s="253"/>
      <c r="AC743" s="253"/>
      <c r="AD743" s="253"/>
      <c r="AE743" s="365"/>
      <c r="AF743" s="378"/>
      <c r="AG743" s="378"/>
      <c r="AH743" s="378"/>
      <c r="AI743" s="378"/>
      <c r="AJ743" s="378"/>
      <c r="AK743" s="378"/>
      <c r="AL743" s="378"/>
      <c r="AM743" s="378"/>
      <c r="AN743" s="378"/>
      <c r="AO743" s="378"/>
      <c r="AP743" s="378"/>
      <c r="AQ743" s="378"/>
      <c r="AR743" s="378"/>
      <c r="AS743" s="268"/>
    </row>
    <row r="744" spans="1:45" outlineLevel="1">
      <c r="A744" s="466">
        <v>43</v>
      </c>
      <c r="B744" s="381" t="s">
        <v>135</v>
      </c>
      <c r="C744" s="253" t="s">
        <v>25</v>
      </c>
      <c r="D744" s="257"/>
      <c r="E744" s="257"/>
      <c r="F744" s="257"/>
      <c r="G744" s="257"/>
      <c r="H744" s="257"/>
      <c r="I744" s="257"/>
      <c r="J744" s="257"/>
      <c r="K744" s="257"/>
      <c r="L744" s="257"/>
      <c r="M744" s="257"/>
      <c r="N744" s="257"/>
      <c r="O744" s="257"/>
      <c r="P744" s="257"/>
      <c r="Q744" s="257">
        <v>12</v>
      </c>
      <c r="R744" s="257"/>
      <c r="S744" s="257"/>
      <c r="T744" s="257"/>
      <c r="U744" s="257"/>
      <c r="V744" s="257"/>
      <c r="W744" s="257"/>
      <c r="X744" s="257"/>
      <c r="Y744" s="257"/>
      <c r="Z744" s="257"/>
      <c r="AA744" s="257"/>
      <c r="AB744" s="257"/>
      <c r="AC744" s="257"/>
      <c r="AD744" s="257"/>
      <c r="AE744" s="379"/>
      <c r="AF744" s="363"/>
      <c r="AG744" s="363"/>
      <c r="AH744" s="363"/>
      <c r="AI744" s="363"/>
      <c r="AJ744" s="363"/>
      <c r="AK744" s="363"/>
      <c r="AL744" s="368"/>
      <c r="AM744" s="368"/>
      <c r="AN744" s="368"/>
      <c r="AO744" s="368"/>
      <c r="AP744" s="368"/>
      <c r="AQ744" s="368"/>
      <c r="AR744" s="368"/>
      <c r="AS744" s="258">
        <f>SUM(AE744:AR744)</f>
        <v>0</v>
      </c>
    </row>
    <row r="745" spans="1:45" outlineLevel="1">
      <c r="A745" s="466"/>
      <c r="B745" s="256" t="s">
        <v>309</v>
      </c>
      <c r="C745" s="253" t="s">
        <v>163</v>
      </c>
      <c r="D745" s="257"/>
      <c r="E745" s="257"/>
      <c r="F745" s="257"/>
      <c r="G745" s="257"/>
      <c r="H745" s="257"/>
      <c r="I745" s="257"/>
      <c r="J745" s="257"/>
      <c r="K745" s="257"/>
      <c r="L745" s="257"/>
      <c r="M745" s="257"/>
      <c r="N745" s="257"/>
      <c r="O745" s="257"/>
      <c r="P745" s="257"/>
      <c r="Q745" s="257">
        <f>Q744</f>
        <v>12</v>
      </c>
      <c r="R745" s="257"/>
      <c r="S745" s="257"/>
      <c r="T745" s="257"/>
      <c r="U745" s="257"/>
      <c r="V745" s="257"/>
      <c r="W745" s="257"/>
      <c r="X745" s="257"/>
      <c r="Y745" s="257"/>
      <c r="Z745" s="257"/>
      <c r="AA745" s="257"/>
      <c r="AB745" s="257"/>
      <c r="AC745" s="257"/>
      <c r="AD745" s="257"/>
      <c r="AE745" s="364">
        <f>AE744</f>
        <v>0</v>
      </c>
      <c r="AF745" s="364">
        <f t="shared" ref="AF745" si="2220">AF744</f>
        <v>0</v>
      </c>
      <c r="AG745" s="364">
        <f t="shared" ref="AG745" si="2221">AG744</f>
        <v>0</v>
      </c>
      <c r="AH745" s="364">
        <f t="shared" ref="AH745" si="2222">AH744</f>
        <v>0</v>
      </c>
      <c r="AI745" s="364">
        <f t="shared" ref="AI745" si="2223">AI744</f>
        <v>0</v>
      </c>
      <c r="AJ745" s="364">
        <f t="shared" ref="AJ745" si="2224">AJ744</f>
        <v>0</v>
      </c>
      <c r="AK745" s="364">
        <f t="shared" ref="AK745" si="2225">AK744</f>
        <v>0</v>
      </c>
      <c r="AL745" s="364">
        <f t="shared" ref="AL745" si="2226">AL744</f>
        <v>0</v>
      </c>
      <c r="AM745" s="364">
        <f t="shared" ref="AM745" si="2227">AM744</f>
        <v>0</v>
      </c>
      <c r="AN745" s="364">
        <f t="shared" ref="AN745" si="2228">AN744</f>
        <v>0</v>
      </c>
      <c r="AO745" s="364">
        <f t="shared" ref="AO745" si="2229">AO744</f>
        <v>0</v>
      </c>
      <c r="AP745" s="364">
        <f t="shared" ref="AP745" si="2230">AP744</f>
        <v>0</v>
      </c>
      <c r="AQ745" s="364">
        <f t="shared" ref="AQ745" si="2231">AQ744</f>
        <v>0</v>
      </c>
      <c r="AR745" s="364">
        <f t="shared" ref="AR745" si="2232">AR744</f>
        <v>0</v>
      </c>
      <c r="AS745" s="268"/>
    </row>
    <row r="746" spans="1:45" outlineLevel="1">
      <c r="A746" s="466"/>
      <c r="B746" s="381"/>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3"/>
      <c r="AE746" s="365"/>
      <c r="AF746" s="378"/>
      <c r="AG746" s="378"/>
      <c r="AH746" s="378"/>
      <c r="AI746" s="378"/>
      <c r="AJ746" s="378"/>
      <c r="AK746" s="378"/>
      <c r="AL746" s="378"/>
      <c r="AM746" s="378"/>
      <c r="AN746" s="378"/>
      <c r="AO746" s="378"/>
      <c r="AP746" s="378"/>
      <c r="AQ746" s="378"/>
      <c r="AR746" s="378"/>
      <c r="AS746" s="268"/>
    </row>
    <row r="747" spans="1:45" ht="30" outlineLevel="1">
      <c r="A747" s="466">
        <v>44</v>
      </c>
      <c r="B747" s="381" t="s">
        <v>136</v>
      </c>
      <c r="C747" s="253" t="s">
        <v>25</v>
      </c>
      <c r="D747" s="257"/>
      <c r="E747" s="257"/>
      <c r="F747" s="257"/>
      <c r="G747" s="257"/>
      <c r="H747" s="257"/>
      <c r="I747" s="257"/>
      <c r="J747" s="257"/>
      <c r="K747" s="257"/>
      <c r="L747" s="257"/>
      <c r="M747" s="257"/>
      <c r="N747" s="257"/>
      <c r="O747" s="257"/>
      <c r="P747" s="257"/>
      <c r="Q747" s="257">
        <v>12</v>
      </c>
      <c r="R747" s="257"/>
      <c r="S747" s="257"/>
      <c r="T747" s="257"/>
      <c r="U747" s="257"/>
      <c r="V747" s="257"/>
      <c r="W747" s="257"/>
      <c r="X747" s="257"/>
      <c r="Y747" s="257"/>
      <c r="Z747" s="257"/>
      <c r="AA747" s="257"/>
      <c r="AB747" s="257"/>
      <c r="AC747" s="257"/>
      <c r="AD747" s="257"/>
      <c r="AE747" s="379"/>
      <c r="AF747" s="363"/>
      <c r="AG747" s="363"/>
      <c r="AH747" s="363"/>
      <c r="AI747" s="363"/>
      <c r="AJ747" s="363"/>
      <c r="AK747" s="363"/>
      <c r="AL747" s="368"/>
      <c r="AM747" s="368"/>
      <c r="AN747" s="368"/>
      <c r="AO747" s="368"/>
      <c r="AP747" s="368"/>
      <c r="AQ747" s="368"/>
      <c r="AR747" s="368"/>
      <c r="AS747" s="258">
        <f>SUM(AE747:AR747)</f>
        <v>0</v>
      </c>
    </row>
    <row r="748" spans="1:45" outlineLevel="1">
      <c r="A748" s="466"/>
      <c r="B748" s="256" t="s">
        <v>309</v>
      </c>
      <c r="C748" s="253" t="s">
        <v>163</v>
      </c>
      <c r="D748" s="257"/>
      <c r="E748" s="257"/>
      <c r="F748" s="257"/>
      <c r="G748" s="257"/>
      <c r="H748" s="257"/>
      <c r="I748" s="257"/>
      <c r="J748" s="257"/>
      <c r="K748" s="257"/>
      <c r="L748" s="257"/>
      <c r="M748" s="257"/>
      <c r="N748" s="257"/>
      <c r="O748" s="257"/>
      <c r="P748" s="257"/>
      <c r="Q748" s="257">
        <f>Q747</f>
        <v>12</v>
      </c>
      <c r="R748" s="257"/>
      <c r="S748" s="257"/>
      <c r="T748" s="257"/>
      <c r="U748" s="257"/>
      <c r="V748" s="257"/>
      <c r="W748" s="257"/>
      <c r="X748" s="257"/>
      <c r="Y748" s="257"/>
      <c r="Z748" s="257"/>
      <c r="AA748" s="257"/>
      <c r="AB748" s="257"/>
      <c r="AC748" s="257"/>
      <c r="AD748" s="257"/>
      <c r="AE748" s="364">
        <f>AE747</f>
        <v>0</v>
      </c>
      <c r="AF748" s="364">
        <f t="shared" ref="AF748" si="2233">AF747</f>
        <v>0</v>
      </c>
      <c r="AG748" s="364">
        <f t="shared" ref="AG748" si="2234">AG747</f>
        <v>0</v>
      </c>
      <c r="AH748" s="364">
        <f t="shared" ref="AH748" si="2235">AH747</f>
        <v>0</v>
      </c>
      <c r="AI748" s="364">
        <f t="shared" ref="AI748" si="2236">AI747</f>
        <v>0</v>
      </c>
      <c r="AJ748" s="364">
        <f t="shared" ref="AJ748" si="2237">AJ747</f>
        <v>0</v>
      </c>
      <c r="AK748" s="364">
        <f t="shared" ref="AK748" si="2238">AK747</f>
        <v>0</v>
      </c>
      <c r="AL748" s="364">
        <f t="shared" ref="AL748" si="2239">AL747</f>
        <v>0</v>
      </c>
      <c r="AM748" s="364">
        <f t="shared" ref="AM748" si="2240">AM747</f>
        <v>0</v>
      </c>
      <c r="AN748" s="364">
        <f t="shared" ref="AN748" si="2241">AN747</f>
        <v>0</v>
      </c>
      <c r="AO748" s="364">
        <f t="shared" ref="AO748" si="2242">AO747</f>
        <v>0</v>
      </c>
      <c r="AP748" s="364">
        <f t="shared" ref="AP748" si="2243">AP747</f>
        <v>0</v>
      </c>
      <c r="AQ748" s="364">
        <f t="shared" ref="AQ748" si="2244">AQ747</f>
        <v>0</v>
      </c>
      <c r="AR748" s="364">
        <f t="shared" ref="AR748" si="2245">AR747</f>
        <v>0</v>
      </c>
      <c r="AS748" s="268"/>
    </row>
    <row r="749" spans="1:45" outlineLevel="1">
      <c r="A749" s="466"/>
      <c r="B749" s="381"/>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c r="AA749" s="253"/>
      <c r="AB749" s="253"/>
      <c r="AC749" s="253"/>
      <c r="AD749" s="253"/>
      <c r="AE749" s="365"/>
      <c r="AF749" s="378"/>
      <c r="AG749" s="378"/>
      <c r="AH749" s="378"/>
      <c r="AI749" s="378"/>
      <c r="AJ749" s="378"/>
      <c r="AK749" s="378"/>
      <c r="AL749" s="378"/>
      <c r="AM749" s="378"/>
      <c r="AN749" s="378"/>
      <c r="AO749" s="378"/>
      <c r="AP749" s="378"/>
      <c r="AQ749" s="378"/>
      <c r="AR749" s="378"/>
      <c r="AS749" s="268"/>
    </row>
    <row r="750" spans="1:45" ht="30" outlineLevel="1">
      <c r="A750" s="466">
        <v>45</v>
      </c>
      <c r="B750" s="381" t="s">
        <v>137</v>
      </c>
      <c r="C750" s="253" t="s">
        <v>25</v>
      </c>
      <c r="D750" s="257"/>
      <c r="E750" s="257"/>
      <c r="F750" s="257"/>
      <c r="G750" s="257"/>
      <c r="H750" s="257"/>
      <c r="I750" s="257"/>
      <c r="J750" s="257"/>
      <c r="K750" s="257"/>
      <c r="L750" s="257"/>
      <c r="M750" s="257"/>
      <c r="N750" s="257"/>
      <c r="O750" s="257"/>
      <c r="P750" s="257"/>
      <c r="Q750" s="257">
        <v>12</v>
      </c>
      <c r="R750" s="257"/>
      <c r="S750" s="257"/>
      <c r="T750" s="257"/>
      <c r="U750" s="257"/>
      <c r="V750" s="257"/>
      <c r="W750" s="257"/>
      <c r="X750" s="257"/>
      <c r="Y750" s="257"/>
      <c r="Z750" s="257"/>
      <c r="AA750" s="257"/>
      <c r="AB750" s="257"/>
      <c r="AC750" s="257"/>
      <c r="AD750" s="257"/>
      <c r="AE750" s="379"/>
      <c r="AF750" s="363"/>
      <c r="AG750" s="363"/>
      <c r="AH750" s="363"/>
      <c r="AI750" s="363"/>
      <c r="AJ750" s="363"/>
      <c r="AK750" s="363"/>
      <c r="AL750" s="368"/>
      <c r="AM750" s="368"/>
      <c r="AN750" s="368"/>
      <c r="AO750" s="368"/>
      <c r="AP750" s="368"/>
      <c r="AQ750" s="368"/>
      <c r="AR750" s="368"/>
      <c r="AS750" s="258">
        <f>SUM(AE750:AR750)</f>
        <v>0</v>
      </c>
    </row>
    <row r="751" spans="1:45" outlineLevel="1">
      <c r="A751" s="466"/>
      <c r="B751" s="256" t="s">
        <v>309</v>
      </c>
      <c r="C751" s="253" t="s">
        <v>163</v>
      </c>
      <c r="D751" s="257"/>
      <c r="E751" s="257"/>
      <c r="F751" s="257"/>
      <c r="G751" s="257"/>
      <c r="H751" s="257"/>
      <c r="I751" s="257"/>
      <c r="J751" s="257"/>
      <c r="K751" s="257"/>
      <c r="L751" s="257"/>
      <c r="M751" s="257"/>
      <c r="N751" s="257"/>
      <c r="O751" s="257"/>
      <c r="P751" s="257"/>
      <c r="Q751" s="257">
        <f>Q750</f>
        <v>12</v>
      </c>
      <c r="R751" s="257"/>
      <c r="S751" s="257"/>
      <c r="T751" s="257"/>
      <c r="U751" s="257"/>
      <c r="V751" s="257"/>
      <c r="W751" s="257"/>
      <c r="X751" s="257"/>
      <c r="Y751" s="257"/>
      <c r="Z751" s="257"/>
      <c r="AA751" s="257"/>
      <c r="AB751" s="257"/>
      <c r="AC751" s="257"/>
      <c r="AD751" s="257"/>
      <c r="AE751" s="364">
        <f>AE750</f>
        <v>0</v>
      </c>
      <c r="AF751" s="364">
        <f t="shared" ref="AF751" si="2246">AF750</f>
        <v>0</v>
      </c>
      <c r="AG751" s="364">
        <f t="shared" ref="AG751" si="2247">AG750</f>
        <v>0</v>
      </c>
      <c r="AH751" s="364">
        <f t="shared" ref="AH751" si="2248">AH750</f>
        <v>0</v>
      </c>
      <c r="AI751" s="364">
        <f t="shared" ref="AI751" si="2249">AI750</f>
        <v>0</v>
      </c>
      <c r="AJ751" s="364">
        <f t="shared" ref="AJ751" si="2250">AJ750</f>
        <v>0</v>
      </c>
      <c r="AK751" s="364">
        <f t="shared" ref="AK751" si="2251">AK750</f>
        <v>0</v>
      </c>
      <c r="AL751" s="364">
        <f t="shared" ref="AL751" si="2252">AL750</f>
        <v>0</v>
      </c>
      <c r="AM751" s="364">
        <f t="shared" ref="AM751" si="2253">AM750</f>
        <v>0</v>
      </c>
      <c r="AN751" s="364">
        <f t="shared" ref="AN751" si="2254">AN750</f>
        <v>0</v>
      </c>
      <c r="AO751" s="364">
        <f t="shared" ref="AO751" si="2255">AO750</f>
        <v>0</v>
      </c>
      <c r="AP751" s="364">
        <f t="shared" ref="AP751" si="2256">AP750</f>
        <v>0</v>
      </c>
      <c r="AQ751" s="364">
        <f t="shared" ref="AQ751" si="2257">AQ750</f>
        <v>0</v>
      </c>
      <c r="AR751" s="364">
        <f t="shared" ref="AR751" si="2258">AR750</f>
        <v>0</v>
      </c>
      <c r="AS751" s="268"/>
    </row>
    <row r="752" spans="1:45" outlineLevel="1">
      <c r="A752" s="466"/>
      <c r="B752" s="381"/>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365"/>
      <c r="AF752" s="378"/>
      <c r="AG752" s="378"/>
      <c r="AH752" s="378"/>
      <c r="AI752" s="378"/>
      <c r="AJ752" s="378"/>
      <c r="AK752" s="378"/>
      <c r="AL752" s="378"/>
      <c r="AM752" s="378"/>
      <c r="AN752" s="378"/>
      <c r="AO752" s="378"/>
      <c r="AP752" s="378"/>
      <c r="AQ752" s="378"/>
      <c r="AR752" s="378"/>
      <c r="AS752" s="268"/>
    </row>
    <row r="753" spans="1:46" ht="30" outlineLevel="1">
      <c r="A753" s="466">
        <v>46</v>
      </c>
      <c r="B753" s="381" t="s">
        <v>138</v>
      </c>
      <c r="C753" s="253" t="s">
        <v>25</v>
      </c>
      <c r="D753" s="257"/>
      <c r="E753" s="257"/>
      <c r="F753" s="257"/>
      <c r="G753" s="257"/>
      <c r="H753" s="257"/>
      <c r="I753" s="257"/>
      <c r="J753" s="257"/>
      <c r="K753" s="257"/>
      <c r="L753" s="257"/>
      <c r="M753" s="257"/>
      <c r="N753" s="257"/>
      <c r="O753" s="257"/>
      <c r="P753" s="257"/>
      <c r="Q753" s="257">
        <v>12</v>
      </c>
      <c r="R753" s="257"/>
      <c r="S753" s="257"/>
      <c r="T753" s="257"/>
      <c r="U753" s="257"/>
      <c r="V753" s="257"/>
      <c r="W753" s="257"/>
      <c r="X753" s="257"/>
      <c r="Y753" s="257"/>
      <c r="Z753" s="257"/>
      <c r="AA753" s="257"/>
      <c r="AB753" s="257"/>
      <c r="AC753" s="257"/>
      <c r="AD753" s="257"/>
      <c r="AE753" s="379"/>
      <c r="AF753" s="363"/>
      <c r="AG753" s="363"/>
      <c r="AH753" s="363"/>
      <c r="AI753" s="363"/>
      <c r="AJ753" s="363"/>
      <c r="AK753" s="363"/>
      <c r="AL753" s="368"/>
      <c r="AM753" s="368"/>
      <c r="AN753" s="368"/>
      <c r="AO753" s="368"/>
      <c r="AP753" s="368"/>
      <c r="AQ753" s="368"/>
      <c r="AR753" s="368"/>
      <c r="AS753" s="258">
        <f>SUM(AE753:AR753)</f>
        <v>0</v>
      </c>
    </row>
    <row r="754" spans="1:46" outlineLevel="1">
      <c r="A754" s="466"/>
      <c r="B754" s="256" t="s">
        <v>309</v>
      </c>
      <c r="C754" s="253" t="s">
        <v>163</v>
      </c>
      <c r="D754" s="257"/>
      <c r="E754" s="257"/>
      <c r="F754" s="257"/>
      <c r="G754" s="257"/>
      <c r="H754" s="257"/>
      <c r="I754" s="257"/>
      <c r="J754" s="257"/>
      <c r="K754" s="257"/>
      <c r="L754" s="257"/>
      <c r="M754" s="257"/>
      <c r="N754" s="257"/>
      <c r="O754" s="257"/>
      <c r="P754" s="257"/>
      <c r="Q754" s="257">
        <f>Q753</f>
        <v>12</v>
      </c>
      <c r="R754" s="257"/>
      <c r="S754" s="257"/>
      <c r="T754" s="257"/>
      <c r="U754" s="257"/>
      <c r="V754" s="257"/>
      <c r="W754" s="257"/>
      <c r="X754" s="257"/>
      <c r="Y754" s="257"/>
      <c r="Z754" s="257"/>
      <c r="AA754" s="257"/>
      <c r="AB754" s="257"/>
      <c r="AC754" s="257"/>
      <c r="AD754" s="257"/>
      <c r="AE754" s="364">
        <f>AE753</f>
        <v>0</v>
      </c>
      <c r="AF754" s="364">
        <f t="shared" ref="AF754" si="2259">AF753</f>
        <v>0</v>
      </c>
      <c r="AG754" s="364">
        <f t="shared" ref="AG754" si="2260">AG753</f>
        <v>0</v>
      </c>
      <c r="AH754" s="364">
        <f t="shared" ref="AH754" si="2261">AH753</f>
        <v>0</v>
      </c>
      <c r="AI754" s="364">
        <f t="shared" ref="AI754" si="2262">AI753</f>
        <v>0</v>
      </c>
      <c r="AJ754" s="364">
        <f t="shared" ref="AJ754" si="2263">AJ753</f>
        <v>0</v>
      </c>
      <c r="AK754" s="364">
        <f t="shared" ref="AK754" si="2264">AK753</f>
        <v>0</v>
      </c>
      <c r="AL754" s="364">
        <f t="shared" ref="AL754" si="2265">AL753</f>
        <v>0</v>
      </c>
      <c r="AM754" s="364">
        <f t="shared" ref="AM754" si="2266">AM753</f>
        <v>0</v>
      </c>
      <c r="AN754" s="364">
        <f t="shared" ref="AN754" si="2267">AN753</f>
        <v>0</v>
      </c>
      <c r="AO754" s="364">
        <f t="shared" ref="AO754" si="2268">AO753</f>
        <v>0</v>
      </c>
      <c r="AP754" s="364">
        <f t="shared" ref="AP754" si="2269">AP753</f>
        <v>0</v>
      </c>
      <c r="AQ754" s="364">
        <f t="shared" ref="AQ754" si="2270">AQ753</f>
        <v>0</v>
      </c>
      <c r="AR754" s="364">
        <f t="shared" ref="AR754" si="2271">AR753</f>
        <v>0</v>
      </c>
      <c r="AS754" s="268"/>
    </row>
    <row r="755" spans="1:46" outlineLevel="1">
      <c r="A755" s="466"/>
      <c r="B755" s="381"/>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c r="AA755" s="253"/>
      <c r="AB755" s="253"/>
      <c r="AC755" s="253"/>
      <c r="AD755" s="253"/>
      <c r="AE755" s="365"/>
      <c r="AF755" s="378"/>
      <c r="AG755" s="378"/>
      <c r="AH755" s="378"/>
      <c r="AI755" s="378"/>
      <c r="AJ755" s="378"/>
      <c r="AK755" s="378"/>
      <c r="AL755" s="378"/>
      <c r="AM755" s="378"/>
      <c r="AN755" s="378"/>
      <c r="AO755" s="378"/>
      <c r="AP755" s="378"/>
      <c r="AQ755" s="378"/>
      <c r="AR755" s="378"/>
      <c r="AS755" s="268"/>
    </row>
    <row r="756" spans="1:46" ht="30" outlineLevel="1">
      <c r="A756" s="466">
        <v>47</v>
      </c>
      <c r="B756" s="381" t="s">
        <v>139</v>
      </c>
      <c r="C756" s="253" t="s">
        <v>25</v>
      </c>
      <c r="D756" s="257"/>
      <c r="E756" s="257"/>
      <c r="F756" s="257"/>
      <c r="G756" s="257"/>
      <c r="H756" s="257"/>
      <c r="I756" s="257"/>
      <c r="J756" s="257"/>
      <c r="K756" s="257"/>
      <c r="L756" s="257"/>
      <c r="M756" s="257"/>
      <c r="N756" s="257"/>
      <c r="O756" s="257"/>
      <c r="P756" s="257"/>
      <c r="Q756" s="257">
        <v>12</v>
      </c>
      <c r="R756" s="257"/>
      <c r="S756" s="257"/>
      <c r="T756" s="257"/>
      <c r="U756" s="257"/>
      <c r="V756" s="257"/>
      <c r="W756" s="257"/>
      <c r="X756" s="257"/>
      <c r="Y756" s="257"/>
      <c r="Z756" s="257"/>
      <c r="AA756" s="257"/>
      <c r="AB756" s="257"/>
      <c r="AC756" s="257"/>
      <c r="AD756" s="257"/>
      <c r="AE756" s="379"/>
      <c r="AF756" s="363"/>
      <c r="AG756" s="363"/>
      <c r="AH756" s="363"/>
      <c r="AI756" s="363"/>
      <c r="AJ756" s="363"/>
      <c r="AK756" s="363"/>
      <c r="AL756" s="368"/>
      <c r="AM756" s="368"/>
      <c r="AN756" s="368"/>
      <c r="AO756" s="368"/>
      <c r="AP756" s="368"/>
      <c r="AQ756" s="368"/>
      <c r="AR756" s="368"/>
      <c r="AS756" s="258">
        <f>SUM(AE756:AR756)</f>
        <v>0</v>
      </c>
    </row>
    <row r="757" spans="1:46" outlineLevel="1">
      <c r="A757" s="466"/>
      <c r="B757" s="256" t="s">
        <v>309</v>
      </c>
      <c r="C757" s="253" t="s">
        <v>163</v>
      </c>
      <c r="D757" s="257"/>
      <c r="E757" s="257"/>
      <c r="F757" s="257"/>
      <c r="G757" s="257"/>
      <c r="H757" s="257"/>
      <c r="I757" s="257"/>
      <c r="J757" s="257"/>
      <c r="K757" s="257"/>
      <c r="L757" s="257"/>
      <c r="M757" s="257"/>
      <c r="N757" s="257"/>
      <c r="O757" s="257"/>
      <c r="P757" s="257"/>
      <c r="Q757" s="257">
        <f>Q756</f>
        <v>12</v>
      </c>
      <c r="R757" s="257"/>
      <c r="S757" s="257"/>
      <c r="T757" s="257"/>
      <c r="U757" s="257"/>
      <c r="V757" s="257"/>
      <c r="W757" s="257"/>
      <c r="X757" s="257"/>
      <c r="Y757" s="257"/>
      <c r="Z757" s="257"/>
      <c r="AA757" s="257"/>
      <c r="AB757" s="257"/>
      <c r="AC757" s="257"/>
      <c r="AD757" s="257"/>
      <c r="AE757" s="364">
        <f>AE756</f>
        <v>0</v>
      </c>
      <c r="AF757" s="364">
        <f t="shared" ref="AF757" si="2272">AF756</f>
        <v>0</v>
      </c>
      <c r="AG757" s="364">
        <f t="shared" ref="AG757" si="2273">AG756</f>
        <v>0</v>
      </c>
      <c r="AH757" s="364">
        <f t="shared" ref="AH757" si="2274">AH756</f>
        <v>0</v>
      </c>
      <c r="AI757" s="364">
        <f t="shared" ref="AI757" si="2275">AI756</f>
        <v>0</v>
      </c>
      <c r="AJ757" s="364">
        <f t="shared" ref="AJ757" si="2276">AJ756</f>
        <v>0</v>
      </c>
      <c r="AK757" s="364">
        <f t="shared" ref="AK757" si="2277">AK756</f>
        <v>0</v>
      </c>
      <c r="AL757" s="364">
        <f t="shared" ref="AL757" si="2278">AL756</f>
        <v>0</v>
      </c>
      <c r="AM757" s="364">
        <f t="shared" ref="AM757" si="2279">AM756</f>
        <v>0</v>
      </c>
      <c r="AN757" s="364">
        <f t="shared" ref="AN757" si="2280">AN756</f>
        <v>0</v>
      </c>
      <c r="AO757" s="364">
        <f t="shared" ref="AO757" si="2281">AO756</f>
        <v>0</v>
      </c>
      <c r="AP757" s="364">
        <f t="shared" ref="AP757" si="2282">AP756</f>
        <v>0</v>
      </c>
      <c r="AQ757" s="364">
        <f t="shared" ref="AQ757" si="2283">AQ756</f>
        <v>0</v>
      </c>
      <c r="AR757" s="364">
        <f t="shared" ref="AR757" si="2284">AR756</f>
        <v>0</v>
      </c>
      <c r="AS757" s="268"/>
    </row>
    <row r="758" spans="1:46" outlineLevel="1">
      <c r="A758" s="466"/>
      <c r="B758" s="381"/>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c r="AA758" s="253"/>
      <c r="AB758" s="253"/>
      <c r="AC758" s="253"/>
      <c r="AD758" s="253"/>
      <c r="AE758" s="365"/>
      <c r="AF758" s="378"/>
      <c r="AG758" s="378"/>
      <c r="AH758" s="378"/>
      <c r="AI758" s="378"/>
      <c r="AJ758" s="378"/>
      <c r="AK758" s="378"/>
      <c r="AL758" s="378"/>
      <c r="AM758" s="378"/>
      <c r="AN758" s="378"/>
      <c r="AO758" s="378"/>
      <c r="AP758" s="378"/>
      <c r="AQ758" s="378"/>
      <c r="AR758" s="378"/>
      <c r="AS758" s="268"/>
    </row>
    <row r="759" spans="1:46" ht="30" outlineLevel="1">
      <c r="A759" s="466">
        <v>48</v>
      </c>
      <c r="B759" s="381" t="s">
        <v>140</v>
      </c>
      <c r="C759" s="253" t="s">
        <v>25</v>
      </c>
      <c r="D759" s="257"/>
      <c r="E759" s="257"/>
      <c r="F759" s="257"/>
      <c r="G759" s="257"/>
      <c r="H759" s="257"/>
      <c r="I759" s="257"/>
      <c r="J759" s="257"/>
      <c r="K759" s="257"/>
      <c r="L759" s="257"/>
      <c r="M759" s="257"/>
      <c r="N759" s="257"/>
      <c r="O759" s="257"/>
      <c r="P759" s="257"/>
      <c r="Q759" s="257">
        <v>12</v>
      </c>
      <c r="R759" s="257"/>
      <c r="S759" s="257"/>
      <c r="T759" s="257"/>
      <c r="U759" s="257"/>
      <c r="V759" s="257"/>
      <c r="W759" s="257"/>
      <c r="X759" s="257"/>
      <c r="Y759" s="257"/>
      <c r="Z759" s="257"/>
      <c r="AA759" s="257"/>
      <c r="AB759" s="257"/>
      <c r="AC759" s="257"/>
      <c r="AD759" s="257"/>
      <c r="AE759" s="379"/>
      <c r="AF759" s="363"/>
      <c r="AG759" s="363"/>
      <c r="AH759" s="363"/>
      <c r="AI759" s="363"/>
      <c r="AJ759" s="363"/>
      <c r="AK759" s="363"/>
      <c r="AL759" s="368"/>
      <c r="AM759" s="368"/>
      <c r="AN759" s="368"/>
      <c r="AO759" s="368"/>
      <c r="AP759" s="368"/>
      <c r="AQ759" s="368"/>
      <c r="AR759" s="368"/>
      <c r="AS759" s="258">
        <f>SUM(AE759:AR759)</f>
        <v>0</v>
      </c>
    </row>
    <row r="760" spans="1:46" outlineLevel="1">
      <c r="A760" s="466"/>
      <c r="B760" s="256" t="s">
        <v>309</v>
      </c>
      <c r="C760" s="253" t="s">
        <v>163</v>
      </c>
      <c r="D760" s="257"/>
      <c r="E760" s="257"/>
      <c r="F760" s="257"/>
      <c r="G760" s="257"/>
      <c r="H760" s="257"/>
      <c r="I760" s="257"/>
      <c r="J760" s="257"/>
      <c r="K760" s="257"/>
      <c r="L760" s="257"/>
      <c r="M760" s="257"/>
      <c r="N760" s="257"/>
      <c r="O760" s="257"/>
      <c r="P760" s="257"/>
      <c r="Q760" s="257">
        <f>Q759</f>
        <v>12</v>
      </c>
      <c r="R760" s="257"/>
      <c r="S760" s="257"/>
      <c r="T760" s="257"/>
      <c r="U760" s="257"/>
      <c r="V760" s="257"/>
      <c r="W760" s="257"/>
      <c r="X760" s="257"/>
      <c r="Y760" s="257"/>
      <c r="Z760" s="257"/>
      <c r="AA760" s="257"/>
      <c r="AB760" s="257"/>
      <c r="AC760" s="257"/>
      <c r="AD760" s="257"/>
      <c r="AE760" s="364">
        <f>AE759</f>
        <v>0</v>
      </c>
      <c r="AF760" s="364">
        <f t="shared" ref="AF760" si="2285">AF759</f>
        <v>0</v>
      </c>
      <c r="AG760" s="364">
        <f t="shared" ref="AG760" si="2286">AG759</f>
        <v>0</v>
      </c>
      <c r="AH760" s="364">
        <f t="shared" ref="AH760" si="2287">AH759</f>
        <v>0</v>
      </c>
      <c r="AI760" s="364">
        <f t="shared" ref="AI760" si="2288">AI759</f>
        <v>0</v>
      </c>
      <c r="AJ760" s="364">
        <f t="shared" ref="AJ760" si="2289">AJ759</f>
        <v>0</v>
      </c>
      <c r="AK760" s="364">
        <f t="shared" ref="AK760" si="2290">AK759</f>
        <v>0</v>
      </c>
      <c r="AL760" s="364">
        <f t="shared" ref="AL760" si="2291">AL759</f>
        <v>0</v>
      </c>
      <c r="AM760" s="364">
        <f t="shared" ref="AM760" si="2292">AM759</f>
        <v>0</v>
      </c>
      <c r="AN760" s="364">
        <f t="shared" ref="AN760" si="2293">AN759</f>
        <v>0</v>
      </c>
      <c r="AO760" s="364">
        <f t="shared" ref="AO760" si="2294">AO759</f>
        <v>0</v>
      </c>
      <c r="AP760" s="364">
        <f t="shared" ref="AP760" si="2295">AP759</f>
        <v>0</v>
      </c>
      <c r="AQ760" s="364">
        <f t="shared" ref="AQ760" si="2296">AQ759</f>
        <v>0</v>
      </c>
      <c r="AR760" s="364">
        <f t="shared" ref="AR760" si="2297">AR759</f>
        <v>0</v>
      </c>
      <c r="AS760" s="268"/>
    </row>
    <row r="761" spans="1:46" outlineLevel="1">
      <c r="A761" s="466"/>
      <c r="B761" s="381"/>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365"/>
      <c r="AF761" s="378"/>
      <c r="AG761" s="378"/>
      <c r="AH761" s="378"/>
      <c r="AI761" s="378"/>
      <c r="AJ761" s="378"/>
      <c r="AK761" s="378"/>
      <c r="AL761" s="378"/>
      <c r="AM761" s="378"/>
      <c r="AN761" s="378"/>
      <c r="AO761" s="378"/>
      <c r="AP761" s="378"/>
      <c r="AQ761" s="378"/>
      <c r="AR761" s="378"/>
      <c r="AS761" s="268"/>
    </row>
    <row r="762" spans="1:46" ht="30" outlineLevel="1">
      <c r="A762" s="466">
        <v>49</v>
      </c>
      <c r="B762" s="381" t="s">
        <v>141</v>
      </c>
      <c r="C762" s="253" t="s">
        <v>25</v>
      </c>
      <c r="D762" s="257"/>
      <c r="E762" s="257"/>
      <c r="F762" s="257"/>
      <c r="G762" s="257"/>
      <c r="H762" s="257"/>
      <c r="I762" s="257"/>
      <c r="J762" s="257"/>
      <c r="K762" s="257"/>
      <c r="L762" s="257"/>
      <c r="M762" s="257"/>
      <c r="N762" s="257"/>
      <c r="O762" s="257"/>
      <c r="P762" s="257"/>
      <c r="Q762" s="257">
        <v>12</v>
      </c>
      <c r="R762" s="257"/>
      <c r="S762" s="257"/>
      <c r="T762" s="257"/>
      <c r="U762" s="257"/>
      <c r="V762" s="257"/>
      <c r="W762" s="257"/>
      <c r="X762" s="257"/>
      <c r="Y762" s="257"/>
      <c r="Z762" s="257"/>
      <c r="AA762" s="257"/>
      <c r="AB762" s="257"/>
      <c r="AC762" s="257"/>
      <c r="AD762" s="257"/>
      <c r="AE762" s="379"/>
      <c r="AF762" s="363"/>
      <c r="AG762" s="363"/>
      <c r="AH762" s="363"/>
      <c r="AI762" s="363"/>
      <c r="AJ762" s="363"/>
      <c r="AK762" s="363"/>
      <c r="AL762" s="368"/>
      <c r="AM762" s="368"/>
      <c r="AN762" s="368"/>
      <c r="AO762" s="368"/>
      <c r="AP762" s="368"/>
      <c r="AQ762" s="368"/>
      <c r="AR762" s="368"/>
      <c r="AS762" s="258">
        <f>SUM(AE762:AR762)</f>
        <v>0</v>
      </c>
    </row>
    <row r="763" spans="1:46" outlineLevel="1">
      <c r="A763" s="466"/>
      <c r="B763" s="256" t="s">
        <v>309</v>
      </c>
      <c r="C763" s="253" t="s">
        <v>163</v>
      </c>
      <c r="D763" s="257"/>
      <c r="E763" s="257"/>
      <c r="F763" s="257"/>
      <c r="G763" s="257"/>
      <c r="H763" s="257"/>
      <c r="I763" s="257"/>
      <c r="J763" s="257"/>
      <c r="K763" s="257"/>
      <c r="L763" s="257"/>
      <c r="M763" s="257"/>
      <c r="N763" s="257"/>
      <c r="O763" s="257"/>
      <c r="P763" s="257"/>
      <c r="Q763" s="257">
        <f>Q762</f>
        <v>12</v>
      </c>
      <c r="R763" s="257"/>
      <c r="S763" s="257"/>
      <c r="T763" s="257"/>
      <c r="U763" s="257"/>
      <c r="V763" s="257"/>
      <c r="W763" s="257"/>
      <c r="X763" s="257"/>
      <c r="Y763" s="257"/>
      <c r="Z763" s="257"/>
      <c r="AA763" s="257"/>
      <c r="AB763" s="257"/>
      <c r="AC763" s="257"/>
      <c r="AD763" s="257"/>
      <c r="AE763" s="364">
        <f>AE762</f>
        <v>0</v>
      </c>
      <c r="AF763" s="364">
        <f t="shared" ref="AF763" si="2298">AF762</f>
        <v>0</v>
      </c>
      <c r="AG763" s="364">
        <f t="shared" ref="AG763" si="2299">AG762</f>
        <v>0</v>
      </c>
      <c r="AH763" s="364">
        <f t="shared" ref="AH763" si="2300">AH762</f>
        <v>0</v>
      </c>
      <c r="AI763" s="364">
        <f t="shared" ref="AI763" si="2301">AI762</f>
        <v>0</v>
      </c>
      <c r="AJ763" s="364">
        <f t="shared" ref="AJ763" si="2302">AJ762</f>
        <v>0</v>
      </c>
      <c r="AK763" s="364">
        <f t="shared" ref="AK763" si="2303">AK762</f>
        <v>0</v>
      </c>
      <c r="AL763" s="364">
        <f t="shared" ref="AL763" si="2304">AL762</f>
        <v>0</v>
      </c>
      <c r="AM763" s="364">
        <f t="shared" ref="AM763" si="2305">AM762</f>
        <v>0</v>
      </c>
      <c r="AN763" s="364">
        <f t="shared" ref="AN763" si="2306">AN762</f>
        <v>0</v>
      </c>
      <c r="AO763" s="364">
        <f t="shared" ref="AO763" si="2307">AO762</f>
        <v>0</v>
      </c>
      <c r="AP763" s="364">
        <f t="shared" ref="AP763" si="2308">AP762</f>
        <v>0</v>
      </c>
      <c r="AQ763" s="364">
        <f t="shared" ref="AQ763" si="2309">AQ762</f>
        <v>0</v>
      </c>
      <c r="AR763" s="364">
        <f t="shared" ref="AR763" si="2310">AR762</f>
        <v>0</v>
      </c>
      <c r="AS763" s="268"/>
    </row>
    <row r="764" spans="1:46" outlineLevel="1">
      <c r="A764" s="466"/>
      <c r="B764" s="256"/>
      <c r="C764" s="267"/>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c r="AA764" s="253"/>
      <c r="AB764" s="253"/>
      <c r="AC764" s="253"/>
      <c r="AD764" s="253"/>
      <c r="AE764" s="365"/>
      <c r="AF764" s="365"/>
      <c r="AG764" s="365"/>
      <c r="AH764" s="365"/>
      <c r="AI764" s="365"/>
      <c r="AJ764" s="365"/>
      <c r="AK764" s="365"/>
      <c r="AL764" s="365"/>
      <c r="AM764" s="365"/>
      <c r="AN764" s="365"/>
      <c r="AO764" s="365"/>
      <c r="AP764" s="365"/>
      <c r="AQ764" s="365"/>
      <c r="AR764" s="365"/>
      <c r="AS764" s="268"/>
    </row>
    <row r="765" spans="1:46" ht="15.75">
      <c r="B765" s="288" t="s">
        <v>310</v>
      </c>
      <c r="C765" s="290"/>
      <c r="D765" s="290">
        <f>SUM(D608:D763)</f>
        <v>0</v>
      </c>
      <c r="E765" s="290"/>
      <c r="F765" s="290"/>
      <c r="G765" s="290"/>
      <c r="H765" s="290"/>
      <c r="I765" s="290"/>
      <c r="J765" s="290"/>
      <c r="K765" s="290"/>
      <c r="L765" s="290"/>
      <c r="M765" s="290"/>
      <c r="N765" s="290"/>
      <c r="O765" s="290"/>
      <c r="P765" s="290"/>
      <c r="Q765" s="290"/>
      <c r="R765" s="290">
        <f>SUM(R608:R763)</f>
        <v>0</v>
      </c>
      <c r="S765" s="290"/>
      <c r="T765" s="290"/>
      <c r="U765" s="290"/>
      <c r="V765" s="290"/>
      <c r="W765" s="290"/>
      <c r="X765" s="290"/>
      <c r="Y765" s="290"/>
      <c r="Z765" s="290"/>
      <c r="AA765" s="290"/>
      <c r="AB765" s="290"/>
      <c r="AC765" s="290"/>
      <c r="AD765" s="290"/>
      <c r="AE765" s="290">
        <f>IF(AE606="kWh",SUMPRODUCT(D608:D763,AE608:AE763))</f>
        <v>0</v>
      </c>
      <c r="AF765" s="290">
        <f>IF(AF606="kWh",SUMPRODUCT(D608:D763,AF608:AF763))</f>
        <v>0</v>
      </c>
      <c r="AG765" s="290">
        <f>IF(AG606="kw",SUMPRODUCT(Q608:Q763,R608:R763,AG608:AG763),SUMPRODUCT(D608:D763,AG608:AG763))</f>
        <v>0</v>
      </c>
      <c r="AH765" s="290">
        <f>IF(AH606="kw",SUMPRODUCT(Q608:Q763,R608:R763,AH608:AH763),SUMPRODUCT(D608:D763,AH608:AH763))</f>
        <v>0</v>
      </c>
      <c r="AI765" s="290">
        <f>IF(AI606="kw",SUMPRODUCT(Q608:Q763,R608:R763,AI608:AI763),SUMPRODUCT(D608:D763,AI608:AI763))</f>
        <v>0</v>
      </c>
      <c r="AJ765" s="290">
        <f>IF(AJ606="kw",SUMPRODUCT(Q608:Q763,R608:R763,AJ608:AJ763),SUMPRODUCT(D608:D763,AJ608:AJ763))</f>
        <v>0</v>
      </c>
      <c r="AK765" s="290">
        <f>IF(AK606="kw",SUMPRODUCT(Q608:Q763,R608:R763,AK608:AK763),SUMPRODUCT(D608:D763,AK608:AK763))</f>
        <v>0</v>
      </c>
      <c r="AL765" s="290">
        <f>IF(AL606="kw",SUMPRODUCT(Q608:Q763,R608:R763,AL608:AL763),SUMPRODUCT(D608:D763,AL608:AL763))</f>
        <v>0</v>
      </c>
      <c r="AM765" s="290">
        <f>IF(AM606="kw",SUMPRODUCT(Q608:Q763,R608:R763,AM608:AM763),SUMPRODUCT(D608:D763,AM608:AM763))</f>
        <v>0</v>
      </c>
      <c r="AN765" s="290">
        <f>IF(AN606="kw",SUMPRODUCT(Q608:Q763,R608:R763,AN608:AN763),SUMPRODUCT(D608:D763,AN608:AN763))</f>
        <v>0</v>
      </c>
      <c r="AO765" s="290">
        <f>IF(AO606="kw",SUMPRODUCT(Q608:Q763,R608:R763,AO608:AO763),SUMPRODUCT(D608:D763,AO608:AO763))</f>
        <v>0</v>
      </c>
      <c r="AP765" s="290">
        <f>IF(AP606="kw",SUMPRODUCT(Q608:Q763,R608:R763,AP608:AP763),SUMPRODUCT(D608:D763,AP608:AP763))</f>
        <v>0</v>
      </c>
      <c r="AQ765" s="290">
        <f>IF(AQ606="kw",SUMPRODUCT(Q608:Q763,R608:R763,AQ608:AQ763),SUMPRODUCT(D608:D763,AQ608:AQ763))</f>
        <v>0</v>
      </c>
      <c r="AR765" s="290">
        <f>IF(AR606="kw",SUMPRODUCT(Q608:Q763,R608:R763,AR608:AR763),SUMPRODUCT(D608:D763,AR608:AR763))</f>
        <v>0</v>
      </c>
      <c r="AS765" s="291"/>
    </row>
    <row r="766" spans="1:46" ht="15.75">
      <c r="B766" s="345" t="s">
        <v>311</v>
      </c>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46"/>
      <c r="AE766" s="346">
        <f>HLOOKUP(AE605,'2. LRAMVA Threshold'!$B$42:$Q$60,10,FALSE)</f>
        <v>0</v>
      </c>
      <c r="AF766" s="346">
        <f>HLOOKUP(AF605,'2. LRAMVA Threshold'!$B$42:$Q$53,10,FALSE)</f>
        <v>0</v>
      </c>
      <c r="AG766" s="346">
        <f>HLOOKUP(AG415,'2. LRAMVA Threshold'!$B$42:$Q$53,10,FALSE)</f>
        <v>0</v>
      </c>
      <c r="AH766" s="346">
        <f>HLOOKUP(AH415,'2. LRAMVA Threshold'!$B$42:$Q$53,10,FALSE)</f>
        <v>0</v>
      </c>
      <c r="AI766" s="346">
        <f>HLOOKUP(AI415,'2. LRAMVA Threshold'!$B$42:$Q$53,10,FALSE)</f>
        <v>0</v>
      </c>
      <c r="AJ766" s="346">
        <f>HLOOKUP(AJ415,'2. LRAMVA Threshold'!$B$42:$Q$53,10,FALSE)</f>
        <v>0</v>
      </c>
      <c r="AK766" s="346">
        <f>HLOOKUP(AK415,'2. LRAMVA Threshold'!$B$42:$Q$53,10,FALSE)</f>
        <v>0</v>
      </c>
      <c r="AL766" s="346">
        <f>HLOOKUP(AL415,'2. LRAMVA Threshold'!$B$42:$Q$53,10,FALSE)</f>
        <v>0</v>
      </c>
      <c r="AM766" s="346">
        <f>HLOOKUP(AM415,'2. LRAMVA Threshold'!$B$42:$Q$53,10,FALSE)</f>
        <v>0</v>
      </c>
      <c r="AN766" s="346">
        <f>HLOOKUP(AN415,'2. LRAMVA Threshold'!$B$42:$Q$53,10,FALSE)</f>
        <v>0</v>
      </c>
      <c r="AO766" s="346">
        <f>HLOOKUP(AO415,'2. LRAMVA Threshold'!$B$42:$Q$53,10,FALSE)</f>
        <v>0</v>
      </c>
      <c r="AP766" s="346">
        <f>HLOOKUP(AP415,'2. LRAMVA Threshold'!$B$42:$Q$53,10,FALSE)</f>
        <v>0</v>
      </c>
      <c r="AQ766" s="346">
        <f>HLOOKUP(AQ415,'2. LRAMVA Threshold'!$B$42:$Q$53,10,FALSE)</f>
        <v>0</v>
      </c>
      <c r="AR766" s="346">
        <f>HLOOKUP(AR415,'2. LRAMVA Threshold'!$B$42:$Q$53,10,FALSE)</f>
        <v>0</v>
      </c>
      <c r="AS766" s="395"/>
    </row>
    <row r="767" spans="1:46">
      <c r="B767" s="348"/>
      <c r="C767" s="385"/>
      <c r="D767" s="386"/>
      <c r="E767" s="386"/>
      <c r="F767" s="386"/>
      <c r="G767" s="386"/>
      <c r="H767" s="386"/>
      <c r="I767" s="386"/>
      <c r="J767" s="386"/>
      <c r="K767" s="386"/>
      <c r="L767" s="386"/>
      <c r="M767" s="386"/>
      <c r="N767" s="350"/>
      <c r="O767" s="350"/>
      <c r="P767" s="350"/>
      <c r="Q767" s="386"/>
      <c r="R767" s="387"/>
      <c r="S767" s="386"/>
      <c r="T767" s="386"/>
      <c r="U767" s="386"/>
      <c r="V767" s="388"/>
      <c r="W767" s="388"/>
      <c r="X767" s="388"/>
      <c r="Y767" s="388"/>
      <c r="Z767" s="386"/>
      <c r="AA767" s="386"/>
      <c r="AB767" s="350"/>
      <c r="AC767" s="350"/>
      <c r="AD767" s="350"/>
      <c r="AE767" s="389"/>
      <c r="AF767" s="389"/>
      <c r="AG767" s="389"/>
      <c r="AH767" s="389"/>
      <c r="AI767" s="389"/>
      <c r="AJ767" s="389"/>
      <c r="AK767" s="389"/>
      <c r="AL767" s="353"/>
      <c r="AM767" s="353"/>
      <c r="AN767" s="353"/>
      <c r="AO767" s="353"/>
      <c r="AP767" s="353"/>
      <c r="AQ767" s="353"/>
      <c r="AR767" s="353"/>
      <c r="AS767" s="354"/>
    </row>
    <row r="768" spans="1:46">
      <c r="B768" s="285" t="s">
        <v>312</v>
      </c>
      <c r="C768" s="298"/>
      <c r="D768" s="298"/>
      <c r="E768" s="331"/>
      <c r="F768" s="331"/>
      <c r="G768" s="331"/>
      <c r="H768" s="331"/>
      <c r="I768" s="331"/>
      <c r="J768" s="331"/>
      <c r="K768" s="331"/>
      <c r="L768" s="331"/>
      <c r="M768" s="331"/>
      <c r="N768" s="331"/>
      <c r="O768" s="331"/>
      <c r="P768" s="331"/>
      <c r="Q768" s="331"/>
      <c r="R768" s="253"/>
      <c r="S768" s="300"/>
      <c r="T768" s="300"/>
      <c r="U768" s="300"/>
      <c r="V768" s="299"/>
      <c r="W768" s="299"/>
      <c r="X768" s="299"/>
      <c r="Y768" s="299"/>
      <c r="Z768" s="300"/>
      <c r="AA768" s="300"/>
      <c r="AB768" s="300"/>
      <c r="AC768" s="300"/>
      <c r="AD768" s="300"/>
      <c r="AE768" s="736">
        <f>HLOOKUP(AE$35,'3.  Distribution Rates'!$C$122:$P$135,10,FALSE)</f>
        <v>5.0000000000000001E-3</v>
      </c>
      <c r="AF768" s="736">
        <f>HLOOKUP(AF$35,'3.  Distribution Rates'!$C$122:$P$135,10,FALSE)</f>
        <v>0.02</v>
      </c>
      <c r="AG768" s="301">
        <f>HLOOKUP(AG$35,'3.  Distribution Rates'!$C$122:$P$135,10,FALSE)</f>
        <v>4.7934000000000001</v>
      </c>
      <c r="AH768" s="301">
        <f>HLOOKUP(AH$35,'3.  Distribution Rates'!$C$122:$P$135,10,FALSE)</f>
        <v>4.9275000000000002</v>
      </c>
      <c r="AI768" s="301">
        <f>HLOOKUP(AI$35,'3.  Distribution Rates'!$C$122:$P$135,10,FALSE)</f>
        <v>0</v>
      </c>
      <c r="AJ768" s="301">
        <f>HLOOKUP(AJ$35,'3.  Distribution Rates'!$C$122:$P$135,10,FALSE)</f>
        <v>0</v>
      </c>
      <c r="AK768" s="301">
        <f>HLOOKUP(AK$35,'3.  Distribution Rates'!$C$122:$P$135,10,FALSE)</f>
        <v>0</v>
      </c>
      <c r="AL768" s="301">
        <f>HLOOKUP(AL$35,'3.  Distribution Rates'!$C$122:$P$135,10,FALSE)</f>
        <v>0</v>
      </c>
      <c r="AM768" s="301">
        <f>HLOOKUP(AM$35,'3.  Distribution Rates'!$C$122:$P$135,10,FALSE)</f>
        <v>0</v>
      </c>
      <c r="AN768" s="301">
        <f>HLOOKUP(AN$35,'3.  Distribution Rates'!$C$122:$P$135,10,FALSE)</f>
        <v>0</v>
      </c>
      <c r="AO768" s="301">
        <f>HLOOKUP(AO$35,'3.  Distribution Rates'!$C$122:$P$135,10,FALSE)</f>
        <v>0</v>
      </c>
      <c r="AP768" s="301">
        <f>HLOOKUP(AP$35,'3.  Distribution Rates'!$C$122:$P$135,10,FALSE)</f>
        <v>0</v>
      </c>
      <c r="AQ768" s="301">
        <f>HLOOKUP(AQ$35,'3.  Distribution Rates'!$C$122:$P$135,10,FALSE)</f>
        <v>0</v>
      </c>
      <c r="AR768" s="301">
        <f>HLOOKUP(AR$35,'3.  Distribution Rates'!$C$122:$P$135,10,FALSE)</f>
        <v>0</v>
      </c>
      <c r="AS768" s="306"/>
      <c r="AT768" s="396"/>
    </row>
    <row r="769" spans="2:46">
      <c r="B769" s="285" t="s">
        <v>313</v>
      </c>
      <c r="C769" s="303"/>
      <c r="D769" s="245"/>
      <c r="E769" s="242"/>
      <c r="F769" s="242"/>
      <c r="G769" s="242"/>
      <c r="H769" s="242"/>
      <c r="I769" s="242"/>
      <c r="J769" s="242"/>
      <c r="K769" s="242"/>
      <c r="L769" s="242"/>
      <c r="M769" s="242"/>
      <c r="N769" s="242"/>
      <c r="O769" s="242"/>
      <c r="P769" s="242"/>
      <c r="Q769" s="242"/>
      <c r="R769" s="253"/>
      <c r="S769" s="242"/>
      <c r="T769" s="242"/>
      <c r="U769" s="242"/>
      <c r="V769" s="245"/>
      <c r="W769" s="245"/>
      <c r="X769" s="245"/>
      <c r="Y769" s="245"/>
      <c r="Z769" s="242"/>
      <c r="AA769" s="242"/>
      <c r="AB769" s="242"/>
      <c r="AC769" s="242"/>
      <c r="AD769" s="242"/>
      <c r="AE769" s="333">
        <f>'4.  2011-2014 LRAM'!AM141*AE768</f>
        <v>0</v>
      </c>
      <c r="AF769" s="333">
        <f>'4.  2011-2014 LRAM'!AN141*AF768</f>
        <v>0</v>
      </c>
      <c r="AG769" s="333">
        <f>'4.  2011-2014 LRAM'!AO141*AG768</f>
        <v>0</v>
      </c>
      <c r="AH769" s="333">
        <f>'4.  2011-2014 LRAM'!AP141*AH768</f>
        <v>0</v>
      </c>
      <c r="AI769" s="333">
        <f>'4.  2011-2014 LRAM'!AQ141*AI768</f>
        <v>0</v>
      </c>
      <c r="AJ769" s="333">
        <f>'4.  2011-2014 LRAM'!AR141*AJ768</f>
        <v>0</v>
      </c>
      <c r="AK769" s="333">
        <f>'4.  2011-2014 LRAM'!AS141*AK768</f>
        <v>0</v>
      </c>
      <c r="AL769" s="333">
        <f>'4.  2011-2014 LRAM'!AT141*AL768</f>
        <v>0</v>
      </c>
      <c r="AM769" s="333">
        <f>'4.  2011-2014 LRAM'!AU141*AM768</f>
        <v>0</v>
      </c>
      <c r="AN769" s="333">
        <f>'4.  2011-2014 LRAM'!AV141*AN768</f>
        <v>0</v>
      </c>
      <c r="AO769" s="333">
        <f>'4.  2011-2014 LRAM'!AW141*AO768</f>
        <v>0</v>
      </c>
      <c r="AP769" s="333">
        <f>'4.  2011-2014 LRAM'!AX141*AP768</f>
        <v>0</v>
      </c>
      <c r="AQ769" s="333">
        <f>'4.  2011-2014 LRAM'!AY141*AQ768</f>
        <v>0</v>
      </c>
      <c r="AR769" s="333">
        <f>'4.  2011-2014 LRAM'!AZ141*AR768</f>
        <v>0</v>
      </c>
      <c r="AS769" s="545">
        <f t="shared" ref="AS769:AS775" si="2311">SUM(AE769:AR769)</f>
        <v>0</v>
      </c>
      <c r="AT769" s="396"/>
    </row>
    <row r="770" spans="2:46">
      <c r="B770" s="285" t="s">
        <v>314</v>
      </c>
      <c r="C770" s="303"/>
      <c r="D770" s="245"/>
      <c r="E770" s="242"/>
      <c r="F770" s="242"/>
      <c r="G770" s="242"/>
      <c r="H770" s="242"/>
      <c r="I770" s="242"/>
      <c r="J770" s="242"/>
      <c r="K770" s="242"/>
      <c r="L770" s="242"/>
      <c r="M770" s="242"/>
      <c r="N770" s="242"/>
      <c r="O770" s="242"/>
      <c r="P770" s="242"/>
      <c r="Q770" s="242"/>
      <c r="R770" s="253"/>
      <c r="S770" s="242"/>
      <c r="T770" s="242"/>
      <c r="U770" s="242"/>
      <c r="V770" s="245"/>
      <c r="W770" s="245"/>
      <c r="X770" s="245"/>
      <c r="Y770" s="245"/>
      <c r="Z770" s="242"/>
      <c r="AA770" s="242"/>
      <c r="AB770" s="242"/>
      <c r="AC770" s="242"/>
      <c r="AD770" s="242"/>
      <c r="AE770" s="333">
        <f>'4.  2011-2014 LRAM'!AM280*AE768</f>
        <v>0</v>
      </c>
      <c r="AF770" s="333">
        <f>'4.  2011-2014 LRAM'!AN280*AF768</f>
        <v>0</v>
      </c>
      <c r="AG770" s="333">
        <f>'4.  2011-2014 LRAM'!AO280*AG768</f>
        <v>0</v>
      </c>
      <c r="AH770" s="333">
        <f>'4.  2011-2014 LRAM'!AP280*AH768</f>
        <v>0</v>
      </c>
      <c r="AI770" s="333">
        <f>'4.  2011-2014 LRAM'!AQ280*AI768</f>
        <v>0</v>
      </c>
      <c r="AJ770" s="333">
        <f>'4.  2011-2014 LRAM'!AR280*AJ768</f>
        <v>0</v>
      </c>
      <c r="AK770" s="333">
        <f>'4.  2011-2014 LRAM'!AS280*AK768</f>
        <v>0</v>
      </c>
      <c r="AL770" s="333">
        <f>'4.  2011-2014 LRAM'!AT280*AL768</f>
        <v>0</v>
      </c>
      <c r="AM770" s="333">
        <f>'4.  2011-2014 LRAM'!AU280*AM768</f>
        <v>0</v>
      </c>
      <c r="AN770" s="333">
        <f>'4.  2011-2014 LRAM'!AV280*AN768</f>
        <v>0</v>
      </c>
      <c r="AO770" s="333">
        <f>'4.  2011-2014 LRAM'!AW280*AO768</f>
        <v>0</v>
      </c>
      <c r="AP770" s="333">
        <f>'4.  2011-2014 LRAM'!AX280*AP768</f>
        <v>0</v>
      </c>
      <c r="AQ770" s="333">
        <f>'4.  2011-2014 LRAM'!AY280*AQ768</f>
        <v>0</v>
      </c>
      <c r="AR770" s="333">
        <f>'4.  2011-2014 LRAM'!AZ280*AR768</f>
        <v>0</v>
      </c>
      <c r="AS770" s="545">
        <f t="shared" si="2311"/>
        <v>0</v>
      </c>
      <c r="AT770" s="396"/>
    </row>
    <row r="771" spans="2:46">
      <c r="B771" s="285" t="s">
        <v>315</v>
      </c>
      <c r="C771" s="303"/>
      <c r="D771" s="245"/>
      <c r="E771" s="242"/>
      <c r="F771" s="242"/>
      <c r="G771" s="242"/>
      <c r="H771" s="242"/>
      <c r="I771" s="242"/>
      <c r="J771" s="242"/>
      <c r="K771" s="242"/>
      <c r="L771" s="242"/>
      <c r="M771" s="242"/>
      <c r="N771" s="242"/>
      <c r="O771" s="242"/>
      <c r="P771" s="242"/>
      <c r="Q771" s="242"/>
      <c r="R771" s="253"/>
      <c r="S771" s="242"/>
      <c r="T771" s="242"/>
      <c r="U771" s="242"/>
      <c r="V771" s="245"/>
      <c r="W771" s="245"/>
      <c r="X771" s="245"/>
      <c r="Y771" s="245"/>
      <c r="Z771" s="242"/>
      <c r="AA771" s="242"/>
      <c r="AB771" s="242"/>
      <c r="AC771" s="242"/>
      <c r="AD771" s="242"/>
      <c r="AE771" s="333">
        <f>'4.  2011-2014 LRAM'!AM416*AE768</f>
        <v>0</v>
      </c>
      <c r="AF771" s="333">
        <f>'4.  2011-2014 LRAM'!AN416*AF768</f>
        <v>0</v>
      </c>
      <c r="AG771" s="333">
        <f>'4.  2011-2014 LRAM'!AO416*AG768</f>
        <v>0</v>
      </c>
      <c r="AH771" s="333">
        <f>'4.  2011-2014 LRAM'!AP416*AH768</f>
        <v>0</v>
      </c>
      <c r="AI771" s="333">
        <f>'4.  2011-2014 LRAM'!AQ416*AI768</f>
        <v>0</v>
      </c>
      <c r="AJ771" s="333">
        <f>'4.  2011-2014 LRAM'!AR416*AJ768</f>
        <v>0</v>
      </c>
      <c r="AK771" s="333">
        <f>'4.  2011-2014 LRAM'!AS416*AK768</f>
        <v>0</v>
      </c>
      <c r="AL771" s="333">
        <f>'4.  2011-2014 LRAM'!AT416*AL768</f>
        <v>0</v>
      </c>
      <c r="AM771" s="333">
        <f>'4.  2011-2014 LRAM'!AU416*AM768</f>
        <v>0</v>
      </c>
      <c r="AN771" s="333">
        <f>'4.  2011-2014 LRAM'!AV416*AN768</f>
        <v>0</v>
      </c>
      <c r="AO771" s="333">
        <f>'4.  2011-2014 LRAM'!AW416*AO768</f>
        <v>0</v>
      </c>
      <c r="AP771" s="333">
        <f>'4.  2011-2014 LRAM'!AX416*AP768</f>
        <v>0</v>
      </c>
      <c r="AQ771" s="333">
        <f>'4.  2011-2014 LRAM'!AY416*AQ768</f>
        <v>0</v>
      </c>
      <c r="AR771" s="333">
        <f>'4.  2011-2014 LRAM'!AZ416*AR768</f>
        <v>0</v>
      </c>
      <c r="AS771" s="545">
        <f t="shared" si="2311"/>
        <v>0</v>
      </c>
      <c r="AT771" s="396"/>
    </row>
    <row r="772" spans="2:46">
      <c r="B772" s="285" t="s">
        <v>316</v>
      </c>
      <c r="C772" s="303"/>
      <c r="D772" s="245"/>
      <c r="E772" s="242"/>
      <c r="F772" s="242"/>
      <c r="G772" s="242"/>
      <c r="H772" s="242"/>
      <c r="I772" s="242"/>
      <c r="J772" s="242"/>
      <c r="K772" s="242"/>
      <c r="L772" s="242"/>
      <c r="M772" s="242"/>
      <c r="N772" s="242"/>
      <c r="O772" s="242"/>
      <c r="P772" s="242"/>
      <c r="Q772" s="242"/>
      <c r="R772" s="253"/>
      <c r="S772" s="242"/>
      <c r="T772" s="242"/>
      <c r="U772" s="242"/>
      <c r="V772" s="245"/>
      <c r="W772" s="245"/>
      <c r="X772" s="245"/>
      <c r="Y772" s="245"/>
      <c r="Z772" s="242"/>
      <c r="AA772" s="242"/>
      <c r="AB772" s="242"/>
      <c r="AC772" s="242"/>
      <c r="AD772" s="242"/>
      <c r="AE772" s="333">
        <f>'4.  2011-2014 LRAM'!AM553*AE768</f>
        <v>0</v>
      </c>
      <c r="AF772" s="333">
        <f>'4.  2011-2014 LRAM'!AN553*AF768</f>
        <v>0</v>
      </c>
      <c r="AG772" s="333">
        <f>'4.  2011-2014 LRAM'!AO553*AG768</f>
        <v>0</v>
      </c>
      <c r="AH772" s="333">
        <f>'4.  2011-2014 LRAM'!AP553*AH768</f>
        <v>0</v>
      </c>
      <c r="AI772" s="333">
        <f>'4.  2011-2014 LRAM'!AQ553*AI768</f>
        <v>0</v>
      </c>
      <c r="AJ772" s="333">
        <f>'4.  2011-2014 LRAM'!AR553*AJ768</f>
        <v>0</v>
      </c>
      <c r="AK772" s="333">
        <f>'4.  2011-2014 LRAM'!AS553*AK768</f>
        <v>0</v>
      </c>
      <c r="AL772" s="333">
        <f>'4.  2011-2014 LRAM'!AT553*AL768</f>
        <v>0</v>
      </c>
      <c r="AM772" s="333">
        <f>'4.  2011-2014 LRAM'!AU553*AM768</f>
        <v>0</v>
      </c>
      <c r="AN772" s="333">
        <f>'4.  2011-2014 LRAM'!AV553*AN768</f>
        <v>0</v>
      </c>
      <c r="AO772" s="333">
        <f>'4.  2011-2014 LRAM'!AW553*AO768</f>
        <v>0</v>
      </c>
      <c r="AP772" s="333">
        <f>'4.  2011-2014 LRAM'!AX553*AP768</f>
        <v>0</v>
      </c>
      <c r="AQ772" s="333">
        <f>'4.  2011-2014 LRAM'!AY553*AQ768</f>
        <v>0</v>
      </c>
      <c r="AR772" s="333">
        <f>'4.  2011-2014 LRAM'!AZ553*AR768</f>
        <v>0</v>
      </c>
      <c r="AS772" s="545">
        <f t="shared" si="2311"/>
        <v>0</v>
      </c>
      <c r="AT772" s="396"/>
    </row>
    <row r="773" spans="2:46">
      <c r="B773" s="285" t="s">
        <v>317</v>
      </c>
      <c r="C773" s="303"/>
      <c r="D773" s="245"/>
      <c r="E773" s="242"/>
      <c r="F773" s="242"/>
      <c r="G773" s="242"/>
      <c r="H773" s="242"/>
      <c r="I773" s="242"/>
      <c r="J773" s="242"/>
      <c r="K773" s="242"/>
      <c r="L773" s="242"/>
      <c r="M773" s="242"/>
      <c r="N773" s="242"/>
      <c r="O773" s="242"/>
      <c r="P773" s="242"/>
      <c r="Q773" s="242"/>
      <c r="R773" s="253"/>
      <c r="S773" s="242"/>
      <c r="T773" s="242"/>
      <c r="U773" s="242"/>
      <c r="V773" s="245"/>
      <c r="W773" s="245"/>
      <c r="X773" s="245"/>
      <c r="Y773" s="245"/>
      <c r="Z773" s="242"/>
      <c r="AA773" s="242"/>
      <c r="AB773" s="242"/>
      <c r="AC773" s="242"/>
      <c r="AD773" s="242"/>
      <c r="AE773" s="333">
        <f>AE210*AE768</f>
        <v>0</v>
      </c>
      <c r="AF773" s="333">
        <f t="shared" ref="AF773:AR773" si="2312">AF210*AF768</f>
        <v>0</v>
      </c>
      <c r="AG773" s="333">
        <f t="shared" si="2312"/>
        <v>0</v>
      </c>
      <c r="AH773" s="333">
        <f t="shared" si="2312"/>
        <v>0</v>
      </c>
      <c r="AI773" s="333">
        <f t="shared" si="2312"/>
        <v>0</v>
      </c>
      <c r="AJ773" s="333">
        <f t="shared" si="2312"/>
        <v>0</v>
      </c>
      <c r="AK773" s="333">
        <f t="shared" si="2312"/>
        <v>0</v>
      </c>
      <c r="AL773" s="333">
        <f t="shared" si="2312"/>
        <v>0</v>
      </c>
      <c r="AM773" s="333">
        <f t="shared" si="2312"/>
        <v>0</v>
      </c>
      <c r="AN773" s="333">
        <f t="shared" si="2312"/>
        <v>0</v>
      </c>
      <c r="AO773" s="333">
        <f t="shared" si="2312"/>
        <v>0</v>
      </c>
      <c r="AP773" s="333">
        <f t="shared" si="2312"/>
        <v>0</v>
      </c>
      <c r="AQ773" s="333">
        <f t="shared" si="2312"/>
        <v>0</v>
      </c>
      <c r="AR773" s="333">
        <f t="shared" si="2312"/>
        <v>0</v>
      </c>
      <c r="AS773" s="545">
        <f t="shared" si="2311"/>
        <v>0</v>
      </c>
      <c r="AT773" s="396"/>
    </row>
    <row r="774" spans="2:46">
      <c r="B774" s="285" t="s">
        <v>318</v>
      </c>
      <c r="C774" s="303"/>
      <c r="D774" s="245"/>
      <c r="E774" s="242"/>
      <c r="F774" s="242"/>
      <c r="G774" s="242"/>
      <c r="H774" s="242"/>
      <c r="I774" s="242"/>
      <c r="J774" s="242"/>
      <c r="K774" s="242"/>
      <c r="L774" s="242"/>
      <c r="M774" s="242"/>
      <c r="N774" s="242"/>
      <c r="O774" s="242"/>
      <c r="P774" s="242"/>
      <c r="Q774" s="242"/>
      <c r="R774" s="253"/>
      <c r="S774" s="242"/>
      <c r="T774" s="242"/>
      <c r="U774" s="242"/>
      <c r="V774" s="245"/>
      <c r="W774" s="245"/>
      <c r="X774" s="245"/>
      <c r="Y774" s="245"/>
      <c r="Z774" s="242"/>
      <c r="AA774" s="242"/>
      <c r="AB774" s="242"/>
      <c r="AC774" s="242"/>
      <c r="AD774" s="242"/>
      <c r="AE774" s="333">
        <f>AE400*AE768</f>
        <v>0</v>
      </c>
      <c r="AF774" s="333">
        <f t="shared" ref="AF774:AR774" si="2313">AF400*AF768</f>
        <v>0</v>
      </c>
      <c r="AG774" s="333">
        <f t="shared" si="2313"/>
        <v>0</v>
      </c>
      <c r="AH774" s="333">
        <f t="shared" si="2313"/>
        <v>0</v>
      </c>
      <c r="AI774" s="333">
        <f t="shared" si="2313"/>
        <v>0</v>
      </c>
      <c r="AJ774" s="333">
        <f t="shared" si="2313"/>
        <v>0</v>
      </c>
      <c r="AK774" s="333">
        <f t="shared" si="2313"/>
        <v>0</v>
      </c>
      <c r="AL774" s="333">
        <f t="shared" si="2313"/>
        <v>0</v>
      </c>
      <c r="AM774" s="333">
        <f t="shared" si="2313"/>
        <v>0</v>
      </c>
      <c r="AN774" s="333">
        <f t="shared" si="2313"/>
        <v>0</v>
      </c>
      <c r="AO774" s="333">
        <f t="shared" si="2313"/>
        <v>0</v>
      </c>
      <c r="AP774" s="333">
        <f t="shared" si="2313"/>
        <v>0</v>
      </c>
      <c r="AQ774" s="333">
        <f t="shared" si="2313"/>
        <v>0</v>
      </c>
      <c r="AR774" s="333">
        <f t="shared" si="2313"/>
        <v>0</v>
      </c>
      <c r="AS774" s="545">
        <f t="shared" si="2311"/>
        <v>0</v>
      </c>
      <c r="AT774" s="396"/>
    </row>
    <row r="775" spans="2:46">
      <c r="B775" s="285" t="s">
        <v>319</v>
      </c>
      <c r="C775" s="303"/>
      <c r="D775" s="245"/>
      <c r="E775" s="242"/>
      <c r="F775" s="242"/>
      <c r="G775" s="242"/>
      <c r="H775" s="242"/>
      <c r="I775" s="242"/>
      <c r="J775" s="242"/>
      <c r="K775" s="242"/>
      <c r="L775" s="242"/>
      <c r="M775" s="242"/>
      <c r="N775" s="242"/>
      <c r="O775" s="242"/>
      <c r="P775" s="242"/>
      <c r="Q775" s="242"/>
      <c r="R775" s="253"/>
      <c r="S775" s="242"/>
      <c r="T775" s="242"/>
      <c r="U775" s="242"/>
      <c r="V775" s="245"/>
      <c r="W775" s="245"/>
      <c r="X775" s="245"/>
      <c r="Y775" s="245"/>
      <c r="Z775" s="242"/>
      <c r="AA775" s="242"/>
      <c r="AB775" s="242"/>
      <c r="AC775" s="242"/>
      <c r="AD775" s="242"/>
      <c r="AE775" s="333">
        <f>AE590*AE768</f>
        <v>0</v>
      </c>
      <c r="AF775" s="333">
        <f t="shared" ref="AF775:AR775" si="2314">AF590*AF768</f>
        <v>0</v>
      </c>
      <c r="AG775" s="333">
        <f t="shared" si="2314"/>
        <v>0</v>
      </c>
      <c r="AH775" s="333">
        <f t="shared" si="2314"/>
        <v>0</v>
      </c>
      <c r="AI775" s="333">
        <f t="shared" si="2314"/>
        <v>0</v>
      </c>
      <c r="AJ775" s="333">
        <f t="shared" si="2314"/>
        <v>0</v>
      </c>
      <c r="AK775" s="333">
        <f t="shared" si="2314"/>
        <v>0</v>
      </c>
      <c r="AL775" s="333">
        <f t="shared" si="2314"/>
        <v>0</v>
      </c>
      <c r="AM775" s="333">
        <f t="shared" si="2314"/>
        <v>0</v>
      </c>
      <c r="AN775" s="333">
        <f t="shared" si="2314"/>
        <v>0</v>
      </c>
      <c r="AO775" s="333">
        <f t="shared" si="2314"/>
        <v>0</v>
      </c>
      <c r="AP775" s="333">
        <f t="shared" si="2314"/>
        <v>0</v>
      </c>
      <c r="AQ775" s="333">
        <f t="shared" si="2314"/>
        <v>0</v>
      </c>
      <c r="AR775" s="333">
        <f t="shared" si="2314"/>
        <v>0</v>
      </c>
      <c r="AS775" s="545">
        <f t="shared" si="2311"/>
        <v>0</v>
      </c>
      <c r="AT775" s="396"/>
    </row>
    <row r="776" spans="2:46">
      <c r="B776" s="285" t="s">
        <v>320</v>
      </c>
      <c r="C776" s="303"/>
      <c r="D776" s="245"/>
      <c r="E776" s="242"/>
      <c r="F776" s="242"/>
      <c r="G776" s="242"/>
      <c r="H776" s="242"/>
      <c r="I776" s="242"/>
      <c r="J776" s="242"/>
      <c r="K776" s="242"/>
      <c r="L776" s="242"/>
      <c r="M776" s="242"/>
      <c r="N776" s="242"/>
      <c r="O776" s="242"/>
      <c r="P776" s="242"/>
      <c r="Q776" s="242"/>
      <c r="R776" s="253"/>
      <c r="S776" s="242"/>
      <c r="T776" s="242"/>
      <c r="U776" s="242"/>
      <c r="V776" s="245"/>
      <c r="W776" s="245"/>
      <c r="X776" s="245"/>
      <c r="Y776" s="245"/>
      <c r="Z776" s="242"/>
      <c r="AA776" s="242"/>
      <c r="AB776" s="242"/>
      <c r="AC776" s="242"/>
      <c r="AD776" s="242"/>
      <c r="AE776" s="333">
        <f>AE765*AE768</f>
        <v>0</v>
      </c>
      <c r="AF776" s="333">
        <f t="shared" ref="AF776:AR776" si="2315">AF765*AF768</f>
        <v>0</v>
      </c>
      <c r="AG776" s="333">
        <f t="shared" si="2315"/>
        <v>0</v>
      </c>
      <c r="AH776" s="333">
        <f t="shared" si="2315"/>
        <v>0</v>
      </c>
      <c r="AI776" s="333">
        <f t="shared" si="2315"/>
        <v>0</v>
      </c>
      <c r="AJ776" s="333">
        <f t="shared" si="2315"/>
        <v>0</v>
      </c>
      <c r="AK776" s="333">
        <f t="shared" si="2315"/>
        <v>0</v>
      </c>
      <c r="AL776" s="333">
        <f t="shared" si="2315"/>
        <v>0</v>
      </c>
      <c r="AM776" s="333">
        <f t="shared" si="2315"/>
        <v>0</v>
      </c>
      <c r="AN776" s="333">
        <f t="shared" si="2315"/>
        <v>0</v>
      </c>
      <c r="AO776" s="333">
        <f t="shared" si="2315"/>
        <v>0</v>
      </c>
      <c r="AP776" s="333">
        <f t="shared" si="2315"/>
        <v>0</v>
      </c>
      <c r="AQ776" s="333">
        <f t="shared" si="2315"/>
        <v>0</v>
      </c>
      <c r="AR776" s="333">
        <f t="shared" si="2315"/>
        <v>0</v>
      </c>
      <c r="AS776" s="545">
        <f>SUM(AE776:AR776)</f>
        <v>0</v>
      </c>
      <c r="AT776" s="396"/>
    </row>
    <row r="777" spans="2:46" ht="15.75">
      <c r="B777" s="307" t="s">
        <v>321</v>
      </c>
      <c r="C777" s="303"/>
      <c r="D777" s="265"/>
      <c r="E777" s="295"/>
      <c r="F777" s="295"/>
      <c r="G777" s="295"/>
      <c r="H777" s="295"/>
      <c r="I777" s="295"/>
      <c r="J777" s="295"/>
      <c r="K777" s="295"/>
      <c r="L777" s="295"/>
      <c r="M777" s="295"/>
      <c r="N777" s="295"/>
      <c r="O777" s="295"/>
      <c r="P777" s="295"/>
      <c r="Q777" s="295"/>
      <c r="R777" s="262"/>
      <c r="S777" s="295"/>
      <c r="T777" s="295"/>
      <c r="U777" s="295"/>
      <c r="V777" s="265"/>
      <c r="W777" s="265"/>
      <c r="X777" s="265"/>
      <c r="Y777" s="265"/>
      <c r="Z777" s="295"/>
      <c r="AA777" s="295"/>
      <c r="AB777" s="295"/>
      <c r="AC777" s="295"/>
      <c r="AD777" s="295"/>
      <c r="AE777" s="304">
        <f>SUM(AE769:AE776)</f>
        <v>0</v>
      </c>
      <c r="AF777" s="304">
        <f>SUM(AF769:AF776)</f>
        <v>0</v>
      </c>
      <c r="AG777" s="304">
        <f t="shared" ref="AG777:AK777" si="2316">SUM(AG769:AG776)</f>
        <v>0</v>
      </c>
      <c r="AH777" s="304">
        <f t="shared" si="2316"/>
        <v>0</v>
      </c>
      <c r="AI777" s="304">
        <f t="shared" si="2316"/>
        <v>0</v>
      </c>
      <c r="AJ777" s="304">
        <f t="shared" si="2316"/>
        <v>0</v>
      </c>
      <c r="AK777" s="304">
        <f t="shared" si="2316"/>
        <v>0</v>
      </c>
      <c r="AL777" s="304">
        <f t="shared" ref="AL777:AR777" si="2317">SUM(AL769:AL776)</f>
        <v>0</v>
      </c>
      <c r="AM777" s="304">
        <f t="shared" si="2317"/>
        <v>0</v>
      </c>
      <c r="AN777" s="304">
        <f t="shared" si="2317"/>
        <v>0</v>
      </c>
      <c r="AO777" s="304">
        <f t="shared" si="2317"/>
        <v>0</v>
      </c>
      <c r="AP777" s="304">
        <f t="shared" si="2317"/>
        <v>0</v>
      </c>
      <c r="AQ777" s="304">
        <f t="shared" si="2317"/>
        <v>0</v>
      </c>
      <c r="AR777" s="304">
        <f t="shared" si="2317"/>
        <v>0</v>
      </c>
      <c r="AS777" s="361">
        <f>SUM(AS769:AS776)</f>
        <v>0</v>
      </c>
      <c r="AT777" s="396"/>
    </row>
    <row r="778" spans="2:46" ht="15.75">
      <c r="B778" s="307" t="s">
        <v>322</v>
      </c>
      <c r="C778" s="303"/>
      <c r="D778" s="308"/>
      <c r="E778" s="295"/>
      <c r="F778" s="295"/>
      <c r="G778" s="295"/>
      <c r="H778" s="295"/>
      <c r="I778" s="295"/>
      <c r="J778" s="295"/>
      <c r="K778" s="295"/>
      <c r="L778" s="295"/>
      <c r="M778" s="295"/>
      <c r="N778" s="295"/>
      <c r="O778" s="295"/>
      <c r="P778" s="295"/>
      <c r="Q778" s="295"/>
      <c r="R778" s="262"/>
      <c r="S778" s="295"/>
      <c r="T778" s="295"/>
      <c r="U778" s="295"/>
      <c r="V778" s="265"/>
      <c r="W778" s="265"/>
      <c r="X778" s="265"/>
      <c r="Y778" s="265"/>
      <c r="Z778" s="295"/>
      <c r="AA778" s="295"/>
      <c r="AB778" s="295"/>
      <c r="AC778" s="295"/>
      <c r="AD778" s="295"/>
      <c r="AE778" s="305">
        <f>AE766*AE768</f>
        <v>0</v>
      </c>
      <c r="AF778" s="305">
        <f t="shared" ref="AF778:AK778" si="2318">AF766*AF768</f>
        <v>0</v>
      </c>
      <c r="AG778" s="305">
        <f t="shared" si="2318"/>
        <v>0</v>
      </c>
      <c r="AH778" s="305">
        <f t="shared" si="2318"/>
        <v>0</v>
      </c>
      <c r="AI778" s="305">
        <f t="shared" si="2318"/>
        <v>0</v>
      </c>
      <c r="AJ778" s="305">
        <f t="shared" si="2318"/>
        <v>0</v>
      </c>
      <c r="AK778" s="305">
        <f t="shared" si="2318"/>
        <v>0</v>
      </c>
      <c r="AL778" s="305">
        <f t="shared" ref="AL778:AR778" si="2319">AL766*AL768</f>
        <v>0</v>
      </c>
      <c r="AM778" s="305">
        <f t="shared" si="2319"/>
        <v>0</v>
      </c>
      <c r="AN778" s="305">
        <f t="shared" si="2319"/>
        <v>0</v>
      </c>
      <c r="AO778" s="305">
        <f t="shared" si="2319"/>
        <v>0</v>
      </c>
      <c r="AP778" s="305">
        <f t="shared" si="2319"/>
        <v>0</v>
      </c>
      <c r="AQ778" s="305">
        <f t="shared" si="2319"/>
        <v>0</v>
      </c>
      <c r="AR778" s="305">
        <f t="shared" si="2319"/>
        <v>0</v>
      </c>
      <c r="AS778" s="361">
        <f>SUM(AE778:AR778)</f>
        <v>0</v>
      </c>
      <c r="AT778" s="396"/>
    </row>
    <row r="779" spans="2:46" ht="15.75">
      <c r="B779" s="307" t="s">
        <v>323</v>
      </c>
      <c r="C779" s="303"/>
      <c r="D779" s="308"/>
      <c r="E779" s="295"/>
      <c r="F779" s="295"/>
      <c r="G779" s="295"/>
      <c r="H779" s="295"/>
      <c r="I779" s="295"/>
      <c r="J779" s="295"/>
      <c r="K779" s="295"/>
      <c r="L779" s="295"/>
      <c r="M779" s="295"/>
      <c r="N779" s="295"/>
      <c r="O779" s="295"/>
      <c r="P779" s="295"/>
      <c r="Q779" s="295"/>
      <c r="R779" s="262"/>
      <c r="S779" s="295"/>
      <c r="T779" s="295"/>
      <c r="U779" s="295"/>
      <c r="V779" s="308"/>
      <c r="W779" s="308"/>
      <c r="X779" s="308"/>
      <c r="Y779" s="308"/>
      <c r="Z779" s="295"/>
      <c r="AA779" s="295"/>
      <c r="AB779" s="295"/>
      <c r="AC779" s="295"/>
      <c r="AD779" s="295"/>
      <c r="AE779" s="309"/>
      <c r="AF779" s="309"/>
      <c r="AG779" s="309"/>
      <c r="AH779" s="309"/>
      <c r="AI779" s="309"/>
      <c r="AJ779" s="309"/>
      <c r="AK779" s="309"/>
      <c r="AL779" s="309"/>
      <c r="AM779" s="309"/>
      <c r="AN779" s="309"/>
      <c r="AO779" s="309"/>
      <c r="AP779" s="309"/>
      <c r="AQ779" s="309"/>
      <c r="AR779" s="309"/>
      <c r="AS779" s="361">
        <f>AS777-AS778</f>
        <v>0</v>
      </c>
      <c r="AT779" s="396"/>
    </row>
    <row r="780" spans="2:46">
      <c r="B780" s="285"/>
      <c r="C780" s="308"/>
      <c r="D780" s="308"/>
      <c r="E780" s="295"/>
      <c r="F780" s="295"/>
      <c r="G780" s="295"/>
      <c r="H780" s="295"/>
      <c r="I780" s="295"/>
      <c r="J780" s="295"/>
      <c r="K780" s="295"/>
      <c r="L780" s="295"/>
      <c r="M780" s="295"/>
      <c r="N780" s="295"/>
      <c r="O780" s="295"/>
      <c r="P780" s="295"/>
      <c r="Q780" s="295"/>
      <c r="R780" s="262"/>
      <c r="S780" s="295"/>
      <c r="T780" s="295"/>
      <c r="U780" s="295"/>
      <c r="V780" s="308"/>
      <c r="W780" s="303"/>
      <c r="X780" s="308"/>
      <c r="Y780" s="308"/>
      <c r="Z780" s="295"/>
      <c r="AA780" s="295"/>
      <c r="AB780" s="295"/>
      <c r="AC780" s="295"/>
      <c r="AD780" s="295"/>
      <c r="AE780" s="310"/>
      <c r="AF780" s="310"/>
      <c r="AG780" s="310"/>
      <c r="AH780" s="310"/>
      <c r="AI780" s="310"/>
      <c r="AJ780" s="310"/>
      <c r="AK780" s="310"/>
      <c r="AL780" s="310"/>
      <c r="AM780" s="310"/>
      <c r="AN780" s="310"/>
      <c r="AO780" s="310"/>
      <c r="AP780" s="310"/>
      <c r="AQ780" s="310"/>
      <c r="AR780" s="310"/>
      <c r="AS780" s="306"/>
      <c r="AT780" s="396"/>
    </row>
    <row r="781" spans="2:46">
      <c r="B781" s="392" t="s">
        <v>324</v>
      </c>
      <c r="C781" s="266"/>
      <c r="D781" s="242"/>
      <c r="E781" s="242"/>
      <c r="F781" s="242"/>
      <c r="G781" s="242"/>
      <c r="H781" s="242"/>
      <c r="I781" s="242"/>
      <c r="J781" s="242"/>
      <c r="K781" s="242"/>
      <c r="L781" s="242"/>
      <c r="M781" s="242"/>
      <c r="N781" s="242"/>
      <c r="O781" s="242"/>
      <c r="P781" s="242"/>
      <c r="Q781" s="242"/>
      <c r="R781" s="314"/>
      <c r="S781" s="242"/>
      <c r="T781" s="242"/>
      <c r="U781" s="242"/>
      <c r="V781" s="266"/>
      <c r="W781" s="245"/>
      <c r="X781" s="245"/>
      <c r="Y781" s="242"/>
      <c r="Z781" s="242"/>
      <c r="AA781" s="245"/>
      <c r="AB781" s="245"/>
      <c r="AC781" s="245"/>
      <c r="AD781" s="245"/>
      <c r="AE781" s="253">
        <f>SUMPRODUCT($E$608:$E$763,AE608:AE763)</f>
        <v>0</v>
      </c>
      <c r="AF781" s="253">
        <f>SUMPRODUCT($E$608:$E$763,AF608:AF763)</f>
        <v>0</v>
      </c>
      <c r="AG781" s="253">
        <f>IF(AG606="kw",SUMPRODUCT($Q$608:$Q$763,$S$608:$S$763,AG608:AG763),SUMPRODUCT($E$608:$E$763,AG608:AG763))</f>
        <v>0</v>
      </c>
      <c r="AH781" s="253">
        <f t="shared" ref="AH781:AR781" si="2320">IF(AH606="kw",SUMPRODUCT($Q$608:$Q$763,$S$608:$S$763,AH608:AH763),SUMPRODUCT($E$608:$E$763,AH608:AH763))</f>
        <v>0</v>
      </c>
      <c r="AI781" s="253">
        <f t="shared" si="2320"/>
        <v>0</v>
      </c>
      <c r="AJ781" s="253">
        <f t="shared" si="2320"/>
        <v>0</v>
      </c>
      <c r="AK781" s="253">
        <f t="shared" si="2320"/>
        <v>0</v>
      </c>
      <c r="AL781" s="253">
        <f t="shared" si="2320"/>
        <v>0</v>
      </c>
      <c r="AM781" s="253">
        <f t="shared" si="2320"/>
        <v>0</v>
      </c>
      <c r="AN781" s="253">
        <f t="shared" si="2320"/>
        <v>0</v>
      </c>
      <c r="AO781" s="253">
        <f t="shared" si="2320"/>
        <v>0</v>
      </c>
      <c r="AP781" s="253">
        <f t="shared" si="2320"/>
        <v>0</v>
      </c>
      <c r="AQ781" s="253">
        <f t="shared" si="2320"/>
        <v>0</v>
      </c>
      <c r="AR781" s="253">
        <f t="shared" si="2320"/>
        <v>0</v>
      </c>
      <c r="AS781" s="297"/>
    </row>
    <row r="782" spans="2:46">
      <c r="B782" s="392" t="s">
        <v>325</v>
      </c>
      <c r="C782" s="266"/>
      <c r="D782" s="242"/>
      <c r="E782" s="242"/>
      <c r="F782" s="242"/>
      <c r="G782" s="242"/>
      <c r="H782" s="242"/>
      <c r="I782" s="242"/>
      <c r="J782" s="242"/>
      <c r="K782" s="242"/>
      <c r="L782" s="242"/>
      <c r="M782" s="242"/>
      <c r="N782" s="242"/>
      <c r="O782" s="242"/>
      <c r="P782" s="242"/>
      <c r="Q782" s="242"/>
      <c r="R782" s="314"/>
      <c r="S782" s="242"/>
      <c r="T782" s="242"/>
      <c r="U782" s="242"/>
      <c r="V782" s="266"/>
      <c r="W782" s="245"/>
      <c r="X782" s="245"/>
      <c r="Y782" s="242"/>
      <c r="Z782" s="242"/>
      <c r="AA782" s="245"/>
      <c r="AB782" s="245"/>
      <c r="AC782" s="245"/>
      <c r="AD782" s="245"/>
      <c r="AE782" s="253">
        <f>SUMPRODUCT($F$608:$F$763,AE608:AE763)</f>
        <v>0</v>
      </c>
      <c r="AF782" s="253">
        <f>SUMPRODUCT($F$608:$F$763,AF608:AF763)</f>
        <v>0</v>
      </c>
      <c r="AG782" s="253">
        <f>IF(AG606="kw",SUMPRODUCT($Q$608:$Q$763,$T$608:$T$763,AG608:AG763),SUMPRODUCT($F$608:$F$763,AG608:AG763))</f>
        <v>0</v>
      </c>
      <c r="AH782" s="253">
        <f t="shared" ref="AH782:AR782" si="2321">IF(AH606="kw",SUMPRODUCT($Q$608:$Q$763,$T$608:$T$763,AH608:AH763),SUMPRODUCT($F$608:$F$763,AH608:AH763))</f>
        <v>0</v>
      </c>
      <c r="AI782" s="253">
        <f t="shared" si="2321"/>
        <v>0</v>
      </c>
      <c r="AJ782" s="253">
        <f t="shared" si="2321"/>
        <v>0</v>
      </c>
      <c r="AK782" s="253">
        <f t="shared" si="2321"/>
        <v>0</v>
      </c>
      <c r="AL782" s="253">
        <f t="shared" si="2321"/>
        <v>0</v>
      </c>
      <c r="AM782" s="253">
        <f t="shared" si="2321"/>
        <v>0</v>
      </c>
      <c r="AN782" s="253">
        <f t="shared" si="2321"/>
        <v>0</v>
      </c>
      <c r="AO782" s="253">
        <f t="shared" si="2321"/>
        <v>0</v>
      </c>
      <c r="AP782" s="253">
        <f t="shared" si="2321"/>
        <v>0</v>
      </c>
      <c r="AQ782" s="253">
        <f t="shared" si="2321"/>
        <v>0</v>
      </c>
      <c r="AR782" s="253">
        <f t="shared" si="2321"/>
        <v>0</v>
      </c>
      <c r="AS782" s="297"/>
    </row>
    <row r="783" spans="2:46">
      <c r="B783" s="392" t="s">
        <v>845</v>
      </c>
      <c r="C783" s="266"/>
      <c r="D783" s="242"/>
      <c r="E783" s="242"/>
      <c r="F783" s="242"/>
      <c r="G783" s="242"/>
      <c r="H783" s="242"/>
      <c r="I783" s="242"/>
      <c r="J783" s="242"/>
      <c r="K783" s="242"/>
      <c r="L783" s="242"/>
      <c r="M783" s="242"/>
      <c r="N783" s="242"/>
      <c r="O783" s="242"/>
      <c r="P783" s="242"/>
      <c r="Q783" s="242"/>
      <c r="R783" s="314"/>
      <c r="S783" s="242"/>
      <c r="T783" s="242"/>
      <c r="U783" s="242"/>
      <c r="V783" s="266"/>
      <c r="W783" s="245"/>
      <c r="X783" s="245"/>
      <c r="Y783" s="242"/>
      <c r="Z783" s="242"/>
      <c r="AA783" s="245"/>
      <c r="AB783" s="245"/>
      <c r="AC783" s="245"/>
      <c r="AD783" s="245"/>
      <c r="AE783" s="253">
        <f>SUMPRODUCT($G$608:$G$763,AE608:AE763)</f>
        <v>0</v>
      </c>
      <c r="AF783" s="253">
        <f>SUMPRODUCT($G$608:$G$763,AF608:AF763)</f>
        <v>0</v>
      </c>
      <c r="AG783" s="253">
        <f>IF(AG606="kw",SUMPRODUCT($Q$608:$Q$763,$U$608:$U$763,AG608:AG763),SUMPRODUCT($G$608:$G$763,AG608:AG763))</f>
        <v>0</v>
      </c>
      <c r="AH783" s="253">
        <f t="shared" ref="AH783:AR783" si="2322">IF(AH606="kw",SUMPRODUCT($Q$608:$Q$763,$U$608:$U$763,AH608:AH763),SUMPRODUCT($G$608:$G$763,AH608:AH763))</f>
        <v>0</v>
      </c>
      <c r="AI783" s="253">
        <f t="shared" si="2322"/>
        <v>0</v>
      </c>
      <c r="AJ783" s="253">
        <f t="shared" si="2322"/>
        <v>0</v>
      </c>
      <c r="AK783" s="253">
        <f t="shared" si="2322"/>
        <v>0</v>
      </c>
      <c r="AL783" s="253">
        <f t="shared" si="2322"/>
        <v>0</v>
      </c>
      <c r="AM783" s="253">
        <f t="shared" si="2322"/>
        <v>0</v>
      </c>
      <c r="AN783" s="253">
        <f t="shared" si="2322"/>
        <v>0</v>
      </c>
      <c r="AO783" s="253">
        <f t="shared" si="2322"/>
        <v>0</v>
      </c>
      <c r="AP783" s="253">
        <f t="shared" si="2322"/>
        <v>0</v>
      </c>
      <c r="AQ783" s="253">
        <f t="shared" si="2322"/>
        <v>0</v>
      </c>
      <c r="AR783" s="253">
        <f t="shared" si="2322"/>
        <v>0</v>
      </c>
      <c r="AS783" s="297"/>
    </row>
    <row r="784" spans="2:46">
      <c r="B784" s="392" t="s">
        <v>865</v>
      </c>
      <c r="C784" s="266"/>
      <c r="D784" s="242"/>
      <c r="E784" s="242"/>
      <c r="F784" s="242"/>
      <c r="G784" s="242"/>
      <c r="H784" s="242"/>
      <c r="I784" s="242"/>
      <c r="J784" s="242"/>
      <c r="K784" s="242"/>
      <c r="L784" s="242"/>
      <c r="M784" s="242"/>
      <c r="N784" s="242"/>
      <c r="O784" s="242"/>
      <c r="P784" s="242"/>
      <c r="Q784" s="242"/>
      <c r="R784" s="314"/>
      <c r="S784" s="242"/>
      <c r="T784" s="242"/>
      <c r="U784" s="242"/>
      <c r="V784" s="266"/>
      <c r="W784" s="245"/>
      <c r="X784" s="245"/>
      <c r="Y784" s="242"/>
      <c r="Z784" s="242"/>
      <c r="AA784" s="245"/>
      <c r="AB784" s="245"/>
      <c r="AC784" s="245"/>
      <c r="AD784" s="245"/>
      <c r="AE784" s="253">
        <f>SUMPRODUCT($H$608:$H$763,AE608:AE763)</f>
        <v>0</v>
      </c>
      <c r="AF784" s="253">
        <f>SUMPRODUCT($H$608:$H$763,AF608:AF763)</f>
        <v>0</v>
      </c>
      <c r="AG784" s="253">
        <f>IF(AG606="kw",SUMPRODUCT($Q$608:$Q$763,$V$608:$V$763,AG608:AG763),SUMPRODUCT($H$608:$H$763,AG608:AG763))</f>
        <v>0</v>
      </c>
      <c r="AH784" s="253">
        <f t="shared" ref="AH784:AR784" si="2323">IF(AH606="kw",SUMPRODUCT($Q$608:$Q$763,$V$608:$V$763,AH608:AH763),SUMPRODUCT($H$608:$H$763,AH608:AH763))</f>
        <v>0</v>
      </c>
      <c r="AI784" s="253">
        <f t="shared" si="2323"/>
        <v>0</v>
      </c>
      <c r="AJ784" s="253">
        <f t="shared" si="2323"/>
        <v>0</v>
      </c>
      <c r="AK784" s="253">
        <f t="shared" si="2323"/>
        <v>0</v>
      </c>
      <c r="AL784" s="253">
        <f t="shared" si="2323"/>
        <v>0</v>
      </c>
      <c r="AM784" s="253">
        <f t="shared" si="2323"/>
        <v>0</v>
      </c>
      <c r="AN784" s="253">
        <f t="shared" si="2323"/>
        <v>0</v>
      </c>
      <c r="AO784" s="253">
        <f t="shared" si="2323"/>
        <v>0</v>
      </c>
      <c r="AP784" s="253">
        <f t="shared" si="2323"/>
        <v>0</v>
      </c>
      <c r="AQ784" s="253">
        <f t="shared" si="2323"/>
        <v>0</v>
      </c>
      <c r="AR784" s="253">
        <f t="shared" si="2323"/>
        <v>0</v>
      </c>
      <c r="AS784" s="297"/>
    </row>
    <row r="785" spans="1:45">
      <c r="B785" s="392" t="s">
        <v>866</v>
      </c>
      <c r="C785" s="266"/>
      <c r="D785" s="242"/>
      <c r="E785" s="242"/>
      <c r="F785" s="242"/>
      <c r="G785" s="242"/>
      <c r="H785" s="242"/>
      <c r="I785" s="242"/>
      <c r="J785" s="242"/>
      <c r="K785" s="242"/>
      <c r="L785" s="242"/>
      <c r="M785" s="242"/>
      <c r="N785" s="242"/>
      <c r="O785" s="242"/>
      <c r="P785" s="242"/>
      <c r="Q785" s="242"/>
      <c r="R785" s="314"/>
      <c r="S785" s="242"/>
      <c r="T785" s="242"/>
      <c r="U785" s="242"/>
      <c r="V785" s="266"/>
      <c r="W785" s="245"/>
      <c r="X785" s="245"/>
      <c r="Y785" s="242"/>
      <c r="Z785" s="242"/>
      <c r="AA785" s="245"/>
      <c r="AB785" s="245"/>
      <c r="AC785" s="245"/>
      <c r="AD785" s="245"/>
      <c r="AE785" s="253">
        <f>SUMPRODUCT($I$608:$I$763,AE608:AE763)</f>
        <v>0</v>
      </c>
      <c r="AF785" s="253">
        <f>SUMPRODUCT($I$608:$I$763,AF608:AF763)</f>
        <v>0</v>
      </c>
      <c r="AG785" s="253">
        <f>IF(AG606="kw",SUMPRODUCT($Q$608:$Q$763,$W$608:$W$763,AG608:AG763),SUMPRODUCT($I$608:$I$763,AG608:AG763))</f>
        <v>0</v>
      </c>
      <c r="AH785" s="253">
        <f t="shared" ref="AH785:AR785" si="2324">IF(AH606="kw",SUMPRODUCT($Q$608:$Q$763,$W$608:$W$763,AH608:AH763),SUMPRODUCT($I$608:$I$763,AH608:AH763))</f>
        <v>0</v>
      </c>
      <c r="AI785" s="253">
        <f t="shared" si="2324"/>
        <v>0</v>
      </c>
      <c r="AJ785" s="253">
        <f t="shared" si="2324"/>
        <v>0</v>
      </c>
      <c r="AK785" s="253">
        <f t="shared" si="2324"/>
        <v>0</v>
      </c>
      <c r="AL785" s="253">
        <f t="shared" si="2324"/>
        <v>0</v>
      </c>
      <c r="AM785" s="253">
        <f t="shared" si="2324"/>
        <v>0</v>
      </c>
      <c r="AN785" s="253">
        <f t="shared" si="2324"/>
        <v>0</v>
      </c>
      <c r="AO785" s="253">
        <f t="shared" si="2324"/>
        <v>0</v>
      </c>
      <c r="AP785" s="253">
        <f t="shared" si="2324"/>
        <v>0</v>
      </c>
      <c r="AQ785" s="253">
        <f t="shared" si="2324"/>
        <v>0</v>
      </c>
      <c r="AR785" s="253">
        <f t="shared" si="2324"/>
        <v>0</v>
      </c>
      <c r="AS785" s="297"/>
    </row>
    <row r="786" spans="1:45">
      <c r="B786" s="392" t="s">
        <v>867</v>
      </c>
      <c r="C786" s="266"/>
      <c r="D786" s="242"/>
      <c r="E786" s="242"/>
      <c r="F786" s="242"/>
      <c r="G786" s="242"/>
      <c r="H786" s="242"/>
      <c r="I786" s="242"/>
      <c r="J786" s="242"/>
      <c r="K786" s="242"/>
      <c r="L786" s="242"/>
      <c r="M786" s="242"/>
      <c r="N786" s="242"/>
      <c r="O786" s="242"/>
      <c r="P786" s="242"/>
      <c r="Q786" s="242"/>
      <c r="R786" s="314"/>
      <c r="S786" s="242"/>
      <c r="T786" s="242"/>
      <c r="U786" s="242"/>
      <c r="V786" s="266"/>
      <c r="W786" s="245"/>
      <c r="X786" s="245"/>
      <c r="Y786" s="242"/>
      <c r="Z786" s="242"/>
      <c r="AA786" s="245"/>
      <c r="AB786" s="245"/>
      <c r="AC786" s="245"/>
      <c r="AD786" s="245"/>
      <c r="AE786" s="253">
        <f>SUMPRODUCT($J$608:$J$763,AE608:AE763)</f>
        <v>0</v>
      </c>
      <c r="AF786" s="253">
        <f>SUMPRODUCT($J$608:$J$763,AF608:AF763)</f>
        <v>0</v>
      </c>
      <c r="AG786" s="253">
        <f>IF(AG606="kw",SUMPRODUCT($Q$608:$Q$763,$X$608:$X$763,AG608:AG763),SUMPRODUCT($J$608:$J$763,AG608:AG763))</f>
        <v>0</v>
      </c>
      <c r="AH786" s="253">
        <f t="shared" ref="AH786:AR786" si="2325">IF(AH606="kw",SUMPRODUCT($Q$608:$Q$763,$X$608:$X$763,AH608:AH763),SUMPRODUCT($J$608:$J$763,AH608:AH763))</f>
        <v>0</v>
      </c>
      <c r="AI786" s="253">
        <f t="shared" si="2325"/>
        <v>0</v>
      </c>
      <c r="AJ786" s="253">
        <f t="shared" si="2325"/>
        <v>0</v>
      </c>
      <c r="AK786" s="253">
        <f t="shared" si="2325"/>
        <v>0</v>
      </c>
      <c r="AL786" s="253">
        <f t="shared" si="2325"/>
        <v>0</v>
      </c>
      <c r="AM786" s="253">
        <f t="shared" si="2325"/>
        <v>0</v>
      </c>
      <c r="AN786" s="253">
        <f t="shared" si="2325"/>
        <v>0</v>
      </c>
      <c r="AO786" s="253">
        <f t="shared" si="2325"/>
        <v>0</v>
      </c>
      <c r="AP786" s="253">
        <f t="shared" si="2325"/>
        <v>0</v>
      </c>
      <c r="AQ786" s="253">
        <f t="shared" si="2325"/>
        <v>0</v>
      </c>
      <c r="AR786" s="253">
        <f t="shared" si="2325"/>
        <v>0</v>
      </c>
      <c r="AS786" s="297"/>
    </row>
    <row r="787" spans="1:45">
      <c r="B787" s="392" t="s">
        <v>868</v>
      </c>
      <c r="C787" s="266"/>
      <c r="D787" s="242"/>
      <c r="E787" s="242"/>
      <c r="F787" s="242"/>
      <c r="G787" s="242"/>
      <c r="H787" s="242"/>
      <c r="I787" s="242"/>
      <c r="J787" s="242"/>
      <c r="K787" s="242"/>
      <c r="L787" s="242"/>
      <c r="M787" s="242"/>
      <c r="N787" s="242"/>
      <c r="O787" s="242"/>
      <c r="P787" s="242"/>
      <c r="Q787" s="242"/>
      <c r="R787" s="314"/>
      <c r="S787" s="242"/>
      <c r="T787" s="242"/>
      <c r="U787" s="242"/>
      <c r="V787" s="266"/>
      <c r="W787" s="245"/>
      <c r="X787" s="245"/>
      <c r="Y787" s="242"/>
      <c r="Z787" s="242"/>
      <c r="AA787" s="245"/>
      <c r="AB787" s="245"/>
      <c r="AC787" s="245"/>
      <c r="AD787" s="245"/>
      <c r="AE787" s="253">
        <f>SUMPRODUCT($K$608:$K$763,AE608:AE763)</f>
        <v>0</v>
      </c>
      <c r="AF787" s="253">
        <f>SUMPRODUCT($K$608:$K$763,AF608:AF763)</f>
        <v>0</v>
      </c>
      <c r="AG787" s="253">
        <f>IF(AG606="kw",SUMPRODUCT($Q$608:$Q$763,$Y$608:$Y$763,AG608:AG763),SUMPRODUCT($K$608:$K$763,AG608:AG763))</f>
        <v>0</v>
      </c>
      <c r="AH787" s="253">
        <f t="shared" ref="AH787:AR787" si="2326">IF(AH606="kw",SUMPRODUCT($Q$608:$Q$763,$Y$608:$Y$763,AH608:AH763),SUMPRODUCT($K$608:$K$763,AH608:AH763))</f>
        <v>0</v>
      </c>
      <c r="AI787" s="253">
        <f t="shared" si="2326"/>
        <v>0</v>
      </c>
      <c r="AJ787" s="253">
        <f t="shared" si="2326"/>
        <v>0</v>
      </c>
      <c r="AK787" s="253">
        <f t="shared" si="2326"/>
        <v>0</v>
      </c>
      <c r="AL787" s="253">
        <f t="shared" si="2326"/>
        <v>0</v>
      </c>
      <c r="AM787" s="253">
        <f t="shared" si="2326"/>
        <v>0</v>
      </c>
      <c r="AN787" s="253">
        <f t="shared" si="2326"/>
        <v>0</v>
      </c>
      <c r="AO787" s="253">
        <f t="shared" si="2326"/>
        <v>0</v>
      </c>
      <c r="AP787" s="253">
        <f t="shared" si="2326"/>
        <v>0</v>
      </c>
      <c r="AQ787" s="253">
        <f t="shared" si="2326"/>
        <v>0</v>
      </c>
      <c r="AR787" s="253">
        <f t="shared" si="2326"/>
        <v>0</v>
      </c>
      <c r="AS787" s="297"/>
    </row>
    <row r="788" spans="1:45">
      <c r="B788" s="392" t="s">
        <v>869</v>
      </c>
      <c r="C788" s="266"/>
      <c r="D788" s="242"/>
      <c r="E788" s="242"/>
      <c r="F788" s="242"/>
      <c r="G788" s="242"/>
      <c r="H788" s="242"/>
      <c r="I788" s="242"/>
      <c r="J788" s="242"/>
      <c r="K788" s="242"/>
      <c r="L788" s="242"/>
      <c r="M788" s="242"/>
      <c r="N788" s="242"/>
      <c r="O788" s="242"/>
      <c r="P788" s="242"/>
      <c r="Q788" s="242"/>
      <c r="R788" s="314"/>
      <c r="S788" s="242"/>
      <c r="T788" s="242"/>
      <c r="U788" s="242"/>
      <c r="V788" s="266"/>
      <c r="W788" s="245"/>
      <c r="X788" s="245"/>
      <c r="Y788" s="242"/>
      <c r="Z788" s="242"/>
      <c r="AA788" s="245"/>
      <c r="AB788" s="245"/>
      <c r="AC788" s="245"/>
      <c r="AD788" s="245"/>
      <c r="AE788" s="253">
        <f>SUMPRODUCT($L$608:$L$763,AE608:AE763)</f>
        <v>0</v>
      </c>
      <c r="AF788" s="253">
        <f>SUMPRODUCT($L$608:$L$763,AF608:AF763)</f>
        <v>0</v>
      </c>
      <c r="AG788" s="253">
        <f>IF(AG606="kw",SUMPRODUCT($Q$608:$Q$763,$Z$608:$Z$763,AG608:AG763),SUMPRODUCT($L$608:$L$763,AG608:AG763))</f>
        <v>0</v>
      </c>
      <c r="AH788" s="253">
        <f t="shared" ref="AH788:AR788" si="2327">IF(AH606="kw",SUMPRODUCT($Q$608:$Q$763,$Z$608:$Z$763,AH608:AH763),SUMPRODUCT($L$608:$L$763,AH608:AH763))</f>
        <v>0</v>
      </c>
      <c r="AI788" s="253">
        <f t="shared" si="2327"/>
        <v>0</v>
      </c>
      <c r="AJ788" s="253">
        <f t="shared" si="2327"/>
        <v>0</v>
      </c>
      <c r="AK788" s="253">
        <f t="shared" si="2327"/>
        <v>0</v>
      </c>
      <c r="AL788" s="253">
        <f t="shared" si="2327"/>
        <v>0</v>
      </c>
      <c r="AM788" s="253">
        <f t="shared" si="2327"/>
        <v>0</v>
      </c>
      <c r="AN788" s="253">
        <f t="shared" si="2327"/>
        <v>0</v>
      </c>
      <c r="AO788" s="253">
        <f t="shared" si="2327"/>
        <v>0</v>
      </c>
      <c r="AP788" s="253">
        <f t="shared" si="2327"/>
        <v>0</v>
      </c>
      <c r="AQ788" s="253">
        <f t="shared" si="2327"/>
        <v>0</v>
      </c>
      <c r="AR788" s="253">
        <f t="shared" si="2327"/>
        <v>0</v>
      </c>
      <c r="AS788" s="297"/>
    </row>
    <row r="789" spans="1:45">
      <c r="B789" s="393" t="s">
        <v>870</v>
      </c>
      <c r="C789" s="321"/>
      <c r="D789" s="339"/>
      <c r="E789" s="339"/>
      <c r="F789" s="339"/>
      <c r="G789" s="339"/>
      <c r="H789" s="339"/>
      <c r="I789" s="339"/>
      <c r="J789" s="339"/>
      <c r="K789" s="339"/>
      <c r="L789" s="339"/>
      <c r="M789" s="339"/>
      <c r="N789" s="339"/>
      <c r="O789" s="339"/>
      <c r="P789" s="339"/>
      <c r="Q789" s="339"/>
      <c r="R789" s="338"/>
      <c r="S789" s="339"/>
      <c r="T789" s="339"/>
      <c r="U789" s="339"/>
      <c r="V789" s="321"/>
      <c r="W789" s="340"/>
      <c r="X789" s="340"/>
      <c r="Y789" s="339"/>
      <c r="Z789" s="339"/>
      <c r="AA789" s="340"/>
      <c r="AB789" s="340"/>
      <c r="AC789" s="340"/>
      <c r="AD789" s="340"/>
      <c r="AE789" s="287">
        <f>SUMPRODUCT($M$608:$M$763,AE608:AE763)</f>
        <v>0</v>
      </c>
      <c r="AF789" s="287">
        <f>SUMPRODUCT($M$608:$M$763,AF608:AF763)</f>
        <v>0</v>
      </c>
      <c r="AG789" s="287">
        <f>IF(AG606="kw",SUMPRODUCT($Q$608:$Q$763,$AA$608:$AA$763,AG608:AG763),SUMPRODUCT($M$608:$M$763,AG608:AG763))</f>
        <v>0</v>
      </c>
      <c r="AH789" s="287">
        <f t="shared" ref="AH789:AR789" si="2328">IF(AH606="kw",SUMPRODUCT($Q$608:$Q$763,$AA$608:$AA$763,AH608:AH763),SUMPRODUCT($M$608:$M$763,AH608:AH763))</f>
        <v>0</v>
      </c>
      <c r="AI789" s="287">
        <f t="shared" si="2328"/>
        <v>0</v>
      </c>
      <c r="AJ789" s="287">
        <f t="shared" si="2328"/>
        <v>0</v>
      </c>
      <c r="AK789" s="287">
        <f t="shared" si="2328"/>
        <v>0</v>
      </c>
      <c r="AL789" s="287">
        <f t="shared" si="2328"/>
        <v>0</v>
      </c>
      <c r="AM789" s="287">
        <f t="shared" si="2328"/>
        <v>0</v>
      </c>
      <c r="AN789" s="287">
        <f t="shared" si="2328"/>
        <v>0</v>
      </c>
      <c r="AO789" s="287">
        <f t="shared" si="2328"/>
        <v>0</v>
      </c>
      <c r="AP789" s="287">
        <f t="shared" si="2328"/>
        <v>0</v>
      </c>
      <c r="AQ789" s="287">
        <f t="shared" si="2328"/>
        <v>0</v>
      </c>
      <c r="AR789" s="287">
        <f t="shared" si="2328"/>
        <v>0</v>
      </c>
      <c r="AS789" s="341"/>
    </row>
    <row r="790" spans="1:45" ht="20.25" customHeight="1">
      <c r="B790" s="324" t="s">
        <v>579</v>
      </c>
      <c r="C790" s="342"/>
      <c r="D790" s="343"/>
      <c r="E790" s="343"/>
      <c r="F790" s="343"/>
      <c r="G790" s="343"/>
      <c r="H790" s="343"/>
      <c r="I790" s="343"/>
      <c r="J790" s="343"/>
      <c r="K790" s="343"/>
      <c r="L790" s="343"/>
      <c r="M790" s="343"/>
      <c r="N790" s="343"/>
      <c r="O790" s="343"/>
      <c r="P790" s="343"/>
      <c r="Q790" s="343"/>
      <c r="R790" s="343"/>
      <c r="S790" s="343"/>
      <c r="T790" s="343"/>
      <c r="U790" s="343"/>
      <c r="V790" s="327"/>
      <c r="W790" s="328"/>
      <c r="X790" s="343"/>
      <c r="Y790" s="343"/>
      <c r="Z790" s="343"/>
      <c r="AA790" s="343"/>
      <c r="AB790" s="343"/>
      <c r="AC790" s="343"/>
      <c r="AD790" s="343"/>
      <c r="AE790" s="344"/>
      <c r="AF790" s="344"/>
      <c r="AG790" s="344"/>
      <c r="AH790" s="344"/>
      <c r="AI790" s="344"/>
      <c r="AJ790" s="344"/>
      <c r="AK790" s="344"/>
      <c r="AL790" s="344"/>
      <c r="AM790" s="344"/>
      <c r="AN790" s="344"/>
      <c r="AO790" s="344"/>
      <c r="AP790" s="344"/>
      <c r="AQ790" s="344"/>
      <c r="AR790" s="344"/>
      <c r="AS790" s="344"/>
    </row>
    <row r="793" spans="1:45" ht="15.75">
      <c r="B793" s="243" t="s">
        <v>326</v>
      </c>
      <c r="C793" s="244"/>
      <c r="D793" s="513" t="s">
        <v>523</v>
      </c>
      <c r="E793" s="219"/>
      <c r="F793" s="513"/>
      <c r="G793" s="219"/>
      <c r="H793" s="219"/>
      <c r="I793" s="219"/>
      <c r="J793" s="219"/>
      <c r="K793" s="219"/>
      <c r="L793" s="219"/>
      <c r="M793" s="219"/>
      <c r="N793" s="219"/>
      <c r="O793" s="219"/>
      <c r="P793" s="219"/>
      <c r="Q793" s="219"/>
      <c r="R793" s="244"/>
      <c r="S793" s="219"/>
      <c r="T793" s="219"/>
      <c r="U793" s="219"/>
      <c r="V793" s="219"/>
      <c r="W793" s="219"/>
      <c r="X793" s="219"/>
      <c r="Y793" s="219"/>
      <c r="Z793" s="219"/>
      <c r="AA793" s="219"/>
      <c r="AB793" s="219"/>
      <c r="AC793" s="219"/>
      <c r="AD793" s="219"/>
      <c r="AE793" s="233"/>
      <c r="AF793" s="231"/>
      <c r="AG793" s="231"/>
      <c r="AH793" s="231"/>
      <c r="AI793" s="231"/>
      <c r="AJ793" s="231"/>
      <c r="AK793" s="231"/>
      <c r="AL793" s="231"/>
      <c r="AM793" s="231"/>
      <c r="AN793" s="231"/>
      <c r="AO793" s="231"/>
      <c r="AP793" s="231"/>
      <c r="AQ793" s="231"/>
      <c r="AR793" s="231"/>
    </row>
    <row r="794" spans="1:45" ht="33" customHeight="1">
      <c r="B794" s="1123" t="s">
        <v>211</v>
      </c>
      <c r="C794" s="1125" t="s">
        <v>33</v>
      </c>
      <c r="D794" s="246" t="s">
        <v>421</v>
      </c>
      <c r="E794" s="1129" t="s">
        <v>209</v>
      </c>
      <c r="F794" s="1130"/>
      <c r="G794" s="1130"/>
      <c r="H794" s="1130"/>
      <c r="I794" s="1130"/>
      <c r="J794" s="1130"/>
      <c r="K794" s="1130"/>
      <c r="L794" s="1130"/>
      <c r="M794" s="1130"/>
      <c r="N794" s="1130"/>
      <c r="O794" s="1130"/>
      <c r="P794" s="1131"/>
      <c r="Q794" s="1127" t="s">
        <v>213</v>
      </c>
      <c r="R794" s="246" t="s">
        <v>422</v>
      </c>
      <c r="S794" s="1120" t="s">
        <v>212</v>
      </c>
      <c r="T794" s="1121"/>
      <c r="U794" s="1121"/>
      <c r="V794" s="1121"/>
      <c r="W794" s="1121"/>
      <c r="X794" s="1121"/>
      <c r="Y794" s="1121"/>
      <c r="Z794" s="1121"/>
      <c r="AA794" s="1121"/>
      <c r="AB794" s="1121"/>
      <c r="AC794" s="1121"/>
      <c r="AD794" s="1132"/>
      <c r="AE794" s="1120" t="s">
        <v>242</v>
      </c>
      <c r="AF794" s="1121"/>
      <c r="AG794" s="1121"/>
      <c r="AH794" s="1121"/>
      <c r="AI794" s="1121"/>
      <c r="AJ794" s="1121"/>
      <c r="AK794" s="1121"/>
      <c r="AL794" s="1121"/>
      <c r="AM794" s="1121"/>
      <c r="AN794" s="1121"/>
      <c r="AO794" s="1121"/>
      <c r="AP794" s="1121"/>
      <c r="AQ794" s="1121"/>
      <c r="AR794" s="1121"/>
      <c r="AS794" s="1122"/>
    </row>
    <row r="795" spans="1:45" ht="65.25" customHeight="1">
      <c r="B795" s="1124"/>
      <c r="C795" s="1126"/>
      <c r="D795" s="247">
        <v>2019</v>
      </c>
      <c r="E795" s="247">
        <v>2020</v>
      </c>
      <c r="F795" s="247">
        <v>2021</v>
      </c>
      <c r="G795" s="247">
        <v>2022</v>
      </c>
      <c r="H795" s="247">
        <v>2023</v>
      </c>
      <c r="I795" s="247">
        <v>2024</v>
      </c>
      <c r="J795" s="247">
        <v>2025</v>
      </c>
      <c r="K795" s="247">
        <v>2026</v>
      </c>
      <c r="L795" s="247">
        <v>2027</v>
      </c>
      <c r="M795" s="247">
        <v>2028</v>
      </c>
      <c r="N795" s="247">
        <v>2029</v>
      </c>
      <c r="O795" s="247">
        <v>2030</v>
      </c>
      <c r="P795" s="247">
        <v>2031</v>
      </c>
      <c r="Q795" s="1128"/>
      <c r="R795" s="247">
        <v>2019</v>
      </c>
      <c r="S795" s="247">
        <v>2020</v>
      </c>
      <c r="T795" s="247">
        <v>2021</v>
      </c>
      <c r="U795" s="247">
        <v>2022</v>
      </c>
      <c r="V795" s="247">
        <v>2023</v>
      </c>
      <c r="W795" s="247">
        <v>2024</v>
      </c>
      <c r="X795" s="247">
        <v>2025</v>
      </c>
      <c r="Y795" s="247">
        <v>2026</v>
      </c>
      <c r="Z795" s="247">
        <v>2027</v>
      </c>
      <c r="AA795" s="247">
        <v>2028</v>
      </c>
      <c r="AB795" s="247">
        <v>2029</v>
      </c>
      <c r="AC795" s="247">
        <v>2030</v>
      </c>
      <c r="AD795" s="247">
        <v>2031</v>
      </c>
      <c r="AE795" s="247" t="str">
        <f>'1.  LRAMVA Summary'!$D$53</f>
        <v>Residential</v>
      </c>
      <c r="AF795" s="247" t="str">
        <f>'1.  LRAMVA Summary'!$E$53</f>
        <v>GS&lt;50 kW</v>
      </c>
      <c r="AG795" s="247" t="str">
        <f>'1.  LRAMVA Summary'!$F$53</f>
        <v>GS&gt;50 KW - Thermal Demand Meter</v>
      </c>
      <c r="AH795" s="247" t="str">
        <f>'1.  LRAMVA Summary'!$G$53</f>
        <v>GS&gt;50 KW - Interval Meter</v>
      </c>
      <c r="AI795" s="247" t="str">
        <f>'1.  LRAMVA Summary'!$H$53</f>
        <v>Street Lighting</v>
      </c>
      <c r="AJ795" s="247" t="str">
        <f>'1.  LRAMVA Summary'!$I$53</f>
        <v/>
      </c>
      <c r="AK795" s="247" t="str">
        <f>'1.  LRAMVA Summary'!$J$53</f>
        <v/>
      </c>
      <c r="AL795" s="247" t="str">
        <f>'1.  LRAMVA Summary'!$K$53</f>
        <v/>
      </c>
      <c r="AM795" s="247" t="str">
        <f>'1.  LRAMVA Summary'!$L$53</f>
        <v/>
      </c>
      <c r="AN795" s="247" t="str">
        <f>'1.  LRAMVA Summary'!$M$53</f>
        <v/>
      </c>
      <c r="AO795" s="247" t="str">
        <f>'1.  LRAMVA Summary'!$N$53</f>
        <v/>
      </c>
      <c r="AP795" s="247" t="str">
        <f>'1.  LRAMVA Summary'!$O$53</f>
        <v/>
      </c>
      <c r="AQ795" s="247" t="str">
        <f>'1.  LRAMVA Summary'!$P$53</f>
        <v/>
      </c>
      <c r="AR795" s="247" t="str">
        <f>'1.  LRAMVA Summary'!$Q$53</f>
        <v/>
      </c>
      <c r="AS795" s="249" t="str">
        <f>'1.  LRAMVA Summary'!$R$53</f>
        <v>Total</v>
      </c>
    </row>
    <row r="796" spans="1:45" ht="15.75" customHeight="1">
      <c r="A796" s="466"/>
      <c r="B796" s="456" t="s">
        <v>501</v>
      </c>
      <c r="C796" s="251"/>
      <c r="D796" s="251"/>
      <c r="E796" s="251"/>
      <c r="F796" s="251"/>
      <c r="G796" s="251"/>
      <c r="H796" s="251"/>
      <c r="I796" s="251"/>
      <c r="J796" s="251"/>
      <c r="K796" s="251"/>
      <c r="L796" s="251"/>
      <c r="M796" s="251"/>
      <c r="N796" s="251"/>
      <c r="O796" s="251"/>
      <c r="P796" s="251"/>
      <c r="Q796" s="252"/>
      <c r="R796" s="251"/>
      <c r="S796" s="251"/>
      <c r="T796" s="251"/>
      <c r="U796" s="251"/>
      <c r="V796" s="251"/>
      <c r="W796" s="251"/>
      <c r="X796" s="251"/>
      <c r="Y796" s="251"/>
      <c r="Z796" s="251"/>
      <c r="AA796" s="251"/>
      <c r="AB796" s="251"/>
      <c r="AC796" s="251"/>
      <c r="AD796" s="251"/>
      <c r="AE796" s="253" t="str">
        <f>'1.  LRAMVA Summary'!$D$54</f>
        <v>kWh</v>
      </c>
      <c r="AF796" s="253" t="str">
        <f>'1.  LRAMVA Summary'!$E$54</f>
        <v>kWh</v>
      </c>
      <c r="AG796" s="253" t="str">
        <f>'1.  LRAMVA Summary'!$F$54</f>
        <v>kW</v>
      </c>
      <c r="AH796" s="253" t="str">
        <f>'1.  LRAMVA Summary'!$G$54</f>
        <v>kW</v>
      </c>
      <c r="AI796" s="253" t="str">
        <f>'1.  LRAMVA Summary'!$H$54</f>
        <v>kW</v>
      </c>
      <c r="AJ796" s="253">
        <f>'1.  LRAMVA Summary'!$I$54</f>
        <v>0</v>
      </c>
      <c r="AK796" s="253">
        <f>'1.  LRAMVA Summary'!$J$54</f>
        <v>0</v>
      </c>
      <c r="AL796" s="253">
        <f>'1.  LRAMVA Summary'!$K$54</f>
        <v>0</v>
      </c>
      <c r="AM796" s="253">
        <f>'1.  LRAMVA Summary'!$L$54</f>
        <v>0</v>
      </c>
      <c r="AN796" s="253">
        <f>'1.  LRAMVA Summary'!$M$54</f>
        <v>0</v>
      </c>
      <c r="AO796" s="253">
        <f>'1.  LRAMVA Summary'!$N$54</f>
        <v>0</v>
      </c>
      <c r="AP796" s="253">
        <f>'1.  LRAMVA Summary'!$O$54</f>
        <v>0</v>
      </c>
      <c r="AQ796" s="253">
        <f>'1.  LRAMVA Summary'!$P$54</f>
        <v>0</v>
      </c>
      <c r="AR796" s="253">
        <f>'1.  LRAMVA Summary'!$Q$54</f>
        <v>0</v>
      </c>
      <c r="AS796" s="254"/>
    </row>
    <row r="797" spans="1:45" ht="15.75" outlineLevel="1">
      <c r="A797" s="466"/>
      <c r="B797" s="445" t="s">
        <v>494</v>
      </c>
      <c r="C797" s="251"/>
      <c r="D797" s="251"/>
      <c r="E797" s="251"/>
      <c r="F797" s="251"/>
      <c r="G797" s="251"/>
      <c r="H797" s="251"/>
      <c r="I797" s="251"/>
      <c r="J797" s="251"/>
      <c r="K797" s="251"/>
      <c r="L797" s="251"/>
      <c r="M797" s="251"/>
      <c r="N797" s="251"/>
      <c r="O797" s="251"/>
      <c r="P797" s="251"/>
      <c r="Q797" s="252"/>
      <c r="R797" s="251"/>
      <c r="S797" s="251"/>
      <c r="T797" s="251"/>
      <c r="U797" s="251"/>
      <c r="V797" s="251"/>
      <c r="W797" s="251"/>
      <c r="X797" s="251"/>
      <c r="Y797" s="251"/>
      <c r="Z797" s="251"/>
      <c r="AA797" s="251"/>
      <c r="AB797" s="251"/>
      <c r="AC797" s="251"/>
      <c r="AD797" s="251"/>
      <c r="AE797" s="681"/>
      <c r="AF797" s="681"/>
      <c r="AG797" s="681"/>
      <c r="AH797" s="681"/>
      <c r="AI797" s="681"/>
      <c r="AJ797" s="681"/>
      <c r="AK797" s="681"/>
      <c r="AL797" s="681"/>
      <c r="AM797" s="681"/>
      <c r="AN797" s="681"/>
      <c r="AO797" s="681"/>
      <c r="AP797" s="681"/>
      <c r="AQ797" s="681"/>
      <c r="AR797" s="681"/>
      <c r="AS797" s="682"/>
    </row>
    <row r="798" spans="1:45" outlineLevel="1">
      <c r="A798" s="466">
        <v>1</v>
      </c>
      <c r="B798" s="381" t="s">
        <v>95</v>
      </c>
      <c r="C798" s="253" t="s">
        <v>25</v>
      </c>
      <c r="D798" s="257"/>
      <c r="E798" s="257"/>
      <c r="F798" s="257"/>
      <c r="G798" s="257"/>
      <c r="H798" s="257"/>
      <c r="I798" s="257"/>
      <c r="J798" s="257"/>
      <c r="K798" s="257"/>
      <c r="L798" s="257"/>
      <c r="M798" s="257"/>
      <c r="N798" s="257"/>
      <c r="O798" s="257"/>
      <c r="P798" s="257"/>
      <c r="Q798" s="253"/>
      <c r="R798" s="257"/>
      <c r="S798" s="257"/>
      <c r="T798" s="257"/>
      <c r="U798" s="257"/>
      <c r="V798" s="257"/>
      <c r="W798" s="257"/>
      <c r="X798" s="257"/>
      <c r="Y798" s="257"/>
      <c r="Z798" s="257"/>
      <c r="AA798" s="257"/>
      <c r="AB798" s="257"/>
      <c r="AC798" s="257"/>
      <c r="AD798" s="257"/>
      <c r="AE798" s="363"/>
      <c r="AF798" s="363"/>
      <c r="AG798" s="363"/>
      <c r="AH798" s="363"/>
      <c r="AI798" s="363"/>
      <c r="AJ798" s="363"/>
      <c r="AK798" s="363"/>
      <c r="AL798" s="363"/>
      <c r="AM798" s="363"/>
      <c r="AN798" s="363"/>
      <c r="AO798" s="363"/>
      <c r="AP798" s="363"/>
      <c r="AQ798" s="363"/>
      <c r="AR798" s="363"/>
      <c r="AS798" s="258">
        <f>SUM(AE798:AR798)</f>
        <v>0</v>
      </c>
    </row>
    <row r="799" spans="1:45" outlineLevel="1">
      <c r="A799" s="466"/>
      <c r="B799" s="256" t="s">
        <v>341</v>
      </c>
      <c r="C799" s="253" t="s">
        <v>163</v>
      </c>
      <c r="D799" s="257"/>
      <c r="E799" s="257"/>
      <c r="F799" s="257"/>
      <c r="G799" s="257"/>
      <c r="H799" s="257"/>
      <c r="I799" s="257"/>
      <c r="J799" s="257"/>
      <c r="K799" s="257"/>
      <c r="L799" s="257"/>
      <c r="M799" s="257"/>
      <c r="N799" s="257"/>
      <c r="O799" s="257"/>
      <c r="P799" s="257"/>
      <c r="Q799" s="416"/>
      <c r="R799" s="257"/>
      <c r="S799" s="257"/>
      <c r="T799" s="257"/>
      <c r="U799" s="257"/>
      <c r="V799" s="257"/>
      <c r="W799" s="257"/>
      <c r="X799" s="257"/>
      <c r="Y799" s="257"/>
      <c r="Z799" s="257"/>
      <c r="AA799" s="257"/>
      <c r="AB799" s="257"/>
      <c r="AC799" s="257"/>
      <c r="AD799" s="257"/>
      <c r="AE799" s="364">
        <f>AE798</f>
        <v>0</v>
      </c>
      <c r="AF799" s="364">
        <f t="shared" ref="AF799" si="2329">AF798</f>
        <v>0</v>
      </c>
      <c r="AG799" s="364">
        <f t="shared" ref="AG799" si="2330">AG798</f>
        <v>0</v>
      </c>
      <c r="AH799" s="364">
        <f t="shared" ref="AH799" si="2331">AH798</f>
        <v>0</v>
      </c>
      <c r="AI799" s="364">
        <f t="shared" ref="AI799" si="2332">AI798</f>
        <v>0</v>
      </c>
      <c r="AJ799" s="364">
        <f t="shared" ref="AJ799" si="2333">AJ798</f>
        <v>0</v>
      </c>
      <c r="AK799" s="364">
        <f t="shared" ref="AK799" si="2334">AK798</f>
        <v>0</v>
      </c>
      <c r="AL799" s="364">
        <f t="shared" ref="AL799" si="2335">AL798</f>
        <v>0</v>
      </c>
      <c r="AM799" s="364">
        <f t="shared" ref="AM799" si="2336">AM798</f>
        <v>0</v>
      </c>
      <c r="AN799" s="364">
        <f t="shared" ref="AN799" si="2337">AN798</f>
        <v>0</v>
      </c>
      <c r="AO799" s="364">
        <f t="shared" ref="AO799" si="2338">AO798</f>
        <v>0</v>
      </c>
      <c r="AP799" s="364">
        <f t="shared" ref="AP799" si="2339">AP798</f>
        <v>0</v>
      </c>
      <c r="AQ799" s="364">
        <f t="shared" ref="AQ799" si="2340">AQ798</f>
        <v>0</v>
      </c>
      <c r="AR799" s="364">
        <f t="shared" ref="AR799" si="2341">AR798</f>
        <v>0</v>
      </c>
      <c r="AS799" s="259"/>
    </row>
    <row r="800" spans="1:45" ht="15.75" outlineLevel="1">
      <c r="A800" s="466"/>
      <c r="B800" s="260"/>
      <c r="C800" s="261"/>
      <c r="D800" s="261"/>
      <c r="E800" s="261"/>
      <c r="F800" s="261"/>
      <c r="G800" s="261"/>
      <c r="H800" s="261"/>
      <c r="I800" s="261"/>
      <c r="J800" s="660"/>
      <c r="K800" s="261"/>
      <c r="L800" s="261"/>
      <c r="M800" s="261"/>
      <c r="N800" s="261"/>
      <c r="O800" s="261"/>
      <c r="P800" s="261"/>
      <c r="Q800" s="262"/>
      <c r="R800" s="261"/>
      <c r="S800" s="261"/>
      <c r="T800" s="261"/>
      <c r="U800" s="261"/>
      <c r="V800" s="261"/>
      <c r="W800" s="261"/>
      <c r="X800" s="261"/>
      <c r="Y800" s="261"/>
      <c r="Z800" s="261"/>
      <c r="AA800" s="261"/>
      <c r="AB800" s="261"/>
      <c r="AC800" s="261"/>
      <c r="AD800" s="261"/>
      <c r="AE800" s="365"/>
      <c r="AF800" s="366"/>
      <c r="AG800" s="366"/>
      <c r="AH800" s="366"/>
      <c r="AI800" s="366"/>
      <c r="AJ800" s="366"/>
      <c r="AK800" s="366"/>
      <c r="AL800" s="366"/>
      <c r="AM800" s="366"/>
      <c r="AN800" s="366"/>
      <c r="AO800" s="366"/>
      <c r="AP800" s="366"/>
      <c r="AQ800" s="366"/>
      <c r="AR800" s="366"/>
      <c r="AS800" s="264"/>
    </row>
    <row r="801" spans="1:45" outlineLevel="1">
      <c r="A801" s="466">
        <v>2</v>
      </c>
      <c r="B801" s="381" t="s">
        <v>96</v>
      </c>
      <c r="C801" s="253" t="s">
        <v>25</v>
      </c>
      <c r="D801" s="257"/>
      <c r="E801" s="257"/>
      <c r="F801" s="257"/>
      <c r="G801" s="257"/>
      <c r="H801" s="257"/>
      <c r="I801" s="257"/>
      <c r="J801" s="257"/>
      <c r="K801" s="257"/>
      <c r="L801" s="257"/>
      <c r="M801" s="257"/>
      <c r="N801" s="257"/>
      <c r="O801" s="257"/>
      <c r="P801" s="257"/>
      <c r="Q801" s="253"/>
      <c r="R801" s="257"/>
      <c r="S801" s="257"/>
      <c r="T801" s="257"/>
      <c r="U801" s="257"/>
      <c r="V801" s="257"/>
      <c r="W801" s="257"/>
      <c r="X801" s="257"/>
      <c r="Y801" s="257"/>
      <c r="Z801" s="257"/>
      <c r="AA801" s="257"/>
      <c r="AB801" s="257"/>
      <c r="AC801" s="257"/>
      <c r="AD801" s="257"/>
      <c r="AE801" s="363"/>
      <c r="AF801" s="363"/>
      <c r="AG801" s="363"/>
      <c r="AH801" s="363"/>
      <c r="AI801" s="363"/>
      <c r="AJ801" s="363"/>
      <c r="AK801" s="363"/>
      <c r="AL801" s="363"/>
      <c r="AM801" s="363"/>
      <c r="AN801" s="363"/>
      <c r="AO801" s="363"/>
      <c r="AP801" s="363"/>
      <c r="AQ801" s="363"/>
      <c r="AR801" s="363"/>
      <c r="AS801" s="258">
        <f>SUM(AE801:AR801)</f>
        <v>0</v>
      </c>
    </row>
    <row r="802" spans="1:45" outlineLevel="1">
      <c r="A802" s="466"/>
      <c r="B802" s="256" t="s">
        <v>341</v>
      </c>
      <c r="C802" s="253" t="s">
        <v>163</v>
      </c>
      <c r="D802" s="257"/>
      <c r="E802" s="257"/>
      <c r="F802" s="257"/>
      <c r="G802" s="257"/>
      <c r="H802" s="257"/>
      <c r="I802" s="257"/>
      <c r="J802" s="257"/>
      <c r="K802" s="257"/>
      <c r="L802" s="257"/>
      <c r="M802" s="257"/>
      <c r="N802" s="257"/>
      <c r="O802" s="257"/>
      <c r="P802" s="257"/>
      <c r="Q802" s="416"/>
      <c r="R802" s="257"/>
      <c r="S802" s="257"/>
      <c r="T802" s="257"/>
      <c r="U802" s="257"/>
      <c r="V802" s="257"/>
      <c r="W802" s="257"/>
      <c r="X802" s="257"/>
      <c r="Y802" s="257"/>
      <c r="Z802" s="257"/>
      <c r="AA802" s="257"/>
      <c r="AB802" s="257"/>
      <c r="AC802" s="257"/>
      <c r="AD802" s="257"/>
      <c r="AE802" s="364">
        <f>AE801</f>
        <v>0</v>
      </c>
      <c r="AF802" s="364">
        <f t="shared" ref="AF802" si="2342">AF801</f>
        <v>0</v>
      </c>
      <c r="AG802" s="364">
        <f t="shared" ref="AG802" si="2343">AG801</f>
        <v>0</v>
      </c>
      <c r="AH802" s="364">
        <f t="shared" ref="AH802" si="2344">AH801</f>
        <v>0</v>
      </c>
      <c r="AI802" s="364">
        <f t="shared" ref="AI802" si="2345">AI801</f>
        <v>0</v>
      </c>
      <c r="AJ802" s="364">
        <f t="shared" ref="AJ802" si="2346">AJ801</f>
        <v>0</v>
      </c>
      <c r="AK802" s="364">
        <f t="shared" ref="AK802" si="2347">AK801</f>
        <v>0</v>
      </c>
      <c r="AL802" s="364">
        <f t="shared" ref="AL802" si="2348">AL801</f>
        <v>0</v>
      </c>
      <c r="AM802" s="364">
        <f t="shared" ref="AM802" si="2349">AM801</f>
        <v>0</v>
      </c>
      <c r="AN802" s="364">
        <f t="shared" ref="AN802" si="2350">AN801</f>
        <v>0</v>
      </c>
      <c r="AO802" s="364">
        <f t="shared" ref="AO802" si="2351">AO801</f>
        <v>0</v>
      </c>
      <c r="AP802" s="364">
        <f t="shared" ref="AP802" si="2352">AP801</f>
        <v>0</v>
      </c>
      <c r="AQ802" s="364">
        <f t="shared" ref="AQ802" si="2353">AQ801</f>
        <v>0</v>
      </c>
      <c r="AR802" s="364">
        <f t="shared" ref="AR802" si="2354">AR801</f>
        <v>0</v>
      </c>
      <c r="AS802" s="259"/>
    </row>
    <row r="803" spans="1:45" ht="15.75" outlineLevel="1">
      <c r="A803" s="466"/>
      <c r="B803" s="260"/>
      <c r="C803" s="261"/>
      <c r="D803" s="266"/>
      <c r="E803" s="266"/>
      <c r="F803" s="266"/>
      <c r="G803" s="266"/>
      <c r="H803" s="266"/>
      <c r="I803" s="266"/>
      <c r="J803" s="266"/>
      <c r="K803" s="266"/>
      <c r="L803" s="266"/>
      <c r="M803" s="266"/>
      <c r="N803" s="266"/>
      <c r="O803" s="266"/>
      <c r="P803" s="266"/>
      <c r="Q803" s="262"/>
      <c r="R803" s="266"/>
      <c r="S803" s="266"/>
      <c r="T803" s="266"/>
      <c r="U803" s="266"/>
      <c r="V803" s="266"/>
      <c r="W803" s="266"/>
      <c r="X803" s="266"/>
      <c r="Y803" s="266"/>
      <c r="Z803" s="266"/>
      <c r="AA803" s="266"/>
      <c r="AB803" s="266"/>
      <c r="AC803" s="266"/>
      <c r="AD803" s="266"/>
      <c r="AE803" s="365"/>
      <c r="AF803" s="366"/>
      <c r="AG803" s="366"/>
      <c r="AH803" s="366"/>
      <c r="AI803" s="366"/>
      <c r="AJ803" s="366"/>
      <c r="AK803" s="366"/>
      <c r="AL803" s="366"/>
      <c r="AM803" s="366"/>
      <c r="AN803" s="366"/>
      <c r="AO803" s="366"/>
      <c r="AP803" s="366"/>
      <c r="AQ803" s="366"/>
      <c r="AR803" s="366"/>
      <c r="AS803" s="264"/>
    </row>
    <row r="804" spans="1:45" outlineLevel="1">
      <c r="A804" s="466">
        <v>3</v>
      </c>
      <c r="B804" s="381" t="s">
        <v>97</v>
      </c>
      <c r="C804" s="253" t="s">
        <v>25</v>
      </c>
      <c r="D804" s="257"/>
      <c r="E804" s="257"/>
      <c r="F804" s="257"/>
      <c r="G804" s="257"/>
      <c r="H804" s="257"/>
      <c r="I804" s="257"/>
      <c r="J804" s="257"/>
      <c r="K804" s="257"/>
      <c r="L804" s="257"/>
      <c r="M804" s="257"/>
      <c r="N804" s="257"/>
      <c r="O804" s="257"/>
      <c r="P804" s="257"/>
      <c r="Q804" s="253"/>
      <c r="R804" s="257"/>
      <c r="S804" s="257"/>
      <c r="T804" s="257"/>
      <c r="U804" s="257"/>
      <c r="V804" s="257"/>
      <c r="W804" s="257"/>
      <c r="X804" s="257"/>
      <c r="Y804" s="257"/>
      <c r="Z804" s="257"/>
      <c r="AA804" s="257"/>
      <c r="AB804" s="257"/>
      <c r="AC804" s="257"/>
      <c r="AD804" s="257"/>
      <c r="AE804" s="363"/>
      <c r="AF804" s="363"/>
      <c r="AG804" s="363"/>
      <c r="AH804" s="363"/>
      <c r="AI804" s="363"/>
      <c r="AJ804" s="363"/>
      <c r="AK804" s="363"/>
      <c r="AL804" s="363"/>
      <c r="AM804" s="363"/>
      <c r="AN804" s="363"/>
      <c r="AO804" s="363"/>
      <c r="AP804" s="363"/>
      <c r="AQ804" s="363"/>
      <c r="AR804" s="363"/>
      <c r="AS804" s="258">
        <f>SUM(AE804:AR804)</f>
        <v>0</v>
      </c>
    </row>
    <row r="805" spans="1:45" outlineLevel="1">
      <c r="A805" s="466"/>
      <c r="B805" s="256" t="s">
        <v>341</v>
      </c>
      <c r="C805" s="253" t="s">
        <v>163</v>
      </c>
      <c r="D805" s="257"/>
      <c r="E805" s="257"/>
      <c r="F805" s="257"/>
      <c r="G805" s="257"/>
      <c r="H805" s="257"/>
      <c r="I805" s="257"/>
      <c r="J805" s="257"/>
      <c r="K805" s="257"/>
      <c r="L805" s="257"/>
      <c r="M805" s="257"/>
      <c r="N805" s="257"/>
      <c r="O805" s="257"/>
      <c r="P805" s="257"/>
      <c r="Q805" s="416"/>
      <c r="R805" s="257"/>
      <c r="S805" s="257"/>
      <c r="T805" s="257"/>
      <c r="U805" s="257"/>
      <c r="V805" s="257"/>
      <c r="W805" s="257"/>
      <c r="X805" s="257"/>
      <c r="Y805" s="257"/>
      <c r="Z805" s="257"/>
      <c r="AA805" s="257"/>
      <c r="AB805" s="257"/>
      <c r="AC805" s="257"/>
      <c r="AD805" s="257"/>
      <c r="AE805" s="364">
        <f>AE804</f>
        <v>0</v>
      </c>
      <c r="AF805" s="364">
        <f t="shared" ref="AF805" si="2355">AF804</f>
        <v>0</v>
      </c>
      <c r="AG805" s="364">
        <f t="shared" ref="AG805" si="2356">AG804</f>
        <v>0</v>
      </c>
      <c r="AH805" s="364">
        <f t="shared" ref="AH805" si="2357">AH804</f>
        <v>0</v>
      </c>
      <c r="AI805" s="364">
        <f t="shared" ref="AI805" si="2358">AI804</f>
        <v>0</v>
      </c>
      <c r="AJ805" s="364">
        <f t="shared" ref="AJ805" si="2359">AJ804</f>
        <v>0</v>
      </c>
      <c r="AK805" s="364">
        <f t="shared" ref="AK805" si="2360">AK804</f>
        <v>0</v>
      </c>
      <c r="AL805" s="364">
        <f t="shared" ref="AL805" si="2361">AL804</f>
        <v>0</v>
      </c>
      <c r="AM805" s="364">
        <f t="shared" ref="AM805" si="2362">AM804</f>
        <v>0</v>
      </c>
      <c r="AN805" s="364">
        <f t="shared" ref="AN805" si="2363">AN804</f>
        <v>0</v>
      </c>
      <c r="AO805" s="364">
        <f t="shared" ref="AO805" si="2364">AO804</f>
        <v>0</v>
      </c>
      <c r="AP805" s="364">
        <f t="shared" ref="AP805" si="2365">AP804</f>
        <v>0</v>
      </c>
      <c r="AQ805" s="364">
        <f t="shared" ref="AQ805" si="2366">AQ804</f>
        <v>0</v>
      </c>
      <c r="AR805" s="364">
        <f t="shared" ref="AR805" si="2367">AR804</f>
        <v>0</v>
      </c>
      <c r="AS805" s="259"/>
    </row>
    <row r="806" spans="1:45" outlineLevel="1">
      <c r="A806" s="466"/>
      <c r="B806" s="256"/>
      <c r="C806" s="267"/>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c r="AA806" s="253"/>
      <c r="AB806" s="253"/>
      <c r="AC806" s="253"/>
      <c r="AD806" s="253"/>
      <c r="AE806" s="365"/>
      <c r="AF806" s="365"/>
      <c r="AG806" s="365"/>
      <c r="AH806" s="365"/>
      <c r="AI806" s="365"/>
      <c r="AJ806" s="365"/>
      <c r="AK806" s="365"/>
      <c r="AL806" s="365"/>
      <c r="AM806" s="365"/>
      <c r="AN806" s="365"/>
      <c r="AO806" s="365"/>
      <c r="AP806" s="365"/>
      <c r="AQ806" s="365"/>
      <c r="AR806" s="365"/>
      <c r="AS806" s="268"/>
    </row>
    <row r="807" spans="1:45" outlineLevel="1">
      <c r="A807" s="466">
        <v>4</v>
      </c>
      <c r="B807" s="275" t="s">
        <v>654</v>
      </c>
      <c r="C807" s="253" t="s">
        <v>25</v>
      </c>
      <c r="D807" s="257"/>
      <c r="E807" s="257"/>
      <c r="F807" s="257"/>
      <c r="G807" s="257"/>
      <c r="H807" s="257"/>
      <c r="I807" s="257"/>
      <c r="J807" s="257"/>
      <c r="K807" s="257"/>
      <c r="L807" s="257"/>
      <c r="M807" s="257"/>
      <c r="N807" s="257"/>
      <c r="O807" s="257"/>
      <c r="P807" s="257"/>
      <c r="Q807" s="253"/>
      <c r="R807" s="257"/>
      <c r="S807" s="257"/>
      <c r="T807" s="257"/>
      <c r="U807" s="257"/>
      <c r="V807" s="257"/>
      <c r="W807" s="257"/>
      <c r="X807" s="257"/>
      <c r="Y807" s="257"/>
      <c r="Z807" s="257"/>
      <c r="AA807" s="257"/>
      <c r="AB807" s="257"/>
      <c r="AC807" s="257"/>
      <c r="AD807" s="257"/>
      <c r="AE807" s="368"/>
      <c r="AF807" s="368"/>
      <c r="AG807" s="368"/>
      <c r="AH807" s="368"/>
      <c r="AI807" s="368"/>
      <c r="AJ807" s="368"/>
      <c r="AK807" s="368"/>
      <c r="AL807" s="363"/>
      <c r="AM807" s="363"/>
      <c r="AN807" s="363"/>
      <c r="AO807" s="363"/>
      <c r="AP807" s="363"/>
      <c r="AQ807" s="363"/>
      <c r="AR807" s="363"/>
      <c r="AS807" s="258">
        <f>SUM(AE807:AR807)</f>
        <v>0</v>
      </c>
    </row>
    <row r="808" spans="1:45" outlineLevel="1">
      <c r="A808" s="466"/>
      <c r="B808" s="256" t="s">
        <v>341</v>
      </c>
      <c r="C808" s="253" t="s">
        <v>163</v>
      </c>
      <c r="D808" s="257"/>
      <c r="E808" s="257"/>
      <c r="F808" s="257"/>
      <c r="G808" s="257"/>
      <c r="H808" s="257"/>
      <c r="I808" s="257"/>
      <c r="J808" s="257"/>
      <c r="K808" s="257"/>
      <c r="L808" s="257"/>
      <c r="M808" s="257"/>
      <c r="N808" s="257"/>
      <c r="O808" s="257"/>
      <c r="P808" s="257"/>
      <c r="Q808" s="416"/>
      <c r="R808" s="257"/>
      <c r="S808" s="257"/>
      <c r="T808" s="257"/>
      <c r="U808" s="257"/>
      <c r="V808" s="257"/>
      <c r="W808" s="257"/>
      <c r="X808" s="257"/>
      <c r="Y808" s="257"/>
      <c r="Z808" s="257"/>
      <c r="AA808" s="257"/>
      <c r="AB808" s="257"/>
      <c r="AC808" s="257"/>
      <c r="AD808" s="257"/>
      <c r="AE808" s="364">
        <f>AE807</f>
        <v>0</v>
      </c>
      <c r="AF808" s="364">
        <f t="shared" ref="AF808" si="2368">AF807</f>
        <v>0</v>
      </c>
      <c r="AG808" s="364">
        <f t="shared" ref="AG808" si="2369">AG807</f>
        <v>0</v>
      </c>
      <c r="AH808" s="364">
        <f t="shared" ref="AH808" si="2370">AH807</f>
        <v>0</v>
      </c>
      <c r="AI808" s="364">
        <f t="shared" ref="AI808" si="2371">AI807</f>
        <v>0</v>
      </c>
      <c r="AJ808" s="364">
        <f t="shared" ref="AJ808" si="2372">AJ807</f>
        <v>0</v>
      </c>
      <c r="AK808" s="364">
        <f t="shared" ref="AK808" si="2373">AK807</f>
        <v>0</v>
      </c>
      <c r="AL808" s="364">
        <f t="shared" ref="AL808" si="2374">AL807</f>
        <v>0</v>
      </c>
      <c r="AM808" s="364">
        <f t="shared" ref="AM808" si="2375">AM807</f>
        <v>0</v>
      </c>
      <c r="AN808" s="364">
        <f t="shared" ref="AN808" si="2376">AN807</f>
        <v>0</v>
      </c>
      <c r="AO808" s="364">
        <f t="shared" ref="AO808" si="2377">AO807</f>
        <v>0</v>
      </c>
      <c r="AP808" s="364">
        <f t="shared" ref="AP808" si="2378">AP807</f>
        <v>0</v>
      </c>
      <c r="AQ808" s="364">
        <f t="shared" ref="AQ808" si="2379">AQ807</f>
        <v>0</v>
      </c>
      <c r="AR808" s="364">
        <f t="shared" ref="AR808" si="2380">AR807</f>
        <v>0</v>
      </c>
      <c r="AS808" s="259"/>
    </row>
    <row r="809" spans="1:45" outlineLevel="1">
      <c r="A809" s="466"/>
      <c r="B809" s="256"/>
      <c r="C809" s="267"/>
      <c r="D809" s="266"/>
      <c r="E809" s="266"/>
      <c r="F809" s="266"/>
      <c r="G809" s="266"/>
      <c r="H809" s="266"/>
      <c r="I809" s="266"/>
      <c r="J809" s="266"/>
      <c r="K809" s="266"/>
      <c r="L809" s="266"/>
      <c r="M809" s="266"/>
      <c r="N809" s="266"/>
      <c r="O809" s="266"/>
      <c r="P809" s="266"/>
      <c r="Q809" s="253"/>
      <c r="R809" s="266"/>
      <c r="S809" s="266"/>
      <c r="T809" s="266"/>
      <c r="U809" s="266"/>
      <c r="V809" s="266"/>
      <c r="W809" s="266"/>
      <c r="X809" s="266"/>
      <c r="Y809" s="266"/>
      <c r="Z809" s="266"/>
      <c r="AA809" s="266"/>
      <c r="AB809" s="266"/>
      <c r="AC809" s="266"/>
      <c r="AD809" s="266"/>
      <c r="AE809" s="365"/>
      <c r="AF809" s="365"/>
      <c r="AG809" s="365"/>
      <c r="AH809" s="365"/>
      <c r="AI809" s="365"/>
      <c r="AJ809" s="365"/>
      <c r="AK809" s="365"/>
      <c r="AL809" s="365"/>
      <c r="AM809" s="365"/>
      <c r="AN809" s="365"/>
      <c r="AO809" s="365"/>
      <c r="AP809" s="365"/>
      <c r="AQ809" s="365"/>
      <c r="AR809" s="365"/>
      <c r="AS809" s="268"/>
    </row>
    <row r="810" spans="1:45" ht="15.75" customHeight="1" outlineLevel="1">
      <c r="A810" s="466">
        <v>5</v>
      </c>
      <c r="B810" s="381" t="s">
        <v>98</v>
      </c>
      <c r="C810" s="253" t="s">
        <v>25</v>
      </c>
      <c r="D810" s="257"/>
      <c r="E810" s="257"/>
      <c r="F810" s="257"/>
      <c r="G810" s="257"/>
      <c r="H810" s="257"/>
      <c r="I810" s="257"/>
      <c r="J810" s="257"/>
      <c r="K810" s="257"/>
      <c r="L810" s="257"/>
      <c r="M810" s="257"/>
      <c r="N810" s="257"/>
      <c r="O810" s="257"/>
      <c r="P810" s="257"/>
      <c r="Q810" s="253"/>
      <c r="R810" s="257"/>
      <c r="S810" s="257"/>
      <c r="T810" s="257"/>
      <c r="U810" s="257"/>
      <c r="V810" s="257"/>
      <c r="W810" s="257"/>
      <c r="X810" s="257"/>
      <c r="Y810" s="257"/>
      <c r="Z810" s="257"/>
      <c r="AA810" s="257"/>
      <c r="AB810" s="257"/>
      <c r="AC810" s="257"/>
      <c r="AD810" s="257"/>
      <c r="AE810" s="368"/>
      <c r="AF810" s="368"/>
      <c r="AG810" s="368"/>
      <c r="AH810" s="368"/>
      <c r="AI810" s="368"/>
      <c r="AJ810" s="368"/>
      <c r="AK810" s="368"/>
      <c r="AL810" s="363"/>
      <c r="AM810" s="363"/>
      <c r="AN810" s="363"/>
      <c r="AO810" s="363"/>
      <c r="AP810" s="363"/>
      <c r="AQ810" s="363"/>
      <c r="AR810" s="363"/>
      <c r="AS810" s="258">
        <f>SUM(AE810:AR810)</f>
        <v>0</v>
      </c>
    </row>
    <row r="811" spans="1:45" ht="20.25" customHeight="1" outlineLevel="1">
      <c r="A811" s="466"/>
      <c r="B811" s="256" t="s">
        <v>341</v>
      </c>
      <c r="C811" s="253" t="s">
        <v>163</v>
      </c>
      <c r="D811" s="257"/>
      <c r="E811" s="257"/>
      <c r="F811" s="257"/>
      <c r="G811" s="257"/>
      <c r="H811" s="257"/>
      <c r="I811" s="257"/>
      <c r="J811" s="257"/>
      <c r="K811" s="257"/>
      <c r="L811" s="257"/>
      <c r="M811" s="257"/>
      <c r="N811" s="257"/>
      <c r="O811" s="257"/>
      <c r="P811" s="257"/>
      <c r="Q811" s="416"/>
      <c r="R811" s="257"/>
      <c r="S811" s="257"/>
      <c r="T811" s="257"/>
      <c r="U811" s="257"/>
      <c r="V811" s="257"/>
      <c r="W811" s="257"/>
      <c r="X811" s="257"/>
      <c r="Y811" s="257"/>
      <c r="Z811" s="257"/>
      <c r="AA811" s="257"/>
      <c r="AB811" s="257"/>
      <c r="AC811" s="257"/>
      <c r="AD811" s="257"/>
      <c r="AE811" s="364">
        <f>AE810</f>
        <v>0</v>
      </c>
      <c r="AF811" s="364">
        <f t="shared" ref="AF811" si="2381">AF810</f>
        <v>0</v>
      </c>
      <c r="AG811" s="364">
        <f t="shared" ref="AG811" si="2382">AG810</f>
        <v>0</v>
      </c>
      <c r="AH811" s="364">
        <f t="shared" ref="AH811" si="2383">AH810</f>
        <v>0</v>
      </c>
      <c r="AI811" s="364">
        <f t="shared" ref="AI811" si="2384">AI810</f>
        <v>0</v>
      </c>
      <c r="AJ811" s="364">
        <f t="shared" ref="AJ811" si="2385">AJ810</f>
        <v>0</v>
      </c>
      <c r="AK811" s="364">
        <f t="shared" ref="AK811" si="2386">AK810</f>
        <v>0</v>
      </c>
      <c r="AL811" s="364">
        <f t="shared" ref="AL811" si="2387">AL810</f>
        <v>0</v>
      </c>
      <c r="AM811" s="364">
        <f t="shared" ref="AM811" si="2388">AM810</f>
        <v>0</v>
      </c>
      <c r="AN811" s="364">
        <f t="shared" ref="AN811" si="2389">AN810</f>
        <v>0</v>
      </c>
      <c r="AO811" s="364">
        <f t="shared" ref="AO811" si="2390">AO810</f>
        <v>0</v>
      </c>
      <c r="AP811" s="364">
        <f t="shared" ref="AP811" si="2391">AP810</f>
        <v>0</v>
      </c>
      <c r="AQ811" s="364">
        <f t="shared" ref="AQ811" si="2392">AQ810</f>
        <v>0</v>
      </c>
      <c r="AR811" s="364">
        <f t="shared" ref="AR811" si="2393">AR810</f>
        <v>0</v>
      </c>
      <c r="AS811" s="259"/>
    </row>
    <row r="812" spans="1:45" outlineLevel="1">
      <c r="A812" s="466"/>
      <c r="B812" s="256"/>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c r="AA812" s="253"/>
      <c r="AB812" s="253"/>
      <c r="AC812" s="253"/>
      <c r="AD812" s="253"/>
      <c r="AE812" s="375"/>
      <c r="AF812" s="376"/>
      <c r="AG812" s="376"/>
      <c r="AH812" s="376"/>
      <c r="AI812" s="376"/>
      <c r="AJ812" s="376"/>
      <c r="AK812" s="376"/>
      <c r="AL812" s="376"/>
      <c r="AM812" s="376"/>
      <c r="AN812" s="376"/>
      <c r="AO812" s="376"/>
      <c r="AP812" s="376"/>
      <c r="AQ812" s="376"/>
      <c r="AR812" s="376"/>
      <c r="AS812" s="259"/>
    </row>
    <row r="813" spans="1:45" ht="15.75" outlineLevel="1">
      <c r="A813" s="466"/>
      <c r="B813" s="280" t="s">
        <v>495</v>
      </c>
      <c r="C813" s="251"/>
      <c r="D813" s="251"/>
      <c r="E813" s="251"/>
      <c r="F813" s="251"/>
      <c r="G813" s="251"/>
      <c r="H813" s="251"/>
      <c r="I813" s="251"/>
      <c r="J813" s="251"/>
      <c r="K813" s="251"/>
      <c r="L813" s="251"/>
      <c r="M813" s="251"/>
      <c r="N813" s="251"/>
      <c r="O813" s="251"/>
      <c r="P813" s="251"/>
      <c r="Q813" s="252"/>
      <c r="R813" s="251"/>
      <c r="S813" s="251"/>
      <c r="T813" s="251"/>
      <c r="U813" s="251"/>
      <c r="V813" s="251"/>
      <c r="W813" s="251"/>
      <c r="X813" s="251"/>
      <c r="Y813" s="251"/>
      <c r="Z813" s="251"/>
      <c r="AA813" s="251"/>
      <c r="AB813" s="251"/>
      <c r="AC813" s="251"/>
      <c r="AD813" s="251"/>
      <c r="AE813" s="367"/>
      <c r="AF813" s="367"/>
      <c r="AG813" s="367"/>
      <c r="AH813" s="367"/>
      <c r="AI813" s="367"/>
      <c r="AJ813" s="367"/>
      <c r="AK813" s="367"/>
      <c r="AL813" s="367"/>
      <c r="AM813" s="367"/>
      <c r="AN813" s="367"/>
      <c r="AO813" s="367"/>
      <c r="AP813" s="367"/>
      <c r="AQ813" s="367"/>
      <c r="AR813" s="367"/>
      <c r="AS813" s="254"/>
    </row>
    <row r="814" spans="1:45" outlineLevel="1">
      <c r="A814" s="466">
        <v>6</v>
      </c>
      <c r="B814" s="381" t="s">
        <v>99</v>
      </c>
      <c r="C814" s="253" t="s">
        <v>25</v>
      </c>
      <c r="D814" s="257"/>
      <c r="E814" s="257"/>
      <c r="F814" s="257"/>
      <c r="G814" s="257"/>
      <c r="H814" s="257"/>
      <c r="I814" s="257"/>
      <c r="J814" s="257"/>
      <c r="K814" s="257"/>
      <c r="L814" s="257"/>
      <c r="M814" s="257"/>
      <c r="N814" s="257"/>
      <c r="O814" s="257"/>
      <c r="P814" s="257"/>
      <c r="Q814" s="257">
        <v>12</v>
      </c>
      <c r="R814" s="257"/>
      <c r="S814" s="257"/>
      <c r="T814" s="257"/>
      <c r="U814" s="257"/>
      <c r="V814" s="257"/>
      <c r="W814" s="257"/>
      <c r="X814" s="257"/>
      <c r="Y814" s="257"/>
      <c r="Z814" s="257"/>
      <c r="AA814" s="257"/>
      <c r="AB814" s="257"/>
      <c r="AC814" s="257"/>
      <c r="AD814" s="257"/>
      <c r="AE814" s="368"/>
      <c r="AF814" s="368"/>
      <c r="AG814" s="368"/>
      <c r="AH814" s="368"/>
      <c r="AI814" s="368"/>
      <c r="AJ814" s="368"/>
      <c r="AK814" s="368"/>
      <c r="AL814" s="368"/>
      <c r="AM814" s="368"/>
      <c r="AN814" s="368"/>
      <c r="AO814" s="368"/>
      <c r="AP814" s="368"/>
      <c r="AQ814" s="368"/>
      <c r="AR814" s="368"/>
      <c r="AS814" s="258">
        <f>SUM(AE814:AR814)</f>
        <v>0</v>
      </c>
    </row>
    <row r="815" spans="1:45" outlineLevel="1">
      <c r="A815" s="466"/>
      <c r="B815" s="256" t="s">
        <v>341</v>
      </c>
      <c r="C815" s="253" t="s">
        <v>163</v>
      </c>
      <c r="D815" s="257"/>
      <c r="E815" s="257"/>
      <c r="F815" s="257"/>
      <c r="G815" s="257"/>
      <c r="H815" s="257"/>
      <c r="I815" s="257"/>
      <c r="J815" s="257"/>
      <c r="K815" s="257"/>
      <c r="L815" s="257"/>
      <c r="M815" s="257"/>
      <c r="N815" s="257"/>
      <c r="O815" s="257"/>
      <c r="P815" s="257"/>
      <c r="Q815" s="257">
        <f>Q814</f>
        <v>12</v>
      </c>
      <c r="R815" s="257"/>
      <c r="S815" s="257"/>
      <c r="T815" s="257"/>
      <c r="U815" s="257"/>
      <c r="V815" s="257"/>
      <c r="W815" s="257"/>
      <c r="X815" s="257"/>
      <c r="Y815" s="257"/>
      <c r="Z815" s="257"/>
      <c r="AA815" s="257"/>
      <c r="AB815" s="257"/>
      <c r="AC815" s="257"/>
      <c r="AD815" s="257"/>
      <c r="AE815" s="364">
        <f>AE814</f>
        <v>0</v>
      </c>
      <c r="AF815" s="364">
        <f t="shared" ref="AF815" si="2394">AF814</f>
        <v>0</v>
      </c>
      <c r="AG815" s="364">
        <f t="shared" ref="AG815" si="2395">AG814</f>
        <v>0</v>
      </c>
      <c r="AH815" s="364">
        <f t="shared" ref="AH815" si="2396">AH814</f>
        <v>0</v>
      </c>
      <c r="AI815" s="364">
        <f t="shared" ref="AI815" si="2397">AI814</f>
        <v>0</v>
      </c>
      <c r="AJ815" s="364">
        <f t="shared" ref="AJ815" si="2398">AJ814</f>
        <v>0</v>
      </c>
      <c r="AK815" s="364">
        <f t="shared" ref="AK815" si="2399">AK814</f>
        <v>0</v>
      </c>
      <c r="AL815" s="364">
        <f t="shared" ref="AL815" si="2400">AL814</f>
        <v>0</v>
      </c>
      <c r="AM815" s="364">
        <f t="shared" ref="AM815" si="2401">AM814</f>
        <v>0</v>
      </c>
      <c r="AN815" s="364">
        <f t="shared" ref="AN815" si="2402">AN814</f>
        <v>0</v>
      </c>
      <c r="AO815" s="364">
        <f t="shared" ref="AO815" si="2403">AO814</f>
        <v>0</v>
      </c>
      <c r="AP815" s="364">
        <f t="shared" ref="AP815" si="2404">AP814</f>
        <v>0</v>
      </c>
      <c r="AQ815" s="364">
        <f t="shared" ref="AQ815" si="2405">AQ814</f>
        <v>0</v>
      </c>
      <c r="AR815" s="364">
        <f t="shared" ref="AR815" si="2406">AR814</f>
        <v>0</v>
      </c>
      <c r="AS815" s="272"/>
    </row>
    <row r="816" spans="1:45" outlineLevel="1">
      <c r="A816" s="466"/>
      <c r="B816" s="271"/>
      <c r="C816" s="27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c r="AA816" s="253"/>
      <c r="AB816" s="253"/>
      <c r="AC816" s="253"/>
      <c r="AD816" s="253"/>
      <c r="AE816" s="369"/>
      <c r="AF816" s="369"/>
      <c r="AG816" s="369"/>
      <c r="AH816" s="369"/>
      <c r="AI816" s="369"/>
      <c r="AJ816" s="369"/>
      <c r="AK816" s="369"/>
      <c r="AL816" s="369"/>
      <c r="AM816" s="369"/>
      <c r="AN816" s="369"/>
      <c r="AO816" s="369"/>
      <c r="AP816" s="369"/>
      <c r="AQ816" s="369"/>
      <c r="AR816" s="369"/>
      <c r="AS816" s="274"/>
    </row>
    <row r="817" spans="1:45" ht="30" outlineLevel="1">
      <c r="A817" s="466">
        <v>7</v>
      </c>
      <c r="B817" s="381" t="s">
        <v>100</v>
      </c>
      <c r="C817" s="253" t="s">
        <v>25</v>
      </c>
      <c r="D817" s="257"/>
      <c r="E817" s="257"/>
      <c r="F817" s="257"/>
      <c r="G817" s="257"/>
      <c r="H817" s="257"/>
      <c r="I817" s="257"/>
      <c r="J817" s="257"/>
      <c r="K817" s="257"/>
      <c r="L817" s="257"/>
      <c r="M817" s="257"/>
      <c r="N817" s="257"/>
      <c r="O817" s="257"/>
      <c r="P817" s="257"/>
      <c r="Q817" s="257">
        <v>12</v>
      </c>
      <c r="R817" s="257"/>
      <c r="S817" s="257"/>
      <c r="T817" s="257"/>
      <c r="U817" s="257"/>
      <c r="V817" s="257"/>
      <c r="W817" s="257"/>
      <c r="X817" s="257"/>
      <c r="Y817" s="257"/>
      <c r="Z817" s="257"/>
      <c r="AA817" s="257"/>
      <c r="AB817" s="257"/>
      <c r="AC817" s="257"/>
      <c r="AD817" s="257"/>
      <c r="AE817" s="368"/>
      <c r="AF817" s="368"/>
      <c r="AG817" s="368"/>
      <c r="AH817" s="368"/>
      <c r="AI817" s="368"/>
      <c r="AJ817" s="368"/>
      <c r="AK817" s="368"/>
      <c r="AL817" s="368"/>
      <c r="AM817" s="368"/>
      <c r="AN817" s="368"/>
      <c r="AO817" s="368"/>
      <c r="AP817" s="368"/>
      <c r="AQ817" s="368"/>
      <c r="AR817" s="368"/>
      <c r="AS817" s="258">
        <f>SUM(AE817:AR817)</f>
        <v>0</v>
      </c>
    </row>
    <row r="818" spans="1:45" outlineLevel="1">
      <c r="A818" s="466"/>
      <c r="B818" s="256" t="s">
        <v>341</v>
      </c>
      <c r="C818" s="253" t="s">
        <v>163</v>
      </c>
      <c r="D818" s="257"/>
      <c r="E818" s="257"/>
      <c r="F818" s="257"/>
      <c r="G818" s="257"/>
      <c r="H818" s="257"/>
      <c r="I818" s="257"/>
      <c r="J818" s="257"/>
      <c r="K818" s="257"/>
      <c r="L818" s="257"/>
      <c r="M818" s="257"/>
      <c r="N818" s="257"/>
      <c r="O818" s="257"/>
      <c r="P818" s="257"/>
      <c r="Q818" s="257">
        <f>Q817</f>
        <v>12</v>
      </c>
      <c r="R818" s="257"/>
      <c r="S818" s="257"/>
      <c r="T818" s="257"/>
      <c r="U818" s="257"/>
      <c r="V818" s="257"/>
      <c r="W818" s="257"/>
      <c r="X818" s="257"/>
      <c r="Y818" s="257"/>
      <c r="Z818" s="257"/>
      <c r="AA818" s="257"/>
      <c r="AB818" s="257"/>
      <c r="AC818" s="257"/>
      <c r="AD818" s="257"/>
      <c r="AE818" s="364">
        <f>AE817</f>
        <v>0</v>
      </c>
      <c r="AF818" s="364">
        <f t="shared" ref="AF818" si="2407">AF817</f>
        <v>0</v>
      </c>
      <c r="AG818" s="364">
        <f t="shared" ref="AG818" si="2408">AG817</f>
        <v>0</v>
      </c>
      <c r="AH818" s="364">
        <f t="shared" ref="AH818" si="2409">AH817</f>
        <v>0</v>
      </c>
      <c r="AI818" s="364">
        <f t="shared" ref="AI818" si="2410">AI817</f>
        <v>0</v>
      </c>
      <c r="AJ818" s="364">
        <f t="shared" ref="AJ818" si="2411">AJ817</f>
        <v>0</v>
      </c>
      <c r="AK818" s="364">
        <f t="shared" ref="AK818" si="2412">AK817</f>
        <v>0</v>
      </c>
      <c r="AL818" s="364">
        <f t="shared" ref="AL818" si="2413">AL817</f>
        <v>0</v>
      </c>
      <c r="AM818" s="364">
        <f t="shared" ref="AM818" si="2414">AM817</f>
        <v>0</v>
      </c>
      <c r="AN818" s="364">
        <f t="shared" ref="AN818" si="2415">AN817</f>
        <v>0</v>
      </c>
      <c r="AO818" s="364">
        <f t="shared" ref="AO818" si="2416">AO817</f>
        <v>0</v>
      </c>
      <c r="AP818" s="364">
        <f t="shared" ref="AP818" si="2417">AP817</f>
        <v>0</v>
      </c>
      <c r="AQ818" s="364">
        <f t="shared" ref="AQ818" si="2418">AQ817</f>
        <v>0</v>
      </c>
      <c r="AR818" s="364">
        <f t="shared" ref="AR818" si="2419">AR817</f>
        <v>0</v>
      </c>
      <c r="AS818" s="272"/>
    </row>
    <row r="819" spans="1:45" outlineLevel="1">
      <c r="A819" s="466"/>
      <c r="B819" s="275"/>
      <c r="C819" s="27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c r="AA819" s="253"/>
      <c r="AB819" s="253"/>
      <c r="AC819" s="253"/>
      <c r="AD819" s="253"/>
      <c r="AE819" s="369"/>
      <c r="AF819" s="370"/>
      <c r="AG819" s="369"/>
      <c r="AH819" s="369"/>
      <c r="AI819" s="369"/>
      <c r="AJ819" s="369"/>
      <c r="AK819" s="369"/>
      <c r="AL819" s="369"/>
      <c r="AM819" s="369"/>
      <c r="AN819" s="369"/>
      <c r="AO819" s="369"/>
      <c r="AP819" s="369"/>
      <c r="AQ819" s="369"/>
      <c r="AR819" s="369"/>
      <c r="AS819" s="274"/>
    </row>
    <row r="820" spans="1:45" outlineLevel="1">
      <c r="A820" s="466">
        <v>8</v>
      </c>
      <c r="B820" s="381" t="s">
        <v>101</v>
      </c>
      <c r="C820" s="253" t="s">
        <v>25</v>
      </c>
      <c r="D820" s="257"/>
      <c r="E820" s="257"/>
      <c r="F820" s="257"/>
      <c r="G820" s="257"/>
      <c r="H820" s="257"/>
      <c r="I820" s="257"/>
      <c r="J820" s="257"/>
      <c r="K820" s="257"/>
      <c r="L820" s="257"/>
      <c r="M820" s="257"/>
      <c r="N820" s="257"/>
      <c r="O820" s="257"/>
      <c r="P820" s="257"/>
      <c r="Q820" s="257">
        <v>12</v>
      </c>
      <c r="R820" s="257"/>
      <c r="S820" s="257"/>
      <c r="T820" s="257"/>
      <c r="U820" s="257"/>
      <c r="V820" s="257"/>
      <c r="W820" s="257"/>
      <c r="X820" s="257"/>
      <c r="Y820" s="257"/>
      <c r="Z820" s="257"/>
      <c r="AA820" s="257"/>
      <c r="AB820" s="257"/>
      <c r="AC820" s="257"/>
      <c r="AD820" s="257"/>
      <c r="AE820" s="368"/>
      <c r="AF820" s="368"/>
      <c r="AG820" s="368"/>
      <c r="AH820" s="368"/>
      <c r="AI820" s="368"/>
      <c r="AJ820" s="368"/>
      <c r="AK820" s="368"/>
      <c r="AL820" s="368"/>
      <c r="AM820" s="368"/>
      <c r="AN820" s="368"/>
      <c r="AO820" s="368"/>
      <c r="AP820" s="368"/>
      <c r="AQ820" s="368"/>
      <c r="AR820" s="368"/>
      <c r="AS820" s="258">
        <f>SUM(AE820:AR820)</f>
        <v>0</v>
      </c>
    </row>
    <row r="821" spans="1:45" outlineLevel="1">
      <c r="A821" s="466"/>
      <c r="B821" s="256" t="s">
        <v>341</v>
      </c>
      <c r="C821" s="253" t="s">
        <v>163</v>
      </c>
      <c r="D821" s="257"/>
      <c r="E821" s="257"/>
      <c r="F821" s="257"/>
      <c r="G821" s="257"/>
      <c r="H821" s="257"/>
      <c r="I821" s="257"/>
      <c r="J821" s="257"/>
      <c r="K821" s="257"/>
      <c r="L821" s="257"/>
      <c r="M821" s="257"/>
      <c r="N821" s="257"/>
      <c r="O821" s="257"/>
      <c r="P821" s="257"/>
      <c r="Q821" s="257">
        <f>Q820</f>
        <v>12</v>
      </c>
      <c r="R821" s="257"/>
      <c r="S821" s="257"/>
      <c r="T821" s="257"/>
      <c r="U821" s="257"/>
      <c r="V821" s="257"/>
      <c r="W821" s="257"/>
      <c r="X821" s="257"/>
      <c r="Y821" s="257"/>
      <c r="Z821" s="257"/>
      <c r="AA821" s="257"/>
      <c r="AB821" s="257"/>
      <c r="AC821" s="257"/>
      <c r="AD821" s="257"/>
      <c r="AE821" s="364">
        <f>AE820</f>
        <v>0</v>
      </c>
      <c r="AF821" s="364">
        <f t="shared" ref="AF821" si="2420">AF820</f>
        <v>0</v>
      </c>
      <c r="AG821" s="364">
        <f t="shared" ref="AG821" si="2421">AG820</f>
        <v>0</v>
      </c>
      <c r="AH821" s="364">
        <f t="shared" ref="AH821" si="2422">AH820</f>
        <v>0</v>
      </c>
      <c r="AI821" s="364">
        <f t="shared" ref="AI821" si="2423">AI820</f>
        <v>0</v>
      </c>
      <c r="AJ821" s="364">
        <f t="shared" ref="AJ821" si="2424">AJ820</f>
        <v>0</v>
      </c>
      <c r="AK821" s="364">
        <f t="shared" ref="AK821" si="2425">AK820</f>
        <v>0</v>
      </c>
      <c r="AL821" s="364">
        <f t="shared" ref="AL821" si="2426">AL820</f>
        <v>0</v>
      </c>
      <c r="AM821" s="364">
        <f t="shared" ref="AM821" si="2427">AM820</f>
        <v>0</v>
      </c>
      <c r="AN821" s="364">
        <f t="shared" ref="AN821" si="2428">AN820</f>
        <v>0</v>
      </c>
      <c r="AO821" s="364">
        <f t="shared" ref="AO821" si="2429">AO820</f>
        <v>0</v>
      </c>
      <c r="AP821" s="364">
        <f t="shared" ref="AP821" si="2430">AP820</f>
        <v>0</v>
      </c>
      <c r="AQ821" s="364">
        <f t="shared" ref="AQ821" si="2431">AQ820</f>
        <v>0</v>
      </c>
      <c r="AR821" s="364">
        <f t="shared" ref="AR821" si="2432">AR820</f>
        <v>0</v>
      </c>
      <c r="AS821" s="272"/>
    </row>
    <row r="822" spans="1:45" outlineLevel="1">
      <c r="A822" s="466"/>
      <c r="B822" s="275"/>
      <c r="C822" s="273"/>
      <c r="D822" s="277"/>
      <c r="E822" s="277"/>
      <c r="F822" s="277"/>
      <c r="G822" s="277"/>
      <c r="H822" s="277"/>
      <c r="I822" s="277"/>
      <c r="J822" s="277"/>
      <c r="K822" s="277"/>
      <c r="L822" s="277"/>
      <c r="M822" s="277"/>
      <c r="N822" s="277"/>
      <c r="O822" s="277"/>
      <c r="P822" s="277"/>
      <c r="Q822" s="253"/>
      <c r="R822" s="277"/>
      <c r="S822" s="277"/>
      <c r="T822" s="277"/>
      <c r="U822" s="277"/>
      <c r="V822" s="277"/>
      <c r="W822" s="277"/>
      <c r="X822" s="277"/>
      <c r="Y822" s="277"/>
      <c r="Z822" s="277"/>
      <c r="AA822" s="277"/>
      <c r="AB822" s="277"/>
      <c r="AC822" s="277"/>
      <c r="AD822" s="277"/>
      <c r="AE822" s="369"/>
      <c r="AF822" s="370"/>
      <c r="AG822" s="369"/>
      <c r="AH822" s="369"/>
      <c r="AI822" s="369"/>
      <c r="AJ822" s="369"/>
      <c r="AK822" s="369"/>
      <c r="AL822" s="369"/>
      <c r="AM822" s="369"/>
      <c r="AN822" s="369"/>
      <c r="AO822" s="369"/>
      <c r="AP822" s="369"/>
      <c r="AQ822" s="369"/>
      <c r="AR822" s="369"/>
      <c r="AS822" s="274"/>
    </row>
    <row r="823" spans="1:45" outlineLevel="1">
      <c r="A823" s="466">
        <v>9</v>
      </c>
      <c r="B823" s="381" t="s">
        <v>102</v>
      </c>
      <c r="C823" s="253" t="s">
        <v>25</v>
      </c>
      <c r="D823" s="257"/>
      <c r="E823" s="257"/>
      <c r="F823" s="257"/>
      <c r="G823" s="257"/>
      <c r="H823" s="257"/>
      <c r="I823" s="257"/>
      <c r="J823" s="257"/>
      <c r="K823" s="257"/>
      <c r="L823" s="257"/>
      <c r="M823" s="257"/>
      <c r="N823" s="257"/>
      <c r="O823" s="257"/>
      <c r="P823" s="257"/>
      <c r="Q823" s="257">
        <v>12</v>
      </c>
      <c r="R823" s="257"/>
      <c r="S823" s="257"/>
      <c r="T823" s="257"/>
      <c r="U823" s="257"/>
      <c r="V823" s="257"/>
      <c r="W823" s="257"/>
      <c r="X823" s="257"/>
      <c r="Y823" s="257"/>
      <c r="Z823" s="257"/>
      <c r="AA823" s="257"/>
      <c r="AB823" s="257"/>
      <c r="AC823" s="257"/>
      <c r="AD823" s="257"/>
      <c r="AE823" s="368"/>
      <c r="AF823" s="368"/>
      <c r="AG823" s="368"/>
      <c r="AH823" s="368"/>
      <c r="AI823" s="368"/>
      <c r="AJ823" s="368"/>
      <c r="AK823" s="368"/>
      <c r="AL823" s="368"/>
      <c r="AM823" s="368"/>
      <c r="AN823" s="368"/>
      <c r="AO823" s="368"/>
      <c r="AP823" s="368"/>
      <c r="AQ823" s="368"/>
      <c r="AR823" s="368"/>
      <c r="AS823" s="258">
        <f>SUM(AE823:AR823)</f>
        <v>0</v>
      </c>
    </row>
    <row r="824" spans="1:45" outlineLevel="1">
      <c r="A824" s="466"/>
      <c r="B824" s="256" t="s">
        <v>341</v>
      </c>
      <c r="C824" s="253" t="s">
        <v>163</v>
      </c>
      <c r="D824" s="257"/>
      <c r="E824" s="257"/>
      <c r="F824" s="257"/>
      <c r="G824" s="257"/>
      <c r="H824" s="257"/>
      <c r="I824" s="257"/>
      <c r="J824" s="257"/>
      <c r="K824" s="257"/>
      <c r="L824" s="257"/>
      <c r="M824" s="257"/>
      <c r="N824" s="257"/>
      <c r="O824" s="257"/>
      <c r="P824" s="257"/>
      <c r="Q824" s="257">
        <f>Q823</f>
        <v>12</v>
      </c>
      <c r="R824" s="257"/>
      <c r="S824" s="257"/>
      <c r="T824" s="257"/>
      <c r="U824" s="257"/>
      <c r="V824" s="257"/>
      <c r="W824" s="257"/>
      <c r="X824" s="257"/>
      <c r="Y824" s="257"/>
      <c r="Z824" s="257"/>
      <c r="AA824" s="257"/>
      <c r="AB824" s="257"/>
      <c r="AC824" s="257"/>
      <c r="AD824" s="257"/>
      <c r="AE824" s="364">
        <f>AE823</f>
        <v>0</v>
      </c>
      <c r="AF824" s="364">
        <f t="shared" ref="AF824" si="2433">AF823</f>
        <v>0</v>
      </c>
      <c r="AG824" s="364">
        <f t="shared" ref="AG824" si="2434">AG823</f>
        <v>0</v>
      </c>
      <c r="AH824" s="364">
        <f t="shared" ref="AH824" si="2435">AH823</f>
        <v>0</v>
      </c>
      <c r="AI824" s="364">
        <f t="shared" ref="AI824" si="2436">AI823</f>
        <v>0</v>
      </c>
      <c r="AJ824" s="364">
        <f t="shared" ref="AJ824" si="2437">AJ823</f>
        <v>0</v>
      </c>
      <c r="AK824" s="364">
        <f t="shared" ref="AK824" si="2438">AK823</f>
        <v>0</v>
      </c>
      <c r="AL824" s="364">
        <f t="shared" ref="AL824" si="2439">AL823</f>
        <v>0</v>
      </c>
      <c r="AM824" s="364">
        <f t="shared" ref="AM824" si="2440">AM823</f>
        <v>0</v>
      </c>
      <c r="AN824" s="364">
        <f t="shared" ref="AN824" si="2441">AN823</f>
        <v>0</v>
      </c>
      <c r="AO824" s="364">
        <f t="shared" ref="AO824" si="2442">AO823</f>
        <v>0</v>
      </c>
      <c r="AP824" s="364">
        <f t="shared" ref="AP824" si="2443">AP823</f>
        <v>0</v>
      </c>
      <c r="AQ824" s="364">
        <f t="shared" ref="AQ824" si="2444">AQ823</f>
        <v>0</v>
      </c>
      <c r="AR824" s="364">
        <f t="shared" ref="AR824" si="2445">AR823</f>
        <v>0</v>
      </c>
      <c r="AS824" s="272"/>
    </row>
    <row r="825" spans="1:45" outlineLevel="1">
      <c r="A825" s="466"/>
      <c r="B825" s="275"/>
      <c r="C825" s="273"/>
      <c r="D825" s="277"/>
      <c r="E825" s="277"/>
      <c r="F825" s="277"/>
      <c r="G825" s="277"/>
      <c r="H825" s="277"/>
      <c r="I825" s="277"/>
      <c r="J825" s="277"/>
      <c r="K825" s="277"/>
      <c r="L825" s="277"/>
      <c r="M825" s="277"/>
      <c r="N825" s="277"/>
      <c r="O825" s="277"/>
      <c r="P825" s="277"/>
      <c r="Q825" s="253"/>
      <c r="R825" s="277"/>
      <c r="S825" s="277"/>
      <c r="T825" s="277"/>
      <c r="U825" s="277"/>
      <c r="V825" s="277"/>
      <c r="W825" s="277"/>
      <c r="X825" s="277"/>
      <c r="Y825" s="277"/>
      <c r="Z825" s="277"/>
      <c r="AA825" s="277"/>
      <c r="AB825" s="277"/>
      <c r="AC825" s="277"/>
      <c r="AD825" s="277"/>
      <c r="AE825" s="369"/>
      <c r="AF825" s="369"/>
      <c r="AG825" s="369"/>
      <c r="AH825" s="369"/>
      <c r="AI825" s="369"/>
      <c r="AJ825" s="369"/>
      <c r="AK825" s="369"/>
      <c r="AL825" s="369"/>
      <c r="AM825" s="369"/>
      <c r="AN825" s="369"/>
      <c r="AO825" s="369"/>
      <c r="AP825" s="369"/>
      <c r="AQ825" s="369"/>
      <c r="AR825" s="369"/>
      <c r="AS825" s="274"/>
    </row>
    <row r="826" spans="1:45" outlineLevel="1">
      <c r="A826" s="466">
        <v>10</v>
      </c>
      <c r="B826" s="381" t="s">
        <v>103</v>
      </c>
      <c r="C826" s="253" t="s">
        <v>25</v>
      </c>
      <c r="D826" s="257"/>
      <c r="E826" s="257"/>
      <c r="F826" s="257"/>
      <c r="G826" s="257"/>
      <c r="H826" s="257"/>
      <c r="I826" s="257"/>
      <c r="J826" s="257"/>
      <c r="K826" s="257"/>
      <c r="L826" s="257"/>
      <c r="M826" s="257"/>
      <c r="N826" s="257"/>
      <c r="O826" s="257"/>
      <c r="P826" s="257"/>
      <c r="Q826" s="257">
        <v>3</v>
      </c>
      <c r="R826" s="257"/>
      <c r="S826" s="257"/>
      <c r="T826" s="257"/>
      <c r="U826" s="257"/>
      <c r="V826" s="257"/>
      <c r="W826" s="257"/>
      <c r="X826" s="257"/>
      <c r="Y826" s="257"/>
      <c r="Z826" s="257"/>
      <c r="AA826" s="257"/>
      <c r="AB826" s="257"/>
      <c r="AC826" s="257"/>
      <c r="AD826" s="257"/>
      <c r="AE826" s="368"/>
      <c r="AF826" s="368"/>
      <c r="AG826" s="368"/>
      <c r="AH826" s="368"/>
      <c r="AI826" s="368"/>
      <c r="AJ826" s="368"/>
      <c r="AK826" s="368"/>
      <c r="AL826" s="368"/>
      <c r="AM826" s="368"/>
      <c r="AN826" s="368"/>
      <c r="AO826" s="368"/>
      <c r="AP826" s="368"/>
      <c r="AQ826" s="368"/>
      <c r="AR826" s="368"/>
      <c r="AS826" s="258">
        <f>SUM(AE826:AR826)</f>
        <v>0</v>
      </c>
    </row>
    <row r="827" spans="1:45" outlineLevel="1">
      <c r="A827" s="466"/>
      <c r="B827" s="256" t="s">
        <v>341</v>
      </c>
      <c r="C827" s="253" t="s">
        <v>163</v>
      </c>
      <c r="D827" s="257"/>
      <c r="E827" s="257"/>
      <c r="F827" s="257"/>
      <c r="G827" s="257"/>
      <c r="H827" s="257"/>
      <c r="I827" s="257"/>
      <c r="J827" s="257"/>
      <c r="K827" s="257"/>
      <c r="L827" s="257"/>
      <c r="M827" s="257"/>
      <c r="N827" s="257"/>
      <c r="O827" s="257"/>
      <c r="P827" s="257"/>
      <c r="Q827" s="257">
        <f>Q826</f>
        <v>3</v>
      </c>
      <c r="R827" s="257"/>
      <c r="S827" s="257"/>
      <c r="T827" s="257"/>
      <c r="U827" s="257"/>
      <c r="V827" s="257"/>
      <c r="W827" s="257"/>
      <c r="X827" s="257"/>
      <c r="Y827" s="257"/>
      <c r="Z827" s="257"/>
      <c r="AA827" s="257"/>
      <c r="AB827" s="257"/>
      <c r="AC827" s="257"/>
      <c r="AD827" s="257"/>
      <c r="AE827" s="364">
        <f>AE826</f>
        <v>0</v>
      </c>
      <c r="AF827" s="364">
        <f t="shared" ref="AF827" si="2446">AF826</f>
        <v>0</v>
      </c>
      <c r="AG827" s="364">
        <f t="shared" ref="AG827" si="2447">AG826</f>
        <v>0</v>
      </c>
      <c r="AH827" s="364">
        <f t="shared" ref="AH827" si="2448">AH826</f>
        <v>0</v>
      </c>
      <c r="AI827" s="364">
        <f t="shared" ref="AI827" si="2449">AI826</f>
        <v>0</v>
      </c>
      <c r="AJ827" s="364">
        <f t="shared" ref="AJ827" si="2450">AJ826</f>
        <v>0</v>
      </c>
      <c r="AK827" s="364">
        <f t="shared" ref="AK827" si="2451">AK826</f>
        <v>0</v>
      </c>
      <c r="AL827" s="364">
        <f t="shared" ref="AL827" si="2452">AL826</f>
        <v>0</v>
      </c>
      <c r="AM827" s="364">
        <f t="shared" ref="AM827" si="2453">AM826</f>
        <v>0</v>
      </c>
      <c r="AN827" s="364">
        <f t="shared" ref="AN827" si="2454">AN826</f>
        <v>0</v>
      </c>
      <c r="AO827" s="364">
        <f t="shared" ref="AO827" si="2455">AO826</f>
        <v>0</v>
      </c>
      <c r="AP827" s="364">
        <f t="shared" ref="AP827" si="2456">AP826</f>
        <v>0</v>
      </c>
      <c r="AQ827" s="364">
        <f t="shared" ref="AQ827" si="2457">AQ826</f>
        <v>0</v>
      </c>
      <c r="AR827" s="364">
        <f t="shared" ref="AR827" si="2458">AR826</f>
        <v>0</v>
      </c>
      <c r="AS827" s="272"/>
    </row>
    <row r="828" spans="1:45" outlineLevel="1">
      <c r="A828" s="466"/>
      <c r="B828" s="275"/>
      <c r="C828" s="273"/>
      <c r="D828" s="277"/>
      <c r="E828" s="277"/>
      <c r="F828" s="277"/>
      <c r="G828" s="277"/>
      <c r="H828" s="277"/>
      <c r="I828" s="277"/>
      <c r="J828" s="277"/>
      <c r="K828" s="277"/>
      <c r="L828" s="277"/>
      <c r="M828" s="277"/>
      <c r="N828" s="277"/>
      <c r="O828" s="277"/>
      <c r="P828" s="277"/>
      <c r="Q828" s="253"/>
      <c r="R828" s="277"/>
      <c r="S828" s="277"/>
      <c r="T828" s="277"/>
      <c r="U828" s="277"/>
      <c r="V828" s="277"/>
      <c r="W828" s="277"/>
      <c r="X828" s="277"/>
      <c r="Y828" s="277"/>
      <c r="Z828" s="277"/>
      <c r="AA828" s="277"/>
      <c r="AB828" s="277"/>
      <c r="AC828" s="277"/>
      <c r="AD828" s="277"/>
      <c r="AE828" s="369"/>
      <c r="AF828" s="370"/>
      <c r="AG828" s="369"/>
      <c r="AH828" s="369"/>
      <c r="AI828" s="369"/>
      <c r="AJ828" s="369"/>
      <c r="AK828" s="369"/>
      <c r="AL828" s="369"/>
      <c r="AM828" s="369"/>
      <c r="AN828" s="369"/>
      <c r="AO828" s="369"/>
      <c r="AP828" s="369"/>
      <c r="AQ828" s="369"/>
      <c r="AR828" s="369"/>
      <c r="AS828" s="274"/>
    </row>
    <row r="829" spans="1:45" ht="15.75" outlineLevel="1">
      <c r="A829" s="466"/>
      <c r="B829" s="250" t="s">
        <v>10</v>
      </c>
      <c r="C829" s="251"/>
      <c r="D829" s="251"/>
      <c r="E829" s="251"/>
      <c r="F829" s="251"/>
      <c r="G829" s="251"/>
      <c r="H829" s="251"/>
      <c r="I829" s="251"/>
      <c r="J829" s="251"/>
      <c r="K829" s="251"/>
      <c r="L829" s="251"/>
      <c r="M829" s="251"/>
      <c r="N829" s="251"/>
      <c r="O829" s="251"/>
      <c r="P829" s="251"/>
      <c r="Q829" s="252"/>
      <c r="R829" s="251"/>
      <c r="S829" s="251"/>
      <c r="T829" s="251"/>
      <c r="U829" s="251"/>
      <c r="V829" s="251"/>
      <c r="W829" s="251"/>
      <c r="X829" s="251"/>
      <c r="Y829" s="251"/>
      <c r="Z829" s="251"/>
      <c r="AA829" s="251"/>
      <c r="AB829" s="251"/>
      <c r="AC829" s="251"/>
      <c r="AD829" s="251"/>
      <c r="AE829" s="367"/>
      <c r="AF829" s="367"/>
      <c r="AG829" s="367"/>
      <c r="AH829" s="367"/>
      <c r="AI829" s="367"/>
      <c r="AJ829" s="367"/>
      <c r="AK829" s="367"/>
      <c r="AL829" s="367"/>
      <c r="AM829" s="367"/>
      <c r="AN829" s="367"/>
      <c r="AO829" s="367"/>
      <c r="AP829" s="367"/>
      <c r="AQ829" s="367"/>
      <c r="AR829" s="367"/>
      <c r="AS829" s="254"/>
    </row>
    <row r="830" spans="1:45" ht="30" outlineLevel="1">
      <c r="A830" s="466">
        <v>11</v>
      </c>
      <c r="B830" s="381" t="s">
        <v>104</v>
      </c>
      <c r="C830" s="253" t="s">
        <v>25</v>
      </c>
      <c r="D830" s="257"/>
      <c r="E830" s="257"/>
      <c r="F830" s="257"/>
      <c r="G830" s="257"/>
      <c r="H830" s="257"/>
      <c r="I830" s="257"/>
      <c r="J830" s="257"/>
      <c r="K830" s="257"/>
      <c r="L830" s="257"/>
      <c r="M830" s="257"/>
      <c r="N830" s="257"/>
      <c r="O830" s="257"/>
      <c r="P830" s="257"/>
      <c r="Q830" s="257">
        <v>12</v>
      </c>
      <c r="R830" s="257"/>
      <c r="S830" s="257"/>
      <c r="T830" s="257"/>
      <c r="U830" s="257"/>
      <c r="V830" s="257"/>
      <c r="W830" s="257"/>
      <c r="X830" s="257"/>
      <c r="Y830" s="257"/>
      <c r="Z830" s="257"/>
      <c r="AA830" s="257"/>
      <c r="AB830" s="257"/>
      <c r="AC830" s="257"/>
      <c r="AD830" s="257"/>
      <c r="AE830" s="379"/>
      <c r="AF830" s="368"/>
      <c r="AG830" s="368"/>
      <c r="AH830" s="368"/>
      <c r="AI830" s="368"/>
      <c r="AJ830" s="368"/>
      <c r="AK830" s="368"/>
      <c r="AL830" s="368"/>
      <c r="AM830" s="368"/>
      <c r="AN830" s="368"/>
      <c r="AO830" s="368"/>
      <c r="AP830" s="368"/>
      <c r="AQ830" s="368"/>
      <c r="AR830" s="368"/>
      <c r="AS830" s="258">
        <f>SUM(AE830:AR830)</f>
        <v>0</v>
      </c>
    </row>
    <row r="831" spans="1:45" outlineLevel="1">
      <c r="A831" s="466"/>
      <c r="B831" s="256" t="s">
        <v>341</v>
      </c>
      <c r="C831" s="253" t="s">
        <v>163</v>
      </c>
      <c r="D831" s="257"/>
      <c r="E831" s="257"/>
      <c r="F831" s="257"/>
      <c r="G831" s="257"/>
      <c r="H831" s="257"/>
      <c r="I831" s="257"/>
      <c r="J831" s="257"/>
      <c r="K831" s="257"/>
      <c r="L831" s="257"/>
      <c r="M831" s="257"/>
      <c r="N831" s="257"/>
      <c r="O831" s="257"/>
      <c r="P831" s="257"/>
      <c r="Q831" s="257">
        <f>Q830</f>
        <v>12</v>
      </c>
      <c r="R831" s="257"/>
      <c r="S831" s="257"/>
      <c r="T831" s="257"/>
      <c r="U831" s="257"/>
      <c r="V831" s="257"/>
      <c r="W831" s="257"/>
      <c r="X831" s="257"/>
      <c r="Y831" s="257"/>
      <c r="Z831" s="257"/>
      <c r="AA831" s="257"/>
      <c r="AB831" s="257"/>
      <c r="AC831" s="257"/>
      <c r="AD831" s="257"/>
      <c r="AE831" s="364">
        <f>AE830</f>
        <v>0</v>
      </c>
      <c r="AF831" s="364">
        <f t="shared" ref="AF831" si="2459">AF830</f>
        <v>0</v>
      </c>
      <c r="AG831" s="364">
        <f t="shared" ref="AG831" si="2460">AG830</f>
        <v>0</v>
      </c>
      <c r="AH831" s="364">
        <f t="shared" ref="AH831" si="2461">AH830</f>
        <v>0</v>
      </c>
      <c r="AI831" s="364">
        <f t="shared" ref="AI831" si="2462">AI830</f>
        <v>0</v>
      </c>
      <c r="AJ831" s="364">
        <f t="shared" ref="AJ831" si="2463">AJ830</f>
        <v>0</v>
      </c>
      <c r="AK831" s="364">
        <f t="shared" ref="AK831" si="2464">AK830</f>
        <v>0</v>
      </c>
      <c r="AL831" s="364">
        <f t="shared" ref="AL831" si="2465">AL830</f>
        <v>0</v>
      </c>
      <c r="AM831" s="364">
        <f t="shared" ref="AM831" si="2466">AM830</f>
        <v>0</v>
      </c>
      <c r="AN831" s="364">
        <f t="shared" ref="AN831" si="2467">AN830</f>
        <v>0</v>
      </c>
      <c r="AO831" s="364">
        <f t="shared" ref="AO831" si="2468">AO830</f>
        <v>0</v>
      </c>
      <c r="AP831" s="364">
        <f t="shared" ref="AP831" si="2469">AP830</f>
        <v>0</v>
      </c>
      <c r="AQ831" s="364">
        <f t="shared" ref="AQ831" si="2470">AQ830</f>
        <v>0</v>
      </c>
      <c r="AR831" s="364">
        <f t="shared" ref="AR831" si="2471">AR830</f>
        <v>0</v>
      </c>
      <c r="AS831" s="259"/>
    </row>
    <row r="832" spans="1:45" outlineLevel="1">
      <c r="A832" s="466"/>
      <c r="B832" s="276"/>
      <c r="C832" s="267"/>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c r="AA832" s="253"/>
      <c r="AB832" s="253"/>
      <c r="AC832" s="253"/>
      <c r="AD832" s="253"/>
      <c r="AE832" s="365"/>
      <c r="AF832" s="374"/>
      <c r="AG832" s="374"/>
      <c r="AH832" s="374"/>
      <c r="AI832" s="374"/>
      <c r="AJ832" s="374"/>
      <c r="AK832" s="374"/>
      <c r="AL832" s="374"/>
      <c r="AM832" s="374"/>
      <c r="AN832" s="374"/>
      <c r="AO832" s="374"/>
      <c r="AP832" s="374"/>
      <c r="AQ832" s="374"/>
      <c r="AR832" s="374"/>
      <c r="AS832" s="268"/>
    </row>
    <row r="833" spans="1:45" ht="30" outlineLevel="1">
      <c r="A833" s="466">
        <v>12</v>
      </c>
      <c r="B833" s="381" t="s">
        <v>105</v>
      </c>
      <c r="C833" s="253" t="s">
        <v>25</v>
      </c>
      <c r="D833" s="257"/>
      <c r="E833" s="257"/>
      <c r="F833" s="257"/>
      <c r="G833" s="257"/>
      <c r="H833" s="257"/>
      <c r="I833" s="257"/>
      <c r="J833" s="257"/>
      <c r="K833" s="257"/>
      <c r="L833" s="257"/>
      <c r="M833" s="257"/>
      <c r="N833" s="257"/>
      <c r="O833" s="257"/>
      <c r="P833" s="257"/>
      <c r="Q833" s="257">
        <v>12</v>
      </c>
      <c r="R833" s="257"/>
      <c r="S833" s="257"/>
      <c r="T833" s="257"/>
      <c r="U833" s="257"/>
      <c r="V833" s="257"/>
      <c r="W833" s="257"/>
      <c r="X833" s="257"/>
      <c r="Y833" s="257"/>
      <c r="Z833" s="257"/>
      <c r="AA833" s="257"/>
      <c r="AB833" s="257"/>
      <c r="AC833" s="257"/>
      <c r="AD833" s="257"/>
      <c r="AE833" s="363"/>
      <c r="AF833" s="368"/>
      <c r="AG833" s="368"/>
      <c r="AH833" s="368"/>
      <c r="AI833" s="368"/>
      <c r="AJ833" s="368"/>
      <c r="AK833" s="368"/>
      <c r="AL833" s="368"/>
      <c r="AM833" s="368"/>
      <c r="AN833" s="368"/>
      <c r="AO833" s="368"/>
      <c r="AP833" s="368"/>
      <c r="AQ833" s="368"/>
      <c r="AR833" s="368"/>
      <c r="AS833" s="258">
        <f>SUM(AE833:AR833)</f>
        <v>0</v>
      </c>
    </row>
    <row r="834" spans="1:45" outlineLevel="1">
      <c r="A834" s="466"/>
      <c r="B834" s="256" t="s">
        <v>341</v>
      </c>
      <c r="C834" s="253" t="s">
        <v>163</v>
      </c>
      <c r="D834" s="257"/>
      <c r="E834" s="257"/>
      <c r="F834" s="257"/>
      <c r="G834" s="257"/>
      <c r="H834" s="257"/>
      <c r="I834" s="257"/>
      <c r="J834" s="257"/>
      <c r="K834" s="257"/>
      <c r="L834" s="257"/>
      <c r="M834" s="257"/>
      <c r="N834" s="257"/>
      <c r="O834" s="257"/>
      <c r="P834" s="257"/>
      <c r="Q834" s="257">
        <f>Q833</f>
        <v>12</v>
      </c>
      <c r="R834" s="257"/>
      <c r="S834" s="257"/>
      <c r="T834" s="257"/>
      <c r="U834" s="257"/>
      <c r="V834" s="257"/>
      <c r="W834" s="257"/>
      <c r="X834" s="257"/>
      <c r="Y834" s="257"/>
      <c r="Z834" s="257"/>
      <c r="AA834" s="257"/>
      <c r="AB834" s="257"/>
      <c r="AC834" s="257"/>
      <c r="AD834" s="257"/>
      <c r="AE834" s="364">
        <f>AE833</f>
        <v>0</v>
      </c>
      <c r="AF834" s="364">
        <f t="shared" ref="AF834" si="2472">AF833</f>
        <v>0</v>
      </c>
      <c r="AG834" s="364">
        <f t="shared" ref="AG834" si="2473">AG833</f>
        <v>0</v>
      </c>
      <c r="AH834" s="364">
        <f t="shared" ref="AH834" si="2474">AH833</f>
        <v>0</v>
      </c>
      <c r="AI834" s="364">
        <f t="shared" ref="AI834" si="2475">AI833</f>
        <v>0</v>
      </c>
      <c r="AJ834" s="364">
        <f t="shared" ref="AJ834" si="2476">AJ833</f>
        <v>0</v>
      </c>
      <c r="AK834" s="364">
        <f t="shared" ref="AK834" si="2477">AK833</f>
        <v>0</v>
      </c>
      <c r="AL834" s="364">
        <f t="shared" ref="AL834" si="2478">AL833</f>
        <v>0</v>
      </c>
      <c r="AM834" s="364">
        <f t="shared" ref="AM834" si="2479">AM833</f>
        <v>0</v>
      </c>
      <c r="AN834" s="364">
        <f t="shared" ref="AN834" si="2480">AN833</f>
        <v>0</v>
      </c>
      <c r="AO834" s="364">
        <f t="shared" ref="AO834" si="2481">AO833</f>
        <v>0</v>
      </c>
      <c r="AP834" s="364">
        <f t="shared" ref="AP834" si="2482">AP833</f>
        <v>0</v>
      </c>
      <c r="AQ834" s="364">
        <f t="shared" ref="AQ834" si="2483">AQ833</f>
        <v>0</v>
      </c>
      <c r="AR834" s="364">
        <f t="shared" ref="AR834" si="2484">AR833</f>
        <v>0</v>
      </c>
      <c r="AS834" s="259"/>
    </row>
    <row r="835" spans="1:45" outlineLevel="1">
      <c r="A835" s="466"/>
      <c r="B835" s="276"/>
      <c r="C835" s="267"/>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c r="AA835" s="253"/>
      <c r="AB835" s="253"/>
      <c r="AC835" s="253"/>
      <c r="AD835" s="253"/>
      <c r="AE835" s="375"/>
      <c r="AF835" s="375"/>
      <c r="AG835" s="365"/>
      <c r="AH835" s="365"/>
      <c r="AI835" s="365"/>
      <c r="AJ835" s="365"/>
      <c r="AK835" s="365"/>
      <c r="AL835" s="365"/>
      <c r="AM835" s="365"/>
      <c r="AN835" s="365"/>
      <c r="AO835" s="365"/>
      <c r="AP835" s="365"/>
      <c r="AQ835" s="365"/>
      <c r="AR835" s="365"/>
      <c r="AS835" s="268"/>
    </row>
    <row r="836" spans="1:45" ht="30" outlineLevel="1">
      <c r="A836" s="466">
        <v>13</v>
      </c>
      <c r="B836" s="381" t="s">
        <v>106</v>
      </c>
      <c r="C836" s="253" t="s">
        <v>25</v>
      </c>
      <c r="D836" s="257"/>
      <c r="E836" s="257"/>
      <c r="F836" s="257"/>
      <c r="G836" s="257"/>
      <c r="H836" s="257"/>
      <c r="I836" s="257"/>
      <c r="J836" s="257"/>
      <c r="K836" s="257"/>
      <c r="L836" s="257"/>
      <c r="M836" s="257"/>
      <c r="N836" s="257"/>
      <c r="O836" s="257"/>
      <c r="P836" s="257"/>
      <c r="Q836" s="257">
        <v>12</v>
      </c>
      <c r="R836" s="257"/>
      <c r="S836" s="257"/>
      <c r="T836" s="257"/>
      <c r="U836" s="257"/>
      <c r="V836" s="257"/>
      <c r="W836" s="257"/>
      <c r="X836" s="257"/>
      <c r="Y836" s="257"/>
      <c r="Z836" s="257"/>
      <c r="AA836" s="257"/>
      <c r="AB836" s="257"/>
      <c r="AC836" s="257"/>
      <c r="AD836" s="257"/>
      <c r="AE836" s="363"/>
      <c r="AF836" s="368"/>
      <c r="AG836" s="368"/>
      <c r="AH836" s="368"/>
      <c r="AI836" s="368"/>
      <c r="AJ836" s="368"/>
      <c r="AK836" s="368"/>
      <c r="AL836" s="368"/>
      <c r="AM836" s="368"/>
      <c r="AN836" s="368"/>
      <c r="AO836" s="368"/>
      <c r="AP836" s="368"/>
      <c r="AQ836" s="368"/>
      <c r="AR836" s="368"/>
      <c r="AS836" s="258">
        <f>SUM(AE836:AR836)</f>
        <v>0</v>
      </c>
    </row>
    <row r="837" spans="1:45" outlineLevel="1">
      <c r="A837" s="466"/>
      <c r="B837" s="256" t="s">
        <v>341</v>
      </c>
      <c r="C837" s="253" t="s">
        <v>163</v>
      </c>
      <c r="D837" s="257"/>
      <c r="E837" s="257"/>
      <c r="F837" s="257"/>
      <c r="G837" s="257"/>
      <c r="H837" s="257"/>
      <c r="I837" s="257"/>
      <c r="J837" s="257"/>
      <c r="K837" s="257"/>
      <c r="L837" s="257"/>
      <c r="M837" s="257"/>
      <c r="N837" s="257"/>
      <c r="O837" s="257"/>
      <c r="P837" s="257"/>
      <c r="Q837" s="257">
        <f>Q836</f>
        <v>12</v>
      </c>
      <c r="R837" s="257"/>
      <c r="S837" s="257"/>
      <c r="T837" s="257"/>
      <c r="U837" s="257"/>
      <c r="V837" s="257"/>
      <c r="W837" s="257"/>
      <c r="X837" s="257"/>
      <c r="Y837" s="257"/>
      <c r="Z837" s="257"/>
      <c r="AA837" s="257"/>
      <c r="AB837" s="257"/>
      <c r="AC837" s="257"/>
      <c r="AD837" s="257"/>
      <c r="AE837" s="364">
        <f>AE836</f>
        <v>0</v>
      </c>
      <c r="AF837" s="364">
        <f t="shared" ref="AF837" si="2485">AF836</f>
        <v>0</v>
      </c>
      <c r="AG837" s="364">
        <f t="shared" ref="AG837" si="2486">AG836</f>
        <v>0</v>
      </c>
      <c r="AH837" s="364">
        <f t="shared" ref="AH837" si="2487">AH836</f>
        <v>0</v>
      </c>
      <c r="AI837" s="364">
        <f t="shared" ref="AI837" si="2488">AI836</f>
        <v>0</v>
      </c>
      <c r="AJ837" s="364">
        <f t="shared" ref="AJ837" si="2489">AJ836</f>
        <v>0</v>
      </c>
      <c r="AK837" s="364">
        <f t="shared" ref="AK837" si="2490">AK836</f>
        <v>0</v>
      </c>
      <c r="AL837" s="364">
        <f t="shared" ref="AL837" si="2491">AL836</f>
        <v>0</v>
      </c>
      <c r="AM837" s="364">
        <f t="shared" ref="AM837" si="2492">AM836</f>
        <v>0</v>
      </c>
      <c r="AN837" s="364">
        <f t="shared" ref="AN837" si="2493">AN836</f>
        <v>0</v>
      </c>
      <c r="AO837" s="364">
        <f t="shared" ref="AO837" si="2494">AO836</f>
        <v>0</v>
      </c>
      <c r="AP837" s="364">
        <f t="shared" ref="AP837" si="2495">AP836</f>
        <v>0</v>
      </c>
      <c r="AQ837" s="364">
        <f t="shared" ref="AQ837" si="2496">AQ836</f>
        <v>0</v>
      </c>
      <c r="AR837" s="364">
        <f t="shared" ref="AR837" si="2497">AR836</f>
        <v>0</v>
      </c>
      <c r="AS837" s="268"/>
    </row>
    <row r="838" spans="1:45" outlineLevel="1">
      <c r="A838" s="466"/>
      <c r="B838" s="276"/>
      <c r="C838" s="267"/>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c r="AA838" s="253"/>
      <c r="AB838" s="253"/>
      <c r="AC838" s="253"/>
      <c r="AD838" s="253"/>
      <c r="AE838" s="365"/>
      <c r="AF838" s="365"/>
      <c r="AG838" s="365"/>
      <c r="AH838" s="365"/>
      <c r="AI838" s="365"/>
      <c r="AJ838" s="365"/>
      <c r="AK838" s="365"/>
      <c r="AL838" s="365"/>
      <c r="AM838" s="365"/>
      <c r="AN838" s="365"/>
      <c r="AO838" s="365"/>
      <c r="AP838" s="365"/>
      <c r="AQ838" s="365"/>
      <c r="AR838" s="365"/>
      <c r="AS838" s="268"/>
    </row>
    <row r="839" spans="1:45" ht="15.75" outlineLevel="1">
      <c r="A839" s="466"/>
      <c r="B839" s="250" t="s">
        <v>107</v>
      </c>
      <c r="C839" s="251"/>
      <c r="D839" s="252"/>
      <c r="E839" s="252"/>
      <c r="F839" s="252"/>
      <c r="G839" s="252"/>
      <c r="H839" s="252"/>
      <c r="I839" s="252"/>
      <c r="J839" s="252"/>
      <c r="K839" s="252"/>
      <c r="L839" s="252"/>
      <c r="M839" s="252"/>
      <c r="N839" s="252"/>
      <c r="O839" s="252"/>
      <c r="P839" s="252"/>
      <c r="Q839" s="252"/>
      <c r="R839" s="252"/>
      <c r="S839" s="251"/>
      <c r="T839" s="251"/>
      <c r="U839" s="251"/>
      <c r="V839" s="251"/>
      <c r="W839" s="251"/>
      <c r="X839" s="251"/>
      <c r="Y839" s="251"/>
      <c r="Z839" s="251"/>
      <c r="AA839" s="251"/>
      <c r="AB839" s="251"/>
      <c r="AC839" s="251"/>
      <c r="AD839" s="251"/>
      <c r="AE839" s="367"/>
      <c r="AF839" s="367"/>
      <c r="AG839" s="367"/>
      <c r="AH839" s="367"/>
      <c r="AI839" s="367"/>
      <c r="AJ839" s="367"/>
      <c r="AK839" s="367"/>
      <c r="AL839" s="367"/>
      <c r="AM839" s="367"/>
      <c r="AN839" s="367"/>
      <c r="AO839" s="367"/>
      <c r="AP839" s="367"/>
      <c r="AQ839" s="367"/>
      <c r="AR839" s="367"/>
      <c r="AS839" s="254"/>
    </row>
    <row r="840" spans="1:45" outlineLevel="1">
      <c r="A840" s="466">
        <v>14</v>
      </c>
      <c r="B840" s="276" t="s">
        <v>108</v>
      </c>
      <c r="C840" s="253" t="s">
        <v>25</v>
      </c>
      <c r="D840" s="257"/>
      <c r="E840" s="257"/>
      <c r="F840" s="257"/>
      <c r="G840" s="257"/>
      <c r="H840" s="257"/>
      <c r="I840" s="257"/>
      <c r="J840" s="257"/>
      <c r="K840" s="257"/>
      <c r="L840" s="257"/>
      <c r="M840" s="257"/>
      <c r="N840" s="257"/>
      <c r="O840" s="257"/>
      <c r="P840" s="257"/>
      <c r="Q840" s="257">
        <v>12</v>
      </c>
      <c r="R840" s="257"/>
      <c r="S840" s="257"/>
      <c r="T840" s="257"/>
      <c r="U840" s="257"/>
      <c r="V840" s="257"/>
      <c r="W840" s="257"/>
      <c r="X840" s="257"/>
      <c r="Y840" s="257"/>
      <c r="Z840" s="257"/>
      <c r="AA840" s="257"/>
      <c r="AB840" s="257"/>
      <c r="AC840" s="257"/>
      <c r="AD840" s="257"/>
      <c r="AE840" s="368"/>
      <c r="AF840" s="368"/>
      <c r="AG840" s="368"/>
      <c r="AH840" s="368"/>
      <c r="AI840" s="368"/>
      <c r="AJ840" s="368"/>
      <c r="AK840" s="368"/>
      <c r="AL840" s="363"/>
      <c r="AM840" s="363"/>
      <c r="AN840" s="363"/>
      <c r="AO840" s="363"/>
      <c r="AP840" s="363"/>
      <c r="AQ840" s="363"/>
      <c r="AR840" s="363"/>
      <c r="AS840" s="258">
        <f>SUM(AE840:AR840)</f>
        <v>0</v>
      </c>
    </row>
    <row r="841" spans="1:45" outlineLevel="1">
      <c r="A841" s="466"/>
      <c r="B841" s="256" t="s">
        <v>341</v>
      </c>
      <c r="C841" s="253" t="s">
        <v>163</v>
      </c>
      <c r="D841" s="257"/>
      <c r="E841" s="257"/>
      <c r="F841" s="257"/>
      <c r="G841" s="257"/>
      <c r="H841" s="257"/>
      <c r="I841" s="257"/>
      <c r="J841" s="257"/>
      <c r="K841" s="257"/>
      <c r="L841" s="257"/>
      <c r="M841" s="257"/>
      <c r="N841" s="257"/>
      <c r="O841" s="257"/>
      <c r="P841" s="257"/>
      <c r="Q841" s="257">
        <f>Q840</f>
        <v>12</v>
      </c>
      <c r="R841" s="257"/>
      <c r="S841" s="257"/>
      <c r="T841" s="257"/>
      <c r="U841" s="257"/>
      <c r="V841" s="257"/>
      <c r="W841" s="257"/>
      <c r="X841" s="257"/>
      <c r="Y841" s="257"/>
      <c r="Z841" s="257"/>
      <c r="AA841" s="257"/>
      <c r="AB841" s="257"/>
      <c r="AC841" s="257"/>
      <c r="AD841" s="257"/>
      <c r="AE841" s="364">
        <f>AE840</f>
        <v>0</v>
      </c>
      <c r="AF841" s="364">
        <f t="shared" ref="AF841" si="2498">AF840</f>
        <v>0</v>
      </c>
      <c r="AG841" s="364">
        <f t="shared" ref="AG841" si="2499">AG840</f>
        <v>0</v>
      </c>
      <c r="AH841" s="364">
        <f t="shared" ref="AH841" si="2500">AH840</f>
        <v>0</v>
      </c>
      <c r="AI841" s="364">
        <f t="shared" ref="AI841" si="2501">AI840</f>
        <v>0</v>
      </c>
      <c r="AJ841" s="364">
        <f t="shared" ref="AJ841" si="2502">AJ840</f>
        <v>0</v>
      </c>
      <c r="AK841" s="364">
        <f t="shared" ref="AK841" si="2503">AK840</f>
        <v>0</v>
      </c>
      <c r="AL841" s="364">
        <f t="shared" ref="AL841" si="2504">AL840</f>
        <v>0</v>
      </c>
      <c r="AM841" s="364">
        <f t="shared" ref="AM841" si="2505">AM840</f>
        <v>0</v>
      </c>
      <c r="AN841" s="364">
        <f t="shared" ref="AN841" si="2506">AN840</f>
        <v>0</v>
      </c>
      <c r="AO841" s="364">
        <f t="shared" ref="AO841" si="2507">AO840</f>
        <v>0</v>
      </c>
      <c r="AP841" s="364">
        <f t="shared" ref="AP841" si="2508">AP840</f>
        <v>0</v>
      </c>
      <c r="AQ841" s="364">
        <f t="shared" ref="AQ841" si="2509">AQ840</f>
        <v>0</v>
      </c>
      <c r="AR841" s="364">
        <f t="shared" ref="AR841" si="2510">AR840</f>
        <v>0</v>
      </c>
      <c r="AS841" s="259"/>
    </row>
    <row r="842" spans="1:45" outlineLevel="1">
      <c r="A842" s="466"/>
      <c r="B842" s="276"/>
      <c r="C842" s="267"/>
      <c r="D842" s="253"/>
      <c r="E842" s="253"/>
      <c r="F842" s="253"/>
      <c r="G842" s="253"/>
      <c r="H842" s="253"/>
      <c r="I842" s="253"/>
      <c r="J842" s="253"/>
      <c r="K842" s="253"/>
      <c r="L842" s="253"/>
      <c r="M842" s="253"/>
      <c r="N842" s="253"/>
      <c r="O842" s="253"/>
      <c r="P842" s="253"/>
      <c r="Q842" s="416"/>
      <c r="R842" s="253"/>
      <c r="S842" s="253"/>
      <c r="T842" s="253"/>
      <c r="U842" s="253"/>
      <c r="V842" s="253"/>
      <c r="W842" s="253"/>
      <c r="X842" s="253"/>
      <c r="Y842" s="253"/>
      <c r="Z842" s="253"/>
      <c r="AA842" s="253"/>
      <c r="AB842" s="253"/>
      <c r="AC842" s="253"/>
      <c r="AD842" s="253"/>
      <c r="AE842" s="365"/>
      <c r="AF842" s="365"/>
      <c r="AG842" s="365"/>
      <c r="AH842" s="365"/>
      <c r="AI842" s="365"/>
      <c r="AJ842" s="365"/>
      <c r="AK842" s="365"/>
      <c r="AL842" s="365"/>
      <c r="AM842" s="365"/>
      <c r="AN842" s="365"/>
      <c r="AO842" s="365"/>
      <c r="AP842" s="365"/>
      <c r="AQ842" s="365"/>
      <c r="AR842" s="365"/>
      <c r="AS842" s="268"/>
    </row>
    <row r="843" spans="1:45" s="245" customFormat="1" ht="15.75" outlineLevel="1">
      <c r="A843" s="466"/>
      <c r="B843" s="250" t="s">
        <v>487</v>
      </c>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c r="AA843" s="253"/>
      <c r="AB843" s="253"/>
      <c r="AC843" s="253"/>
      <c r="AD843" s="253"/>
      <c r="AE843" s="365"/>
      <c r="AF843" s="365"/>
      <c r="AG843" s="365"/>
      <c r="AH843" s="365"/>
      <c r="AI843" s="365"/>
      <c r="AJ843" s="365"/>
      <c r="AK843" s="369"/>
      <c r="AL843" s="369"/>
      <c r="AM843" s="369"/>
      <c r="AN843" s="369"/>
      <c r="AO843" s="369"/>
      <c r="AP843" s="369"/>
      <c r="AQ843" s="369"/>
      <c r="AR843" s="369"/>
      <c r="AS843" s="455"/>
    </row>
    <row r="844" spans="1:45" outlineLevel="1">
      <c r="A844" s="466">
        <v>15</v>
      </c>
      <c r="B844" s="256" t="s">
        <v>492</v>
      </c>
      <c r="C844" s="253" t="s">
        <v>25</v>
      </c>
      <c r="D844" s="257"/>
      <c r="E844" s="257"/>
      <c r="F844" s="257"/>
      <c r="G844" s="257"/>
      <c r="H844" s="257"/>
      <c r="I844" s="257"/>
      <c r="J844" s="257"/>
      <c r="K844" s="257"/>
      <c r="L844" s="257"/>
      <c r="M844" s="257"/>
      <c r="N844" s="257"/>
      <c r="O844" s="257"/>
      <c r="P844" s="257"/>
      <c r="Q844" s="257">
        <v>0</v>
      </c>
      <c r="R844" s="257"/>
      <c r="S844" s="257"/>
      <c r="T844" s="257"/>
      <c r="U844" s="257"/>
      <c r="V844" s="257"/>
      <c r="W844" s="257"/>
      <c r="X844" s="257"/>
      <c r="Y844" s="257"/>
      <c r="Z844" s="257"/>
      <c r="AA844" s="257"/>
      <c r="AB844" s="257"/>
      <c r="AC844" s="257"/>
      <c r="AD844" s="257"/>
      <c r="AE844" s="368"/>
      <c r="AF844" s="368"/>
      <c r="AG844" s="368"/>
      <c r="AH844" s="368"/>
      <c r="AI844" s="368"/>
      <c r="AJ844" s="368"/>
      <c r="AK844" s="368"/>
      <c r="AL844" s="363"/>
      <c r="AM844" s="363"/>
      <c r="AN844" s="363"/>
      <c r="AO844" s="363"/>
      <c r="AP844" s="363"/>
      <c r="AQ844" s="363"/>
      <c r="AR844" s="363"/>
      <c r="AS844" s="258">
        <f>SUM(AE844:AR844)</f>
        <v>0</v>
      </c>
    </row>
    <row r="845" spans="1:45" outlineLevel="1">
      <c r="A845" s="466"/>
      <c r="B845" s="256" t="s">
        <v>341</v>
      </c>
      <c r="C845" s="253" t="s">
        <v>163</v>
      </c>
      <c r="D845" s="257"/>
      <c r="E845" s="257"/>
      <c r="F845" s="257"/>
      <c r="G845" s="257"/>
      <c r="H845" s="257"/>
      <c r="I845" s="257"/>
      <c r="J845" s="257"/>
      <c r="K845" s="257"/>
      <c r="L845" s="257"/>
      <c r="M845" s="257"/>
      <c r="N845" s="257"/>
      <c r="O845" s="257"/>
      <c r="P845" s="257"/>
      <c r="Q845" s="257">
        <f>Q844</f>
        <v>0</v>
      </c>
      <c r="R845" s="257"/>
      <c r="S845" s="257"/>
      <c r="T845" s="257"/>
      <c r="U845" s="257"/>
      <c r="V845" s="257"/>
      <c r="W845" s="257"/>
      <c r="X845" s="257"/>
      <c r="Y845" s="257"/>
      <c r="Z845" s="257"/>
      <c r="AA845" s="257"/>
      <c r="AB845" s="257"/>
      <c r="AC845" s="257"/>
      <c r="AD845" s="257"/>
      <c r="AE845" s="364">
        <f>AE844</f>
        <v>0</v>
      </c>
      <c r="AF845" s="364">
        <f t="shared" ref="AF845:AR845" si="2511">AF844</f>
        <v>0</v>
      </c>
      <c r="AG845" s="364">
        <f t="shared" si="2511"/>
        <v>0</v>
      </c>
      <c r="AH845" s="364">
        <f t="shared" si="2511"/>
        <v>0</v>
      </c>
      <c r="AI845" s="364">
        <f t="shared" si="2511"/>
        <v>0</v>
      </c>
      <c r="AJ845" s="364">
        <f t="shared" si="2511"/>
        <v>0</v>
      </c>
      <c r="AK845" s="364">
        <f t="shared" si="2511"/>
        <v>0</v>
      </c>
      <c r="AL845" s="364">
        <f t="shared" si="2511"/>
        <v>0</v>
      </c>
      <c r="AM845" s="364">
        <f t="shared" si="2511"/>
        <v>0</v>
      </c>
      <c r="AN845" s="364">
        <f t="shared" si="2511"/>
        <v>0</v>
      </c>
      <c r="AO845" s="364">
        <f t="shared" si="2511"/>
        <v>0</v>
      </c>
      <c r="AP845" s="364">
        <f t="shared" si="2511"/>
        <v>0</v>
      </c>
      <c r="AQ845" s="364">
        <f t="shared" si="2511"/>
        <v>0</v>
      </c>
      <c r="AR845" s="364">
        <f t="shared" si="2511"/>
        <v>0</v>
      </c>
      <c r="AS845" s="259"/>
    </row>
    <row r="846" spans="1:45" outlineLevel="1">
      <c r="A846" s="466"/>
      <c r="B846" s="276"/>
      <c r="C846" s="267"/>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53"/>
      <c r="AE846" s="365"/>
      <c r="AF846" s="365"/>
      <c r="AG846" s="365"/>
      <c r="AH846" s="365"/>
      <c r="AI846" s="365"/>
      <c r="AJ846" s="365"/>
      <c r="AK846" s="365"/>
      <c r="AL846" s="365"/>
      <c r="AM846" s="365"/>
      <c r="AN846" s="365"/>
      <c r="AO846" s="365"/>
      <c r="AP846" s="365"/>
      <c r="AQ846" s="365"/>
      <c r="AR846" s="365"/>
      <c r="AS846" s="268"/>
    </row>
    <row r="847" spans="1:45" s="245" customFormat="1" outlineLevel="1">
      <c r="A847" s="466">
        <v>16</v>
      </c>
      <c r="B847" s="285" t="s">
        <v>488</v>
      </c>
      <c r="C847" s="253" t="s">
        <v>25</v>
      </c>
      <c r="D847" s="257"/>
      <c r="E847" s="257"/>
      <c r="F847" s="257"/>
      <c r="G847" s="257"/>
      <c r="H847" s="257"/>
      <c r="I847" s="257"/>
      <c r="J847" s="257"/>
      <c r="K847" s="257"/>
      <c r="L847" s="257"/>
      <c r="M847" s="257"/>
      <c r="N847" s="257"/>
      <c r="O847" s="257"/>
      <c r="P847" s="257"/>
      <c r="Q847" s="257">
        <v>0</v>
      </c>
      <c r="R847" s="257"/>
      <c r="S847" s="257"/>
      <c r="T847" s="257"/>
      <c r="U847" s="257"/>
      <c r="V847" s="257"/>
      <c r="W847" s="257"/>
      <c r="X847" s="257"/>
      <c r="Y847" s="257"/>
      <c r="Z847" s="257"/>
      <c r="AA847" s="257"/>
      <c r="AB847" s="257"/>
      <c r="AC847" s="257"/>
      <c r="AD847" s="257"/>
      <c r="AE847" s="368"/>
      <c r="AF847" s="368"/>
      <c r="AG847" s="368"/>
      <c r="AH847" s="368"/>
      <c r="AI847" s="368"/>
      <c r="AJ847" s="368"/>
      <c r="AK847" s="368"/>
      <c r="AL847" s="363"/>
      <c r="AM847" s="363"/>
      <c r="AN847" s="363"/>
      <c r="AO847" s="363"/>
      <c r="AP847" s="363"/>
      <c r="AQ847" s="363"/>
      <c r="AR847" s="363"/>
      <c r="AS847" s="258">
        <f>SUM(AE847:AR847)</f>
        <v>0</v>
      </c>
    </row>
    <row r="848" spans="1:45" s="245" customFormat="1" outlineLevel="1">
      <c r="A848" s="466"/>
      <c r="B848" s="256" t="s">
        <v>341</v>
      </c>
      <c r="C848" s="253" t="s">
        <v>163</v>
      </c>
      <c r="D848" s="257"/>
      <c r="E848" s="257"/>
      <c r="F848" s="257"/>
      <c r="G848" s="257"/>
      <c r="H848" s="257"/>
      <c r="I848" s="257"/>
      <c r="J848" s="257"/>
      <c r="K848" s="257"/>
      <c r="L848" s="257"/>
      <c r="M848" s="257"/>
      <c r="N848" s="257"/>
      <c r="O848" s="257"/>
      <c r="P848" s="257"/>
      <c r="Q848" s="257">
        <f>Q847</f>
        <v>0</v>
      </c>
      <c r="R848" s="257"/>
      <c r="S848" s="257"/>
      <c r="T848" s="257"/>
      <c r="U848" s="257"/>
      <c r="V848" s="257"/>
      <c r="W848" s="257"/>
      <c r="X848" s="257"/>
      <c r="Y848" s="257"/>
      <c r="Z848" s="257"/>
      <c r="AA848" s="257"/>
      <c r="AB848" s="257"/>
      <c r="AC848" s="257"/>
      <c r="AD848" s="257"/>
      <c r="AE848" s="364">
        <f>AE847</f>
        <v>0</v>
      </c>
      <c r="AF848" s="364">
        <f t="shared" ref="AF848:AR848" si="2512">AF847</f>
        <v>0</v>
      </c>
      <c r="AG848" s="364">
        <f t="shared" si="2512"/>
        <v>0</v>
      </c>
      <c r="AH848" s="364">
        <f t="shared" si="2512"/>
        <v>0</v>
      </c>
      <c r="AI848" s="364">
        <f t="shared" si="2512"/>
        <v>0</v>
      </c>
      <c r="AJ848" s="364">
        <f t="shared" si="2512"/>
        <v>0</v>
      </c>
      <c r="AK848" s="364">
        <f t="shared" si="2512"/>
        <v>0</v>
      </c>
      <c r="AL848" s="364">
        <f t="shared" si="2512"/>
        <v>0</v>
      </c>
      <c r="AM848" s="364">
        <f t="shared" si="2512"/>
        <v>0</v>
      </c>
      <c r="AN848" s="364">
        <f t="shared" si="2512"/>
        <v>0</v>
      </c>
      <c r="AO848" s="364">
        <f t="shared" si="2512"/>
        <v>0</v>
      </c>
      <c r="AP848" s="364">
        <f t="shared" si="2512"/>
        <v>0</v>
      </c>
      <c r="AQ848" s="364">
        <f t="shared" si="2512"/>
        <v>0</v>
      </c>
      <c r="AR848" s="364">
        <f t="shared" si="2512"/>
        <v>0</v>
      </c>
      <c r="AS848" s="259"/>
    </row>
    <row r="849" spans="1:45" s="245" customFormat="1" outlineLevel="1">
      <c r="A849" s="466"/>
      <c r="B849" s="285"/>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365"/>
      <c r="AF849" s="365"/>
      <c r="AG849" s="365"/>
      <c r="AH849" s="365"/>
      <c r="AI849" s="365"/>
      <c r="AJ849" s="365"/>
      <c r="AK849" s="369"/>
      <c r="AL849" s="369"/>
      <c r="AM849" s="369"/>
      <c r="AN849" s="369"/>
      <c r="AO849" s="369"/>
      <c r="AP849" s="369"/>
      <c r="AQ849" s="369"/>
      <c r="AR849" s="369"/>
      <c r="AS849" s="274"/>
    </row>
    <row r="850" spans="1:45" ht="15.75" outlineLevel="1">
      <c r="A850" s="466"/>
      <c r="B850" s="457" t="s">
        <v>493</v>
      </c>
      <c r="C850" s="281"/>
      <c r="D850" s="252"/>
      <c r="E850" s="251"/>
      <c r="F850" s="251"/>
      <c r="G850" s="251"/>
      <c r="H850" s="251"/>
      <c r="I850" s="251"/>
      <c r="J850" s="251"/>
      <c r="K850" s="251"/>
      <c r="L850" s="251"/>
      <c r="M850" s="251"/>
      <c r="N850" s="251"/>
      <c r="O850" s="251"/>
      <c r="P850" s="251"/>
      <c r="Q850" s="252"/>
      <c r="R850" s="251"/>
      <c r="S850" s="251"/>
      <c r="T850" s="251"/>
      <c r="U850" s="251"/>
      <c r="V850" s="251"/>
      <c r="W850" s="251"/>
      <c r="X850" s="251"/>
      <c r="Y850" s="251"/>
      <c r="Z850" s="251"/>
      <c r="AA850" s="251"/>
      <c r="AB850" s="251"/>
      <c r="AC850" s="251"/>
      <c r="AD850" s="251"/>
      <c r="AE850" s="367"/>
      <c r="AF850" s="367"/>
      <c r="AG850" s="367"/>
      <c r="AH850" s="367"/>
      <c r="AI850" s="367"/>
      <c r="AJ850" s="367"/>
      <c r="AK850" s="367"/>
      <c r="AL850" s="367"/>
      <c r="AM850" s="367"/>
      <c r="AN850" s="367"/>
      <c r="AO850" s="367"/>
      <c r="AP850" s="367"/>
      <c r="AQ850" s="367"/>
      <c r="AR850" s="367"/>
      <c r="AS850" s="254"/>
    </row>
    <row r="851" spans="1:45" outlineLevel="1">
      <c r="A851" s="466">
        <v>17</v>
      </c>
      <c r="B851" s="381" t="s">
        <v>112</v>
      </c>
      <c r="C851" s="253" t="s">
        <v>25</v>
      </c>
      <c r="D851" s="257"/>
      <c r="E851" s="257"/>
      <c r="F851" s="257"/>
      <c r="G851" s="257"/>
      <c r="H851" s="257"/>
      <c r="I851" s="257"/>
      <c r="J851" s="257"/>
      <c r="K851" s="257"/>
      <c r="L851" s="257"/>
      <c r="M851" s="257"/>
      <c r="N851" s="257"/>
      <c r="O851" s="257"/>
      <c r="P851" s="257"/>
      <c r="Q851" s="257">
        <v>12</v>
      </c>
      <c r="R851" s="257"/>
      <c r="S851" s="257"/>
      <c r="T851" s="257"/>
      <c r="U851" s="257"/>
      <c r="V851" s="257"/>
      <c r="W851" s="257"/>
      <c r="X851" s="257"/>
      <c r="Y851" s="257"/>
      <c r="Z851" s="257"/>
      <c r="AA851" s="257"/>
      <c r="AB851" s="257"/>
      <c r="AC851" s="257"/>
      <c r="AD851" s="257"/>
      <c r="AE851" s="379"/>
      <c r="AF851" s="363"/>
      <c r="AG851" s="363"/>
      <c r="AH851" s="363"/>
      <c r="AI851" s="363"/>
      <c r="AJ851" s="363"/>
      <c r="AK851" s="363"/>
      <c r="AL851" s="368"/>
      <c r="AM851" s="368"/>
      <c r="AN851" s="368"/>
      <c r="AO851" s="368"/>
      <c r="AP851" s="368"/>
      <c r="AQ851" s="368"/>
      <c r="AR851" s="368"/>
      <c r="AS851" s="258">
        <f>SUM(AE851:AR851)</f>
        <v>0</v>
      </c>
    </row>
    <row r="852" spans="1:45" outlineLevel="1">
      <c r="A852" s="466"/>
      <c r="B852" s="256" t="s">
        <v>341</v>
      </c>
      <c r="C852" s="253" t="s">
        <v>163</v>
      </c>
      <c r="D852" s="257"/>
      <c r="E852" s="257"/>
      <c r="F852" s="257"/>
      <c r="G852" s="257"/>
      <c r="H852" s="257"/>
      <c r="I852" s="257"/>
      <c r="J852" s="257"/>
      <c r="K852" s="257"/>
      <c r="L852" s="257"/>
      <c r="M852" s="257"/>
      <c r="N852" s="257"/>
      <c r="O852" s="257"/>
      <c r="P852" s="257"/>
      <c r="Q852" s="257">
        <f>Q851</f>
        <v>12</v>
      </c>
      <c r="R852" s="257"/>
      <c r="S852" s="257"/>
      <c r="T852" s="257"/>
      <c r="U852" s="257"/>
      <c r="V852" s="257"/>
      <c r="W852" s="257"/>
      <c r="X852" s="257"/>
      <c r="Y852" s="257"/>
      <c r="Z852" s="257"/>
      <c r="AA852" s="257"/>
      <c r="AB852" s="257"/>
      <c r="AC852" s="257"/>
      <c r="AD852" s="257"/>
      <c r="AE852" s="364">
        <f>AE851</f>
        <v>0</v>
      </c>
      <c r="AF852" s="364">
        <f t="shared" ref="AF852:AR852" si="2513">AF851</f>
        <v>0</v>
      </c>
      <c r="AG852" s="364">
        <f t="shared" si="2513"/>
        <v>0</v>
      </c>
      <c r="AH852" s="364">
        <f t="shared" si="2513"/>
        <v>0</v>
      </c>
      <c r="AI852" s="364">
        <f t="shared" si="2513"/>
        <v>0</v>
      </c>
      <c r="AJ852" s="364">
        <f t="shared" si="2513"/>
        <v>0</v>
      </c>
      <c r="AK852" s="364">
        <f t="shared" si="2513"/>
        <v>0</v>
      </c>
      <c r="AL852" s="364">
        <f t="shared" si="2513"/>
        <v>0</v>
      </c>
      <c r="AM852" s="364">
        <f t="shared" si="2513"/>
        <v>0</v>
      </c>
      <c r="AN852" s="364">
        <f t="shared" si="2513"/>
        <v>0</v>
      </c>
      <c r="AO852" s="364">
        <f t="shared" si="2513"/>
        <v>0</v>
      </c>
      <c r="AP852" s="364">
        <f t="shared" si="2513"/>
        <v>0</v>
      </c>
      <c r="AQ852" s="364">
        <f t="shared" si="2513"/>
        <v>0</v>
      </c>
      <c r="AR852" s="364">
        <f t="shared" si="2513"/>
        <v>0</v>
      </c>
      <c r="AS852" s="268"/>
    </row>
    <row r="853" spans="1:45" outlineLevel="1">
      <c r="A853" s="466"/>
      <c r="B853" s="256"/>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c r="AA853" s="253"/>
      <c r="AB853" s="253"/>
      <c r="AC853" s="253"/>
      <c r="AD853" s="253"/>
      <c r="AE853" s="375"/>
      <c r="AF853" s="378"/>
      <c r="AG853" s="378"/>
      <c r="AH853" s="378"/>
      <c r="AI853" s="378"/>
      <c r="AJ853" s="378"/>
      <c r="AK853" s="378"/>
      <c r="AL853" s="378"/>
      <c r="AM853" s="378"/>
      <c r="AN853" s="378"/>
      <c r="AO853" s="378"/>
      <c r="AP853" s="378"/>
      <c r="AQ853" s="378"/>
      <c r="AR853" s="378"/>
      <c r="AS853" s="268"/>
    </row>
    <row r="854" spans="1:45" outlineLevel="1">
      <c r="A854" s="466">
        <v>18</v>
      </c>
      <c r="B854" s="381" t="s">
        <v>109</v>
      </c>
      <c r="C854" s="253" t="s">
        <v>25</v>
      </c>
      <c r="D854" s="257"/>
      <c r="E854" s="257"/>
      <c r="F854" s="257"/>
      <c r="G854" s="257"/>
      <c r="H854" s="257"/>
      <c r="I854" s="257"/>
      <c r="J854" s="257"/>
      <c r="K854" s="257"/>
      <c r="L854" s="257"/>
      <c r="M854" s="257"/>
      <c r="N854" s="257"/>
      <c r="O854" s="257"/>
      <c r="P854" s="257"/>
      <c r="Q854" s="257">
        <v>12</v>
      </c>
      <c r="R854" s="257"/>
      <c r="S854" s="257"/>
      <c r="T854" s="257"/>
      <c r="U854" s="257"/>
      <c r="V854" s="257"/>
      <c r="W854" s="257"/>
      <c r="X854" s="257"/>
      <c r="Y854" s="257"/>
      <c r="Z854" s="257"/>
      <c r="AA854" s="257"/>
      <c r="AB854" s="257"/>
      <c r="AC854" s="257"/>
      <c r="AD854" s="257"/>
      <c r="AE854" s="379"/>
      <c r="AF854" s="363"/>
      <c r="AG854" s="363"/>
      <c r="AH854" s="363"/>
      <c r="AI854" s="363"/>
      <c r="AJ854" s="363"/>
      <c r="AK854" s="363"/>
      <c r="AL854" s="368"/>
      <c r="AM854" s="368"/>
      <c r="AN854" s="368"/>
      <c r="AO854" s="368"/>
      <c r="AP854" s="368"/>
      <c r="AQ854" s="368"/>
      <c r="AR854" s="368"/>
      <c r="AS854" s="258">
        <f>SUM(AE854:AR854)</f>
        <v>0</v>
      </c>
    </row>
    <row r="855" spans="1:45" outlineLevel="1">
      <c r="A855" s="466"/>
      <c r="B855" s="256" t="s">
        <v>341</v>
      </c>
      <c r="C855" s="253" t="s">
        <v>163</v>
      </c>
      <c r="D855" s="257"/>
      <c r="E855" s="257"/>
      <c r="F855" s="257"/>
      <c r="G855" s="257"/>
      <c r="H855" s="257"/>
      <c r="I855" s="257"/>
      <c r="J855" s="257"/>
      <c r="K855" s="257"/>
      <c r="L855" s="257"/>
      <c r="M855" s="257"/>
      <c r="N855" s="257"/>
      <c r="O855" s="257"/>
      <c r="P855" s="257"/>
      <c r="Q855" s="257">
        <f>Q854</f>
        <v>12</v>
      </c>
      <c r="R855" s="257"/>
      <c r="S855" s="257"/>
      <c r="T855" s="257"/>
      <c r="U855" s="257"/>
      <c r="V855" s="257"/>
      <c r="W855" s="257"/>
      <c r="X855" s="257"/>
      <c r="Y855" s="257"/>
      <c r="Z855" s="257"/>
      <c r="AA855" s="257"/>
      <c r="AB855" s="257"/>
      <c r="AC855" s="257"/>
      <c r="AD855" s="257"/>
      <c r="AE855" s="364">
        <f>AE854</f>
        <v>0</v>
      </c>
      <c r="AF855" s="364">
        <f t="shared" ref="AF855:AR855" si="2514">AF854</f>
        <v>0</v>
      </c>
      <c r="AG855" s="364">
        <f t="shared" si="2514"/>
        <v>0</v>
      </c>
      <c r="AH855" s="364">
        <f t="shared" si="2514"/>
        <v>0</v>
      </c>
      <c r="AI855" s="364">
        <f t="shared" si="2514"/>
        <v>0</v>
      </c>
      <c r="AJ855" s="364">
        <f t="shared" si="2514"/>
        <v>0</v>
      </c>
      <c r="AK855" s="364">
        <f t="shared" si="2514"/>
        <v>0</v>
      </c>
      <c r="AL855" s="364">
        <f t="shared" si="2514"/>
        <v>0</v>
      </c>
      <c r="AM855" s="364">
        <f t="shared" si="2514"/>
        <v>0</v>
      </c>
      <c r="AN855" s="364">
        <f t="shared" si="2514"/>
        <v>0</v>
      </c>
      <c r="AO855" s="364">
        <f t="shared" si="2514"/>
        <v>0</v>
      </c>
      <c r="AP855" s="364">
        <f t="shared" si="2514"/>
        <v>0</v>
      </c>
      <c r="AQ855" s="364">
        <f t="shared" si="2514"/>
        <v>0</v>
      </c>
      <c r="AR855" s="364">
        <f t="shared" si="2514"/>
        <v>0</v>
      </c>
      <c r="AS855" s="268"/>
    </row>
    <row r="856" spans="1:45" outlineLevel="1">
      <c r="A856" s="466"/>
      <c r="B856" s="28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c r="AA856" s="253"/>
      <c r="AB856" s="253"/>
      <c r="AC856" s="253"/>
      <c r="AD856" s="253"/>
      <c r="AE856" s="376"/>
      <c r="AF856" s="377"/>
      <c r="AG856" s="377"/>
      <c r="AH856" s="377"/>
      <c r="AI856" s="377"/>
      <c r="AJ856" s="377"/>
      <c r="AK856" s="377"/>
      <c r="AL856" s="377"/>
      <c r="AM856" s="377"/>
      <c r="AN856" s="377"/>
      <c r="AO856" s="377"/>
      <c r="AP856" s="377"/>
      <c r="AQ856" s="377"/>
      <c r="AR856" s="377"/>
      <c r="AS856" s="259"/>
    </row>
    <row r="857" spans="1:45" outlineLevel="1">
      <c r="A857" s="466">
        <v>19</v>
      </c>
      <c r="B857" s="381" t="s">
        <v>111</v>
      </c>
      <c r="C857" s="253" t="s">
        <v>25</v>
      </c>
      <c r="D857" s="257"/>
      <c r="E857" s="257"/>
      <c r="F857" s="257"/>
      <c r="G857" s="257"/>
      <c r="H857" s="257"/>
      <c r="I857" s="257"/>
      <c r="J857" s="257"/>
      <c r="K857" s="257"/>
      <c r="L857" s="257"/>
      <c r="M857" s="257"/>
      <c r="N857" s="257"/>
      <c r="O857" s="257"/>
      <c r="P857" s="257"/>
      <c r="Q857" s="257">
        <v>12</v>
      </c>
      <c r="R857" s="257"/>
      <c r="S857" s="257"/>
      <c r="T857" s="257"/>
      <c r="U857" s="257"/>
      <c r="V857" s="257"/>
      <c r="W857" s="257"/>
      <c r="X857" s="257"/>
      <c r="Y857" s="257"/>
      <c r="Z857" s="257"/>
      <c r="AA857" s="257"/>
      <c r="AB857" s="257"/>
      <c r="AC857" s="257"/>
      <c r="AD857" s="257"/>
      <c r="AE857" s="379"/>
      <c r="AF857" s="363"/>
      <c r="AG857" s="363"/>
      <c r="AH857" s="363"/>
      <c r="AI857" s="363"/>
      <c r="AJ857" s="363"/>
      <c r="AK857" s="363"/>
      <c r="AL857" s="368"/>
      <c r="AM857" s="368"/>
      <c r="AN857" s="368"/>
      <c r="AO857" s="368"/>
      <c r="AP857" s="368"/>
      <c r="AQ857" s="368"/>
      <c r="AR857" s="368"/>
      <c r="AS857" s="258">
        <f>SUM(AE857:AR857)</f>
        <v>0</v>
      </c>
    </row>
    <row r="858" spans="1:45" outlineLevel="1">
      <c r="A858" s="466"/>
      <c r="B858" s="256" t="s">
        <v>341</v>
      </c>
      <c r="C858" s="253" t="s">
        <v>163</v>
      </c>
      <c r="D858" s="257"/>
      <c r="E858" s="257"/>
      <c r="F858" s="257"/>
      <c r="G858" s="257"/>
      <c r="H858" s="257"/>
      <c r="I858" s="257"/>
      <c r="J858" s="257"/>
      <c r="K858" s="257"/>
      <c r="L858" s="257"/>
      <c r="M858" s="257"/>
      <c r="N858" s="257"/>
      <c r="O858" s="257"/>
      <c r="P858" s="257"/>
      <c r="Q858" s="257">
        <f>Q857</f>
        <v>12</v>
      </c>
      <c r="R858" s="257"/>
      <c r="S858" s="257"/>
      <c r="T858" s="257"/>
      <c r="U858" s="257"/>
      <c r="V858" s="257"/>
      <c r="W858" s="257"/>
      <c r="X858" s="257"/>
      <c r="Y858" s="257"/>
      <c r="Z858" s="257"/>
      <c r="AA858" s="257"/>
      <c r="AB858" s="257"/>
      <c r="AC858" s="257"/>
      <c r="AD858" s="257"/>
      <c r="AE858" s="364">
        <f>AE857</f>
        <v>0</v>
      </c>
      <c r="AF858" s="364">
        <f t="shared" ref="AF858:AR858" si="2515">AF857</f>
        <v>0</v>
      </c>
      <c r="AG858" s="364">
        <f t="shared" si="2515"/>
        <v>0</v>
      </c>
      <c r="AH858" s="364">
        <f t="shared" si="2515"/>
        <v>0</v>
      </c>
      <c r="AI858" s="364">
        <f t="shared" si="2515"/>
        <v>0</v>
      </c>
      <c r="AJ858" s="364">
        <f t="shared" si="2515"/>
        <v>0</v>
      </c>
      <c r="AK858" s="364">
        <f t="shared" si="2515"/>
        <v>0</v>
      </c>
      <c r="AL858" s="364">
        <f t="shared" si="2515"/>
        <v>0</v>
      </c>
      <c r="AM858" s="364">
        <f t="shared" si="2515"/>
        <v>0</v>
      </c>
      <c r="AN858" s="364">
        <f t="shared" si="2515"/>
        <v>0</v>
      </c>
      <c r="AO858" s="364">
        <f t="shared" si="2515"/>
        <v>0</v>
      </c>
      <c r="AP858" s="364">
        <f t="shared" si="2515"/>
        <v>0</v>
      </c>
      <c r="AQ858" s="364">
        <f t="shared" si="2515"/>
        <v>0</v>
      </c>
      <c r="AR858" s="364">
        <f t="shared" si="2515"/>
        <v>0</v>
      </c>
      <c r="AS858" s="259"/>
    </row>
    <row r="859" spans="1:45" outlineLevel="1">
      <c r="A859" s="466"/>
      <c r="B859" s="28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c r="AA859" s="253"/>
      <c r="AB859" s="253"/>
      <c r="AC859" s="253"/>
      <c r="AD859" s="253"/>
      <c r="AE859" s="365"/>
      <c r="AF859" s="365"/>
      <c r="AG859" s="365"/>
      <c r="AH859" s="365"/>
      <c r="AI859" s="365"/>
      <c r="AJ859" s="365"/>
      <c r="AK859" s="365"/>
      <c r="AL859" s="365"/>
      <c r="AM859" s="365"/>
      <c r="AN859" s="365"/>
      <c r="AO859" s="365"/>
      <c r="AP859" s="365"/>
      <c r="AQ859" s="365"/>
      <c r="AR859" s="365"/>
      <c r="AS859" s="268"/>
    </row>
    <row r="860" spans="1:45" outlineLevel="1">
      <c r="A860" s="466">
        <v>20</v>
      </c>
      <c r="B860" s="381" t="s">
        <v>110</v>
      </c>
      <c r="C860" s="253" t="s">
        <v>25</v>
      </c>
      <c r="D860" s="257"/>
      <c r="E860" s="257"/>
      <c r="F860" s="257"/>
      <c r="G860" s="257"/>
      <c r="H860" s="257"/>
      <c r="I860" s="257"/>
      <c r="J860" s="257"/>
      <c r="K860" s="257"/>
      <c r="L860" s="257"/>
      <c r="M860" s="257"/>
      <c r="N860" s="257"/>
      <c r="O860" s="257"/>
      <c r="P860" s="257"/>
      <c r="Q860" s="257">
        <v>12</v>
      </c>
      <c r="R860" s="257"/>
      <c r="S860" s="257"/>
      <c r="T860" s="257"/>
      <c r="U860" s="257"/>
      <c r="V860" s="257"/>
      <c r="W860" s="257"/>
      <c r="X860" s="257"/>
      <c r="Y860" s="257"/>
      <c r="Z860" s="257"/>
      <c r="AA860" s="257"/>
      <c r="AB860" s="257"/>
      <c r="AC860" s="257"/>
      <c r="AD860" s="257"/>
      <c r="AE860" s="379"/>
      <c r="AF860" s="363"/>
      <c r="AG860" s="363"/>
      <c r="AH860" s="363"/>
      <c r="AI860" s="363"/>
      <c r="AJ860" s="363"/>
      <c r="AK860" s="363"/>
      <c r="AL860" s="368"/>
      <c r="AM860" s="368"/>
      <c r="AN860" s="368"/>
      <c r="AO860" s="368"/>
      <c r="AP860" s="368"/>
      <c r="AQ860" s="368"/>
      <c r="AR860" s="368"/>
      <c r="AS860" s="258">
        <f>SUM(AE860:AR860)</f>
        <v>0</v>
      </c>
    </row>
    <row r="861" spans="1:45" outlineLevel="1">
      <c r="A861" s="466"/>
      <c r="B861" s="256" t="s">
        <v>341</v>
      </c>
      <c r="C861" s="253" t="s">
        <v>163</v>
      </c>
      <c r="D861" s="257"/>
      <c r="E861" s="257"/>
      <c r="F861" s="257"/>
      <c r="G861" s="257"/>
      <c r="H861" s="257"/>
      <c r="I861" s="257"/>
      <c r="J861" s="257"/>
      <c r="K861" s="257"/>
      <c r="L861" s="257"/>
      <c r="M861" s="257"/>
      <c r="N861" s="257"/>
      <c r="O861" s="257"/>
      <c r="P861" s="257"/>
      <c r="Q861" s="257">
        <f>Q860</f>
        <v>12</v>
      </c>
      <c r="R861" s="257"/>
      <c r="S861" s="257"/>
      <c r="T861" s="257"/>
      <c r="U861" s="257"/>
      <c r="V861" s="257"/>
      <c r="W861" s="257"/>
      <c r="X861" s="257"/>
      <c r="Y861" s="257"/>
      <c r="Z861" s="257"/>
      <c r="AA861" s="257"/>
      <c r="AB861" s="257"/>
      <c r="AC861" s="257"/>
      <c r="AD861" s="257"/>
      <c r="AE861" s="364">
        <f>AE860</f>
        <v>0</v>
      </c>
      <c r="AF861" s="364">
        <f t="shared" ref="AF861:AR861" si="2516">AF860</f>
        <v>0</v>
      </c>
      <c r="AG861" s="364">
        <f t="shared" si="2516"/>
        <v>0</v>
      </c>
      <c r="AH861" s="364">
        <f t="shared" si="2516"/>
        <v>0</v>
      </c>
      <c r="AI861" s="364">
        <f t="shared" si="2516"/>
        <v>0</v>
      </c>
      <c r="AJ861" s="364">
        <f t="shared" si="2516"/>
        <v>0</v>
      </c>
      <c r="AK861" s="364">
        <f t="shared" si="2516"/>
        <v>0</v>
      </c>
      <c r="AL861" s="364">
        <f t="shared" si="2516"/>
        <v>0</v>
      </c>
      <c r="AM861" s="364">
        <f t="shared" si="2516"/>
        <v>0</v>
      </c>
      <c r="AN861" s="364">
        <f t="shared" si="2516"/>
        <v>0</v>
      </c>
      <c r="AO861" s="364">
        <f t="shared" si="2516"/>
        <v>0</v>
      </c>
      <c r="AP861" s="364">
        <f t="shared" si="2516"/>
        <v>0</v>
      </c>
      <c r="AQ861" s="364">
        <f t="shared" si="2516"/>
        <v>0</v>
      </c>
      <c r="AR861" s="364">
        <f t="shared" si="2516"/>
        <v>0</v>
      </c>
      <c r="AS861" s="268"/>
    </row>
    <row r="862" spans="1:45" ht="15.75" outlineLevel="1">
      <c r="A862" s="466"/>
      <c r="B862" s="284"/>
      <c r="C862" s="262"/>
      <c r="D862" s="253"/>
      <c r="E862" s="253"/>
      <c r="F862" s="253"/>
      <c r="G862" s="253"/>
      <c r="H862" s="253"/>
      <c r="I862" s="253"/>
      <c r="J862" s="253"/>
      <c r="K862" s="253"/>
      <c r="L862" s="253"/>
      <c r="M862" s="253"/>
      <c r="N862" s="253"/>
      <c r="O862" s="253"/>
      <c r="P862" s="253"/>
      <c r="Q862" s="262"/>
      <c r="R862" s="253"/>
      <c r="S862" s="253"/>
      <c r="T862" s="253"/>
      <c r="U862" s="253"/>
      <c r="V862" s="253"/>
      <c r="W862" s="253"/>
      <c r="X862" s="253"/>
      <c r="Y862" s="253"/>
      <c r="Z862" s="253"/>
      <c r="AA862" s="253"/>
      <c r="AB862" s="253"/>
      <c r="AC862" s="253"/>
      <c r="AD862" s="253"/>
      <c r="AE862" s="365"/>
      <c r="AF862" s="365"/>
      <c r="AG862" s="365"/>
      <c r="AH862" s="365"/>
      <c r="AI862" s="365"/>
      <c r="AJ862" s="365"/>
      <c r="AK862" s="365"/>
      <c r="AL862" s="365"/>
      <c r="AM862" s="365"/>
      <c r="AN862" s="365"/>
      <c r="AO862" s="365"/>
      <c r="AP862" s="365"/>
      <c r="AQ862" s="365"/>
      <c r="AR862" s="365"/>
      <c r="AS862" s="268"/>
    </row>
    <row r="863" spans="1:45" ht="15.75" outlineLevel="1">
      <c r="A863" s="466"/>
      <c r="B863" s="456" t="s">
        <v>500</v>
      </c>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c r="AA863" s="253"/>
      <c r="AB863" s="253"/>
      <c r="AC863" s="253"/>
      <c r="AD863" s="253"/>
      <c r="AE863" s="375"/>
      <c r="AF863" s="378"/>
      <c r="AG863" s="378"/>
      <c r="AH863" s="378"/>
      <c r="AI863" s="378"/>
      <c r="AJ863" s="378"/>
      <c r="AK863" s="378"/>
      <c r="AL863" s="378"/>
      <c r="AM863" s="378"/>
      <c r="AN863" s="378"/>
      <c r="AO863" s="378"/>
      <c r="AP863" s="378"/>
      <c r="AQ863" s="378"/>
      <c r="AR863" s="378"/>
      <c r="AS863" s="268"/>
    </row>
    <row r="864" spans="1:45" ht="15.75" outlineLevel="1">
      <c r="A864" s="466"/>
      <c r="B864" s="445" t="s">
        <v>496</v>
      </c>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c r="AA864" s="253"/>
      <c r="AB864" s="253"/>
      <c r="AC864" s="253"/>
      <c r="AD864" s="253"/>
      <c r="AE864" s="375"/>
      <c r="AF864" s="378"/>
      <c r="AG864" s="378"/>
      <c r="AH864" s="378"/>
      <c r="AI864" s="378"/>
      <c r="AJ864" s="378"/>
      <c r="AK864" s="378"/>
      <c r="AL864" s="378"/>
      <c r="AM864" s="378"/>
      <c r="AN864" s="378"/>
      <c r="AO864" s="378"/>
      <c r="AP864" s="378"/>
      <c r="AQ864" s="378"/>
      <c r="AR864" s="378"/>
      <c r="AS864" s="268"/>
    </row>
    <row r="865" spans="1:45" outlineLevel="1">
      <c r="A865" s="466">
        <v>21</v>
      </c>
      <c r="B865" s="381" t="s">
        <v>113</v>
      </c>
      <c r="C865" s="253" t="s">
        <v>25</v>
      </c>
      <c r="D865" s="257"/>
      <c r="E865" s="257"/>
      <c r="F865" s="257"/>
      <c r="G865" s="257"/>
      <c r="H865" s="257"/>
      <c r="I865" s="257"/>
      <c r="J865" s="257"/>
      <c r="K865" s="257"/>
      <c r="L865" s="257"/>
      <c r="M865" s="257"/>
      <c r="N865" s="257"/>
      <c r="O865" s="257"/>
      <c r="P865" s="257"/>
      <c r="Q865" s="253"/>
      <c r="R865" s="257"/>
      <c r="S865" s="257"/>
      <c r="T865" s="257"/>
      <c r="U865" s="257"/>
      <c r="V865" s="257"/>
      <c r="W865" s="257"/>
      <c r="X865" s="257"/>
      <c r="Y865" s="257"/>
      <c r="Z865" s="257"/>
      <c r="AA865" s="257"/>
      <c r="AB865" s="257"/>
      <c r="AC865" s="257"/>
      <c r="AD865" s="257"/>
      <c r="AE865" s="368"/>
      <c r="AF865" s="368"/>
      <c r="AG865" s="368"/>
      <c r="AH865" s="368"/>
      <c r="AI865" s="368"/>
      <c r="AJ865" s="368"/>
      <c r="AK865" s="368"/>
      <c r="AL865" s="363"/>
      <c r="AM865" s="363"/>
      <c r="AN865" s="363"/>
      <c r="AO865" s="363"/>
      <c r="AP865" s="363"/>
      <c r="AQ865" s="363"/>
      <c r="AR865" s="363"/>
      <c r="AS865" s="258">
        <f>SUM(AE865:AR865)</f>
        <v>0</v>
      </c>
    </row>
    <row r="866" spans="1:45" outlineLevel="1">
      <c r="A866" s="466"/>
      <c r="B866" s="256" t="s">
        <v>341</v>
      </c>
      <c r="C866" s="253" t="s">
        <v>163</v>
      </c>
      <c r="D866" s="257"/>
      <c r="E866" s="257"/>
      <c r="F866" s="257"/>
      <c r="G866" s="257"/>
      <c r="H866" s="257"/>
      <c r="I866" s="257"/>
      <c r="J866" s="257"/>
      <c r="K866" s="257"/>
      <c r="L866" s="257"/>
      <c r="M866" s="257"/>
      <c r="N866" s="257"/>
      <c r="O866" s="257"/>
      <c r="P866" s="257"/>
      <c r="Q866" s="253"/>
      <c r="R866" s="257"/>
      <c r="S866" s="257"/>
      <c r="T866" s="257"/>
      <c r="U866" s="257"/>
      <c r="V866" s="257"/>
      <c r="W866" s="257"/>
      <c r="X866" s="257"/>
      <c r="Y866" s="257"/>
      <c r="Z866" s="257"/>
      <c r="AA866" s="257"/>
      <c r="AB866" s="257"/>
      <c r="AC866" s="257"/>
      <c r="AD866" s="257"/>
      <c r="AE866" s="364">
        <f>AE865</f>
        <v>0</v>
      </c>
      <c r="AF866" s="364">
        <f t="shared" ref="AF866" si="2517">AF865</f>
        <v>0</v>
      </c>
      <c r="AG866" s="364">
        <f t="shared" ref="AG866" si="2518">AG865</f>
        <v>0</v>
      </c>
      <c r="AH866" s="364">
        <f t="shared" ref="AH866" si="2519">AH865</f>
        <v>0</v>
      </c>
      <c r="AI866" s="364">
        <f t="shared" ref="AI866" si="2520">AI865</f>
        <v>0</v>
      </c>
      <c r="AJ866" s="364">
        <f t="shared" ref="AJ866" si="2521">AJ865</f>
        <v>0</v>
      </c>
      <c r="AK866" s="364">
        <f t="shared" ref="AK866" si="2522">AK865</f>
        <v>0</v>
      </c>
      <c r="AL866" s="364">
        <f t="shared" ref="AL866" si="2523">AL865</f>
        <v>0</v>
      </c>
      <c r="AM866" s="364">
        <f t="shared" ref="AM866" si="2524">AM865</f>
        <v>0</v>
      </c>
      <c r="AN866" s="364">
        <f t="shared" ref="AN866" si="2525">AN865</f>
        <v>0</v>
      </c>
      <c r="AO866" s="364">
        <f t="shared" ref="AO866" si="2526">AO865</f>
        <v>0</v>
      </c>
      <c r="AP866" s="364">
        <f t="shared" ref="AP866" si="2527">AP865</f>
        <v>0</v>
      </c>
      <c r="AQ866" s="364">
        <f t="shared" ref="AQ866" si="2528">AQ865</f>
        <v>0</v>
      </c>
      <c r="AR866" s="364">
        <f t="shared" ref="AR866" si="2529">AR865</f>
        <v>0</v>
      </c>
      <c r="AS866" s="268"/>
    </row>
    <row r="867" spans="1:45" outlineLevel="1">
      <c r="A867" s="466"/>
      <c r="B867" s="256"/>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c r="AA867" s="253"/>
      <c r="AB867" s="253"/>
      <c r="AC867" s="253"/>
      <c r="AD867" s="253"/>
      <c r="AE867" s="375"/>
      <c r="AF867" s="378"/>
      <c r="AG867" s="378"/>
      <c r="AH867" s="378"/>
      <c r="AI867" s="378"/>
      <c r="AJ867" s="378"/>
      <c r="AK867" s="378"/>
      <c r="AL867" s="378"/>
      <c r="AM867" s="378"/>
      <c r="AN867" s="378"/>
      <c r="AO867" s="378"/>
      <c r="AP867" s="378"/>
      <c r="AQ867" s="378"/>
      <c r="AR867" s="378"/>
      <c r="AS867" s="268"/>
    </row>
    <row r="868" spans="1:45" outlineLevel="1">
      <c r="A868" s="466">
        <v>22</v>
      </c>
      <c r="B868" s="381" t="s">
        <v>114</v>
      </c>
      <c r="C868" s="253" t="s">
        <v>25</v>
      </c>
      <c r="D868" s="257"/>
      <c r="E868" s="257"/>
      <c r="F868" s="257">
        <f>+'7.  Persistence Report'!BA125</f>
        <v>37800</v>
      </c>
      <c r="G868" s="257">
        <f>+'7.  Persistence Report'!BB125</f>
        <v>37800</v>
      </c>
      <c r="H868" s="257">
        <f>+'7.  Persistence Report'!BC125</f>
        <v>37800</v>
      </c>
      <c r="I868" s="257">
        <f>+'7.  Persistence Report'!BD125</f>
        <v>37800</v>
      </c>
      <c r="J868" s="257">
        <f>+'7.  Persistence Report'!BE125</f>
        <v>0</v>
      </c>
      <c r="K868" s="257">
        <f>+'7.  Persistence Report'!BF125</f>
        <v>0</v>
      </c>
      <c r="L868" s="257">
        <f>+'7.  Persistence Report'!BG125</f>
        <v>0</v>
      </c>
      <c r="M868" s="257">
        <f>+'7.  Persistence Report'!BH125</f>
        <v>0</v>
      </c>
      <c r="N868" s="257">
        <f>+'7.  Persistence Report'!BI125</f>
        <v>0</v>
      </c>
      <c r="O868" s="257">
        <f>+'7.  Persistence Report'!BJ125</f>
        <v>0</v>
      </c>
      <c r="P868" s="257">
        <f>+'7.  Persistence Report'!BK125</f>
        <v>0</v>
      </c>
      <c r="Q868" s="253"/>
      <c r="R868" s="257"/>
      <c r="S868" s="257"/>
      <c r="T868" s="257">
        <f>+'7.  Persistence Report'!V125</f>
        <v>6</v>
      </c>
      <c r="U868" s="257">
        <f>+'7.  Persistence Report'!W125</f>
        <v>6</v>
      </c>
      <c r="V868" s="257">
        <f>+'7.  Persistence Report'!X125</f>
        <v>6</v>
      </c>
      <c r="W868" s="257">
        <f>+'7.  Persistence Report'!Y125</f>
        <v>6</v>
      </c>
      <c r="X868" s="257">
        <f>+'7.  Persistence Report'!Z125</f>
        <v>0</v>
      </c>
      <c r="Y868" s="257">
        <f>+'7.  Persistence Report'!AA125</f>
        <v>0</v>
      </c>
      <c r="Z868" s="257">
        <f>+'7.  Persistence Report'!AB125</f>
        <v>0</v>
      </c>
      <c r="AA868" s="257">
        <f>+'7.  Persistence Report'!AC125</f>
        <v>0</v>
      </c>
      <c r="AB868" s="257">
        <f>+'7.  Persistence Report'!AD125</f>
        <v>0</v>
      </c>
      <c r="AC868" s="257">
        <f>+'7.  Persistence Report'!AE125</f>
        <v>0</v>
      </c>
      <c r="AD868" s="257">
        <f>+'7.  Persistence Report'!AF125</f>
        <v>0</v>
      </c>
      <c r="AE868" s="368"/>
      <c r="AF868" s="368"/>
      <c r="AG868" s="368"/>
      <c r="AH868" s="368"/>
      <c r="AI868" s="368"/>
      <c r="AJ868" s="368"/>
      <c r="AK868" s="368"/>
      <c r="AL868" s="363"/>
      <c r="AM868" s="363"/>
      <c r="AN868" s="363"/>
      <c r="AO868" s="363"/>
      <c r="AP868" s="363"/>
      <c r="AQ868" s="363"/>
      <c r="AR868" s="363"/>
      <c r="AS868" s="258">
        <f>SUM(AE868:AR868)</f>
        <v>0</v>
      </c>
    </row>
    <row r="869" spans="1:45" outlineLevel="1">
      <c r="A869" s="466"/>
      <c r="B869" s="256" t="s">
        <v>341</v>
      </c>
      <c r="C869" s="253" t="s">
        <v>163</v>
      </c>
      <c r="D869" s="257"/>
      <c r="E869" s="257"/>
      <c r="F869" s="257"/>
      <c r="G869" s="257"/>
      <c r="H869" s="257"/>
      <c r="I869" s="257"/>
      <c r="J869" s="257"/>
      <c r="K869" s="257"/>
      <c r="L869" s="257"/>
      <c r="M869" s="257"/>
      <c r="N869" s="257"/>
      <c r="O869" s="257"/>
      <c r="P869" s="257"/>
      <c r="Q869" s="253"/>
      <c r="R869" s="257"/>
      <c r="S869" s="257"/>
      <c r="T869" s="257"/>
      <c r="U869" s="257"/>
      <c r="V869" s="257"/>
      <c r="W869" s="257"/>
      <c r="X869" s="257"/>
      <c r="Y869" s="257"/>
      <c r="Z869" s="257"/>
      <c r="AA869" s="257"/>
      <c r="AB869" s="257"/>
      <c r="AC869" s="257"/>
      <c r="AD869" s="257"/>
      <c r="AE869" s="364">
        <f>AE868</f>
        <v>0</v>
      </c>
      <c r="AF869" s="364">
        <f t="shared" ref="AF869" si="2530">AF868</f>
        <v>0</v>
      </c>
      <c r="AG869" s="364">
        <f t="shared" ref="AG869" si="2531">AG868</f>
        <v>0</v>
      </c>
      <c r="AH869" s="364">
        <f t="shared" ref="AH869" si="2532">AH868</f>
        <v>0</v>
      </c>
      <c r="AI869" s="364">
        <f t="shared" ref="AI869" si="2533">AI868</f>
        <v>0</v>
      </c>
      <c r="AJ869" s="364">
        <f t="shared" ref="AJ869" si="2534">AJ868</f>
        <v>0</v>
      </c>
      <c r="AK869" s="364">
        <f t="shared" ref="AK869" si="2535">AK868</f>
        <v>0</v>
      </c>
      <c r="AL869" s="364">
        <f t="shared" ref="AL869" si="2536">AL868</f>
        <v>0</v>
      </c>
      <c r="AM869" s="364">
        <f t="shared" ref="AM869" si="2537">AM868</f>
        <v>0</v>
      </c>
      <c r="AN869" s="364">
        <f t="shared" ref="AN869" si="2538">AN868</f>
        <v>0</v>
      </c>
      <c r="AO869" s="364">
        <f t="shared" ref="AO869" si="2539">AO868</f>
        <v>0</v>
      </c>
      <c r="AP869" s="364">
        <f t="shared" ref="AP869" si="2540">AP868</f>
        <v>0</v>
      </c>
      <c r="AQ869" s="364">
        <f t="shared" ref="AQ869" si="2541">AQ868</f>
        <v>0</v>
      </c>
      <c r="AR869" s="364">
        <f t="shared" ref="AR869" si="2542">AR868</f>
        <v>0</v>
      </c>
      <c r="AS869" s="268"/>
    </row>
    <row r="870" spans="1:45" outlineLevel="1">
      <c r="A870" s="466"/>
      <c r="B870" s="256"/>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c r="AA870" s="253"/>
      <c r="AB870" s="253"/>
      <c r="AC870" s="253"/>
      <c r="AD870" s="253"/>
      <c r="AE870" s="375"/>
      <c r="AF870" s="378"/>
      <c r="AG870" s="378"/>
      <c r="AH870" s="378"/>
      <c r="AI870" s="378"/>
      <c r="AJ870" s="378"/>
      <c r="AK870" s="378"/>
      <c r="AL870" s="378"/>
      <c r="AM870" s="378"/>
      <c r="AN870" s="378"/>
      <c r="AO870" s="378"/>
      <c r="AP870" s="378"/>
      <c r="AQ870" s="378"/>
      <c r="AR870" s="378"/>
      <c r="AS870" s="268"/>
    </row>
    <row r="871" spans="1:45" outlineLevel="1">
      <c r="A871" s="466">
        <v>23</v>
      </c>
      <c r="B871" s="381" t="s">
        <v>115</v>
      </c>
      <c r="C871" s="253" t="s">
        <v>25</v>
      </c>
      <c r="D871" s="257"/>
      <c r="E871" s="257"/>
      <c r="F871" s="257"/>
      <c r="G871" s="257"/>
      <c r="H871" s="257"/>
      <c r="I871" s="257"/>
      <c r="J871" s="257"/>
      <c r="K871" s="257"/>
      <c r="L871" s="257"/>
      <c r="M871" s="257"/>
      <c r="N871" s="257"/>
      <c r="O871" s="257"/>
      <c r="P871" s="257"/>
      <c r="Q871" s="253"/>
      <c r="R871" s="257"/>
      <c r="S871" s="257"/>
      <c r="T871" s="257"/>
      <c r="U871" s="257"/>
      <c r="V871" s="257"/>
      <c r="W871" s="257"/>
      <c r="X871" s="257"/>
      <c r="Y871" s="257"/>
      <c r="Z871" s="257"/>
      <c r="AA871" s="257"/>
      <c r="AB871" s="257"/>
      <c r="AC871" s="257"/>
      <c r="AD871" s="257"/>
      <c r="AE871" s="368"/>
      <c r="AF871" s="368"/>
      <c r="AG871" s="368"/>
      <c r="AH871" s="368"/>
      <c r="AI871" s="368"/>
      <c r="AJ871" s="368"/>
      <c r="AK871" s="368"/>
      <c r="AL871" s="363"/>
      <c r="AM871" s="363"/>
      <c r="AN871" s="363"/>
      <c r="AO871" s="363"/>
      <c r="AP871" s="363"/>
      <c r="AQ871" s="363"/>
      <c r="AR871" s="363"/>
      <c r="AS871" s="258">
        <f>SUM(AE871:AR871)</f>
        <v>0</v>
      </c>
    </row>
    <row r="872" spans="1:45" outlineLevel="1">
      <c r="A872" s="466"/>
      <c r="B872" s="256" t="s">
        <v>341</v>
      </c>
      <c r="C872" s="253" t="s">
        <v>163</v>
      </c>
      <c r="D872" s="257"/>
      <c r="E872" s="257"/>
      <c r="F872" s="257"/>
      <c r="G872" s="257"/>
      <c r="H872" s="257"/>
      <c r="I872" s="257"/>
      <c r="J872" s="257"/>
      <c r="K872" s="257"/>
      <c r="L872" s="257"/>
      <c r="M872" s="257"/>
      <c r="N872" s="257"/>
      <c r="O872" s="257"/>
      <c r="P872" s="257"/>
      <c r="Q872" s="253"/>
      <c r="R872" s="257"/>
      <c r="S872" s="257"/>
      <c r="T872" s="257"/>
      <c r="U872" s="257"/>
      <c r="V872" s="257"/>
      <c r="W872" s="257"/>
      <c r="X872" s="257"/>
      <c r="Y872" s="257"/>
      <c r="Z872" s="257"/>
      <c r="AA872" s="257"/>
      <c r="AB872" s="257"/>
      <c r="AC872" s="257"/>
      <c r="AD872" s="257"/>
      <c r="AE872" s="364">
        <f>AE871</f>
        <v>0</v>
      </c>
      <c r="AF872" s="364">
        <f t="shared" ref="AF872" si="2543">AF871</f>
        <v>0</v>
      </c>
      <c r="AG872" s="364">
        <f t="shared" ref="AG872" si="2544">AG871</f>
        <v>0</v>
      </c>
      <c r="AH872" s="364">
        <f t="shared" ref="AH872" si="2545">AH871</f>
        <v>0</v>
      </c>
      <c r="AI872" s="364">
        <f t="shared" ref="AI872" si="2546">AI871</f>
        <v>0</v>
      </c>
      <c r="AJ872" s="364">
        <f t="shared" ref="AJ872" si="2547">AJ871</f>
        <v>0</v>
      </c>
      <c r="AK872" s="364">
        <f t="shared" ref="AK872" si="2548">AK871</f>
        <v>0</v>
      </c>
      <c r="AL872" s="364">
        <f t="shared" ref="AL872" si="2549">AL871</f>
        <v>0</v>
      </c>
      <c r="AM872" s="364">
        <f t="shared" ref="AM872" si="2550">AM871</f>
        <v>0</v>
      </c>
      <c r="AN872" s="364">
        <f t="shared" ref="AN872" si="2551">AN871</f>
        <v>0</v>
      </c>
      <c r="AO872" s="364">
        <f t="shared" ref="AO872" si="2552">AO871</f>
        <v>0</v>
      </c>
      <c r="AP872" s="364">
        <f t="shared" ref="AP872" si="2553">AP871</f>
        <v>0</v>
      </c>
      <c r="AQ872" s="364">
        <f t="shared" ref="AQ872" si="2554">AQ871</f>
        <v>0</v>
      </c>
      <c r="AR872" s="364">
        <f t="shared" ref="AR872" si="2555">AR871</f>
        <v>0</v>
      </c>
      <c r="AS872" s="268"/>
    </row>
    <row r="873" spans="1:45" outlineLevel="1">
      <c r="A873" s="466"/>
      <c r="B873" s="38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c r="AA873" s="253"/>
      <c r="AB873" s="253"/>
      <c r="AC873" s="253"/>
      <c r="AD873" s="253"/>
      <c r="AE873" s="375"/>
      <c r="AF873" s="378"/>
      <c r="AG873" s="378"/>
      <c r="AH873" s="378"/>
      <c r="AI873" s="378"/>
      <c r="AJ873" s="378"/>
      <c r="AK873" s="378"/>
      <c r="AL873" s="378"/>
      <c r="AM873" s="378"/>
      <c r="AN873" s="378"/>
      <c r="AO873" s="378"/>
      <c r="AP873" s="378"/>
      <c r="AQ873" s="378"/>
      <c r="AR873" s="378"/>
      <c r="AS873" s="268"/>
    </row>
    <row r="874" spans="1:45" outlineLevel="1">
      <c r="A874" s="466">
        <v>24</v>
      </c>
      <c r="B874" s="381" t="s">
        <v>116</v>
      </c>
      <c r="C874" s="253" t="s">
        <v>25</v>
      </c>
      <c r="D874" s="257"/>
      <c r="E874" s="257"/>
      <c r="F874" s="257"/>
      <c r="G874" s="257"/>
      <c r="H874" s="257"/>
      <c r="I874" s="257"/>
      <c r="J874" s="257"/>
      <c r="K874" s="257"/>
      <c r="L874" s="257"/>
      <c r="M874" s="257"/>
      <c r="N874" s="257"/>
      <c r="O874" s="257"/>
      <c r="P874" s="257"/>
      <c r="Q874" s="253"/>
      <c r="R874" s="257"/>
      <c r="S874" s="257"/>
      <c r="T874" s="257"/>
      <c r="U874" s="257"/>
      <c r="V874" s="257"/>
      <c r="W874" s="257"/>
      <c r="X874" s="257"/>
      <c r="Y874" s="257"/>
      <c r="Z874" s="257"/>
      <c r="AA874" s="257"/>
      <c r="AB874" s="257"/>
      <c r="AC874" s="257"/>
      <c r="AD874" s="257"/>
      <c r="AE874" s="368"/>
      <c r="AF874" s="368"/>
      <c r="AG874" s="368"/>
      <c r="AH874" s="368"/>
      <c r="AI874" s="368"/>
      <c r="AJ874" s="368"/>
      <c r="AK874" s="368"/>
      <c r="AL874" s="363"/>
      <c r="AM874" s="363"/>
      <c r="AN874" s="363"/>
      <c r="AO874" s="363"/>
      <c r="AP874" s="363"/>
      <c r="AQ874" s="363"/>
      <c r="AR874" s="363"/>
      <c r="AS874" s="258">
        <f>SUM(AE874:AR874)</f>
        <v>0</v>
      </c>
    </row>
    <row r="875" spans="1:45" outlineLevel="1">
      <c r="A875" s="466"/>
      <c r="B875" s="256" t="s">
        <v>341</v>
      </c>
      <c r="C875" s="253" t="s">
        <v>163</v>
      </c>
      <c r="D875" s="257"/>
      <c r="E875" s="257"/>
      <c r="F875" s="257"/>
      <c r="G875" s="257"/>
      <c r="H875" s="257"/>
      <c r="I875" s="257"/>
      <c r="J875" s="257"/>
      <c r="K875" s="257"/>
      <c r="L875" s="257"/>
      <c r="M875" s="257"/>
      <c r="N875" s="257"/>
      <c r="O875" s="257"/>
      <c r="P875" s="257"/>
      <c r="Q875" s="253"/>
      <c r="R875" s="257"/>
      <c r="S875" s="257"/>
      <c r="T875" s="257"/>
      <c r="U875" s="257"/>
      <c r="V875" s="257"/>
      <c r="W875" s="257"/>
      <c r="X875" s="257"/>
      <c r="Y875" s="257"/>
      <c r="Z875" s="257"/>
      <c r="AA875" s="257"/>
      <c r="AB875" s="257"/>
      <c r="AC875" s="257"/>
      <c r="AD875" s="257"/>
      <c r="AE875" s="364">
        <f>AE874</f>
        <v>0</v>
      </c>
      <c r="AF875" s="364">
        <f t="shared" ref="AF875" si="2556">AF874</f>
        <v>0</v>
      </c>
      <c r="AG875" s="364">
        <f t="shared" ref="AG875" si="2557">AG874</f>
        <v>0</v>
      </c>
      <c r="AH875" s="364">
        <f t="shared" ref="AH875" si="2558">AH874</f>
        <v>0</v>
      </c>
      <c r="AI875" s="364">
        <f t="shared" ref="AI875" si="2559">AI874</f>
        <v>0</v>
      </c>
      <c r="AJ875" s="364">
        <f t="shared" ref="AJ875" si="2560">AJ874</f>
        <v>0</v>
      </c>
      <c r="AK875" s="364">
        <f t="shared" ref="AK875" si="2561">AK874</f>
        <v>0</v>
      </c>
      <c r="AL875" s="364">
        <f t="shared" ref="AL875" si="2562">AL874</f>
        <v>0</v>
      </c>
      <c r="AM875" s="364">
        <f t="shared" ref="AM875" si="2563">AM874</f>
        <v>0</v>
      </c>
      <c r="AN875" s="364">
        <f t="shared" ref="AN875" si="2564">AN874</f>
        <v>0</v>
      </c>
      <c r="AO875" s="364">
        <f t="shared" ref="AO875" si="2565">AO874</f>
        <v>0</v>
      </c>
      <c r="AP875" s="364">
        <f t="shared" ref="AP875" si="2566">AP874</f>
        <v>0</v>
      </c>
      <c r="AQ875" s="364">
        <f t="shared" ref="AQ875" si="2567">AQ874</f>
        <v>0</v>
      </c>
      <c r="AR875" s="364">
        <f t="shared" ref="AR875" si="2568">AR874</f>
        <v>0</v>
      </c>
      <c r="AS875" s="268"/>
    </row>
    <row r="876" spans="1:45" outlineLevel="1">
      <c r="A876" s="466"/>
      <c r="B876" s="256"/>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c r="AA876" s="253"/>
      <c r="AB876" s="253"/>
      <c r="AC876" s="253"/>
      <c r="AD876" s="253"/>
      <c r="AE876" s="365"/>
      <c r="AF876" s="378"/>
      <c r="AG876" s="378"/>
      <c r="AH876" s="378"/>
      <c r="AI876" s="378"/>
      <c r="AJ876" s="378"/>
      <c r="AK876" s="378"/>
      <c r="AL876" s="378"/>
      <c r="AM876" s="378"/>
      <c r="AN876" s="378"/>
      <c r="AO876" s="378"/>
      <c r="AP876" s="378"/>
      <c r="AQ876" s="378"/>
      <c r="AR876" s="378"/>
      <c r="AS876" s="268"/>
    </row>
    <row r="877" spans="1:45" ht="15.75" outlineLevel="1">
      <c r="A877" s="466"/>
      <c r="B877" s="250" t="s">
        <v>497</v>
      </c>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c r="AA877" s="253"/>
      <c r="AB877" s="253"/>
      <c r="AC877" s="253"/>
      <c r="AD877" s="253"/>
      <c r="AE877" s="365"/>
      <c r="AF877" s="378"/>
      <c r="AG877" s="378"/>
      <c r="AH877" s="378"/>
      <c r="AI877" s="378"/>
      <c r="AJ877" s="378"/>
      <c r="AK877" s="378"/>
      <c r="AL877" s="378"/>
      <c r="AM877" s="378"/>
      <c r="AN877" s="378"/>
      <c r="AO877" s="378"/>
      <c r="AP877" s="378"/>
      <c r="AQ877" s="378"/>
      <c r="AR877" s="378"/>
      <c r="AS877" s="268"/>
    </row>
    <row r="878" spans="1:45" outlineLevel="1">
      <c r="A878" s="466">
        <v>25</v>
      </c>
      <c r="B878" s="381" t="s">
        <v>117</v>
      </c>
      <c r="C878" s="253" t="s">
        <v>25</v>
      </c>
      <c r="D878" s="257"/>
      <c r="E878" s="257"/>
      <c r="F878" s="257"/>
      <c r="G878" s="257"/>
      <c r="H878" s="257"/>
      <c r="I878" s="257"/>
      <c r="J878" s="257"/>
      <c r="K878" s="257"/>
      <c r="L878" s="257"/>
      <c r="M878" s="257"/>
      <c r="N878" s="257"/>
      <c r="O878" s="257"/>
      <c r="P878" s="257"/>
      <c r="Q878" s="257">
        <v>12</v>
      </c>
      <c r="R878" s="257"/>
      <c r="S878" s="257"/>
      <c r="T878" s="257"/>
      <c r="U878" s="257"/>
      <c r="V878" s="257"/>
      <c r="W878" s="257"/>
      <c r="X878" s="257"/>
      <c r="Y878" s="257"/>
      <c r="Z878" s="257"/>
      <c r="AA878" s="257"/>
      <c r="AB878" s="257"/>
      <c r="AC878" s="257"/>
      <c r="AD878" s="257"/>
      <c r="AE878" s="379"/>
      <c r="AF878" s="368"/>
      <c r="AG878" s="368"/>
      <c r="AH878" s="368"/>
      <c r="AI878" s="368"/>
      <c r="AJ878" s="368"/>
      <c r="AK878" s="368"/>
      <c r="AL878" s="368"/>
      <c r="AM878" s="368"/>
      <c r="AN878" s="368"/>
      <c r="AO878" s="368"/>
      <c r="AP878" s="368"/>
      <c r="AQ878" s="368"/>
      <c r="AR878" s="368"/>
      <c r="AS878" s="258">
        <f>SUM(AE878:AR878)</f>
        <v>0</v>
      </c>
    </row>
    <row r="879" spans="1:45" outlineLevel="1">
      <c r="A879" s="466"/>
      <c r="B879" s="256" t="s">
        <v>341</v>
      </c>
      <c r="C879" s="253" t="s">
        <v>163</v>
      </c>
      <c r="D879" s="257"/>
      <c r="E879" s="257"/>
      <c r="F879" s="257"/>
      <c r="G879" s="257"/>
      <c r="H879" s="257"/>
      <c r="I879" s="257"/>
      <c r="J879" s="257"/>
      <c r="K879" s="257"/>
      <c r="L879" s="257"/>
      <c r="M879" s="257"/>
      <c r="N879" s="257"/>
      <c r="O879" s="257"/>
      <c r="P879" s="257"/>
      <c r="Q879" s="257">
        <f>Q878</f>
        <v>12</v>
      </c>
      <c r="R879" s="257"/>
      <c r="S879" s="257"/>
      <c r="T879" s="257"/>
      <c r="U879" s="257"/>
      <c r="V879" s="257"/>
      <c r="W879" s="257"/>
      <c r="X879" s="257"/>
      <c r="Y879" s="257"/>
      <c r="Z879" s="257"/>
      <c r="AA879" s="257"/>
      <c r="AB879" s="257"/>
      <c r="AC879" s="257"/>
      <c r="AD879" s="257"/>
      <c r="AE879" s="364">
        <f>AE878</f>
        <v>0</v>
      </c>
      <c r="AF879" s="364">
        <f t="shared" ref="AF879" si="2569">AF878</f>
        <v>0</v>
      </c>
      <c r="AG879" s="364">
        <f t="shared" ref="AG879" si="2570">AG878</f>
        <v>0</v>
      </c>
      <c r="AH879" s="364">
        <f t="shared" ref="AH879" si="2571">AH878</f>
        <v>0</v>
      </c>
      <c r="AI879" s="364">
        <f t="shared" ref="AI879" si="2572">AI878</f>
        <v>0</v>
      </c>
      <c r="AJ879" s="364">
        <f t="shared" ref="AJ879" si="2573">AJ878</f>
        <v>0</v>
      </c>
      <c r="AK879" s="364">
        <f t="shared" ref="AK879" si="2574">AK878</f>
        <v>0</v>
      </c>
      <c r="AL879" s="364">
        <f t="shared" ref="AL879" si="2575">AL878</f>
        <v>0</v>
      </c>
      <c r="AM879" s="364">
        <f t="shared" ref="AM879" si="2576">AM878</f>
        <v>0</v>
      </c>
      <c r="AN879" s="364">
        <f t="shared" ref="AN879" si="2577">AN878</f>
        <v>0</v>
      </c>
      <c r="AO879" s="364">
        <f t="shared" ref="AO879" si="2578">AO878</f>
        <v>0</v>
      </c>
      <c r="AP879" s="364">
        <f t="shared" ref="AP879" si="2579">AP878</f>
        <v>0</v>
      </c>
      <c r="AQ879" s="364">
        <f t="shared" ref="AQ879" si="2580">AQ878</f>
        <v>0</v>
      </c>
      <c r="AR879" s="364">
        <f t="shared" ref="AR879" si="2581">AR878</f>
        <v>0</v>
      </c>
      <c r="AS879" s="268"/>
    </row>
    <row r="880" spans="1:45" outlineLevel="1">
      <c r="A880" s="466"/>
      <c r="B880" s="256"/>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c r="AA880" s="253"/>
      <c r="AB880" s="253"/>
      <c r="AC880" s="253"/>
      <c r="AD880" s="253"/>
      <c r="AE880" s="365"/>
      <c r="AF880" s="378"/>
      <c r="AG880" s="378"/>
      <c r="AH880" s="378"/>
      <c r="AI880" s="378"/>
      <c r="AJ880" s="378"/>
      <c r="AK880" s="378"/>
      <c r="AL880" s="378"/>
      <c r="AM880" s="378"/>
      <c r="AN880" s="378"/>
      <c r="AO880" s="378"/>
      <c r="AP880" s="378"/>
      <c r="AQ880" s="378"/>
      <c r="AR880" s="378"/>
      <c r="AS880" s="268"/>
    </row>
    <row r="881" spans="1:45" outlineLevel="1">
      <c r="A881" s="466">
        <v>26</v>
      </c>
      <c r="B881" s="381" t="s">
        <v>118</v>
      </c>
      <c r="C881" s="253" t="s">
        <v>25</v>
      </c>
      <c r="D881" s="257"/>
      <c r="E881" s="257"/>
      <c r="F881" s="257">
        <f>+'7.  Persistence Report'!BA126</f>
        <v>85284</v>
      </c>
      <c r="G881" s="257">
        <f>+'7.  Persistence Report'!BB126</f>
        <v>85284</v>
      </c>
      <c r="H881" s="257">
        <f>+'7.  Persistence Report'!BC126</f>
        <v>85284</v>
      </c>
      <c r="I881" s="257">
        <f>+'7.  Persistence Report'!BD126</f>
        <v>85284</v>
      </c>
      <c r="J881" s="257">
        <f>+'7.  Persistence Report'!BE126</f>
        <v>0</v>
      </c>
      <c r="K881" s="257">
        <f>+'7.  Persistence Report'!BF126</f>
        <v>0</v>
      </c>
      <c r="L881" s="257">
        <f>+'7.  Persistence Report'!BG126</f>
        <v>0</v>
      </c>
      <c r="M881" s="257">
        <f>+'7.  Persistence Report'!BH126</f>
        <v>0</v>
      </c>
      <c r="N881" s="257">
        <f>+'7.  Persistence Report'!BI126</f>
        <v>0</v>
      </c>
      <c r="O881" s="257">
        <f>+'7.  Persistence Report'!BJ126</f>
        <v>0</v>
      </c>
      <c r="P881" s="257">
        <f>+'7.  Persistence Report'!BK126</f>
        <v>0</v>
      </c>
      <c r="Q881" s="257">
        <v>12</v>
      </c>
      <c r="R881" s="257"/>
      <c r="S881" s="257"/>
      <c r="T881" s="257">
        <f>+'7.  Persistence Report'!V126</f>
        <v>782</v>
      </c>
      <c r="U881" s="257">
        <f>+'7.  Persistence Report'!W126</f>
        <v>782</v>
      </c>
      <c r="V881" s="257">
        <f>+'7.  Persistence Report'!X126</f>
        <v>782</v>
      </c>
      <c r="W881" s="257">
        <f>+'7.  Persistence Report'!Y126</f>
        <v>782</v>
      </c>
      <c r="X881" s="257">
        <f>+'7.  Persistence Report'!Z126</f>
        <v>0</v>
      </c>
      <c r="Y881" s="257">
        <f>+'7.  Persistence Report'!AA126</f>
        <v>0</v>
      </c>
      <c r="Z881" s="257">
        <f>+'7.  Persistence Report'!AB126</f>
        <v>0</v>
      </c>
      <c r="AA881" s="257">
        <f>+'7.  Persistence Report'!AC126</f>
        <v>0</v>
      </c>
      <c r="AB881" s="257">
        <f>+'7.  Persistence Report'!AD126</f>
        <v>0</v>
      </c>
      <c r="AC881" s="257">
        <f>+'7.  Persistence Report'!AE126</f>
        <v>0</v>
      </c>
      <c r="AD881" s="257">
        <f>+'7.  Persistence Report'!AF126</f>
        <v>0</v>
      </c>
      <c r="AE881" s="379"/>
      <c r="AF881" s="368">
        <v>0.3</v>
      </c>
      <c r="AG881" s="368">
        <v>0.65</v>
      </c>
      <c r="AH881" s="368">
        <v>0.05</v>
      </c>
      <c r="AI881" s="368"/>
      <c r="AJ881" s="368"/>
      <c r="AK881" s="368"/>
      <c r="AL881" s="368"/>
      <c r="AM881" s="368"/>
      <c r="AN881" s="368"/>
      <c r="AO881" s="368"/>
      <c r="AP881" s="368"/>
      <c r="AQ881" s="368"/>
      <c r="AR881" s="368"/>
      <c r="AS881" s="258">
        <f>SUM(AE881:AR881)</f>
        <v>1</v>
      </c>
    </row>
    <row r="882" spans="1:45" outlineLevel="1">
      <c r="A882" s="466"/>
      <c r="B882" s="256" t="s">
        <v>341</v>
      </c>
      <c r="C882" s="253" t="s">
        <v>163</v>
      </c>
      <c r="D882" s="257"/>
      <c r="E882" s="257"/>
      <c r="F882" s="257"/>
      <c r="G882" s="257"/>
      <c r="H882" s="257"/>
      <c r="I882" s="257"/>
      <c r="J882" s="257"/>
      <c r="K882" s="257"/>
      <c r="L882" s="257"/>
      <c r="M882" s="257"/>
      <c r="N882" s="257"/>
      <c r="O882" s="257"/>
      <c r="P882" s="257"/>
      <c r="Q882" s="257">
        <f>Q881</f>
        <v>12</v>
      </c>
      <c r="R882" s="257"/>
      <c r="S882" s="257"/>
      <c r="T882" s="257"/>
      <c r="U882" s="257"/>
      <c r="V882" s="257"/>
      <c r="W882" s="257"/>
      <c r="X882" s="257"/>
      <c r="Y882" s="257"/>
      <c r="Z882" s="257"/>
      <c r="AA882" s="257"/>
      <c r="AB882" s="257"/>
      <c r="AC882" s="257"/>
      <c r="AD882" s="257"/>
      <c r="AE882" s="364">
        <f>AE881</f>
        <v>0</v>
      </c>
      <c r="AF882" s="364">
        <f t="shared" ref="AF882" si="2582">AF881</f>
        <v>0.3</v>
      </c>
      <c r="AG882" s="364">
        <f t="shared" ref="AG882" si="2583">AG881</f>
        <v>0.65</v>
      </c>
      <c r="AH882" s="364">
        <f t="shared" ref="AH882" si="2584">AH881</f>
        <v>0.05</v>
      </c>
      <c r="AI882" s="364">
        <f t="shared" ref="AI882" si="2585">AI881</f>
        <v>0</v>
      </c>
      <c r="AJ882" s="364">
        <f t="shared" ref="AJ882" si="2586">AJ881</f>
        <v>0</v>
      </c>
      <c r="AK882" s="364">
        <f t="shared" ref="AK882" si="2587">AK881</f>
        <v>0</v>
      </c>
      <c r="AL882" s="364">
        <f t="shared" ref="AL882" si="2588">AL881</f>
        <v>0</v>
      </c>
      <c r="AM882" s="364">
        <f t="shared" ref="AM882" si="2589">AM881</f>
        <v>0</v>
      </c>
      <c r="AN882" s="364">
        <f t="shared" ref="AN882" si="2590">AN881</f>
        <v>0</v>
      </c>
      <c r="AO882" s="364">
        <f t="shared" ref="AO882" si="2591">AO881</f>
        <v>0</v>
      </c>
      <c r="AP882" s="364">
        <f t="shared" ref="AP882" si="2592">AP881</f>
        <v>0</v>
      </c>
      <c r="AQ882" s="364">
        <f t="shared" ref="AQ882" si="2593">AQ881</f>
        <v>0</v>
      </c>
      <c r="AR882" s="364">
        <f t="shared" ref="AR882" si="2594">AR881</f>
        <v>0</v>
      </c>
      <c r="AS882" s="268"/>
    </row>
    <row r="883" spans="1:45" outlineLevel="1">
      <c r="A883" s="466"/>
      <c r="B883" s="256"/>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c r="AA883" s="253"/>
      <c r="AB883" s="253"/>
      <c r="AC883" s="253"/>
      <c r="AD883" s="253"/>
      <c r="AE883" s="365"/>
      <c r="AF883" s="378"/>
      <c r="AG883" s="378"/>
      <c r="AH883" s="378"/>
      <c r="AI883" s="378"/>
      <c r="AJ883" s="378"/>
      <c r="AK883" s="378"/>
      <c r="AL883" s="378"/>
      <c r="AM883" s="378"/>
      <c r="AN883" s="378"/>
      <c r="AO883" s="378"/>
      <c r="AP883" s="378"/>
      <c r="AQ883" s="378"/>
      <c r="AR883" s="378"/>
      <c r="AS883" s="268"/>
    </row>
    <row r="884" spans="1:45" outlineLevel="1">
      <c r="A884" s="466">
        <v>27</v>
      </c>
      <c r="B884" s="381" t="s">
        <v>119</v>
      </c>
      <c r="C884" s="253" t="s">
        <v>25</v>
      </c>
      <c r="D884" s="257"/>
      <c r="E884" s="257"/>
      <c r="F884" s="257"/>
      <c r="G884" s="257"/>
      <c r="H884" s="257"/>
      <c r="I884" s="257"/>
      <c r="J884" s="257"/>
      <c r="K884" s="257"/>
      <c r="L884" s="257"/>
      <c r="M884" s="257"/>
      <c r="N884" s="257"/>
      <c r="O884" s="257"/>
      <c r="P884" s="257"/>
      <c r="Q884" s="257">
        <v>12</v>
      </c>
      <c r="R884" s="257"/>
      <c r="S884" s="257"/>
      <c r="T884" s="257"/>
      <c r="U884" s="257"/>
      <c r="V884" s="257"/>
      <c r="W884" s="257"/>
      <c r="X884" s="257"/>
      <c r="Y884" s="257"/>
      <c r="Z884" s="257"/>
      <c r="AA884" s="257"/>
      <c r="AB884" s="257"/>
      <c r="AC884" s="257"/>
      <c r="AD884" s="257"/>
      <c r="AE884" s="379"/>
      <c r="AF884" s="368"/>
      <c r="AG884" s="368"/>
      <c r="AH884" s="368"/>
      <c r="AI884" s="368"/>
      <c r="AJ884" s="368"/>
      <c r="AK884" s="368"/>
      <c r="AL884" s="368"/>
      <c r="AM884" s="368"/>
      <c r="AN884" s="368"/>
      <c r="AO884" s="368"/>
      <c r="AP884" s="368"/>
      <c r="AQ884" s="368"/>
      <c r="AR884" s="368"/>
      <c r="AS884" s="258">
        <f>SUM(AE884:AR884)</f>
        <v>0</v>
      </c>
    </row>
    <row r="885" spans="1:45" outlineLevel="1">
      <c r="A885" s="466"/>
      <c r="B885" s="256" t="s">
        <v>341</v>
      </c>
      <c r="C885" s="253" t="s">
        <v>163</v>
      </c>
      <c r="D885" s="257"/>
      <c r="E885" s="257"/>
      <c r="F885" s="257"/>
      <c r="G885" s="257"/>
      <c r="H885" s="257"/>
      <c r="I885" s="257"/>
      <c r="J885" s="257"/>
      <c r="K885" s="257"/>
      <c r="L885" s="257"/>
      <c r="M885" s="257"/>
      <c r="N885" s="257"/>
      <c r="O885" s="257"/>
      <c r="P885" s="257"/>
      <c r="Q885" s="257">
        <f>Q884</f>
        <v>12</v>
      </c>
      <c r="R885" s="257"/>
      <c r="S885" s="257"/>
      <c r="T885" s="257"/>
      <c r="U885" s="257"/>
      <c r="V885" s="257"/>
      <c r="W885" s="257"/>
      <c r="X885" s="257"/>
      <c r="Y885" s="257"/>
      <c r="Z885" s="257"/>
      <c r="AA885" s="257"/>
      <c r="AB885" s="257"/>
      <c r="AC885" s="257"/>
      <c r="AD885" s="257"/>
      <c r="AE885" s="364">
        <f>AE884</f>
        <v>0</v>
      </c>
      <c r="AF885" s="364">
        <f t="shared" ref="AF885" si="2595">AF884</f>
        <v>0</v>
      </c>
      <c r="AG885" s="364">
        <f t="shared" ref="AG885" si="2596">AG884</f>
        <v>0</v>
      </c>
      <c r="AH885" s="364">
        <f t="shared" ref="AH885" si="2597">AH884</f>
        <v>0</v>
      </c>
      <c r="AI885" s="364">
        <f t="shared" ref="AI885" si="2598">AI884</f>
        <v>0</v>
      </c>
      <c r="AJ885" s="364">
        <f t="shared" ref="AJ885" si="2599">AJ884</f>
        <v>0</v>
      </c>
      <c r="AK885" s="364">
        <f t="shared" ref="AK885" si="2600">AK884</f>
        <v>0</v>
      </c>
      <c r="AL885" s="364">
        <f t="shared" ref="AL885" si="2601">AL884</f>
        <v>0</v>
      </c>
      <c r="AM885" s="364">
        <f t="shared" ref="AM885" si="2602">AM884</f>
        <v>0</v>
      </c>
      <c r="AN885" s="364">
        <f t="shared" ref="AN885" si="2603">AN884</f>
        <v>0</v>
      </c>
      <c r="AO885" s="364">
        <f t="shared" ref="AO885" si="2604">AO884</f>
        <v>0</v>
      </c>
      <c r="AP885" s="364">
        <f t="shared" ref="AP885" si="2605">AP884</f>
        <v>0</v>
      </c>
      <c r="AQ885" s="364">
        <f t="shared" ref="AQ885" si="2606">AQ884</f>
        <v>0</v>
      </c>
      <c r="AR885" s="364">
        <f t="shared" ref="AR885" si="2607">AR884</f>
        <v>0</v>
      </c>
      <c r="AS885" s="268"/>
    </row>
    <row r="886" spans="1:45" outlineLevel="1">
      <c r="A886" s="466"/>
      <c r="B886" s="256"/>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c r="AA886" s="253"/>
      <c r="AB886" s="253"/>
      <c r="AC886" s="253"/>
      <c r="AD886" s="253"/>
      <c r="AE886" s="365"/>
      <c r="AF886" s="378"/>
      <c r="AG886" s="378"/>
      <c r="AH886" s="378"/>
      <c r="AI886" s="378"/>
      <c r="AJ886" s="378"/>
      <c r="AK886" s="378"/>
      <c r="AL886" s="378"/>
      <c r="AM886" s="378"/>
      <c r="AN886" s="378"/>
      <c r="AO886" s="378"/>
      <c r="AP886" s="378"/>
      <c r="AQ886" s="378"/>
      <c r="AR886" s="378"/>
      <c r="AS886" s="268"/>
    </row>
    <row r="887" spans="1:45" ht="30" outlineLevel="1">
      <c r="A887" s="466">
        <v>28</v>
      </c>
      <c r="B887" s="381" t="s">
        <v>120</v>
      </c>
      <c r="C887" s="253" t="s">
        <v>25</v>
      </c>
      <c r="D887" s="257"/>
      <c r="E887" s="257"/>
      <c r="F887" s="257">
        <f>+'7.  Persistence Report'!BA127</f>
        <v>34598</v>
      </c>
      <c r="G887" s="257">
        <f>+'7.  Persistence Report'!BB127</f>
        <v>34598</v>
      </c>
      <c r="H887" s="257">
        <f>+'7.  Persistence Report'!BC127</f>
        <v>34598</v>
      </c>
      <c r="I887" s="257">
        <f>+'7.  Persistence Report'!BD127</f>
        <v>34598</v>
      </c>
      <c r="J887" s="257">
        <f>+'7.  Persistence Report'!BE127</f>
        <v>0</v>
      </c>
      <c r="K887" s="257">
        <f>+'7.  Persistence Report'!BF127</f>
        <v>0</v>
      </c>
      <c r="L887" s="257">
        <f>+'7.  Persistence Report'!BG127</f>
        <v>0</v>
      </c>
      <c r="M887" s="257">
        <f>+'7.  Persistence Report'!BH127</f>
        <v>0</v>
      </c>
      <c r="N887" s="257">
        <f>+'7.  Persistence Report'!BI127</f>
        <v>0</v>
      </c>
      <c r="O887" s="257">
        <f>+'7.  Persistence Report'!BJ127</f>
        <v>0</v>
      </c>
      <c r="P887" s="257">
        <f>+'7.  Persistence Report'!BK127</f>
        <v>0</v>
      </c>
      <c r="Q887" s="257">
        <v>12</v>
      </c>
      <c r="R887" s="257"/>
      <c r="S887" s="257"/>
      <c r="T887" s="257">
        <f>+'7.  Persistence Report'!V127</f>
        <v>0</v>
      </c>
      <c r="U887" s="257">
        <f>+'7.  Persistence Report'!W127</f>
        <v>0</v>
      </c>
      <c r="V887" s="257">
        <f>+'7.  Persistence Report'!X127</f>
        <v>0</v>
      </c>
      <c r="W887" s="257">
        <f>+'7.  Persistence Report'!Y127</f>
        <v>0</v>
      </c>
      <c r="X887" s="257">
        <f>+'7.  Persistence Report'!Z127</f>
        <v>0</v>
      </c>
      <c r="Y887" s="257">
        <f>+'7.  Persistence Report'!AA127</f>
        <v>0</v>
      </c>
      <c r="Z887" s="257">
        <f>+'7.  Persistence Report'!AB127</f>
        <v>0</v>
      </c>
      <c r="AA887" s="257">
        <f>+'7.  Persistence Report'!AC127</f>
        <v>0</v>
      </c>
      <c r="AB887" s="257">
        <f>+'7.  Persistence Report'!AD127</f>
        <v>0</v>
      </c>
      <c r="AC887" s="257">
        <f>+'7.  Persistence Report'!AE127</f>
        <v>0</v>
      </c>
      <c r="AD887" s="257">
        <f>+'7.  Persistence Report'!AF127</f>
        <v>0</v>
      </c>
      <c r="AE887" s="379"/>
      <c r="AF887" s="368"/>
      <c r="AG887" s="368">
        <v>1</v>
      </c>
      <c r="AH887" s="368"/>
      <c r="AI887" s="368"/>
      <c r="AJ887" s="368"/>
      <c r="AK887" s="368"/>
      <c r="AL887" s="368"/>
      <c r="AM887" s="368"/>
      <c r="AN887" s="368"/>
      <c r="AO887" s="368"/>
      <c r="AP887" s="368"/>
      <c r="AQ887" s="368"/>
      <c r="AR887" s="368"/>
      <c r="AS887" s="258">
        <f>SUM(AE887:AR887)</f>
        <v>1</v>
      </c>
    </row>
    <row r="888" spans="1:45" outlineLevel="1">
      <c r="A888" s="466"/>
      <c r="B888" s="256" t="s">
        <v>341</v>
      </c>
      <c r="C888" s="253" t="s">
        <v>163</v>
      </c>
      <c r="D888" s="257"/>
      <c r="E888" s="257"/>
      <c r="F888" s="257"/>
      <c r="G888" s="257"/>
      <c r="H888" s="257"/>
      <c r="I888" s="257"/>
      <c r="J888" s="257"/>
      <c r="K888" s="257"/>
      <c r="L888" s="257"/>
      <c r="M888" s="257"/>
      <c r="N888" s="257"/>
      <c r="O888" s="257"/>
      <c r="P888" s="257"/>
      <c r="Q888" s="257">
        <f>Q887</f>
        <v>12</v>
      </c>
      <c r="R888" s="257"/>
      <c r="S888" s="257"/>
      <c r="T888" s="257"/>
      <c r="U888" s="257"/>
      <c r="V888" s="257"/>
      <c r="W888" s="257"/>
      <c r="X888" s="257"/>
      <c r="Y888" s="257"/>
      <c r="Z888" s="257"/>
      <c r="AA888" s="257"/>
      <c r="AB888" s="257"/>
      <c r="AC888" s="257"/>
      <c r="AD888" s="257"/>
      <c r="AE888" s="364">
        <f>AE887</f>
        <v>0</v>
      </c>
      <c r="AF888" s="364">
        <f t="shared" ref="AF888" si="2608">AF887</f>
        <v>0</v>
      </c>
      <c r="AG888" s="364">
        <f t="shared" ref="AG888" si="2609">AG887</f>
        <v>1</v>
      </c>
      <c r="AH888" s="364">
        <f t="shared" ref="AH888" si="2610">AH887</f>
        <v>0</v>
      </c>
      <c r="AI888" s="364">
        <f t="shared" ref="AI888" si="2611">AI887</f>
        <v>0</v>
      </c>
      <c r="AJ888" s="364">
        <f t="shared" ref="AJ888" si="2612">AJ887</f>
        <v>0</v>
      </c>
      <c r="AK888" s="364">
        <f t="shared" ref="AK888" si="2613">AK887</f>
        <v>0</v>
      </c>
      <c r="AL888" s="364">
        <f t="shared" ref="AL888" si="2614">AL887</f>
        <v>0</v>
      </c>
      <c r="AM888" s="364">
        <f t="shared" ref="AM888" si="2615">AM887</f>
        <v>0</v>
      </c>
      <c r="AN888" s="364">
        <f t="shared" ref="AN888" si="2616">AN887</f>
        <v>0</v>
      </c>
      <c r="AO888" s="364">
        <f t="shared" ref="AO888" si="2617">AO887</f>
        <v>0</v>
      </c>
      <c r="AP888" s="364">
        <f t="shared" ref="AP888" si="2618">AP887</f>
        <v>0</v>
      </c>
      <c r="AQ888" s="364">
        <f t="shared" ref="AQ888" si="2619">AQ887</f>
        <v>0</v>
      </c>
      <c r="AR888" s="364">
        <f t="shared" ref="AR888" si="2620">AR887</f>
        <v>0</v>
      </c>
      <c r="AS888" s="268"/>
    </row>
    <row r="889" spans="1:45" outlineLevel="1">
      <c r="A889" s="466"/>
      <c r="B889" s="256"/>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365"/>
      <c r="AF889" s="378"/>
      <c r="AG889" s="378"/>
      <c r="AH889" s="378"/>
      <c r="AI889" s="378"/>
      <c r="AJ889" s="378"/>
      <c r="AK889" s="378"/>
      <c r="AL889" s="378"/>
      <c r="AM889" s="378"/>
      <c r="AN889" s="378"/>
      <c r="AO889" s="378"/>
      <c r="AP889" s="378"/>
      <c r="AQ889" s="378"/>
      <c r="AR889" s="378"/>
      <c r="AS889" s="268"/>
    </row>
    <row r="890" spans="1:45" ht="30" outlineLevel="1">
      <c r="A890" s="466">
        <v>29</v>
      </c>
      <c r="B890" s="381" t="s">
        <v>121</v>
      </c>
      <c r="C890" s="253" t="s">
        <v>25</v>
      </c>
      <c r="D890" s="257"/>
      <c r="E890" s="257"/>
      <c r="F890" s="257"/>
      <c r="G890" s="257"/>
      <c r="H890" s="257"/>
      <c r="I890" s="257"/>
      <c r="J890" s="257"/>
      <c r="K890" s="257"/>
      <c r="L890" s="257"/>
      <c r="M890" s="257"/>
      <c r="N890" s="257"/>
      <c r="O890" s="257"/>
      <c r="P890" s="257"/>
      <c r="Q890" s="257">
        <v>3</v>
      </c>
      <c r="R890" s="257"/>
      <c r="S890" s="257"/>
      <c r="T890" s="257"/>
      <c r="U890" s="257"/>
      <c r="V890" s="257"/>
      <c r="W890" s="257"/>
      <c r="X890" s="257"/>
      <c r="Y890" s="257"/>
      <c r="Z890" s="257"/>
      <c r="AA890" s="257"/>
      <c r="AB890" s="257"/>
      <c r="AC890" s="257"/>
      <c r="AD890" s="257"/>
      <c r="AE890" s="379"/>
      <c r="AF890" s="368"/>
      <c r="AG890" s="368"/>
      <c r="AH890" s="368"/>
      <c r="AI890" s="368"/>
      <c r="AJ890" s="368"/>
      <c r="AK890" s="368"/>
      <c r="AL890" s="368"/>
      <c r="AM890" s="368"/>
      <c r="AN890" s="368"/>
      <c r="AO890" s="368"/>
      <c r="AP890" s="368"/>
      <c r="AQ890" s="368"/>
      <c r="AR890" s="368"/>
      <c r="AS890" s="258">
        <f>SUM(AE890:AR890)</f>
        <v>0</v>
      </c>
    </row>
    <row r="891" spans="1:45" outlineLevel="1">
      <c r="A891" s="466"/>
      <c r="B891" s="256" t="s">
        <v>341</v>
      </c>
      <c r="C891" s="253" t="s">
        <v>163</v>
      </c>
      <c r="D891" s="257"/>
      <c r="E891" s="257"/>
      <c r="F891" s="257"/>
      <c r="G891" s="257"/>
      <c r="H891" s="257"/>
      <c r="I891" s="257"/>
      <c r="J891" s="257"/>
      <c r="K891" s="257"/>
      <c r="L891" s="257"/>
      <c r="M891" s="257"/>
      <c r="N891" s="257"/>
      <c r="O891" s="257"/>
      <c r="P891" s="257"/>
      <c r="Q891" s="257">
        <f>Q890</f>
        <v>3</v>
      </c>
      <c r="R891" s="257"/>
      <c r="S891" s="257"/>
      <c r="T891" s="257"/>
      <c r="U891" s="257"/>
      <c r="V891" s="257"/>
      <c r="W891" s="257"/>
      <c r="X891" s="257"/>
      <c r="Y891" s="257"/>
      <c r="Z891" s="257"/>
      <c r="AA891" s="257"/>
      <c r="AB891" s="257"/>
      <c r="AC891" s="257"/>
      <c r="AD891" s="257"/>
      <c r="AE891" s="364">
        <f>AE890</f>
        <v>0</v>
      </c>
      <c r="AF891" s="364">
        <f t="shared" ref="AF891" si="2621">AF890</f>
        <v>0</v>
      </c>
      <c r="AG891" s="364">
        <f t="shared" ref="AG891" si="2622">AG890</f>
        <v>0</v>
      </c>
      <c r="AH891" s="364">
        <f t="shared" ref="AH891" si="2623">AH890</f>
        <v>0</v>
      </c>
      <c r="AI891" s="364">
        <f t="shared" ref="AI891" si="2624">AI890</f>
        <v>0</v>
      </c>
      <c r="AJ891" s="364">
        <f t="shared" ref="AJ891" si="2625">AJ890</f>
        <v>0</v>
      </c>
      <c r="AK891" s="364">
        <f t="shared" ref="AK891" si="2626">AK890</f>
        <v>0</v>
      </c>
      <c r="AL891" s="364">
        <f t="shared" ref="AL891" si="2627">AL890</f>
        <v>0</v>
      </c>
      <c r="AM891" s="364">
        <f t="shared" ref="AM891" si="2628">AM890</f>
        <v>0</v>
      </c>
      <c r="AN891" s="364">
        <f t="shared" ref="AN891" si="2629">AN890</f>
        <v>0</v>
      </c>
      <c r="AO891" s="364">
        <f t="shared" ref="AO891" si="2630">AO890</f>
        <v>0</v>
      </c>
      <c r="AP891" s="364">
        <f t="shared" ref="AP891" si="2631">AP890</f>
        <v>0</v>
      </c>
      <c r="AQ891" s="364">
        <f t="shared" ref="AQ891" si="2632">AQ890</f>
        <v>0</v>
      </c>
      <c r="AR891" s="364">
        <f t="shared" ref="AR891" si="2633">AR890</f>
        <v>0</v>
      </c>
      <c r="AS891" s="268"/>
    </row>
    <row r="892" spans="1:45" outlineLevel="1">
      <c r="A892" s="466"/>
      <c r="B892" s="256"/>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365"/>
      <c r="AF892" s="378"/>
      <c r="AG892" s="378"/>
      <c r="AH892" s="378"/>
      <c r="AI892" s="378"/>
      <c r="AJ892" s="378"/>
      <c r="AK892" s="378"/>
      <c r="AL892" s="378"/>
      <c r="AM892" s="378"/>
      <c r="AN892" s="378"/>
      <c r="AO892" s="378"/>
      <c r="AP892" s="378"/>
      <c r="AQ892" s="378"/>
      <c r="AR892" s="378"/>
      <c r="AS892" s="268"/>
    </row>
    <row r="893" spans="1:45" ht="30" outlineLevel="1">
      <c r="A893" s="466">
        <v>30</v>
      </c>
      <c r="B893" s="381" t="s">
        <v>122</v>
      </c>
      <c r="C893" s="253" t="s">
        <v>25</v>
      </c>
      <c r="D893" s="257"/>
      <c r="E893" s="257"/>
      <c r="F893" s="257"/>
      <c r="G893" s="257"/>
      <c r="H893" s="257"/>
      <c r="I893" s="257"/>
      <c r="J893" s="257"/>
      <c r="K893" s="257"/>
      <c r="L893" s="257"/>
      <c r="M893" s="257"/>
      <c r="N893" s="257"/>
      <c r="O893" s="257"/>
      <c r="P893" s="257"/>
      <c r="Q893" s="257">
        <v>12</v>
      </c>
      <c r="R893" s="257"/>
      <c r="S893" s="257"/>
      <c r="T893" s="257"/>
      <c r="U893" s="257"/>
      <c r="V893" s="257"/>
      <c r="W893" s="257"/>
      <c r="X893" s="257"/>
      <c r="Y893" s="257"/>
      <c r="Z893" s="257"/>
      <c r="AA893" s="257"/>
      <c r="AB893" s="257"/>
      <c r="AC893" s="257"/>
      <c r="AD893" s="257"/>
      <c r="AE893" s="379"/>
      <c r="AF893" s="368"/>
      <c r="AG893" s="368"/>
      <c r="AH893" s="368"/>
      <c r="AI893" s="368"/>
      <c r="AJ893" s="368"/>
      <c r="AK893" s="368"/>
      <c r="AL893" s="368"/>
      <c r="AM893" s="368"/>
      <c r="AN893" s="368"/>
      <c r="AO893" s="368"/>
      <c r="AP893" s="368"/>
      <c r="AQ893" s="368"/>
      <c r="AR893" s="368"/>
      <c r="AS893" s="258">
        <f>SUM(AE893:AR893)</f>
        <v>0</v>
      </c>
    </row>
    <row r="894" spans="1:45" outlineLevel="1">
      <c r="A894" s="466"/>
      <c r="B894" s="256" t="s">
        <v>341</v>
      </c>
      <c r="C894" s="253" t="s">
        <v>163</v>
      </c>
      <c r="D894" s="257"/>
      <c r="E894" s="257"/>
      <c r="F894" s="257"/>
      <c r="G894" s="257"/>
      <c r="H894" s="257"/>
      <c r="I894" s="257"/>
      <c r="J894" s="257"/>
      <c r="K894" s="257"/>
      <c r="L894" s="257"/>
      <c r="M894" s="257"/>
      <c r="N894" s="257"/>
      <c r="O894" s="257"/>
      <c r="P894" s="257"/>
      <c r="Q894" s="257">
        <f>Q893</f>
        <v>12</v>
      </c>
      <c r="R894" s="257"/>
      <c r="S894" s="257"/>
      <c r="T894" s="257"/>
      <c r="U894" s="257"/>
      <c r="V894" s="257"/>
      <c r="W894" s="257"/>
      <c r="X894" s="257"/>
      <c r="Y894" s="257"/>
      <c r="Z894" s="257"/>
      <c r="AA894" s="257"/>
      <c r="AB894" s="257"/>
      <c r="AC894" s="257"/>
      <c r="AD894" s="257"/>
      <c r="AE894" s="364">
        <f>AE893</f>
        <v>0</v>
      </c>
      <c r="AF894" s="364">
        <f t="shared" ref="AF894" si="2634">AF893</f>
        <v>0</v>
      </c>
      <c r="AG894" s="364">
        <f t="shared" ref="AG894" si="2635">AG893</f>
        <v>0</v>
      </c>
      <c r="AH894" s="364">
        <f t="shared" ref="AH894" si="2636">AH893</f>
        <v>0</v>
      </c>
      <c r="AI894" s="364">
        <f t="shared" ref="AI894" si="2637">AI893</f>
        <v>0</v>
      </c>
      <c r="AJ894" s="364">
        <f t="shared" ref="AJ894" si="2638">AJ893</f>
        <v>0</v>
      </c>
      <c r="AK894" s="364">
        <f t="shared" ref="AK894" si="2639">AK893</f>
        <v>0</v>
      </c>
      <c r="AL894" s="364">
        <f t="shared" ref="AL894" si="2640">AL893</f>
        <v>0</v>
      </c>
      <c r="AM894" s="364">
        <f t="shared" ref="AM894" si="2641">AM893</f>
        <v>0</v>
      </c>
      <c r="AN894" s="364">
        <f t="shared" ref="AN894" si="2642">AN893</f>
        <v>0</v>
      </c>
      <c r="AO894" s="364">
        <f t="shared" ref="AO894" si="2643">AO893</f>
        <v>0</v>
      </c>
      <c r="AP894" s="364">
        <f t="shared" ref="AP894" si="2644">AP893</f>
        <v>0</v>
      </c>
      <c r="AQ894" s="364">
        <f t="shared" ref="AQ894" si="2645">AQ893</f>
        <v>0</v>
      </c>
      <c r="AR894" s="364">
        <f t="shared" ref="AR894" si="2646">AR893</f>
        <v>0</v>
      </c>
      <c r="AS894" s="268"/>
    </row>
    <row r="895" spans="1:45" outlineLevel="1">
      <c r="A895" s="466"/>
      <c r="B895" s="256"/>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c r="AA895" s="253"/>
      <c r="AB895" s="253"/>
      <c r="AC895" s="253"/>
      <c r="AD895" s="253"/>
      <c r="AE895" s="365"/>
      <c r="AF895" s="378"/>
      <c r="AG895" s="378"/>
      <c r="AH895" s="378"/>
      <c r="AI895" s="378"/>
      <c r="AJ895" s="378"/>
      <c r="AK895" s="378"/>
      <c r="AL895" s="378"/>
      <c r="AM895" s="378"/>
      <c r="AN895" s="378"/>
      <c r="AO895" s="378"/>
      <c r="AP895" s="378"/>
      <c r="AQ895" s="378"/>
      <c r="AR895" s="378"/>
      <c r="AS895" s="268"/>
    </row>
    <row r="896" spans="1:45" outlineLevel="1">
      <c r="A896" s="466">
        <v>31</v>
      </c>
      <c r="B896" s="381" t="s">
        <v>123</v>
      </c>
      <c r="C896" s="253" t="s">
        <v>25</v>
      </c>
      <c r="D896" s="257"/>
      <c r="E896" s="257"/>
      <c r="F896" s="257"/>
      <c r="G896" s="257"/>
      <c r="H896" s="257"/>
      <c r="I896" s="257"/>
      <c r="J896" s="257"/>
      <c r="K896" s="257"/>
      <c r="L896" s="257"/>
      <c r="M896" s="257"/>
      <c r="N896" s="257"/>
      <c r="O896" s="257"/>
      <c r="P896" s="257"/>
      <c r="Q896" s="257">
        <v>12</v>
      </c>
      <c r="R896" s="257"/>
      <c r="S896" s="257"/>
      <c r="T896" s="257"/>
      <c r="U896" s="257"/>
      <c r="V896" s="257"/>
      <c r="W896" s="257"/>
      <c r="X896" s="257"/>
      <c r="Y896" s="257"/>
      <c r="Z896" s="257"/>
      <c r="AA896" s="257"/>
      <c r="AB896" s="257"/>
      <c r="AC896" s="257"/>
      <c r="AD896" s="257"/>
      <c r="AE896" s="379"/>
      <c r="AF896" s="368"/>
      <c r="AG896" s="368"/>
      <c r="AH896" s="368"/>
      <c r="AI896" s="368"/>
      <c r="AJ896" s="368"/>
      <c r="AK896" s="368"/>
      <c r="AL896" s="368"/>
      <c r="AM896" s="368"/>
      <c r="AN896" s="368"/>
      <c r="AO896" s="368"/>
      <c r="AP896" s="368"/>
      <c r="AQ896" s="368"/>
      <c r="AR896" s="368"/>
      <c r="AS896" s="258">
        <f>SUM(AE896:AR896)</f>
        <v>0</v>
      </c>
    </row>
    <row r="897" spans="1:45" outlineLevel="1">
      <c r="A897" s="466"/>
      <c r="B897" s="256" t="s">
        <v>341</v>
      </c>
      <c r="C897" s="253" t="s">
        <v>163</v>
      </c>
      <c r="D897" s="257"/>
      <c r="E897" s="257"/>
      <c r="F897" s="257"/>
      <c r="G897" s="257"/>
      <c r="H897" s="257"/>
      <c r="I897" s="257"/>
      <c r="J897" s="257"/>
      <c r="K897" s="257"/>
      <c r="L897" s="257"/>
      <c r="M897" s="257"/>
      <c r="N897" s="257"/>
      <c r="O897" s="257"/>
      <c r="P897" s="257"/>
      <c r="Q897" s="257">
        <f>Q896</f>
        <v>12</v>
      </c>
      <c r="R897" s="257"/>
      <c r="S897" s="257"/>
      <c r="T897" s="257"/>
      <c r="U897" s="257"/>
      <c r="V897" s="257"/>
      <c r="W897" s="257"/>
      <c r="X897" s="257"/>
      <c r="Y897" s="257"/>
      <c r="Z897" s="257"/>
      <c r="AA897" s="257"/>
      <c r="AB897" s="257"/>
      <c r="AC897" s="257"/>
      <c r="AD897" s="257"/>
      <c r="AE897" s="364">
        <f>AE896</f>
        <v>0</v>
      </c>
      <c r="AF897" s="364">
        <f t="shared" ref="AF897" si="2647">AF896</f>
        <v>0</v>
      </c>
      <c r="AG897" s="364">
        <f t="shared" ref="AG897" si="2648">AG896</f>
        <v>0</v>
      </c>
      <c r="AH897" s="364">
        <f t="shared" ref="AH897" si="2649">AH896</f>
        <v>0</v>
      </c>
      <c r="AI897" s="364">
        <f t="shared" ref="AI897" si="2650">AI896</f>
        <v>0</v>
      </c>
      <c r="AJ897" s="364">
        <f t="shared" ref="AJ897" si="2651">AJ896</f>
        <v>0</v>
      </c>
      <c r="AK897" s="364">
        <f t="shared" ref="AK897" si="2652">AK896</f>
        <v>0</v>
      </c>
      <c r="AL897" s="364">
        <f t="shared" ref="AL897" si="2653">AL896</f>
        <v>0</v>
      </c>
      <c r="AM897" s="364">
        <f t="shared" ref="AM897" si="2654">AM896</f>
        <v>0</v>
      </c>
      <c r="AN897" s="364">
        <f t="shared" ref="AN897" si="2655">AN896</f>
        <v>0</v>
      </c>
      <c r="AO897" s="364">
        <f t="shared" ref="AO897" si="2656">AO896</f>
        <v>0</v>
      </c>
      <c r="AP897" s="364">
        <f t="shared" ref="AP897" si="2657">AP896</f>
        <v>0</v>
      </c>
      <c r="AQ897" s="364">
        <f t="shared" ref="AQ897" si="2658">AQ896</f>
        <v>0</v>
      </c>
      <c r="AR897" s="364">
        <f t="shared" ref="AR897" si="2659">AR896</f>
        <v>0</v>
      </c>
      <c r="AS897" s="268"/>
    </row>
    <row r="898" spans="1:45" outlineLevel="1">
      <c r="A898" s="466"/>
      <c r="B898" s="381"/>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c r="AA898" s="253"/>
      <c r="AB898" s="253"/>
      <c r="AC898" s="253"/>
      <c r="AD898" s="253"/>
      <c r="AE898" s="365"/>
      <c r="AF898" s="378"/>
      <c r="AG898" s="378"/>
      <c r="AH898" s="378"/>
      <c r="AI898" s="378"/>
      <c r="AJ898" s="378"/>
      <c r="AK898" s="378"/>
      <c r="AL898" s="378"/>
      <c r="AM898" s="378"/>
      <c r="AN898" s="378"/>
      <c r="AO898" s="378"/>
      <c r="AP898" s="378"/>
      <c r="AQ898" s="378"/>
      <c r="AR898" s="378"/>
      <c r="AS898" s="268"/>
    </row>
    <row r="899" spans="1:45" outlineLevel="1">
      <c r="A899" s="466">
        <v>32</v>
      </c>
      <c r="B899" s="381" t="s">
        <v>124</v>
      </c>
      <c r="C899" s="253" t="s">
        <v>25</v>
      </c>
      <c r="D899" s="257"/>
      <c r="E899" s="257"/>
      <c r="F899" s="257"/>
      <c r="G899" s="257"/>
      <c r="H899" s="257"/>
      <c r="I899" s="257"/>
      <c r="J899" s="257"/>
      <c r="K899" s="257"/>
      <c r="L899" s="257"/>
      <c r="M899" s="257"/>
      <c r="N899" s="257"/>
      <c r="O899" s="257"/>
      <c r="P899" s="257"/>
      <c r="Q899" s="257">
        <v>12</v>
      </c>
      <c r="R899" s="257"/>
      <c r="S899" s="257"/>
      <c r="T899" s="257"/>
      <c r="U899" s="257"/>
      <c r="V899" s="257"/>
      <c r="W899" s="257"/>
      <c r="X899" s="257"/>
      <c r="Y899" s="257"/>
      <c r="Z899" s="257"/>
      <c r="AA899" s="257"/>
      <c r="AB899" s="257"/>
      <c r="AC899" s="257"/>
      <c r="AD899" s="257"/>
      <c r="AE899" s="379"/>
      <c r="AF899" s="368"/>
      <c r="AG899" s="368"/>
      <c r="AH899" s="368"/>
      <c r="AI899" s="368"/>
      <c r="AJ899" s="368"/>
      <c r="AK899" s="368"/>
      <c r="AL899" s="368"/>
      <c r="AM899" s="368"/>
      <c r="AN899" s="368"/>
      <c r="AO899" s="368"/>
      <c r="AP899" s="368"/>
      <c r="AQ899" s="368"/>
      <c r="AR899" s="368"/>
      <c r="AS899" s="258">
        <f>SUM(AE899:AR899)</f>
        <v>0</v>
      </c>
    </row>
    <row r="900" spans="1:45" outlineLevel="1">
      <c r="A900" s="466"/>
      <c r="B900" s="256" t="s">
        <v>341</v>
      </c>
      <c r="C900" s="253" t="s">
        <v>163</v>
      </c>
      <c r="D900" s="257"/>
      <c r="E900" s="257"/>
      <c r="F900" s="257"/>
      <c r="G900" s="257"/>
      <c r="H900" s="257"/>
      <c r="I900" s="257"/>
      <c r="J900" s="257"/>
      <c r="K900" s="257"/>
      <c r="L900" s="257"/>
      <c r="M900" s="257"/>
      <c r="N900" s="257"/>
      <c r="O900" s="257"/>
      <c r="P900" s="257"/>
      <c r="Q900" s="257">
        <f>Q899</f>
        <v>12</v>
      </c>
      <c r="R900" s="257"/>
      <c r="S900" s="257"/>
      <c r="T900" s="257"/>
      <c r="U900" s="257"/>
      <c r="V900" s="257"/>
      <c r="W900" s="257"/>
      <c r="X900" s="257"/>
      <c r="Y900" s="257"/>
      <c r="Z900" s="257"/>
      <c r="AA900" s="257"/>
      <c r="AB900" s="257"/>
      <c r="AC900" s="257"/>
      <c r="AD900" s="257"/>
      <c r="AE900" s="364">
        <f>AE899</f>
        <v>0</v>
      </c>
      <c r="AF900" s="364">
        <f t="shared" ref="AF900" si="2660">AF899</f>
        <v>0</v>
      </c>
      <c r="AG900" s="364">
        <f t="shared" ref="AG900" si="2661">AG899</f>
        <v>0</v>
      </c>
      <c r="AH900" s="364">
        <f t="shared" ref="AH900" si="2662">AH899</f>
        <v>0</v>
      </c>
      <c r="AI900" s="364">
        <f t="shared" ref="AI900" si="2663">AI899</f>
        <v>0</v>
      </c>
      <c r="AJ900" s="364">
        <f t="shared" ref="AJ900" si="2664">AJ899</f>
        <v>0</v>
      </c>
      <c r="AK900" s="364">
        <f t="shared" ref="AK900" si="2665">AK899</f>
        <v>0</v>
      </c>
      <c r="AL900" s="364">
        <f t="shared" ref="AL900" si="2666">AL899</f>
        <v>0</v>
      </c>
      <c r="AM900" s="364">
        <f t="shared" ref="AM900" si="2667">AM899</f>
        <v>0</v>
      </c>
      <c r="AN900" s="364">
        <f t="shared" ref="AN900" si="2668">AN899</f>
        <v>0</v>
      </c>
      <c r="AO900" s="364">
        <f t="shared" ref="AO900" si="2669">AO899</f>
        <v>0</v>
      </c>
      <c r="AP900" s="364">
        <f t="shared" ref="AP900" si="2670">AP899</f>
        <v>0</v>
      </c>
      <c r="AQ900" s="364">
        <f t="shared" ref="AQ900" si="2671">AQ899</f>
        <v>0</v>
      </c>
      <c r="AR900" s="364">
        <f>AR899</f>
        <v>0</v>
      </c>
      <c r="AS900" s="268"/>
    </row>
    <row r="901" spans="1:45" outlineLevel="1">
      <c r="A901" s="466"/>
      <c r="B901" s="381"/>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365"/>
      <c r="AF901" s="378"/>
      <c r="AG901" s="378"/>
      <c r="AH901" s="378"/>
      <c r="AI901" s="378"/>
      <c r="AJ901" s="378"/>
      <c r="AK901" s="378"/>
      <c r="AL901" s="378"/>
      <c r="AM901" s="378"/>
      <c r="AN901" s="378"/>
      <c r="AO901" s="378"/>
      <c r="AP901" s="378"/>
      <c r="AQ901" s="378"/>
      <c r="AR901" s="378"/>
      <c r="AS901" s="268"/>
    </row>
    <row r="902" spans="1:45" ht="15.75" outlineLevel="1">
      <c r="A902" s="466"/>
      <c r="B902" s="250" t="s">
        <v>498</v>
      </c>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c r="AA902" s="253"/>
      <c r="AB902" s="253"/>
      <c r="AC902" s="253"/>
      <c r="AD902" s="253"/>
      <c r="AE902" s="365"/>
      <c r="AF902" s="378"/>
      <c r="AG902" s="378"/>
      <c r="AH902" s="378"/>
      <c r="AI902" s="378"/>
      <c r="AJ902" s="378"/>
      <c r="AK902" s="378"/>
      <c r="AL902" s="378"/>
      <c r="AM902" s="378"/>
      <c r="AN902" s="378"/>
      <c r="AO902" s="378"/>
      <c r="AP902" s="378"/>
      <c r="AQ902" s="378"/>
      <c r="AR902" s="378"/>
      <c r="AS902" s="268"/>
    </row>
    <row r="903" spans="1:45" outlineLevel="1">
      <c r="A903" s="466">
        <v>33</v>
      </c>
      <c r="B903" s="381" t="s">
        <v>125</v>
      </c>
      <c r="C903" s="253" t="s">
        <v>25</v>
      </c>
      <c r="D903" s="257"/>
      <c r="E903" s="257"/>
      <c r="F903" s="257"/>
      <c r="G903" s="257"/>
      <c r="H903" s="257"/>
      <c r="I903" s="257"/>
      <c r="J903" s="257"/>
      <c r="K903" s="257"/>
      <c r="L903" s="257"/>
      <c r="M903" s="257"/>
      <c r="N903" s="257"/>
      <c r="O903" s="257"/>
      <c r="P903" s="257"/>
      <c r="Q903" s="257">
        <v>0</v>
      </c>
      <c r="R903" s="257"/>
      <c r="S903" s="257"/>
      <c r="T903" s="257"/>
      <c r="U903" s="257"/>
      <c r="V903" s="257"/>
      <c r="W903" s="257"/>
      <c r="X903" s="257"/>
      <c r="Y903" s="257"/>
      <c r="Z903" s="257"/>
      <c r="AA903" s="257"/>
      <c r="AB903" s="257"/>
      <c r="AC903" s="257"/>
      <c r="AD903" s="257"/>
      <c r="AE903" s="379"/>
      <c r="AF903" s="368"/>
      <c r="AG903" s="368"/>
      <c r="AH903" s="368"/>
      <c r="AI903" s="368"/>
      <c r="AJ903" s="368"/>
      <c r="AK903" s="368"/>
      <c r="AL903" s="368"/>
      <c r="AM903" s="368"/>
      <c r="AN903" s="368"/>
      <c r="AO903" s="368"/>
      <c r="AP903" s="368"/>
      <c r="AQ903" s="368"/>
      <c r="AR903" s="368"/>
      <c r="AS903" s="258">
        <f>SUM(AE903:AR903)</f>
        <v>0</v>
      </c>
    </row>
    <row r="904" spans="1:45" outlineLevel="1">
      <c r="A904" s="466"/>
      <c r="B904" s="256" t="s">
        <v>341</v>
      </c>
      <c r="C904" s="253" t="s">
        <v>163</v>
      </c>
      <c r="D904" s="257"/>
      <c r="E904" s="257"/>
      <c r="F904" s="257"/>
      <c r="G904" s="257"/>
      <c r="H904" s="257"/>
      <c r="I904" s="257"/>
      <c r="J904" s="257"/>
      <c r="K904" s="257"/>
      <c r="L904" s="257"/>
      <c r="M904" s="257"/>
      <c r="N904" s="257"/>
      <c r="O904" s="257"/>
      <c r="P904" s="257"/>
      <c r="Q904" s="257">
        <f>Q903</f>
        <v>0</v>
      </c>
      <c r="R904" s="257"/>
      <c r="S904" s="257"/>
      <c r="T904" s="257"/>
      <c r="U904" s="257"/>
      <c r="V904" s="257"/>
      <c r="W904" s="257"/>
      <c r="X904" s="257"/>
      <c r="Y904" s="257"/>
      <c r="Z904" s="257"/>
      <c r="AA904" s="257"/>
      <c r="AB904" s="257"/>
      <c r="AC904" s="257"/>
      <c r="AD904" s="257"/>
      <c r="AE904" s="364">
        <f>AE903</f>
        <v>0</v>
      </c>
      <c r="AF904" s="364">
        <f t="shared" ref="AF904" si="2672">AF903</f>
        <v>0</v>
      </c>
      <c r="AG904" s="364">
        <f t="shared" ref="AG904" si="2673">AG903</f>
        <v>0</v>
      </c>
      <c r="AH904" s="364">
        <f t="shared" ref="AH904" si="2674">AH903</f>
        <v>0</v>
      </c>
      <c r="AI904" s="364">
        <f t="shared" ref="AI904" si="2675">AI903</f>
        <v>0</v>
      </c>
      <c r="AJ904" s="364">
        <f t="shared" ref="AJ904" si="2676">AJ903</f>
        <v>0</v>
      </c>
      <c r="AK904" s="364">
        <f t="shared" ref="AK904" si="2677">AK903</f>
        <v>0</v>
      </c>
      <c r="AL904" s="364">
        <f t="shared" ref="AL904" si="2678">AL903</f>
        <v>0</v>
      </c>
      <c r="AM904" s="364">
        <f t="shared" ref="AM904" si="2679">AM903</f>
        <v>0</v>
      </c>
      <c r="AN904" s="364">
        <f t="shared" ref="AN904" si="2680">AN903</f>
        <v>0</v>
      </c>
      <c r="AO904" s="364">
        <f t="shared" ref="AO904" si="2681">AO903</f>
        <v>0</v>
      </c>
      <c r="AP904" s="364">
        <f t="shared" ref="AP904" si="2682">AP903</f>
        <v>0</v>
      </c>
      <c r="AQ904" s="364">
        <f t="shared" ref="AQ904" si="2683">AQ903</f>
        <v>0</v>
      </c>
      <c r="AR904" s="364">
        <f t="shared" ref="AR904" si="2684">AR903</f>
        <v>0</v>
      </c>
      <c r="AS904" s="268"/>
    </row>
    <row r="905" spans="1:45" outlineLevel="1">
      <c r="A905" s="466"/>
      <c r="B905" s="381"/>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c r="AA905" s="253"/>
      <c r="AB905" s="253"/>
      <c r="AC905" s="253"/>
      <c r="AD905" s="253"/>
      <c r="AE905" s="365"/>
      <c r="AF905" s="378"/>
      <c r="AG905" s="378"/>
      <c r="AH905" s="378"/>
      <c r="AI905" s="378"/>
      <c r="AJ905" s="378"/>
      <c r="AK905" s="378"/>
      <c r="AL905" s="378"/>
      <c r="AM905" s="378"/>
      <c r="AN905" s="378"/>
      <c r="AO905" s="378"/>
      <c r="AP905" s="378"/>
      <c r="AQ905" s="378"/>
      <c r="AR905" s="378"/>
      <c r="AS905" s="268"/>
    </row>
    <row r="906" spans="1:45" outlineLevel="1">
      <c r="A906" s="466">
        <v>34</v>
      </c>
      <c r="B906" s="381" t="s">
        <v>126</v>
      </c>
      <c r="C906" s="253" t="s">
        <v>25</v>
      </c>
      <c r="D906" s="257"/>
      <c r="E906" s="257"/>
      <c r="F906" s="257"/>
      <c r="G906" s="257"/>
      <c r="H906" s="257"/>
      <c r="I906" s="257"/>
      <c r="J906" s="257"/>
      <c r="K906" s="257"/>
      <c r="L906" s="257"/>
      <c r="M906" s="257"/>
      <c r="N906" s="257"/>
      <c r="O906" s="257"/>
      <c r="P906" s="257"/>
      <c r="Q906" s="257">
        <v>0</v>
      </c>
      <c r="R906" s="257"/>
      <c r="S906" s="257"/>
      <c r="T906" s="257"/>
      <c r="U906" s="257"/>
      <c r="V906" s="257"/>
      <c r="W906" s="257"/>
      <c r="X906" s="257"/>
      <c r="Y906" s="257"/>
      <c r="Z906" s="257"/>
      <c r="AA906" s="257"/>
      <c r="AB906" s="257"/>
      <c r="AC906" s="257"/>
      <c r="AD906" s="257"/>
      <c r="AE906" s="379"/>
      <c r="AF906" s="368"/>
      <c r="AG906" s="368"/>
      <c r="AH906" s="368"/>
      <c r="AI906" s="368"/>
      <c r="AJ906" s="368"/>
      <c r="AK906" s="368"/>
      <c r="AL906" s="368"/>
      <c r="AM906" s="368"/>
      <c r="AN906" s="368"/>
      <c r="AO906" s="368"/>
      <c r="AP906" s="368"/>
      <c r="AQ906" s="368"/>
      <c r="AR906" s="368"/>
      <c r="AS906" s="258">
        <f>SUM(AE906:AR906)</f>
        <v>0</v>
      </c>
    </row>
    <row r="907" spans="1:45" outlineLevel="1">
      <c r="A907" s="466"/>
      <c r="B907" s="256" t="s">
        <v>341</v>
      </c>
      <c r="C907" s="253" t="s">
        <v>163</v>
      </c>
      <c r="D907" s="257"/>
      <c r="E907" s="257"/>
      <c r="F907" s="257"/>
      <c r="G907" s="257"/>
      <c r="H907" s="257"/>
      <c r="I907" s="257"/>
      <c r="J907" s="257"/>
      <c r="K907" s="257"/>
      <c r="L907" s="257"/>
      <c r="M907" s="257"/>
      <c r="N907" s="257"/>
      <c r="O907" s="257"/>
      <c r="P907" s="257"/>
      <c r="Q907" s="257">
        <f>Q906</f>
        <v>0</v>
      </c>
      <c r="R907" s="257"/>
      <c r="S907" s="257"/>
      <c r="T907" s="257"/>
      <c r="U907" s="257"/>
      <c r="V907" s="257"/>
      <c r="W907" s="257"/>
      <c r="X907" s="257"/>
      <c r="Y907" s="257"/>
      <c r="Z907" s="257"/>
      <c r="AA907" s="257"/>
      <c r="AB907" s="257"/>
      <c r="AC907" s="257"/>
      <c r="AD907" s="257"/>
      <c r="AE907" s="364">
        <f>AE906</f>
        <v>0</v>
      </c>
      <c r="AF907" s="364">
        <f t="shared" ref="AF907" si="2685">AF906</f>
        <v>0</v>
      </c>
      <c r="AG907" s="364">
        <f t="shared" ref="AG907" si="2686">AG906</f>
        <v>0</v>
      </c>
      <c r="AH907" s="364">
        <f t="shared" ref="AH907" si="2687">AH906</f>
        <v>0</v>
      </c>
      <c r="AI907" s="364">
        <f t="shared" ref="AI907" si="2688">AI906</f>
        <v>0</v>
      </c>
      <c r="AJ907" s="364">
        <f t="shared" ref="AJ907" si="2689">AJ906</f>
        <v>0</v>
      </c>
      <c r="AK907" s="364">
        <f t="shared" ref="AK907" si="2690">AK906</f>
        <v>0</v>
      </c>
      <c r="AL907" s="364">
        <f t="shared" ref="AL907" si="2691">AL906</f>
        <v>0</v>
      </c>
      <c r="AM907" s="364">
        <f t="shared" ref="AM907" si="2692">AM906</f>
        <v>0</v>
      </c>
      <c r="AN907" s="364">
        <f t="shared" ref="AN907" si="2693">AN906</f>
        <v>0</v>
      </c>
      <c r="AO907" s="364">
        <f t="shared" ref="AO907" si="2694">AO906</f>
        <v>0</v>
      </c>
      <c r="AP907" s="364">
        <f t="shared" ref="AP907" si="2695">AP906</f>
        <v>0</v>
      </c>
      <c r="AQ907" s="364">
        <f t="shared" ref="AQ907" si="2696">AQ906</f>
        <v>0</v>
      </c>
      <c r="AR907" s="364">
        <f t="shared" ref="AR907" si="2697">AR906</f>
        <v>0</v>
      </c>
      <c r="AS907" s="268"/>
    </row>
    <row r="908" spans="1:45" outlineLevel="1">
      <c r="A908" s="466"/>
      <c r="B908" s="381"/>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365"/>
      <c r="AF908" s="378"/>
      <c r="AG908" s="378"/>
      <c r="AH908" s="378"/>
      <c r="AI908" s="378"/>
      <c r="AJ908" s="378"/>
      <c r="AK908" s="378"/>
      <c r="AL908" s="378"/>
      <c r="AM908" s="378"/>
      <c r="AN908" s="378"/>
      <c r="AO908" s="378"/>
      <c r="AP908" s="378"/>
      <c r="AQ908" s="378"/>
      <c r="AR908" s="378"/>
      <c r="AS908" s="268"/>
    </row>
    <row r="909" spans="1:45" outlineLevel="1">
      <c r="A909" s="466">
        <v>35</v>
      </c>
      <c r="B909" s="381" t="s">
        <v>127</v>
      </c>
      <c r="C909" s="253" t="s">
        <v>25</v>
      </c>
      <c r="D909" s="257"/>
      <c r="E909" s="257"/>
      <c r="F909" s="257"/>
      <c r="G909" s="257"/>
      <c r="H909" s="257"/>
      <c r="I909" s="257"/>
      <c r="J909" s="257"/>
      <c r="K909" s="257"/>
      <c r="L909" s="257"/>
      <c r="M909" s="257"/>
      <c r="N909" s="257"/>
      <c r="O909" s="257"/>
      <c r="P909" s="257"/>
      <c r="Q909" s="257">
        <v>0</v>
      </c>
      <c r="R909" s="257"/>
      <c r="S909" s="257"/>
      <c r="T909" s="257"/>
      <c r="U909" s="257"/>
      <c r="V909" s="257"/>
      <c r="W909" s="257"/>
      <c r="X909" s="257"/>
      <c r="Y909" s="257"/>
      <c r="Z909" s="257"/>
      <c r="AA909" s="257"/>
      <c r="AB909" s="257"/>
      <c r="AC909" s="257"/>
      <c r="AD909" s="257"/>
      <c r="AE909" s="379"/>
      <c r="AF909" s="368"/>
      <c r="AG909" s="368"/>
      <c r="AH909" s="368"/>
      <c r="AI909" s="368"/>
      <c r="AJ909" s="368"/>
      <c r="AK909" s="368"/>
      <c r="AL909" s="368"/>
      <c r="AM909" s="368"/>
      <c r="AN909" s="368"/>
      <c r="AO909" s="368"/>
      <c r="AP909" s="368"/>
      <c r="AQ909" s="368"/>
      <c r="AR909" s="368"/>
      <c r="AS909" s="258">
        <f>SUM(AE909:AR909)</f>
        <v>0</v>
      </c>
    </row>
    <row r="910" spans="1:45" outlineLevel="1">
      <c r="A910" s="466"/>
      <c r="B910" s="256" t="s">
        <v>341</v>
      </c>
      <c r="C910" s="253" t="s">
        <v>163</v>
      </c>
      <c r="D910" s="257"/>
      <c r="E910" s="257"/>
      <c r="F910" s="257"/>
      <c r="G910" s="257"/>
      <c r="H910" s="257"/>
      <c r="I910" s="257"/>
      <c r="J910" s="257"/>
      <c r="K910" s="257"/>
      <c r="L910" s="257"/>
      <c r="M910" s="257"/>
      <c r="N910" s="257"/>
      <c r="O910" s="257"/>
      <c r="P910" s="257"/>
      <c r="Q910" s="257">
        <f>Q909</f>
        <v>0</v>
      </c>
      <c r="R910" s="257"/>
      <c r="S910" s="257"/>
      <c r="T910" s="257"/>
      <c r="U910" s="257"/>
      <c r="V910" s="257"/>
      <c r="W910" s="257"/>
      <c r="X910" s="257"/>
      <c r="Y910" s="257"/>
      <c r="Z910" s="257"/>
      <c r="AA910" s="257"/>
      <c r="AB910" s="257"/>
      <c r="AC910" s="257"/>
      <c r="AD910" s="257"/>
      <c r="AE910" s="364">
        <f>AE909</f>
        <v>0</v>
      </c>
      <c r="AF910" s="364">
        <f t="shared" ref="AF910" si="2698">AF909</f>
        <v>0</v>
      </c>
      <c r="AG910" s="364">
        <f t="shared" ref="AG910" si="2699">AG909</f>
        <v>0</v>
      </c>
      <c r="AH910" s="364">
        <f t="shared" ref="AH910" si="2700">AH909</f>
        <v>0</v>
      </c>
      <c r="AI910" s="364">
        <f t="shared" ref="AI910" si="2701">AI909</f>
        <v>0</v>
      </c>
      <c r="AJ910" s="364">
        <f t="shared" ref="AJ910" si="2702">AJ909</f>
        <v>0</v>
      </c>
      <c r="AK910" s="364">
        <f t="shared" ref="AK910" si="2703">AK909</f>
        <v>0</v>
      </c>
      <c r="AL910" s="364">
        <f t="shared" ref="AL910" si="2704">AL909</f>
        <v>0</v>
      </c>
      <c r="AM910" s="364">
        <f t="shared" ref="AM910" si="2705">AM909</f>
        <v>0</v>
      </c>
      <c r="AN910" s="364">
        <f t="shared" ref="AN910" si="2706">AN909</f>
        <v>0</v>
      </c>
      <c r="AO910" s="364">
        <f t="shared" ref="AO910" si="2707">AO909</f>
        <v>0</v>
      </c>
      <c r="AP910" s="364">
        <f t="shared" ref="AP910" si="2708">AP909</f>
        <v>0</v>
      </c>
      <c r="AQ910" s="364">
        <f t="shared" ref="AQ910" si="2709">AQ909</f>
        <v>0</v>
      </c>
      <c r="AR910" s="364">
        <f t="shared" ref="AR910" si="2710">AR909</f>
        <v>0</v>
      </c>
      <c r="AS910" s="268"/>
    </row>
    <row r="911" spans="1:45" outlineLevel="1">
      <c r="A911" s="466"/>
      <c r="B911" s="384"/>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c r="AA911" s="253"/>
      <c r="AB911" s="253"/>
      <c r="AC911" s="253"/>
      <c r="AD911" s="253"/>
      <c r="AE911" s="365"/>
      <c r="AF911" s="378"/>
      <c r="AG911" s="378"/>
      <c r="AH911" s="378"/>
      <c r="AI911" s="378"/>
      <c r="AJ911" s="378"/>
      <c r="AK911" s="378"/>
      <c r="AL911" s="378"/>
      <c r="AM911" s="378"/>
      <c r="AN911" s="378"/>
      <c r="AO911" s="378"/>
      <c r="AP911" s="378"/>
      <c r="AQ911" s="378"/>
      <c r="AR911" s="378"/>
      <c r="AS911" s="268"/>
    </row>
    <row r="912" spans="1:45" ht="15.75" outlineLevel="1">
      <c r="A912" s="466"/>
      <c r="B912" s="250" t="s">
        <v>499</v>
      </c>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c r="AA912" s="253"/>
      <c r="AB912" s="253"/>
      <c r="AC912" s="253"/>
      <c r="AD912" s="253"/>
      <c r="AE912" s="365"/>
      <c r="AF912" s="378"/>
      <c r="AG912" s="378"/>
      <c r="AH912" s="378"/>
      <c r="AI912" s="378"/>
      <c r="AJ912" s="378"/>
      <c r="AK912" s="378"/>
      <c r="AL912" s="378"/>
      <c r="AM912" s="378"/>
      <c r="AN912" s="378"/>
      <c r="AO912" s="378"/>
      <c r="AP912" s="378"/>
      <c r="AQ912" s="378"/>
      <c r="AR912" s="378"/>
      <c r="AS912" s="268"/>
    </row>
    <row r="913" spans="1:45" ht="45" outlineLevel="1">
      <c r="A913" s="466">
        <v>36</v>
      </c>
      <c r="B913" s="381" t="s">
        <v>128</v>
      </c>
      <c r="C913" s="253" t="s">
        <v>25</v>
      </c>
      <c r="D913" s="257"/>
      <c r="E913" s="257"/>
      <c r="F913" s="257"/>
      <c r="G913" s="257"/>
      <c r="H913" s="257"/>
      <c r="I913" s="257"/>
      <c r="J913" s="257"/>
      <c r="K913" s="257"/>
      <c r="L913" s="257"/>
      <c r="M913" s="257"/>
      <c r="N913" s="257"/>
      <c r="O913" s="257"/>
      <c r="P913" s="257"/>
      <c r="Q913" s="257">
        <v>12</v>
      </c>
      <c r="R913" s="257"/>
      <c r="S913" s="257"/>
      <c r="T913" s="257"/>
      <c r="U913" s="257"/>
      <c r="V913" s="257"/>
      <c r="W913" s="257"/>
      <c r="X913" s="257"/>
      <c r="Y913" s="257"/>
      <c r="Z913" s="257"/>
      <c r="AA913" s="257"/>
      <c r="AB913" s="257"/>
      <c r="AC913" s="257"/>
      <c r="AD913" s="257"/>
      <c r="AE913" s="379"/>
      <c r="AF913" s="368"/>
      <c r="AG913" s="368"/>
      <c r="AH913" s="368"/>
      <c r="AI913" s="368"/>
      <c r="AJ913" s="368"/>
      <c r="AK913" s="368"/>
      <c r="AL913" s="368"/>
      <c r="AM913" s="368"/>
      <c r="AN913" s="368"/>
      <c r="AO913" s="368"/>
      <c r="AP913" s="368"/>
      <c r="AQ913" s="368"/>
      <c r="AR913" s="368"/>
      <c r="AS913" s="258">
        <f>SUM(AE913:AR913)</f>
        <v>0</v>
      </c>
    </row>
    <row r="914" spans="1:45" outlineLevel="1">
      <c r="A914" s="466"/>
      <c r="B914" s="256" t="s">
        <v>341</v>
      </c>
      <c r="C914" s="253" t="s">
        <v>163</v>
      </c>
      <c r="D914" s="257"/>
      <c r="E914" s="257"/>
      <c r="F914" s="257"/>
      <c r="G914" s="257"/>
      <c r="H914" s="257"/>
      <c r="I914" s="257"/>
      <c r="J914" s="257"/>
      <c r="K914" s="257"/>
      <c r="L914" s="257"/>
      <c r="M914" s="257"/>
      <c r="N914" s="257"/>
      <c r="O914" s="257"/>
      <c r="P914" s="257"/>
      <c r="Q914" s="257">
        <f>Q913</f>
        <v>12</v>
      </c>
      <c r="R914" s="257"/>
      <c r="S914" s="257"/>
      <c r="T914" s="257"/>
      <c r="U914" s="257"/>
      <c r="V914" s="257"/>
      <c r="W914" s="257"/>
      <c r="X914" s="257"/>
      <c r="Y914" s="257"/>
      <c r="Z914" s="257"/>
      <c r="AA914" s="257"/>
      <c r="AB914" s="257"/>
      <c r="AC914" s="257"/>
      <c r="AD914" s="257"/>
      <c r="AE914" s="364">
        <f>AE913</f>
        <v>0</v>
      </c>
      <c r="AF914" s="364">
        <f t="shared" ref="AF914" si="2711">AF913</f>
        <v>0</v>
      </c>
      <c r="AG914" s="364">
        <f t="shared" ref="AG914" si="2712">AG913</f>
        <v>0</v>
      </c>
      <c r="AH914" s="364">
        <f t="shared" ref="AH914" si="2713">AH913</f>
        <v>0</v>
      </c>
      <c r="AI914" s="364">
        <f t="shared" ref="AI914" si="2714">AI913</f>
        <v>0</v>
      </c>
      <c r="AJ914" s="364">
        <f t="shared" ref="AJ914" si="2715">AJ913</f>
        <v>0</v>
      </c>
      <c r="AK914" s="364">
        <f t="shared" ref="AK914" si="2716">AK913</f>
        <v>0</v>
      </c>
      <c r="AL914" s="364">
        <f t="shared" ref="AL914" si="2717">AL913</f>
        <v>0</v>
      </c>
      <c r="AM914" s="364">
        <f t="shared" ref="AM914" si="2718">AM913</f>
        <v>0</v>
      </c>
      <c r="AN914" s="364">
        <f t="shared" ref="AN914" si="2719">AN913</f>
        <v>0</v>
      </c>
      <c r="AO914" s="364">
        <f t="shared" ref="AO914" si="2720">AO913</f>
        <v>0</v>
      </c>
      <c r="AP914" s="364">
        <f t="shared" ref="AP914" si="2721">AP913</f>
        <v>0</v>
      </c>
      <c r="AQ914" s="364">
        <f t="shared" ref="AQ914" si="2722">AQ913</f>
        <v>0</v>
      </c>
      <c r="AR914" s="364">
        <f t="shared" ref="AR914" si="2723">AR913</f>
        <v>0</v>
      </c>
      <c r="AS914" s="268"/>
    </row>
    <row r="915" spans="1:45" outlineLevel="1">
      <c r="A915" s="466"/>
      <c r="B915" s="381"/>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c r="AA915" s="253"/>
      <c r="AB915" s="253"/>
      <c r="AC915" s="253"/>
      <c r="AD915" s="253"/>
      <c r="AE915" s="365"/>
      <c r="AF915" s="378"/>
      <c r="AG915" s="378"/>
      <c r="AH915" s="378"/>
      <c r="AI915" s="378"/>
      <c r="AJ915" s="378"/>
      <c r="AK915" s="378"/>
      <c r="AL915" s="378"/>
      <c r="AM915" s="378"/>
      <c r="AN915" s="378"/>
      <c r="AO915" s="378"/>
      <c r="AP915" s="378"/>
      <c r="AQ915" s="378"/>
      <c r="AR915" s="378"/>
      <c r="AS915" s="268"/>
    </row>
    <row r="916" spans="1:45" outlineLevel="1">
      <c r="A916" s="466">
        <v>37</v>
      </c>
      <c r="B916" s="381" t="s">
        <v>129</v>
      </c>
      <c r="C916" s="253" t="s">
        <v>25</v>
      </c>
      <c r="D916" s="257"/>
      <c r="E916" s="257"/>
      <c r="F916" s="257"/>
      <c r="G916" s="257"/>
      <c r="H916" s="257"/>
      <c r="I916" s="257"/>
      <c r="J916" s="257"/>
      <c r="K916" s="257"/>
      <c r="L916" s="257"/>
      <c r="M916" s="257"/>
      <c r="N916" s="257"/>
      <c r="O916" s="257"/>
      <c r="P916" s="257"/>
      <c r="Q916" s="257">
        <v>12</v>
      </c>
      <c r="R916" s="257"/>
      <c r="S916" s="257"/>
      <c r="T916" s="257"/>
      <c r="U916" s="257"/>
      <c r="V916" s="257"/>
      <c r="W916" s="257"/>
      <c r="X916" s="257"/>
      <c r="Y916" s="257"/>
      <c r="Z916" s="257"/>
      <c r="AA916" s="257"/>
      <c r="AB916" s="257"/>
      <c r="AC916" s="257"/>
      <c r="AD916" s="257"/>
      <c r="AE916" s="379"/>
      <c r="AF916" s="368"/>
      <c r="AG916" s="368"/>
      <c r="AH916" s="368"/>
      <c r="AI916" s="368"/>
      <c r="AJ916" s="368"/>
      <c r="AK916" s="368"/>
      <c r="AL916" s="368"/>
      <c r="AM916" s="368"/>
      <c r="AN916" s="368"/>
      <c r="AO916" s="368"/>
      <c r="AP916" s="368"/>
      <c r="AQ916" s="368"/>
      <c r="AR916" s="368"/>
      <c r="AS916" s="258">
        <f>SUM(AE916:AR916)</f>
        <v>0</v>
      </c>
    </row>
    <row r="917" spans="1:45" outlineLevel="1">
      <c r="A917" s="466"/>
      <c r="B917" s="256" t="s">
        <v>341</v>
      </c>
      <c r="C917" s="253" t="s">
        <v>163</v>
      </c>
      <c r="D917" s="257"/>
      <c r="E917" s="257"/>
      <c r="F917" s="257"/>
      <c r="G917" s="257"/>
      <c r="H917" s="257"/>
      <c r="I917" s="257"/>
      <c r="J917" s="257"/>
      <c r="K917" s="257"/>
      <c r="L917" s="257"/>
      <c r="M917" s="257"/>
      <c r="N917" s="257"/>
      <c r="O917" s="257"/>
      <c r="P917" s="257"/>
      <c r="Q917" s="257">
        <f>Q916</f>
        <v>12</v>
      </c>
      <c r="R917" s="257"/>
      <c r="S917" s="257"/>
      <c r="T917" s="257"/>
      <c r="U917" s="257"/>
      <c r="V917" s="257"/>
      <c r="W917" s="257"/>
      <c r="X917" s="257"/>
      <c r="Y917" s="257"/>
      <c r="Z917" s="257"/>
      <c r="AA917" s="257"/>
      <c r="AB917" s="257"/>
      <c r="AC917" s="257"/>
      <c r="AD917" s="257"/>
      <c r="AE917" s="364">
        <f>AE916</f>
        <v>0</v>
      </c>
      <c r="AF917" s="364">
        <f t="shared" ref="AF917" si="2724">AF916</f>
        <v>0</v>
      </c>
      <c r="AG917" s="364">
        <f t="shared" ref="AG917" si="2725">AG916</f>
        <v>0</v>
      </c>
      <c r="AH917" s="364">
        <f t="shared" ref="AH917" si="2726">AH916</f>
        <v>0</v>
      </c>
      <c r="AI917" s="364">
        <f t="shared" ref="AI917" si="2727">AI916</f>
        <v>0</v>
      </c>
      <c r="AJ917" s="364">
        <f t="shared" ref="AJ917" si="2728">AJ916</f>
        <v>0</v>
      </c>
      <c r="AK917" s="364">
        <f t="shared" ref="AK917" si="2729">AK916</f>
        <v>0</v>
      </c>
      <c r="AL917" s="364">
        <f t="shared" ref="AL917" si="2730">AL916</f>
        <v>0</v>
      </c>
      <c r="AM917" s="364">
        <f t="shared" ref="AM917" si="2731">AM916</f>
        <v>0</v>
      </c>
      <c r="AN917" s="364">
        <f t="shared" ref="AN917" si="2732">AN916</f>
        <v>0</v>
      </c>
      <c r="AO917" s="364">
        <f t="shared" ref="AO917" si="2733">AO916</f>
        <v>0</v>
      </c>
      <c r="AP917" s="364">
        <f t="shared" ref="AP917" si="2734">AP916</f>
        <v>0</v>
      </c>
      <c r="AQ917" s="364">
        <f t="shared" ref="AQ917" si="2735">AQ916</f>
        <v>0</v>
      </c>
      <c r="AR917" s="364">
        <f t="shared" ref="AR917" si="2736">AR916</f>
        <v>0</v>
      </c>
      <c r="AS917" s="268"/>
    </row>
    <row r="918" spans="1:45" outlineLevel="1">
      <c r="A918" s="466"/>
      <c r="B918" s="381"/>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c r="AA918" s="253"/>
      <c r="AB918" s="253"/>
      <c r="AC918" s="253"/>
      <c r="AD918" s="253"/>
      <c r="AE918" s="365"/>
      <c r="AF918" s="378"/>
      <c r="AG918" s="378"/>
      <c r="AH918" s="378"/>
      <c r="AI918" s="378"/>
      <c r="AJ918" s="378"/>
      <c r="AK918" s="378"/>
      <c r="AL918" s="378"/>
      <c r="AM918" s="378"/>
      <c r="AN918" s="378"/>
      <c r="AO918" s="378"/>
      <c r="AP918" s="378"/>
      <c r="AQ918" s="378"/>
      <c r="AR918" s="378"/>
      <c r="AS918" s="268"/>
    </row>
    <row r="919" spans="1:45" outlineLevel="1">
      <c r="A919" s="466">
        <v>38</v>
      </c>
      <c r="B919" s="381" t="s">
        <v>130</v>
      </c>
      <c r="C919" s="253" t="s">
        <v>25</v>
      </c>
      <c r="D919" s="257"/>
      <c r="E919" s="257"/>
      <c r="F919" s="257"/>
      <c r="G919" s="257"/>
      <c r="H919" s="257"/>
      <c r="I919" s="257"/>
      <c r="J919" s="257"/>
      <c r="K919" s="257"/>
      <c r="L919" s="257"/>
      <c r="M919" s="257"/>
      <c r="N919" s="257"/>
      <c r="O919" s="257"/>
      <c r="P919" s="257"/>
      <c r="Q919" s="257">
        <v>12</v>
      </c>
      <c r="R919" s="257"/>
      <c r="S919" s="257"/>
      <c r="T919" s="257"/>
      <c r="U919" s="257"/>
      <c r="V919" s="257"/>
      <c r="W919" s="257"/>
      <c r="X919" s="257"/>
      <c r="Y919" s="257"/>
      <c r="Z919" s="257"/>
      <c r="AA919" s="257"/>
      <c r="AB919" s="257"/>
      <c r="AC919" s="257"/>
      <c r="AD919" s="257"/>
      <c r="AE919" s="379"/>
      <c r="AF919" s="368"/>
      <c r="AG919" s="368"/>
      <c r="AH919" s="368"/>
      <c r="AI919" s="368"/>
      <c r="AJ919" s="368"/>
      <c r="AK919" s="368"/>
      <c r="AL919" s="368"/>
      <c r="AM919" s="368"/>
      <c r="AN919" s="368"/>
      <c r="AO919" s="368"/>
      <c r="AP919" s="368"/>
      <c r="AQ919" s="368"/>
      <c r="AR919" s="368"/>
      <c r="AS919" s="258">
        <f>SUM(AE919:AR919)</f>
        <v>0</v>
      </c>
    </row>
    <row r="920" spans="1:45" outlineLevel="1">
      <c r="A920" s="466"/>
      <c r="B920" s="256" t="s">
        <v>341</v>
      </c>
      <c r="C920" s="253" t="s">
        <v>163</v>
      </c>
      <c r="D920" s="257"/>
      <c r="E920" s="257"/>
      <c r="F920" s="257"/>
      <c r="G920" s="257"/>
      <c r="H920" s="257"/>
      <c r="I920" s="257"/>
      <c r="J920" s="257"/>
      <c r="K920" s="257"/>
      <c r="L920" s="257"/>
      <c r="M920" s="257"/>
      <c r="N920" s="257"/>
      <c r="O920" s="257"/>
      <c r="P920" s="257"/>
      <c r="Q920" s="257">
        <f>Q919</f>
        <v>12</v>
      </c>
      <c r="R920" s="257"/>
      <c r="S920" s="257"/>
      <c r="T920" s="257"/>
      <c r="U920" s="257"/>
      <c r="V920" s="257"/>
      <c r="W920" s="257"/>
      <c r="X920" s="257"/>
      <c r="Y920" s="257"/>
      <c r="Z920" s="257"/>
      <c r="AA920" s="257"/>
      <c r="AB920" s="257"/>
      <c r="AC920" s="257"/>
      <c r="AD920" s="257"/>
      <c r="AE920" s="364">
        <f>AE919</f>
        <v>0</v>
      </c>
      <c r="AF920" s="364">
        <f t="shared" ref="AF920" si="2737">AF919</f>
        <v>0</v>
      </c>
      <c r="AG920" s="364">
        <f t="shared" ref="AG920" si="2738">AG919</f>
        <v>0</v>
      </c>
      <c r="AH920" s="364">
        <f t="shared" ref="AH920" si="2739">AH919</f>
        <v>0</v>
      </c>
      <c r="AI920" s="364">
        <f t="shared" ref="AI920" si="2740">AI919</f>
        <v>0</v>
      </c>
      <c r="AJ920" s="364">
        <f t="shared" ref="AJ920" si="2741">AJ919</f>
        <v>0</v>
      </c>
      <c r="AK920" s="364">
        <f t="shared" ref="AK920" si="2742">AK919</f>
        <v>0</v>
      </c>
      <c r="AL920" s="364">
        <f t="shared" ref="AL920" si="2743">AL919</f>
        <v>0</v>
      </c>
      <c r="AM920" s="364">
        <f t="shared" ref="AM920" si="2744">AM919</f>
        <v>0</v>
      </c>
      <c r="AN920" s="364">
        <f t="shared" ref="AN920" si="2745">AN919</f>
        <v>0</v>
      </c>
      <c r="AO920" s="364">
        <f t="shared" ref="AO920" si="2746">AO919</f>
        <v>0</v>
      </c>
      <c r="AP920" s="364">
        <f t="shared" ref="AP920" si="2747">AP919</f>
        <v>0</v>
      </c>
      <c r="AQ920" s="364">
        <f t="shared" ref="AQ920" si="2748">AQ919</f>
        <v>0</v>
      </c>
      <c r="AR920" s="364">
        <f t="shared" ref="AR920" si="2749">AR919</f>
        <v>0</v>
      </c>
      <c r="AS920" s="268"/>
    </row>
    <row r="921" spans="1:45" outlineLevel="1">
      <c r="A921" s="466"/>
      <c r="B921" s="381"/>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c r="AA921" s="253"/>
      <c r="AB921" s="253"/>
      <c r="AC921" s="253"/>
      <c r="AD921" s="253"/>
      <c r="AE921" s="365"/>
      <c r="AF921" s="378"/>
      <c r="AG921" s="378"/>
      <c r="AH921" s="378"/>
      <c r="AI921" s="378"/>
      <c r="AJ921" s="378"/>
      <c r="AK921" s="378"/>
      <c r="AL921" s="378"/>
      <c r="AM921" s="378"/>
      <c r="AN921" s="378"/>
      <c r="AO921" s="378"/>
      <c r="AP921" s="378"/>
      <c r="AQ921" s="378"/>
      <c r="AR921" s="378"/>
      <c r="AS921" s="268"/>
    </row>
    <row r="922" spans="1:45" ht="30" outlineLevel="1">
      <c r="A922" s="466">
        <v>39</v>
      </c>
      <c r="B922" s="381" t="s">
        <v>131</v>
      </c>
      <c r="C922" s="253" t="s">
        <v>25</v>
      </c>
      <c r="D922" s="257"/>
      <c r="E922" s="257"/>
      <c r="F922" s="257"/>
      <c r="G922" s="257"/>
      <c r="H922" s="257"/>
      <c r="I922" s="257"/>
      <c r="J922" s="257"/>
      <c r="K922" s="257"/>
      <c r="L922" s="257"/>
      <c r="M922" s="257"/>
      <c r="N922" s="257"/>
      <c r="O922" s="257"/>
      <c r="P922" s="257"/>
      <c r="Q922" s="257">
        <v>12</v>
      </c>
      <c r="R922" s="257"/>
      <c r="S922" s="257"/>
      <c r="T922" s="257"/>
      <c r="U922" s="257"/>
      <c r="V922" s="257"/>
      <c r="W922" s="257"/>
      <c r="X922" s="257"/>
      <c r="Y922" s="257"/>
      <c r="Z922" s="257"/>
      <c r="AA922" s="257"/>
      <c r="AB922" s="257"/>
      <c r="AC922" s="257"/>
      <c r="AD922" s="257"/>
      <c r="AE922" s="379"/>
      <c r="AF922" s="368"/>
      <c r="AG922" s="368"/>
      <c r="AH922" s="368"/>
      <c r="AI922" s="368"/>
      <c r="AJ922" s="368"/>
      <c r="AK922" s="368"/>
      <c r="AL922" s="368"/>
      <c r="AM922" s="368"/>
      <c r="AN922" s="368"/>
      <c r="AO922" s="368"/>
      <c r="AP922" s="368"/>
      <c r="AQ922" s="368"/>
      <c r="AR922" s="368"/>
      <c r="AS922" s="258">
        <f>SUM(AE922:AR922)</f>
        <v>0</v>
      </c>
    </row>
    <row r="923" spans="1:45" outlineLevel="1">
      <c r="A923" s="466"/>
      <c r="B923" s="256" t="s">
        <v>341</v>
      </c>
      <c r="C923" s="253" t="s">
        <v>163</v>
      </c>
      <c r="D923" s="257"/>
      <c r="E923" s="257"/>
      <c r="F923" s="257"/>
      <c r="G923" s="257"/>
      <c r="H923" s="257"/>
      <c r="I923" s="257"/>
      <c r="J923" s="257"/>
      <c r="K923" s="257"/>
      <c r="L923" s="257"/>
      <c r="M923" s="257"/>
      <c r="N923" s="257"/>
      <c r="O923" s="257"/>
      <c r="P923" s="257"/>
      <c r="Q923" s="257">
        <f>Q922</f>
        <v>12</v>
      </c>
      <c r="R923" s="257"/>
      <c r="S923" s="257"/>
      <c r="T923" s="257"/>
      <c r="U923" s="257"/>
      <c r="V923" s="257"/>
      <c r="W923" s="257"/>
      <c r="X923" s="257"/>
      <c r="Y923" s="257"/>
      <c r="Z923" s="257"/>
      <c r="AA923" s="257"/>
      <c r="AB923" s="257"/>
      <c r="AC923" s="257"/>
      <c r="AD923" s="257"/>
      <c r="AE923" s="364">
        <f>AE922</f>
        <v>0</v>
      </c>
      <c r="AF923" s="364">
        <f t="shared" ref="AF923" si="2750">AF922</f>
        <v>0</v>
      </c>
      <c r="AG923" s="364">
        <f t="shared" ref="AG923" si="2751">AG922</f>
        <v>0</v>
      </c>
      <c r="AH923" s="364">
        <f t="shared" ref="AH923" si="2752">AH922</f>
        <v>0</v>
      </c>
      <c r="AI923" s="364">
        <f t="shared" ref="AI923" si="2753">AI922</f>
        <v>0</v>
      </c>
      <c r="AJ923" s="364">
        <f t="shared" ref="AJ923" si="2754">AJ922</f>
        <v>0</v>
      </c>
      <c r="AK923" s="364">
        <f t="shared" ref="AK923" si="2755">AK922</f>
        <v>0</v>
      </c>
      <c r="AL923" s="364">
        <f t="shared" ref="AL923" si="2756">AL922</f>
        <v>0</v>
      </c>
      <c r="AM923" s="364">
        <f t="shared" ref="AM923" si="2757">AM922</f>
        <v>0</v>
      </c>
      <c r="AN923" s="364">
        <f t="shared" ref="AN923" si="2758">AN922</f>
        <v>0</v>
      </c>
      <c r="AO923" s="364">
        <f t="shared" ref="AO923" si="2759">AO922</f>
        <v>0</v>
      </c>
      <c r="AP923" s="364">
        <f t="shared" ref="AP923" si="2760">AP922</f>
        <v>0</v>
      </c>
      <c r="AQ923" s="364">
        <f t="shared" ref="AQ923" si="2761">AQ922</f>
        <v>0</v>
      </c>
      <c r="AR923" s="364">
        <f t="shared" ref="AR923" si="2762">AR922</f>
        <v>0</v>
      </c>
      <c r="AS923" s="268"/>
    </row>
    <row r="924" spans="1:45" outlineLevel="1">
      <c r="A924" s="466"/>
      <c r="B924" s="381"/>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c r="AA924" s="253"/>
      <c r="AB924" s="253"/>
      <c r="AC924" s="253"/>
      <c r="AD924" s="253"/>
      <c r="AE924" s="365"/>
      <c r="AF924" s="378"/>
      <c r="AG924" s="378"/>
      <c r="AH924" s="378"/>
      <c r="AI924" s="378"/>
      <c r="AJ924" s="378"/>
      <c r="AK924" s="378"/>
      <c r="AL924" s="378"/>
      <c r="AM924" s="378"/>
      <c r="AN924" s="378"/>
      <c r="AO924" s="378"/>
      <c r="AP924" s="378"/>
      <c r="AQ924" s="378"/>
      <c r="AR924" s="378"/>
      <c r="AS924" s="268"/>
    </row>
    <row r="925" spans="1:45" ht="30" outlineLevel="1">
      <c r="A925" s="466">
        <v>40</v>
      </c>
      <c r="B925" s="381" t="s">
        <v>132</v>
      </c>
      <c r="C925" s="253" t="s">
        <v>25</v>
      </c>
      <c r="D925" s="257"/>
      <c r="E925" s="257"/>
      <c r="F925" s="257"/>
      <c r="G925" s="257"/>
      <c r="H925" s="257"/>
      <c r="I925" s="257"/>
      <c r="J925" s="257"/>
      <c r="K925" s="257"/>
      <c r="L925" s="257"/>
      <c r="M925" s="257"/>
      <c r="N925" s="257"/>
      <c r="O925" s="257"/>
      <c r="P925" s="257"/>
      <c r="Q925" s="257">
        <v>12</v>
      </c>
      <c r="R925" s="257"/>
      <c r="S925" s="257"/>
      <c r="T925" s="257"/>
      <c r="U925" s="257"/>
      <c r="V925" s="257"/>
      <c r="W925" s="257"/>
      <c r="X925" s="257"/>
      <c r="Y925" s="257"/>
      <c r="Z925" s="257"/>
      <c r="AA925" s="257"/>
      <c r="AB925" s="257"/>
      <c r="AC925" s="257"/>
      <c r="AD925" s="257"/>
      <c r="AE925" s="379"/>
      <c r="AF925" s="368"/>
      <c r="AG925" s="368"/>
      <c r="AH925" s="368"/>
      <c r="AI925" s="368"/>
      <c r="AJ925" s="368"/>
      <c r="AK925" s="368"/>
      <c r="AL925" s="368"/>
      <c r="AM925" s="368"/>
      <c r="AN925" s="368"/>
      <c r="AO925" s="368"/>
      <c r="AP925" s="368"/>
      <c r="AQ925" s="368"/>
      <c r="AR925" s="368"/>
      <c r="AS925" s="258">
        <f>SUM(AE925:AR925)</f>
        <v>0</v>
      </c>
    </row>
    <row r="926" spans="1:45" outlineLevel="1">
      <c r="A926" s="466"/>
      <c r="B926" s="256" t="s">
        <v>341</v>
      </c>
      <c r="C926" s="253" t="s">
        <v>163</v>
      </c>
      <c r="D926" s="257"/>
      <c r="E926" s="257"/>
      <c r="F926" s="257"/>
      <c r="G926" s="257"/>
      <c r="H926" s="257"/>
      <c r="I926" s="257"/>
      <c r="J926" s="257"/>
      <c r="K926" s="257"/>
      <c r="L926" s="257"/>
      <c r="M926" s="257"/>
      <c r="N926" s="257"/>
      <c r="O926" s="257"/>
      <c r="P926" s="257"/>
      <c r="Q926" s="257">
        <f>Q925</f>
        <v>12</v>
      </c>
      <c r="R926" s="257"/>
      <c r="S926" s="257"/>
      <c r="T926" s="257"/>
      <c r="U926" s="257"/>
      <c r="V926" s="257"/>
      <c r="W926" s="257"/>
      <c r="X926" s="257"/>
      <c r="Y926" s="257"/>
      <c r="Z926" s="257"/>
      <c r="AA926" s="257"/>
      <c r="AB926" s="257"/>
      <c r="AC926" s="257"/>
      <c r="AD926" s="257"/>
      <c r="AE926" s="364">
        <f>AE925</f>
        <v>0</v>
      </c>
      <c r="AF926" s="364">
        <f t="shared" ref="AF926" si="2763">AF925</f>
        <v>0</v>
      </c>
      <c r="AG926" s="364">
        <f t="shared" ref="AG926" si="2764">AG925</f>
        <v>0</v>
      </c>
      <c r="AH926" s="364">
        <f t="shared" ref="AH926" si="2765">AH925</f>
        <v>0</v>
      </c>
      <c r="AI926" s="364">
        <f t="shared" ref="AI926" si="2766">AI925</f>
        <v>0</v>
      </c>
      <c r="AJ926" s="364">
        <f t="shared" ref="AJ926" si="2767">AJ925</f>
        <v>0</v>
      </c>
      <c r="AK926" s="364">
        <f t="shared" ref="AK926" si="2768">AK925</f>
        <v>0</v>
      </c>
      <c r="AL926" s="364">
        <f t="shared" ref="AL926" si="2769">AL925</f>
        <v>0</v>
      </c>
      <c r="AM926" s="364">
        <f t="shared" ref="AM926" si="2770">AM925</f>
        <v>0</v>
      </c>
      <c r="AN926" s="364">
        <f t="shared" ref="AN926" si="2771">AN925</f>
        <v>0</v>
      </c>
      <c r="AO926" s="364">
        <f t="shared" ref="AO926" si="2772">AO925</f>
        <v>0</v>
      </c>
      <c r="AP926" s="364">
        <f t="shared" ref="AP926" si="2773">AP925</f>
        <v>0</v>
      </c>
      <c r="AQ926" s="364">
        <f t="shared" ref="AQ926" si="2774">AQ925</f>
        <v>0</v>
      </c>
      <c r="AR926" s="364">
        <f t="shared" ref="AR926" si="2775">AR925</f>
        <v>0</v>
      </c>
      <c r="AS926" s="268"/>
    </row>
    <row r="927" spans="1:45" outlineLevel="1">
      <c r="A927" s="466"/>
      <c r="B927" s="381"/>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c r="AA927" s="253"/>
      <c r="AB927" s="253"/>
      <c r="AC927" s="253"/>
      <c r="AD927" s="253"/>
      <c r="AE927" s="365"/>
      <c r="AF927" s="378"/>
      <c r="AG927" s="378"/>
      <c r="AH927" s="378"/>
      <c r="AI927" s="378"/>
      <c r="AJ927" s="378"/>
      <c r="AK927" s="378"/>
      <c r="AL927" s="378"/>
      <c r="AM927" s="378"/>
      <c r="AN927" s="378"/>
      <c r="AO927" s="378"/>
      <c r="AP927" s="378"/>
      <c r="AQ927" s="378"/>
      <c r="AR927" s="378"/>
      <c r="AS927" s="268"/>
    </row>
    <row r="928" spans="1:45" ht="30" outlineLevel="1">
      <c r="A928" s="466">
        <v>41</v>
      </c>
      <c r="B928" s="381" t="s">
        <v>133</v>
      </c>
      <c r="C928" s="253" t="s">
        <v>25</v>
      </c>
      <c r="D928" s="257"/>
      <c r="E928" s="257"/>
      <c r="F928" s="257"/>
      <c r="G928" s="257"/>
      <c r="H928" s="257"/>
      <c r="I928" s="257"/>
      <c r="J928" s="257"/>
      <c r="K928" s="257"/>
      <c r="L928" s="257"/>
      <c r="M928" s="257"/>
      <c r="N928" s="257"/>
      <c r="O928" s="257"/>
      <c r="P928" s="257"/>
      <c r="Q928" s="257">
        <v>12</v>
      </c>
      <c r="R928" s="257"/>
      <c r="S928" s="257"/>
      <c r="T928" s="257"/>
      <c r="U928" s="257"/>
      <c r="V928" s="257"/>
      <c r="W928" s="257"/>
      <c r="X928" s="257"/>
      <c r="Y928" s="257"/>
      <c r="Z928" s="257"/>
      <c r="AA928" s="257"/>
      <c r="AB928" s="257"/>
      <c r="AC928" s="257"/>
      <c r="AD928" s="257"/>
      <c r="AE928" s="379"/>
      <c r="AF928" s="368"/>
      <c r="AG928" s="368"/>
      <c r="AH928" s="368"/>
      <c r="AI928" s="368"/>
      <c r="AJ928" s="368"/>
      <c r="AK928" s="368"/>
      <c r="AL928" s="368"/>
      <c r="AM928" s="368"/>
      <c r="AN928" s="368"/>
      <c r="AO928" s="368"/>
      <c r="AP928" s="368"/>
      <c r="AQ928" s="368"/>
      <c r="AR928" s="368"/>
      <c r="AS928" s="258">
        <f>SUM(AE928:AR928)</f>
        <v>0</v>
      </c>
    </row>
    <row r="929" spans="1:45" outlineLevel="1">
      <c r="A929" s="466"/>
      <c r="B929" s="256" t="s">
        <v>341</v>
      </c>
      <c r="C929" s="253" t="s">
        <v>163</v>
      </c>
      <c r="D929" s="257"/>
      <c r="E929" s="257"/>
      <c r="F929" s="257"/>
      <c r="G929" s="257"/>
      <c r="H929" s="257"/>
      <c r="I929" s="257"/>
      <c r="J929" s="257"/>
      <c r="K929" s="257"/>
      <c r="L929" s="257"/>
      <c r="M929" s="257"/>
      <c r="N929" s="257"/>
      <c r="O929" s="257"/>
      <c r="P929" s="257"/>
      <c r="Q929" s="257">
        <f>Q928</f>
        <v>12</v>
      </c>
      <c r="R929" s="257"/>
      <c r="S929" s="257"/>
      <c r="T929" s="257"/>
      <c r="U929" s="257"/>
      <c r="V929" s="257"/>
      <c r="W929" s="257"/>
      <c r="X929" s="257"/>
      <c r="Y929" s="257"/>
      <c r="Z929" s="257"/>
      <c r="AA929" s="257"/>
      <c r="AB929" s="257"/>
      <c r="AC929" s="257"/>
      <c r="AD929" s="257"/>
      <c r="AE929" s="364">
        <f>AE928</f>
        <v>0</v>
      </c>
      <c r="AF929" s="364">
        <f t="shared" ref="AF929" si="2776">AF928</f>
        <v>0</v>
      </c>
      <c r="AG929" s="364">
        <f t="shared" ref="AG929" si="2777">AG928</f>
        <v>0</v>
      </c>
      <c r="AH929" s="364">
        <f t="shared" ref="AH929" si="2778">AH928</f>
        <v>0</v>
      </c>
      <c r="AI929" s="364">
        <f t="shared" ref="AI929" si="2779">AI928</f>
        <v>0</v>
      </c>
      <c r="AJ929" s="364">
        <f t="shared" ref="AJ929" si="2780">AJ928</f>
        <v>0</v>
      </c>
      <c r="AK929" s="364">
        <f t="shared" ref="AK929" si="2781">AK928</f>
        <v>0</v>
      </c>
      <c r="AL929" s="364">
        <f t="shared" ref="AL929" si="2782">AL928</f>
        <v>0</v>
      </c>
      <c r="AM929" s="364">
        <f t="shared" ref="AM929" si="2783">AM928</f>
        <v>0</v>
      </c>
      <c r="AN929" s="364">
        <f t="shared" ref="AN929" si="2784">AN928</f>
        <v>0</v>
      </c>
      <c r="AO929" s="364">
        <f t="shared" ref="AO929" si="2785">AO928</f>
        <v>0</v>
      </c>
      <c r="AP929" s="364">
        <f t="shared" ref="AP929" si="2786">AP928</f>
        <v>0</v>
      </c>
      <c r="AQ929" s="364">
        <f t="shared" ref="AQ929" si="2787">AQ928</f>
        <v>0</v>
      </c>
      <c r="AR929" s="364">
        <f t="shared" ref="AR929" si="2788">AR928</f>
        <v>0</v>
      </c>
      <c r="AS929" s="268"/>
    </row>
    <row r="930" spans="1:45" outlineLevel="1">
      <c r="A930" s="466"/>
      <c r="B930" s="381"/>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c r="AA930" s="253"/>
      <c r="AB930" s="253"/>
      <c r="AC930" s="253"/>
      <c r="AD930" s="253"/>
      <c r="AE930" s="365"/>
      <c r="AF930" s="378"/>
      <c r="AG930" s="378"/>
      <c r="AH930" s="378"/>
      <c r="AI930" s="378"/>
      <c r="AJ930" s="378"/>
      <c r="AK930" s="378"/>
      <c r="AL930" s="378"/>
      <c r="AM930" s="378"/>
      <c r="AN930" s="378"/>
      <c r="AO930" s="378"/>
      <c r="AP930" s="378"/>
      <c r="AQ930" s="378"/>
      <c r="AR930" s="378"/>
      <c r="AS930" s="268"/>
    </row>
    <row r="931" spans="1:45" ht="30" outlineLevel="1">
      <c r="A931" s="466">
        <v>42</v>
      </c>
      <c r="B931" s="381" t="s">
        <v>134</v>
      </c>
      <c r="C931" s="253" t="s">
        <v>25</v>
      </c>
      <c r="D931" s="257"/>
      <c r="E931" s="257"/>
      <c r="F931" s="257"/>
      <c r="G931" s="257"/>
      <c r="H931" s="257"/>
      <c r="I931" s="257"/>
      <c r="J931" s="257"/>
      <c r="K931" s="257"/>
      <c r="L931" s="257"/>
      <c r="M931" s="257"/>
      <c r="N931" s="257"/>
      <c r="O931" s="257"/>
      <c r="P931" s="257"/>
      <c r="Q931" s="253"/>
      <c r="R931" s="257"/>
      <c r="S931" s="257"/>
      <c r="T931" s="257"/>
      <c r="U931" s="257"/>
      <c r="V931" s="257"/>
      <c r="W931" s="257"/>
      <c r="X931" s="257"/>
      <c r="Y931" s="257"/>
      <c r="Z931" s="257"/>
      <c r="AA931" s="257"/>
      <c r="AB931" s="257"/>
      <c r="AC931" s="257"/>
      <c r="AD931" s="257"/>
      <c r="AE931" s="379"/>
      <c r="AF931" s="368"/>
      <c r="AG931" s="368"/>
      <c r="AH931" s="368"/>
      <c r="AI931" s="368"/>
      <c r="AJ931" s="368"/>
      <c r="AK931" s="368"/>
      <c r="AL931" s="368"/>
      <c r="AM931" s="368"/>
      <c r="AN931" s="368"/>
      <c r="AO931" s="368"/>
      <c r="AP931" s="368"/>
      <c r="AQ931" s="368"/>
      <c r="AR931" s="368"/>
      <c r="AS931" s="258">
        <f>SUM(AE931:AR931)</f>
        <v>0</v>
      </c>
    </row>
    <row r="932" spans="1:45" outlineLevel="1">
      <c r="A932" s="466"/>
      <c r="B932" s="256" t="s">
        <v>341</v>
      </c>
      <c r="C932" s="253" t="s">
        <v>163</v>
      </c>
      <c r="D932" s="257"/>
      <c r="E932" s="257"/>
      <c r="F932" s="257"/>
      <c r="G932" s="257"/>
      <c r="H932" s="257"/>
      <c r="I932" s="257"/>
      <c r="J932" s="257"/>
      <c r="K932" s="257"/>
      <c r="L932" s="257"/>
      <c r="M932" s="257"/>
      <c r="N932" s="257"/>
      <c r="O932" s="257"/>
      <c r="P932" s="257"/>
      <c r="Q932" s="416"/>
      <c r="R932" s="257"/>
      <c r="S932" s="257"/>
      <c r="T932" s="257"/>
      <c r="U932" s="257"/>
      <c r="V932" s="257"/>
      <c r="W932" s="257"/>
      <c r="X932" s="257"/>
      <c r="Y932" s="257"/>
      <c r="Z932" s="257"/>
      <c r="AA932" s="257"/>
      <c r="AB932" s="257"/>
      <c r="AC932" s="257"/>
      <c r="AD932" s="257"/>
      <c r="AE932" s="364">
        <f>AE931</f>
        <v>0</v>
      </c>
      <c r="AF932" s="364">
        <f t="shared" ref="AF932" si="2789">AF931</f>
        <v>0</v>
      </c>
      <c r="AG932" s="364">
        <f t="shared" ref="AG932" si="2790">AG931</f>
        <v>0</v>
      </c>
      <c r="AH932" s="364">
        <f t="shared" ref="AH932" si="2791">AH931</f>
        <v>0</v>
      </c>
      <c r="AI932" s="364">
        <f t="shared" ref="AI932" si="2792">AI931</f>
        <v>0</v>
      </c>
      <c r="AJ932" s="364">
        <f t="shared" ref="AJ932" si="2793">AJ931</f>
        <v>0</v>
      </c>
      <c r="AK932" s="364">
        <f t="shared" ref="AK932" si="2794">AK931</f>
        <v>0</v>
      </c>
      <c r="AL932" s="364">
        <f t="shared" ref="AL932" si="2795">AL931</f>
        <v>0</v>
      </c>
      <c r="AM932" s="364">
        <f t="shared" ref="AM932" si="2796">AM931</f>
        <v>0</v>
      </c>
      <c r="AN932" s="364">
        <f t="shared" ref="AN932" si="2797">AN931</f>
        <v>0</v>
      </c>
      <c r="AO932" s="364">
        <f t="shared" ref="AO932" si="2798">AO931</f>
        <v>0</v>
      </c>
      <c r="AP932" s="364">
        <f t="shared" ref="AP932" si="2799">AP931</f>
        <v>0</v>
      </c>
      <c r="AQ932" s="364">
        <f t="shared" ref="AQ932" si="2800">AQ931</f>
        <v>0</v>
      </c>
      <c r="AR932" s="364">
        <f t="shared" ref="AR932" si="2801">AR931</f>
        <v>0</v>
      </c>
      <c r="AS932" s="268"/>
    </row>
    <row r="933" spans="1:45" outlineLevel="1">
      <c r="A933" s="466"/>
      <c r="B933" s="381"/>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c r="AA933" s="253"/>
      <c r="AB933" s="253"/>
      <c r="AC933" s="253"/>
      <c r="AD933" s="253"/>
      <c r="AE933" s="365"/>
      <c r="AF933" s="378"/>
      <c r="AG933" s="378"/>
      <c r="AH933" s="378"/>
      <c r="AI933" s="378"/>
      <c r="AJ933" s="378"/>
      <c r="AK933" s="378"/>
      <c r="AL933" s="378"/>
      <c r="AM933" s="378"/>
      <c r="AN933" s="378"/>
      <c r="AO933" s="378"/>
      <c r="AP933" s="378"/>
      <c r="AQ933" s="378"/>
      <c r="AR933" s="378"/>
      <c r="AS933" s="268"/>
    </row>
    <row r="934" spans="1:45" outlineLevel="1">
      <c r="A934" s="466">
        <v>43</v>
      </c>
      <c r="B934" s="381" t="s">
        <v>135</v>
      </c>
      <c r="C934" s="253" t="s">
        <v>25</v>
      </c>
      <c r="D934" s="257"/>
      <c r="E934" s="257"/>
      <c r="F934" s="257"/>
      <c r="G934" s="257"/>
      <c r="H934" s="257"/>
      <c r="I934" s="257"/>
      <c r="J934" s="257"/>
      <c r="K934" s="257"/>
      <c r="L934" s="257"/>
      <c r="M934" s="257"/>
      <c r="N934" s="257"/>
      <c r="O934" s="257"/>
      <c r="P934" s="257"/>
      <c r="Q934" s="257">
        <v>12</v>
      </c>
      <c r="R934" s="257"/>
      <c r="S934" s="257"/>
      <c r="T934" s="257"/>
      <c r="U934" s="257"/>
      <c r="V934" s="257"/>
      <c r="W934" s="257"/>
      <c r="X934" s="257"/>
      <c r="Y934" s="257"/>
      <c r="Z934" s="257"/>
      <c r="AA934" s="257"/>
      <c r="AB934" s="257"/>
      <c r="AC934" s="257"/>
      <c r="AD934" s="257"/>
      <c r="AE934" s="379"/>
      <c r="AF934" s="368"/>
      <c r="AG934" s="368"/>
      <c r="AH934" s="368"/>
      <c r="AI934" s="368"/>
      <c r="AJ934" s="368"/>
      <c r="AK934" s="368"/>
      <c r="AL934" s="368"/>
      <c r="AM934" s="368"/>
      <c r="AN934" s="368"/>
      <c r="AO934" s="368"/>
      <c r="AP934" s="368"/>
      <c r="AQ934" s="368"/>
      <c r="AR934" s="368"/>
      <c r="AS934" s="258">
        <f>SUM(AE934:AR934)</f>
        <v>0</v>
      </c>
    </row>
    <row r="935" spans="1:45" outlineLevel="1">
      <c r="A935" s="466"/>
      <c r="B935" s="256" t="s">
        <v>341</v>
      </c>
      <c r="C935" s="253" t="s">
        <v>163</v>
      </c>
      <c r="D935" s="257"/>
      <c r="E935" s="257"/>
      <c r="F935" s="257"/>
      <c r="G935" s="257"/>
      <c r="H935" s="257"/>
      <c r="I935" s="257"/>
      <c r="J935" s="257"/>
      <c r="K935" s="257"/>
      <c r="L935" s="257"/>
      <c r="M935" s="257"/>
      <c r="N935" s="257"/>
      <c r="O935" s="257"/>
      <c r="P935" s="257"/>
      <c r="Q935" s="257">
        <f>Q934</f>
        <v>12</v>
      </c>
      <c r="R935" s="257"/>
      <c r="S935" s="257"/>
      <c r="T935" s="257"/>
      <c r="U935" s="257"/>
      <c r="V935" s="257"/>
      <c r="W935" s="257"/>
      <c r="X935" s="257"/>
      <c r="Y935" s="257"/>
      <c r="Z935" s="257"/>
      <c r="AA935" s="257"/>
      <c r="AB935" s="257"/>
      <c r="AC935" s="257"/>
      <c r="AD935" s="257"/>
      <c r="AE935" s="364">
        <f>AE934</f>
        <v>0</v>
      </c>
      <c r="AF935" s="364">
        <f t="shared" ref="AF935" si="2802">AF934</f>
        <v>0</v>
      </c>
      <c r="AG935" s="364">
        <f t="shared" ref="AG935" si="2803">AG934</f>
        <v>0</v>
      </c>
      <c r="AH935" s="364">
        <f t="shared" ref="AH935" si="2804">AH934</f>
        <v>0</v>
      </c>
      <c r="AI935" s="364">
        <f t="shared" ref="AI935" si="2805">AI934</f>
        <v>0</v>
      </c>
      <c r="AJ935" s="364">
        <f t="shared" ref="AJ935" si="2806">AJ934</f>
        <v>0</v>
      </c>
      <c r="AK935" s="364">
        <f t="shared" ref="AK935" si="2807">AK934</f>
        <v>0</v>
      </c>
      <c r="AL935" s="364">
        <f t="shared" ref="AL935" si="2808">AL934</f>
        <v>0</v>
      </c>
      <c r="AM935" s="364">
        <f t="shared" ref="AM935" si="2809">AM934</f>
        <v>0</v>
      </c>
      <c r="AN935" s="364">
        <f t="shared" ref="AN935" si="2810">AN934</f>
        <v>0</v>
      </c>
      <c r="AO935" s="364">
        <f t="shared" ref="AO935" si="2811">AO934</f>
        <v>0</v>
      </c>
      <c r="AP935" s="364">
        <f t="shared" ref="AP935" si="2812">AP934</f>
        <v>0</v>
      </c>
      <c r="AQ935" s="364">
        <f t="shared" ref="AQ935" si="2813">AQ934</f>
        <v>0</v>
      </c>
      <c r="AR935" s="364">
        <f t="shared" ref="AR935" si="2814">AR934</f>
        <v>0</v>
      </c>
      <c r="AS935" s="268"/>
    </row>
    <row r="936" spans="1:45" outlineLevel="1">
      <c r="A936" s="466"/>
      <c r="B936" s="381"/>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c r="AA936" s="253"/>
      <c r="AB936" s="253"/>
      <c r="AC936" s="253"/>
      <c r="AD936" s="253"/>
      <c r="AE936" s="365"/>
      <c r="AF936" s="378"/>
      <c r="AG936" s="378"/>
      <c r="AH936" s="378"/>
      <c r="AI936" s="378"/>
      <c r="AJ936" s="378"/>
      <c r="AK936" s="378"/>
      <c r="AL936" s="378"/>
      <c r="AM936" s="378"/>
      <c r="AN936" s="378"/>
      <c r="AO936" s="378"/>
      <c r="AP936" s="378"/>
      <c r="AQ936" s="378"/>
      <c r="AR936" s="378"/>
      <c r="AS936" s="268"/>
    </row>
    <row r="937" spans="1:45" ht="30" outlineLevel="1">
      <c r="A937" s="466">
        <v>44</v>
      </c>
      <c r="B937" s="381" t="s">
        <v>136</v>
      </c>
      <c r="C937" s="253" t="s">
        <v>25</v>
      </c>
      <c r="D937" s="257"/>
      <c r="E937" s="257"/>
      <c r="F937" s="257"/>
      <c r="G937" s="257"/>
      <c r="H937" s="257"/>
      <c r="I937" s="257"/>
      <c r="J937" s="257"/>
      <c r="K937" s="257"/>
      <c r="L937" s="257"/>
      <c r="M937" s="257"/>
      <c r="N937" s="257"/>
      <c r="O937" s="257"/>
      <c r="P937" s="257"/>
      <c r="Q937" s="257">
        <v>12</v>
      </c>
      <c r="R937" s="257"/>
      <c r="S937" s="257"/>
      <c r="T937" s="257"/>
      <c r="U937" s="257"/>
      <c r="V937" s="257"/>
      <c r="W937" s="257"/>
      <c r="X937" s="257"/>
      <c r="Y937" s="257"/>
      <c r="Z937" s="257"/>
      <c r="AA937" s="257"/>
      <c r="AB937" s="257"/>
      <c r="AC937" s="257"/>
      <c r="AD937" s="257"/>
      <c r="AE937" s="379"/>
      <c r="AF937" s="368"/>
      <c r="AG937" s="368"/>
      <c r="AH937" s="368"/>
      <c r="AI937" s="368"/>
      <c r="AJ937" s="368"/>
      <c r="AK937" s="368"/>
      <c r="AL937" s="368"/>
      <c r="AM937" s="368"/>
      <c r="AN937" s="368"/>
      <c r="AO937" s="368"/>
      <c r="AP937" s="368"/>
      <c r="AQ937" s="368"/>
      <c r="AR937" s="368"/>
      <c r="AS937" s="258">
        <f>SUM(AE937:AR937)</f>
        <v>0</v>
      </c>
    </row>
    <row r="938" spans="1:45" outlineLevel="1">
      <c r="A938" s="466"/>
      <c r="B938" s="256" t="s">
        <v>341</v>
      </c>
      <c r="C938" s="253" t="s">
        <v>163</v>
      </c>
      <c r="D938" s="257"/>
      <c r="E938" s="257"/>
      <c r="F938" s="257"/>
      <c r="G938" s="257"/>
      <c r="H938" s="257"/>
      <c r="I938" s="257"/>
      <c r="J938" s="257"/>
      <c r="K938" s="257"/>
      <c r="L938" s="257"/>
      <c r="M938" s="257"/>
      <c r="N938" s="257"/>
      <c r="O938" s="257"/>
      <c r="P938" s="257"/>
      <c r="Q938" s="257">
        <f>Q937</f>
        <v>12</v>
      </c>
      <c r="R938" s="257"/>
      <c r="S938" s="257"/>
      <c r="T938" s="257"/>
      <c r="U938" s="257"/>
      <c r="V938" s="257"/>
      <c r="W938" s="257"/>
      <c r="X938" s="257"/>
      <c r="Y938" s="257"/>
      <c r="Z938" s="257"/>
      <c r="AA938" s="257"/>
      <c r="AB938" s="257"/>
      <c r="AC938" s="257"/>
      <c r="AD938" s="257"/>
      <c r="AE938" s="364">
        <f>AE937</f>
        <v>0</v>
      </c>
      <c r="AF938" s="364">
        <f t="shared" ref="AF938" si="2815">AF937</f>
        <v>0</v>
      </c>
      <c r="AG938" s="364">
        <f t="shared" ref="AG938" si="2816">AG937</f>
        <v>0</v>
      </c>
      <c r="AH938" s="364">
        <f t="shared" ref="AH938" si="2817">AH937</f>
        <v>0</v>
      </c>
      <c r="AI938" s="364">
        <f t="shared" ref="AI938" si="2818">AI937</f>
        <v>0</v>
      </c>
      <c r="AJ938" s="364">
        <f t="shared" ref="AJ938" si="2819">AJ937</f>
        <v>0</v>
      </c>
      <c r="AK938" s="364">
        <f t="shared" ref="AK938" si="2820">AK937</f>
        <v>0</v>
      </c>
      <c r="AL938" s="364">
        <f t="shared" ref="AL938" si="2821">AL937</f>
        <v>0</v>
      </c>
      <c r="AM938" s="364">
        <f t="shared" ref="AM938" si="2822">AM937</f>
        <v>0</v>
      </c>
      <c r="AN938" s="364">
        <f t="shared" ref="AN938" si="2823">AN937</f>
        <v>0</v>
      </c>
      <c r="AO938" s="364">
        <f t="shared" ref="AO938" si="2824">AO937</f>
        <v>0</v>
      </c>
      <c r="AP938" s="364">
        <f t="shared" ref="AP938" si="2825">AP937</f>
        <v>0</v>
      </c>
      <c r="AQ938" s="364">
        <f t="shared" ref="AQ938" si="2826">AQ937</f>
        <v>0</v>
      </c>
      <c r="AR938" s="364">
        <f t="shared" ref="AR938" si="2827">AR937</f>
        <v>0</v>
      </c>
      <c r="AS938" s="268"/>
    </row>
    <row r="939" spans="1:45" outlineLevel="1">
      <c r="A939" s="466"/>
      <c r="B939" s="381"/>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c r="AA939" s="253"/>
      <c r="AB939" s="253"/>
      <c r="AC939" s="253"/>
      <c r="AD939" s="253"/>
      <c r="AE939" s="365"/>
      <c r="AF939" s="378"/>
      <c r="AG939" s="378"/>
      <c r="AH939" s="378"/>
      <c r="AI939" s="378"/>
      <c r="AJ939" s="378"/>
      <c r="AK939" s="378"/>
      <c r="AL939" s="378"/>
      <c r="AM939" s="378"/>
      <c r="AN939" s="378"/>
      <c r="AO939" s="378"/>
      <c r="AP939" s="378"/>
      <c r="AQ939" s="378"/>
      <c r="AR939" s="378"/>
      <c r="AS939" s="268"/>
    </row>
    <row r="940" spans="1:45" ht="30" outlineLevel="1">
      <c r="A940" s="466">
        <v>45</v>
      </c>
      <c r="B940" s="381" t="s">
        <v>137</v>
      </c>
      <c r="C940" s="253" t="s">
        <v>25</v>
      </c>
      <c r="D940" s="257"/>
      <c r="E940" s="257"/>
      <c r="F940" s="257"/>
      <c r="G940" s="257"/>
      <c r="H940" s="257"/>
      <c r="I940" s="257"/>
      <c r="J940" s="257"/>
      <c r="K940" s="257"/>
      <c r="L940" s="257"/>
      <c r="M940" s="257"/>
      <c r="N940" s="257"/>
      <c r="O940" s="257"/>
      <c r="P940" s="257"/>
      <c r="Q940" s="257">
        <v>12</v>
      </c>
      <c r="R940" s="257"/>
      <c r="S940" s="257"/>
      <c r="T940" s="257"/>
      <c r="U940" s="257"/>
      <c r="V940" s="257"/>
      <c r="W940" s="257"/>
      <c r="X940" s="257"/>
      <c r="Y940" s="257"/>
      <c r="Z940" s="257"/>
      <c r="AA940" s="257"/>
      <c r="AB940" s="257"/>
      <c r="AC940" s="257"/>
      <c r="AD940" s="257"/>
      <c r="AE940" s="379"/>
      <c r="AF940" s="368"/>
      <c r="AG940" s="368"/>
      <c r="AH940" s="368"/>
      <c r="AI940" s="368"/>
      <c r="AJ940" s="368"/>
      <c r="AK940" s="368"/>
      <c r="AL940" s="368"/>
      <c r="AM940" s="368"/>
      <c r="AN940" s="368"/>
      <c r="AO940" s="368"/>
      <c r="AP940" s="368"/>
      <c r="AQ940" s="368"/>
      <c r="AR940" s="368"/>
      <c r="AS940" s="258">
        <f>SUM(AE940:AR940)</f>
        <v>0</v>
      </c>
    </row>
    <row r="941" spans="1:45" outlineLevel="1">
      <c r="A941" s="466"/>
      <c r="B941" s="256" t="s">
        <v>341</v>
      </c>
      <c r="C941" s="253" t="s">
        <v>163</v>
      </c>
      <c r="D941" s="257"/>
      <c r="E941" s="257"/>
      <c r="F941" s="257"/>
      <c r="G941" s="257"/>
      <c r="H941" s="257"/>
      <c r="I941" s="257"/>
      <c r="J941" s="257"/>
      <c r="K941" s="257"/>
      <c r="L941" s="257"/>
      <c r="M941" s="257"/>
      <c r="N941" s="257"/>
      <c r="O941" s="257"/>
      <c r="P941" s="257"/>
      <c r="Q941" s="257">
        <f>Q940</f>
        <v>12</v>
      </c>
      <c r="R941" s="257"/>
      <c r="S941" s="257"/>
      <c r="T941" s="257"/>
      <c r="U941" s="257"/>
      <c r="V941" s="257"/>
      <c r="W941" s="257"/>
      <c r="X941" s="257"/>
      <c r="Y941" s="257"/>
      <c r="Z941" s="257"/>
      <c r="AA941" s="257"/>
      <c r="AB941" s="257"/>
      <c r="AC941" s="257"/>
      <c r="AD941" s="257"/>
      <c r="AE941" s="364">
        <f>AE940</f>
        <v>0</v>
      </c>
      <c r="AF941" s="364">
        <f t="shared" ref="AF941" si="2828">AF940</f>
        <v>0</v>
      </c>
      <c r="AG941" s="364">
        <f t="shared" ref="AG941" si="2829">AG940</f>
        <v>0</v>
      </c>
      <c r="AH941" s="364">
        <f t="shared" ref="AH941" si="2830">AH940</f>
        <v>0</v>
      </c>
      <c r="AI941" s="364">
        <f t="shared" ref="AI941" si="2831">AI940</f>
        <v>0</v>
      </c>
      <c r="AJ941" s="364">
        <f t="shared" ref="AJ941" si="2832">AJ940</f>
        <v>0</v>
      </c>
      <c r="AK941" s="364">
        <f t="shared" ref="AK941" si="2833">AK940</f>
        <v>0</v>
      </c>
      <c r="AL941" s="364">
        <f t="shared" ref="AL941" si="2834">AL940</f>
        <v>0</v>
      </c>
      <c r="AM941" s="364">
        <f t="shared" ref="AM941" si="2835">AM940</f>
        <v>0</v>
      </c>
      <c r="AN941" s="364">
        <f t="shared" ref="AN941" si="2836">AN940</f>
        <v>0</v>
      </c>
      <c r="AO941" s="364">
        <f t="shared" ref="AO941" si="2837">AO940</f>
        <v>0</v>
      </c>
      <c r="AP941" s="364">
        <f t="shared" ref="AP941" si="2838">AP940</f>
        <v>0</v>
      </c>
      <c r="AQ941" s="364">
        <f t="shared" ref="AQ941" si="2839">AQ940</f>
        <v>0</v>
      </c>
      <c r="AR941" s="364">
        <f t="shared" ref="AR941" si="2840">AR940</f>
        <v>0</v>
      </c>
      <c r="AS941" s="268"/>
    </row>
    <row r="942" spans="1:45" outlineLevel="1">
      <c r="A942" s="466"/>
      <c r="B942" s="381"/>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c r="AA942" s="253"/>
      <c r="AB942" s="253"/>
      <c r="AC942" s="253"/>
      <c r="AD942" s="253"/>
      <c r="AE942" s="365"/>
      <c r="AF942" s="378"/>
      <c r="AG942" s="378"/>
      <c r="AH942" s="378"/>
      <c r="AI942" s="378"/>
      <c r="AJ942" s="378"/>
      <c r="AK942" s="378"/>
      <c r="AL942" s="378"/>
      <c r="AM942" s="378"/>
      <c r="AN942" s="378"/>
      <c r="AO942" s="378"/>
      <c r="AP942" s="378"/>
      <c r="AQ942" s="378"/>
      <c r="AR942" s="378"/>
      <c r="AS942" s="268"/>
    </row>
    <row r="943" spans="1:45" ht="30" outlineLevel="1">
      <c r="A943" s="466">
        <v>46</v>
      </c>
      <c r="B943" s="381" t="s">
        <v>138</v>
      </c>
      <c r="C943" s="253" t="s">
        <v>25</v>
      </c>
      <c r="D943" s="257"/>
      <c r="E943" s="257"/>
      <c r="F943" s="257"/>
      <c r="G943" s="257"/>
      <c r="H943" s="257"/>
      <c r="I943" s="257"/>
      <c r="J943" s="257"/>
      <c r="K943" s="257"/>
      <c r="L943" s="257"/>
      <c r="M943" s="257"/>
      <c r="N943" s="257"/>
      <c r="O943" s="257"/>
      <c r="P943" s="257"/>
      <c r="Q943" s="257">
        <v>12</v>
      </c>
      <c r="R943" s="257"/>
      <c r="S943" s="257"/>
      <c r="T943" s="257"/>
      <c r="U943" s="257"/>
      <c r="V943" s="257"/>
      <c r="W943" s="257"/>
      <c r="X943" s="257"/>
      <c r="Y943" s="257"/>
      <c r="Z943" s="257"/>
      <c r="AA943" s="257"/>
      <c r="AB943" s="257"/>
      <c r="AC943" s="257"/>
      <c r="AD943" s="257"/>
      <c r="AE943" s="379"/>
      <c r="AF943" s="368"/>
      <c r="AG943" s="368"/>
      <c r="AH943" s="368"/>
      <c r="AI943" s="368"/>
      <c r="AJ943" s="368"/>
      <c r="AK943" s="368"/>
      <c r="AL943" s="368"/>
      <c r="AM943" s="368"/>
      <c r="AN943" s="368"/>
      <c r="AO943" s="368"/>
      <c r="AP943" s="368"/>
      <c r="AQ943" s="368"/>
      <c r="AR943" s="368"/>
      <c r="AS943" s="258">
        <f>SUM(AE943:AR943)</f>
        <v>0</v>
      </c>
    </row>
    <row r="944" spans="1:45" outlineLevel="1">
      <c r="A944" s="466"/>
      <c r="B944" s="256" t="s">
        <v>341</v>
      </c>
      <c r="C944" s="253" t="s">
        <v>163</v>
      </c>
      <c r="D944" s="257"/>
      <c r="E944" s="257"/>
      <c r="F944" s="257"/>
      <c r="G944" s="257"/>
      <c r="H944" s="257"/>
      <c r="I944" s="257"/>
      <c r="J944" s="257"/>
      <c r="K944" s="257"/>
      <c r="L944" s="257"/>
      <c r="M944" s="257"/>
      <c r="N944" s="257"/>
      <c r="O944" s="257"/>
      <c r="P944" s="257"/>
      <c r="Q944" s="257">
        <f>Q943</f>
        <v>12</v>
      </c>
      <c r="R944" s="257"/>
      <c r="S944" s="257"/>
      <c r="T944" s="257"/>
      <c r="U944" s="257"/>
      <c r="V944" s="257"/>
      <c r="W944" s="257"/>
      <c r="X944" s="257"/>
      <c r="Y944" s="257"/>
      <c r="Z944" s="257"/>
      <c r="AA944" s="257"/>
      <c r="AB944" s="257"/>
      <c r="AC944" s="257"/>
      <c r="AD944" s="257"/>
      <c r="AE944" s="364">
        <f>AE943</f>
        <v>0</v>
      </c>
      <c r="AF944" s="364">
        <f t="shared" ref="AF944" si="2841">AF943</f>
        <v>0</v>
      </c>
      <c r="AG944" s="364">
        <f t="shared" ref="AG944" si="2842">AG943</f>
        <v>0</v>
      </c>
      <c r="AH944" s="364">
        <f t="shared" ref="AH944" si="2843">AH943</f>
        <v>0</v>
      </c>
      <c r="AI944" s="364">
        <f t="shared" ref="AI944" si="2844">AI943</f>
        <v>0</v>
      </c>
      <c r="AJ944" s="364">
        <f t="shared" ref="AJ944" si="2845">AJ943</f>
        <v>0</v>
      </c>
      <c r="AK944" s="364">
        <f t="shared" ref="AK944" si="2846">AK943</f>
        <v>0</v>
      </c>
      <c r="AL944" s="364">
        <f t="shared" ref="AL944" si="2847">AL943</f>
        <v>0</v>
      </c>
      <c r="AM944" s="364">
        <f t="shared" ref="AM944" si="2848">AM943</f>
        <v>0</v>
      </c>
      <c r="AN944" s="364">
        <f t="shared" ref="AN944" si="2849">AN943</f>
        <v>0</v>
      </c>
      <c r="AO944" s="364">
        <f t="shared" ref="AO944" si="2850">AO943</f>
        <v>0</v>
      </c>
      <c r="AP944" s="364">
        <f t="shared" ref="AP944" si="2851">AP943</f>
        <v>0</v>
      </c>
      <c r="AQ944" s="364">
        <f t="shared" ref="AQ944" si="2852">AQ943</f>
        <v>0</v>
      </c>
      <c r="AR944" s="364">
        <f t="shared" ref="AR944" si="2853">AR943</f>
        <v>0</v>
      </c>
      <c r="AS944" s="268"/>
    </row>
    <row r="945" spans="1:45" outlineLevel="1">
      <c r="A945" s="466"/>
      <c r="B945" s="381"/>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c r="AA945" s="253"/>
      <c r="AB945" s="253"/>
      <c r="AC945" s="253"/>
      <c r="AD945" s="253"/>
      <c r="AE945" s="365"/>
      <c r="AF945" s="378"/>
      <c r="AG945" s="378"/>
      <c r="AH945" s="378"/>
      <c r="AI945" s="378"/>
      <c r="AJ945" s="378"/>
      <c r="AK945" s="378"/>
      <c r="AL945" s="378"/>
      <c r="AM945" s="378"/>
      <c r="AN945" s="378"/>
      <c r="AO945" s="378"/>
      <c r="AP945" s="378"/>
      <c r="AQ945" s="378"/>
      <c r="AR945" s="378"/>
      <c r="AS945" s="268"/>
    </row>
    <row r="946" spans="1:45" ht="30" outlineLevel="1">
      <c r="A946" s="466">
        <v>47</v>
      </c>
      <c r="B946" s="381" t="s">
        <v>139</v>
      </c>
      <c r="C946" s="253" t="s">
        <v>25</v>
      </c>
      <c r="D946" s="257"/>
      <c r="E946" s="257"/>
      <c r="F946" s="257"/>
      <c r="G946" s="257"/>
      <c r="H946" s="257"/>
      <c r="I946" s="257"/>
      <c r="J946" s="257"/>
      <c r="K946" s="257"/>
      <c r="L946" s="257"/>
      <c r="M946" s="257"/>
      <c r="N946" s="257"/>
      <c r="O946" s="257"/>
      <c r="P946" s="257"/>
      <c r="Q946" s="257">
        <v>12</v>
      </c>
      <c r="R946" s="257"/>
      <c r="S946" s="257"/>
      <c r="T946" s="257"/>
      <c r="U946" s="257"/>
      <c r="V946" s="257"/>
      <c r="W946" s="257"/>
      <c r="X946" s="257"/>
      <c r="Y946" s="257"/>
      <c r="Z946" s="257"/>
      <c r="AA946" s="257"/>
      <c r="AB946" s="257"/>
      <c r="AC946" s="257"/>
      <c r="AD946" s="257"/>
      <c r="AE946" s="379"/>
      <c r="AF946" s="368"/>
      <c r="AG946" s="368"/>
      <c r="AH946" s="368"/>
      <c r="AI946" s="368"/>
      <c r="AJ946" s="368"/>
      <c r="AK946" s="368"/>
      <c r="AL946" s="368"/>
      <c r="AM946" s="368"/>
      <c r="AN946" s="368"/>
      <c r="AO946" s="368"/>
      <c r="AP946" s="368"/>
      <c r="AQ946" s="368"/>
      <c r="AR946" s="368"/>
      <c r="AS946" s="258">
        <f>SUM(AE946:AR946)</f>
        <v>0</v>
      </c>
    </row>
    <row r="947" spans="1:45" outlineLevel="1">
      <c r="A947" s="466"/>
      <c r="B947" s="256" t="s">
        <v>341</v>
      </c>
      <c r="C947" s="253" t="s">
        <v>163</v>
      </c>
      <c r="D947" s="257"/>
      <c r="E947" s="257"/>
      <c r="F947" s="257"/>
      <c r="G947" s="257"/>
      <c r="H947" s="257"/>
      <c r="I947" s="257"/>
      <c r="J947" s="257"/>
      <c r="K947" s="257"/>
      <c r="L947" s="257"/>
      <c r="M947" s="257"/>
      <c r="N947" s="257"/>
      <c r="O947" s="257"/>
      <c r="P947" s="257"/>
      <c r="Q947" s="257">
        <f>Q946</f>
        <v>12</v>
      </c>
      <c r="R947" s="257"/>
      <c r="S947" s="257"/>
      <c r="T947" s="257"/>
      <c r="U947" s="257"/>
      <c r="V947" s="257"/>
      <c r="W947" s="257"/>
      <c r="X947" s="257"/>
      <c r="Y947" s="257"/>
      <c r="Z947" s="257"/>
      <c r="AA947" s="257"/>
      <c r="AB947" s="257"/>
      <c r="AC947" s="257"/>
      <c r="AD947" s="257"/>
      <c r="AE947" s="364">
        <f>AE946</f>
        <v>0</v>
      </c>
      <c r="AF947" s="364">
        <f t="shared" ref="AF947" si="2854">AF946</f>
        <v>0</v>
      </c>
      <c r="AG947" s="364">
        <f t="shared" ref="AG947" si="2855">AG946</f>
        <v>0</v>
      </c>
      <c r="AH947" s="364">
        <f t="shared" ref="AH947" si="2856">AH946</f>
        <v>0</v>
      </c>
      <c r="AI947" s="364">
        <f t="shared" ref="AI947" si="2857">AI946</f>
        <v>0</v>
      </c>
      <c r="AJ947" s="364">
        <f t="shared" ref="AJ947" si="2858">AJ946</f>
        <v>0</v>
      </c>
      <c r="AK947" s="364">
        <f t="shared" ref="AK947" si="2859">AK946</f>
        <v>0</v>
      </c>
      <c r="AL947" s="364">
        <f t="shared" ref="AL947" si="2860">AL946</f>
        <v>0</v>
      </c>
      <c r="AM947" s="364">
        <f t="shared" ref="AM947" si="2861">AM946</f>
        <v>0</v>
      </c>
      <c r="AN947" s="364">
        <f t="shared" ref="AN947" si="2862">AN946</f>
        <v>0</v>
      </c>
      <c r="AO947" s="364">
        <f t="shared" ref="AO947" si="2863">AO946</f>
        <v>0</v>
      </c>
      <c r="AP947" s="364">
        <f t="shared" ref="AP947" si="2864">AP946</f>
        <v>0</v>
      </c>
      <c r="AQ947" s="364">
        <f t="shared" ref="AQ947" si="2865">AQ946</f>
        <v>0</v>
      </c>
      <c r="AR947" s="364">
        <f t="shared" ref="AR947" si="2866">AR946</f>
        <v>0</v>
      </c>
      <c r="AS947" s="268"/>
    </row>
    <row r="948" spans="1:45" outlineLevel="1">
      <c r="A948" s="466"/>
      <c r="B948" s="381"/>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365"/>
      <c r="AF948" s="378"/>
      <c r="AG948" s="378"/>
      <c r="AH948" s="378"/>
      <c r="AI948" s="378"/>
      <c r="AJ948" s="378"/>
      <c r="AK948" s="378"/>
      <c r="AL948" s="378"/>
      <c r="AM948" s="378"/>
      <c r="AN948" s="378"/>
      <c r="AO948" s="378"/>
      <c r="AP948" s="378"/>
      <c r="AQ948" s="378"/>
      <c r="AR948" s="378"/>
      <c r="AS948" s="268"/>
    </row>
    <row r="949" spans="1:45" ht="30" outlineLevel="1">
      <c r="A949" s="466">
        <v>48</v>
      </c>
      <c r="B949" s="381" t="s">
        <v>140</v>
      </c>
      <c r="C949" s="253" t="s">
        <v>25</v>
      </c>
      <c r="D949" s="257"/>
      <c r="E949" s="257"/>
      <c r="F949" s="257"/>
      <c r="G949" s="257"/>
      <c r="H949" s="257"/>
      <c r="I949" s="257"/>
      <c r="J949" s="257"/>
      <c r="K949" s="257"/>
      <c r="L949" s="257"/>
      <c r="M949" s="257"/>
      <c r="N949" s="257"/>
      <c r="O949" s="257"/>
      <c r="P949" s="257"/>
      <c r="Q949" s="257">
        <v>12</v>
      </c>
      <c r="R949" s="257"/>
      <c r="S949" s="257"/>
      <c r="T949" s="257"/>
      <c r="U949" s="257"/>
      <c r="V949" s="257"/>
      <c r="W949" s="257"/>
      <c r="X949" s="257"/>
      <c r="Y949" s="257"/>
      <c r="Z949" s="257"/>
      <c r="AA949" s="257"/>
      <c r="AB949" s="257"/>
      <c r="AC949" s="257"/>
      <c r="AD949" s="257"/>
      <c r="AE949" s="379"/>
      <c r="AF949" s="368"/>
      <c r="AG949" s="368"/>
      <c r="AH949" s="368"/>
      <c r="AI949" s="368"/>
      <c r="AJ949" s="368"/>
      <c r="AK949" s="368"/>
      <c r="AL949" s="368"/>
      <c r="AM949" s="368"/>
      <c r="AN949" s="368"/>
      <c r="AO949" s="368"/>
      <c r="AP949" s="368"/>
      <c r="AQ949" s="368"/>
      <c r="AR949" s="368"/>
      <c r="AS949" s="258">
        <f>SUM(AE949:AR949)</f>
        <v>0</v>
      </c>
    </row>
    <row r="950" spans="1:45" outlineLevel="1">
      <c r="A950" s="466"/>
      <c r="B950" s="256" t="s">
        <v>341</v>
      </c>
      <c r="C950" s="253" t="s">
        <v>163</v>
      </c>
      <c r="D950" s="257"/>
      <c r="E950" s="257"/>
      <c r="F950" s="257"/>
      <c r="G950" s="257"/>
      <c r="H950" s="257"/>
      <c r="I950" s="257"/>
      <c r="J950" s="257"/>
      <c r="K950" s="257"/>
      <c r="L950" s="257"/>
      <c r="M950" s="257"/>
      <c r="N950" s="257"/>
      <c r="O950" s="257"/>
      <c r="P950" s="257"/>
      <c r="Q950" s="257">
        <f>Q949</f>
        <v>12</v>
      </c>
      <c r="R950" s="257"/>
      <c r="S950" s="257"/>
      <c r="T950" s="257"/>
      <c r="U950" s="257"/>
      <c r="V950" s="257"/>
      <c r="W950" s="257"/>
      <c r="X950" s="257"/>
      <c r="Y950" s="257"/>
      <c r="Z950" s="257"/>
      <c r="AA950" s="257"/>
      <c r="AB950" s="257"/>
      <c r="AC950" s="257"/>
      <c r="AD950" s="257"/>
      <c r="AE950" s="364">
        <f>AE949</f>
        <v>0</v>
      </c>
      <c r="AF950" s="364">
        <f t="shared" ref="AF950" si="2867">AF949</f>
        <v>0</v>
      </c>
      <c r="AG950" s="364">
        <f t="shared" ref="AG950" si="2868">AG949</f>
        <v>0</v>
      </c>
      <c r="AH950" s="364">
        <f t="shared" ref="AH950" si="2869">AH949</f>
        <v>0</v>
      </c>
      <c r="AI950" s="364">
        <f t="shared" ref="AI950" si="2870">AI949</f>
        <v>0</v>
      </c>
      <c r="AJ950" s="364">
        <f t="shared" ref="AJ950" si="2871">AJ949</f>
        <v>0</v>
      </c>
      <c r="AK950" s="364">
        <f t="shared" ref="AK950" si="2872">AK949</f>
        <v>0</v>
      </c>
      <c r="AL950" s="364">
        <f t="shared" ref="AL950" si="2873">AL949</f>
        <v>0</v>
      </c>
      <c r="AM950" s="364">
        <f t="shared" ref="AM950" si="2874">AM949</f>
        <v>0</v>
      </c>
      <c r="AN950" s="364">
        <f t="shared" ref="AN950" si="2875">AN949</f>
        <v>0</v>
      </c>
      <c r="AO950" s="364">
        <f t="shared" ref="AO950" si="2876">AO949</f>
        <v>0</v>
      </c>
      <c r="AP950" s="364">
        <f t="shared" ref="AP950" si="2877">AP949</f>
        <v>0</v>
      </c>
      <c r="AQ950" s="364">
        <f t="shared" ref="AQ950" si="2878">AQ949</f>
        <v>0</v>
      </c>
      <c r="AR950" s="364">
        <f t="shared" ref="AR950" si="2879">AR949</f>
        <v>0</v>
      </c>
      <c r="AS950" s="268"/>
    </row>
    <row r="951" spans="1:45" outlineLevel="1">
      <c r="A951" s="466"/>
      <c r="B951" s="381"/>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c r="AA951" s="253"/>
      <c r="AB951" s="253"/>
      <c r="AC951" s="253"/>
      <c r="AD951" s="253"/>
      <c r="AE951" s="365"/>
      <c r="AF951" s="378"/>
      <c r="AG951" s="378"/>
      <c r="AH951" s="378"/>
      <c r="AI951" s="378"/>
      <c r="AJ951" s="378"/>
      <c r="AK951" s="378"/>
      <c r="AL951" s="378"/>
      <c r="AM951" s="378"/>
      <c r="AN951" s="378"/>
      <c r="AO951" s="378"/>
      <c r="AP951" s="378"/>
      <c r="AQ951" s="378"/>
      <c r="AR951" s="378"/>
      <c r="AS951" s="268"/>
    </row>
    <row r="952" spans="1:45" ht="30" outlineLevel="1">
      <c r="A952" s="466">
        <v>49</v>
      </c>
      <c r="B952" s="381" t="s">
        <v>141</v>
      </c>
      <c r="C952" s="253" t="s">
        <v>25</v>
      </c>
      <c r="D952" s="257"/>
      <c r="E952" s="257"/>
      <c r="F952" s="257"/>
      <c r="G952" s="257"/>
      <c r="H952" s="257"/>
      <c r="I952" s="257"/>
      <c r="J952" s="257"/>
      <c r="K952" s="257"/>
      <c r="L952" s="257"/>
      <c r="M952" s="257"/>
      <c r="N952" s="257"/>
      <c r="O952" s="257"/>
      <c r="P952" s="257"/>
      <c r="Q952" s="257">
        <v>12</v>
      </c>
      <c r="R952" s="257"/>
      <c r="S952" s="257"/>
      <c r="T952" s="257"/>
      <c r="U952" s="257"/>
      <c r="V952" s="257"/>
      <c r="W952" s="257"/>
      <c r="X952" s="257"/>
      <c r="Y952" s="257"/>
      <c r="Z952" s="257"/>
      <c r="AA952" s="257"/>
      <c r="AB952" s="257"/>
      <c r="AC952" s="257"/>
      <c r="AD952" s="257"/>
      <c r="AE952" s="379"/>
      <c r="AF952" s="368"/>
      <c r="AG952" s="368"/>
      <c r="AH952" s="368"/>
      <c r="AI952" s="368"/>
      <c r="AJ952" s="368"/>
      <c r="AK952" s="368"/>
      <c r="AL952" s="368"/>
      <c r="AM952" s="368"/>
      <c r="AN952" s="368"/>
      <c r="AO952" s="368"/>
      <c r="AP952" s="368"/>
      <c r="AQ952" s="368"/>
      <c r="AR952" s="368"/>
      <c r="AS952" s="258">
        <f>SUM(AE952:AR952)</f>
        <v>0</v>
      </c>
    </row>
    <row r="953" spans="1:45" outlineLevel="1">
      <c r="A953" s="466"/>
      <c r="B953" s="256" t="s">
        <v>341</v>
      </c>
      <c r="C953" s="253" t="s">
        <v>163</v>
      </c>
      <c r="D953" s="257"/>
      <c r="E953" s="257"/>
      <c r="F953" s="257"/>
      <c r="G953" s="257"/>
      <c r="H953" s="257"/>
      <c r="I953" s="257"/>
      <c r="J953" s="257"/>
      <c r="K953" s="257"/>
      <c r="L953" s="257"/>
      <c r="M953" s="257"/>
      <c r="N953" s="257"/>
      <c r="O953" s="257"/>
      <c r="P953" s="257"/>
      <c r="Q953" s="257">
        <f>Q952</f>
        <v>12</v>
      </c>
      <c r="R953" s="257"/>
      <c r="S953" s="257"/>
      <c r="T953" s="257"/>
      <c r="U953" s="257"/>
      <c r="V953" s="257"/>
      <c r="W953" s="257"/>
      <c r="X953" s="257"/>
      <c r="Y953" s="257"/>
      <c r="Z953" s="257"/>
      <c r="AA953" s="257"/>
      <c r="AB953" s="257"/>
      <c r="AC953" s="257"/>
      <c r="AD953" s="257"/>
      <c r="AE953" s="364">
        <f>AE952</f>
        <v>0</v>
      </c>
      <c r="AF953" s="364">
        <f t="shared" ref="AF953" si="2880">AF952</f>
        <v>0</v>
      </c>
      <c r="AG953" s="364">
        <f t="shared" ref="AG953" si="2881">AG952</f>
        <v>0</v>
      </c>
      <c r="AH953" s="364">
        <f t="shared" ref="AH953" si="2882">AH952</f>
        <v>0</v>
      </c>
      <c r="AI953" s="364">
        <f t="shared" ref="AI953" si="2883">AI952</f>
        <v>0</v>
      </c>
      <c r="AJ953" s="364">
        <f t="shared" ref="AJ953" si="2884">AJ952</f>
        <v>0</v>
      </c>
      <c r="AK953" s="364">
        <f t="shared" ref="AK953" si="2885">AK952</f>
        <v>0</v>
      </c>
      <c r="AL953" s="364">
        <f t="shared" ref="AL953" si="2886">AL952</f>
        <v>0</v>
      </c>
      <c r="AM953" s="364">
        <f t="shared" ref="AM953" si="2887">AM952</f>
        <v>0</v>
      </c>
      <c r="AN953" s="364">
        <f t="shared" ref="AN953" si="2888">AN952</f>
        <v>0</v>
      </c>
      <c r="AO953" s="364">
        <f t="shared" ref="AO953" si="2889">AO952</f>
        <v>0</v>
      </c>
      <c r="AP953" s="364">
        <f t="shared" ref="AP953" si="2890">AP952</f>
        <v>0</v>
      </c>
      <c r="AQ953" s="364">
        <f t="shared" ref="AQ953" si="2891">AQ952</f>
        <v>0</v>
      </c>
      <c r="AR953" s="364">
        <f t="shared" ref="AR953" si="2892">AR952</f>
        <v>0</v>
      </c>
      <c r="AS953" s="268"/>
    </row>
    <row r="954" spans="1:45" ht="15.75" outlineLevel="1">
      <c r="A954" s="466"/>
      <c r="B954" s="284"/>
      <c r="C954" s="262"/>
      <c r="D954" s="253"/>
      <c r="E954" s="253"/>
      <c r="F954" s="253"/>
      <c r="G954" s="253"/>
      <c r="H954" s="253"/>
      <c r="I954" s="253"/>
      <c r="J954" s="253"/>
      <c r="K954" s="253"/>
      <c r="L954" s="253"/>
      <c r="M954" s="253"/>
      <c r="N954" s="253"/>
      <c r="O954" s="253"/>
      <c r="P954" s="253"/>
      <c r="Q954" s="262"/>
      <c r="R954" s="253"/>
      <c r="S954" s="253"/>
      <c r="T954" s="253"/>
      <c r="U954" s="253"/>
      <c r="V954" s="253"/>
      <c r="W954" s="253"/>
      <c r="X954" s="253"/>
      <c r="Y954" s="253"/>
      <c r="Z954" s="253"/>
      <c r="AA954" s="253"/>
      <c r="AB954" s="253"/>
      <c r="AC954" s="253"/>
      <c r="AD954" s="253"/>
      <c r="AE954" s="365"/>
      <c r="AF954" s="365"/>
      <c r="AG954" s="365"/>
      <c r="AH954" s="365"/>
      <c r="AI954" s="365"/>
      <c r="AJ954" s="365"/>
      <c r="AK954" s="365"/>
      <c r="AL954" s="365"/>
      <c r="AM954" s="365"/>
      <c r="AN954" s="365"/>
      <c r="AO954" s="365"/>
      <c r="AP954" s="365"/>
      <c r="AQ954" s="365"/>
      <c r="AR954" s="365"/>
      <c r="AS954" s="268"/>
    </row>
    <row r="955" spans="1:45" ht="15.75" outlineLevel="1">
      <c r="A955" s="466"/>
      <c r="B955" s="676" t="s">
        <v>935</v>
      </c>
      <c r="F955"/>
      <c r="G955"/>
      <c r="H955"/>
      <c r="I955"/>
      <c r="J955"/>
      <c r="K955"/>
      <c r="L955"/>
      <c r="M955"/>
      <c r="N955"/>
      <c r="O955"/>
      <c r="P955"/>
      <c r="AS955" s="672"/>
    </row>
    <row r="956" spans="1:45" outlineLevel="1">
      <c r="A956" s="466">
        <v>50</v>
      </c>
      <c r="B956" s="256"/>
      <c r="AS956" s="672"/>
    </row>
    <row r="957" spans="1:45" ht="15.75" outlineLevel="1">
      <c r="A957" s="466"/>
      <c r="B957" s="381" t="s">
        <v>1276</v>
      </c>
      <c r="C957" s="253" t="s">
        <v>25</v>
      </c>
      <c r="D957" s="257"/>
      <c r="E957" s="257"/>
      <c r="F957" s="257">
        <f>+'7.  Persistence Report'!BA128</f>
        <v>322460</v>
      </c>
      <c r="G957" s="257">
        <f>+'7.  Persistence Report'!BB128</f>
        <v>322460</v>
      </c>
      <c r="H957" s="257">
        <f>+'7.  Persistence Report'!BC128</f>
        <v>322460</v>
      </c>
      <c r="I957" s="257">
        <f>+'7.  Persistence Report'!BD128</f>
        <v>322460</v>
      </c>
      <c r="J957" s="257">
        <f>+'7.  Persistence Report'!BE128</f>
        <v>0</v>
      </c>
      <c r="K957" s="257">
        <f>+'7.  Persistence Report'!BF128</f>
        <v>0</v>
      </c>
      <c r="L957" s="257">
        <f>+'7.  Persistence Report'!BG128</f>
        <v>0</v>
      </c>
      <c r="M957" s="257">
        <f>+'7.  Persistence Report'!BH128</f>
        <v>0</v>
      </c>
      <c r="N957" s="257">
        <f>+'7.  Persistence Report'!BI128</f>
        <v>0</v>
      </c>
      <c r="O957" s="257">
        <f>+'7.  Persistence Report'!BJ128</f>
        <v>0</v>
      </c>
      <c r="P957" s="257">
        <f>+'7.  Persistence Report'!BK128</f>
        <v>0</v>
      </c>
      <c r="Q957" s="257">
        <v>12</v>
      </c>
      <c r="R957" s="257"/>
      <c r="S957" s="257"/>
      <c r="T957" s="257">
        <f>+'7.  Persistence Report'!V128</f>
        <v>0</v>
      </c>
      <c r="U957" s="257">
        <f>+'7.  Persistence Report'!W128</f>
        <v>0</v>
      </c>
      <c r="V957" s="257">
        <f>+'7.  Persistence Report'!X128</f>
        <v>0</v>
      </c>
      <c r="W957" s="257">
        <f>+'7.  Persistence Report'!Y128</f>
        <v>0</v>
      </c>
      <c r="X957" s="257">
        <f>+'7.  Persistence Report'!Z128</f>
        <v>0</v>
      </c>
      <c r="Y957" s="257">
        <f>+'7.  Persistence Report'!AA128</f>
        <v>0</v>
      </c>
      <c r="Z957" s="257">
        <f>+'7.  Persistence Report'!AB128</f>
        <v>0</v>
      </c>
      <c r="AA957" s="257">
        <f>+'7.  Persistence Report'!AC128</f>
        <v>0</v>
      </c>
      <c r="AB957" s="257">
        <f>+'7.  Persistence Report'!AD128</f>
        <v>0</v>
      </c>
      <c r="AC957" s="257">
        <f>+'7.  Persistence Report'!AE128</f>
        <v>0</v>
      </c>
      <c r="AD957" s="257">
        <f>+'7.  Persistence Report'!AF128</f>
        <v>0</v>
      </c>
      <c r="AE957" s="379"/>
      <c r="AF957" s="368"/>
      <c r="AG957" s="368"/>
      <c r="AH957" s="368"/>
      <c r="AI957" s="368"/>
      <c r="AJ957" s="368"/>
      <c r="AK957" s="368"/>
      <c r="AL957" s="368"/>
      <c r="AM957" s="368"/>
      <c r="AN957" s="368"/>
      <c r="AO957" s="368"/>
      <c r="AP957" s="368"/>
      <c r="AQ957" s="368"/>
      <c r="AR957" s="368"/>
      <c r="AS957" s="258">
        <f>SUM(AE957:AR957)</f>
        <v>0</v>
      </c>
    </row>
    <row r="958" spans="1:45" outlineLevel="1">
      <c r="A958" s="466"/>
      <c r="B958" s="256" t="s">
        <v>341</v>
      </c>
      <c r="C958" s="253" t="s">
        <v>163</v>
      </c>
      <c r="D958" s="257"/>
      <c r="E958" s="257"/>
      <c r="F958" s="257"/>
      <c r="G958" s="257"/>
      <c r="H958" s="257"/>
      <c r="I958" s="257"/>
      <c r="J958" s="257"/>
      <c r="K958" s="257"/>
      <c r="L958" s="257"/>
      <c r="M958" s="257"/>
      <c r="N958" s="257"/>
      <c r="O958" s="257"/>
      <c r="P958" s="257"/>
      <c r="Q958" s="257">
        <f>Q957</f>
        <v>12</v>
      </c>
      <c r="R958" s="257"/>
      <c r="S958" s="257"/>
      <c r="T958" s="257"/>
      <c r="U958" s="257"/>
      <c r="V958" s="257"/>
      <c r="W958" s="257"/>
      <c r="X958" s="257"/>
      <c r="Y958" s="257"/>
      <c r="Z958" s="257"/>
      <c r="AA958" s="257"/>
      <c r="AB958" s="257"/>
      <c r="AC958" s="257"/>
      <c r="AD958" s="257"/>
      <c r="AE958" s="364">
        <f>AE957</f>
        <v>0</v>
      </c>
      <c r="AF958" s="364">
        <f t="shared" ref="AF958:AR958" si="2893">AF957</f>
        <v>0</v>
      </c>
      <c r="AG958" s="364">
        <f t="shared" si="2893"/>
        <v>0</v>
      </c>
      <c r="AH958" s="364">
        <f t="shared" si="2893"/>
        <v>0</v>
      </c>
      <c r="AI958" s="364">
        <f t="shared" si="2893"/>
        <v>0</v>
      </c>
      <c r="AJ958" s="364">
        <f t="shared" si="2893"/>
        <v>0</v>
      </c>
      <c r="AK958" s="364">
        <f t="shared" si="2893"/>
        <v>0</v>
      </c>
      <c r="AL958" s="364">
        <f t="shared" si="2893"/>
        <v>0</v>
      </c>
      <c r="AM958" s="364">
        <f t="shared" si="2893"/>
        <v>0</v>
      </c>
      <c r="AN958" s="364">
        <f t="shared" si="2893"/>
        <v>0</v>
      </c>
      <c r="AO958" s="364">
        <f t="shared" si="2893"/>
        <v>0</v>
      </c>
      <c r="AP958" s="364">
        <f t="shared" si="2893"/>
        <v>0</v>
      </c>
      <c r="AQ958" s="364">
        <f t="shared" si="2893"/>
        <v>0</v>
      </c>
      <c r="AR958" s="364">
        <f t="shared" si="2893"/>
        <v>0</v>
      </c>
      <c r="AS958" s="268"/>
    </row>
    <row r="959" spans="1:45" outlineLevel="1">
      <c r="A959" s="466"/>
      <c r="B959" s="256"/>
      <c r="C959" s="267"/>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c r="AA959" s="253"/>
      <c r="AB959" s="253"/>
      <c r="AC959" s="253"/>
      <c r="AD959" s="253"/>
      <c r="AE959" s="263"/>
      <c r="AF959" s="263"/>
      <c r="AG959" s="263"/>
      <c r="AH959" s="263"/>
      <c r="AI959" s="263"/>
      <c r="AJ959" s="263"/>
      <c r="AK959" s="263"/>
      <c r="AL959" s="263"/>
      <c r="AM959" s="263"/>
      <c r="AN959" s="263"/>
      <c r="AO959" s="263"/>
      <c r="AP959" s="263"/>
      <c r="AQ959" s="263"/>
      <c r="AR959" s="263"/>
      <c r="AS959" s="268"/>
    </row>
    <row r="960" spans="1:45" ht="15.75">
      <c r="B960" s="288" t="s">
        <v>327</v>
      </c>
      <c r="C960" s="290"/>
      <c r="D960" s="290">
        <f>SUM(D798:D953)</f>
        <v>0</v>
      </c>
      <c r="E960" s="290"/>
      <c r="F960" s="290">
        <f>SUM(F798:F959)</f>
        <v>480142</v>
      </c>
      <c r="G960" s="290">
        <f t="shared" ref="G960:P960" si="2894">SUM(G798:G959)</f>
        <v>480142</v>
      </c>
      <c r="H960" s="290">
        <f t="shared" si="2894"/>
        <v>480142</v>
      </c>
      <c r="I960" s="290">
        <f t="shared" si="2894"/>
        <v>480142</v>
      </c>
      <c r="J960" s="290">
        <f t="shared" si="2894"/>
        <v>0</v>
      </c>
      <c r="K960" s="290">
        <f t="shared" si="2894"/>
        <v>0</v>
      </c>
      <c r="L960" s="290">
        <f t="shared" si="2894"/>
        <v>0</v>
      </c>
      <c r="M960" s="290">
        <f t="shared" si="2894"/>
        <v>0</v>
      </c>
      <c r="N960" s="290">
        <f t="shared" si="2894"/>
        <v>0</v>
      </c>
      <c r="O960" s="290">
        <f t="shared" si="2894"/>
        <v>0</v>
      </c>
      <c r="P960" s="290">
        <f t="shared" si="2894"/>
        <v>0</v>
      </c>
      <c r="Q960" s="290"/>
      <c r="R960" s="290">
        <f>SUM(R798:R953)</f>
        <v>0</v>
      </c>
      <c r="S960" s="290"/>
      <c r="T960" s="290">
        <f>SUM(T798:T953)</f>
        <v>788</v>
      </c>
      <c r="U960" s="290">
        <f t="shared" ref="U960:AD960" si="2895">SUM(U798:U953)</f>
        <v>788</v>
      </c>
      <c r="V960" s="290">
        <f t="shared" si="2895"/>
        <v>788</v>
      </c>
      <c r="W960" s="290">
        <f t="shared" si="2895"/>
        <v>788</v>
      </c>
      <c r="X960" s="290">
        <f t="shared" si="2895"/>
        <v>0</v>
      </c>
      <c r="Y960" s="290">
        <f t="shared" si="2895"/>
        <v>0</v>
      </c>
      <c r="Z960" s="290">
        <f t="shared" si="2895"/>
        <v>0</v>
      </c>
      <c r="AA960" s="290">
        <f t="shared" si="2895"/>
        <v>0</v>
      </c>
      <c r="AB960" s="290">
        <f t="shared" si="2895"/>
        <v>0</v>
      </c>
      <c r="AC960" s="290">
        <f t="shared" si="2895"/>
        <v>0</v>
      </c>
      <c r="AD960" s="290">
        <f t="shared" si="2895"/>
        <v>0</v>
      </c>
      <c r="AE960" s="290">
        <f>IF(AE796="kWh",SUMPRODUCT(D798:D958,AE798:AE958))</f>
        <v>0</v>
      </c>
      <c r="AF960" s="290">
        <f t="shared" ref="AF960" si="2896">IF(AF796="kWh",SUMPRODUCT(E798:E958,AF798:AF958))</f>
        <v>0</v>
      </c>
      <c r="AG960" s="290">
        <f>IF(AG796="kw",SUMPRODUCT($Q$798:$Q$958,$R$798:$R$958,AG798:AG958),SUMPRODUCT($D$798:$D$958,AG798:AG958))</f>
        <v>0</v>
      </c>
      <c r="AH960" s="290">
        <f t="shared" ref="AH960:AR960" si="2897">IF(AH796="kw",SUMPRODUCT($Q$798:$Q$958,$R$798:$R$958,AH798:AH958),SUMPRODUCT($D$798:$D$958,AH798:AH958))</f>
        <v>0</v>
      </c>
      <c r="AI960" s="290">
        <f>IF(AI796="kw",SUMPRODUCT($Q$798:$Q$958,$R$798:$R$958,AI798:AI958),SUMPRODUCT($D$798:$D$958,AI798:AI958))</f>
        <v>0</v>
      </c>
      <c r="AJ960" s="290">
        <f t="shared" si="2897"/>
        <v>0</v>
      </c>
      <c r="AK960" s="290">
        <f t="shared" si="2897"/>
        <v>0</v>
      </c>
      <c r="AL960" s="290">
        <f t="shared" si="2897"/>
        <v>0</v>
      </c>
      <c r="AM960" s="290">
        <f t="shared" si="2897"/>
        <v>0</v>
      </c>
      <c r="AN960" s="290">
        <f t="shared" si="2897"/>
        <v>0</v>
      </c>
      <c r="AO960" s="290">
        <f t="shared" si="2897"/>
        <v>0</v>
      </c>
      <c r="AP960" s="290">
        <f t="shared" si="2897"/>
        <v>0</v>
      </c>
      <c r="AQ960" s="290">
        <f t="shared" si="2897"/>
        <v>0</v>
      </c>
      <c r="AR960" s="290">
        <f t="shared" si="2897"/>
        <v>0</v>
      </c>
      <c r="AS960" s="291"/>
    </row>
    <row r="961" spans="2:45" ht="15.75">
      <c r="B961" s="345" t="s">
        <v>328</v>
      </c>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46"/>
      <c r="AE961" s="346">
        <f>HLOOKUP(AE795,'2. LRAMVA Threshold'!$B$42:$Q$60,11,FALSE)</f>
        <v>0</v>
      </c>
      <c r="AF961" s="346">
        <f>HLOOKUP(AF795,'2. LRAMVA Threshold'!$B$42:$Q$53,11,FALSE)</f>
        <v>0</v>
      </c>
      <c r="AG961" s="346">
        <f>HLOOKUP(AG605,'2. LRAMVA Threshold'!$B$42:$Q$53,11,FALSE)</f>
        <v>0</v>
      </c>
      <c r="AH961" s="346">
        <f>HLOOKUP(AH605,'2. LRAMVA Threshold'!$B$42:$Q$53,11,FALSE)</f>
        <v>0</v>
      </c>
      <c r="AI961" s="346">
        <f>HLOOKUP(AI605,'2. LRAMVA Threshold'!$B$42:$Q$53,11,FALSE)</f>
        <v>0</v>
      </c>
      <c r="AJ961" s="346">
        <f>HLOOKUP(AJ605,'2. LRAMVA Threshold'!$B$42:$Q$53,11,FALSE)</f>
        <v>0</v>
      </c>
      <c r="AK961" s="346">
        <f>HLOOKUP(AK605,'2. LRAMVA Threshold'!$B$42:$Q$53,11,FALSE)</f>
        <v>0</v>
      </c>
      <c r="AL961" s="346">
        <f>HLOOKUP(AL605,'2. LRAMVA Threshold'!$B$42:$Q$53,11,FALSE)</f>
        <v>0</v>
      </c>
      <c r="AM961" s="346">
        <f>HLOOKUP(AM605,'2. LRAMVA Threshold'!$B$42:$Q$53,11,FALSE)</f>
        <v>0</v>
      </c>
      <c r="AN961" s="346">
        <f>HLOOKUP(AN605,'2. LRAMVA Threshold'!$B$42:$Q$53,11,FALSE)</f>
        <v>0</v>
      </c>
      <c r="AO961" s="346">
        <f>HLOOKUP(AO605,'2. LRAMVA Threshold'!$B$42:$Q$53,11,FALSE)</f>
        <v>0</v>
      </c>
      <c r="AP961" s="346">
        <f>HLOOKUP(AP605,'2. LRAMVA Threshold'!$B$42:$Q$53,11,FALSE)</f>
        <v>0</v>
      </c>
      <c r="AQ961" s="346">
        <f>HLOOKUP(AQ605,'2. LRAMVA Threshold'!$B$42:$Q$53,11,FALSE)</f>
        <v>0</v>
      </c>
      <c r="AR961" s="346">
        <f>HLOOKUP(AR605,'2. LRAMVA Threshold'!$B$42:$Q$53,11,FALSE)</f>
        <v>0</v>
      </c>
      <c r="AS961" s="395"/>
    </row>
    <row r="962" spans="2:45">
      <c r="B962" s="348"/>
      <c r="C962" s="385"/>
      <c r="D962" s="386"/>
      <c r="E962" s="386"/>
      <c r="F962" s="386"/>
      <c r="G962" s="386"/>
      <c r="H962" s="386"/>
      <c r="I962" s="386"/>
      <c r="J962" s="386"/>
      <c r="K962" s="386"/>
      <c r="L962" s="386"/>
      <c r="M962" s="386"/>
      <c r="N962" s="350"/>
      <c r="O962" s="350"/>
      <c r="P962" s="350"/>
      <c r="Q962" s="386"/>
      <c r="R962" s="387"/>
      <c r="S962" s="386"/>
      <c r="T962" s="386"/>
      <c r="U962" s="386"/>
      <c r="V962" s="388"/>
      <c r="W962" s="388"/>
      <c r="X962" s="388"/>
      <c r="Y962" s="388"/>
      <c r="Z962" s="386"/>
      <c r="AA962" s="386"/>
      <c r="AB962" s="350"/>
      <c r="AC962" s="350"/>
      <c r="AD962" s="350"/>
      <c r="AE962" s="389"/>
      <c r="AF962" s="389"/>
      <c r="AG962" s="389"/>
      <c r="AH962" s="389"/>
      <c r="AI962" s="389"/>
      <c r="AJ962" s="389"/>
      <c r="AK962" s="389"/>
      <c r="AL962" s="353"/>
      <c r="AM962" s="353"/>
      <c r="AN962" s="353"/>
      <c r="AO962" s="353"/>
      <c r="AP962" s="353"/>
      <c r="AQ962" s="353"/>
      <c r="AR962" s="353"/>
      <c r="AS962" s="354"/>
    </row>
    <row r="963" spans="2:45">
      <c r="B963" s="285" t="s">
        <v>329</v>
      </c>
      <c r="C963" s="298"/>
      <c r="D963" s="298"/>
      <c r="E963" s="331"/>
      <c r="F963" s="331"/>
      <c r="G963" s="331"/>
      <c r="H963" s="331"/>
      <c r="I963" s="331"/>
      <c r="J963" s="331"/>
      <c r="K963" s="331"/>
      <c r="L963" s="331"/>
      <c r="M963" s="331"/>
      <c r="N963" s="331"/>
      <c r="O963" s="331"/>
      <c r="P963" s="331"/>
      <c r="Q963" s="331"/>
      <c r="R963" s="253"/>
      <c r="S963" s="300"/>
      <c r="T963" s="300"/>
      <c r="U963" s="300"/>
      <c r="V963" s="299"/>
      <c r="W963" s="299"/>
      <c r="X963" s="299"/>
      <c r="Y963" s="299"/>
      <c r="Z963" s="300"/>
      <c r="AA963" s="300"/>
      <c r="AB963" s="300"/>
      <c r="AC963" s="300"/>
      <c r="AD963" s="300"/>
      <c r="AE963" s="736">
        <f>HLOOKUP(AE$35,'3.  Distribution Rates'!$C$122:$P$135,11,FALSE)</f>
        <v>1.2999999999999999E-3</v>
      </c>
      <c r="AF963" s="736">
        <f>HLOOKUP(AF$35,'3.  Distribution Rates'!$C$122:$P$135,11,FALSE)</f>
        <v>2.0199999999999999E-2</v>
      </c>
      <c r="AG963" s="301">
        <f>HLOOKUP(AG$35,'3.  Distribution Rates'!$C$122:$P$135,11,FALSE)</f>
        <v>4.8274999999999997</v>
      </c>
      <c r="AH963" s="301">
        <f>HLOOKUP(AH$35,'3.  Distribution Rates'!$C$122:$P$135,11,FALSE)</f>
        <v>4.8723000000000001</v>
      </c>
      <c r="AI963" s="301">
        <f>HLOOKUP(AI$35,'3.  Distribution Rates'!$C$122:$P$135,11,FALSE)</f>
        <v>0</v>
      </c>
      <c r="AJ963" s="301">
        <f>HLOOKUP(AJ$35,'3.  Distribution Rates'!$C$122:$P$135,11,FALSE)</f>
        <v>0</v>
      </c>
      <c r="AK963" s="301">
        <f>HLOOKUP(AK$35,'3.  Distribution Rates'!$C$122:$P$135,11,FALSE)</f>
        <v>0</v>
      </c>
      <c r="AL963" s="301">
        <f>HLOOKUP(AL$35,'3.  Distribution Rates'!$C$122:$P$135,11,FALSE)</f>
        <v>0</v>
      </c>
      <c r="AM963" s="301">
        <f>HLOOKUP(AM$35,'3.  Distribution Rates'!$C$122:$P$135,11,FALSE)</f>
        <v>0</v>
      </c>
      <c r="AN963" s="301">
        <f>HLOOKUP(AN$35,'3.  Distribution Rates'!$C$122:$P$135,11,FALSE)</f>
        <v>0</v>
      </c>
      <c r="AO963" s="301">
        <f>HLOOKUP(AO$35,'3.  Distribution Rates'!$C$122:$P$135,11,FALSE)</f>
        <v>0</v>
      </c>
      <c r="AP963" s="301">
        <f>HLOOKUP(AP$35,'3.  Distribution Rates'!$C$122:$P$135,11,FALSE)</f>
        <v>0</v>
      </c>
      <c r="AQ963" s="301">
        <f>HLOOKUP(AQ$35,'3.  Distribution Rates'!$C$122:$P$135,11,FALSE)</f>
        <v>0</v>
      </c>
      <c r="AR963" s="301">
        <f>HLOOKUP(AR$35,'3.  Distribution Rates'!$C$122:$P$135,11,FALSE)</f>
        <v>0</v>
      </c>
      <c r="AS963" s="332"/>
    </row>
    <row r="964" spans="2:45">
      <c r="B964" s="285" t="s">
        <v>330</v>
      </c>
      <c r="C964" s="303"/>
      <c r="D964" s="245"/>
      <c r="E964" s="242"/>
      <c r="F964" s="242"/>
      <c r="G964" s="242"/>
      <c r="H964" s="242"/>
      <c r="I964" s="242"/>
      <c r="J964" s="242"/>
      <c r="K964" s="242"/>
      <c r="L964" s="242"/>
      <c r="M964" s="242"/>
      <c r="N964" s="242"/>
      <c r="O964" s="242"/>
      <c r="P964" s="242"/>
      <c r="Q964" s="242"/>
      <c r="R964" s="253"/>
      <c r="S964" s="242"/>
      <c r="T964" s="242"/>
      <c r="U964" s="242"/>
      <c r="V964" s="245"/>
      <c r="W964" s="245"/>
      <c r="X964" s="245"/>
      <c r="Y964" s="245"/>
      <c r="Z964" s="242"/>
      <c r="AA964" s="242"/>
      <c r="AB964" s="242"/>
      <c r="AC964" s="242"/>
      <c r="AD964" s="242"/>
      <c r="AE964" s="333">
        <f>'4.  2011-2014 LRAM'!AM142*AE963</f>
        <v>0</v>
      </c>
      <c r="AF964" s="333">
        <f>'4.  2011-2014 LRAM'!AN142*AF963</f>
        <v>0</v>
      </c>
      <c r="AG964" s="333">
        <f>'4.  2011-2014 LRAM'!AO142*AG963</f>
        <v>0</v>
      </c>
      <c r="AH964" s="333">
        <f>'4.  2011-2014 LRAM'!AP142*AH963</f>
        <v>0</v>
      </c>
      <c r="AI964" s="333">
        <f>'4.  2011-2014 LRAM'!AQ142*AI963</f>
        <v>0</v>
      </c>
      <c r="AJ964" s="333">
        <f>'4.  2011-2014 LRAM'!AR142*AJ963</f>
        <v>0</v>
      </c>
      <c r="AK964" s="333">
        <f>'4.  2011-2014 LRAM'!AS142*AK963</f>
        <v>0</v>
      </c>
      <c r="AL964" s="333">
        <f>'4.  2011-2014 LRAM'!AT142*AL963</f>
        <v>0</v>
      </c>
      <c r="AM964" s="333">
        <f>'4.  2011-2014 LRAM'!AU142*AM963</f>
        <v>0</v>
      </c>
      <c r="AN964" s="333">
        <f>'4.  2011-2014 LRAM'!AV142*AN963</f>
        <v>0</v>
      </c>
      <c r="AO964" s="333">
        <f>'4.  2011-2014 LRAM'!AW142*AO963</f>
        <v>0</v>
      </c>
      <c r="AP964" s="333">
        <f>'4.  2011-2014 LRAM'!AX142*AP963</f>
        <v>0</v>
      </c>
      <c r="AQ964" s="333">
        <f>'4.  2011-2014 LRAM'!AY142*AQ963</f>
        <v>0</v>
      </c>
      <c r="AR964" s="333">
        <f>'4.  2011-2014 LRAM'!AZ142*AR963</f>
        <v>0</v>
      </c>
      <c r="AS964" s="545">
        <f t="shared" ref="AS964:AS971" si="2898">SUM(AE964:AR964)</f>
        <v>0</v>
      </c>
    </row>
    <row r="965" spans="2:45">
      <c r="B965" s="285" t="s">
        <v>331</v>
      </c>
      <c r="C965" s="303"/>
      <c r="D965" s="245"/>
      <c r="E965" s="242"/>
      <c r="F965" s="242"/>
      <c r="G965" s="242"/>
      <c r="H965" s="242"/>
      <c r="I965" s="242"/>
      <c r="J965" s="242"/>
      <c r="K965" s="242"/>
      <c r="L965" s="242"/>
      <c r="M965" s="242"/>
      <c r="N965" s="242"/>
      <c r="O965" s="242"/>
      <c r="P965" s="242"/>
      <c r="Q965" s="242"/>
      <c r="R965" s="253"/>
      <c r="S965" s="242"/>
      <c r="T965" s="242"/>
      <c r="U965" s="242"/>
      <c r="V965" s="245"/>
      <c r="W965" s="245"/>
      <c r="X965" s="245"/>
      <c r="Y965" s="245"/>
      <c r="Z965" s="242"/>
      <c r="AA965" s="242"/>
      <c r="AB965" s="242"/>
      <c r="AC965" s="242"/>
      <c r="AD965" s="242"/>
      <c r="AE965" s="333">
        <f>'4.  2011-2014 LRAM'!AM281*AE963</f>
        <v>0</v>
      </c>
      <c r="AF965" s="333">
        <f>'4.  2011-2014 LRAM'!AN281*AF963</f>
        <v>0</v>
      </c>
      <c r="AG965" s="333">
        <f>'4.  2011-2014 LRAM'!AO281*AG963</f>
        <v>0</v>
      </c>
      <c r="AH965" s="333">
        <f>'4.  2011-2014 LRAM'!AP281*AH963</f>
        <v>0</v>
      </c>
      <c r="AI965" s="333">
        <f>'4.  2011-2014 LRAM'!AQ281*AI963</f>
        <v>0</v>
      </c>
      <c r="AJ965" s="333">
        <f>'4.  2011-2014 LRAM'!AR281*AJ963</f>
        <v>0</v>
      </c>
      <c r="AK965" s="333">
        <f>'4.  2011-2014 LRAM'!AS281*AK963</f>
        <v>0</v>
      </c>
      <c r="AL965" s="333">
        <f>'4.  2011-2014 LRAM'!AT281*AL963</f>
        <v>0</v>
      </c>
      <c r="AM965" s="333">
        <f>'4.  2011-2014 LRAM'!AU281*AM963</f>
        <v>0</v>
      </c>
      <c r="AN965" s="333">
        <f>'4.  2011-2014 LRAM'!AV281*AN963</f>
        <v>0</v>
      </c>
      <c r="AO965" s="333">
        <f>'4.  2011-2014 LRAM'!AW281*AO963</f>
        <v>0</v>
      </c>
      <c r="AP965" s="333">
        <f>'4.  2011-2014 LRAM'!AX281*AP963</f>
        <v>0</v>
      </c>
      <c r="AQ965" s="333">
        <f>'4.  2011-2014 LRAM'!AY281*AQ963</f>
        <v>0</v>
      </c>
      <c r="AR965" s="333">
        <f>'4.  2011-2014 LRAM'!AZ281*AR963</f>
        <v>0</v>
      </c>
      <c r="AS965" s="545">
        <f t="shared" si="2898"/>
        <v>0</v>
      </c>
    </row>
    <row r="966" spans="2:45">
      <c r="B966" s="285" t="s">
        <v>332</v>
      </c>
      <c r="C966" s="303"/>
      <c r="D966" s="245"/>
      <c r="E966" s="242"/>
      <c r="F966" s="242"/>
      <c r="G966" s="242"/>
      <c r="H966" s="242"/>
      <c r="I966" s="242"/>
      <c r="J966" s="242"/>
      <c r="K966" s="242"/>
      <c r="L966" s="242"/>
      <c r="M966" s="242"/>
      <c r="N966" s="242"/>
      <c r="O966" s="242"/>
      <c r="P966" s="242"/>
      <c r="Q966" s="242"/>
      <c r="R966" s="253"/>
      <c r="S966" s="242"/>
      <c r="T966" s="242"/>
      <c r="U966" s="242"/>
      <c r="V966" s="245"/>
      <c r="W966" s="245"/>
      <c r="X966" s="245"/>
      <c r="Y966" s="245"/>
      <c r="Z966" s="242"/>
      <c r="AA966" s="242"/>
      <c r="AB966" s="242"/>
      <c r="AC966" s="242"/>
      <c r="AD966" s="242"/>
      <c r="AE966" s="333">
        <f>'4.  2011-2014 LRAM'!AM417*AE963</f>
        <v>0</v>
      </c>
      <c r="AF966" s="333">
        <f>'4.  2011-2014 LRAM'!AN417*AF963</f>
        <v>0</v>
      </c>
      <c r="AG966" s="333">
        <f>'4.  2011-2014 LRAM'!AO417*AG963</f>
        <v>0</v>
      </c>
      <c r="AH966" s="333">
        <f>'4.  2011-2014 LRAM'!AP417*AH963</f>
        <v>0</v>
      </c>
      <c r="AI966" s="333">
        <f>'4.  2011-2014 LRAM'!AQ417*AI963</f>
        <v>0</v>
      </c>
      <c r="AJ966" s="333">
        <f>'4.  2011-2014 LRAM'!AR417*AJ963</f>
        <v>0</v>
      </c>
      <c r="AK966" s="333">
        <f>'4.  2011-2014 LRAM'!AS417*AK963</f>
        <v>0</v>
      </c>
      <c r="AL966" s="333">
        <f>'4.  2011-2014 LRAM'!AT417*AL963</f>
        <v>0</v>
      </c>
      <c r="AM966" s="333">
        <f>'4.  2011-2014 LRAM'!AU417*AM963</f>
        <v>0</v>
      </c>
      <c r="AN966" s="333">
        <f>'4.  2011-2014 LRAM'!AV417*AN963</f>
        <v>0</v>
      </c>
      <c r="AO966" s="333">
        <f>'4.  2011-2014 LRAM'!AW417*AO963</f>
        <v>0</v>
      </c>
      <c r="AP966" s="333">
        <f>'4.  2011-2014 LRAM'!AX417*AP963</f>
        <v>0</v>
      </c>
      <c r="AQ966" s="333">
        <f>'4.  2011-2014 LRAM'!AY417*AQ963</f>
        <v>0</v>
      </c>
      <c r="AR966" s="333">
        <f>'4.  2011-2014 LRAM'!AZ417*AR963</f>
        <v>0</v>
      </c>
      <c r="AS966" s="545">
        <f t="shared" si="2898"/>
        <v>0</v>
      </c>
    </row>
    <row r="967" spans="2:45">
      <c r="B967" s="285" t="s">
        <v>333</v>
      </c>
      <c r="C967" s="303"/>
      <c r="D967" s="245"/>
      <c r="E967" s="242"/>
      <c r="F967" s="242"/>
      <c r="G967" s="242"/>
      <c r="H967" s="242"/>
      <c r="I967" s="242"/>
      <c r="J967" s="242"/>
      <c r="K967" s="242"/>
      <c r="L967" s="242"/>
      <c r="M967" s="242"/>
      <c r="N967" s="242"/>
      <c r="O967" s="242"/>
      <c r="P967" s="242"/>
      <c r="Q967" s="242"/>
      <c r="R967" s="253"/>
      <c r="S967" s="242"/>
      <c r="T967" s="242"/>
      <c r="U967" s="242"/>
      <c r="V967" s="245"/>
      <c r="W967" s="245"/>
      <c r="X967" s="245"/>
      <c r="Y967" s="245"/>
      <c r="Z967" s="242"/>
      <c r="AA967" s="242"/>
      <c r="AB967" s="242"/>
      <c r="AC967" s="242"/>
      <c r="AD967" s="242"/>
      <c r="AE967" s="333">
        <f>'4.  2011-2014 LRAM'!AM554*AE963</f>
        <v>0</v>
      </c>
      <c r="AF967" s="333">
        <f>'4.  2011-2014 LRAM'!AN554*AF963</f>
        <v>0</v>
      </c>
      <c r="AG967" s="333">
        <f>'4.  2011-2014 LRAM'!AO554*AG963</f>
        <v>0</v>
      </c>
      <c r="AH967" s="333">
        <f>'4.  2011-2014 LRAM'!AP554*AH963</f>
        <v>0</v>
      </c>
      <c r="AI967" s="333">
        <f>'4.  2011-2014 LRAM'!AQ554*AI963</f>
        <v>0</v>
      </c>
      <c r="AJ967" s="333">
        <f>'4.  2011-2014 LRAM'!AR554*AJ963</f>
        <v>0</v>
      </c>
      <c r="AK967" s="333">
        <f>'4.  2011-2014 LRAM'!AS554*AK963</f>
        <v>0</v>
      </c>
      <c r="AL967" s="333">
        <f>'4.  2011-2014 LRAM'!AT554*AL963</f>
        <v>0</v>
      </c>
      <c r="AM967" s="333">
        <f>'4.  2011-2014 LRAM'!AU554*AM963</f>
        <v>0</v>
      </c>
      <c r="AN967" s="333">
        <f>'4.  2011-2014 LRAM'!AV554*AN963</f>
        <v>0</v>
      </c>
      <c r="AO967" s="333">
        <f>'4.  2011-2014 LRAM'!AW554*AO963</f>
        <v>0</v>
      </c>
      <c r="AP967" s="333">
        <f>'4.  2011-2014 LRAM'!AX554*AP963</f>
        <v>0</v>
      </c>
      <c r="AQ967" s="333">
        <f>'4.  2011-2014 LRAM'!AY554*AQ963</f>
        <v>0</v>
      </c>
      <c r="AR967" s="333">
        <f>'4.  2011-2014 LRAM'!AZ554*AR963</f>
        <v>0</v>
      </c>
      <c r="AS967" s="545">
        <f t="shared" si="2898"/>
        <v>0</v>
      </c>
    </row>
    <row r="968" spans="2:45">
      <c r="B968" s="285" t="s">
        <v>334</v>
      </c>
      <c r="C968" s="303"/>
      <c r="D968" s="245"/>
      <c r="E968" s="242"/>
      <c r="F968" s="242"/>
      <c r="G968" s="242"/>
      <c r="H968" s="242"/>
      <c r="I968" s="242"/>
      <c r="J968" s="242"/>
      <c r="K968" s="242"/>
      <c r="L968" s="242"/>
      <c r="M968" s="242"/>
      <c r="N968" s="242"/>
      <c r="O968" s="242"/>
      <c r="P968" s="242"/>
      <c r="Q968" s="242"/>
      <c r="R968" s="253"/>
      <c r="S968" s="242"/>
      <c r="T968" s="242"/>
      <c r="U968" s="242"/>
      <c r="V968" s="245"/>
      <c r="W968" s="245"/>
      <c r="X968" s="245"/>
      <c r="Y968" s="245"/>
      <c r="Z968" s="242"/>
      <c r="AA968" s="242"/>
      <c r="AB968" s="242"/>
      <c r="AC968" s="242"/>
      <c r="AD968" s="242"/>
      <c r="AE968" s="333">
        <f>AE211*AE963</f>
        <v>0</v>
      </c>
      <c r="AF968" s="333">
        <f t="shared" ref="AF968:AR968" si="2899">AF211*AF963</f>
        <v>0</v>
      </c>
      <c r="AG968" s="333">
        <f t="shared" si="2899"/>
        <v>0</v>
      </c>
      <c r="AH968" s="333">
        <f t="shared" si="2899"/>
        <v>0</v>
      </c>
      <c r="AI968" s="333">
        <f t="shared" si="2899"/>
        <v>0</v>
      </c>
      <c r="AJ968" s="333">
        <f t="shared" si="2899"/>
        <v>0</v>
      </c>
      <c r="AK968" s="333">
        <f t="shared" si="2899"/>
        <v>0</v>
      </c>
      <c r="AL968" s="333">
        <f t="shared" si="2899"/>
        <v>0</v>
      </c>
      <c r="AM968" s="333">
        <f t="shared" si="2899"/>
        <v>0</v>
      </c>
      <c r="AN968" s="333">
        <f t="shared" si="2899"/>
        <v>0</v>
      </c>
      <c r="AO968" s="333">
        <f t="shared" si="2899"/>
        <v>0</v>
      </c>
      <c r="AP968" s="333">
        <f t="shared" si="2899"/>
        <v>0</v>
      </c>
      <c r="AQ968" s="333">
        <f t="shared" si="2899"/>
        <v>0</v>
      </c>
      <c r="AR968" s="333">
        <f t="shared" si="2899"/>
        <v>0</v>
      </c>
      <c r="AS968" s="545">
        <f t="shared" si="2898"/>
        <v>0</v>
      </c>
    </row>
    <row r="969" spans="2:45">
      <c r="B969" s="285" t="s">
        <v>335</v>
      </c>
      <c r="C969" s="303"/>
      <c r="D969" s="245"/>
      <c r="E969" s="242"/>
      <c r="F969" s="242"/>
      <c r="G969" s="242"/>
      <c r="H969" s="242"/>
      <c r="I969" s="242"/>
      <c r="J969" s="242"/>
      <c r="K969" s="242"/>
      <c r="L969" s="242"/>
      <c r="M969" s="242"/>
      <c r="N969" s="242"/>
      <c r="O969" s="242"/>
      <c r="P969" s="242"/>
      <c r="Q969" s="242"/>
      <c r="R969" s="253"/>
      <c r="S969" s="242"/>
      <c r="T969" s="242"/>
      <c r="U969" s="242"/>
      <c r="V969" s="245"/>
      <c r="W969" s="245"/>
      <c r="X969" s="245"/>
      <c r="Y969" s="245"/>
      <c r="Z969" s="242"/>
      <c r="AA969" s="242"/>
      <c r="AB969" s="242"/>
      <c r="AC969" s="242"/>
      <c r="AD969" s="242"/>
      <c r="AE969" s="333">
        <f>AE401*AE963</f>
        <v>0</v>
      </c>
      <c r="AF969" s="333">
        <f t="shared" ref="AF969:AR969" si="2900">AF401*AF963</f>
        <v>0</v>
      </c>
      <c r="AG969" s="333">
        <f t="shared" si="2900"/>
        <v>0</v>
      </c>
      <c r="AH969" s="333">
        <f t="shared" si="2900"/>
        <v>0</v>
      </c>
      <c r="AI969" s="333">
        <f t="shared" si="2900"/>
        <v>0</v>
      </c>
      <c r="AJ969" s="333">
        <f t="shared" si="2900"/>
        <v>0</v>
      </c>
      <c r="AK969" s="333">
        <f t="shared" si="2900"/>
        <v>0</v>
      </c>
      <c r="AL969" s="333">
        <f t="shared" si="2900"/>
        <v>0</v>
      </c>
      <c r="AM969" s="333">
        <f t="shared" si="2900"/>
        <v>0</v>
      </c>
      <c r="AN969" s="333">
        <f t="shared" si="2900"/>
        <v>0</v>
      </c>
      <c r="AO969" s="333">
        <f t="shared" si="2900"/>
        <v>0</v>
      </c>
      <c r="AP969" s="333">
        <f t="shared" si="2900"/>
        <v>0</v>
      </c>
      <c r="AQ969" s="333">
        <f t="shared" si="2900"/>
        <v>0</v>
      </c>
      <c r="AR969" s="333">
        <f t="shared" si="2900"/>
        <v>0</v>
      </c>
      <c r="AS969" s="545">
        <f t="shared" si="2898"/>
        <v>0</v>
      </c>
    </row>
    <row r="970" spans="2:45">
      <c r="B970" s="285" t="s">
        <v>336</v>
      </c>
      <c r="C970" s="303"/>
      <c r="D970" s="245"/>
      <c r="E970" s="242"/>
      <c r="F970" s="242"/>
      <c r="G970" s="242"/>
      <c r="H970" s="242"/>
      <c r="I970" s="242"/>
      <c r="J970" s="242"/>
      <c r="K970" s="242"/>
      <c r="L970" s="242"/>
      <c r="M970" s="242"/>
      <c r="N970" s="242"/>
      <c r="O970" s="242"/>
      <c r="P970" s="242"/>
      <c r="Q970" s="242"/>
      <c r="R970" s="253"/>
      <c r="S970" s="242"/>
      <c r="T970" s="242"/>
      <c r="U970" s="242"/>
      <c r="V970" s="245"/>
      <c r="W970" s="245"/>
      <c r="X970" s="245"/>
      <c r="Y970" s="245"/>
      <c r="Z970" s="242"/>
      <c r="AA970" s="242"/>
      <c r="AB970" s="242"/>
      <c r="AC970" s="242"/>
      <c r="AD970" s="242"/>
      <c r="AE970" s="333">
        <f>AE591*AE963</f>
        <v>0</v>
      </c>
      <c r="AF970" s="333">
        <f t="shared" ref="AF970:AR970" si="2901">AF591*AF963</f>
        <v>0</v>
      </c>
      <c r="AG970" s="333">
        <f t="shared" si="2901"/>
        <v>0</v>
      </c>
      <c r="AH970" s="333">
        <f t="shared" si="2901"/>
        <v>0</v>
      </c>
      <c r="AI970" s="333">
        <f t="shared" si="2901"/>
        <v>0</v>
      </c>
      <c r="AJ970" s="333">
        <f t="shared" si="2901"/>
        <v>0</v>
      </c>
      <c r="AK970" s="333">
        <f t="shared" si="2901"/>
        <v>0</v>
      </c>
      <c r="AL970" s="333">
        <f t="shared" si="2901"/>
        <v>0</v>
      </c>
      <c r="AM970" s="333">
        <f t="shared" si="2901"/>
        <v>0</v>
      </c>
      <c r="AN970" s="333">
        <f t="shared" si="2901"/>
        <v>0</v>
      </c>
      <c r="AO970" s="333">
        <f t="shared" si="2901"/>
        <v>0</v>
      </c>
      <c r="AP970" s="333">
        <f t="shared" si="2901"/>
        <v>0</v>
      </c>
      <c r="AQ970" s="333">
        <f t="shared" si="2901"/>
        <v>0</v>
      </c>
      <c r="AR970" s="333">
        <f t="shared" si="2901"/>
        <v>0</v>
      </c>
      <c r="AS970" s="545">
        <f t="shared" si="2898"/>
        <v>0</v>
      </c>
    </row>
    <row r="971" spans="2:45">
      <c r="B971" s="285" t="s">
        <v>337</v>
      </c>
      <c r="C971" s="303"/>
      <c r="D971" s="245"/>
      <c r="E971" s="242"/>
      <c r="F971" s="242"/>
      <c r="G971" s="242"/>
      <c r="H971" s="242"/>
      <c r="I971" s="242"/>
      <c r="J971" s="242"/>
      <c r="K971" s="242"/>
      <c r="L971" s="242"/>
      <c r="M971" s="242"/>
      <c r="N971" s="242"/>
      <c r="O971" s="242"/>
      <c r="P971" s="242"/>
      <c r="Q971" s="242"/>
      <c r="R971" s="253"/>
      <c r="S971" s="242"/>
      <c r="T971" s="242"/>
      <c r="U971" s="242"/>
      <c r="V971" s="245"/>
      <c r="W971" s="245"/>
      <c r="X971" s="245"/>
      <c r="Y971" s="245"/>
      <c r="Z971" s="242"/>
      <c r="AA971" s="242"/>
      <c r="AB971" s="242"/>
      <c r="AC971" s="242"/>
      <c r="AD971" s="242"/>
      <c r="AE971" s="333">
        <f>AE781*AE963</f>
        <v>0</v>
      </c>
      <c r="AF971" s="333">
        <f t="shared" ref="AF971:AR971" si="2902">AF781*AF963</f>
        <v>0</v>
      </c>
      <c r="AG971" s="333">
        <f t="shared" si="2902"/>
        <v>0</v>
      </c>
      <c r="AH971" s="333">
        <f t="shared" si="2902"/>
        <v>0</v>
      </c>
      <c r="AI971" s="333">
        <f t="shared" si="2902"/>
        <v>0</v>
      </c>
      <c r="AJ971" s="333">
        <f t="shared" si="2902"/>
        <v>0</v>
      </c>
      <c r="AK971" s="333">
        <f t="shared" si="2902"/>
        <v>0</v>
      </c>
      <c r="AL971" s="333">
        <f t="shared" si="2902"/>
        <v>0</v>
      </c>
      <c r="AM971" s="333">
        <f t="shared" si="2902"/>
        <v>0</v>
      </c>
      <c r="AN971" s="333">
        <f t="shared" si="2902"/>
        <v>0</v>
      </c>
      <c r="AO971" s="333">
        <f t="shared" si="2902"/>
        <v>0</v>
      </c>
      <c r="AP971" s="333">
        <f t="shared" si="2902"/>
        <v>0</v>
      </c>
      <c r="AQ971" s="333">
        <f t="shared" si="2902"/>
        <v>0</v>
      </c>
      <c r="AR971" s="333">
        <f t="shared" si="2902"/>
        <v>0</v>
      </c>
      <c r="AS971" s="545">
        <f t="shared" si="2898"/>
        <v>0</v>
      </c>
    </row>
    <row r="972" spans="2:45">
      <c r="B972" s="285" t="s">
        <v>338</v>
      </c>
      <c r="C972" s="303"/>
      <c r="D972" s="245"/>
      <c r="E972" s="242"/>
      <c r="F972" s="242"/>
      <c r="G972" s="242"/>
      <c r="H972" s="242"/>
      <c r="I972" s="242"/>
      <c r="J972" s="242"/>
      <c r="K972" s="242"/>
      <c r="L972" s="242"/>
      <c r="M972" s="242"/>
      <c r="N972" s="242"/>
      <c r="O972" s="242"/>
      <c r="P972" s="242"/>
      <c r="Q972" s="242"/>
      <c r="R972" s="253"/>
      <c r="S972" s="242"/>
      <c r="T972" s="242"/>
      <c r="U972" s="242"/>
      <c r="V972" s="245"/>
      <c r="W972" s="245"/>
      <c r="X972" s="245"/>
      <c r="Y972" s="245"/>
      <c r="Z972" s="242"/>
      <c r="AA972" s="242"/>
      <c r="AB972" s="242"/>
      <c r="AC972" s="242"/>
      <c r="AD972" s="242"/>
      <c r="AE972" s="333">
        <f>AE960*AE963</f>
        <v>0</v>
      </c>
      <c r="AF972" s="333">
        <f t="shared" ref="AF972:AR972" si="2903">AF960*AF963</f>
        <v>0</v>
      </c>
      <c r="AG972" s="333">
        <f t="shared" si="2903"/>
        <v>0</v>
      </c>
      <c r="AH972" s="333">
        <f t="shared" si="2903"/>
        <v>0</v>
      </c>
      <c r="AI972" s="333">
        <f t="shared" si="2903"/>
        <v>0</v>
      </c>
      <c r="AJ972" s="333">
        <f t="shared" si="2903"/>
        <v>0</v>
      </c>
      <c r="AK972" s="333">
        <f t="shared" si="2903"/>
        <v>0</v>
      </c>
      <c r="AL972" s="333">
        <f t="shared" si="2903"/>
        <v>0</v>
      </c>
      <c r="AM972" s="333">
        <f t="shared" si="2903"/>
        <v>0</v>
      </c>
      <c r="AN972" s="333">
        <f t="shared" si="2903"/>
        <v>0</v>
      </c>
      <c r="AO972" s="333">
        <f t="shared" si="2903"/>
        <v>0</v>
      </c>
      <c r="AP972" s="333">
        <f t="shared" si="2903"/>
        <v>0</v>
      </c>
      <c r="AQ972" s="333">
        <f t="shared" si="2903"/>
        <v>0</v>
      </c>
      <c r="AR972" s="333">
        <f t="shared" si="2903"/>
        <v>0</v>
      </c>
      <c r="AS972" s="545">
        <f>SUM(AE972:AR972)</f>
        <v>0</v>
      </c>
    </row>
    <row r="973" spans="2:45" ht="15.75">
      <c r="B973" s="307" t="s">
        <v>342</v>
      </c>
      <c r="C973" s="303"/>
      <c r="D973" s="265"/>
      <c r="E973" s="295"/>
      <c r="F973" s="295"/>
      <c r="G973" s="295"/>
      <c r="H973" s="295"/>
      <c r="I973" s="295"/>
      <c r="J973" s="295"/>
      <c r="K973" s="295"/>
      <c r="L973" s="295"/>
      <c r="M973" s="295"/>
      <c r="N973" s="295"/>
      <c r="O973" s="295"/>
      <c r="P973" s="295"/>
      <c r="Q973" s="295"/>
      <c r="R973" s="262"/>
      <c r="S973" s="295"/>
      <c r="T973" s="295"/>
      <c r="U973" s="295"/>
      <c r="V973" s="265"/>
      <c r="W973" s="265"/>
      <c r="X973" s="265"/>
      <c r="Y973" s="265"/>
      <c r="Z973" s="295"/>
      <c r="AA973" s="295"/>
      <c r="AB973" s="295"/>
      <c r="AC973" s="295"/>
      <c r="AD973" s="295"/>
      <c r="AE973" s="304">
        <f>SUM(AE964:AE972)</f>
        <v>0</v>
      </c>
      <c r="AF973" s="304">
        <f t="shared" ref="AF973:AK973" si="2904">SUM(AF964:AF972)</f>
        <v>0</v>
      </c>
      <c r="AG973" s="304">
        <f t="shared" si="2904"/>
        <v>0</v>
      </c>
      <c r="AH973" s="304">
        <f t="shared" si="2904"/>
        <v>0</v>
      </c>
      <c r="AI973" s="304">
        <f t="shared" si="2904"/>
        <v>0</v>
      </c>
      <c r="AJ973" s="304">
        <f t="shared" si="2904"/>
        <v>0</v>
      </c>
      <c r="AK973" s="304">
        <f t="shared" si="2904"/>
        <v>0</v>
      </c>
      <c r="AL973" s="304">
        <f>SUM(AL964:AL972)</f>
        <v>0</v>
      </c>
      <c r="AM973" s="304">
        <f t="shared" ref="AM973:AR973" si="2905">SUM(AM964:AM972)</f>
        <v>0</v>
      </c>
      <c r="AN973" s="304">
        <f t="shared" si="2905"/>
        <v>0</v>
      </c>
      <c r="AO973" s="304">
        <f t="shared" si="2905"/>
        <v>0</v>
      </c>
      <c r="AP973" s="304">
        <f t="shared" si="2905"/>
        <v>0</v>
      </c>
      <c r="AQ973" s="304">
        <f t="shared" si="2905"/>
        <v>0</v>
      </c>
      <c r="AR973" s="304">
        <f t="shared" si="2905"/>
        <v>0</v>
      </c>
      <c r="AS973" s="361">
        <f>SUM(AS964:AS972)</f>
        <v>0</v>
      </c>
    </row>
    <row r="974" spans="2:45" ht="15.75">
      <c r="B974" s="307" t="s">
        <v>343</v>
      </c>
      <c r="C974" s="303"/>
      <c r="D974" s="308"/>
      <c r="E974" s="295"/>
      <c r="F974" s="295"/>
      <c r="G974" s="295"/>
      <c r="H974" s="295"/>
      <c r="I974" s="295"/>
      <c r="J974" s="295"/>
      <c r="K974" s="295"/>
      <c r="L974" s="295"/>
      <c r="M974" s="295"/>
      <c r="N974" s="295"/>
      <c r="O974" s="295"/>
      <c r="P974" s="295"/>
      <c r="Q974" s="295"/>
      <c r="R974" s="262"/>
      <c r="S974" s="295"/>
      <c r="T974" s="295"/>
      <c r="U974" s="295"/>
      <c r="V974" s="265"/>
      <c r="W974" s="265"/>
      <c r="X974" s="265"/>
      <c r="Y974" s="265"/>
      <c r="Z974" s="295"/>
      <c r="AA974" s="295"/>
      <c r="AB974" s="295"/>
      <c r="AC974" s="295"/>
      <c r="AD974" s="295"/>
      <c r="AE974" s="305">
        <f>AE961*AE963</f>
        <v>0</v>
      </c>
      <c r="AF974" s="305">
        <f t="shared" ref="AF974:AK974" si="2906">AF961*AF963</f>
        <v>0</v>
      </c>
      <c r="AG974" s="305">
        <f t="shared" si="2906"/>
        <v>0</v>
      </c>
      <c r="AH974" s="305">
        <f t="shared" si="2906"/>
        <v>0</v>
      </c>
      <c r="AI974" s="305">
        <f t="shared" si="2906"/>
        <v>0</v>
      </c>
      <c r="AJ974" s="305">
        <f t="shared" si="2906"/>
        <v>0</v>
      </c>
      <c r="AK974" s="305">
        <f t="shared" si="2906"/>
        <v>0</v>
      </c>
      <c r="AL974" s="305">
        <f>AL961*AL963</f>
        <v>0</v>
      </c>
      <c r="AM974" s="305">
        <f t="shared" ref="AM974:AR974" si="2907">AM961*AM963</f>
        <v>0</v>
      </c>
      <c r="AN974" s="305">
        <f t="shared" si="2907"/>
        <v>0</v>
      </c>
      <c r="AO974" s="305">
        <f t="shared" si="2907"/>
        <v>0</v>
      </c>
      <c r="AP974" s="305">
        <f t="shared" si="2907"/>
        <v>0</v>
      </c>
      <c r="AQ974" s="305">
        <f t="shared" si="2907"/>
        <v>0</v>
      </c>
      <c r="AR974" s="305">
        <f t="shared" si="2907"/>
        <v>0</v>
      </c>
      <c r="AS974" s="361">
        <f>SUM(AE974:AR974)</f>
        <v>0</v>
      </c>
    </row>
    <row r="975" spans="2:45" ht="15.75">
      <c r="B975" s="307" t="s">
        <v>344</v>
      </c>
      <c r="C975" s="303"/>
      <c r="D975" s="308"/>
      <c r="E975" s="295"/>
      <c r="F975" s="295"/>
      <c r="G975" s="295"/>
      <c r="H975" s="295"/>
      <c r="I975" s="295"/>
      <c r="J975" s="295"/>
      <c r="K975" s="295"/>
      <c r="L975" s="295"/>
      <c r="M975" s="295"/>
      <c r="N975" s="295"/>
      <c r="O975" s="295"/>
      <c r="P975" s="295"/>
      <c r="Q975" s="295"/>
      <c r="R975" s="262"/>
      <c r="S975" s="295"/>
      <c r="T975" s="295"/>
      <c r="U975" s="295"/>
      <c r="V975" s="308"/>
      <c r="W975" s="308"/>
      <c r="X975" s="308"/>
      <c r="Y975" s="308"/>
      <c r="Z975" s="295"/>
      <c r="AA975" s="295"/>
      <c r="AB975" s="295"/>
      <c r="AC975" s="295"/>
      <c r="AD975" s="295"/>
      <c r="AE975" s="309"/>
      <c r="AF975" s="309"/>
      <c r="AG975" s="309"/>
      <c r="AH975" s="309"/>
      <c r="AI975" s="309"/>
      <c r="AJ975" s="309"/>
      <c r="AK975" s="309"/>
      <c r="AL975" s="309"/>
      <c r="AM975" s="309"/>
      <c r="AN975" s="309"/>
      <c r="AO975" s="309"/>
      <c r="AP975" s="309"/>
      <c r="AQ975" s="309"/>
      <c r="AR975" s="309"/>
      <c r="AS975" s="361">
        <f>AS973-AS974</f>
        <v>0</v>
      </c>
    </row>
    <row r="976" spans="2:45">
      <c r="B976" s="285"/>
      <c r="C976" s="308"/>
      <c r="D976" s="308"/>
      <c r="E976" s="295"/>
      <c r="F976" s="295"/>
      <c r="G976" s="295"/>
      <c r="H976" s="295"/>
      <c r="I976" s="295"/>
      <c r="J976" s="295"/>
      <c r="K976" s="295"/>
      <c r="L976" s="295"/>
      <c r="M976" s="295"/>
      <c r="N976" s="295"/>
      <c r="O976" s="295"/>
      <c r="P976" s="295"/>
      <c r="Q976" s="295"/>
      <c r="R976" s="262"/>
      <c r="S976" s="295"/>
      <c r="T976" s="295"/>
      <c r="U976" s="295"/>
      <c r="V976" s="308"/>
      <c r="W976" s="303"/>
      <c r="X976" s="308"/>
      <c r="Y976" s="308"/>
      <c r="Z976" s="295"/>
      <c r="AA976" s="295"/>
      <c r="AB976" s="295"/>
      <c r="AC976" s="295"/>
      <c r="AD976" s="295"/>
      <c r="AE976" s="310"/>
      <c r="AF976" s="310"/>
      <c r="AG976" s="310"/>
      <c r="AH976" s="310"/>
      <c r="AI976" s="310"/>
      <c r="AJ976" s="310"/>
      <c r="AK976" s="310"/>
      <c r="AL976" s="310"/>
      <c r="AM976" s="310"/>
      <c r="AN976" s="310"/>
      <c r="AO976" s="310"/>
      <c r="AP976" s="310"/>
      <c r="AQ976" s="310"/>
      <c r="AR976" s="310"/>
      <c r="AS976" s="297"/>
    </row>
    <row r="977" spans="1:45">
      <c r="B977" s="285" t="s">
        <v>339</v>
      </c>
      <c r="C977" s="308"/>
      <c r="D977" s="308"/>
      <c r="E977" s="295"/>
      <c r="F977" s="295"/>
      <c r="G977" s="295"/>
      <c r="H977" s="295"/>
      <c r="I977" s="295"/>
      <c r="J977" s="295"/>
      <c r="K977" s="295"/>
      <c r="L977" s="295"/>
      <c r="M977" s="295"/>
      <c r="N977" s="295"/>
      <c r="O977" s="295"/>
      <c r="P977" s="295"/>
      <c r="Q977" s="295"/>
      <c r="R977" s="262"/>
      <c r="S977" s="295"/>
      <c r="T977" s="295"/>
      <c r="U977" s="295"/>
      <c r="V977" s="308"/>
      <c r="W977" s="303"/>
      <c r="X977" s="308"/>
      <c r="Y977" s="308"/>
      <c r="Z977" s="295"/>
      <c r="AA977" s="295"/>
      <c r="AB977" s="295"/>
      <c r="AC977" s="295"/>
      <c r="AD977" s="295"/>
      <c r="AE977" s="683">
        <f>SUMPRODUCT($E$798:$E$958,AE798:AE958)</f>
        <v>0</v>
      </c>
      <c r="AF977" s="683">
        <f>SUMPRODUCT($E$798:$E$958,AF798:AF958)</f>
        <v>0</v>
      </c>
      <c r="AG977" s="253">
        <f>IF($AG$796="kw",SUMPRODUCT($Q$798:$Q$958,$S$798:$S$958,AG798:AG958),SUMPRODUCT($E$798:$E$958,AG798:AG958))</f>
        <v>0</v>
      </c>
      <c r="AH977" s="253">
        <f>IF($AG$796="kw",SUMPRODUCT($Q$798:$Q$958,$S$798:$S$958,AH798:AH958),SUMPRODUCT($E$798:$E$958,AH798:AH958))</f>
        <v>0</v>
      </c>
      <c r="AI977" s="253">
        <f t="shared" ref="AI977:AR977" si="2908">IF(AI796="kw",SUMPRODUCT($Q$798:$Q$958,$S$798:$S$958,AI798:AI958),SUMPRODUCT($E$798:$E$958,AI798:AI958))</f>
        <v>0</v>
      </c>
      <c r="AJ977" s="253">
        <f t="shared" si="2908"/>
        <v>0</v>
      </c>
      <c r="AK977" s="253">
        <f t="shared" si="2908"/>
        <v>0</v>
      </c>
      <c r="AL977" s="253">
        <f t="shared" si="2908"/>
        <v>0</v>
      </c>
      <c r="AM977" s="253">
        <f t="shared" si="2908"/>
        <v>0</v>
      </c>
      <c r="AN977" s="253">
        <f t="shared" si="2908"/>
        <v>0</v>
      </c>
      <c r="AO977" s="253">
        <f t="shared" si="2908"/>
        <v>0</v>
      </c>
      <c r="AP977" s="253">
        <f t="shared" si="2908"/>
        <v>0</v>
      </c>
      <c r="AQ977" s="253">
        <f t="shared" si="2908"/>
        <v>0</v>
      </c>
      <c r="AR977" s="253">
        <f t="shared" si="2908"/>
        <v>0</v>
      </c>
      <c r="AS977" s="297"/>
    </row>
    <row r="978" spans="1:45">
      <c r="B978" s="285" t="s">
        <v>846</v>
      </c>
      <c r="C978" s="308"/>
      <c r="D978" s="308"/>
      <c r="E978" s="295"/>
      <c r="F978" s="295"/>
      <c r="G978" s="295"/>
      <c r="H978" s="295"/>
      <c r="I978" s="295"/>
      <c r="J978" s="295"/>
      <c r="K978" s="295"/>
      <c r="L978" s="295"/>
      <c r="M978" s="295"/>
      <c r="N978" s="295"/>
      <c r="O978" s="295"/>
      <c r="P978" s="295"/>
      <c r="Q978" s="295"/>
      <c r="R978" s="262"/>
      <c r="S978" s="295"/>
      <c r="T978" s="295"/>
      <c r="U978" s="295"/>
      <c r="V978" s="308"/>
      <c r="W978" s="303"/>
      <c r="X978" s="308"/>
      <c r="Y978" s="308"/>
      <c r="Z978" s="295"/>
      <c r="AA978" s="295"/>
      <c r="AB978" s="295"/>
      <c r="AC978" s="295"/>
      <c r="AD978" s="295"/>
      <c r="AE978" s="683">
        <f>SUMPRODUCT($F$798:$F$958,AE798:AE958)</f>
        <v>0</v>
      </c>
      <c r="AF978" s="683">
        <f>SUMPRODUCT($F$798:$F$958,AF798:AF958)</f>
        <v>25585.200000000001</v>
      </c>
      <c r="AG978" s="253">
        <f>IF(AG796="kw",SUMPRODUCT($Q$798:$Q$958,$T$798:$T$958,AG798:AG958),SUMPRODUCT($F$798:$F$958,AG798:AG958))</f>
        <v>6099.6</v>
      </c>
      <c r="AH978" s="253">
        <f t="shared" ref="AH978:AR978" si="2909">IF(AH796="kw",SUMPRODUCT($Q$798:$Q$958,$T$798:$T$958,AH798:AH958),SUMPRODUCT($F$798:$F$958,AH798:AH958))</f>
        <v>469.20000000000005</v>
      </c>
      <c r="AI978" s="253">
        <f t="shared" si="2909"/>
        <v>0</v>
      </c>
      <c r="AJ978" s="253">
        <f t="shared" si="2909"/>
        <v>0</v>
      </c>
      <c r="AK978" s="253">
        <f t="shared" si="2909"/>
        <v>0</v>
      </c>
      <c r="AL978" s="253">
        <f t="shared" si="2909"/>
        <v>0</v>
      </c>
      <c r="AM978" s="253">
        <f t="shared" si="2909"/>
        <v>0</v>
      </c>
      <c r="AN978" s="253">
        <f t="shared" si="2909"/>
        <v>0</v>
      </c>
      <c r="AO978" s="253">
        <f t="shared" si="2909"/>
        <v>0</v>
      </c>
      <c r="AP978" s="253">
        <f t="shared" si="2909"/>
        <v>0</v>
      </c>
      <c r="AQ978" s="253">
        <f t="shared" si="2909"/>
        <v>0</v>
      </c>
      <c r="AR978" s="253">
        <f t="shared" si="2909"/>
        <v>0</v>
      </c>
      <c r="AS978" s="297"/>
    </row>
    <row r="979" spans="1:45">
      <c r="B979" s="285" t="s">
        <v>871</v>
      </c>
      <c r="C979" s="308"/>
      <c r="D979" s="308"/>
      <c r="E979" s="295"/>
      <c r="F979" s="295"/>
      <c r="G979" s="295"/>
      <c r="H979" s="295"/>
      <c r="I979" s="295"/>
      <c r="J979" s="295"/>
      <c r="K979" s="295"/>
      <c r="L979" s="295"/>
      <c r="M979" s="295"/>
      <c r="N979" s="295"/>
      <c r="O979" s="295"/>
      <c r="P979" s="295"/>
      <c r="Q979" s="295"/>
      <c r="R979" s="262"/>
      <c r="S979" s="295"/>
      <c r="T979" s="295"/>
      <c r="U979" s="295"/>
      <c r="V979" s="308"/>
      <c r="W979" s="303"/>
      <c r="X979" s="308"/>
      <c r="Y979" s="308"/>
      <c r="Z979" s="295"/>
      <c r="AA979" s="295"/>
      <c r="AB979" s="295"/>
      <c r="AC979" s="295"/>
      <c r="AD979" s="295"/>
      <c r="AE979" s="683">
        <f>SUMPRODUCT($G$798:$G$958,AE798:AE958)</f>
        <v>0</v>
      </c>
      <c r="AF979" s="683">
        <f>SUMPRODUCT($G$798:$G$958,AF798:AF958)</f>
        <v>25585.200000000001</v>
      </c>
      <c r="AG979" s="253">
        <f>IF(AG796="kw",SUMPRODUCT($Q$798:$Q$958,$U$798:$U$958,AG798:AG958),SUMPRODUCT($G$798:$G$958,AG798:AG958))</f>
        <v>6099.6</v>
      </c>
      <c r="AH979" s="253">
        <f t="shared" ref="AH979:AR979" si="2910">IF(AH796="kw",SUMPRODUCT($Q$798:$Q$958,$U$798:$U$958,AH798:AH958),SUMPRODUCT($G$798:$G$958,AH798:AH958))</f>
        <v>469.20000000000005</v>
      </c>
      <c r="AI979" s="253">
        <f t="shared" si="2910"/>
        <v>0</v>
      </c>
      <c r="AJ979" s="253">
        <f t="shared" si="2910"/>
        <v>0</v>
      </c>
      <c r="AK979" s="253">
        <f t="shared" si="2910"/>
        <v>0</v>
      </c>
      <c r="AL979" s="253">
        <f t="shared" si="2910"/>
        <v>0</v>
      </c>
      <c r="AM979" s="253">
        <f t="shared" si="2910"/>
        <v>0</v>
      </c>
      <c r="AN979" s="253">
        <f t="shared" si="2910"/>
        <v>0</v>
      </c>
      <c r="AO979" s="253">
        <f t="shared" si="2910"/>
        <v>0</v>
      </c>
      <c r="AP979" s="253">
        <f t="shared" si="2910"/>
        <v>0</v>
      </c>
      <c r="AQ979" s="253">
        <f t="shared" si="2910"/>
        <v>0</v>
      </c>
      <c r="AR979" s="253">
        <f t="shared" si="2910"/>
        <v>0</v>
      </c>
      <c r="AS979" s="297"/>
    </row>
    <row r="980" spans="1:45">
      <c r="B980" s="285" t="s">
        <v>872</v>
      </c>
      <c r="C980" s="308"/>
      <c r="D980" s="308"/>
      <c r="E980" s="295"/>
      <c r="F980" s="295"/>
      <c r="G980" s="295"/>
      <c r="H980" s="295"/>
      <c r="I980" s="295"/>
      <c r="J980" s="295"/>
      <c r="K980" s="295"/>
      <c r="L980" s="295"/>
      <c r="M980" s="295"/>
      <c r="N980" s="295"/>
      <c r="O980" s="295"/>
      <c r="P980" s="295"/>
      <c r="Q980" s="295"/>
      <c r="R980" s="262"/>
      <c r="S980" s="295"/>
      <c r="T980" s="295"/>
      <c r="U980" s="295"/>
      <c r="V980" s="308"/>
      <c r="W980" s="303"/>
      <c r="X980" s="308"/>
      <c r="Y980" s="308"/>
      <c r="Z980" s="295"/>
      <c r="AA980" s="295"/>
      <c r="AB980" s="295"/>
      <c r="AC980" s="295"/>
      <c r="AD980" s="295"/>
      <c r="AE980" s="683">
        <f>SUMPRODUCT($H$798:$H$958,AE798:AE958)</f>
        <v>0</v>
      </c>
      <c r="AF980" s="683">
        <f>SUMPRODUCT($H$798:$H$958,AF798:AF958)</f>
        <v>25585.200000000001</v>
      </c>
      <c r="AG980" s="253">
        <f>IF(AG796="kw",SUMPRODUCT($Q$798:$Q$958,$V$798:$V$958,AG798:AG958),SUMPRODUCT($H$798:$H$958,AG798:AG958))</f>
        <v>6099.6</v>
      </c>
      <c r="AH980" s="253">
        <f t="shared" ref="AH980:AR980" si="2911">IF(AH796="kw",SUMPRODUCT($Q$798:$Q$958,$V$798:$V$958,AH798:AH958),SUMPRODUCT($H$798:$H$958,AH798:AH958))</f>
        <v>469.20000000000005</v>
      </c>
      <c r="AI980" s="253">
        <f t="shared" si="2911"/>
        <v>0</v>
      </c>
      <c r="AJ980" s="253">
        <f t="shared" si="2911"/>
        <v>0</v>
      </c>
      <c r="AK980" s="253">
        <f t="shared" si="2911"/>
        <v>0</v>
      </c>
      <c r="AL980" s="253">
        <f t="shared" si="2911"/>
        <v>0</v>
      </c>
      <c r="AM980" s="253">
        <f t="shared" si="2911"/>
        <v>0</v>
      </c>
      <c r="AN980" s="253">
        <f t="shared" si="2911"/>
        <v>0</v>
      </c>
      <c r="AO980" s="253">
        <f t="shared" si="2911"/>
        <v>0</v>
      </c>
      <c r="AP980" s="253">
        <f t="shared" si="2911"/>
        <v>0</v>
      </c>
      <c r="AQ980" s="253">
        <f t="shared" si="2911"/>
        <v>0</v>
      </c>
      <c r="AR980" s="253">
        <f t="shared" si="2911"/>
        <v>0</v>
      </c>
      <c r="AS980" s="297"/>
    </row>
    <row r="981" spans="1:45">
      <c r="B981" s="285" t="s">
        <v>873</v>
      </c>
      <c r="C981" s="308"/>
      <c r="D981" s="308"/>
      <c r="E981" s="295"/>
      <c r="F981" s="295"/>
      <c r="G981" s="295"/>
      <c r="H981" s="295"/>
      <c r="I981" s="295"/>
      <c r="J981" s="295"/>
      <c r="K981" s="295"/>
      <c r="L981" s="295"/>
      <c r="M981" s="295"/>
      <c r="N981" s="295"/>
      <c r="O981" s="295"/>
      <c r="P981" s="295"/>
      <c r="Q981" s="295"/>
      <c r="R981" s="262"/>
      <c r="S981" s="295"/>
      <c r="T981" s="295"/>
      <c r="U981" s="295"/>
      <c r="V981" s="308"/>
      <c r="W981" s="303"/>
      <c r="X981" s="308"/>
      <c r="Y981" s="308"/>
      <c r="Z981" s="295"/>
      <c r="AA981" s="295"/>
      <c r="AB981" s="295"/>
      <c r="AC981" s="295"/>
      <c r="AD981" s="295"/>
      <c r="AE981" s="683">
        <f>SUMPRODUCT($I$798:$I$958,AE798:AE958)</f>
        <v>0</v>
      </c>
      <c r="AF981" s="683">
        <f>SUMPRODUCT($I$798:$I$958,AF798:AF958)</f>
        <v>25585.200000000001</v>
      </c>
      <c r="AG981" s="253">
        <f>IF(AG796="kw",SUMPRODUCT($Q$798:$Q$958,$W$798:$W$958,AG798:AG958),SUMPRODUCT($I$798:$I$958,AG798:AG958))</f>
        <v>6099.6</v>
      </c>
      <c r="AH981" s="253">
        <f t="shared" ref="AH981:AR981" si="2912">IF(AH796="kw",SUMPRODUCT($Q$798:$Q$958,$W$798:$W$958,AH798:AH958),SUMPRODUCT($I$798:$I$958,AH798:AH958))</f>
        <v>469.20000000000005</v>
      </c>
      <c r="AI981" s="253">
        <f t="shared" si="2912"/>
        <v>0</v>
      </c>
      <c r="AJ981" s="253">
        <f t="shared" si="2912"/>
        <v>0</v>
      </c>
      <c r="AK981" s="253">
        <f t="shared" si="2912"/>
        <v>0</v>
      </c>
      <c r="AL981" s="253">
        <f t="shared" si="2912"/>
        <v>0</v>
      </c>
      <c r="AM981" s="253">
        <f t="shared" si="2912"/>
        <v>0</v>
      </c>
      <c r="AN981" s="253">
        <f t="shared" si="2912"/>
        <v>0</v>
      </c>
      <c r="AO981" s="253">
        <f t="shared" si="2912"/>
        <v>0</v>
      </c>
      <c r="AP981" s="253">
        <f t="shared" si="2912"/>
        <v>0</v>
      </c>
      <c r="AQ981" s="253">
        <f t="shared" si="2912"/>
        <v>0</v>
      </c>
      <c r="AR981" s="253">
        <f t="shared" si="2912"/>
        <v>0</v>
      </c>
      <c r="AS981" s="297"/>
    </row>
    <row r="982" spans="1:45">
      <c r="B982" s="285" t="s">
        <v>874</v>
      </c>
      <c r="C982" s="308"/>
      <c r="D982" s="308"/>
      <c r="E982" s="295"/>
      <c r="F982" s="295"/>
      <c r="G982" s="295"/>
      <c r="H982" s="295"/>
      <c r="I982" s="295"/>
      <c r="J982" s="295"/>
      <c r="K982" s="295"/>
      <c r="L982" s="295"/>
      <c r="M982" s="295"/>
      <c r="N982" s="295"/>
      <c r="O982" s="295"/>
      <c r="P982" s="295"/>
      <c r="Q982" s="295"/>
      <c r="R982" s="262"/>
      <c r="S982" s="295"/>
      <c r="T982" s="295"/>
      <c r="U982" s="295"/>
      <c r="V982" s="308"/>
      <c r="W982" s="303"/>
      <c r="X982" s="308"/>
      <c r="Y982" s="308"/>
      <c r="Z982" s="295"/>
      <c r="AA982" s="295"/>
      <c r="AB982" s="295"/>
      <c r="AC982" s="295"/>
      <c r="AD982" s="295"/>
      <c r="AE982" s="683">
        <f>SUMPRODUCT($J$798:$J$958,AE798:AE958)</f>
        <v>0</v>
      </c>
      <c r="AF982" s="683">
        <f>SUMPRODUCT($J$798:$J$958,AF798:AF958)</f>
        <v>0</v>
      </c>
      <c r="AG982" s="253">
        <f>IF(AG796="kw",SUMPRODUCT($Q$798:$Q$958,$X$798:$X$958,AG798:AG958),SUMPRODUCT($J$798:$J$958,AG798:AG958))</f>
        <v>0</v>
      </c>
      <c r="AH982" s="253">
        <f t="shared" ref="AH982:AR982" si="2913">IF(AH796="kw",SUMPRODUCT($Q$798:$Q$958,$X$798:$X$958,AH798:AH958),SUMPRODUCT($J$798:$J$958,AH798:AH958))</f>
        <v>0</v>
      </c>
      <c r="AI982" s="253">
        <f t="shared" si="2913"/>
        <v>0</v>
      </c>
      <c r="AJ982" s="253">
        <f t="shared" si="2913"/>
        <v>0</v>
      </c>
      <c r="AK982" s="253">
        <f t="shared" si="2913"/>
        <v>0</v>
      </c>
      <c r="AL982" s="253">
        <f t="shared" si="2913"/>
        <v>0</v>
      </c>
      <c r="AM982" s="253">
        <f t="shared" si="2913"/>
        <v>0</v>
      </c>
      <c r="AN982" s="253">
        <f t="shared" si="2913"/>
        <v>0</v>
      </c>
      <c r="AO982" s="253">
        <f t="shared" si="2913"/>
        <v>0</v>
      </c>
      <c r="AP982" s="253">
        <f t="shared" si="2913"/>
        <v>0</v>
      </c>
      <c r="AQ982" s="253">
        <f t="shared" si="2913"/>
        <v>0</v>
      </c>
      <c r="AR982" s="253">
        <f t="shared" si="2913"/>
        <v>0</v>
      </c>
      <c r="AS982" s="297"/>
    </row>
    <row r="983" spans="1:45">
      <c r="B983" s="285" t="s">
        <v>875</v>
      </c>
      <c r="C983" s="308"/>
      <c r="D983" s="308"/>
      <c r="E983" s="295"/>
      <c r="F983" s="295"/>
      <c r="G983" s="295"/>
      <c r="H983" s="295"/>
      <c r="I983" s="295"/>
      <c r="J983" s="295"/>
      <c r="K983" s="295"/>
      <c r="L983" s="295"/>
      <c r="M983" s="295"/>
      <c r="N983" s="295"/>
      <c r="O983" s="295"/>
      <c r="P983" s="295"/>
      <c r="Q983" s="295"/>
      <c r="R983" s="262"/>
      <c r="S983" s="295"/>
      <c r="T983" s="295"/>
      <c r="U983" s="295"/>
      <c r="V983" s="308"/>
      <c r="W983" s="303"/>
      <c r="X983" s="308"/>
      <c r="Y983" s="308"/>
      <c r="Z983" s="295"/>
      <c r="AA983" s="295"/>
      <c r="AB983" s="295"/>
      <c r="AC983" s="295"/>
      <c r="AD983" s="295"/>
      <c r="AE983" s="683">
        <f>SUMPRODUCT($K$798:$K$958,AE798:AE958)</f>
        <v>0</v>
      </c>
      <c r="AF983" s="683">
        <f>SUMPRODUCT($K$798:$K$958,AF798:AF958)</f>
        <v>0</v>
      </c>
      <c r="AG983" s="253">
        <f>IF(AG796="kw",SUMPRODUCT($Q$798:$Q$958,$Y$798:$Y$958,AG798:AG958),SUMPRODUCT($K$798:$K$958,AG798:AG958))</f>
        <v>0</v>
      </c>
      <c r="AH983" s="253">
        <f t="shared" ref="AH983:AR983" si="2914">IF(AH796="kw",SUMPRODUCT($Q$798:$Q$958,$Y$798:$Y$958,AH798:AH958),SUMPRODUCT($K$798:$K$958,AH798:AH958))</f>
        <v>0</v>
      </c>
      <c r="AI983" s="253">
        <f t="shared" si="2914"/>
        <v>0</v>
      </c>
      <c r="AJ983" s="253">
        <f t="shared" si="2914"/>
        <v>0</v>
      </c>
      <c r="AK983" s="253">
        <f t="shared" si="2914"/>
        <v>0</v>
      </c>
      <c r="AL983" s="253">
        <f t="shared" si="2914"/>
        <v>0</v>
      </c>
      <c r="AM983" s="253">
        <f t="shared" si="2914"/>
        <v>0</v>
      </c>
      <c r="AN983" s="253">
        <f t="shared" si="2914"/>
        <v>0</v>
      </c>
      <c r="AO983" s="253">
        <f t="shared" si="2914"/>
        <v>0</v>
      </c>
      <c r="AP983" s="253">
        <f t="shared" si="2914"/>
        <v>0</v>
      </c>
      <c r="AQ983" s="253">
        <f t="shared" si="2914"/>
        <v>0</v>
      </c>
      <c r="AR983" s="253">
        <f t="shared" si="2914"/>
        <v>0</v>
      </c>
      <c r="AS983" s="297"/>
    </row>
    <row r="984" spans="1:45">
      <c r="B984" s="393" t="s">
        <v>876</v>
      </c>
      <c r="C984" s="321"/>
      <c r="D984" s="339"/>
      <c r="E984" s="339"/>
      <c r="F984" s="339"/>
      <c r="G984" s="339"/>
      <c r="H984" s="339"/>
      <c r="I984" s="339"/>
      <c r="J984" s="339"/>
      <c r="K984" s="339"/>
      <c r="L984" s="339"/>
      <c r="M984" s="339"/>
      <c r="N984" s="339"/>
      <c r="O984" s="339"/>
      <c r="P984" s="339"/>
      <c r="Q984" s="339"/>
      <c r="R984" s="338"/>
      <c r="S984" s="339"/>
      <c r="T984" s="339"/>
      <c r="U984" s="339"/>
      <c r="V984" s="321"/>
      <c r="W984" s="340"/>
      <c r="X984" s="340"/>
      <c r="Y984" s="339"/>
      <c r="Z984" s="339"/>
      <c r="AA984" s="340"/>
      <c r="AB984" s="340"/>
      <c r="AC984" s="340"/>
      <c r="AD984" s="340"/>
      <c r="AE984" s="684">
        <f>SUMPRODUCT($L$798:$L$958,AE798:AE958)</f>
        <v>0</v>
      </c>
      <c r="AF984" s="684">
        <f>SUMPRODUCT($L$798:$L$958,AF798:AF958)</f>
        <v>0</v>
      </c>
      <c r="AG984" s="287">
        <f>IF(AG796="kw",SUMPRODUCT($Q$798:$Q$958,$Z$798:$Z$958,AG798:AG958),SUMPRODUCT($L$798:$L$958,AG798:AG958))</f>
        <v>0</v>
      </c>
      <c r="AH984" s="287">
        <f t="shared" ref="AH984:AR984" si="2915">IF(AH796="kw",SUMPRODUCT($Q$798:$Q$958,$Z$798:$Z$958,AH798:AH958),SUMPRODUCT($L$798:$L$958,AH798:AH958))</f>
        <v>0</v>
      </c>
      <c r="AI984" s="287">
        <f t="shared" si="2915"/>
        <v>0</v>
      </c>
      <c r="AJ984" s="287">
        <f t="shared" si="2915"/>
        <v>0</v>
      </c>
      <c r="AK984" s="287">
        <f t="shared" si="2915"/>
        <v>0</v>
      </c>
      <c r="AL984" s="287">
        <f t="shared" si="2915"/>
        <v>0</v>
      </c>
      <c r="AM984" s="287">
        <f t="shared" si="2915"/>
        <v>0</v>
      </c>
      <c r="AN984" s="287">
        <f t="shared" si="2915"/>
        <v>0</v>
      </c>
      <c r="AO984" s="287">
        <f t="shared" si="2915"/>
        <v>0</v>
      </c>
      <c r="AP984" s="287">
        <f t="shared" si="2915"/>
        <v>0</v>
      </c>
      <c r="AQ984" s="287">
        <f t="shared" si="2915"/>
        <v>0</v>
      </c>
      <c r="AR984" s="287">
        <f t="shared" si="2915"/>
        <v>0</v>
      </c>
      <c r="AS984" s="341"/>
    </row>
    <row r="985" spans="1:45" ht="18.75" customHeight="1">
      <c r="B985" s="324" t="s">
        <v>579</v>
      </c>
      <c r="C985" s="342"/>
      <c r="D985" s="343"/>
      <c r="E985" s="343"/>
      <c r="F985" s="343"/>
      <c r="G985" s="343"/>
      <c r="H985" s="343"/>
      <c r="I985" s="343"/>
      <c r="J985" s="343"/>
      <c r="K985" s="343"/>
      <c r="L985" s="343"/>
      <c r="M985" s="343"/>
      <c r="N985" s="343"/>
      <c r="O985" s="343"/>
      <c r="P985" s="343"/>
      <c r="Q985" s="343"/>
      <c r="R985" s="343"/>
      <c r="S985" s="343"/>
      <c r="T985" s="343"/>
      <c r="U985" s="343"/>
      <c r="V985" s="327"/>
      <c r="W985" s="328"/>
      <c r="X985" s="343"/>
      <c r="Y985" s="343"/>
      <c r="Z985" s="343"/>
      <c r="AA985" s="343"/>
      <c r="AB985" s="343"/>
      <c r="AC985" s="343"/>
      <c r="AD985" s="343"/>
      <c r="AE985" s="344"/>
      <c r="AF985" s="344"/>
      <c r="AG985" s="344"/>
      <c r="AH985" s="344"/>
      <c r="AI985" s="344"/>
      <c r="AJ985" s="344"/>
      <c r="AK985" s="344"/>
      <c r="AL985" s="344"/>
      <c r="AM985" s="344"/>
      <c r="AN985" s="344"/>
      <c r="AO985" s="344"/>
      <c r="AP985" s="344"/>
      <c r="AQ985" s="344"/>
      <c r="AR985" s="344"/>
      <c r="AS985" s="344"/>
    </row>
    <row r="986" spans="1:45" collapsed="1"/>
    <row r="988" spans="1:45" ht="15.75">
      <c r="B988" s="243" t="s">
        <v>340</v>
      </c>
      <c r="C988" s="244"/>
      <c r="D988" s="513" t="s">
        <v>523</v>
      </c>
      <c r="E988" s="219"/>
      <c r="F988" s="513"/>
      <c r="G988" s="219"/>
      <c r="H988" s="219"/>
      <c r="I988" s="219"/>
      <c r="J988" s="219"/>
      <c r="K988" s="219"/>
      <c r="L988" s="219"/>
      <c r="M988" s="219"/>
      <c r="N988" s="219"/>
      <c r="O988" s="219"/>
      <c r="P988" s="219"/>
      <c r="Q988" s="219"/>
      <c r="R988" s="244"/>
      <c r="S988" s="219"/>
      <c r="T988" s="219"/>
      <c r="U988" s="219"/>
      <c r="V988" s="219"/>
      <c r="W988" s="219"/>
      <c r="X988" s="219"/>
      <c r="Y988" s="219"/>
      <c r="Z988" s="219"/>
      <c r="AA988" s="219"/>
      <c r="AB988" s="219"/>
      <c r="AC988" s="219"/>
      <c r="AD988" s="219"/>
      <c r="AE988" s="233"/>
      <c r="AF988" s="231"/>
      <c r="AG988" s="231"/>
      <c r="AH988" s="231"/>
      <c r="AI988" s="231"/>
      <c r="AJ988" s="231"/>
      <c r="AK988" s="231"/>
      <c r="AL988" s="231"/>
      <c r="AM988" s="231"/>
      <c r="AN988" s="231"/>
      <c r="AO988" s="231"/>
      <c r="AP988" s="231"/>
      <c r="AQ988" s="231"/>
      <c r="AR988" s="231"/>
    </row>
    <row r="989" spans="1:45" ht="39.75" customHeight="1">
      <c r="B989" s="1123" t="s">
        <v>211</v>
      </c>
      <c r="C989" s="1125" t="s">
        <v>33</v>
      </c>
      <c r="D989" s="246" t="s">
        <v>421</v>
      </c>
      <c r="E989" s="1129" t="s">
        <v>209</v>
      </c>
      <c r="F989" s="1130"/>
      <c r="G989" s="1130"/>
      <c r="H989" s="1130"/>
      <c r="I989" s="1130"/>
      <c r="J989" s="1130"/>
      <c r="K989" s="1130"/>
      <c r="L989" s="1130"/>
      <c r="M989" s="1130"/>
      <c r="N989" s="1130"/>
      <c r="O989" s="1130"/>
      <c r="P989" s="1131"/>
      <c r="Q989" s="1127" t="s">
        <v>213</v>
      </c>
      <c r="R989" s="246" t="s">
        <v>422</v>
      </c>
      <c r="S989" s="1120" t="s">
        <v>212</v>
      </c>
      <c r="T989" s="1121"/>
      <c r="U989" s="1121"/>
      <c r="V989" s="1121"/>
      <c r="W989" s="1121"/>
      <c r="X989" s="1121"/>
      <c r="Y989" s="1121"/>
      <c r="Z989" s="1121"/>
      <c r="AA989" s="1121"/>
      <c r="AB989" s="1121"/>
      <c r="AC989" s="1121"/>
      <c r="AD989" s="1132"/>
      <c r="AE989" s="1120" t="s">
        <v>242</v>
      </c>
      <c r="AF989" s="1121"/>
      <c r="AG989" s="1121"/>
      <c r="AH989" s="1121"/>
      <c r="AI989" s="1121"/>
      <c r="AJ989" s="1121"/>
      <c r="AK989" s="1121"/>
      <c r="AL989" s="1121"/>
      <c r="AM989" s="1121"/>
      <c r="AN989" s="1121"/>
      <c r="AO989" s="1121"/>
      <c r="AP989" s="1121"/>
      <c r="AQ989" s="1121"/>
      <c r="AR989" s="1121"/>
      <c r="AS989" s="1122"/>
    </row>
    <row r="990" spans="1:45" ht="65.25" customHeight="1">
      <c r="B990" s="1124"/>
      <c r="C990" s="1126"/>
      <c r="D990" s="247">
        <v>2020</v>
      </c>
      <c r="E990" s="247">
        <v>2021</v>
      </c>
      <c r="F990" s="247">
        <v>2022</v>
      </c>
      <c r="G990" s="247">
        <v>2023</v>
      </c>
      <c r="H990" s="247">
        <v>2024</v>
      </c>
      <c r="I990" s="247">
        <v>2025</v>
      </c>
      <c r="J990" s="247">
        <v>2026</v>
      </c>
      <c r="K990" s="247">
        <v>2027</v>
      </c>
      <c r="L990" s="247">
        <v>2028</v>
      </c>
      <c r="M990" s="247">
        <v>2029</v>
      </c>
      <c r="N990" s="247">
        <v>2030</v>
      </c>
      <c r="O990" s="247">
        <v>2031</v>
      </c>
      <c r="P990" s="247">
        <v>2032</v>
      </c>
      <c r="Q990" s="1128"/>
      <c r="R990" s="247">
        <v>2020</v>
      </c>
      <c r="S990" s="247">
        <v>2021</v>
      </c>
      <c r="T990" s="247">
        <v>2022</v>
      </c>
      <c r="U990" s="247">
        <v>2023</v>
      </c>
      <c r="V990" s="247">
        <v>2024</v>
      </c>
      <c r="W990" s="247">
        <v>2025</v>
      </c>
      <c r="X990" s="247">
        <v>2026</v>
      </c>
      <c r="Y990" s="247">
        <v>2027</v>
      </c>
      <c r="Z990" s="247">
        <v>2028</v>
      </c>
      <c r="AA990" s="247">
        <v>2029</v>
      </c>
      <c r="AB990" s="247">
        <v>2030</v>
      </c>
      <c r="AC990" s="247">
        <v>2031</v>
      </c>
      <c r="AD990" s="247">
        <v>2032</v>
      </c>
      <c r="AE990" s="247" t="str">
        <f>'1.  LRAMVA Summary'!$D$53</f>
        <v>Residential</v>
      </c>
      <c r="AF990" s="247" t="str">
        <f>'1.  LRAMVA Summary'!$E$53</f>
        <v>GS&lt;50 kW</v>
      </c>
      <c r="AG990" s="247" t="str">
        <f>'1.  LRAMVA Summary'!$F$53</f>
        <v>GS&gt;50 KW - Thermal Demand Meter</v>
      </c>
      <c r="AH990" s="247" t="str">
        <f>'1.  LRAMVA Summary'!$G$53</f>
        <v>GS&gt;50 KW - Interval Meter</v>
      </c>
      <c r="AI990" s="247" t="str">
        <f>'1.  LRAMVA Summary'!$H$53</f>
        <v>Street Lighting</v>
      </c>
      <c r="AJ990" s="247" t="str">
        <f>'1.  LRAMVA Summary'!$I$53</f>
        <v/>
      </c>
      <c r="AK990" s="247" t="str">
        <f>'1.  LRAMVA Summary'!$J$53</f>
        <v/>
      </c>
      <c r="AL990" s="247" t="str">
        <f>'1.  LRAMVA Summary'!$K$53</f>
        <v/>
      </c>
      <c r="AM990" s="247" t="str">
        <f>'1.  LRAMVA Summary'!$L$53</f>
        <v/>
      </c>
      <c r="AN990" s="247" t="str">
        <f>'1.  LRAMVA Summary'!$M$53</f>
        <v/>
      </c>
      <c r="AO990" s="247" t="str">
        <f>'1.  LRAMVA Summary'!$N$53</f>
        <v/>
      </c>
      <c r="AP990" s="247" t="str">
        <f>'1.  LRAMVA Summary'!$O$53</f>
        <v/>
      </c>
      <c r="AQ990" s="247" t="str">
        <f>'1.  LRAMVA Summary'!$P$53</f>
        <v/>
      </c>
      <c r="AR990" s="247" t="str">
        <f>'1.  LRAMVA Summary'!$Q$53</f>
        <v/>
      </c>
      <c r="AS990" s="249" t="str">
        <f>'1.  LRAMVA Summary'!$R$53</f>
        <v>Total</v>
      </c>
    </row>
    <row r="991" spans="1:45" ht="15" customHeight="1">
      <c r="A991" s="466"/>
      <c r="B991" s="456" t="s">
        <v>501</v>
      </c>
      <c r="C991" s="251"/>
      <c r="D991" s="251"/>
      <c r="E991" s="251"/>
      <c r="F991" s="251"/>
      <c r="G991" s="251"/>
      <c r="H991" s="251"/>
      <c r="I991" s="251"/>
      <c r="J991" s="251"/>
      <c r="K991" s="251"/>
      <c r="L991" s="251"/>
      <c r="M991" s="251"/>
      <c r="N991" s="251"/>
      <c r="O991" s="251"/>
      <c r="P991" s="251"/>
      <c r="Q991" s="252"/>
      <c r="R991" s="251"/>
      <c r="S991" s="251"/>
      <c r="T991" s="251"/>
      <c r="U991" s="251"/>
      <c r="V991" s="251"/>
      <c r="W991" s="251"/>
      <c r="X991" s="251"/>
      <c r="Y991" s="251"/>
      <c r="Z991" s="251"/>
      <c r="AA991" s="251"/>
      <c r="AB991" s="251"/>
      <c r="AC991" s="251"/>
      <c r="AD991" s="251"/>
      <c r="AE991" s="253" t="str">
        <f>'1.  LRAMVA Summary'!$D$54</f>
        <v>kWh</v>
      </c>
      <c r="AF991" s="253" t="str">
        <f>'1.  LRAMVA Summary'!$E$54</f>
        <v>kWh</v>
      </c>
      <c r="AG991" s="253" t="str">
        <f>'1.  LRAMVA Summary'!$F$54</f>
        <v>kW</v>
      </c>
      <c r="AH991" s="253" t="str">
        <f>'1.  LRAMVA Summary'!$G$54</f>
        <v>kW</v>
      </c>
      <c r="AI991" s="253" t="str">
        <f>'1.  LRAMVA Summary'!$H$54</f>
        <v>kW</v>
      </c>
      <c r="AJ991" s="253">
        <f>'1.  LRAMVA Summary'!$I$54</f>
        <v>0</v>
      </c>
      <c r="AK991" s="253">
        <f>'1.  LRAMVA Summary'!$J$54</f>
        <v>0</v>
      </c>
      <c r="AL991" s="253">
        <f>'1.  LRAMVA Summary'!$K$54</f>
        <v>0</v>
      </c>
      <c r="AM991" s="253">
        <f>'1.  LRAMVA Summary'!$L$54</f>
        <v>0</v>
      </c>
      <c r="AN991" s="253">
        <f>'1.  LRAMVA Summary'!$M$54</f>
        <v>0</v>
      </c>
      <c r="AO991" s="253">
        <f>'1.  LRAMVA Summary'!$N$54</f>
        <v>0</v>
      </c>
      <c r="AP991" s="253">
        <f>'1.  LRAMVA Summary'!$O$54</f>
        <v>0</v>
      </c>
      <c r="AQ991" s="253">
        <f>'1.  LRAMVA Summary'!$P$54</f>
        <v>0</v>
      </c>
      <c r="AR991" s="253">
        <f>'1.  LRAMVA Summary'!$Q$54</f>
        <v>0</v>
      </c>
      <c r="AS991" s="254"/>
    </row>
    <row r="992" spans="1:45" ht="15" customHeight="1" outlineLevel="1">
      <c r="A992" s="466"/>
      <c r="B992" s="445" t="s">
        <v>494</v>
      </c>
      <c r="C992" s="251"/>
      <c r="D992" s="251"/>
      <c r="E992" s="251"/>
      <c r="F992" s="251"/>
      <c r="G992" s="251"/>
      <c r="H992" s="251"/>
      <c r="I992" s="251"/>
      <c r="J992" s="251"/>
      <c r="K992" s="251"/>
      <c r="L992" s="251"/>
      <c r="M992" s="251"/>
      <c r="N992" s="251"/>
      <c r="O992" s="251"/>
      <c r="P992" s="251"/>
      <c r="Q992" s="252"/>
      <c r="R992" s="251"/>
      <c r="S992" s="251"/>
      <c r="T992" s="251"/>
      <c r="U992" s="251"/>
      <c r="V992" s="251"/>
      <c r="W992" s="251"/>
      <c r="X992" s="251"/>
      <c r="Y992" s="251"/>
      <c r="Z992" s="251"/>
      <c r="AA992" s="251"/>
      <c r="AB992" s="251"/>
      <c r="AC992" s="251"/>
      <c r="AD992" s="251"/>
      <c r="AE992" s="253"/>
      <c r="AF992" s="253"/>
      <c r="AG992" s="253"/>
      <c r="AH992" s="253"/>
      <c r="AI992" s="253"/>
      <c r="AJ992" s="253"/>
      <c r="AK992" s="253"/>
      <c r="AL992" s="253"/>
      <c r="AM992" s="253"/>
      <c r="AN992" s="253"/>
      <c r="AO992" s="253"/>
      <c r="AP992" s="253"/>
      <c r="AQ992" s="253"/>
      <c r="AR992" s="253"/>
      <c r="AS992" s="254"/>
    </row>
    <row r="993" spans="1:45" ht="15" customHeight="1" outlineLevel="1">
      <c r="A993" s="466">
        <v>1</v>
      </c>
      <c r="B993" s="381" t="s">
        <v>95</v>
      </c>
      <c r="C993" s="253" t="s">
        <v>25</v>
      </c>
      <c r="D993" s="257"/>
      <c r="E993" s="257"/>
      <c r="F993" s="257"/>
      <c r="G993" s="257"/>
      <c r="H993" s="257"/>
      <c r="I993" s="257"/>
      <c r="J993" s="257"/>
      <c r="K993" s="257"/>
      <c r="L993" s="257"/>
      <c r="M993" s="257"/>
      <c r="N993" s="257"/>
      <c r="O993" s="257"/>
      <c r="P993" s="257"/>
      <c r="Q993" s="253"/>
      <c r="R993" s="257"/>
      <c r="S993" s="257"/>
      <c r="T993" s="257"/>
      <c r="U993" s="257"/>
      <c r="V993" s="257"/>
      <c r="W993" s="257"/>
      <c r="X993" s="257"/>
      <c r="Y993" s="257"/>
      <c r="Z993" s="257"/>
      <c r="AA993" s="257"/>
      <c r="AB993" s="257"/>
      <c r="AC993" s="257"/>
      <c r="AD993" s="257"/>
      <c r="AE993" s="368"/>
      <c r="AF993" s="368"/>
      <c r="AG993" s="368"/>
      <c r="AH993" s="368"/>
      <c r="AI993" s="368"/>
      <c r="AJ993" s="368"/>
      <c r="AK993" s="368"/>
      <c r="AL993" s="363"/>
      <c r="AM993" s="363"/>
      <c r="AN993" s="363"/>
      <c r="AO993" s="363"/>
      <c r="AP993" s="363"/>
      <c r="AQ993" s="363"/>
      <c r="AR993" s="363"/>
      <c r="AS993" s="258">
        <f>SUM(AE993:AR993)</f>
        <v>0</v>
      </c>
    </row>
    <row r="994" spans="1:45" ht="15" customHeight="1" outlineLevel="1">
      <c r="A994" s="466"/>
      <c r="B994" s="256" t="s">
        <v>345</v>
      </c>
      <c r="C994" s="253" t="s">
        <v>163</v>
      </c>
      <c r="D994" s="257"/>
      <c r="E994" s="257"/>
      <c r="F994" s="257"/>
      <c r="G994" s="257"/>
      <c r="H994" s="257"/>
      <c r="I994" s="257"/>
      <c r="J994" s="257"/>
      <c r="K994" s="257"/>
      <c r="L994" s="257"/>
      <c r="M994" s="257"/>
      <c r="N994" s="257"/>
      <c r="O994" s="257"/>
      <c r="P994" s="257"/>
      <c r="Q994" s="416"/>
      <c r="R994" s="257"/>
      <c r="S994" s="257"/>
      <c r="T994" s="257"/>
      <c r="U994" s="257"/>
      <c r="V994" s="257"/>
      <c r="W994" s="257"/>
      <c r="X994" s="257"/>
      <c r="Y994" s="257"/>
      <c r="Z994" s="257"/>
      <c r="AA994" s="257"/>
      <c r="AB994" s="257"/>
      <c r="AC994" s="257"/>
      <c r="AD994" s="257"/>
      <c r="AE994" s="364">
        <f>AE993</f>
        <v>0</v>
      </c>
      <c r="AF994" s="364">
        <f t="shared" ref="AF994" si="2916">AF993</f>
        <v>0</v>
      </c>
      <c r="AG994" s="364">
        <f t="shared" ref="AG994" si="2917">AG993</f>
        <v>0</v>
      </c>
      <c r="AH994" s="364">
        <f t="shared" ref="AH994" si="2918">AH993</f>
        <v>0</v>
      </c>
      <c r="AI994" s="364">
        <f t="shared" ref="AI994" si="2919">AI993</f>
        <v>0</v>
      </c>
      <c r="AJ994" s="364">
        <f t="shared" ref="AJ994" si="2920">AJ993</f>
        <v>0</v>
      </c>
      <c r="AK994" s="364">
        <f t="shared" ref="AK994" si="2921">AK993</f>
        <v>0</v>
      </c>
      <c r="AL994" s="364">
        <f t="shared" ref="AL994" si="2922">AL993</f>
        <v>0</v>
      </c>
      <c r="AM994" s="364">
        <f t="shared" ref="AM994" si="2923">AM993</f>
        <v>0</v>
      </c>
      <c r="AN994" s="364">
        <f t="shared" ref="AN994" si="2924">AN993</f>
        <v>0</v>
      </c>
      <c r="AO994" s="364">
        <f t="shared" ref="AO994" si="2925">AO993</f>
        <v>0</v>
      </c>
      <c r="AP994" s="364">
        <f t="shared" ref="AP994" si="2926">AP993</f>
        <v>0</v>
      </c>
      <c r="AQ994" s="364">
        <f t="shared" ref="AQ994" si="2927">AQ993</f>
        <v>0</v>
      </c>
      <c r="AR994" s="364">
        <f t="shared" ref="AR994" si="2928">AR993</f>
        <v>0</v>
      </c>
      <c r="AS994" s="259"/>
    </row>
    <row r="995" spans="1:45" ht="15" customHeight="1" outlineLevel="1">
      <c r="A995" s="466"/>
      <c r="B995" s="260"/>
      <c r="C995" s="261"/>
      <c r="D995" s="261"/>
      <c r="E995" s="261"/>
      <c r="F995" s="261"/>
      <c r="G995" s="261"/>
      <c r="H995" s="261"/>
      <c r="I995" s="261"/>
      <c r="J995" s="660"/>
      <c r="K995" s="261"/>
      <c r="L995" s="261"/>
      <c r="M995" s="261"/>
      <c r="N995" s="261"/>
      <c r="O995" s="261"/>
      <c r="P995" s="261"/>
      <c r="Q995" s="262"/>
      <c r="R995" s="261"/>
      <c r="S995" s="261"/>
      <c r="T995" s="261"/>
      <c r="U995" s="261"/>
      <c r="V995" s="261"/>
      <c r="W995" s="261"/>
      <c r="X995" s="261"/>
      <c r="Y995" s="261"/>
      <c r="Z995" s="261"/>
      <c r="AA995" s="261"/>
      <c r="AB995" s="261"/>
      <c r="AC995" s="261"/>
      <c r="AD995" s="261"/>
      <c r="AE995" s="365"/>
      <c r="AF995" s="366"/>
      <c r="AG995" s="366"/>
      <c r="AH995" s="366"/>
      <c r="AI995" s="366"/>
      <c r="AJ995" s="366"/>
      <c r="AK995" s="366"/>
      <c r="AL995" s="366"/>
      <c r="AM995" s="366"/>
      <c r="AN995" s="366"/>
      <c r="AO995" s="366"/>
      <c r="AP995" s="366"/>
      <c r="AQ995" s="366"/>
      <c r="AR995" s="366"/>
      <c r="AS995" s="264"/>
    </row>
    <row r="996" spans="1:45" ht="15" customHeight="1" outlineLevel="1">
      <c r="A996" s="466">
        <v>2</v>
      </c>
      <c r="B996" s="381" t="s">
        <v>96</v>
      </c>
      <c r="C996" s="253" t="s">
        <v>25</v>
      </c>
      <c r="D996" s="257"/>
      <c r="E996" s="257"/>
      <c r="F996" s="257"/>
      <c r="G996" s="257"/>
      <c r="H996" s="257"/>
      <c r="I996" s="257"/>
      <c r="J996" s="257"/>
      <c r="K996" s="257"/>
      <c r="L996" s="257"/>
      <c r="M996" s="257"/>
      <c r="N996" s="257"/>
      <c r="O996" s="257"/>
      <c r="P996" s="257"/>
      <c r="Q996" s="253"/>
      <c r="R996" s="257"/>
      <c r="S996" s="257"/>
      <c r="T996" s="257"/>
      <c r="U996" s="257"/>
      <c r="V996" s="257"/>
      <c r="W996" s="257"/>
      <c r="X996" s="257"/>
      <c r="Y996" s="257"/>
      <c r="Z996" s="257"/>
      <c r="AA996" s="257"/>
      <c r="AB996" s="257"/>
      <c r="AC996" s="257"/>
      <c r="AD996" s="257"/>
      <c r="AE996" s="368"/>
      <c r="AF996" s="368"/>
      <c r="AG996" s="368"/>
      <c r="AH996" s="368"/>
      <c r="AI996" s="368"/>
      <c r="AJ996" s="368"/>
      <c r="AK996" s="368"/>
      <c r="AL996" s="363"/>
      <c r="AM996" s="363"/>
      <c r="AN996" s="363"/>
      <c r="AO996" s="363"/>
      <c r="AP996" s="363"/>
      <c r="AQ996" s="363"/>
      <c r="AR996" s="363"/>
      <c r="AS996" s="258">
        <f>SUM(AE996:AR996)</f>
        <v>0</v>
      </c>
    </row>
    <row r="997" spans="1:45" ht="15" customHeight="1" outlineLevel="1">
      <c r="A997" s="466"/>
      <c r="B997" s="256" t="s">
        <v>345</v>
      </c>
      <c r="C997" s="253" t="s">
        <v>163</v>
      </c>
      <c r="D997" s="257"/>
      <c r="E997" s="257"/>
      <c r="F997" s="257"/>
      <c r="G997" s="257"/>
      <c r="H997" s="257"/>
      <c r="I997" s="257"/>
      <c r="J997" s="257"/>
      <c r="K997" s="257"/>
      <c r="L997" s="257"/>
      <c r="M997" s="257"/>
      <c r="N997" s="257"/>
      <c r="O997" s="257"/>
      <c r="P997" s="257"/>
      <c r="Q997" s="416"/>
      <c r="R997" s="257"/>
      <c r="S997" s="257"/>
      <c r="T997" s="257"/>
      <c r="U997" s="257"/>
      <c r="V997" s="257"/>
      <c r="W997" s="257"/>
      <c r="X997" s="257"/>
      <c r="Y997" s="257"/>
      <c r="Z997" s="257"/>
      <c r="AA997" s="257"/>
      <c r="AB997" s="257"/>
      <c r="AC997" s="257"/>
      <c r="AD997" s="257"/>
      <c r="AE997" s="364">
        <f>AE996</f>
        <v>0</v>
      </c>
      <c r="AF997" s="364">
        <f t="shared" ref="AF997" si="2929">AF996</f>
        <v>0</v>
      </c>
      <c r="AG997" s="364">
        <f t="shared" ref="AG997" si="2930">AG996</f>
        <v>0</v>
      </c>
      <c r="AH997" s="364">
        <f t="shared" ref="AH997" si="2931">AH996</f>
        <v>0</v>
      </c>
      <c r="AI997" s="364">
        <f t="shared" ref="AI997" si="2932">AI996</f>
        <v>0</v>
      </c>
      <c r="AJ997" s="364">
        <f t="shared" ref="AJ997" si="2933">AJ996</f>
        <v>0</v>
      </c>
      <c r="AK997" s="364">
        <f t="shared" ref="AK997" si="2934">AK996</f>
        <v>0</v>
      </c>
      <c r="AL997" s="364">
        <f t="shared" ref="AL997" si="2935">AL996</f>
        <v>0</v>
      </c>
      <c r="AM997" s="364">
        <f t="shared" ref="AM997" si="2936">AM996</f>
        <v>0</v>
      </c>
      <c r="AN997" s="364">
        <f t="shared" ref="AN997" si="2937">AN996</f>
        <v>0</v>
      </c>
      <c r="AO997" s="364">
        <f t="shared" ref="AO997" si="2938">AO996</f>
        <v>0</v>
      </c>
      <c r="AP997" s="364">
        <f t="shared" ref="AP997" si="2939">AP996</f>
        <v>0</v>
      </c>
      <c r="AQ997" s="364">
        <f t="shared" ref="AQ997" si="2940">AQ996</f>
        <v>0</v>
      </c>
      <c r="AR997" s="364">
        <f t="shared" ref="AR997" si="2941">AR996</f>
        <v>0</v>
      </c>
      <c r="AS997" s="259"/>
    </row>
    <row r="998" spans="1:45" ht="15" customHeight="1" outlineLevel="1">
      <c r="A998" s="466"/>
      <c r="B998" s="260"/>
      <c r="C998" s="261"/>
      <c r="D998" s="266"/>
      <c r="E998" s="266"/>
      <c r="F998" s="266"/>
      <c r="G998" s="266"/>
      <c r="H998" s="266"/>
      <c r="I998" s="266"/>
      <c r="J998" s="266"/>
      <c r="K998" s="266"/>
      <c r="L998" s="266"/>
      <c r="M998" s="266"/>
      <c r="N998" s="266"/>
      <c r="O998" s="266"/>
      <c r="P998" s="266"/>
      <c r="Q998" s="262"/>
      <c r="R998" s="266"/>
      <c r="S998" s="266"/>
      <c r="T998" s="266"/>
      <c r="U998" s="266"/>
      <c r="V998" s="266"/>
      <c r="W998" s="266"/>
      <c r="X998" s="266"/>
      <c r="Y998" s="266"/>
      <c r="Z998" s="266"/>
      <c r="AA998" s="266"/>
      <c r="AB998" s="266"/>
      <c r="AC998" s="266"/>
      <c r="AD998" s="266"/>
      <c r="AE998" s="365"/>
      <c r="AF998" s="366"/>
      <c r="AG998" s="366"/>
      <c r="AH998" s="366"/>
      <c r="AI998" s="366"/>
      <c r="AJ998" s="366"/>
      <c r="AK998" s="366"/>
      <c r="AL998" s="366"/>
      <c r="AM998" s="366"/>
      <c r="AN998" s="366"/>
      <c r="AO998" s="366"/>
      <c r="AP998" s="366"/>
      <c r="AQ998" s="366"/>
      <c r="AR998" s="366"/>
      <c r="AS998" s="264"/>
    </row>
    <row r="999" spans="1:45" ht="15" customHeight="1" outlineLevel="1">
      <c r="A999" s="466">
        <v>3</v>
      </c>
      <c r="B999" s="381" t="s">
        <v>97</v>
      </c>
      <c r="C999" s="253" t="s">
        <v>25</v>
      </c>
      <c r="D999" s="257"/>
      <c r="E999" s="257"/>
      <c r="F999" s="257"/>
      <c r="G999" s="257"/>
      <c r="H999" s="257"/>
      <c r="I999" s="257"/>
      <c r="J999" s="257"/>
      <c r="K999" s="257"/>
      <c r="L999" s="257"/>
      <c r="M999" s="257"/>
      <c r="N999" s="257"/>
      <c r="O999" s="257"/>
      <c r="P999" s="257"/>
      <c r="Q999" s="253"/>
      <c r="R999" s="257"/>
      <c r="S999" s="257"/>
      <c r="T999" s="257"/>
      <c r="U999" s="257"/>
      <c r="V999" s="257"/>
      <c r="W999" s="257"/>
      <c r="X999" s="257"/>
      <c r="Y999" s="257"/>
      <c r="Z999" s="257"/>
      <c r="AA999" s="257"/>
      <c r="AB999" s="257"/>
      <c r="AC999" s="257"/>
      <c r="AD999" s="257"/>
      <c r="AE999" s="368"/>
      <c r="AF999" s="368"/>
      <c r="AG999" s="368"/>
      <c r="AH999" s="368"/>
      <c r="AI999" s="368"/>
      <c r="AJ999" s="368"/>
      <c r="AK999" s="368"/>
      <c r="AL999" s="363"/>
      <c r="AM999" s="363"/>
      <c r="AN999" s="363"/>
      <c r="AO999" s="363"/>
      <c r="AP999" s="363"/>
      <c r="AQ999" s="363"/>
      <c r="AR999" s="363"/>
      <c r="AS999" s="258">
        <f>SUM(AE999:AR999)</f>
        <v>0</v>
      </c>
    </row>
    <row r="1000" spans="1:45" ht="15" customHeight="1" outlineLevel="1">
      <c r="A1000" s="466"/>
      <c r="B1000" s="256" t="s">
        <v>345</v>
      </c>
      <c r="C1000" s="253" t="s">
        <v>163</v>
      </c>
      <c r="D1000" s="257"/>
      <c r="E1000" s="257"/>
      <c r="F1000" s="257"/>
      <c r="G1000" s="257"/>
      <c r="H1000" s="257"/>
      <c r="I1000" s="257"/>
      <c r="J1000" s="257"/>
      <c r="K1000" s="257"/>
      <c r="L1000" s="257"/>
      <c r="M1000" s="257"/>
      <c r="N1000" s="257"/>
      <c r="O1000" s="257"/>
      <c r="P1000" s="257"/>
      <c r="Q1000" s="416"/>
      <c r="R1000" s="257"/>
      <c r="S1000" s="257"/>
      <c r="T1000" s="257"/>
      <c r="U1000" s="257"/>
      <c r="V1000" s="257"/>
      <c r="W1000" s="257"/>
      <c r="X1000" s="257"/>
      <c r="Y1000" s="257"/>
      <c r="Z1000" s="257"/>
      <c r="AA1000" s="257"/>
      <c r="AB1000" s="257"/>
      <c r="AC1000" s="257"/>
      <c r="AD1000" s="257"/>
      <c r="AE1000" s="364">
        <f>AE999</f>
        <v>0</v>
      </c>
      <c r="AF1000" s="364">
        <f t="shared" ref="AF1000" si="2942">AF999</f>
        <v>0</v>
      </c>
      <c r="AG1000" s="364">
        <f t="shared" ref="AG1000" si="2943">AG999</f>
        <v>0</v>
      </c>
      <c r="AH1000" s="364">
        <f t="shared" ref="AH1000" si="2944">AH999</f>
        <v>0</v>
      </c>
      <c r="AI1000" s="364">
        <f t="shared" ref="AI1000" si="2945">AI999</f>
        <v>0</v>
      </c>
      <c r="AJ1000" s="364">
        <f t="shared" ref="AJ1000" si="2946">AJ999</f>
        <v>0</v>
      </c>
      <c r="AK1000" s="364">
        <f t="shared" ref="AK1000" si="2947">AK999</f>
        <v>0</v>
      </c>
      <c r="AL1000" s="364">
        <f t="shared" ref="AL1000" si="2948">AL999</f>
        <v>0</v>
      </c>
      <c r="AM1000" s="364">
        <f t="shared" ref="AM1000" si="2949">AM999</f>
        <v>0</v>
      </c>
      <c r="AN1000" s="364">
        <f t="shared" ref="AN1000" si="2950">AN999</f>
        <v>0</v>
      </c>
      <c r="AO1000" s="364">
        <f t="shared" ref="AO1000" si="2951">AO999</f>
        <v>0</v>
      </c>
      <c r="AP1000" s="364">
        <f t="shared" ref="AP1000" si="2952">AP999</f>
        <v>0</v>
      </c>
      <c r="AQ1000" s="364">
        <f t="shared" ref="AQ1000" si="2953">AQ999</f>
        <v>0</v>
      </c>
      <c r="AR1000" s="364">
        <f t="shared" ref="AR1000" si="2954">AR999</f>
        <v>0</v>
      </c>
      <c r="AS1000" s="259"/>
    </row>
    <row r="1001" spans="1:45" ht="15" customHeight="1" outlineLevel="1">
      <c r="A1001" s="466"/>
      <c r="B1001" s="256"/>
      <c r="C1001" s="267"/>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c r="X1001" s="253"/>
      <c r="Y1001" s="253"/>
      <c r="Z1001" s="253"/>
      <c r="AA1001" s="253"/>
      <c r="AB1001" s="253"/>
      <c r="AC1001" s="253"/>
      <c r="AD1001" s="253"/>
      <c r="AE1001" s="365"/>
      <c r="AF1001" s="365"/>
      <c r="AG1001" s="365"/>
      <c r="AH1001" s="365"/>
      <c r="AI1001" s="365"/>
      <c r="AJ1001" s="365"/>
      <c r="AK1001" s="365"/>
      <c r="AL1001" s="365"/>
      <c r="AM1001" s="365"/>
      <c r="AN1001" s="365"/>
      <c r="AO1001" s="365"/>
      <c r="AP1001" s="365"/>
      <c r="AQ1001" s="365"/>
      <c r="AR1001" s="365"/>
      <c r="AS1001" s="268"/>
    </row>
    <row r="1002" spans="1:45" ht="15" customHeight="1" outlineLevel="1">
      <c r="A1002" s="466">
        <v>4</v>
      </c>
      <c r="B1002" s="275" t="s">
        <v>654</v>
      </c>
      <c r="C1002" s="253" t="s">
        <v>25</v>
      </c>
      <c r="D1002" s="257"/>
      <c r="E1002" s="257"/>
      <c r="F1002" s="257"/>
      <c r="G1002" s="257"/>
      <c r="H1002" s="257"/>
      <c r="I1002" s="257"/>
      <c r="J1002" s="257"/>
      <c r="K1002" s="257"/>
      <c r="L1002" s="257"/>
      <c r="M1002" s="257"/>
      <c r="N1002" s="257"/>
      <c r="O1002" s="257"/>
      <c r="P1002" s="257"/>
      <c r="Q1002" s="253"/>
      <c r="R1002" s="257"/>
      <c r="S1002" s="257"/>
      <c r="T1002" s="257"/>
      <c r="U1002" s="257"/>
      <c r="V1002" s="257"/>
      <c r="W1002" s="257"/>
      <c r="X1002" s="257"/>
      <c r="Y1002" s="257"/>
      <c r="Z1002" s="257"/>
      <c r="AA1002" s="257"/>
      <c r="AB1002" s="257"/>
      <c r="AC1002" s="257"/>
      <c r="AD1002" s="257"/>
      <c r="AE1002" s="368"/>
      <c r="AF1002" s="368"/>
      <c r="AG1002" s="368"/>
      <c r="AH1002" s="368"/>
      <c r="AI1002" s="368"/>
      <c r="AJ1002" s="368"/>
      <c r="AK1002" s="368"/>
      <c r="AL1002" s="363"/>
      <c r="AM1002" s="363"/>
      <c r="AN1002" s="363"/>
      <c r="AO1002" s="363"/>
      <c r="AP1002" s="363"/>
      <c r="AQ1002" s="363"/>
      <c r="AR1002" s="363"/>
      <c r="AS1002" s="258">
        <f>SUM(AE1002:AR1002)</f>
        <v>0</v>
      </c>
    </row>
    <row r="1003" spans="1:45" ht="15" customHeight="1" outlineLevel="1">
      <c r="A1003" s="466"/>
      <c r="B1003" s="256" t="s">
        <v>345</v>
      </c>
      <c r="C1003" s="253" t="s">
        <v>163</v>
      </c>
      <c r="D1003" s="257"/>
      <c r="E1003" s="257"/>
      <c r="F1003" s="257"/>
      <c r="G1003" s="257"/>
      <c r="H1003" s="257"/>
      <c r="I1003" s="257"/>
      <c r="J1003" s="257"/>
      <c r="K1003" s="257"/>
      <c r="L1003" s="257"/>
      <c r="M1003" s="257"/>
      <c r="N1003" s="257"/>
      <c r="O1003" s="257"/>
      <c r="P1003" s="257"/>
      <c r="Q1003" s="416"/>
      <c r="R1003" s="257"/>
      <c r="S1003" s="257"/>
      <c r="T1003" s="257"/>
      <c r="U1003" s="257"/>
      <c r="V1003" s="257"/>
      <c r="W1003" s="257"/>
      <c r="X1003" s="257"/>
      <c r="Y1003" s="257"/>
      <c r="Z1003" s="257"/>
      <c r="AA1003" s="257"/>
      <c r="AB1003" s="257"/>
      <c r="AC1003" s="257"/>
      <c r="AD1003" s="257"/>
      <c r="AE1003" s="364">
        <f>AE1002</f>
        <v>0</v>
      </c>
      <c r="AF1003" s="364">
        <f t="shared" ref="AF1003" si="2955">AF1002</f>
        <v>0</v>
      </c>
      <c r="AG1003" s="364">
        <f t="shared" ref="AG1003" si="2956">AG1002</f>
        <v>0</v>
      </c>
      <c r="AH1003" s="364">
        <f t="shared" ref="AH1003" si="2957">AH1002</f>
        <v>0</v>
      </c>
      <c r="AI1003" s="364">
        <f t="shared" ref="AI1003" si="2958">AI1002</f>
        <v>0</v>
      </c>
      <c r="AJ1003" s="364">
        <f t="shared" ref="AJ1003" si="2959">AJ1002</f>
        <v>0</v>
      </c>
      <c r="AK1003" s="364">
        <f t="shared" ref="AK1003" si="2960">AK1002</f>
        <v>0</v>
      </c>
      <c r="AL1003" s="364">
        <f t="shared" ref="AL1003" si="2961">AL1002</f>
        <v>0</v>
      </c>
      <c r="AM1003" s="364">
        <f t="shared" ref="AM1003" si="2962">AM1002</f>
        <v>0</v>
      </c>
      <c r="AN1003" s="364">
        <f t="shared" ref="AN1003" si="2963">AN1002</f>
        <v>0</v>
      </c>
      <c r="AO1003" s="364">
        <f t="shared" ref="AO1003" si="2964">AO1002</f>
        <v>0</v>
      </c>
      <c r="AP1003" s="364">
        <f t="shared" ref="AP1003" si="2965">AP1002</f>
        <v>0</v>
      </c>
      <c r="AQ1003" s="364">
        <f t="shared" ref="AQ1003" si="2966">AQ1002</f>
        <v>0</v>
      </c>
      <c r="AR1003" s="364">
        <f t="shared" ref="AR1003" si="2967">AR1002</f>
        <v>0</v>
      </c>
      <c r="AS1003" s="259"/>
    </row>
    <row r="1004" spans="1:45" ht="15" customHeight="1" outlineLevel="1">
      <c r="A1004" s="466"/>
      <c r="B1004" s="256"/>
      <c r="C1004" s="267"/>
      <c r="D1004" s="266"/>
      <c r="E1004" s="266"/>
      <c r="F1004" s="266"/>
      <c r="G1004" s="266"/>
      <c r="H1004" s="266"/>
      <c r="I1004" s="266"/>
      <c r="J1004" s="266"/>
      <c r="K1004" s="266"/>
      <c r="L1004" s="266"/>
      <c r="M1004" s="266"/>
      <c r="N1004" s="266"/>
      <c r="O1004" s="266"/>
      <c r="P1004" s="266"/>
      <c r="Q1004" s="253"/>
      <c r="R1004" s="266"/>
      <c r="S1004" s="266"/>
      <c r="T1004" s="266"/>
      <c r="U1004" s="266"/>
      <c r="V1004" s="266"/>
      <c r="W1004" s="266"/>
      <c r="X1004" s="266"/>
      <c r="Y1004" s="266"/>
      <c r="Z1004" s="266"/>
      <c r="AA1004" s="266"/>
      <c r="AB1004" s="266"/>
      <c r="AC1004" s="266"/>
      <c r="AD1004" s="266"/>
      <c r="AE1004" s="365"/>
      <c r="AF1004" s="365"/>
      <c r="AG1004" s="365"/>
      <c r="AH1004" s="365"/>
      <c r="AI1004" s="365"/>
      <c r="AJ1004" s="365"/>
      <c r="AK1004" s="365"/>
      <c r="AL1004" s="365"/>
      <c r="AM1004" s="365"/>
      <c r="AN1004" s="365"/>
      <c r="AO1004" s="365"/>
      <c r="AP1004" s="365"/>
      <c r="AQ1004" s="365"/>
      <c r="AR1004" s="365"/>
      <c r="AS1004" s="268"/>
    </row>
    <row r="1005" spans="1:45" ht="15" customHeight="1" outlineLevel="1">
      <c r="A1005" s="466">
        <v>5</v>
      </c>
      <c r="B1005" s="381" t="s">
        <v>98</v>
      </c>
      <c r="C1005" s="253" t="s">
        <v>25</v>
      </c>
      <c r="D1005" s="257"/>
      <c r="E1005" s="257"/>
      <c r="F1005" s="257"/>
      <c r="G1005" s="257"/>
      <c r="H1005" s="257"/>
      <c r="I1005" s="257"/>
      <c r="J1005" s="257"/>
      <c r="K1005" s="257"/>
      <c r="L1005" s="257"/>
      <c r="M1005" s="257"/>
      <c r="N1005" s="257"/>
      <c r="O1005" s="257"/>
      <c r="P1005" s="257"/>
      <c r="Q1005" s="253"/>
      <c r="R1005" s="257"/>
      <c r="S1005" s="257"/>
      <c r="T1005" s="257"/>
      <c r="U1005" s="257"/>
      <c r="V1005" s="257"/>
      <c r="W1005" s="257"/>
      <c r="X1005" s="257"/>
      <c r="Y1005" s="257"/>
      <c r="Z1005" s="257"/>
      <c r="AA1005" s="257"/>
      <c r="AB1005" s="257"/>
      <c r="AC1005" s="257"/>
      <c r="AD1005" s="257"/>
      <c r="AE1005" s="368"/>
      <c r="AF1005" s="368"/>
      <c r="AG1005" s="368"/>
      <c r="AH1005" s="368"/>
      <c r="AI1005" s="368"/>
      <c r="AJ1005" s="368"/>
      <c r="AK1005" s="368"/>
      <c r="AL1005" s="363"/>
      <c r="AM1005" s="363"/>
      <c r="AN1005" s="363"/>
      <c r="AO1005" s="363"/>
      <c r="AP1005" s="363"/>
      <c r="AQ1005" s="363"/>
      <c r="AR1005" s="363"/>
      <c r="AS1005" s="258">
        <f>SUM(AE1005:AR1005)</f>
        <v>0</v>
      </c>
    </row>
    <row r="1006" spans="1:45" ht="15" customHeight="1" outlineLevel="1">
      <c r="A1006" s="466"/>
      <c r="B1006" s="256" t="s">
        <v>345</v>
      </c>
      <c r="C1006" s="253" t="s">
        <v>163</v>
      </c>
      <c r="D1006" s="257"/>
      <c r="E1006" s="257"/>
      <c r="F1006" s="257"/>
      <c r="G1006" s="257"/>
      <c r="H1006" s="257"/>
      <c r="I1006" s="257"/>
      <c r="J1006" s="257"/>
      <c r="K1006" s="257"/>
      <c r="L1006" s="257"/>
      <c r="M1006" s="257"/>
      <c r="N1006" s="257"/>
      <c r="O1006" s="257"/>
      <c r="P1006" s="257"/>
      <c r="Q1006" s="416"/>
      <c r="R1006" s="257"/>
      <c r="S1006" s="257"/>
      <c r="T1006" s="257"/>
      <c r="U1006" s="257"/>
      <c r="V1006" s="257"/>
      <c r="W1006" s="257"/>
      <c r="X1006" s="257"/>
      <c r="Y1006" s="257"/>
      <c r="Z1006" s="257"/>
      <c r="AA1006" s="257"/>
      <c r="AB1006" s="257"/>
      <c r="AC1006" s="257"/>
      <c r="AD1006" s="257"/>
      <c r="AE1006" s="364">
        <f>AE1005</f>
        <v>0</v>
      </c>
      <c r="AF1006" s="364">
        <f t="shared" ref="AF1006" si="2968">AF1005</f>
        <v>0</v>
      </c>
      <c r="AG1006" s="364">
        <f t="shared" ref="AG1006" si="2969">AG1005</f>
        <v>0</v>
      </c>
      <c r="AH1006" s="364">
        <f t="shared" ref="AH1006" si="2970">AH1005</f>
        <v>0</v>
      </c>
      <c r="AI1006" s="364">
        <f t="shared" ref="AI1006" si="2971">AI1005</f>
        <v>0</v>
      </c>
      <c r="AJ1006" s="364">
        <f t="shared" ref="AJ1006" si="2972">AJ1005</f>
        <v>0</v>
      </c>
      <c r="AK1006" s="364">
        <f t="shared" ref="AK1006" si="2973">AK1005</f>
        <v>0</v>
      </c>
      <c r="AL1006" s="364">
        <f t="shared" ref="AL1006" si="2974">AL1005</f>
        <v>0</v>
      </c>
      <c r="AM1006" s="364">
        <f t="shared" ref="AM1006" si="2975">AM1005</f>
        <v>0</v>
      </c>
      <c r="AN1006" s="364">
        <f t="shared" ref="AN1006" si="2976">AN1005</f>
        <v>0</v>
      </c>
      <c r="AO1006" s="364">
        <f t="shared" ref="AO1006" si="2977">AO1005</f>
        <v>0</v>
      </c>
      <c r="AP1006" s="364">
        <f t="shared" ref="AP1006" si="2978">AP1005</f>
        <v>0</v>
      </c>
      <c r="AQ1006" s="364">
        <f t="shared" ref="AQ1006" si="2979">AQ1005</f>
        <v>0</v>
      </c>
      <c r="AR1006" s="364">
        <f t="shared" ref="AR1006" si="2980">AR1005</f>
        <v>0</v>
      </c>
      <c r="AS1006" s="259"/>
    </row>
    <row r="1007" spans="1:45" ht="15" customHeight="1" outlineLevel="1">
      <c r="A1007" s="466"/>
      <c r="B1007" s="256"/>
      <c r="C1007" s="253"/>
      <c r="D1007" s="253"/>
      <c r="E1007" s="253"/>
      <c r="F1007" s="253"/>
      <c r="G1007" s="253"/>
      <c r="H1007" s="253"/>
      <c r="I1007" s="253"/>
      <c r="J1007" s="253"/>
      <c r="K1007" s="253"/>
      <c r="L1007" s="253"/>
      <c r="M1007" s="253"/>
      <c r="N1007" s="253"/>
      <c r="O1007" s="253"/>
      <c r="P1007" s="253"/>
      <c r="Q1007" s="253"/>
      <c r="R1007" s="253"/>
      <c r="S1007" s="253"/>
      <c r="T1007" s="253"/>
      <c r="U1007" s="253"/>
      <c r="V1007" s="253"/>
      <c r="W1007" s="253"/>
      <c r="X1007" s="253"/>
      <c r="Y1007" s="253"/>
      <c r="Z1007" s="253"/>
      <c r="AA1007" s="253"/>
      <c r="AB1007" s="253"/>
      <c r="AC1007" s="253"/>
      <c r="AD1007" s="253"/>
      <c r="AE1007" s="375"/>
      <c r="AF1007" s="376"/>
      <c r="AG1007" s="376"/>
      <c r="AH1007" s="376"/>
      <c r="AI1007" s="376"/>
      <c r="AJ1007" s="376"/>
      <c r="AK1007" s="376"/>
      <c r="AL1007" s="376"/>
      <c r="AM1007" s="376"/>
      <c r="AN1007" s="376"/>
      <c r="AO1007" s="376"/>
      <c r="AP1007" s="376"/>
      <c r="AQ1007" s="376"/>
      <c r="AR1007" s="376"/>
      <c r="AS1007" s="259"/>
    </row>
    <row r="1008" spans="1:45" ht="15.75" outlineLevel="1">
      <c r="A1008" s="466"/>
      <c r="B1008" s="280" t="s">
        <v>495</v>
      </c>
      <c r="C1008" s="251"/>
      <c r="D1008" s="251"/>
      <c r="E1008" s="251"/>
      <c r="F1008" s="251"/>
      <c r="G1008" s="251"/>
      <c r="H1008" s="251"/>
      <c r="I1008" s="251"/>
      <c r="J1008" s="251"/>
      <c r="K1008" s="251"/>
      <c r="L1008" s="251"/>
      <c r="M1008" s="251"/>
      <c r="N1008" s="251"/>
      <c r="O1008" s="251"/>
      <c r="P1008" s="251"/>
      <c r="Q1008" s="252"/>
      <c r="R1008" s="251"/>
      <c r="S1008" s="251"/>
      <c r="T1008" s="251"/>
      <c r="U1008" s="251"/>
      <c r="V1008" s="251"/>
      <c r="W1008" s="251"/>
      <c r="X1008" s="251"/>
      <c r="Y1008" s="251"/>
      <c r="Z1008" s="251"/>
      <c r="AA1008" s="251"/>
      <c r="AB1008" s="251"/>
      <c r="AC1008" s="251"/>
      <c r="AD1008" s="251"/>
      <c r="AE1008" s="367"/>
      <c r="AF1008" s="367"/>
      <c r="AG1008" s="367"/>
      <c r="AH1008" s="367"/>
      <c r="AI1008" s="367"/>
      <c r="AJ1008" s="367"/>
      <c r="AK1008" s="367"/>
      <c r="AL1008" s="367"/>
      <c r="AM1008" s="367"/>
      <c r="AN1008" s="367"/>
      <c r="AO1008" s="367"/>
      <c r="AP1008" s="367"/>
      <c r="AQ1008" s="367"/>
      <c r="AR1008" s="367"/>
      <c r="AS1008" s="254"/>
    </row>
    <row r="1009" spans="1:45" ht="15" customHeight="1" outlineLevel="1">
      <c r="A1009" s="466">
        <v>6</v>
      </c>
      <c r="B1009" s="381" t="s">
        <v>99</v>
      </c>
      <c r="C1009" s="253" t="s">
        <v>25</v>
      </c>
      <c r="D1009" s="257"/>
      <c r="E1009" s="257"/>
      <c r="F1009" s="257"/>
      <c r="G1009" s="257"/>
      <c r="H1009" s="257"/>
      <c r="I1009" s="257"/>
      <c r="J1009" s="257"/>
      <c r="K1009" s="257"/>
      <c r="L1009" s="257"/>
      <c r="M1009" s="257"/>
      <c r="N1009" s="257"/>
      <c r="O1009" s="257"/>
      <c r="P1009" s="257"/>
      <c r="Q1009" s="257">
        <v>12</v>
      </c>
      <c r="R1009" s="257"/>
      <c r="S1009" s="257"/>
      <c r="T1009" s="257"/>
      <c r="U1009" s="257"/>
      <c r="V1009" s="257"/>
      <c r="W1009" s="257"/>
      <c r="X1009" s="257"/>
      <c r="Y1009" s="257"/>
      <c r="Z1009" s="257"/>
      <c r="AA1009" s="257"/>
      <c r="AB1009" s="257"/>
      <c r="AC1009" s="257"/>
      <c r="AD1009" s="257"/>
      <c r="AE1009" s="368"/>
      <c r="AF1009" s="368"/>
      <c r="AG1009" s="368"/>
      <c r="AH1009" s="368"/>
      <c r="AI1009" s="368"/>
      <c r="AJ1009" s="368"/>
      <c r="AK1009" s="368"/>
      <c r="AL1009" s="368"/>
      <c r="AM1009" s="368"/>
      <c r="AN1009" s="368"/>
      <c r="AO1009" s="368"/>
      <c r="AP1009" s="368"/>
      <c r="AQ1009" s="368"/>
      <c r="AR1009" s="368"/>
      <c r="AS1009" s="258">
        <f>SUM(AE1009:AR1009)</f>
        <v>0</v>
      </c>
    </row>
    <row r="1010" spans="1:45" ht="15" customHeight="1" outlineLevel="1">
      <c r="A1010" s="466"/>
      <c r="B1010" s="256" t="s">
        <v>345</v>
      </c>
      <c r="C1010" s="253" t="s">
        <v>163</v>
      </c>
      <c r="D1010" s="257"/>
      <c r="E1010" s="257"/>
      <c r="F1010" s="257"/>
      <c r="G1010" s="257"/>
      <c r="H1010" s="257"/>
      <c r="I1010" s="257"/>
      <c r="J1010" s="257"/>
      <c r="K1010" s="257"/>
      <c r="L1010" s="257"/>
      <c r="M1010" s="257"/>
      <c r="N1010" s="257"/>
      <c r="O1010" s="257"/>
      <c r="P1010" s="257"/>
      <c r="Q1010" s="257">
        <f>Q1009</f>
        <v>12</v>
      </c>
      <c r="R1010" s="257"/>
      <c r="S1010" s="257"/>
      <c r="T1010" s="257"/>
      <c r="U1010" s="257"/>
      <c r="V1010" s="257"/>
      <c r="W1010" s="257"/>
      <c r="X1010" s="257"/>
      <c r="Y1010" s="257"/>
      <c r="Z1010" s="257"/>
      <c r="AA1010" s="257"/>
      <c r="AB1010" s="257"/>
      <c r="AC1010" s="257"/>
      <c r="AD1010" s="257"/>
      <c r="AE1010" s="364">
        <f>AE1009</f>
        <v>0</v>
      </c>
      <c r="AF1010" s="364">
        <f t="shared" ref="AF1010" si="2981">AF1009</f>
        <v>0</v>
      </c>
      <c r="AG1010" s="364">
        <f t="shared" ref="AG1010" si="2982">AG1009</f>
        <v>0</v>
      </c>
      <c r="AH1010" s="364">
        <f t="shared" ref="AH1010" si="2983">AH1009</f>
        <v>0</v>
      </c>
      <c r="AI1010" s="364">
        <f t="shared" ref="AI1010" si="2984">AI1009</f>
        <v>0</v>
      </c>
      <c r="AJ1010" s="364">
        <f t="shared" ref="AJ1010" si="2985">AJ1009</f>
        <v>0</v>
      </c>
      <c r="AK1010" s="364">
        <f t="shared" ref="AK1010" si="2986">AK1009</f>
        <v>0</v>
      </c>
      <c r="AL1010" s="364">
        <f t="shared" ref="AL1010" si="2987">AL1009</f>
        <v>0</v>
      </c>
      <c r="AM1010" s="364">
        <f t="shared" ref="AM1010" si="2988">AM1009</f>
        <v>0</v>
      </c>
      <c r="AN1010" s="364">
        <f t="shared" ref="AN1010" si="2989">AN1009</f>
        <v>0</v>
      </c>
      <c r="AO1010" s="364">
        <f t="shared" ref="AO1010" si="2990">AO1009</f>
        <v>0</v>
      </c>
      <c r="AP1010" s="364">
        <f t="shared" ref="AP1010" si="2991">AP1009</f>
        <v>0</v>
      </c>
      <c r="AQ1010" s="364">
        <f t="shared" ref="AQ1010" si="2992">AQ1009</f>
        <v>0</v>
      </c>
      <c r="AR1010" s="364">
        <f t="shared" ref="AR1010" si="2993">AR1009</f>
        <v>0</v>
      </c>
      <c r="AS1010" s="272"/>
    </row>
    <row r="1011" spans="1:45" ht="15" customHeight="1" outlineLevel="1">
      <c r="A1011" s="466"/>
      <c r="B1011" s="271"/>
      <c r="C1011" s="273"/>
      <c r="D1011" s="253"/>
      <c r="E1011" s="253"/>
      <c r="F1011" s="253"/>
      <c r="G1011" s="253"/>
      <c r="H1011" s="253"/>
      <c r="I1011" s="253"/>
      <c r="J1011" s="253"/>
      <c r="K1011" s="253"/>
      <c r="L1011" s="253"/>
      <c r="M1011" s="253"/>
      <c r="N1011" s="253"/>
      <c r="O1011" s="253"/>
      <c r="P1011" s="253"/>
      <c r="Q1011" s="253"/>
      <c r="R1011" s="253"/>
      <c r="S1011" s="253"/>
      <c r="T1011" s="253"/>
      <c r="U1011" s="253"/>
      <c r="V1011" s="253"/>
      <c r="W1011" s="253"/>
      <c r="X1011" s="253"/>
      <c r="Y1011" s="253"/>
      <c r="Z1011" s="253"/>
      <c r="AA1011" s="253"/>
      <c r="AB1011" s="253"/>
      <c r="AC1011" s="253"/>
      <c r="AD1011" s="253"/>
      <c r="AE1011" s="369"/>
      <c r="AF1011" s="369"/>
      <c r="AG1011" s="369"/>
      <c r="AH1011" s="369"/>
      <c r="AI1011" s="369"/>
      <c r="AJ1011" s="369"/>
      <c r="AK1011" s="369"/>
      <c r="AL1011" s="369"/>
      <c r="AM1011" s="369"/>
      <c r="AN1011" s="369"/>
      <c r="AO1011" s="369"/>
      <c r="AP1011" s="369"/>
      <c r="AQ1011" s="369"/>
      <c r="AR1011" s="369"/>
      <c r="AS1011" s="274"/>
    </row>
    <row r="1012" spans="1:45" ht="15" customHeight="1" outlineLevel="1">
      <c r="A1012" s="466">
        <v>7</v>
      </c>
      <c r="B1012" s="381" t="s">
        <v>100</v>
      </c>
      <c r="C1012" s="253" t="s">
        <v>25</v>
      </c>
      <c r="D1012" s="257"/>
      <c r="E1012" s="257"/>
      <c r="F1012" s="257"/>
      <c r="G1012" s="257"/>
      <c r="H1012" s="257"/>
      <c r="I1012" s="257"/>
      <c r="J1012" s="257"/>
      <c r="K1012" s="257"/>
      <c r="L1012" s="257"/>
      <c r="M1012" s="257"/>
      <c r="N1012" s="257"/>
      <c r="O1012" s="257"/>
      <c r="P1012" s="257"/>
      <c r="Q1012" s="257">
        <v>12</v>
      </c>
      <c r="R1012" s="257"/>
      <c r="S1012" s="257"/>
      <c r="T1012" s="257"/>
      <c r="U1012" s="257"/>
      <c r="V1012" s="257"/>
      <c r="W1012" s="257"/>
      <c r="X1012" s="257"/>
      <c r="Y1012" s="257"/>
      <c r="Z1012" s="257"/>
      <c r="AA1012" s="257"/>
      <c r="AB1012" s="257"/>
      <c r="AC1012" s="257"/>
      <c r="AD1012" s="257"/>
      <c r="AE1012" s="368"/>
      <c r="AF1012" s="368"/>
      <c r="AG1012" s="368"/>
      <c r="AH1012" s="368"/>
      <c r="AI1012" s="368"/>
      <c r="AJ1012" s="368"/>
      <c r="AK1012" s="368"/>
      <c r="AL1012" s="368"/>
      <c r="AM1012" s="368"/>
      <c r="AN1012" s="368"/>
      <c r="AO1012" s="368"/>
      <c r="AP1012" s="368"/>
      <c r="AQ1012" s="368"/>
      <c r="AR1012" s="368"/>
      <c r="AS1012" s="258">
        <f>SUM(AE1012:AR1012)</f>
        <v>0</v>
      </c>
    </row>
    <row r="1013" spans="1:45" ht="15" customHeight="1" outlineLevel="1">
      <c r="A1013" s="466"/>
      <c r="B1013" s="256" t="s">
        <v>345</v>
      </c>
      <c r="C1013" s="253" t="s">
        <v>163</v>
      </c>
      <c r="D1013" s="257"/>
      <c r="E1013" s="257"/>
      <c r="F1013" s="257"/>
      <c r="G1013" s="257"/>
      <c r="H1013" s="257"/>
      <c r="I1013" s="257"/>
      <c r="J1013" s="257"/>
      <c r="K1013" s="257"/>
      <c r="L1013" s="257"/>
      <c r="M1013" s="257"/>
      <c r="N1013" s="257"/>
      <c r="O1013" s="257"/>
      <c r="P1013" s="257"/>
      <c r="Q1013" s="257">
        <f>Q1012</f>
        <v>12</v>
      </c>
      <c r="R1013" s="257"/>
      <c r="S1013" s="257"/>
      <c r="T1013" s="257"/>
      <c r="U1013" s="257"/>
      <c r="V1013" s="257"/>
      <c r="W1013" s="257"/>
      <c r="X1013" s="257"/>
      <c r="Y1013" s="257"/>
      <c r="Z1013" s="257"/>
      <c r="AA1013" s="257"/>
      <c r="AB1013" s="257"/>
      <c r="AC1013" s="257"/>
      <c r="AD1013" s="257"/>
      <c r="AE1013" s="364">
        <f>AE1012</f>
        <v>0</v>
      </c>
      <c r="AF1013" s="364">
        <f t="shared" ref="AF1013" si="2994">AF1012</f>
        <v>0</v>
      </c>
      <c r="AG1013" s="364">
        <f t="shared" ref="AG1013" si="2995">AG1012</f>
        <v>0</v>
      </c>
      <c r="AH1013" s="364">
        <f t="shared" ref="AH1013" si="2996">AH1012</f>
        <v>0</v>
      </c>
      <c r="AI1013" s="364">
        <f t="shared" ref="AI1013" si="2997">AI1012</f>
        <v>0</v>
      </c>
      <c r="AJ1013" s="364">
        <f t="shared" ref="AJ1013" si="2998">AJ1012</f>
        <v>0</v>
      </c>
      <c r="AK1013" s="364">
        <f t="shared" ref="AK1013" si="2999">AK1012</f>
        <v>0</v>
      </c>
      <c r="AL1013" s="364">
        <f t="shared" ref="AL1013" si="3000">AL1012</f>
        <v>0</v>
      </c>
      <c r="AM1013" s="364">
        <f t="shared" ref="AM1013" si="3001">AM1012</f>
        <v>0</v>
      </c>
      <c r="AN1013" s="364">
        <f t="shared" ref="AN1013" si="3002">AN1012</f>
        <v>0</v>
      </c>
      <c r="AO1013" s="364">
        <f t="shared" ref="AO1013" si="3003">AO1012</f>
        <v>0</v>
      </c>
      <c r="AP1013" s="364">
        <f t="shared" ref="AP1013" si="3004">AP1012</f>
        <v>0</v>
      </c>
      <c r="AQ1013" s="364">
        <f t="shared" ref="AQ1013" si="3005">AQ1012</f>
        <v>0</v>
      </c>
      <c r="AR1013" s="364">
        <f t="shared" ref="AR1013" si="3006">AR1012</f>
        <v>0</v>
      </c>
      <c r="AS1013" s="272"/>
    </row>
    <row r="1014" spans="1:45" ht="15" customHeight="1" outlineLevel="1">
      <c r="A1014" s="466"/>
      <c r="B1014" s="275"/>
      <c r="C1014" s="273"/>
      <c r="D1014" s="253"/>
      <c r="E1014" s="253"/>
      <c r="F1014" s="253"/>
      <c r="G1014" s="253"/>
      <c r="H1014" s="253"/>
      <c r="I1014" s="253"/>
      <c r="J1014" s="253"/>
      <c r="K1014" s="253"/>
      <c r="L1014" s="253"/>
      <c r="M1014" s="253"/>
      <c r="N1014" s="253"/>
      <c r="O1014" s="253"/>
      <c r="P1014" s="253"/>
      <c r="Q1014" s="253"/>
      <c r="R1014" s="253"/>
      <c r="S1014" s="253"/>
      <c r="T1014" s="253"/>
      <c r="U1014" s="253"/>
      <c r="V1014" s="253"/>
      <c r="W1014" s="253"/>
      <c r="X1014" s="253"/>
      <c r="Y1014" s="253"/>
      <c r="Z1014" s="253"/>
      <c r="AA1014" s="253"/>
      <c r="AB1014" s="253"/>
      <c r="AC1014" s="253"/>
      <c r="AD1014" s="253"/>
      <c r="AE1014" s="369"/>
      <c r="AF1014" s="370"/>
      <c r="AG1014" s="369"/>
      <c r="AH1014" s="369"/>
      <c r="AI1014" s="369"/>
      <c r="AJ1014" s="369"/>
      <c r="AK1014" s="369"/>
      <c r="AL1014" s="369"/>
      <c r="AM1014" s="369"/>
      <c r="AN1014" s="369"/>
      <c r="AO1014" s="369"/>
      <c r="AP1014" s="369"/>
      <c r="AQ1014" s="369"/>
      <c r="AR1014" s="369"/>
      <c r="AS1014" s="274"/>
    </row>
    <row r="1015" spans="1:45" ht="15" customHeight="1" outlineLevel="1">
      <c r="A1015" s="466">
        <v>8</v>
      </c>
      <c r="B1015" s="381" t="s">
        <v>101</v>
      </c>
      <c r="C1015" s="253" t="s">
        <v>25</v>
      </c>
      <c r="D1015" s="257"/>
      <c r="E1015" s="257"/>
      <c r="F1015" s="257"/>
      <c r="G1015" s="257"/>
      <c r="H1015" s="257"/>
      <c r="I1015" s="257"/>
      <c r="J1015" s="257"/>
      <c r="K1015" s="257"/>
      <c r="L1015" s="257"/>
      <c r="M1015" s="257"/>
      <c r="N1015" s="257"/>
      <c r="O1015" s="257"/>
      <c r="P1015" s="257"/>
      <c r="Q1015" s="257">
        <v>12</v>
      </c>
      <c r="R1015" s="257"/>
      <c r="S1015" s="257"/>
      <c r="T1015" s="257"/>
      <c r="U1015" s="257"/>
      <c r="V1015" s="257"/>
      <c r="W1015" s="257"/>
      <c r="X1015" s="257"/>
      <c r="Y1015" s="257"/>
      <c r="Z1015" s="257"/>
      <c r="AA1015" s="257"/>
      <c r="AB1015" s="257"/>
      <c r="AC1015" s="257"/>
      <c r="AD1015" s="257"/>
      <c r="AE1015" s="368"/>
      <c r="AF1015" s="368"/>
      <c r="AG1015" s="368"/>
      <c r="AH1015" s="368"/>
      <c r="AI1015" s="368"/>
      <c r="AJ1015" s="368"/>
      <c r="AK1015" s="368"/>
      <c r="AL1015" s="368"/>
      <c r="AM1015" s="368"/>
      <c r="AN1015" s="368"/>
      <c r="AO1015" s="368"/>
      <c r="AP1015" s="368"/>
      <c r="AQ1015" s="368"/>
      <c r="AR1015" s="368"/>
      <c r="AS1015" s="258">
        <f>SUM(AE1015:AR1015)</f>
        <v>0</v>
      </c>
    </row>
    <row r="1016" spans="1:45" ht="15" customHeight="1" outlineLevel="1">
      <c r="A1016" s="466"/>
      <c r="B1016" s="256" t="s">
        <v>345</v>
      </c>
      <c r="C1016" s="253" t="s">
        <v>163</v>
      </c>
      <c r="D1016" s="257"/>
      <c r="E1016" s="257"/>
      <c r="F1016" s="257"/>
      <c r="G1016" s="257"/>
      <c r="H1016" s="257"/>
      <c r="I1016" s="257"/>
      <c r="J1016" s="257"/>
      <c r="K1016" s="257"/>
      <c r="L1016" s="257"/>
      <c r="M1016" s="257"/>
      <c r="N1016" s="257"/>
      <c r="O1016" s="257"/>
      <c r="P1016" s="257"/>
      <c r="Q1016" s="257">
        <f>Q1015</f>
        <v>12</v>
      </c>
      <c r="R1016" s="257"/>
      <c r="S1016" s="257"/>
      <c r="T1016" s="257"/>
      <c r="U1016" s="257"/>
      <c r="V1016" s="257"/>
      <c r="W1016" s="257"/>
      <c r="X1016" s="257"/>
      <c r="Y1016" s="257"/>
      <c r="Z1016" s="257"/>
      <c r="AA1016" s="257"/>
      <c r="AB1016" s="257"/>
      <c r="AC1016" s="257"/>
      <c r="AD1016" s="257"/>
      <c r="AE1016" s="364">
        <f>AE1015</f>
        <v>0</v>
      </c>
      <c r="AF1016" s="364">
        <f t="shared" ref="AF1016" si="3007">AF1015</f>
        <v>0</v>
      </c>
      <c r="AG1016" s="364">
        <f t="shared" ref="AG1016" si="3008">AG1015</f>
        <v>0</v>
      </c>
      <c r="AH1016" s="364">
        <f t="shared" ref="AH1016" si="3009">AH1015</f>
        <v>0</v>
      </c>
      <c r="AI1016" s="364">
        <f t="shared" ref="AI1016" si="3010">AI1015</f>
        <v>0</v>
      </c>
      <c r="AJ1016" s="364">
        <f t="shared" ref="AJ1016" si="3011">AJ1015</f>
        <v>0</v>
      </c>
      <c r="AK1016" s="364">
        <f t="shared" ref="AK1016" si="3012">AK1015</f>
        <v>0</v>
      </c>
      <c r="AL1016" s="364">
        <f t="shared" ref="AL1016" si="3013">AL1015</f>
        <v>0</v>
      </c>
      <c r="AM1016" s="364">
        <f t="shared" ref="AM1016" si="3014">AM1015</f>
        <v>0</v>
      </c>
      <c r="AN1016" s="364">
        <f t="shared" ref="AN1016" si="3015">AN1015</f>
        <v>0</v>
      </c>
      <c r="AO1016" s="364">
        <f t="shared" ref="AO1016" si="3016">AO1015</f>
        <v>0</v>
      </c>
      <c r="AP1016" s="364">
        <f t="shared" ref="AP1016" si="3017">AP1015</f>
        <v>0</v>
      </c>
      <c r="AQ1016" s="364">
        <f t="shared" ref="AQ1016" si="3018">AQ1015</f>
        <v>0</v>
      </c>
      <c r="AR1016" s="364">
        <f t="shared" ref="AR1016" si="3019">AR1015</f>
        <v>0</v>
      </c>
      <c r="AS1016" s="272"/>
    </row>
    <row r="1017" spans="1:45" ht="15" customHeight="1" outlineLevel="1">
      <c r="A1017" s="466"/>
      <c r="B1017" s="275"/>
      <c r="C1017" s="273"/>
      <c r="D1017" s="277"/>
      <c r="E1017" s="277"/>
      <c r="F1017" s="277"/>
      <c r="G1017" s="277"/>
      <c r="H1017" s="277"/>
      <c r="I1017" s="277"/>
      <c r="J1017" s="277"/>
      <c r="K1017" s="277"/>
      <c r="L1017" s="277"/>
      <c r="M1017" s="277"/>
      <c r="N1017" s="277"/>
      <c r="O1017" s="277"/>
      <c r="P1017" s="277"/>
      <c r="Q1017" s="253"/>
      <c r="R1017" s="277"/>
      <c r="S1017" s="277"/>
      <c r="T1017" s="277"/>
      <c r="U1017" s="277"/>
      <c r="V1017" s="277"/>
      <c r="W1017" s="277"/>
      <c r="X1017" s="277"/>
      <c r="Y1017" s="277"/>
      <c r="Z1017" s="277"/>
      <c r="AA1017" s="277"/>
      <c r="AB1017" s="277"/>
      <c r="AC1017" s="277"/>
      <c r="AD1017" s="277"/>
      <c r="AE1017" s="369"/>
      <c r="AF1017" s="370"/>
      <c r="AG1017" s="369"/>
      <c r="AH1017" s="369"/>
      <c r="AI1017" s="369"/>
      <c r="AJ1017" s="369"/>
      <c r="AK1017" s="369"/>
      <c r="AL1017" s="369"/>
      <c r="AM1017" s="369"/>
      <c r="AN1017" s="369"/>
      <c r="AO1017" s="369"/>
      <c r="AP1017" s="369"/>
      <c r="AQ1017" s="369"/>
      <c r="AR1017" s="369"/>
      <c r="AS1017" s="274"/>
    </row>
    <row r="1018" spans="1:45" ht="15" customHeight="1" outlineLevel="1">
      <c r="A1018" s="466">
        <v>9</v>
      </c>
      <c r="B1018" s="381" t="s">
        <v>102</v>
      </c>
      <c r="C1018" s="253" t="s">
        <v>25</v>
      </c>
      <c r="D1018" s="257"/>
      <c r="E1018" s="257"/>
      <c r="F1018" s="257"/>
      <c r="G1018" s="257"/>
      <c r="H1018" s="257"/>
      <c r="I1018" s="257"/>
      <c r="J1018" s="257"/>
      <c r="K1018" s="257"/>
      <c r="L1018" s="257"/>
      <c r="M1018" s="257"/>
      <c r="N1018" s="257"/>
      <c r="O1018" s="257"/>
      <c r="P1018" s="257"/>
      <c r="Q1018" s="257">
        <v>12</v>
      </c>
      <c r="R1018" s="257"/>
      <c r="S1018" s="257"/>
      <c r="T1018" s="257"/>
      <c r="U1018" s="257"/>
      <c r="V1018" s="257"/>
      <c r="W1018" s="257"/>
      <c r="X1018" s="257"/>
      <c r="Y1018" s="257"/>
      <c r="Z1018" s="257"/>
      <c r="AA1018" s="257"/>
      <c r="AB1018" s="257"/>
      <c r="AC1018" s="257"/>
      <c r="AD1018" s="257"/>
      <c r="AE1018" s="368"/>
      <c r="AF1018" s="368"/>
      <c r="AG1018" s="368"/>
      <c r="AH1018" s="368"/>
      <c r="AI1018" s="368"/>
      <c r="AJ1018" s="368"/>
      <c r="AK1018" s="368"/>
      <c r="AL1018" s="368"/>
      <c r="AM1018" s="368"/>
      <c r="AN1018" s="368"/>
      <c r="AO1018" s="368"/>
      <c r="AP1018" s="368"/>
      <c r="AQ1018" s="368"/>
      <c r="AR1018" s="368"/>
      <c r="AS1018" s="258">
        <f>SUM(AE1018:AR1018)</f>
        <v>0</v>
      </c>
    </row>
    <row r="1019" spans="1:45" ht="15" customHeight="1" outlineLevel="1">
      <c r="A1019" s="466"/>
      <c r="B1019" s="256" t="s">
        <v>345</v>
      </c>
      <c r="C1019" s="253" t="s">
        <v>163</v>
      </c>
      <c r="D1019" s="257"/>
      <c r="E1019" s="257"/>
      <c r="F1019" s="257"/>
      <c r="G1019" s="257"/>
      <c r="H1019" s="257"/>
      <c r="I1019" s="257"/>
      <c r="J1019" s="257"/>
      <c r="K1019" s="257"/>
      <c r="L1019" s="257"/>
      <c r="M1019" s="257"/>
      <c r="N1019" s="257"/>
      <c r="O1019" s="257"/>
      <c r="P1019" s="257"/>
      <c r="Q1019" s="257">
        <f>Q1018</f>
        <v>12</v>
      </c>
      <c r="R1019" s="257"/>
      <c r="S1019" s="257"/>
      <c r="T1019" s="257"/>
      <c r="U1019" s="257"/>
      <c r="V1019" s="257"/>
      <c r="W1019" s="257"/>
      <c r="X1019" s="257"/>
      <c r="Y1019" s="257"/>
      <c r="Z1019" s="257"/>
      <c r="AA1019" s="257"/>
      <c r="AB1019" s="257"/>
      <c r="AC1019" s="257"/>
      <c r="AD1019" s="257"/>
      <c r="AE1019" s="364">
        <f>AE1018</f>
        <v>0</v>
      </c>
      <c r="AF1019" s="364">
        <f t="shared" ref="AF1019" si="3020">AF1018</f>
        <v>0</v>
      </c>
      <c r="AG1019" s="364">
        <f t="shared" ref="AG1019" si="3021">AG1018</f>
        <v>0</v>
      </c>
      <c r="AH1019" s="364">
        <f t="shared" ref="AH1019" si="3022">AH1018</f>
        <v>0</v>
      </c>
      <c r="AI1019" s="364">
        <f t="shared" ref="AI1019" si="3023">AI1018</f>
        <v>0</v>
      </c>
      <c r="AJ1019" s="364">
        <f t="shared" ref="AJ1019" si="3024">AJ1018</f>
        <v>0</v>
      </c>
      <c r="AK1019" s="364">
        <f t="shared" ref="AK1019" si="3025">AK1018</f>
        <v>0</v>
      </c>
      <c r="AL1019" s="364">
        <f t="shared" ref="AL1019" si="3026">AL1018</f>
        <v>0</v>
      </c>
      <c r="AM1019" s="364">
        <f t="shared" ref="AM1019" si="3027">AM1018</f>
        <v>0</v>
      </c>
      <c r="AN1019" s="364">
        <f t="shared" ref="AN1019" si="3028">AN1018</f>
        <v>0</v>
      </c>
      <c r="AO1019" s="364">
        <f t="shared" ref="AO1019" si="3029">AO1018</f>
        <v>0</v>
      </c>
      <c r="AP1019" s="364">
        <f t="shared" ref="AP1019" si="3030">AP1018</f>
        <v>0</v>
      </c>
      <c r="AQ1019" s="364">
        <f t="shared" ref="AQ1019" si="3031">AQ1018</f>
        <v>0</v>
      </c>
      <c r="AR1019" s="364">
        <f t="shared" ref="AR1019" si="3032">AR1018</f>
        <v>0</v>
      </c>
      <c r="AS1019" s="272"/>
    </row>
    <row r="1020" spans="1:45" ht="15" customHeight="1" outlineLevel="1">
      <c r="A1020" s="466"/>
      <c r="B1020" s="275"/>
      <c r="C1020" s="273"/>
      <c r="D1020" s="277"/>
      <c r="E1020" s="277"/>
      <c r="F1020" s="277"/>
      <c r="G1020" s="277"/>
      <c r="H1020" s="277"/>
      <c r="I1020" s="277"/>
      <c r="J1020" s="277"/>
      <c r="K1020" s="277"/>
      <c r="L1020" s="277"/>
      <c r="M1020" s="277"/>
      <c r="N1020" s="277"/>
      <c r="O1020" s="277"/>
      <c r="P1020" s="277"/>
      <c r="Q1020" s="253"/>
      <c r="R1020" s="277"/>
      <c r="S1020" s="277"/>
      <c r="T1020" s="277"/>
      <c r="U1020" s="277"/>
      <c r="V1020" s="277"/>
      <c r="W1020" s="277"/>
      <c r="X1020" s="277"/>
      <c r="Y1020" s="277"/>
      <c r="Z1020" s="277"/>
      <c r="AA1020" s="277"/>
      <c r="AB1020" s="277"/>
      <c r="AC1020" s="277"/>
      <c r="AD1020" s="277"/>
      <c r="AE1020" s="369"/>
      <c r="AF1020" s="369"/>
      <c r="AG1020" s="369"/>
      <c r="AH1020" s="369"/>
      <c r="AI1020" s="369"/>
      <c r="AJ1020" s="369"/>
      <c r="AK1020" s="369"/>
      <c r="AL1020" s="369"/>
      <c r="AM1020" s="369"/>
      <c r="AN1020" s="369"/>
      <c r="AO1020" s="369"/>
      <c r="AP1020" s="369"/>
      <c r="AQ1020" s="369"/>
      <c r="AR1020" s="369"/>
      <c r="AS1020" s="274"/>
    </row>
    <row r="1021" spans="1:45" ht="15" customHeight="1" outlineLevel="1">
      <c r="A1021" s="466">
        <v>10</v>
      </c>
      <c r="B1021" s="381" t="s">
        <v>103</v>
      </c>
      <c r="C1021" s="253" t="s">
        <v>25</v>
      </c>
      <c r="D1021" s="257"/>
      <c r="E1021" s="257"/>
      <c r="F1021" s="257"/>
      <c r="G1021" s="257"/>
      <c r="H1021" s="257"/>
      <c r="I1021" s="257"/>
      <c r="J1021" s="257"/>
      <c r="K1021" s="257"/>
      <c r="L1021" s="257"/>
      <c r="M1021" s="257"/>
      <c r="N1021" s="257"/>
      <c r="O1021" s="257"/>
      <c r="P1021" s="257"/>
      <c r="Q1021" s="257">
        <v>3</v>
      </c>
      <c r="R1021" s="257"/>
      <c r="S1021" s="257"/>
      <c r="T1021" s="257"/>
      <c r="U1021" s="257"/>
      <c r="V1021" s="257"/>
      <c r="W1021" s="257"/>
      <c r="X1021" s="257"/>
      <c r="Y1021" s="257"/>
      <c r="Z1021" s="257"/>
      <c r="AA1021" s="257"/>
      <c r="AB1021" s="257"/>
      <c r="AC1021" s="257"/>
      <c r="AD1021" s="257"/>
      <c r="AE1021" s="368"/>
      <c r="AF1021" s="368"/>
      <c r="AG1021" s="368"/>
      <c r="AH1021" s="368"/>
      <c r="AI1021" s="368"/>
      <c r="AJ1021" s="368"/>
      <c r="AK1021" s="368"/>
      <c r="AL1021" s="368"/>
      <c r="AM1021" s="368"/>
      <c r="AN1021" s="368"/>
      <c r="AO1021" s="368"/>
      <c r="AP1021" s="368"/>
      <c r="AQ1021" s="368"/>
      <c r="AR1021" s="368"/>
      <c r="AS1021" s="258">
        <f>SUM(AE1021:AR1021)</f>
        <v>0</v>
      </c>
    </row>
    <row r="1022" spans="1:45" ht="15" customHeight="1" outlineLevel="1">
      <c r="A1022" s="466"/>
      <c r="B1022" s="256" t="s">
        <v>345</v>
      </c>
      <c r="C1022" s="253" t="s">
        <v>163</v>
      </c>
      <c r="D1022" s="257"/>
      <c r="E1022" s="257"/>
      <c r="F1022" s="257"/>
      <c r="G1022" s="257"/>
      <c r="H1022" s="257"/>
      <c r="I1022" s="257"/>
      <c r="J1022" s="257"/>
      <c r="K1022" s="257"/>
      <c r="L1022" s="257"/>
      <c r="M1022" s="257"/>
      <c r="N1022" s="257"/>
      <c r="O1022" s="257"/>
      <c r="P1022" s="257"/>
      <c r="Q1022" s="257">
        <f>Q1021</f>
        <v>3</v>
      </c>
      <c r="R1022" s="257"/>
      <c r="S1022" s="257"/>
      <c r="T1022" s="257"/>
      <c r="U1022" s="257"/>
      <c r="V1022" s="257"/>
      <c r="W1022" s="257"/>
      <c r="X1022" s="257"/>
      <c r="Y1022" s="257"/>
      <c r="Z1022" s="257"/>
      <c r="AA1022" s="257"/>
      <c r="AB1022" s="257"/>
      <c r="AC1022" s="257"/>
      <c r="AD1022" s="257"/>
      <c r="AE1022" s="364">
        <f>AE1021</f>
        <v>0</v>
      </c>
      <c r="AF1022" s="364">
        <f t="shared" ref="AF1022" si="3033">AF1021</f>
        <v>0</v>
      </c>
      <c r="AG1022" s="364">
        <f t="shared" ref="AG1022" si="3034">AG1021</f>
        <v>0</v>
      </c>
      <c r="AH1022" s="364">
        <f t="shared" ref="AH1022" si="3035">AH1021</f>
        <v>0</v>
      </c>
      <c r="AI1022" s="364">
        <f t="shared" ref="AI1022" si="3036">AI1021</f>
        <v>0</v>
      </c>
      <c r="AJ1022" s="364">
        <f t="shared" ref="AJ1022" si="3037">AJ1021</f>
        <v>0</v>
      </c>
      <c r="AK1022" s="364">
        <f t="shared" ref="AK1022" si="3038">AK1021</f>
        <v>0</v>
      </c>
      <c r="AL1022" s="364">
        <f t="shared" ref="AL1022" si="3039">AL1021</f>
        <v>0</v>
      </c>
      <c r="AM1022" s="364">
        <f t="shared" ref="AM1022" si="3040">AM1021</f>
        <v>0</v>
      </c>
      <c r="AN1022" s="364">
        <f t="shared" ref="AN1022" si="3041">AN1021</f>
        <v>0</v>
      </c>
      <c r="AO1022" s="364">
        <f t="shared" ref="AO1022" si="3042">AO1021</f>
        <v>0</v>
      </c>
      <c r="AP1022" s="364">
        <f t="shared" ref="AP1022" si="3043">AP1021</f>
        <v>0</v>
      </c>
      <c r="AQ1022" s="364">
        <f t="shared" ref="AQ1022" si="3044">AQ1021</f>
        <v>0</v>
      </c>
      <c r="AR1022" s="364">
        <f t="shared" ref="AR1022" si="3045">AR1021</f>
        <v>0</v>
      </c>
      <c r="AS1022" s="272"/>
    </row>
    <row r="1023" spans="1:45" ht="15" customHeight="1" outlineLevel="1">
      <c r="A1023" s="466"/>
      <c r="B1023" s="275"/>
      <c r="C1023" s="273"/>
      <c r="D1023" s="277"/>
      <c r="E1023" s="277"/>
      <c r="F1023" s="277"/>
      <c r="G1023" s="277"/>
      <c r="H1023" s="277"/>
      <c r="I1023" s="277"/>
      <c r="J1023" s="277"/>
      <c r="K1023" s="277"/>
      <c r="L1023" s="277"/>
      <c r="M1023" s="277"/>
      <c r="N1023" s="277"/>
      <c r="O1023" s="277"/>
      <c r="P1023" s="277"/>
      <c r="Q1023" s="253"/>
      <c r="R1023" s="277"/>
      <c r="S1023" s="277"/>
      <c r="T1023" s="277"/>
      <c r="U1023" s="277"/>
      <c r="V1023" s="277"/>
      <c r="W1023" s="277"/>
      <c r="X1023" s="277"/>
      <c r="Y1023" s="277"/>
      <c r="Z1023" s="277"/>
      <c r="AA1023" s="277"/>
      <c r="AB1023" s="277"/>
      <c r="AC1023" s="277"/>
      <c r="AD1023" s="277"/>
      <c r="AE1023" s="369"/>
      <c r="AF1023" s="370"/>
      <c r="AG1023" s="369"/>
      <c r="AH1023" s="369"/>
      <c r="AI1023" s="369"/>
      <c r="AJ1023" s="369"/>
      <c r="AK1023" s="369"/>
      <c r="AL1023" s="369"/>
      <c r="AM1023" s="369"/>
      <c r="AN1023" s="369"/>
      <c r="AO1023" s="369"/>
      <c r="AP1023" s="369"/>
      <c r="AQ1023" s="369"/>
      <c r="AR1023" s="369"/>
      <c r="AS1023" s="274"/>
    </row>
    <row r="1024" spans="1:45" ht="15" customHeight="1" outlineLevel="1">
      <c r="A1024" s="466"/>
      <c r="B1024" s="250" t="s">
        <v>10</v>
      </c>
      <c r="C1024" s="251"/>
      <c r="D1024" s="251"/>
      <c r="E1024" s="251"/>
      <c r="F1024" s="251"/>
      <c r="G1024" s="251"/>
      <c r="H1024" s="251"/>
      <c r="I1024" s="251"/>
      <c r="J1024" s="251"/>
      <c r="K1024" s="251"/>
      <c r="L1024" s="251"/>
      <c r="M1024" s="251"/>
      <c r="N1024" s="251"/>
      <c r="O1024" s="251"/>
      <c r="P1024" s="251"/>
      <c r="Q1024" s="252"/>
      <c r="R1024" s="251"/>
      <c r="S1024" s="251"/>
      <c r="T1024" s="251"/>
      <c r="U1024" s="251"/>
      <c r="V1024" s="251"/>
      <c r="W1024" s="251"/>
      <c r="X1024" s="251"/>
      <c r="Y1024" s="251"/>
      <c r="Z1024" s="251"/>
      <c r="AA1024" s="251"/>
      <c r="AB1024" s="251"/>
      <c r="AC1024" s="251"/>
      <c r="AD1024" s="251"/>
      <c r="AE1024" s="367"/>
      <c r="AF1024" s="367"/>
      <c r="AG1024" s="367"/>
      <c r="AH1024" s="367"/>
      <c r="AI1024" s="367"/>
      <c r="AJ1024" s="367"/>
      <c r="AK1024" s="367"/>
      <c r="AL1024" s="367"/>
      <c r="AM1024" s="367"/>
      <c r="AN1024" s="367"/>
      <c r="AO1024" s="367"/>
      <c r="AP1024" s="367"/>
      <c r="AQ1024" s="367"/>
      <c r="AR1024" s="367"/>
      <c r="AS1024" s="254"/>
    </row>
    <row r="1025" spans="1:46" ht="15" customHeight="1" outlineLevel="1">
      <c r="A1025" s="466">
        <v>11</v>
      </c>
      <c r="B1025" s="381" t="s">
        <v>104</v>
      </c>
      <c r="C1025" s="253" t="s">
        <v>25</v>
      </c>
      <c r="D1025" s="257"/>
      <c r="E1025" s="257"/>
      <c r="F1025" s="257"/>
      <c r="G1025" s="257"/>
      <c r="H1025" s="257"/>
      <c r="I1025" s="257"/>
      <c r="J1025" s="257"/>
      <c r="K1025" s="257"/>
      <c r="L1025" s="257"/>
      <c r="M1025" s="257"/>
      <c r="N1025" s="257"/>
      <c r="O1025" s="257"/>
      <c r="P1025" s="257"/>
      <c r="Q1025" s="257">
        <v>12</v>
      </c>
      <c r="R1025" s="257"/>
      <c r="S1025" s="257"/>
      <c r="T1025" s="257"/>
      <c r="U1025" s="257"/>
      <c r="V1025" s="257"/>
      <c r="W1025" s="257"/>
      <c r="X1025" s="257"/>
      <c r="Y1025" s="257"/>
      <c r="Z1025" s="257"/>
      <c r="AA1025" s="257"/>
      <c r="AB1025" s="257"/>
      <c r="AC1025" s="257"/>
      <c r="AD1025" s="257"/>
      <c r="AE1025" s="379"/>
      <c r="AF1025" s="368"/>
      <c r="AG1025" s="368"/>
      <c r="AH1025" s="368"/>
      <c r="AI1025" s="368"/>
      <c r="AJ1025" s="368"/>
      <c r="AK1025" s="368"/>
      <c r="AL1025" s="368"/>
      <c r="AM1025" s="368"/>
      <c r="AN1025" s="368"/>
      <c r="AO1025" s="368"/>
      <c r="AP1025" s="368"/>
      <c r="AQ1025" s="368"/>
      <c r="AR1025" s="368"/>
      <c r="AS1025" s="258">
        <f>SUM(AE1025:AR1025)</f>
        <v>0</v>
      </c>
    </row>
    <row r="1026" spans="1:46" ht="15" customHeight="1" outlineLevel="1">
      <c r="A1026" s="466"/>
      <c r="B1026" s="256" t="s">
        <v>345</v>
      </c>
      <c r="C1026" s="253" t="s">
        <v>163</v>
      </c>
      <c r="D1026" s="257"/>
      <c r="E1026" s="257"/>
      <c r="F1026" s="257"/>
      <c r="G1026" s="257"/>
      <c r="H1026" s="257"/>
      <c r="I1026" s="257"/>
      <c r="J1026" s="257"/>
      <c r="K1026" s="257"/>
      <c r="L1026" s="257"/>
      <c r="M1026" s="257"/>
      <c r="N1026" s="257"/>
      <c r="O1026" s="257"/>
      <c r="P1026" s="257"/>
      <c r="Q1026" s="257">
        <f>Q1025</f>
        <v>12</v>
      </c>
      <c r="R1026" s="257"/>
      <c r="S1026" s="257"/>
      <c r="T1026" s="257"/>
      <c r="U1026" s="257"/>
      <c r="V1026" s="257"/>
      <c r="W1026" s="257"/>
      <c r="X1026" s="257"/>
      <c r="Y1026" s="257"/>
      <c r="Z1026" s="257"/>
      <c r="AA1026" s="257"/>
      <c r="AB1026" s="257"/>
      <c r="AC1026" s="257"/>
      <c r="AD1026" s="257"/>
      <c r="AE1026" s="364">
        <f>AE1025</f>
        <v>0</v>
      </c>
      <c r="AF1026" s="364">
        <f t="shared" ref="AF1026" si="3046">AF1025</f>
        <v>0</v>
      </c>
      <c r="AG1026" s="364">
        <f t="shared" ref="AG1026" si="3047">AG1025</f>
        <v>0</v>
      </c>
      <c r="AH1026" s="364">
        <f t="shared" ref="AH1026" si="3048">AH1025</f>
        <v>0</v>
      </c>
      <c r="AI1026" s="364">
        <f t="shared" ref="AI1026" si="3049">AI1025</f>
        <v>0</v>
      </c>
      <c r="AJ1026" s="364">
        <f t="shared" ref="AJ1026" si="3050">AJ1025</f>
        <v>0</v>
      </c>
      <c r="AK1026" s="364">
        <f t="shared" ref="AK1026" si="3051">AK1025</f>
        <v>0</v>
      </c>
      <c r="AL1026" s="364">
        <f t="shared" ref="AL1026" si="3052">AL1025</f>
        <v>0</v>
      </c>
      <c r="AM1026" s="364">
        <f t="shared" ref="AM1026" si="3053">AM1025</f>
        <v>0</v>
      </c>
      <c r="AN1026" s="364">
        <f t="shared" ref="AN1026" si="3054">AN1025</f>
        <v>0</v>
      </c>
      <c r="AO1026" s="364">
        <f t="shared" ref="AO1026" si="3055">AO1025</f>
        <v>0</v>
      </c>
      <c r="AP1026" s="364">
        <f t="shared" ref="AP1026" si="3056">AP1025</f>
        <v>0</v>
      </c>
      <c r="AQ1026" s="364">
        <f t="shared" ref="AQ1026" si="3057">AQ1025</f>
        <v>0</v>
      </c>
      <c r="AR1026" s="364">
        <f t="shared" ref="AR1026" si="3058">AR1025</f>
        <v>0</v>
      </c>
      <c r="AS1026" s="259"/>
    </row>
    <row r="1027" spans="1:46" ht="15" customHeight="1" outlineLevel="1">
      <c r="A1027" s="466"/>
      <c r="B1027" s="276"/>
      <c r="C1027" s="267"/>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365"/>
      <c r="AF1027" s="374"/>
      <c r="AG1027" s="374"/>
      <c r="AH1027" s="374"/>
      <c r="AI1027" s="374"/>
      <c r="AJ1027" s="374"/>
      <c r="AK1027" s="374"/>
      <c r="AL1027" s="374"/>
      <c r="AM1027" s="374"/>
      <c r="AN1027" s="374"/>
      <c r="AO1027" s="374"/>
      <c r="AP1027" s="374"/>
      <c r="AQ1027" s="374"/>
      <c r="AR1027" s="374"/>
      <c r="AS1027" s="268"/>
    </row>
    <row r="1028" spans="1:46" ht="28.5" customHeight="1" outlineLevel="1">
      <c r="A1028" s="466">
        <v>12</v>
      </c>
      <c r="B1028" s="381" t="s">
        <v>105</v>
      </c>
      <c r="C1028" s="253" t="s">
        <v>25</v>
      </c>
      <c r="D1028" s="257"/>
      <c r="E1028" s="257"/>
      <c r="F1028" s="257"/>
      <c r="G1028" s="257"/>
      <c r="H1028" s="257"/>
      <c r="I1028" s="257"/>
      <c r="J1028" s="257"/>
      <c r="K1028" s="257"/>
      <c r="L1028" s="257"/>
      <c r="M1028" s="257"/>
      <c r="N1028" s="257"/>
      <c r="O1028" s="257"/>
      <c r="P1028" s="257"/>
      <c r="Q1028" s="257">
        <v>12</v>
      </c>
      <c r="R1028" s="257"/>
      <c r="S1028" s="257"/>
      <c r="T1028" s="257"/>
      <c r="U1028" s="257"/>
      <c r="V1028" s="257"/>
      <c r="W1028" s="257"/>
      <c r="X1028" s="257"/>
      <c r="Y1028" s="257"/>
      <c r="Z1028" s="257"/>
      <c r="AA1028" s="257"/>
      <c r="AB1028" s="257"/>
      <c r="AC1028" s="257"/>
      <c r="AD1028" s="257"/>
      <c r="AE1028" s="363"/>
      <c r="AF1028" s="368"/>
      <c r="AG1028" s="368"/>
      <c r="AH1028" s="368"/>
      <c r="AI1028" s="368"/>
      <c r="AJ1028" s="368"/>
      <c r="AK1028" s="368"/>
      <c r="AL1028" s="368"/>
      <c r="AM1028" s="368"/>
      <c r="AN1028" s="368"/>
      <c r="AO1028" s="368"/>
      <c r="AP1028" s="368"/>
      <c r="AQ1028" s="368"/>
      <c r="AR1028" s="368"/>
      <c r="AS1028" s="258">
        <f>SUM(AE1028:AR1028)</f>
        <v>0</v>
      </c>
    </row>
    <row r="1029" spans="1:46" ht="15" customHeight="1" outlineLevel="1">
      <c r="A1029" s="466"/>
      <c r="B1029" s="256" t="s">
        <v>345</v>
      </c>
      <c r="C1029" s="253" t="s">
        <v>163</v>
      </c>
      <c r="D1029" s="257"/>
      <c r="E1029" s="257"/>
      <c r="F1029" s="257"/>
      <c r="G1029" s="257"/>
      <c r="H1029" s="257"/>
      <c r="I1029" s="257"/>
      <c r="J1029" s="257"/>
      <c r="K1029" s="257"/>
      <c r="L1029" s="257"/>
      <c r="M1029" s="257"/>
      <c r="N1029" s="257"/>
      <c r="O1029" s="257"/>
      <c r="P1029" s="257"/>
      <c r="Q1029" s="257">
        <f>Q1028</f>
        <v>12</v>
      </c>
      <c r="R1029" s="257"/>
      <c r="S1029" s="257"/>
      <c r="T1029" s="257"/>
      <c r="U1029" s="257"/>
      <c r="V1029" s="257"/>
      <c r="W1029" s="257"/>
      <c r="X1029" s="257"/>
      <c r="Y1029" s="257"/>
      <c r="Z1029" s="257"/>
      <c r="AA1029" s="257"/>
      <c r="AB1029" s="257"/>
      <c r="AC1029" s="257"/>
      <c r="AD1029" s="257"/>
      <c r="AE1029" s="364">
        <f>AE1028</f>
        <v>0</v>
      </c>
      <c r="AF1029" s="364">
        <f t="shared" ref="AF1029" si="3059">AF1028</f>
        <v>0</v>
      </c>
      <c r="AG1029" s="364">
        <f t="shared" ref="AG1029" si="3060">AG1028</f>
        <v>0</v>
      </c>
      <c r="AH1029" s="364">
        <f t="shared" ref="AH1029" si="3061">AH1028</f>
        <v>0</v>
      </c>
      <c r="AI1029" s="364">
        <f t="shared" ref="AI1029" si="3062">AI1028</f>
        <v>0</v>
      </c>
      <c r="AJ1029" s="364">
        <f t="shared" ref="AJ1029" si="3063">AJ1028</f>
        <v>0</v>
      </c>
      <c r="AK1029" s="364">
        <f t="shared" ref="AK1029" si="3064">AK1028</f>
        <v>0</v>
      </c>
      <c r="AL1029" s="364">
        <f t="shared" ref="AL1029" si="3065">AL1028</f>
        <v>0</v>
      </c>
      <c r="AM1029" s="364">
        <f t="shared" ref="AM1029" si="3066">AM1028</f>
        <v>0</v>
      </c>
      <c r="AN1029" s="364">
        <f t="shared" ref="AN1029" si="3067">AN1028</f>
        <v>0</v>
      </c>
      <c r="AO1029" s="364">
        <f t="shared" ref="AO1029" si="3068">AO1028</f>
        <v>0</v>
      </c>
      <c r="AP1029" s="364">
        <f t="shared" ref="AP1029" si="3069">AP1028</f>
        <v>0</v>
      </c>
      <c r="AQ1029" s="364">
        <f t="shared" ref="AQ1029" si="3070">AQ1028</f>
        <v>0</v>
      </c>
      <c r="AR1029" s="364">
        <f t="shared" ref="AR1029" si="3071">AR1028</f>
        <v>0</v>
      </c>
      <c r="AS1029" s="259"/>
    </row>
    <row r="1030" spans="1:46" ht="15" customHeight="1" outlineLevel="1">
      <c r="A1030" s="466"/>
      <c r="B1030" s="276"/>
      <c r="C1030" s="267"/>
      <c r="D1030" s="253"/>
      <c r="E1030" s="253"/>
      <c r="F1030" s="253"/>
      <c r="G1030" s="253"/>
      <c r="H1030" s="253"/>
      <c r="I1030" s="253"/>
      <c r="J1030" s="253"/>
      <c r="K1030" s="253"/>
      <c r="L1030" s="253"/>
      <c r="M1030" s="253"/>
      <c r="N1030" s="253"/>
      <c r="O1030" s="253"/>
      <c r="P1030" s="253"/>
      <c r="Q1030" s="253"/>
      <c r="R1030" s="253"/>
      <c r="S1030" s="253"/>
      <c r="T1030" s="253"/>
      <c r="U1030" s="253"/>
      <c r="V1030" s="253"/>
      <c r="W1030" s="253"/>
      <c r="X1030" s="253"/>
      <c r="Y1030" s="253"/>
      <c r="Z1030" s="253"/>
      <c r="AA1030" s="253"/>
      <c r="AB1030" s="253"/>
      <c r="AC1030" s="253"/>
      <c r="AD1030" s="253"/>
      <c r="AE1030" s="375"/>
      <c r="AF1030" s="375"/>
      <c r="AG1030" s="365"/>
      <c r="AH1030" s="365"/>
      <c r="AI1030" s="365"/>
      <c r="AJ1030" s="365"/>
      <c r="AK1030" s="365"/>
      <c r="AL1030" s="365"/>
      <c r="AM1030" s="365"/>
      <c r="AN1030" s="365"/>
      <c r="AO1030" s="365"/>
      <c r="AP1030" s="365"/>
      <c r="AQ1030" s="365"/>
      <c r="AR1030" s="365"/>
      <c r="AS1030" s="268"/>
    </row>
    <row r="1031" spans="1:46" ht="15" customHeight="1" outlineLevel="1">
      <c r="A1031" s="466">
        <v>13</v>
      </c>
      <c r="B1031" s="381" t="s">
        <v>106</v>
      </c>
      <c r="C1031" s="253" t="s">
        <v>25</v>
      </c>
      <c r="D1031" s="257"/>
      <c r="E1031" s="257"/>
      <c r="F1031" s="257"/>
      <c r="G1031" s="257"/>
      <c r="H1031" s="257"/>
      <c r="I1031" s="257"/>
      <c r="J1031" s="257"/>
      <c r="K1031" s="257"/>
      <c r="L1031" s="257"/>
      <c r="M1031" s="257"/>
      <c r="N1031" s="257"/>
      <c r="O1031" s="257"/>
      <c r="P1031" s="257"/>
      <c r="Q1031" s="257">
        <v>12</v>
      </c>
      <c r="R1031" s="257"/>
      <c r="S1031" s="257"/>
      <c r="T1031" s="257"/>
      <c r="U1031" s="257"/>
      <c r="V1031" s="257"/>
      <c r="W1031" s="257"/>
      <c r="X1031" s="257"/>
      <c r="Y1031" s="257"/>
      <c r="Z1031" s="257"/>
      <c r="AA1031" s="257"/>
      <c r="AB1031" s="257"/>
      <c r="AC1031" s="257"/>
      <c r="AD1031" s="257"/>
      <c r="AE1031" s="363"/>
      <c r="AF1031" s="368"/>
      <c r="AG1031" s="368"/>
      <c r="AH1031" s="368"/>
      <c r="AI1031" s="368"/>
      <c r="AJ1031" s="368"/>
      <c r="AK1031" s="368"/>
      <c r="AL1031" s="368"/>
      <c r="AM1031" s="368"/>
      <c r="AN1031" s="368"/>
      <c r="AO1031" s="368"/>
      <c r="AP1031" s="368"/>
      <c r="AQ1031" s="368"/>
      <c r="AR1031" s="368"/>
      <c r="AS1031" s="258">
        <f>SUM(AE1031:AR1031)</f>
        <v>0</v>
      </c>
    </row>
    <row r="1032" spans="1:46" ht="15" customHeight="1" outlineLevel="1">
      <c r="A1032" s="466"/>
      <c r="B1032" s="256" t="s">
        <v>345</v>
      </c>
      <c r="C1032" s="253" t="s">
        <v>163</v>
      </c>
      <c r="D1032" s="257"/>
      <c r="E1032" s="257"/>
      <c r="F1032" s="257"/>
      <c r="G1032" s="257"/>
      <c r="H1032" s="257"/>
      <c r="I1032" s="257"/>
      <c r="J1032" s="257"/>
      <c r="K1032" s="257"/>
      <c r="L1032" s="257"/>
      <c r="M1032" s="257"/>
      <c r="N1032" s="257"/>
      <c r="O1032" s="257"/>
      <c r="P1032" s="257"/>
      <c r="Q1032" s="257">
        <f>Q1031</f>
        <v>12</v>
      </c>
      <c r="R1032" s="257"/>
      <c r="S1032" s="257"/>
      <c r="T1032" s="257"/>
      <c r="U1032" s="257"/>
      <c r="V1032" s="257"/>
      <c r="W1032" s="257"/>
      <c r="X1032" s="257"/>
      <c r="Y1032" s="257"/>
      <c r="Z1032" s="257"/>
      <c r="AA1032" s="257"/>
      <c r="AB1032" s="257"/>
      <c r="AC1032" s="257"/>
      <c r="AD1032" s="257"/>
      <c r="AE1032" s="364">
        <f>AE1031</f>
        <v>0</v>
      </c>
      <c r="AF1032" s="364">
        <f t="shared" ref="AF1032" si="3072">AF1031</f>
        <v>0</v>
      </c>
      <c r="AG1032" s="364">
        <f t="shared" ref="AG1032" si="3073">AG1031</f>
        <v>0</v>
      </c>
      <c r="AH1032" s="364">
        <f t="shared" ref="AH1032" si="3074">AH1031</f>
        <v>0</v>
      </c>
      <c r="AI1032" s="364">
        <f t="shared" ref="AI1032" si="3075">AI1031</f>
        <v>0</v>
      </c>
      <c r="AJ1032" s="364">
        <f t="shared" ref="AJ1032" si="3076">AJ1031</f>
        <v>0</v>
      </c>
      <c r="AK1032" s="364">
        <f t="shared" ref="AK1032" si="3077">AK1031</f>
        <v>0</v>
      </c>
      <c r="AL1032" s="364">
        <f t="shared" ref="AL1032" si="3078">AL1031</f>
        <v>0</v>
      </c>
      <c r="AM1032" s="364">
        <f t="shared" ref="AM1032" si="3079">AM1031</f>
        <v>0</v>
      </c>
      <c r="AN1032" s="364">
        <f t="shared" ref="AN1032" si="3080">AN1031</f>
        <v>0</v>
      </c>
      <c r="AO1032" s="364">
        <f t="shared" ref="AO1032" si="3081">AO1031</f>
        <v>0</v>
      </c>
      <c r="AP1032" s="364">
        <f t="shared" ref="AP1032" si="3082">AP1031</f>
        <v>0</v>
      </c>
      <c r="AQ1032" s="364">
        <f t="shared" ref="AQ1032" si="3083">AQ1031</f>
        <v>0</v>
      </c>
      <c r="AR1032" s="364">
        <f t="shared" ref="AR1032" si="3084">AR1031</f>
        <v>0</v>
      </c>
      <c r="AS1032" s="268"/>
    </row>
    <row r="1033" spans="1:46" ht="15" customHeight="1" outlineLevel="1">
      <c r="A1033" s="466"/>
      <c r="B1033" s="276"/>
      <c r="C1033" s="267"/>
      <c r="D1033" s="253"/>
      <c r="E1033" s="253"/>
      <c r="F1033" s="253"/>
      <c r="G1033" s="253"/>
      <c r="H1033" s="253"/>
      <c r="I1033" s="253"/>
      <c r="J1033" s="253"/>
      <c r="K1033" s="253"/>
      <c r="L1033" s="253"/>
      <c r="M1033" s="253"/>
      <c r="N1033" s="253"/>
      <c r="O1033" s="253"/>
      <c r="P1033" s="253"/>
      <c r="Q1033" s="253"/>
      <c r="R1033" s="253"/>
      <c r="S1033" s="253"/>
      <c r="T1033" s="253"/>
      <c r="U1033" s="253"/>
      <c r="V1033" s="253"/>
      <c r="W1033" s="253"/>
      <c r="X1033" s="253"/>
      <c r="Y1033" s="253"/>
      <c r="Z1033" s="253"/>
      <c r="AA1033" s="253"/>
      <c r="AB1033" s="253"/>
      <c r="AC1033" s="253"/>
      <c r="AD1033" s="253"/>
      <c r="AE1033" s="365"/>
      <c r="AF1033" s="365"/>
      <c r="AG1033" s="365"/>
      <c r="AH1033" s="365"/>
      <c r="AI1033" s="365"/>
      <c r="AJ1033" s="365"/>
      <c r="AK1033" s="365"/>
      <c r="AL1033" s="365"/>
      <c r="AM1033" s="365"/>
      <c r="AN1033" s="365"/>
      <c r="AO1033" s="365"/>
      <c r="AP1033" s="365"/>
      <c r="AQ1033" s="365"/>
      <c r="AR1033" s="365"/>
      <c r="AS1033" s="268"/>
    </row>
    <row r="1034" spans="1:46" ht="15" customHeight="1" outlineLevel="1">
      <c r="A1034" s="466"/>
      <c r="B1034" s="250" t="s">
        <v>107</v>
      </c>
      <c r="C1034" s="251"/>
      <c r="D1034" s="252"/>
      <c r="E1034" s="252"/>
      <c r="F1034" s="252"/>
      <c r="G1034" s="252"/>
      <c r="H1034" s="252"/>
      <c r="I1034" s="252"/>
      <c r="J1034" s="252"/>
      <c r="K1034" s="252"/>
      <c r="L1034" s="252"/>
      <c r="M1034" s="252"/>
      <c r="N1034" s="252"/>
      <c r="O1034" s="252"/>
      <c r="P1034" s="252"/>
      <c r="Q1034" s="252"/>
      <c r="R1034" s="252"/>
      <c r="S1034" s="251"/>
      <c r="T1034" s="251"/>
      <c r="U1034" s="251"/>
      <c r="V1034" s="251"/>
      <c r="W1034" s="251"/>
      <c r="X1034" s="251"/>
      <c r="Y1034" s="251"/>
      <c r="Z1034" s="251"/>
      <c r="AA1034" s="251"/>
      <c r="AB1034" s="251"/>
      <c r="AC1034" s="251"/>
      <c r="AD1034" s="251"/>
      <c r="AE1034" s="367"/>
      <c r="AF1034" s="367"/>
      <c r="AG1034" s="367"/>
      <c r="AH1034" s="367"/>
      <c r="AI1034" s="367"/>
      <c r="AJ1034" s="367"/>
      <c r="AK1034" s="367"/>
      <c r="AL1034" s="367"/>
      <c r="AM1034" s="367"/>
      <c r="AN1034" s="367"/>
      <c r="AO1034" s="367"/>
      <c r="AP1034" s="367"/>
      <c r="AQ1034" s="367"/>
      <c r="AR1034" s="367"/>
      <c r="AS1034" s="254"/>
    </row>
    <row r="1035" spans="1:46" ht="15" customHeight="1" outlineLevel="1">
      <c r="A1035" s="466">
        <v>14</v>
      </c>
      <c r="B1035" s="276" t="s">
        <v>108</v>
      </c>
      <c r="C1035" s="253" t="s">
        <v>25</v>
      </c>
      <c r="D1035" s="257"/>
      <c r="E1035" s="257"/>
      <c r="F1035" s="257"/>
      <c r="G1035" s="257"/>
      <c r="H1035" s="257"/>
      <c r="I1035" s="257"/>
      <c r="J1035" s="257"/>
      <c r="K1035" s="257"/>
      <c r="L1035" s="257"/>
      <c r="M1035" s="257"/>
      <c r="N1035" s="257"/>
      <c r="O1035" s="257"/>
      <c r="P1035" s="257"/>
      <c r="Q1035" s="257">
        <v>12</v>
      </c>
      <c r="R1035" s="257"/>
      <c r="S1035" s="257"/>
      <c r="T1035" s="257"/>
      <c r="U1035" s="257"/>
      <c r="V1035" s="257"/>
      <c r="W1035" s="257"/>
      <c r="X1035" s="257"/>
      <c r="Y1035" s="257"/>
      <c r="Z1035" s="257"/>
      <c r="AA1035" s="257"/>
      <c r="AB1035" s="257"/>
      <c r="AC1035" s="257"/>
      <c r="AD1035" s="257"/>
      <c r="AE1035" s="363"/>
      <c r="AF1035" s="363"/>
      <c r="AG1035" s="363"/>
      <c r="AH1035" s="363"/>
      <c r="AI1035" s="363"/>
      <c r="AJ1035" s="363"/>
      <c r="AK1035" s="363"/>
      <c r="AL1035" s="363"/>
      <c r="AM1035" s="363"/>
      <c r="AN1035" s="363"/>
      <c r="AO1035" s="363"/>
      <c r="AP1035" s="363"/>
      <c r="AQ1035" s="363"/>
      <c r="AR1035" s="363"/>
      <c r="AS1035" s="258">
        <f>SUM(AE1035:AR1035)</f>
        <v>0</v>
      </c>
    </row>
    <row r="1036" spans="1:46" ht="15" customHeight="1" outlineLevel="1">
      <c r="A1036" s="466"/>
      <c r="B1036" s="256" t="s">
        <v>345</v>
      </c>
      <c r="C1036" s="253" t="s">
        <v>163</v>
      </c>
      <c r="D1036" s="257"/>
      <c r="E1036" s="257"/>
      <c r="F1036" s="257"/>
      <c r="G1036" s="257"/>
      <c r="H1036" s="257"/>
      <c r="I1036" s="257"/>
      <c r="J1036" s="257"/>
      <c r="K1036" s="257"/>
      <c r="L1036" s="257"/>
      <c r="M1036" s="257"/>
      <c r="N1036" s="257"/>
      <c r="O1036" s="257"/>
      <c r="P1036" s="257"/>
      <c r="Q1036" s="257">
        <f>Q1035</f>
        <v>12</v>
      </c>
      <c r="R1036" s="257"/>
      <c r="S1036" s="257"/>
      <c r="T1036" s="257"/>
      <c r="U1036" s="257"/>
      <c r="V1036" s="257"/>
      <c r="W1036" s="257"/>
      <c r="X1036" s="257"/>
      <c r="Y1036" s="257"/>
      <c r="Z1036" s="257"/>
      <c r="AA1036" s="257"/>
      <c r="AB1036" s="257"/>
      <c r="AC1036" s="257"/>
      <c r="AD1036" s="257"/>
      <c r="AE1036" s="364">
        <f>AE1035</f>
        <v>0</v>
      </c>
      <c r="AF1036" s="364">
        <f t="shared" ref="AF1036" si="3085">AF1035</f>
        <v>0</v>
      </c>
      <c r="AG1036" s="364">
        <f t="shared" ref="AG1036" si="3086">AG1035</f>
        <v>0</v>
      </c>
      <c r="AH1036" s="364">
        <f t="shared" ref="AH1036" si="3087">AH1035</f>
        <v>0</v>
      </c>
      <c r="AI1036" s="364">
        <f t="shared" ref="AI1036" si="3088">AI1035</f>
        <v>0</v>
      </c>
      <c r="AJ1036" s="364">
        <f t="shared" ref="AJ1036" si="3089">AJ1035</f>
        <v>0</v>
      </c>
      <c r="AK1036" s="364">
        <f t="shared" ref="AK1036" si="3090">AK1035</f>
        <v>0</v>
      </c>
      <c r="AL1036" s="364">
        <f t="shared" ref="AL1036" si="3091">AL1035</f>
        <v>0</v>
      </c>
      <c r="AM1036" s="364">
        <f t="shared" ref="AM1036" si="3092">AM1035</f>
        <v>0</v>
      </c>
      <c r="AN1036" s="364">
        <f t="shared" ref="AN1036" si="3093">AN1035</f>
        <v>0</v>
      </c>
      <c r="AO1036" s="364">
        <f t="shared" ref="AO1036" si="3094">AO1035</f>
        <v>0</v>
      </c>
      <c r="AP1036" s="364">
        <f t="shared" ref="AP1036" si="3095">AP1035</f>
        <v>0</v>
      </c>
      <c r="AQ1036" s="364">
        <f t="shared" ref="AQ1036" si="3096">AQ1035</f>
        <v>0</v>
      </c>
      <c r="AR1036" s="364">
        <f t="shared" ref="AR1036" si="3097">AR1035</f>
        <v>0</v>
      </c>
      <c r="AS1036" s="259"/>
    </row>
    <row r="1037" spans="1:46" ht="15" customHeight="1" outlineLevel="1">
      <c r="A1037" s="466"/>
      <c r="B1037" s="276"/>
      <c r="C1037" s="267"/>
      <c r="D1037" s="253"/>
      <c r="E1037" s="253"/>
      <c r="F1037" s="253"/>
      <c r="G1037" s="253"/>
      <c r="H1037" s="253"/>
      <c r="I1037" s="253"/>
      <c r="J1037" s="253"/>
      <c r="K1037" s="253"/>
      <c r="L1037" s="253"/>
      <c r="M1037" s="253"/>
      <c r="N1037" s="253"/>
      <c r="O1037" s="253"/>
      <c r="P1037" s="253"/>
      <c r="Q1037" s="416"/>
      <c r="R1037" s="253"/>
      <c r="S1037" s="253"/>
      <c r="T1037" s="253"/>
      <c r="U1037" s="253"/>
      <c r="V1037" s="253"/>
      <c r="W1037" s="253"/>
      <c r="X1037" s="253"/>
      <c r="Y1037" s="253"/>
      <c r="Z1037" s="253"/>
      <c r="AA1037" s="253"/>
      <c r="AB1037" s="253"/>
      <c r="AC1037" s="253"/>
      <c r="AD1037" s="253"/>
      <c r="AE1037" s="365"/>
      <c r="AF1037" s="365"/>
      <c r="AG1037" s="365"/>
      <c r="AH1037" s="365"/>
      <c r="AI1037" s="365"/>
      <c r="AJ1037" s="365"/>
      <c r="AK1037" s="365"/>
      <c r="AL1037" s="365"/>
      <c r="AM1037" s="365"/>
      <c r="AN1037" s="365"/>
      <c r="AO1037" s="365"/>
      <c r="AP1037" s="365"/>
      <c r="AQ1037" s="365"/>
      <c r="AR1037" s="365"/>
      <c r="AS1037" s="263"/>
      <c r="AT1037" s="546"/>
    </row>
    <row r="1038" spans="1:46" s="245" customFormat="1" ht="15.75" outlineLevel="1">
      <c r="A1038" s="466"/>
      <c r="B1038" s="250" t="s">
        <v>487</v>
      </c>
      <c r="C1038" s="253"/>
      <c r="D1038" s="253"/>
      <c r="E1038" s="253"/>
      <c r="F1038" s="253"/>
      <c r="G1038" s="253"/>
      <c r="H1038" s="253"/>
      <c r="I1038" s="253"/>
      <c r="J1038" s="253"/>
      <c r="K1038" s="253"/>
      <c r="L1038" s="253"/>
      <c r="M1038" s="253"/>
      <c r="N1038" s="253"/>
      <c r="O1038" s="253"/>
      <c r="P1038" s="253"/>
      <c r="Q1038" s="253"/>
      <c r="R1038" s="253"/>
      <c r="S1038" s="253"/>
      <c r="T1038" s="253"/>
      <c r="U1038" s="253"/>
      <c r="V1038" s="253"/>
      <c r="W1038" s="253"/>
      <c r="X1038" s="253"/>
      <c r="Y1038" s="253"/>
      <c r="Z1038" s="253"/>
      <c r="AA1038" s="253"/>
      <c r="AB1038" s="253"/>
      <c r="AC1038" s="253"/>
      <c r="AD1038" s="253"/>
      <c r="AE1038" s="365"/>
      <c r="AF1038" s="365"/>
      <c r="AG1038" s="365"/>
      <c r="AH1038" s="365"/>
      <c r="AI1038" s="365"/>
      <c r="AJ1038" s="365"/>
      <c r="AK1038" s="369"/>
      <c r="AL1038" s="369"/>
      <c r="AM1038" s="369"/>
      <c r="AN1038" s="369"/>
      <c r="AO1038" s="369"/>
      <c r="AP1038" s="369"/>
      <c r="AQ1038" s="369"/>
      <c r="AR1038" s="369"/>
      <c r="AS1038" s="455"/>
      <c r="AT1038" s="547"/>
    </row>
    <row r="1039" spans="1:46" outlineLevel="1">
      <c r="A1039" s="466">
        <v>15</v>
      </c>
      <c r="B1039" s="256" t="s">
        <v>492</v>
      </c>
      <c r="C1039" s="253" t="s">
        <v>25</v>
      </c>
      <c r="D1039" s="257"/>
      <c r="E1039" s="257"/>
      <c r="F1039" s="257"/>
      <c r="G1039" s="257"/>
      <c r="H1039" s="257"/>
      <c r="I1039" s="257"/>
      <c r="J1039" s="257"/>
      <c r="K1039" s="257"/>
      <c r="L1039" s="257"/>
      <c r="M1039" s="257"/>
      <c r="N1039" s="257"/>
      <c r="O1039" s="257"/>
      <c r="P1039" s="257"/>
      <c r="Q1039" s="257">
        <v>0</v>
      </c>
      <c r="R1039" s="257"/>
      <c r="S1039" s="257"/>
      <c r="T1039" s="257"/>
      <c r="U1039" s="257"/>
      <c r="V1039" s="257"/>
      <c r="W1039" s="257"/>
      <c r="X1039" s="257"/>
      <c r="Y1039" s="257"/>
      <c r="Z1039" s="257"/>
      <c r="AA1039" s="257"/>
      <c r="AB1039" s="257"/>
      <c r="AC1039" s="257"/>
      <c r="AD1039" s="257"/>
      <c r="AE1039" s="363"/>
      <c r="AF1039" s="363"/>
      <c r="AG1039" s="363"/>
      <c r="AH1039" s="363"/>
      <c r="AI1039" s="363"/>
      <c r="AJ1039" s="363"/>
      <c r="AK1039" s="363"/>
      <c r="AL1039" s="363"/>
      <c r="AM1039" s="363"/>
      <c r="AN1039" s="363"/>
      <c r="AO1039" s="363"/>
      <c r="AP1039" s="363"/>
      <c r="AQ1039" s="363"/>
      <c r="AR1039" s="363"/>
      <c r="AS1039" s="548">
        <f>SUM(AE1039:AR1039)</f>
        <v>0</v>
      </c>
      <c r="AT1039" s="546"/>
    </row>
    <row r="1040" spans="1:46" outlineLevel="1">
      <c r="A1040" s="466"/>
      <c r="B1040" s="256" t="s">
        <v>345</v>
      </c>
      <c r="C1040" s="253" t="s">
        <v>163</v>
      </c>
      <c r="D1040" s="257"/>
      <c r="E1040" s="257"/>
      <c r="F1040" s="257"/>
      <c r="G1040" s="257"/>
      <c r="H1040" s="257"/>
      <c r="I1040" s="257"/>
      <c r="J1040" s="257"/>
      <c r="K1040" s="257"/>
      <c r="L1040" s="257"/>
      <c r="M1040" s="257"/>
      <c r="N1040" s="257"/>
      <c r="O1040" s="257"/>
      <c r="P1040" s="257"/>
      <c r="Q1040" s="257">
        <f>Q1039</f>
        <v>0</v>
      </c>
      <c r="R1040" s="257"/>
      <c r="S1040" s="257"/>
      <c r="T1040" s="257"/>
      <c r="U1040" s="257"/>
      <c r="V1040" s="257"/>
      <c r="W1040" s="257"/>
      <c r="X1040" s="257"/>
      <c r="Y1040" s="257"/>
      <c r="Z1040" s="257"/>
      <c r="AA1040" s="257"/>
      <c r="AB1040" s="257"/>
      <c r="AC1040" s="257"/>
      <c r="AD1040" s="257"/>
      <c r="AE1040" s="364">
        <f>AE1039</f>
        <v>0</v>
      </c>
      <c r="AF1040" s="364">
        <f>AF1039</f>
        <v>0</v>
      </c>
      <c r="AG1040" s="364">
        <f t="shared" ref="AG1040:AR1040" si="3098">AG1039</f>
        <v>0</v>
      </c>
      <c r="AH1040" s="364">
        <f t="shared" si="3098"/>
        <v>0</v>
      </c>
      <c r="AI1040" s="364">
        <f t="shared" si="3098"/>
        <v>0</v>
      </c>
      <c r="AJ1040" s="364">
        <f>AJ1039</f>
        <v>0</v>
      </c>
      <c r="AK1040" s="364">
        <f t="shared" si="3098"/>
        <v>0</v>
      </c>
      <c r="AL1040" s="364">
        <f t="shared" si="3098"/>
        <v>0</v>
      </c>
      <c r="AM1040" s="364">
        <f t="shared" si="3098"/>
        <v>0</v>
      </c>
      <c r="AN1040" s="364">
        <f t="shared" si="3098"/>
        <v>0</v>
      </c>
      <c r="AO1040" s="364">
        <f t="shared" si="3098"/>
        <v>0</v>
      </c>
      <c r="AP1040" s="364">
        <f t="shared" si="3098"/>
        <v>0</v>
      </c>
      <c r="AQ1040" s="364">
        <f t="shared" si="3098"/>
        <v>0</v>
      </c>
      <c r="AR1040" s="364">
        <f t="shared" si="3098"/>
        <v>0</v>
      </c>
      <c r="AS1040" s="259"/>
    </row>
    <row r="1041" spans="1:45" outlineLevel="1">
      <c r="A1041" s="466"/>
      <c r="B1041" s="276"/>
      <c r="C1041" s="267"/>
      <c r="D1041" s="253"/>
      <c r="E1041" s="253"/>
      <c r="F1041" s="253"/>
      <c r="G1041" s="253"/>
      <c r="H1041" s="253"/>
      <c r="I1041" s="253"/>
      <c r="J1041" s="253"/>
      <c r="K1041" s="253"/>
      <c r="L1041" s="253"/>
      <c r="M1041" s="253"/>
      <c r="N1041" s="253"/>
      <c r="O1041" s="253"/>
      <c r="P1041" s="253"/>
      <c r="Q1041" s="253"/>
      <c r="R1041" s="253"/>
      <c r="S1041" s="253"/>
      <c r="T1041" s="253"/>
      <c r="U1041" s="253"/>
      <c r="V1041" s="253"/>
      <c r="W1041" s="253"/>
      <c r="X1041" s="253"/>
      <c r="Y1041" s="253"/>
      <c r="Z1041" s="253"/>
      <c r="AA1041" s="253"/>
      <c r="AB1041" s="253"/>
      <c r="AC1041" s="253"/>
      <c r="AD1041" s="253"/>
      <c r="AE1041" s="365"/>
      <c r="AF1041" s="365"/>
      <c r="AG1041" s="365"/>
      <c r="AH1041" s="365"/>
      <c r="AI1041" s="365"/>
      <c r="AJ1041" s="365"/>
      <c r="AK1041" s="365"/>
      <c r="AL1041" s="365"/>
      <c r="AM1041" s="365"/>
      <c r="AN1041" s="365"/>
      <c r="AO1041" s="365"/>
      <c r="AP1041" s="365"/>
      <c r="AQ1041" s="365"/>
      <c r="AR1041" s="365"/>
      <c r="AS1041" s="268"/>
    </row>
    <row r="1042" spans="1:45" s="245" customFormat="1" outlineLevel="1">
      <c r="A1042" s="466">
        <v>16</v>
      </c>
      <c r="B1042" s="285" t="s">
        <v>488</v>
      </c>
      <c r="C1042" s="253" t="s">
        <v>25</v>
      </c>
      <c r="D1042" s="257"/>
      <c r="E1042" s="257"/>
      <c r="F1042" s="257"/>
      <c r="G1042" s="257"/>
      <c r="H1042" s="257"/>
      <c r="I1042" s="257"/>
      <c r="J1042" s="257"/>
      <c r="K1042" s="257"/>
      <c r="L1042" s="257"/>
      <c r="M1042" s="257"/>
      <c r="N1042" s="257"/>
      <c r="O1042" s="257"/>
      <c r="P1042" s="257"/>
      <c r="Q1042" s="257">
        <v>0</v>
      </c>
      <c r="R1042" s="257"/>
      <c r="S1042" s="257"/>
      <c r="T1042" s="257"/>
      <c r="U1042" s="257"/>
      <c r="V1042" s="257"/>
      <c r="W1042" s="257"/>
      <c r="X1042" s="257"/>
      <c r="Y1042" s="257"/>
      <c r="Z1042" s="257"/>
      <c r="AA1042" s="257"/>
      <c r="AB1042" s="257"/>
      <c r="AC1042" s="257"/>
      <c r="AD1042" s="257"/>
      <c r="AE1042" s="363"/>
      <c r="AF1042" s="363"/>
      <c r="AG1042" s="363"/>
      <c r="AH1042" s="363"/>
      <c r="AI1042" s="363"/>
      <c r="AJ1042" s="363"/>
      <c r="AK1042" s="363"/>
      <c r="AL1042" s="363"/>
      <c r="AM1042" s="363"/>
      <c r="AN1042" s="363"/>
      <c r="AO1042" s="363"/>
      <c r="AP1042" s="363"/>
      <c r="AQ1042" s="363"/>
      <c r="AR1042" s="363"/>
      <c r="AS1042" s="258">
        <f>SUM(AE1042:AR1042)</f>
        <v>0</v>
      </c>
    </row>
    <row r="1043" spans="1:45" s="245" customFormat="1" outlineLevel="1">
      <c r="A1043" s="466"/>
      <c r="B1043" s="256" t="s">
        <v>345</v>
      </c>
      <c r="C1043" s="253" t="s">
        <v>163</v>
      </c>
      <c r="D1043" s="257"/>
      <c r="E1043" s="257"/>
      <c r="F1043" s="257"/>
      <c r="G1043" s="257"/>
      <c r="H1043" s="257"/>
      <c r="I1043" s="257"/>
      <c r="J1043" s="257"/>
      <c r="K1043" s="257"/>
      <c r="L1043" s="257"/>
      <c r="M1043" s="257"/>
      <c r="N1043" s="257"/>
      <c r="O1043" s="257"/>
      <c r="P1043" s="257"/>
      <c r="Q1043" s="257">
        <f>Q1042</f>
        <v>0</v>
      </c>
      <c r="R1043" s="257"/>
      <c r="S1043" s="257"/>
      <c r="T1043" s="257"/>
      <c r="U1043" s="257"/>
      <c r="V1043" s="257"/>
      <c r="W1043" s="257"/>
      <c r="X1043" s="257"/>
      <c r="Y1043" s="257"/>
      <c r="Z1043" s="257"/>
      <c r="AA1043" s="257"/>
      <c r="AB1043" s="257"/>
      <c r="AC1043" s="257"/>
      <c r="AD1043" s="257"/>
      <c r="AE1043" s="364">
        <f>AE1042</f>
        <v>0</v>
      </c>
      <c r="AF1043" s="364">
        <f t="shared" ref="AF1043:AQ1043" si="3099">AF1042</f>
        <v>0</v>
      </c>
      <c r="AG1043" s="364">
        <f t="shared" si="3099"/>
        <v>0</v>
      </c>
      <c r="AH1043" s="364">
        <f t="shared" si="3099"/>
        <v>0</v>
      </c>
      <c r="AI1043" s="364">
        <f t="shared" si="3099"/>
        <v>0</v>
      </c>
      <c r="AJ1043" s="364">
        <f t="shared" si="3099"/>
        <v>0</v>
      </c>
      <c r="AK1043" s="364">
        <f t="shared" si="3099"/>
        <v>0</v>
      </c>
      <c r="AL1043" s="364">
        <f t="shared" si="3099"/>
        <v>0</v>
      </c>
      <c r="AM1043" s="364">
        <f t="shared" si="3099"/>
        <v>0</v>
      </c>
      <c r="AN1043" s="364">
        <f t="shared" si="3099"/>
        <v>0</v>
      </c>
      <c r="AO1043" s="364">
        <f t="shared" si="3099"/>
        <v>0</v>
      </c>
      <c r="AP1043" s="364">
        <f t="shared" si="3099"/>
        <v>0</v>
      </c>
      <c r="AQ1043" s="364">
        <f t="shared" si="3099"/>
        <v>0</v>
      </c>
      <c r="AR1043" s="364">
        <f>AR1042</f>
        <v>0</v>
      </c>
      <c r="AS1043" s="259"/>
    </row>
    <row r="1044" spans="1:45" s="245" customFormat="1" outlineLevel="1">
      <c r="A1044" s="466"/>
      <c r="B1044" s="285"/>
      <c r="C1044" s="253"/>
      <c r="D1044" s="253"/>
      <c r="E1044" s="253"/>
      <c r="F1044" s="253"/>
      <c r="G1044" s="253"/>
      <c r="H1044" s="253"/>
      <c r="I1044" s="253"/>
      <c r="J1044" s="253"/>
      <c r="K1044" s="253"/>
      <c r="L1044" s="253"/>
      <c r="M1044" s="253"/>
      <c r="N1044" s="253"/>
      <c r="O1044" s="253"/>
      <c r="P1044" s="253"/>
      <c r="Q1044" s="253"/>
      <c r="R1044" s="253"/>
      <c r="S1044" s="253"/>
      <c r="T1044" s="253"/>
      <c r="U1044" s="253"/>
      <c r="V1044" s="253"/>
      <c r="W1044" s="253"/>
      <c r="X1044" s="253"/>
      <c r="Y1044" s="253"/>
      <c r="Z1044" s="253"/>
      <c r="AA1044" s="253"/>
      <c r="AB1044" s="253"/>
      <c r="AC1044" s="253"/>
      <c r="AD1044" s="253"/>
      <c r="AE1044" s="365"/>
      <c r="AF1044" s="365"/>
      <c r="AG1044" s="365"/>
      <c r="AH1044" s="365"/>
      <c r="AI1044" s="365"/>
      <c r="AJ1044" s="365"/>
      <c r="AK1044" s="369"/>
      <c r="AL1044" s="369"/>
      <c r="AM1044" s="369"/>
      <c r="AN1044" s="369"/>
      <c r="AO1044" s="369"/>
      <c r="AP1044" s="369"/>
      <c r="AQ1044" s="369"/>
      <c r="AR1044" s="369"/>
      <c r="AS1044" s="274"/>
    </row>
    <row r="1045" spans="1:45" ht="15.75" outlineLevel="1">
      <c r="A1045" s="466"/>
      <c r="B1045" s="457" t="s">
        <v>493</v>
      </c>
      <c r="C1045" s="281"/>
      <c r="D1045" s="252"/>
      <c r="E1045" s="251"/>
      <c r="F1045" s="251"/>
      <c r="G1045" s="251"/>
      <c r="H1045" s="251"/>
      <c r="I1045" s="251"/>
      <c r="J1045" s="251"/>
      <c r="K1045" s="251"/>
      <c r="L1045" s="251"/>
      <c r="M1045" s="251"/>
      <c r="N1045" s="251"/>
      <c r="O1045" s="251"/>
      <c r="P1045" s="251"/>
      <c r="Q1045" s="252"/>
      <c r="R1045" s="251"/>
      <c r="S1045" s="251"/>
      <c r="T1045" s="251"/>
      <c r="U1045" s="251"/>
      <c r="V1045" s="251"/>
      <c r="W1045" s="251"/>
      <c r="X1045" s="251"/>
      <c r="Y1045" s="251"/>
      <c r="Z1045" s="251"/>
      <c r="AA1045" s="251"/>
      <c r="AB1045" s="251"/>
      <c r="AC1045" s="251"/>
      <c r="AD1045" s="251"/>
      <c r="AE1045" s="367"/>
      <c r="AF1045" s="367"/>
      <c r="AG1045" s="367"/>
      <c r="AH1045" s="367"/>
      <c r="AI1045" s="367"/>
      <c r="AJ1045" s="367"/>
      <c r="AK1045" s="367"/>
      <c r="AL1045" s="367"/>
      <c r="AM1045" s="367"/>
      <c r="AN1045" s="367"/>
      <c r="AO1045" s="367"/>
      <c r="AP1045" s="367"/>
      <c r="AQ1045" s="367"/>
      <c r="AR1045" s="367"/>
      <c r="AS1045" s="254"/>
    </row>
    <row r="1046" spans="1:45" outlineLevel="1">
      <c r="A1046" s="466">
        <v>17</v>
      </c>
      <c r="B1046" s="381" t="s">
        <v>112</v>
      </c>
      <c r="C1046" s="253" t="s">
        <v>25</v>
      </c>
      <c r="D1046" s="257"/>
      <c r="E1046" s="257"/>
      <c r="F1046" s="257"/>
      <c r="G1046" s="257"/>
      <c r="H1046" s="257"/>
      <c r="I1046" s="257"/>
      <c r="J1046" s="257"/>
      <c r="K1046" s="257"/>
      <c r="L1046" s="257"/>
      <c r="M1046" s="257"/>
      <c r="N1046" s="257"/>
      <c r="O1046" s="257"/>
      <c r="P1046" s="257"/>
      <c r="Q1046" s="257">
        <v>12</v>
      </c>
      <c r="R1046" s="257"/>
      <c r="S1046" s="257"/>
      <c r="T1046" s="257"/>
      <c r="U1046" s="257"/>
      <c r="V1046" s="257"/>
      <c r="W1046" s="257"/>
      <c r="X1046" s="257"/>
      <c r="Y1046" s="257"/>
      <c r="Z1046" s="257"/>
      <c r="AA1046" s="257"/>
      <c r="AB1046" s="257"/>
      <c r="AC1046" s="257"/>
      <c r="AD1046" s="257"/>
      <c r="AE1046" s="379"/>
      <c r="AF1046" s="363"/>
      <c r="AG1046" s="363"/>
      <c r="AH1046" s="363"/>
      <c r="AI1046" s="363"/>
      <c r="AJ1046" s="363"/>
      <c r="AK1046" s="363"/>
      <c r="AL1046" s="368"/>
      <c r="AM1046" s="368"/>
      <c r="AN1046" s="368"/>
      <c r="AO1046" s="368"/>
      <c r="AP1046" s="368"/>
      <c r="AQ1046" s="368"/>
      <c r="AR1046" s="368"/>
      <c r="AS1046" s="258">
        <f>SUM(AE1046:AR1046)</f>
        <v>0</v>
      </c>
    </row>
    <row r="1047" spans="1:45" outlineLevel="1">
      <c r="A1047" s="466"/>
      <c r="B1047" s="256" t="s">
        <v>345</v>
      </c>
      <c r="C1047" s="253" t="s">
        <v>163</v>
      </c>
      <c r="D1047" s="257"/>
      <c r="E1047" s="257"/>
      <c r="F1047" s="257"/>
      <c r="G1047" s="257"/>
      <c r="H1047" s="257"/>
      <c r="I1047" s="257"/>
      <c r="J1047" s="257"/>
      <c r="K1047" s="257"/>
      <c r="L1047" s="257"/>
      <c r="M1047" s="257"/>
      <c r="N1047" s="257"/>
      <c r="O1047" s="257"/>
      <c r="P1047" s="257"/>
      <c r="Q1047" s="257">
        <f>Q1046</f>
        <v>12</v>
      </c>
      <c r="R1047" s="257"/>
      <c r="S1047" s="257"/>
      <c r="T1047" s="257"/>
      <c r="U1047" s="257"/>
      <c r="V1047" s="257"/>
      <c r="W1047" s="257"/>
      <c r="X1047" s="257"/>
      <c r="Y1047" s="257"/>
      <c r="Z1047" s="257"/>
      <c r="AA1047" s="257"/>
      <c r="AB1047" s="257"/>
      <c r="AC1047" s="257"/>
      <c r="AD1047" s="257"/>
      <c r="AE1047" s="364">
        <f>AE1046</f>
        <v>0</v>
      </c>
      <c r="AF1047" s="364">
        <f t="shared" ref="AF1047:AR1047" si="3100">AF1046</f>
        <v>0</v>
      </c>
      <c r="AG1047" s="364">
        <f t="shared" si="3100"/>
        <v>0</v>
      </c>
      <c r="AH1047" s="364">
        <f t="shared" si="3100"/>
        <v>0</v>
      </c>
      <c r="AI1047" s="364">
        <f t="shared" si="3100"/>
        <v>0</v>
      </c>
      <c r="AJ1047" s="364">
        <f t="shared" si="3100"/>
        <v>0</v>
      </c>
      <c r="AK1047" s="364">
        <f t="shared" si="3100"/>
        <v>0</v>
      </c>
      <c r="AL1047" s="364">
        <f t="shared" si="3100"/>
        <v>0</v>
      </c>
      <c r="AM1047" s="364">
        <f t="shared" si="3100"/>
        <v>0</v>
      </c>
      <c r="AN1047" s="364">
        <f t="shared" si="3100"/>
        <v>0</v>
      </c>
      <c r="AO1047" s="364">
        <f t="shared" si="3100"/>
        <v>0</v>
      </c>
      <c r="AP1047" s="364">
        <f t="shared" si="3100"/>
        <v>0</v>
      </c>
      <c r="AQ1047" s="364">
        <f t="shared" si="3100"/>
        <v>0</v>
      </c>
      <c r="AR1047" s="364">
        <f t="shared" si="3100"/>
        <v>0</v>
      </c>
      <c r="AS1047" s="268"/>
    </row>
    <row r="1048" spans="1:45" outlineLevel="1">
      <c r="A1048" s="466"/>
      <c r="B1048" s="256"/>
      <c r="C1048" s="253"/>
      <c r="D1048" s="253"/>
      <c r="E1048" s="253"/>
      <c r="F1048" s="253"/>
      <c r="G1048" s="253"/>
      <c r="H1048" s="253"/>
      <c r="I1048" s="253"/>
      <c r="J1048" s="253"/>
      <c r="K1048" s="253"/>
      <c r="L1048" s="253"/>
      <c r="M1048" s="253"/>
      <c r="N1048" s="253"/>
      <c r="O1048" s="253"/>
      <c r="P1048" s="253"/>
      <c r="Q1048" s="253"/>
      <c r="R1048" s="253"/>
      <c r="S1048" s="253"/>
      <c r="T1048" s="253"/>
      <c r="U1048" s="253"/>
      <c r="V1048" s="253"/>
      <c r="W1048" s="253"/>
      <c r="X1048" s="253"/>
      <c r="Y1048" s="253"/>
      <c r="Z1048" s="253"/>
      <c r="AA1048" s="253"/>
      <c r="AB1048" s="253"/>
      <c r="AC1048" s="253"/>
      <c r="AD1048" s="253"/>
      <c r="AE1048" s="375"/>
      <c r="AF1048" s="378"/>
      <c r="AG1048" s="378"/>
      <c r="AH1048" s="378"/>
      <c r="AI1048" s="378"/>
      <c r="AJ1048" s="378"/>
      <c r="AK1048" s="378"/>
      <c r="AL1048" s="378"/>
      <c r="AM1048" s="378"/>
      <c r="AN1048" s="378"/>
      <c r="AO1048" s="378"/>
      <c r="AP1048" s="378"/>
      <c r="AQ1048" s="378"/>
      <c r="AR1048" s="378"/>
      <c r="AS1048" s="268"/>
    </row>
    <row r="1049" spans="1:45" outlineLevel="1">
      <c r="A1049" s="466">
        <v>18</v>
      </c>
      <c r="B1049" s="381" t="s">
        <v>109</v>
      </c>
      <c r="C1049" s="253" t="s">
        <v>25</v>
      </c>
      <c r="D1049" s="257"/>
      <c r="E1049" s="257"/>
      <c r="F1049" s="257"/>
      <c r="G1049" s="257"/>
      <c r="H1049" s="257"/>
      <c r="I1049" s="257"/>
      <c r="J1049" s="257"/>
      <c r="K1049" s="257"/>
      <c r="L1049" s="257"/>
      <c r="M1049" s="257"/>
      <c r="N1049" s="257"/>
      <c r="O1049" s="257"/>
      <c r="P1049" s="257"/>
      <c r="Q1049" s="257">
        <v>12</v>
      </c>
      <c r="R1049" s="257"/>
      <c r="S1049" s="257"/>
      <c r="T1049" s="257"/>
      <c r="U1049" s="257"/>
      <c r="V1049" s="257"/>
      <c r="W1049" s="257"/>
      <c r="X1049" s="257"/>
      <c r="Y1049" s="257"/>
      <c r="Z1049" s="257"/>
      <c r="AA1049" s="257"/>
      <c r="AB1049" s="257"/>
      <c r="AC1049" s="257"/>
      <c r="AD1049" s="257"/>
      <c r="AE1049" s="379"/>
      <c r="AF1049" s="363"/>
      <c r="AG1049" s="363"/>
      <c r="AH1049" s="363"/>
      <c r="AI1049" s="363"/>
      <c r="AJ1049" s="363"/>
      <c r="AK1049" s="363"/>
      <c r="AL1049" s="368"/>
      <c r="AM1049" s="368"/>
      <c r="AN1049" s="368"/>
      <c r="AO1049" s="368"/>
      <c r="AP1049" s="368"/>
      <c r="AQ1049" s="368"/>
      <c r="AR1049" s="368"/>
      <c r="AS1049" s="258">
        <f>SUM(AE1049:AR1049)</f>
        <v>0</v>
      </c>
    </row>
    <row r="1050" spans="1:45" outlineLevel="1">
      <c r="A1050" s="466"/>
      <c r="B1050" s="256" t="s">
        <v>345</v>
      </c>
      <c r="C1050" s="253" t="s">
        <v>163</v>
      </c>
      <c r="D1050" s="257"/>
      <c r="E1050" s="257"/>
      <c r="F1050" s="257"/>
      <c r="G1050" s="257"/>
      <c r="H1050" s="257"/>
      <c r="I1050" s="257"/>
      <c r="J1050" s="257"/>
      <c r="K1050" s="257"/>
      <c r="L1050" s="257"/>
      <c r="M1050" s="257"/>
      <c r="N1050" s="257"/>
      <c r="O1050" s="257"/>
      <c r="P1050" s="257"/>
      <c r="Q1050" s="257">
        <f>Q1049</f>
        <v>12</v>
      </c>
      <c r="R1050" s="257"/>
      <c r="S1050" s="257"/>
      <c r="T1050" s="257"/>
      <c r="U1050" s="257"/>
      <c r="V1050" s="257"/>
      <c r="W1050" s="257"/>
      <c r="X1050" s="257"/>
      <c r="Y1050" s="257"/>
      <c r="Z1050" s="257"/>
      <c r="AA1050" s="257"/>
      <c r="AB1050" s="257"/>
      <c r="AC1050" s="257"/>
      <c r="AD1050" s="257"/>
      <c r="AE1050" s="364">
        <f>AE1049</f>
        <v>0</v>
      </c>
      <c r="AF1050" s="364">
        <f t="shared" ref="AF1050:AR1050" si="3101">AF1049</f>
        <v>0</v>
      </c>
      <c r="AG1050" s="364">
        <f t="shared" si="3101"/>
        <v>0</v>
      </c>
      <c r="AH1050" s="364">
        <f t="shared" si="3101"/>
        <v>0</v>
      </c>
      <c r="AI1050" s="364">
        <f t="shared" si="3101"/>
        <v>0</v>
      </c>
      <c r="AJ1050" s="364">
        <f t="shared" si="3101"/>
        <v>0</v>
      </c>
      <c r="AK1050" s="364">
        <f t="shared" si="3101"/>
        <v>0</v>
      </c>
      <c r="AL1050" s="364">
        <f t="shared" si="3101"/>
        <v>0</v>
      </c>
      <c r="AM1050" s="364">
        <f t="shared" si="3101"/>
        <v>0</v>
      </c>
      <c r="AN1050" s="364">
        <f t="shared" si="3101"/>
        <v>0</v>
      </c>
      <c r="AO1050" s="364">
        <f t="shared" si="3101"/>
        <v>0</v>
      </c>
      <c r="AP1050" s="364">
        <f t="shared" si="3101"/>
        <v>0</v>
      </c>
      <c r="AQ1050" s="364">
        <f t="shared" si="3101"/>
        <v>0</v>
      </c>
      <c r="AR1050" s="364">
        <f t="shared" si="3101"/>
        <v>0</v>
      </c>
      <c r="AS1050" s="268"/>
    </row>
    <row r="1051" spans="1:45" outlineLevel="1">
      <c r="A1051" s="466"/>
      <c r="B1051" s="28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376"/>
      <c r="AF1051" s="377"/>
      <c r="AG1051" s="377"/>
      <c r="AH1051" s="377"/>
      <c r="AI1051" s="377"/>
      <c r="AJ1051" s="377"/>
      <c r="AK1051" s="377"/>
      <c r="AL1051" s="377"/>
      <c r="AM1051" s="377"/>
      <c r="AN1051" s="377"/>
      <c r="AO1051" s="377"/>
      <c r="AP1051" s="377"/>
      <c r="AQ1051" s="377"/>
      <c r="AR1051" s="377"/>
      <c r="AS1051" s="259"/>
    </row>
    <row r="1052" spans="1:45" outlineLevel="1">
      <c r="A1052" s="466">
        <v>19</v>
      </c>
      <c r="B1052" s="381" t="s">
        <v>111</v>
      </c>
      <c r="C1052" s="253" t="s">
        <v>25</v>
      </c>
      <c r="D1052" s="257"/>
      <c r="E1052" s="257"/>
      <c r="F1052" s="257"/>
      <c r="G1052" s="257"/>
      <c r="H1052" s="257"/>
      <c r="I1052" s="257"/>
      <c r="J1052" s="257"/>
      <c r="K1052" s="257"/>
      <c r="L1052" s="257"/>
      <c r="M1052" s="257"/>
      <c r="N1052" s="257"/>
      <c r="O1052" s="257"/>
      <c r="P1052" s="257"/>
      <c r="Q1052" s="257">
        <v>12</v>
      </c>
      <c r="R1052" s="257"/>
      <c r="S1052" s="257"/>
      <c r="T1052" s="257"/>
      <c r="U1052" s="257"/>
      <c r="V1052" s="257"/>
      <c r="W1052" s="257"/>
      <c r="X1052" s="257"/>
      <c r="Y1052" s="257"/>
      <c r="Z1052" s="257"/>
      <c r="AA1052" s="257"/>
      <c r="AB1052" s="257"/>
      <c r="AC1052" s="257"/>
      <c r="AD1052" s="257"/>
      <c r="AE1052" s="379"/>
      <c r="AF1052" s="363"/>
      <c r="AG1052" s="363"/>
      <c r="AH1052" s="363"/>
      <c r="AI1052" s="363"/>
      <c r="AJ1052" s="363"/>
      <c r="AK1052" s="363"/>
      <c r="AL1052" s="368"/>
      <c r="AM1052" s="368"/>
      <c r="AN1052" s="368"/>
      <c r="AO1052" s="368"/>
      <c r="AP1052" s="368"/>
      <c r="AQ1052" s="368"/>
      <c r="AR1052" s="368"/>
      <c r="AS1052" s="258">
        <f>SUM(AE1052:AR1052)</f>
        <v>0</v>
      </c>
    </row>
    <row r="1053" spans="1:45" outlineLevel="1">
      <c r="A1053" s="466"/>
      <c r="B1053" s="256" t="s">
        <v>345</v>
      </c>
      <c r="C1053" s="253" t="s">
        <v>163</v>
      </c>
      <c r="D1053" s="257"/>
      <c r="E1053" s="257"/>
      <c r="F1053" s="257"/>
      <c r="G1053" s="257"/>
      <c r="H1053" s="257"/>
      <c r="I1053" s="257"/>
      <c r="J1053" s="257"/>
      <c r="K1053" s="257"/>
      <c r="L1053" s="257"/>
      <c r="M1053" s="257"/>
      <c r="N1053" s="257"/>
      <c r="O1053" s="257"/>
      <c r="P1053" s="257"/>
      <c r="Q1053" s="257">
        <f>Q1052</f>
        <v>12</v>
      </c>
      <c r="R1053" s="257"/>
      <c r="S1053" s="257"/>
      <c r="T1053" s="257"/>
      <c r="U1053" s="257"/>
      <c r="V1053" s="257"/>
      <c r="W1053" s="257"/>
      <c r="X1053" s="257"/>
      <c r="Y1053" s="257"/>
      <c r="Z1053" s="257"/>
      <c r="AA1053" s="257"/>
      <c r="AB1053" s="257"/>
      <c r="AC1053" s="257"/>
      <c r="AD1053" s="257"/>
      <c r="AE1053" s="364">
        <f>AE1052</f>
        <v>0</v>
      </c>
      <c r="AF1053" s="364">
        <f t="shared" ref="AF1053:AR1053" si="3102">AF1052</f>
        <v>0</v>
      </c>
      <c r="AG1053" s="364">
        <f t="shared" si="3102"/>
        <v>0</v>
      </c>
      <c r="AH1053" s="364">
        <f t="shared" si="3102"/>
        <v>0</v>
      </c>
      <c r="AI1053" s="364">
        <f t="shared" si="3102"/>
        <v>0</v>
      </c>
      <c r="AJ1053" s="364">
        <f t="shared" si="3102"/>
        <v>0</v>
      </c>
      <c r="AK1053" s="364">
        <f t="shared" si="3102"/>
        <v>0</v>
      </c>
      <c r="AL1053" s="364">
        <f t="shared" si="3102"/>
        <v>0</v>
      </c>
      <c r="AM1053" s="364">
        <f t="shared" si="3102"/>
        <v>0</v>
      </c>
      <c r="AN1053" s="364">
        <f t="shared" si="3102"/>
        <v>0</v>
      </c>
      <c r="AO1053" s="364">
        <f t="shared" si="3102"/>
        <v>0</v>
      </c>
      <c r="AP1053" s="364">
        <f t="shared" si="3102"/>
        <v>0</v>
      </c>
      <c r="AQ1053" s="364">
        <f t="shared" si="3102"/>
        <v>0</v>
      </c>
      <c r="AR1053" s="364">
        <f t="shared" si="3102"/>
        <v>0</v>
      </c>
      <c r="AS1053" s="259"/>
    </row>
    <row r="1054" spans="1:45" outlineLevel="1">
      <c r="A1054" s="466"/>
      <c r="B1054" s="28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365"/>
      <c r="AF1054" s="365"/>
      <c r="AG1054" s="365"/>
      <c r="AH1054" s="365"/>
      <c r="AI1054" s="365"/>
      <c r="AJ1054" s="365"/>
      <c r="AK1054" s="365"/>
      <c r="AL1054" s="365"/>
      <c r="AM1054" s="365"/>
      <c r="AN1054" s="365"/>
      <c r="AO1054" s="365"/>
      <c r="AP1054" s="365"/>
      <c r="AQ1054" s="365"/>
      <c r="AR1054" s="365"/>
      <c r="AS1054" s="268"/>
    </row>
    <row r="1055" spans="1:45" outlineLevel="1">
      <c r="A1055" s="466">
        <v>20</v>
      </c>
      <c r="B1055" s="381" t="s">
        <v>110</v>
      </c>
      <c r="C1055" s="253" t="s">
        <v>25</v>
      </c>
      <c r="D1055" s="257"/>
      <c r="E1055" s="257"/>
      <c r="F1055" s="257"/>
      <c r="G1055" s="257"/>
      <c r="H1055" s="257"/>
      <c r="I1055" s="257"/>
      <c r="J1055" s="257"/>
      <c r="K1055" s="257"/>
      <c r="L1055" s="257"/>
      <c r="M1055" s="257"/>
      <c r="N1055" s="257"/>
      <c r="O1055" s="257"/>
      <c r="P1055" s="257"/>
      <c r="Q1055" s="257">
        <v>12</v>
      </c>
      <c r="R1055" s="257"/>
      <c r="S1055" s="257"/>
      <c r="T1055" s="257"/>
      <c r="U1055" s="257"/>
      <c r="V1055" s="257"/>
      <c r="W1055" s="257"/>
      <c r="X1055" s="257"/>
      <c r="Y1055" s="257"/>
      <c r="Z1055" s="257"/>
      <c r="AA1055" s="257"/>
      <c r="AB1055" s="257"/>
      <c r="AC1055" s="257"/>
      <c r="AD1055" s="257"/>
      <c r="AE1055" s="379"/>
      <c r="AF1055" s="363"/>
      <c r="AG1055" s="363"/>
      <c r="AH1055" s="363"/>
      <c r="AI1055" s="363"/>
      <c r="AJ1055" s="363"/>
      <c r="AK1055" s="363"/>
      <c r="AL1055" s="368"/>
      <c r="AM1055" s="368"/>
      <c r="AN1055" s="368"/>
      <c r="AO1055" s="368"/>
      <c r="AP1055" s="368"/>
      <c r="AQ1055" s="368"/>
      <c r="AR1055" s="368"/>
      <c r="AS1055" s="258">
        <f>SUM(AE1055:AR1055)</f>
        <v>0</v>
      </c>
    </row>
    <row r="1056" spans="1:45" outlineLevel="1">
      <c r="A1056" s="466"/>
      <c r="B1056" s="256" t="s">
        <v>345</v>
      </c>
      <c r="C1056" s="253" t="s">
        <v>163</v>
      </c>
      <c r="D1056" s="257"/>
      <c r="E1056" s="257"/>
      <c r="F1056" s="257"/>
      <c r="G1056" s="257"/>
      <c r="H1056" s="257"/>
      <c r="I1056" s="257"/>
      <c r="J1056" s="257"/>
      <c r="K1056" s="257"/>
      <c r="L1056" s="257"/>
      <c r="M1056" s="257"/>
      <c r="N1056" s="257"/>
      <c r="O1056" s="257"/>
      <c r="P1056" s="257"/>
      <c r="Q1056" s="257">
        <f>Q1055</f>
        <v>12</v>
      </c>
      <c r="R1056" s="257"/>
      <c r="S1056" s="257"/>
      <c r="T1056" s="257"/>
      <c r="U1056" s="257"/>
      <c r="V1056" s="257"/>
      <c r="W1056" s="257"/>
      <c r="X1056" s="257"/>
      <c r="Y1056" s="257"/>
      <c r="Z1056" s="257"/>
      <c r="AA1056" s="257"/>
      <c r="AB1056" s="257"/>
      <c r="AC1056" s="257"/>
      <c r="AD1056" s="257"/>
      <c r="AE1056" s="364">
        <f t="shared" ref="AE1056:AR1056" si="3103">AE1055</f>
        <v>0</v>
      </c>
      <c r="AF1056" s="364">
        <f t="shared" si="3103"/>
        <v>0</v>
      </c>
      <c r="AG1056" s="364">
        <f t="shared" si="3103"/>
        <v>0</v>
      </c>
      <c r="AH1056" s="364">
        <f t="shared" si="3103"/>
        <v>0</v>
      </c>
      <c r="AI1056" s="364">
        <f t="shared" si="3103"/>
        <v>0</v>
      </c>
      <c r="AJ1056" s="364">
        <f t="shared" si="3103"/>
        <v>0</v>
      </c>
      <c r="AK1056" s="364">
        <f t="shared" si="3103"/>
        <v>0</v>
      </c>
      <c r="AL1056" s="364">
        <f t="shared" si="3103"/>
        <v>0</v>
      </c>
      <c r="AM1056" s="364">
        <f t="shared" si="3103"/>
        <v>0</v>
      </c>
      <c r="AN1056" s="364">
        <f t="shared" si="3103"/>
        <v>0</v>
      </c>
      <c r="AO1056" s="364">
        <f t="shared" si="3103"/>
        <v>0</v>
      </c>
      <c r="AP1056" s="364">
        <f t="shared" si="3103"/>
        <v>0</v>
      </c>
      <c r="AQ1056" s="364">
        <f t="shared" si="3103"/>
        <v>0</v>
      </c>
      <c r="AR1056" s="364">
        <f t="shared" si="3103"/>
        <v>0</v>
      </c>
      <c r="AS1056" s="268"/>
    </row>
    <row r="1057" spans="1:45" ht="15.75" outlineLevel="1">
      <c r="A1057" s="466"/>
      <c r="B1057" s="284"/>
      <c r="C1057" s="262"/>
      <c r="D1057" s="253"/>
      <c r="E1057" s="253"/>
      <c r="F1057" s="253"/>
      <c r="G1057" s="253"/>
      <c r="H1057" s="253"/>
      <c r="I1057" s="253"/>
      <c r="J1057" s="253"/>
      <c r="K1057" s="253"/>
      <c r="L1057" s="253"/>
      <c r="M1057" s="253"/>
      <c r="N1057" s="253"/>
      <c r="O1057" s="253"/>
      <c r="P1057" s="253"/>
      <c r="Q1057" s="262"/>
      <c r="R1057" s="253"/>
      <c r="S1057" s="253"/>
      <c r="T1057" s="253"/>
      <c r="U1057" s="253"/>
      <c r="V1057" s="253"/>
      <c r="W1057" s="253"/>
      <c r="X1057" s="253"/>
      <c r="Y1057" s="253"/>
      <c r="Z1057" s="253"/>
      <c r="AA1057" s="253"/>
      <c r="AB1057" s="253"/>
      <c r="AC1057" s="253"/>
      <c r="AD1057" s="253"/>
      <c r="AE1057" s="365"/>
      <c r="AF1057" s="365"/>
      <c r="AG1057" s="365"/>
      <c r="AH1057" s="365"/>
      <c r="AI1057" s="365"/>
      <c r="AJ1057" s="365"/>
      <c r="AK1057" s="365"/>
      <c r="AL1057" s="365"/>
      <c r="AM1057" s="365"/>
      <c r="AN1057" s="365"/>
      <c r="AO1057" s="365"/>
      <c r="AP1057" s="365"/>
      <c r="AQ1057" s="365"/>
      <c r="AR1057" s="365"/>
      <c r="AS1057" s="268"/>
    </row>
    <row r="1058" spans="1:45" ht="15.75" outlineLevel="1">
      <c r="A1058" s="466"/>
      <c r="B1058" s="456" t="s">
        <v>500</v>
      </c>
      <c r="C1058" s="253"/>
      <c r="D1058" s="253"/>
      <c r="E1058" s="253"/>
      <c r="F1058" s="253"/>
      <c r="G1058" s="253"/>
      <c r="H1058" s="253"/>
      <c r="I1058" s="253"/>
      <c r="J1058" s="253"/>
      <c r="K1058" s="253"/>
      <c r="L1058" s="253"/>
      <c r="M1058" s="253"/>
      <c r="N1058" s="253"/>
      <c r="O1058" s="253"/>
      <c r="P1058" s="253"/>
      <c r="Q1058" s="253"/>
      <c r="R1058" s="253"/>
      <c r="S1058" s="253"/>
      <c r="T1058" s="253"/>
      <c r="U1058" s="253"/>
      <c r="V1058" s="253"/>
      <c r="W1058" s="253"/>
      <c r="X1058" s="253"/>
      <c r="Y1058" s="253"/>
      <c r="Z1058" s="253"/>
      <c r="AA1058" s="253"/>
      <c r="AB1058" s="253"/>
      <c r="AC1058" s="253"/>
      <c r="AD1058" s="253"/>
      <c r="AE1058" s="375"/>
      <c r="AF1058" s="378"/>
      <c r="AG1058" s="378"/>
      <c r="AH1058" s="378"/>
      <c r="AI1058" s="378"/>
      <c r="AJ1058" s="378"/>
      <c r="AK1058" s="378"/>
      <c r="AL1058" s="378"/>
      <c r="AM1058" s="378"/>
      <c r="AN1058" s="378"/>
      <c r="AO1058" s="378"/>
      <c r="AP1058" s="378"/>
      <c r="AQ1058" s="378"/>
      <c r="AR1058" s="378"/>
      <c r="AS1058" s="268"/>
    </row>
    <row r="1059" spans="1:45" ht="15.75" outlineLevel="1">
      <c r="A1059" s="466"/>
      <c r="B1059" s="445" t="s">
        <v>496</v>
      </c>
      <c r="C1059" s="253"/>
      <c r="D1059" s="253"/>
      <c r="E1059" s="253"/>
      <c r="F1059" s="253"/>
      <c r="G1059" s="253"/>
      <c r="H1059" s="253"/>
      <c r="I1059" s="253"/>
      <c r="J1059" s="253"/>
      <c r="K1059" s="253"/>
      <c r="L1059" s="253"/>
      <c r="M1059" s="253"/>
      <c r="N1059" s="253"/>
      <c r="O1059" s="253"/>
      <c r="P1059" s="253"/>
      <c r="Q1059" s="253"/>
      <c r="R1059" s="253"/>
      <c r="S1059" s="253"/>
      <c r="T1059" s="253"/>
      <c r="U1059" s="253"/>
      <c r="V1059" s="253"/>
      <c r="W1059" s="253"/>
      <c r="X1059" s="253"/>
      <c r="Y1059" s="253"/>
      <c r="Z1059" s="253"/>
      <c r="AA1059" s="253"/>
      <c r="AB1059" s="253"/>
      <c r="AC1059" s="253"/>
      <c r="AD1059" s="253"/>
      <c r="AE1059" s="375"/>
      <c r="AF1059" s="378"/>
      <c r="AG1059" s="378"/>
      <c r="AH1059" s="378"/>
      <c r="AI1059" s="378"/>
      <c r="AJ1059" s="378"/>
      <c r="AK1059" s="378"/>
      <c r="AL1059" s="378"/>
      <c r="AM1059" s="378"/>
      <c r="AN1059" s="378"/>
      <c r="AO1059" s="378"/>
      <c r="AP1059" s="378"/>
      <c r="AQ1059" s="378"/>
      <c r="AR1059" s="378"/>
      <c r="AS1059" s="268"/>
    </row>
    <row r="1060" spans="1:45" ht="15" customHeight="1" outlineLevel="1">
      <c r="A1060" s="466">
        <v>21</v>
      </c>
      <c r="B1060" s="381" t="s">
        <v>113</v>
      </c>
      <c r="C1060" s="253" t="s">
        <v>25</v>
      </c>
      <c r="D1060" s="257"/>
      <c r="E1060" s="257"/>
      <c r="F1060" s="257"/>
      <c r="G1060" s="257"/>
      <c r="H1060" s="257"/>
      <c r="I1060" s="257"/>
      <c r="J1060" s="257"/>
      <c r="K1060" s="257"/>
      <c r="L1060" s="257"/>
      <c r="M1060" s="257"/>
      <c r="N1060" s="257"/>
      <c r="O1060" s="257"/>
      <c r="P1060" s="257"/>
      <c r="Q1060" s="253"/>
      <c r="R1060" s="257"/>
      <c r="S1060" s="257"/>
      <c r="T1060" s="257"/>
      <c r="U1060" s="257"/>
      <c r="V1060" s="257"/>
      <c r="W1060" s="257"/>
      <c r="X1060" s="257"/>
      <c r="Y1060" s="257"/>
      <c r="Z1060" s="257"/>
      <c r="AA1060" s="257"/>
      <c r="AB1060" s="257"/>
      <c r="AC1060" s="257"/>
      <c r="AD1060" s="257"/>
      <c r="AE1060" s="363"/>
      <c r="AF1060" s="363"/>
      <c r="AG1060" s="363"/>
      <c r="AH1060" s="363"/>
      <c r="AI1060" s="363"/>
      <c r="AJ1060" s="363"/>
      <c r="AK1060" s="363"/>
      <c r="AL1060" s="363"/>
      <c r="AM1060" s="363"/>
      <c r="AN1060" s="363"/>
      <c r="AO1060" s="363"/>
      <c r="AP1060" s="363"/>
      <c r="AQ1060" s="363"/>
      <c r="AR1060" s="363"/>
      <c r="AS1060" s="258">
        <f>SUM(AE1060:AR1060)</f>
        <v>0</v>
      </c>
    </row>
    <row r="1061" spans="1:45" ht="15" customHeight="1" outlineLevel="1">
      <c r="A1061" s="466"/>
      <c r="B1061" s="256" t="s">
        <v>345</v>
      </c>
      <c r="C1061" s="253" t="s">
        <v>163</v>
      </c>
      <c r="D1061" s="257"/>
      <c r="E1061" s="257"/>
      <c r="F1061" s="257"/>
      <c r="G1061" s="257"/>
      <c r="H1061" s="257"/>
      <c r="I1061" s="257"/>
      <c r="J1061" s="257"/>
      <c r="K1061" s="257"/>
      <c r="L1061" s="257"/>
      <c r="M1061" s="257"/>
      <c r="N1061" s="257"/>
      <c r="O1061" s="257"/>
      <c r="P1061" s="257"/>
      <c r="Q1061" s="253"/>
      <c r="R1061" s="257"/>
      <c r="S1061" s="257"/>
      <c r="T1061" s="257"/>
      <c r="U1061" s="257"/>
      <c r="V1061" s="257"/>
      <c r="W1061" s="257"/>
      <c r="X1061" s="257"/>
      <c r="Y1061" s="257"/>
      <c r="Z1061" s="257"/>
      <c r="AA1061" s="257"/>
      <c r="AB1061" s="257"/>
      <c r="AC1061" s="257"/>
      <c r="AD1061" s="257"/>
      <c r="AE1061" s="364">
        <f>AE1060</f>
        <v>0</v>
      </c>
      <c r="AF1061" s="364">
        <f t="shared" ref="AF1061" si="3104">AF1060</f>
        <v>0</v>
      </c>
      <c r="AG1061" s="364">
        <f t="shared" ref="AG1061" si="3105">AG1060</f>
        <v>0</v>
      </c>
      <c r="AH1061" s="364">
        <f t="shared" ref="AH1061" si="3106">AH1060</f>
        <v>0</v>
      </c>
      <c r="AI1061" s="364">
        <f t="shared" ref="AI1061" si="3107">AI1060</f>
        <v>0</v>
      </c>
      <c r="AJ1061" s="364">
        <f t="shared" ref="AJ1061" si="3108">AJ1060</f>
        <v>0</v>
      </c>
      <c r="AK1061" s="364">
        <f t="shared" ref="AK1061" si="3109">AK1060</f>
        <v>0</v>
      </c>
      <c r="AL1061" s="364">
        <f t="shared" ref="AL1061" si="3110">AL1060</f>
        <v>0</v>
      </c>
      <c r="AM1061" s="364">
        <f t="shared" ref="AM1061" si="3111">AM1060</f>
        <v>0</v>
      </c>
      <c r="AN1061" s="364">
        <f t="shared" ref="AN1061" si="3112">AN1060</f>
        <v>0</v>
      </c>
      <c r="AO1061" s="364">
        <f t="shared" ref="AO1061" si="3113">AO1060</f>
        <v>0</v>
      </c>
      <c r="AP1061" s="364">
        <f t="shared" ref="AP1061" si="3114">AP1060</f>
        <v>0</v>
      </c>
      <c r="AQ1061" s="364">
        <f t="shared" ref="AQ1061" si="3115">AQ1060</f>
        <v>0</v>
      </c>
      <c r="AR1061" s="364">
        <f t="shared" ref="AR1061" si="3116">AR1060</f>
        <v>0</v>
      </c>
      <c r="AS1061" s="268"/>
    </row>
    <row r="1062" spans="1:45" ht="15" customHeight="1" outlineLevel="1">
      <c r="A1062" s="466"/>
      <c r="B1062" s="256"/>
      <c r="C1062" s="253"/>
      <c r="D1062" s="253"/>
      <c r="E1062" s="253"/>
      <c r="F1062" s="253"/>
      <c r="G1062" s="253"/>
      <c r="H1062" s="253"/>
      <c r="I1062" s="253"/>
      <c r="J1062" s="253"/>
      <c r="K1062" s="253"/>
      <c r="L1062" s="253"/>
      <c r="M1062" s="253"/>
      <c r="N1062" s="253"/>
      <c r="O1062" s="253"/>
      <c r="P1062" s="253"/>
      <c r="Q1062" s="253"/>
      <c r="R1062" s="253"/>
      <c r="S1062" s="253"/>
      <c r="T1062" s="253"/>
      <c r="U1062" s="253"/>
      <c r="V1062" s="253"/>
      <c r="W1062" s="253"/>
      <c r="X1062" s="253"/>
      <c r="Y1062" s="253"/>
      <c r="Z1062" s="253"/>
      <c r="AA1062" s="253"/>
      <c r="AB1062" s="253"/>
      <c r="AC1062" s="253"/>
      <c r="AD1062" s="253"/>
      <c r="AE1062" s="375"/>
      <c r="AF1062" s="378"/>
      <c r="AG1062" s="378"/>
      <c r="AH1062" s="378"/>
      <c r="AI1062" s="378"/>
      <c r="AJ1062" s="378"/>
      <c r="AK1062" s="378"/>
      <c r="AL1062" s="378"/>
      <c r="AM1062" s="378"/>
      <c r="AN1062" s="378"/>
      <c r="AO1062" s="378"/>
      <c r="AP1062" s="378"/>
      <c r="AQ1062" s="378"/>
      <c r="AR1062" s="378"/>
      <c r="AS1062" s="268"/>
    </row>
    <row r="1063" spans="1:45" ht="15" customHeight="1" outlineLevel="1">
      <c r="A1063" s="466">
        <v>22</v>
      </c>
      <c r="B1063" s="381" t="s">
        <v>114</v>
      </c>
      <c r="C1063" s="253" t="s">
        <v>25</v>
      </c>
      <c r="D1063" s="257"/>
      <c r="E1063" s="257">
        <f>+'7.  Persistence Report'!BA129</f>
        <v>5780.2498317065574</v>
      </c>
      <c r="F1063" s="257">
        <f>+'7.  Persistence Report'!BB129</f>
        <v>5780.2498317065574</v>
      </c>
      <c r="G1063" s="257">
        <f>+'7.  Persistence Report'!BC129</f>
        <v>5780.2498317065574</v>
      </c>
      <c r="H1063" s="257">
        <f>+'7.  Persistence Report'!BD129</f>
        <v>5780.2498317065574</v>
      </c>
      <c r="I1063" s="257">
        <f>+'7.  Persistence Report'!BE129</f>
        <v>0</v>
      </c>
      <c r="J1063" s="257">
        <f>+'7.  Persistence Report'!BF129</f>
        <v>0</v>
      </c>
      <c r="K1063" s="257">
        <f>+'7.  Persistence Report'!BG129</f>
        <v>0</v>
      </c>
      <c r="L1063" s="257">
        <f>+'7.  Persistence Report'!BH129</f>
        <v>0</v>
      </c>
      <c r="M1063" s="257">
        <f>+'7.  Persistence Report'!BI129</f>
        <v>0</v>
      </c>
      <c r="N1063" s="257">
        <f>+'7.  Persistence Report'!BJ129</f>
        <v>0</v>
      </c>
      <c r="O1063" s="257">
        <f>+'7.  Persistence Report'!BK129</f>
        <v>0</v>
      </c>
      <c r="P1063" s="257">
        <f>+'7.  Persistence Report'!BL129</f>
        <v>0</v>
      </c>
      <c r="Q1063" s="253"/>
      <c r="R1063" s="257"/>
      <c r="S1063" s="257">
        <f>+'7.  Persistence Report'!V129</f>
        <v>2.9295054824555113</v>
      </c>
      <c r="T1063" s="257">
        <f>+'7.  Persistence Report'!W129</f>
        <v>2.9295054824555113</v>
      </c>
      <c r="U1063" s="257">
        <f>+'7.  Persistence Report'!X129</f>
        <v>2.9295054824555113</v>
      </c>
      <c r="V1063" s="257">
        <f>+'7.  Persistence Report'!Y129</f>
        <v>2.9295054824555113</v>
      </c>
      <c r="W1063" s="257">
        <f>+'7.  Persistence Report'!Z129</f>
        <v>0</v>
      </c>
      <c r="X1063" s="257">
        <f>+'7.  Persistence Report'!AA129</f>
        <v>0</v>
      </c>
      <c r="Y1063" s="257">
        <f>+'7.  Persistence Report'!AB129</f>
        <v>0</v>
      </c>
      <c r="Z1063" s="257">
        <f>+'7.  Persistence Report'!AC129</f>
        <v>0</v>
      </c>
      <c r="AA1063" s="257">
        <f>+'7.  Persistence Report'!AD129</f>
        <v>0</v>
      </c>
      <c r="AB1063" s="257">
        <f>+'7.  Persistence Report'!AE129</f>
        <v>0</v>
      </c>
      <c r="AC1063" s="257">
        <f>+'7.  Persistence Report'!AF129</f>
        <v>0</v>
      </c>
      <c r="AD1063" s="257">
        <f>+'7.  Persistence Report'!AG129</f>
        <v>0</v>
      </c>
      <c r="AE1063" s="363"/>
      <c r="AF1063" s="363"/>
      <c r="AG1063" s="363"/>
      <c r="AH1063" s="363"/>
      <c r="AI1063" s="363"/>
      <c r="AJ1063" s="363"/>
      <c r="AK1063" s="363"/>
      <c r="AL1063" s="363"/>
      <c r="AM1063" s="363"/>
      <c r="AN1063" s="363"/>
      <c r="AO1063" s="363"/>
      <c r="AP1063" s="363"/>
      <c r="AQ1063" s="363"/>
      <c r="AR1063" s="363"/>
      <c r="AS1063" s="258">
        <f>SUM(AE1063:AR1063)</f>
        <v>0</v>
      </c>
    </row>
    <row r="1064" spans="1:45" ht="15" customHeight="1" outlineLevel="1">
      <c r="A1064" s="466"/>
      <c r="B1064" s="256" t="s">
        <v>345</v>
      </c>
      <c r="C1064" s="253" t="s">
        <v>163</v>
      </c>
      <c r="D1064" s="257"/>
      <c r="E1064" s="257"/>
      <c r="F1064" s="257"/>
      <c r="G1064" s="257"/>
      <c r="H1064" s="257"/>
      <c r="I1064" s="257"/>
      <c r="J1064" s="257"/>
      <c r="K1064" s="257"/>
      <c r="L1064" s="257"/>
      <c r="M1064" s="257"/>
      <c r="N1064" s="257"/>
      <c r="O1064" s="257"/>
      <c r="P1064" s="257"/>
      <c r="Q1064" s="253"/>
      <c r="R1064" s="257"/>
      <c r="S1064" s="257"/>
      <c r="T1064" s="257"/>
      <c r="U1064" s="257"/>
      <c r="V1064" s="257"/>
      <c r="W1064" s="257"/>
      <c r="X1064" s="257"/>
      <c r="Y1064" s="257"/>
      <c r="Z1064" s="257"/>
      <c r="AA1064" s="257"/>
      <c r="AB1064" s="257"/>
      <c r="AC1064" s="257"/>
      <c r="AD1064" s="257"/>
      <c r="AE1064" s="364">
        <f>AE1063</f>
        <v>0</v>
      </c>
      <c r="AF1064" s="364">
        <f t="shared" ref="AF1064" si="3117">AF1063</f>
        <v>0</v>
      </c>
      <c r="AG1064" s="364">
        <f t="shared" ref="AG1064" si="3118">AG1063</f>
        <v>0</v>
      </c>
      <c r="AH1064" s="364">
        <f t="shared" ref="AH1064" si="3119">AH1063</f>
        <v>0</v>
      </c>
      <c r="AI1064" s="364">
        <f t="shared" ref="AI1064" si="3120">AI1063</f>
        <v>0</v>
      </c>
      <c r="AJ1064" s="364">
        <f t="shared" ref="AJ1064" si="3121">AJ1063</f>
        <v>0</v>
      </c>
      <c r="AK1064" s="364">
        <f t="shared" ref="AK1064" si="3122">AK1063</f>
        <v>0</v>
      </c>
      <c r="AL1064" s="364">
        <f t="shared" ref="AL1064" si="3123">AL1063</f>
        <v>0</v>
      </c>
      <c r="AM1064" s="364">
        <f t="shared" ref="AM1064" si="3124">AM1063</f>
        <v>0</v>
      </c>
      <c r="AN1064" s="364">
        <f t="shared" ref="AN1064" si="3125">AN1063</f>
        <v>0</v>
      </c>
      <c r="AO1064" s="364">
        <f t="shared" ref="AO1064" si="3126">AO1063</f>
        <v>0</v>
      </c>
      <c r="AP1064" s="364">
        <f t="shared" ref="AP1064" si="3127">AP1063</f>
        <v>0</v>
      </c>
      <c r="AQ1064" s="364">
        <f t="shared" ref="AQ1064" si="3128">AQ1063</f>
        <v>0</v>
      </c>
      <c r="AR1064" s="364">
        <f t="shared" ref="AR1064" si="3129">AR1063</f>
        <v>0</v>
      </c>
      <c r="AS1064" s="268"/>
    </row>
    <row r="1065" spans="1:45" ht="15" customHeight="1" outlineLevel="1">
      <c r="A1065" s="466"/>
      <c r="B1065" s="256"/>
      <c r="C1065" s="253"/>
      <c r="D1065" s="253"/>
      <c r="E1065" s="253"/>
      <c r="F1065" s="253"/>
      <c r="G1065" s="253"/>
      <c r="H1065" s="253"/>
      <c r="I1065" s="253"/>
      <c r="J1065" s="253"/>
      <c r="K1065" s="253"/>
      <c r="L1065" s="253"/>
      <c r="M1065" s="253"/>
      <c r="N1065" s="253"/>
      <c r="O1065" s="253"/>
      <c r="P1065" s="253"/>
      <c r="Q1065" s="253"/>
      <c r="R1065" s="253"/>
      <c r="S1065" s="253"/>
      <c r="T1065" s="253"/>
      <c r="U1065" s="253"/>
      <c r="V1065" s="253"/>
      <c r="W1065" s="253"/>
      <c r="X1065" s="253"/>
      <c r="Y1065" s="253"/>
      <c r="Z1065" s="253"/>
      <c r="AA1065" s="253"/>
      <c r="AB1065" s="253"/>
      <c r="AC1065" s="253"/>
      <c r="AD1065" s="253"/>
      <c r="AE1065" s="375"/>
      <c r="AF1065" s="378"/>
      <c r="AG1065" s="378"/>
      <c r="AH1065" s="378"/>
      <c r="AI1065" s="378"/>
      <c r="AJ1065" s="378"/>
      <c r="AK1065" s="378"/>
      <c r="AL1065" s="378"/>
      <c r="AM1065" s="378"/>
      <c r="AN1065" s="378"/>
      <c r="AO1065" s="378"/>
      <c r="AP1065" s="378"/>
      <c r="AQ1065" s="378"/>
      <c r="AR1065" s="378"/>
      <c r="AS1065" s="268"/>
    </row>
    <row r="1066" spans="1:45" ht="15" customHeight="1" outlineLevel="1">
      <c r="A1066" s="466">
        <v>23</v>
      </c>
      <c r="B1066" s="381" t="s">
        <v>115</v>
      </c>
      <c r="C1066" s="253" t="s">
        <v>25</v>
      </c>
      <c r="D1066" s="257"/>
      <c r="E1066" s="257"/>
      <c r="F1066" s="257"/>
      <c r="G1066" s="257"/>
      <c r="H1066" s="257"/>
      <c r="I1066" s="257"/>
      <c r="J1066" s="257"/>
      <c r="K1066" s="257"/>
      <c r="L1066" s="257"/>
      <c r="M1066" s="257"/>
      <c r="N1066" s="257"/>
      <c r="O1066" s="257"/>
      <c r="P1066" s="257"/>
      <c r="Q1066" s="253"/>
      <c r="R1066" s="257"/>
      <c r="S1066" s="257"/>
      <c r="T1066" s="257"/>
      <c r="U1066" s="257"/>
      <c r="V1066" s="257"/>
      <c r="W1066" s="257"/>
      <c r="X1066" s="257"/>
      <c r="Y1066" s="257"/>
      <c r="Z1066" s="257"/>
      <c r="AA1066" s="257"/>
      <c r="AB1066" s="257"/>
      <c r="AC1066" s="257"/>
      <c r="AD1066" s="257"/>
      <c r="AE1066" s="363"/>
      <c r="AF1066" s="363"/>
      <c r="AG1066" s="363"/>
      <c r="AH1066" s="363"/>
      <c r="AI1066" s="363"/>
      <c r="AJ1066" s="363"/>
      <c r="AK1066" s="363"/>
      <c r="AL1066" s="363"/>
      <c r="AM1066" s="363"/>
      <c r="AN1066" s="363"/>
      <c r="AO1066" s="363"/>
      <c r="AP1066" s="363"/>
      <c r="AQ1066" s="363"/>
      <c r="AR1066" s="363"/>
      <c r="AS1066" s="258">
        <f>SUM(AE1066:AR1066)</f>
        <v>0</v>
      </c>
    </row>
    <row r="1067" spans="1:45" ht="15" customHeight="1" outlineLevel="1">
      <c r="A1067" s="466"/>
      <c r="B1067" s="256" t="s">
        <v>345</v>
      </c>
      <c r="C1067" s="253" t="s">
        <v>163</v>
      </c>
      <c r="D1067" s="257"/>
      <c r="E1067" s="257"/>
      <c r="F1067" s="257"/>
      <c r="G1067" s="257"/>
      <c r="H1067" s="257"/>
      <c r="I1067" s="257"/>
      <c r="J1067" s="257"/>
      <c r="K1067" s="257"/>
      <c r="L1067" s="257"/>
      <c r="M1067" s="257"/>
      <c r="N1067" s="257"/>
      <c r="O1067" s="257"/>
      <c r="P1067" s="257"/>
      <c r="Q1067" s="253"/>
      <c r="R1067" s="257"/>
      <c r="S1067" s="257"/>
      <c r="T1067" s="257"/>
      <c r="U1067" s="257"/>
      <c r="V1067" s="257"/>
      <c r="W1067" s="257"/>
      <c r="X1067" s="257"/>
      <c r="Y1067" s="257"/>
      <c r="Z1067" s="257"/>
      <c r="AA1067" s="257"/>
      <c r="AB1067" s="257"/>
      <c r="AC1067" s="257"/>
      <c r="AD1067" s="257"/>
      <c r="AE1067" s="364">
        <f>AE1066</f>
        <v>0</v>
      </c>
      <c r="AF1067" s="364">
        <f t="shared" ref="AF1067" si="3130">AF1066</f>
        <v>0</v>
      </c>
      <c r="AG1067" s="364">
        <f t="shared" ref="AG1067" si="3131">AG1066</f>
        <v>0</v>
      </c>
      <c r="AH1067" s="364">
        <f t="shared" ref="AH1067" si="3132">AH1066</f>
        <v>0</v>
      </c>
      <c r="AI1067" s="364">
        <f t="shared" ref="AI1067" si="3133">AI1066</f>
        <v>0</v>
      </c>
      <c r="AJ1067" s="364">
        <f t="shared" ref="AJ1067" si="3134">AJ1066</f>
        <v>0</v>
      </c>
      <c r="AK1067" s="364">
        <f t="shared" ref="AK1067" si="3135">AK1066</f>
        <v>0</v>
      </c>
      <c r="AL1067" s="364">
        <f t="shared" ref="AL1067" si="3136">AL1066</f>
        <v>0</v>
      </c>
      <c r="AM1067" s="364">
        <f t="shared" ref="AM1067" si="3137">AM1066</f>
        <v>0</v>
      </c>
      <c r="AN1067" s="364">
        <f t="shared" ref="AN1067" si="3138">AN1066</f>
        <v>0</v>
      </c>
      <c r="AO1067" s="364">
        <f t="shared" ref="AO1067" si="3139">AO1066</f>
        <v>0</v>
      </c>
      <c r="AP1067" s="364">
        <f t="shared" ref="AP1067" si="3140">AP1066</f>
        <v>0</v>
      </c>
      <c r="AQ1067" s="364">
        <f t="shared" ref="AQ1067" si="3141">AQ1066</f>
        <v>0</v>
      </c>
      <c r="AR1067" s="364">
        <f t="shared" ref="AR1067" si="3142">AR1066</f>
        <v>0</v>
      </c>
      <c r="AS1067" s="268"/>
    </row>
    <row r="1068" spans="1:45" ht="15" customHeight="1" outlineLevel="1">
      <c r="A1068" s="466"/>
      <c r="B1068" s="383"/>
      <c r="C1068" s="253"/>
      <c r="D1068" s="253"/>
      <c r="E1068" s="253"/>
      <c r="F1068" s="253"/>
      <c r="G1068" s="253"/>
      <c r="H1068" s="253"/>
      <c r="I1068" s="253"/>
      <c r="J1068" s="253"/>
      <c r="K1068" s="253"/>
      <c r="L1068" s="253"/>
      <c r="M1068" s="253"/>
      <c r="N1068" s="253"/>
      <c r="O1068" s="253"/>
      <c r="P1068" s="253"/>
      <c r="Q1068" s="253"/>
      <c r="R1068" s="253"/>
      <c r="S1068" s="253"/>
      <c r="T1068" s="253"/>
      <c r="U1068" s="253"/>
      <c r="V1068" s="253"/>
      <c r="W1068" s="253"/>
      <c r="X1068" s="253"/>
      <c r="Y1068" s="253"/>
      <c r="Z1068" s="253"/>
      <c r="AA1068" s="253"/>
      <c r="AB1068" s="253"/>
      <c r="AC1068" s="253"/>
      <c r="AD1068" s="253"/>
      <c r="AE1068" s="375"/>
      <c r="AF1068" s="378"/>
      <c r="AG1068" s="378"/>
      <c r="AH1068" s="378"/>
      <c r="AI1068" s="378"/>
      <c r="AJ1068" s="378"/>
      <c r="AK1068" s="378"/>
      <c r="AL1068" s="378"/>
      <c r="AM1068" s="378"/>
      <c r="AN1068" s="378"/>
      <c r="AO1068" s="378"/>
      <c r="AP1068" s="378"/>
      <c r="AQ1068" s="378"/>
      <c r="AR1068" s="378"/>
      <c r="AS1068" s="268"/>
    </row>
    <row r="1069" spans="1:45" ht="15" customHeight="1" outlineLevel="1">
      <c r="A1069" s="466">
        <v>24</v>
      </c>
      <c r="B1069" s="381" t="s">
        <v>116</v>
      </c>
      <c r="C1069" s="253" t="s">
        <v>25</v>
      </c>
      <c r="D1069" s="257"/>
      <c r="E1069" s="257">
        <f>+'7.  Persistence Report'!BA131</f>
        <v>2308.1779854297638</v>
      </c>
      <c r="F1069" s="257">
        <f>+'7.  Persistence Report'!BB131</f>
        <v>2308.1779854297638</v>
      </c>
      <c r="G1069" s="257">
        <f>+'7.  Persistence Report'!BC131</f>
        <v>2308.1779854297638</v>
      </c>
      <c r="H1069" s="257">
        <f>+'7.  Persistence Report'!BD131</f>
        <v>2308.1779854297638</v>
      </c>
      <c r="I1069" s="257">
        <f>+'7.  Persistence Report'!BE131</f>
        <v>0</v>
      </c>
      <c r="J1069" s="257">
        <f>+'7.  Persistence Report'!BF131</f>
        <v>0</v>
      </c>
      <c r="K1069" s="257">
        <f>+'7.  Persistence Report'!BG131</f>
        <v>0</v>
      </c>
      <c r="L1069" s="257">
        <f>+'7.  Persistence Report'!BH131</f>
        <v>0</v>
      </c>
      <c r="M1069" s="257">
        <f>+'7.  Persistence Report'!BI131</f>
        <v>0</v>
      </c>
      <c r="N1069" s="257">
        <f>+'7.  Persistence Report'!BJ131</f>
        <v>0</v>
      </c>
      <c r="O1069" s="257">
        <f>+'7.  Persistence Report'!BK131</f>
        <v>0</v>
      </c>
      <c r="P1069" s="257">
        <f>+'7.  Persistence Report'!BL131</f>
        <v>0</v>
      </c>
      <c r="Q1069" s="253"/>
      <c r="R1069" s="257"/>
      <c r="S1069" s="257">
        <f>+'7.  Persistence Report'!V131</f>
        <v>0</v>
      </c>
      <c r="T1069" s="257">
        <f>+'7.  Persistence Report'!W131</f>
        <v>0</v>
      </c>
      <c r="U1069" s="257">
        <f>+'7.  Persistence Report'!X131</f>
        <v>0</v>
      </c>
      <c r="V1069" s="257">
        <f>+'7.  Persistence Report'!Y131</f>
        <v>0</v>
      </c>
      <c r="W1069" s="257">
        <f>+'7.  Persistence Report'!Z131</f>
        <v>0</v>
      </c>
      <c r="X1069" s="257">
        <f>+'7.  Persistence Report'!AA131</f>
        <v>0</v>
      </c>
      <c r="Y1069" s="257">
        <f>+'7.  Persistence Report'!AB131</f>
        <v>0</v>
      </c>
      <c r="Z1069" s="257">
        <f>+'7.  Persistence Report'!AC131</f>
        <v>0</v>
      </c>
      <c r="AA1069" s="257">
        <f>+'7.  Persistence Report'!AD131</f>
        <v>0</v>
      </c>
      <c r="AB1069" s="257">
        <f>+'7.  Persistence Report'!AE131</f>
        <v>0</v>
      </c>
      <c r="AC1069" s="257">
        <f>+'7.  Persistence Report'!AF131</f>
        <v>0</v>
      </c>
      <c r="AD1069" s="257">
        <f>+'7.  Persistence Report'!AG131</f>
        <v>0</v>
      </c>
      <c r="AE1069" s="363"/>
      <c r="AF1069" s="363"/>
      <c r="AG1069" s="363"/>
      <c r="AH1069" s="363"/>
      <c r="AI1069" s="363"/>
      <c r="AJ1069" s="363"/>
      <c r="AK1069" s="363"/>
      <c r="AL1069" s="363"/>
      <c r="AM1069" s="363"/>
      <c r="AN1069" s="363"/>
      <c r="AO1069" s="363"/>
      <c r="AP1069" s="363"/>
      <c r="AQ1069" s="363"/>
      <c r="AR1069" s="363"/>
      <c r="AS1069" s="258">
        <f>SUM(AE1069:AR1069)</f>
        <v>0</v>
      </c>
    </row>
    <row r="1070" spans="1:45" ht="15" customHeight="1" outlineLevel="1">
      <c r="A1070" s="466"/>
      <c r="B1070" s="256" t="s">
        <v>345</v>
      </c>
      <c r="C1070" s="253" t="s">
        <v>163</v>
      </c>
      <c r="D1070" s="257"/>
      <c r="E1070" s="257"/>
      <c r="F1070" s="257"/>
      <c r="G1070" s="257"/>
      <c r="H1070" s="257"/>
      <c r="I1070" s="257"/>
      <c r="J1070" s="257"/>
      <c r="K1070" s="257"/>
      <c r="L1070" s="257"/>
      <c r="M1070" s="257"/>
      <c r="N1070" s="257"/>
      <c r="O1070" s="257"/>
      <c r="P1070" s="257"/>
      <c r="Q1070" s="253"/>
      <c r="R1070" s="257"/>
      <c r="S1070" s="257"/>
      <c r="T1070" s="257"/>
      <c r="U1070" s="257"/>
      <c r="V1070" s="257"/>
      <c r="W1070" s="257"/>
      <c r="X1070" s="257"/>
      <c r="Y1070" s="257"/>
      <c r="Z1070" s="257"/>
      <c r="AA1070" s="257"/>
      <c r="AB1070" s="257"/>
      <c r="AC1070" s="257"/>
      <c r="AD1070" s="257"/>
      <c r="AE1070" s="364">
        <f>AE1069</f>
        <v>0</v>
      </c>
      <c r="AF1070" s="364">
        <f t="shared" ref="AF1070" si="3143">AF1069</f>
        <v>0</v>
      </c>
      <c r="AG1070" s="364">
        <f t="shared" ref="AG1070" si="3144">AG1069</f>
        <v>0</v>
      </c>
      <c r="AH1070" s="364">
        <f t="shared" ref="AH1070" si="3145">AH1069</f>
        <v>0</v>
      </c>
      <c r="AI1070" s="364">
        <f t="shared" ref="AI1070" si="3146">AI1069</f>
        <v>0</v>
      </c>
      <c r="AJ1070" s="364">
        <f t="shared" ref="AJ1070" si="3147">AJ1069</f>
        <v>0</v>
      </c>
      <c r="AK1070" s="364">
        <f t="shared" ref="AK1070" si="3148">AK1069</f>
        <v>0</v>
      </c>
      <c r="AL1070" s="364">
        <f t="shared" ref="AL1070" si="3149">AL1069</f>
        <v>0</v>
      </c>
      <c r="AM1070" s="364">
        <f t="shared" ref="AM1070" si="3150">AM1069</f>
        <v>0</v>
      </c>
      <c r="AN1070" s="364">
        <f t="shared" ref="AN1070" si="3151">AN1069</f>
        <v>0</v>
      </c>
      <c r="AO1070" s="364">
        <f t="shared" ref="AO1070" si="3152">AO1069</f>
        <v>0</v>
      </c>
      <c r="AP1070" s="364">
        <f t="shared" ref="AP1070" si="3153">AP1069</f>
        <v>0</v>
      </c>
      <c r="AQ1070" s="364">
        <f t="shared" ref="AQ1070" si="3154">AQ1069</f>
        <v>0</v>
      </c>
      <c r="AR1070" s="364">
        <f t="shared" ref="AR1070" si="3155">AR1069</f>
        <v>0</v>
      </c>
      <c r="AS1070" s="268"/>
    </row>
    <row r="1071" spans="1:45" ht="15" customHeight="1" outlineLevel="1">
      <c r="A1071" s="466"/>
      <c r="B1071" s="256"/>
      <c r="C1071" s="253"/>
      <c r="D1071" s="253"/>
      <c r="E1071" s="253"/>
      <c r="F1071" s="253"/>
      <c r="G1071" s="253"/>
      <c r="H1071" s="253"/>
      <c r="I1071" s="253"/>
      <c r="J1071" s="253"/>
      <c r="K1071" s="253"/>
      <c r="L1071" s="253"/>
      <c r="M1071" s="253"/>
      <c r="N1071" s="253"/>
      <c r="O1071" s="253"/>
      <c r="P1071" s="253"/>
      <c r="Q1071" s="253"/>
      <c r="R1071" s="253"/>
      <c r="S1071" s="253"/>
      <c r="T1071" s="253"/>
      <c r="U1071" s="253"/>
      <c r="V1071" s="253"/>
      <c r="W1071" s="253"/>
      <c r="X1071" s="253"/>
      <c r="Y1071" s="253"/>
      <c r="Z1071" s="253"/>
      <c r="AA1071" s="253"/>
      <c r="AB1071" s="253"/>
      <c r="AC1071" s="253"/>
      <c r="AD1071" s="253"/>
      <c r="AE1071" s="365"/>
      <c r="AF1071" s="378"/>
      <c r="AG1071" s="378"/>
      <c r="AH1071" s="378"/>
      <c r="AI1071" s="378"/>
      <c r="AJ1071" s="378"/>
      <c r="AK1071" s="378"/>
      <c r="AL1071" s="378"/>
      <c r="AM1071" s="378"/>
      <c r="AN1071" s="378"/>
      <c r="AO1071" s="378"/>
      <c r="AP1071" s="378"/>
      <c r="AQ1071" s="378"/>
      <c r="AR1071" s="378"/>
      <c r="AS1071" s="268"/>
    </row>
    <row r="1072" spans="1:45" ht="15" customHeight="1" outlineLevel="1">
      <c r="A1072" s="466"/>
      <c r="B1072" s="250" t="s">
        <v>497</v>
      </c>
      <c r="C1072" s="253"/>
      <c r="D1072" s="253"/>
      <c r="E1072" s="253"/>
      <c r="F1072" s="253"/>
      <c r="G1072" s="253"/>
      <c r="H1072" s="253"/>
      <c r="I1072" s="253"/>
      <c r="J1072" s="253"/>
      <c r="K1072" s="253"/>
      <c r="L1072" s="253"/>
      <c r="M1072" s="253"/>
      <c r="N1072" s="253"/>
      <c r="O1072" s="253"/>
      <c r="P1072" s="253"/>
      <c r="Q1072" s="253"/>
      <c r="R1072" s="253"/>
      <c r="S1072" s="253"/>
      <c r="T1072" s="253"/>
      <c r="U1072" s="253"/>
      <c r="V1072" s="253"/>
      <c r="W1072" s="253"/>
      <c r="X1072" s="253"/>
      <c r="Y1072" s="253"/>
      <c r="Z1072" s="253"/>
      <c r="AA1072" s="253"/>
      <c r="AB1072" s="253"/>
      <c r="AC1072" s="253"/>
      <c r="AD1072" s="253"/>
      <c r="AE1072" s="365"/>
      <c r="AF1072" s="378"/>
      <c r="AG1072" s="378"/>
      <c r="AH1072" s="378"/>
      <c r="AI1072" s="378"/>
      <c r="AJ1072" s="378"/>
      <c r="AK1072" s="378"/>
      <c r="AL1072" s="378"/>
      <c r="AM1072" s="378"/>
      <c r="AN1072" s="378"/>
      <c r="AO1072" s="378"/>
      <c r="AP1072" s="378"/>
      <c r="AQ1072" s="378"/>
      <c r="AR1072" s="378"/>
      <c r="AS1072" s="268"/>
    </row>
    <row r="1073" spans="1:45" ht="15" customHeight="1" outlineLevel="1">
      <c r="A1073" s="466">
        <v>25</v>
      </c>
      <c r="B1073" s="381" t="s">
        <v>117</v>
      </c>
      <c r="C1073" s="253" t="s">
        <v>25</v>
      </c>
      <c r="D1073" s="257"/>
      <c r="E1073" s="257"/>
      <c r="F1073" s="257"/>
      <c r="G1073" s="257"/>
      <c r="H1073" s="257"/>
      <c r="I1073" s="257"/>
      <c r="J1073" s="257"/>
      <c r="K1073" s="257"/>
      <c r="L1073" s="257"/>
      <c r="M1073" s="257"/>
      <c r="N1073" s="257"/>
      <c r="O1073" s="257"/>
      <c r="P1073" s="257"/>
      <c r="Q1073" s="257">
        <v>12</v>
      </c>
      <c r="R1073" s="257"/>
      <c r="S1073" s="257"/>
      <c r="T1073" s="257"/>
      <c r="U1073" s="257"/>
      <c r="V1073" s="257"/>
      <c r="W1073" s="257"/>
      <c r="X1073" s="257"/>
      <c r="Y1073" s="257"/>
      <c r="Z1073" s="257"/>
      <c r="AA1073" s="257"/>
      <c r="AB1073" s="257"/>
      <c r="AC1073" s="257"/>
      <c r="AD1073" s="257"/>
      <c r="AE1073" s="379"/>
      <c r="AF1073" s="368"/>
      <c r="AG1073" s="368"/>
      <c r="AH1073" s="368"/>
      <c r="AI1073" s="368"/>
      <c r="AJ1073" s="368"/>
      <c r="AK1073" s="368"/>
      <c r="AL1073" s="368"/>
      <c r="AM1073" s="368"/>
      <c r="AN1073" s="368"/>
      <c r="AO1073" s="368"/>
      <c r="AP1073" s="368"/>
      <c r="AQ1073" s="368"/>
      <c r="AR1073" s="368"/>
      <c r="AS1073" s="258">
        <f>SUM(AE1073:AR1073)</f>
        <v>0</v>
      </c>
    </row>
    <row r="1074" spans="1:45" ht="15" customHeight="1" outlineLevel="1">
      <c r="A1074" s="466"/>
      <c r="B1074" s="256" t="s">
        <v>345</v>
      </c>
      <c r="C1074" s="253" t="s">
        <v>163</v>
      </c>
      <c r="D1074" s="257"/>
      <c r="E1074" s="257"/>
      <c r="F1074" s="257"/>
      <c r="G1074" s="257"/>
      <c r="H1074" s="257"/>
      <c r="I1074" s="257"/>
      <c r="J1074" s="257"/>
      <c r="K1074" s="257"/>
      <c r="L1074" s="257"/>
      <c r="M1074" s="257"/>
      <c r="N1074" s="257"/>
      <c r="O1074" s="257"/>
      <c r="P1074" s="257"/>
      <c r="Q1074" s="257">
        <f>Q1073</f>
        <v>12</v>
      </c>
      <c r="R1074" s="257"/>
      <c r="S1074" s="257"/>
      <c r="T1074" s="257"/>
      <c r="U1074" s="257"/>
      <c r="V1074" s="257"/>
      <c r="W1074" s="257"/>
      <c r="X1074" s="257"/>
      <c r="Y1074" s="257"/>
      <c r="Z1074" s="257"/>
      <c r="AA1074" s="257"/>
      <c r="AB1074" s="257"/>
      <c r="AC1074" s="257"/>
      <c r="AD1074" s="257"/>
      <c r="AE1074" s="364">
        <f>AE1073</f>
        <v>0</v>
      </c>
      <c r="AF1074" s="364">
        <f t="shared" ref="AF1074" si="3156">AF1073</f>
        <v>0</v>
      </c>
      <c r="AG1074" s="364">
        <f t="shared" ref="AG1074" si="3157">AG1073</f>
        <v>0</v>
      </c>
      <c r="AH1074" s="364">
        <f t="shared" ref="AH1074" si="3158">AH1073</f>
        <v>0</v>
      </c>
      <c r="AI1074" s="364">
        <f t="shared" ref="AI1074" si="3159">AI1073</f>
        <v>0</v>
      </c>
      <c r="AJ1074" s="364">
        <f t="shared" ref="AJ1074" si="3160">AJ1073</f>
        <v>0</v>
      </c>
      <c r="AK1074" s="364">
        <f t="shared" ref="AK1074" si="3161">AK1073</f>
        <v>0</v>
      </c>
      <c r="AL1074" s="364">
        <f t="shared" ref="AL1074" si="3162">AL1073</f>
        <v>0</v>
      </c>
      <c r="AM1074" s="364">
        <f t="shared" ref="AM1074" si="3163">AM1073</f>
        <v>0</v>
      </c>
      <c r="AN1074" s="364">
        <f t="shared" ref="AN1074" si="3164">AN1073</f>
        <v>0</v>
      </c>
      <c r="AO1074" s="364">
        <f t="shared" ref="AO1074" si="3165">AO1073</f>
        <v>0</v>
      </c>
      <c r="AP1074" s="364">
        <f t="shared" ref="AP1074" si="3166">AP1073</f>
        <v>0</v>
      </c>
      <c r="AQ1074" s="364">
        <f t="shared" ref="AQ1074" si="3167">AQ1073</f>
        <v>0</v>
      </c>
      <c r="AR1074" s="364">
        <f t="shared" ref="AR1074" si="3168">AR1073</f>
        <v>0</v>
      </c>
      <c r="AS1074" s="268"/>
    </row>
    <row r="1075" spans="1:45" ht="15" customHeight="1" outlineLevel="1">
      <c r="A1075" s="466"/>
      <c r="B1075" s="256"/>
      <c r="C1075" s="253"/>
      <c r="D1075" s="253"/>
      <c r="E1075" s="253"/>
      <c r="F1075" s="253"/>
      <c r="G1075" s="253"/>
      <c r="H1075" s="253"/>
      <c r="I1075" s="253"/>
      <c r="J1075" s="253"/>
      <c r="K1075" s="253"/>
      <c r="L1075" s="253"/>
      <c r="M1075" s="253"/>
      <c r="N1075" s="253"/>
      <c r="O1075" s="253"/>
      <c r="P1075" s="253"/>
      <c r="Q1075" s="253"/>
      <c r="R1075" s="253"/>
      <c r="S1075" s="253"/>
      <c r="T1075" s="253"/>
      <c r="U1075" s="253"/>
      <c r="V1075" s="253"/>
      <c r="W1075" s="253"/>
      <c r="X1075" s="253"/>
      <c r="Y1075" s="253"/>
      <c r="Z1075" s="253"/>
      <c r="AA1075" s="253"/>
      <c r="AB1075" s="253"/>
      <c r="AC1075" s="253"/>
      <c r="AD1075" s="253"/>
      <c r="AE1075" s="365"/>
      <c r="AF1075" s="378"/>
      <c r="AG1075" s="378"/>
      <c r="AH1075" s="378"/>
      <c r="AI1075" s="378"/>
      <c r="AJ1075" s="378"/>
      <c r="AK1075" s="378"/>
      <c r="AL1075" s="378"/>
      <c r="AM1075" s="378"/>
      <c r="AN1075" s="378"/>
      <c r="AO1075" s="378"/>
      <c r="AP1075" s="378"/>
      <c r="AQ1075" s="378"/>
      <c r="AR1075" s="378"/>
      <c r="AS1075" s="268"/>
    </row>
    <row r="1076" spans="1:45" ht="15" customHeight="1" outlineLevel="1">
      <c r="A1076" s="466">
        <v>26</v>
      </c>
      <c r="B1076" s="381" t="s">
        <v>118</v>
      </c>
      <c r="C1076" s="253" t="s">
        <v>25</v>
      </c>
      <c r="D1076" s="257"/>
      <c r="E1076" s="257">
        <f>+'7.  Persistence Report'!BA130</f>
        <v>1844726.8367496328</v>
      </c>
      <c r="F1076" s="257">
        <f>+'7.  Persistence Report'!BB130</f>
        <v>1844726.8367496328</v>
      </c>
      <c r="G1076" s="257">
        <f>+'7.  Persistence Report'!BC130</f>
        <v>1844726.8367496328</v>
      </c>
      <c r="H1076" s="257">
        <f>+'7.  Persistence Report'!BD130</f>
        <v>1844726.8367496328</v>
      </c>
      <c r="I1076" s="257">
        <f>+'7.  Persistence Report'!BE130</f>
        <v>0</v>
      </c>
      <c r="J1076" s="257">
        <f>+'7.  Persistence Report'!BF130</f>
        <v>0</v>
      </c>
      <c r="K1076" s="257">
        <f>+'7.  Persistence Report'!BG130</f>
        <v>0</v>
      </c>
      <c r="L1076" s="257">
        <f>+'7.  Persistence Report'!BH130</f>
        <v>0</v>
      </c>
      <c r="M1076" s="257">
        <f>+'7.  Persistence Report'!BI130</f>
        <v>0</v>
      </c>
      <c r="N1076" s="257">
        <f>+'7.  Persistence Report'!BJ130</f>
        <v>0</v>
      </c>
      <c r="O1076" s="257">
        <f>+'7.  Persistence Report'!BK130</f>
        <v>0</v>
      </c>
      <c r="P1076" s="257">
        <f>+'7.  Persistence Report'!BL130</f>
        <v>0</v>
      </c>
      <c r="Q1076" s="257">
        <v>12</v>
      </c>
      <c r="R1076" s="257"/>
      <c r="S1076" s="257">
        <f>+'7.  Persistence Report'!V130</f>
        <v>169.11026033961258</v>
      </c>
      <c r="T1076" s="257">
        <f>+'7.  Persistence Report'!W130</f>
        <v>169.11026033961258</v>
      </c>
      <c r="U1076" s="257">
        <f>+'7.  Persistence Report'!X130</f>
        <v>169.11026033961258</v>
      </c>
      <c r="V1076" s="257">
        <f>+'7.  Persistence Report'!Y130</f>
        <v>169.11026033961258</v>
      </c>
      <c r="W1076" s="257">
        <f>+'7.  Persistence Report'!Z130</f>
        <v>0</v>
      </c>
      <c r="X1076" s="257">
        <f>+'7.  Persistence Report'!AA130</f>
        <v>0</v>
      </c>
      <c r="Y1076" s="257">
        <f>+'7.  Persistence Report'!AB130</f>
        <v>0</v>
      </c>
      <c r="Z1076" s="257">
        <f>+'7.  Persistence Report'!AC130</f>
        <v>0</v>
      </c>
      <c r="AA1076" s="257">
        <f>+'7.  Persistence Report'!AD130</f>
        <v>0</v>
      </c>
      <c r="AB1076" s="257">
        <f>+'7.  Persistence Report'!AE130</f>
        <v>0</v>
      </c>
      <c r="AC1076" s="257">
        <f>+'7.  Persistence Report'!AF130</f>
        <v>0</v>
      </c>
      <c r="AD1076" s="257">
        <f>+'7.  Persistence Report'!AG130</f>
        <v>0</v>
      </c>
      <c r="AE1076" s="379"/>
      <c r="AF1076" s="368">
        <v>0.3</v>
      </c>
      <c r="AG1076" s="368">
        <v>0.65</v>
      </c>
      <c r="AH1076" s="368">
        <v>0.05</v>
      </c>
      <c r="AI1076" s="368"/>
      <c r="AJ1076" s="368"/>
      <c r="AK1076" s="368"/>
      <c r="AL1076" s="368"/>
      <c r="AM1076" s="368"/>
      <c r="AN1076" s="368"/>
      <c r="AO1076" s="368"/>
      <c r="AP1076" s="368"/>
      <c r="AQ1076" s="368"/>
      <c r="AR1076" s="368"/>
      <c r="AS1076" s="258">
        <f>SUM(AE1076:AR1076)</f>
        <v>1</v>
      </c>
    </row>
    <row r="1077" spans="1:45" ht="15" customHeight="1" outlineLevel="1">
      <c r="A1077" s="466"/>
      <c r="B1077" s="256" t="s">
        <v>345</v>
      </c>
      <c r="C1077" s="253" t="s">
        <v>163</v>
      </c>
      <c r="D1077" s="257"/>
      <c r="E1077" s="257"/>
      <c r="F1077" s="257"/>
      <c r="G1077" s="257"/>
      <c r="H1077" s="257"/>
      <c r="I1077" s="257"/>
      <c r="J1077" s="257"/>
      <c r="K1077" s="257"/>
      <c r="L1077" s="257"/>
      <c r="M1077" s="257"/>
      <c r="N1077" s="257"/>
      <c r="O1077" s="257"/>
      <c r="P1077" s="257"/>
      <c r="Q1077" s="257">
        <f>Q1076</f>
        <v>12</v>
      </c>
      <c r="R1077" s="257"/>
      <c r="S1077" s="257"/>
      <c r="T1077" s="257"/>
      <c r="U1077" s="257"/>
      <c r="V1077" s="257"/>
      <c r="W1077" s="257"/>
      <c r="X1077" s="257"/>
      <c r="Y1077" s="257"/>
      <c r="Z1077" s="257"/>
      <c r="AA1077" s="257"/>
      <c r="AB1077" s="257"/>
      <c r="AC1077" s="257"/>
      <c r="AD1077" s="257"/>
      <c r="AE1077" s="364">
        <f>AE1076</f>
        <v>0</v>
      </c>
      <c r="AF1077" s="364">
        <f t="shared" ref="AF1077" si="3169">AF1076</f>
        <v>0.3</v>
      </c>
      <c r="AG1077" s="364">
        <f t="shared" ref="AG1077" si="3170">AG1076</f>
        <v>0.65</v>
      </c>
      <c r="AH1077" s="364">
        <f t="shared" ref="AH1077" si="3171">AH1076</f>
        <v>0.05</v>
      </c>
      <c r="AI1077" s="364">
        <f t="shared" ref="AI1077" si="3172">AI1076</f>
        <v>0</v>
      </c>
      <c r="AJ1077" s="364">
        <f t="shared" ref="AJ1077" si="3173">AJ1076</f>
        <v>0</v>
      </c>
      <c r="AK1077" s="364">
        <f t="shared" ref="AK1077" si="3174">AK1076</f>
        <v>0</v>
      </c>
      <c r="AL1077" s="364">
        <f t="shared" ref="AL1077" si="3175">AL1076</f>
        <v>0</v>
      </c>
      <c r="AM1077" s="364">
        <f t="shared" ref="AM1077" si="3176">AM1076</f>
        <v>0</v>
      </c>
      <c r="AN1077" s="364">
        <f t="shared" ref="AN1077" si="3177">AN1076</f>
        <v>0</v>
      </c>
      <c r="AO1077" s="364">
        <f t="shared" ref="AO1077" si="3178">AO1076</f>
        <v>0</v>
      </c>
      <c r="AP1077" s="364">
        <f t="shared" ref="AP1077" si="3179">AP1076</f>
        <v>0</v>
      </c>
      <c r="AQ1077" s="364">
        <f t="shared" ref="AQ1077" si="3180">AQ1076</f>
        <v>0</v>
      </c>
      <c r="AR1077" s="364">
        <f t="shared" ref="AR1077" si="3181">AR1076</f>
        <v>0</v>
      </c>
      <c r="AS1077" s="268"/>
    </row>
    <row r="1078" spans="1:45" ht="15" customHeight="1" outlineLevel="1">
      <c r="A1078" s="466"/>
      <c r="B1078" s="256"/>
      <c r="C1078" s="253"/>
      <c r="D1078" s="253"/>
      <c r="E1078" s="253"/>
      <c r="F1078" s="253"/>
      <c r="G1078" s="253"/>
      <c r="H1078" s="253"/>
      <c r="I1078" s="253"/>
      <c r="J1078" s="253"/>
      <c r="K1078" s="253"/>
      <c r="L1078" s="253"/>
      <c r="M1078" s="253"/>
      <c r="N1078" s="253"/>
      <c r="O1078" s="253"/>
      <c r="P1078" s="253"/>
      <c r="Q1078" s="253"/>
      <c r="R1078" s="253"/>
      <c r="S1078" s="253"/>
      <c r="T1078" s="253"/>
      <c r="U1078" s="253"/>
      <c r="V1078" s="253"/>
      <c r="W1078" s="253"/>
      <c r="X1078" s="253"/>
      <c r="Y1078" s="253"/>
      <c r="Z1078" s="253"/>
      <c r="AA1078" s="253"/>
      <c r="AB1078" s="253"/>
      <c r="AC1078" s="253"/>
      <c r="AD1078" s="253"/>
      <c r="AE1078" s="365"/>
      <c r="AF1078" s="378"/>
      <c r="AG1078" s="378"/>
      <c r="AH1078" s="378"/>
      <c r="AI1078" s="378"/>
      <c r="AJ1078" s="378"/>
      <c r="AK1078" s="378"/>
      <c r="AL1078" s="378"/>
      <c r="AM1078" s="378"/>
      <c r="AN1078" s="378"/>
      <c r="AO1078" s="378"/>
      <c r="AP1078" s="378"/>
      <c r="AQ1078" s="378"/>
      <c r="AR1078" s="378"/>
      <c r="AS1078" s="268"/>
    </row>
    <row r="1079" spans="1:45" ht="15" customHeight="1" outlineLevel="1">
      <c r="A1079" s="466">
        <v>27</v>
      </c>
      <c r="B1079" s="381" t="s">
        <v>119</v>
      </c>
      <c r="C1079" s="253" t="s">
        <v>25</v>
      </c>
      <c r="D1079" s="257"/>
      <c r="E1079" s="257"/>
      <c r="F1079" s="257"/>
      <c r="G1079" s="257"/>
      <c r="H1079" s="257"/>
      <c r="I1079" s="257"/>
      <c r="J1079" s="257"/>
      <c r="K1079" s="257"/>
      <c r="L1079" s="257"/>
      <c r="M1079" s="257"/>
      <c r="N1079" s="257"/>
      <c r="O1079" s="257"/>
      <c r="P1079" s="257"/>
      <c r="Q1079" s="257">
        <v>12</v>
      </c>
      <c r="R1079" s="257"/>
      <c r="S1079" s="257"/>
      <c r="T1079" s="257"/>
      <c r="U1079" s="257"/>
      <c r="V1079" s="257"/>
      <c r="W1079" s="257"/>
      <c r="X1079" s="257"/>
      <c r="Y1079" s="257"/>
      <c r="Z1079" s="257"/>
      <c r="AA1079" s="257"/>
      <c r="AB1079" s="257"/>
      <c r="AC1079" s="257"/>
      <c r="AD1079" s="257"/>
      <c r="AE1079" s="379"/>
      <c r="AF1079" s="368"/>
      <c r="AG1079" s="368"/>
      <c r="AH1079" s="368"/>
      <c r="AI1079" s="368"/>
      <c r="AJ1079" s="368"/>
      <c r="AK1079" s="368"/>
      <c r="AL1079" s="368"/>
      <c r="AM1079" s="368"/>
      <c r="AN1079" s="368"/>
      <c r="AO1079" s="368"/>
      <c r="AP1079" s="368"/>
      <c r="AQ1079" s="368"/>
      <c r="AR1079" s="368"/>
      <c r="AS1079" s="258">
        <f>SUM(AE1079:AR1079)</f>
        <v>0</v>
      </c>
    </row>
    <row r="1080" spans="1:45" ht="15" customHeight="1" outlineLevel="1">
      <c r="A1080" s="466"/>
      <c r="B1080" s="256" t="s">
        <v>345</v>
      </c>
      <c r="C1080" s="253" t="s">
        <v>163</v>
      </c>
      <c r="D1080" s="257"/>
      <c r="E1080" s="257"/>
      <c r="F1080" s="257"/>
      <c r="G1080" s="257"/>
      <c r="H1080" s="257"/>
      <c r="I1080" s="257"/>
      <c r="J1080" s="257"/>
      <c r="K1080" s="257"/>
      <c r="L1080" s="257"/>
      <c r="M1080" s="257"/>
      <c r="N1080" s="257"/>
      <c r="O1080" s="257"/>
      <c r="P1080" s="257"/>
      <c r="Q1080" s="257">
        <f>Q1079</f>
        <v>12</v>
      </c>
      <c r="R1080" s="257"/>
      <c r="S1080" s="257"/>
      <c r="T1080" s="257"/>
      <c r="U1080" s="257"/>
      <c r="V1080" s="257"/>
      <c r="W1080" s="257"/>
      <c r="X1080" s="257"/>
      <c r="Y1080" s="257"/>
      <c r="Z1080" s="257"/>
      <c r="AA1080" s="257"/>
      <c r="AB1080" s="257"/>
      <c r="AC1080" s="257"/>
      <c r="AD1080" s="257"/>
      <c r="AE1080" s="364">
        <f>AE1079</f>
        <v>0</v>
      </c>
      <c r="AF1080" s="364">
        <f t="shared" ref="AF1080" si="3182">AF1079</f>
        <v>0</v>
      </c>
      <c r="AG1080" s="364">
        <f t="shared" ref="AG1080" si="3183">AG1079</f>
        <v>0</v>
      </c>
      <c r="AH1080" s="364">
        <f t="shared" ref="AH1080" si="3184">AH1079</f>
        <v>0</v>
      </c>
      <c r="AI1080" s="364">
        <f t="shared" ref="AI1080" si="3185">AI1079</f>
        <v>0</v>
      </c>
      <c r="AJ1080" s="364">
        <f t="shared" ref="AJ1080" si="3186">AJ1079</f>
        <v>0</v>
      </c>
      <c r="AK1080" s="364">
        <f t="shared" ref="AK1080" si="3187">AK1079</f>
        <v>0</v>
      </c>
      <c r="AL1080" s="364">
        <f t="shared" ref="AL1080" si="3188">AL1079</f>
        <v>0</v>
      </c>
      <c r="AM1080" s="364">
        <f t="shared" ref="AM1080" si="3189">AM1079</f>
        <v>0</v>
      </c>
      <c r="AN1080" s="364">
        <f t="shared" ref="AN1080" si="3190">AN1079</f>
        <v>0</v>
      </c>
      <c r="AO1080" s="364">
        <f t="shared" ref="AO1080" si="3191">AO1079</f>
        <v>0</v>
      </c>
      <c r="AP1080" s="364">
        <f t="shared" ref="AP1080" si="3192">AP1079</f>
        <v>0</v>
      </c>
      <c r="AQ1080" s="364">
        <f t="shared" ref="AQ1080" si="3193">AQ1079</f>
        <v>0</v>
      </c>
      <c r="AR1080" s="364">
        <f t="shared" ref="AR1080" si="3194">AR1079</f>
        <v>0</v>
      </c>
      <c r="AS1080" s="268"/>
    </row>
    <row r="1081" spans="1:45" ht="15" customHeight="1" outlineLevel="1">
      <c r="A1081" s="466"/>
      <c r="B1081" s="256"/>
      <c r="C1081" s="253"/>
      <c r="D1081" s="253"/>
      <c r="E1081" s="253"/>
      <c r="F1081" s="253"/>
      <c r="G1081" s="253"/>
      <c r="H1081" s="253"/>
      <c r="I1081" s="253"/>
      <c r="J1081" s="253"/>
      <c r="K1081" s="253"/>
      <c r="L1081" s="253"/>
      <c r="M1081" s="253"/>
      <c r="N1081" s="253"/>
      <c r="O1081" s="253"/>
      <c r="P1081" s="253"/>
      <c r="Q1081" s="253"/>
      <c r="R1081" s="253"/>
      <c r="S1081" s="253"/>
      <c r="T1081" s="253"/>
      <c r="U1081" s="253"/>
      <c r="V1081" s="253"/>
      <c r="W1081" s="253"/>
      <c r="X1081" s="253"/>
      <c r="Y1081" s="253"/>
      <c r="Z1081" s="253"/>
      <c r="AA1081" s="253"/>
      <c r="AB1081" s="253"/>
      <c r="AC1081" s="253"/>
      <c r="AD1081" s="253"/>
      <c r="AE1081" s="365"/>
      <c r="AF1081" s="378"/>
      <c r="AG1081" s="378"/>
      <c r="AH1081" s="378"/>
      <c r="AI1081" s="378"/>
      <c r="AJ1081" s="378"/>
      <c r="AK1081" s="378"/>
      <c r="AL1081" s="378"/>
      <c r="AM1081" s="378"/>
      <c r="AN1081" s="378"/>
      <c r="AO1081" s="378"/>
      <c r="AP1081" s="378"/>
      <c r="AQ1081" s="378"/>
      <c r="AR1081" s="378"/>
      <c r="AS1081" s="268"/>
    </row>
    <row r="1082" spans="1:45" ht="15" customHeight="1" outlineLevel="1">
      <c r="A1082" s="466">
        <v>28</v>
      </c>
      <c r="B1082" s="381" t="s">
        <v>120</v>
      </c>
      <c r="C1082" s="253" t="s">
        <v>25</v>
      </c>
      <c r="D1082" s="257"/>
      <c r="E1082" s="257"/>
      <c r="F1082" s="257"/>
      <c r="G1082" s="257"/>
      <c r="H1082" s="257"/>
      <c r="I1082" s="257"/>
      <c r="J1082" s="257"/>
      <c r="K1082" s="257"/>
      <c r="L1082" s="257"/>
      <c r="M1082" s="257"/>
      <c r="N1082" s="257"/>
      <c r="O1082" s="257"/>
      <c r="P1082" s="257"/>
      <c r="Q1082" s="257">
        <v>12</v>
      </c>
      <c r="R1082" s="257"/>
      <c r="S1082" s="257"/>
      <c r="T1082" s="257"/>
      <c r="U1082" s="257"/>
      <c r="V1082" s="257"/>
      <c r="W1082" s="257"/>
      <c r="X1082" s="257"/>
      <c r="Y1082" s="257"/>
      <c r="Z1082" s="257"/>
      <c r="AA1082" s="257"/>
      <c r="AB1082" s="257"/>
      <c r="AC1082" s="257"/>
      <c r="AD1082" s="257"/>
      <c r="AE1082" s="379"/>
      <c r="AF1082" s="368"/>
      <c r="AG1082" s="368"/>
      <c r="AH1082" s="368"/>
      <c r="AI1082" s="368"/>
      <c r="AJ1082" s="368"/>
      <c r="AK1082" s="368"/>
      <c r="AL1082" s="368"/>
      <c r="AM1082" s="368"/>
      <c r="AN1082" s="368"/>
      <c r="AO1082" s="368"/>
      <c r="AP1082" s="368"/>
      <c r="AQ1082" s="368"/>
      <c r="AR1082" s="368"/>
      <c r="AS1082" s="258">
        <f>SUM(AE1082:AR1082)</f>
        <v>0</v>
      </c>
    </row>
    <row r="1083" spans="1:45" ht="15" customHeight="1" outlineLevel="1">
      <c r="A1083" s="466"/>
      <c r="B1083" s="256" t="s">
        <v>345</v>
      </c>
      <c r="C1083" s="253" t="s">
        <v>163</v>
      </c>
      <c r="D1083" s="257"/>
      <c r="E1083" s="257"/>
      <c r="F1083" s="257"/>
      <c r="G1083" s="257"/>
      <c r="H1083" s="257"/>
      <c r="I1083" s="257"/>
      <c r="J1083" s="257"/>
      <c r="K1083" s="257"/>
      <c r="L1083" s="257"/>
      <c r="M1083" s="257"/>
      <c r="N1083" s="257"/>
      <c r="O1083" s="257"/>
      <c r="P1083" s="257"/>
      <c r="Q1083" s="257">
        <f>Q1082</f>
        <v>12</v>
      </c>
      <c r="R1083" s="257"/>
      <c r="S1083" s="257"/>
      <c r="T1083" s="257"/>
      <c r="U1083" s="257"/>
      <c r="V1083" s="257"/>
      <c r="W1083" s="257"/>
      <c r="X1083" s="257"/>
      <c r="Y1083" s="257"/>
      <c r="Z1083" s="257"/>
      <c r="AA1083" s="257"/>
      <c r="AB1083" s="257"/>
      <c r="AC1083" s="257"/>
      <c r="AD1083" s="257"/>
      <c r="AE1083" s="364">
        <f>AE1082</f>
        <v>0</v>
      </c>
      <c r="AF1083" s="364">
        <f>AF1082</f>
        <v>0</v>
      </c>
      <c r="AG1083" s="364">
        <f t="shared" ref="AG1083" si="3195">AG1082</f>
        <v>0</v>
      </c>
      <c r="AH1083" s="364">
        <f t="shared" ref="AH1083" si="3196">AH1082</f>
        <v>0</v>
      </c>
      <c r="AI1083" s="364">
        <f t="shared" ref="AI1083" si="3197">AI1082</f>
        <v>0</v>
      </c>
      <c r="AJ1083" s="364">
        <f t="shared" ref="AJ1083" si="3198">AJ1082</f>
        <v>0</v>
      </c>
      <c r="AK1083" s="364">
        <f>AK1082</f>
        <v>0</v>
      </c>
      <c r="AL1083" s="364">
        <f t="shared" ref="AL1083" si="3199">AL1082</f>
        <v>0</v>
      </c>
      <c r="AM1083" s="364">
        <f t="shared" ref="AM1083" si="3200">AM1082</f>
        <v>0</v>
      </c>
      <c r="AN1083" s="364">
        <f t="shared" ref="AN1083" si="3201">AN1082</f>
        <v>0</v>
      </c>
      <c r="AO1083" s="364">
        <f t="shared" ref="AO1083" si="3202">AO1082</f>
        <v>0</v>
      </c>
      <c r="AP1083" s="364">
        <f t="shared" ref="AP1083" si="3203">AP1082</f>
        <v>0</v>
      </c>
      <c r="AQ1083" s="364">
        <f t="shared" ref="AQ1083" si="3204">AQ1082</f>
        <v>0</v>
      </c>
      <c r="AR1083" s="364">
        <f t="shared" ref="AR1083" si="3205">AR1082</f>
        <v>0</v>
      </c>
      <c r="AS1083" s="268"/>
    </row>
    <row r="1084" spans="1:45" ht="15" customHeight="1" outlineLevel="1">
      <c r="A1084" s="466"/>
      <c r="B1084" s="256"/>
      <c r="C1084" s="253"/>
      <c r="D1084" s="253"/>
      <c r="E1084" s="253"/>
      <c r="F1084" s="253"/>
      <c r="G1084" s="253"/>
      <c r="H1084" s="253"/>
      <c r="I1084" s="253"/>
      <c r="J1084" s="253"/>
      <c r="K1084" s="253"/>
      <c r="L1084" s="253"/>
      <c r="M1084" s="253"/>
      <c r="N1084" s="253"/>
      <c r="O1084" s="253"/>
      <c r="P1084" s="253"/>
      <c r="Q1084" s="253"/>
      <c r="R1084" s="253"/>
      <c r="S1084" s="253"/>
      <c r="T1084" s="253"/>
      <c r="U1084" s="253"/>
      <c r="V1084" s="253"/>
      <c r="W1084" s="253"/>
      <c r="X1084" s="253"/>
      <c r="Y1084" s="253"/>
      <c r="Z1084" s="253"/>
      <c r="AA1084" s="253"/>
      <c r="AB1084" s="253"/>
      <c r="AC1084" s="253"/>
      <c r="AD1084" s="253"/>
      <c r="AE1084" s="365"/>
      <c r="AF1084" s="378"/>
      <c r="AG1084" s="378"/>
      <c r="AH1084" s="378"/>
      <c r="AI1084" s="378"/>
      <c r="AJ1084" s="378"/>
      <c r="AK1084" s="378"/>
      <c r="AL1084" s="378"/>
      <c r="AM1084" s="378"/>
      <c r="AN1084" s="378"/>
      <c r="AO1084" s="378"/>
      <c r="AP1084" s="378"/>
      <c r="AQ1084" s="378"/>
      <c r="AR1084" s="378"/>
      <c r="AS1084" s="268"/>
    </row>
    <row r="1085" spans="1:45" ht="15" customHeight="1" outlineLevel="1">
      <c r="A1085" s="466">
        <v>29</v>
      </c>
      <c r="B1085" s="381" t="s">
        <v>121</v>
      </c>
      <c r="C1085" s="253" t="s">
        <v>25</v>
      </c>
      <c r="D1085" s="257"/>
      <c r="E1085" s="257"/>
      <c r="F1085" s="257"/>
      <c r="G1085" s="257"/>
      <c r="H1085" s="257"/>
      <c r="I1085" s="257"/>
      <c r="J1085" s="257"/>
      <c r="K1085" s="257"/>
      <c r="L1085" s="257"/>
      <c r="M1085" s="257"/>
      <c r="N1085" s="257"/>
      <c r="O1085" s="257"/>
      <c r="P1085" s="257"/>
      <c r="Q1085" s="257">
        <v>3</v>
      </c>
      <c r="R1085" s="257"/>
      <c r="S1085" s="257"/>
      <c r="T1085" s="257"/>
      <c r="U1085" s="257"/>
      <c r="V1085" s="257"/>
      <c r="W1085" s="257"/>
      <c r="X1085" s="257"/>
      <c r="Y1085" s="257"/>
      <c r="Z1085" s="257"/>
      <c r="AA1085" s="257"/>
      <c r="AB1085" s="257"/>
      <c r="AC1085" s="257"/>
      <c r="AD1085" s="257"/>
      <c r="AE1085" s="379"/>
      <c r="AF1085" s="368"/>
      <c r="AG1085" s="368"/>
      <c r="AH1085" s="368"/>
      <c r="AI1085" s="368"/>
      <c r="AJ1085" s="368"/>
      <c r="AK1085" s="368"/>
      <c r="AL1085" s="368"/>
      <c r="AM1085" s="368"/>
      <c r="AN1085" s="368"/>
      <c r="AO1085" s="368"/>
      <c r="AP1085" s="368"/>
      <c r="AQ1085" s="368"/>
      <c r="AR1085" s="368"/>
      <c r="AS1085" s="258">
        <f>SUM(AE1085:AR1085)</f>
        <v>0</v>
      </c>
    </row>
    <row r="1086" spans="1:45" ht="15" customHeight="1" outlineLevel="1">
      <c r="A1086" s="466"/>
      <c r="B1086" s="256" t="s">
        <v>345</v>
      </c>
      <c r="C1086" s="253" t="s">
        <v>163</v>
      </c>
      <c r="D1086" s="257"/>
      <c r="E1086" s="257"/>
      <c r="F1086" s="257"/>
      <c r="G1086" s="257"/>
      <c r="H1086" s="257"/>
      <c r="I1086" s="257"/>
      <c r="J1086" s="257"/>
      <c r="K1086" s="257"/>
      <c r="L1086" s="257"/>
      <c r="M1086" s="257"/>
      <c r="N1086" s="257"/>
      <c r="O1086" s="257"/>
      <c r="P1086" s="257"/>
      <c r="Q1086" s="257">
        <f>Q1085</f>
        <v>3</v>
      </c>
      <c r="R1086" s="257"/>
      <c r="S1086" s="257"/>
      <c r="T1086" s="257"/>
      <c r="U1086" s="257"/>
      <c r="V1086" s="257"/>
      <c r="W1086" s="257"/>
      <c r="X1086" s="257"/>
      <c r="Y1086" s="257"/>
      <c r="Z1086" s="257"/>
      <c r="AA1086" s="257"/>
      <c r="AB1086" s="257"/>
      <c r="AC1086" s="257"/>
      <c r="AD1086" s="257"/>
      <c r="AE1086" s="364">
        <f>AE1085</f>
        <v>0</v>
      </c>
      <c r="AF1086" s="364">
        <f t="shared" ref="AF1086" si="3206">AF1085</f>
        <v>0</v>
      </c>
      <c r="AG1086" s="364">
        <f t="shared" ref="AG1086" si="3207">AG1085</f>
        <v>0</v>
      </c>
      <c r="AH1086" s="364">
        <f t="shared" ref="AH1086" si="3208">AH1085</f>
        <v>0</v>
      </c>
      <c r="AI1086" s="364">
        <f t="shared" ref="AI1086" si="3209">AI1085</f>
        <v>0</v>
      </c>
      <c r="AJ1086" s="364">
        <f t="shared" ref="AJ1086" si="3210">AJ1085</f>
        <v>0</v>
      </c>
      <c r="AK1086" s="364">
        <f t="shared" ref="AK1086" si="3211">AK1085</f>
        <v>0</v>
      </c>
      <c r="AL1086" s="364">
        <f t="shared" ref="AL1086" si="3212">AL1085</f>
        <v>0</v>
      </c>
      <c r="AM1086" s="364">
        <f t="shared" ref="AM1086" si="3213">AM1085</f>
        <v>0</v>
      </c>
      <c r="AN1086" s="364">
        <f t="shared" ref="AN1086" si="3214">AN1085</f>
        <v>0</v>
      </c>
      <c r="AO1086" s="364">
        <f t="shared" ref="AO1086" si="3215">AO1085</f>
        <v>0</v>
      </c>
      <c r="AP1086" s="364">
        <f t="shared" ref="AP1086" si="3216">AP1085</f>
        <v>0</v>
      </c>
      <c r="AQ1086" s="364">
        <f t="shared" ref="AQ1086" si="3217">AQ1085</f>
        <v>0</v>
      </c>
      <c r="AR1086" s="364">
        <f t="shared" ref="AR1086" si="3218">AR1085</f>
        <v>0</v>
      </c>
      <c r="AS1086" s="268"/>
    </row>
    <row r="1087" spans="1:45" ht="15" customHeight="1" outlineLevel="1">
      <c r="A1087" s="466"/>
      <c r="B1087" s="256"/>
      <c r="C1087" s="253"/>
      <c r="D1087" s="253"/>
      <c r="E1087" s="253"/>
      <c r="F1087" s="253"/>
      <c r="G1087" s="253"/>
      <c r="H1087" s="253"/>
      <c r="I1087" s="253"/>
      <c r="J1087" s="253"/>
      <c r="K1087" s="253"/>
      <c r="L1087" s="253"/>
      <c r="M1087" s="253"/>
      <c r="N1087" s="253"/>
      <c r="O1087" s="253"/>
      <c r="P1087" s="253"/>
      <c r="Q1087" s="253"/>
      <c r="R1087" s="253"/>
      <c r="S1087" s="253"/>
      <c r="T1087" s="253"/>
      <c r="U1087" s="253"/>
      <c r="V1087" s="253"/>
      <c r="W1087" s="253"/>
      <c r="X1087" s="253"/>
      <c r="Y1087" s="253"/>
      <c r="Z1087" s="253"/>
      <c r="AA1087" s="253"/>
      <c r="AB1087" s="253"/>
      <c r="AC1087" s="253"/>
      <c r="AD1087" s="253"/>
      <c r="AE1087" s="365"/>
      <c r="AF1087" s="378"/>
      <c r="AG1087" s="378"/>
      <c r="AH1087" s="378"/>
      <c r="AI1087" s="378"/>
      <c r="AJ1087" s="378"/>
      <c r="AK1087" s="378"/>
      <c r="AL1087" s="378"/>
      <c r="AM1087" s="378"/>
      <c r="AN1087" s="378"/>
      <c r="AO1087" s="378"/>
      <c r="AP1087" s="378"/>
      <c r="AQ1087" s="378"/>
      <c r="AR1087" s="378"/>
      <c r="AS1087" s="268"/>
    </row>
    <row r="1088" spans="1:45" ht="15" customHeight="1" outlineLevel="1">
      <c r="A1088" s="466">
        <v>30</v>
      </c>
      <c r="B1088" s="381" t="s">
        <v>122</v>
      </c>
      <c r="C1088" s="253" t="s">
        <v>25</v>
      </c>
      <c r="D1088" s="257"/>
      <c r="E1088" s="257"/>
      <c r="F1088" s="257"/>
      <c r="G1088" s="257"/>
      <c r="H1088" s="257"/>
      <c r="I1088" s="257"/>
      <c r="J1088" s="257"/>
      <c r="K1088" s="257"/>
      <c r="L1088" s="257"/>
      <c r="M1088" s="257"/>
      <c r="N1088" s="257"/>
      <c r="O1088" s="257"/>
      <c r="P1088" s="257"/>
      <c r="Q1088" s="257">
        <v>12</v>
      </c>
      <c r="R1088" s="257"/>
      <c r="S1088" s="257"/>
      <c r="T1088" s="257"/>
      <c r="U1088" s="257"/>
      <c r="V1088" s="257"/>
      <c r="W1088" s="257"/>
      <c r="X1088" s="257"/>
      <c r="Y1088" s="257"/>
      <c r="Z1088" s="257"/>
      <c r="AA1088" s="257"/>
      <c r="AB1088" s="257"/>
      <c r="AC1088" s="257"/>
      <c r="AD1088" s="257"/>
      <c r="AE1088" s="379"/>
      <c r="AF1088" s="368"/>
      <c r="AG1088" s="368"/>
      <c r="AH1088" s="368"/>
      <c r="AI1088" s="368"/>
      <c r="AJ1088" s="368"/>
      <c r="AK1088" s="368"/>
      <c r="AL1088" s="368"/>
      <c r="AM1088" s="368"/>
      <c r="AN1088" s="368"/>
      <c r="AO1088" s="368"/>
      <c r="AP1088" s="368"/>
      <c r="AQ1088" s="368"/>
      <c r="AR1088" s="368"/>
      <c r="AS1088" s="258">
        <f>SUM(AE1088:AR1088)</f>
        <v>0</v>
      </c>
    </row>
    <row r="1089" spans="1:45" ht="15" customHeight="1" outlineLevel="1">
      <c r="A1089" s="466"/>
      <c r="B1089" s="256" t="s">
        <v>345</v>
      </c>
      <c r="C1089" s="253" t="s">
        <v>163</v>
      </c>
      <c r="D1089" s="257"/>
      <c r="E1089" s="257"/>
      <c r="F1089" s="257"/>
      <c r="G1089" s="257"/>
      <c r="H1089" s="257"/>
      <c r="I1089" s="257"/>
      <c r="J1089" s="257"/>
      <c r="K1089" s="257"/>
      <c r="L1089" s="257"/>
      <c r="M1089" s="257"/>
      <c r="N1089" s="257"/>
      <c r="O1089" s="257"/>
      <c r="P1089" s="257"/>
      <c r="Q1089" s="257">
        <f>Q1088</f>
        <v>12</v>
      </c>
      <c r="R1089" s="257"/>
      <c r="S1089" s="257"/>
      <c r="T1089" s="257"/>
      <c r="U1089" s="257"/>
      <c r="V1089" s="257"/>
      <c r="W1089" s="257"/>
      <c r="X1089" s="257"/>
      <c r="Y1089" s="257"/>
      <c r="Z1089" s="257"/>
      <c r="AA1089" s="257"/>
      <c r="AB1089" s="257"/>
      <c r="AC1089" s="257"/>
      <c r="AD1089" s="257"/>
      <c r="AE1089" s="364">
        <f>AE1088</f>
        <v>0</v>
      </c>
      <c r="AF1089" s="364">
        <f t="shared" ref="AF1089" si="3219">AF1088</f>
        <v>0</v>
      </c>
      <c r="AG1089" s="364">
        <f t="shared" ref="AG1089" si="3220">AG1088</f>
        <v>0</v>
      </c>
      <c r="AH1089" s="364">
        <f t="shared" ref="AH1089" si="3221">AH1088</f>
        <v>0</v>
      </c>
      <c r="AI1089" s="364">
        <f t="shared" ref="AI1089" si="3222">AI1088</f>
        <v>0</v>
      </c>
      <c r="AJ1089" s="364">
        <f t="shared" ref="AJ1089" si="3223">AJ1088</f>
        <v>0</v>
      </c>
      <c r="AK1089" s="364">
        <f t="shared" ref="AK1089" si="3224">AK1088</f>
        <v>0</v>
      </c>
      <c r="AL1089" s="364">
        <f t="shared" ref="AL1089" si="3225">AL1088</f>
        <v>0</v>
      </c>
      <c r="AM1089" s="364">
        <f t="shared" ref="AM1089" si="3226">AM1088</f>
        <v>0</v>
      </c>
      <c r="AN1089" s="364">
        <f t="shared" ref="AN1089" si="3227">AN1088</f>
        <v>0</v>
      </c>
      <c r="AO1089" s="364">
        <f t="shared" ref="AO1089" si="3228">AO1088</f>
        <v>0</v>
      </c>
      <c r="AP1089" s="364">
        <f t="shared" ref="AP1089" si="3229">AP1088</f>
        <v>0</v>
      </c>
      <c r="AQ1089" s="364">
        <f t="shared" ref="AQ1089" si="3230">AQ1088</f>
        <v>0</v>
      </c>
      <c r="AR1089" s="364">
        <f t="shared" ref="AR1089" si="3231">AR1088</f>
        <v>0</v>
      </c>
      <c r="AS1089" s="268"/>
    </row>
    <row r="1090" spans="1:45" ht="15" customHeight="1" outlineLevel="1">
      <c r="A1090" s="466"/>
      <c r="B1090" s="256"/>
      <c r="C1090" s="253"/>
      <c r="D1090" s="253"/>
      <c r="E1090" s="253"/>
      <c r="F1090" s="253"/>
      <c r="G1090" s="253"/>
      <c r="H1090" s="253"/>
      <c r="I1090" s="253"/>
      <c r="J1090" s="253"/>
      <c r="K1090" s="253"/>
      <c r="L1090" s="253"/>
      <c r="M1090" s="253"/>
      <c r="N1090" s="253"/>
      <c r="O1090" s="253"/>
      <c r="P1090" s="253"/>
      <c r="Q1090" s="253"/>
      <c r="R1090" s="253"/>
      <c r="S1090" s="253"/>
      <c r="T1090" s="253"/>
      <c r="U1090" s="253"/>
      <c r="V1090" s="253"/>
      <c r="W1090" s="253"/>
      <c r="X1090" s="253"/>
      <c r="Y1090" s="253"/>
      <c r="Z1090" s="253"/>
      <c r="AA1090" s="253"/>
      <c r="AB1090" s="253"/>
      <c r="AC1090" s="253"/>
      <c r="AD1090" s="253"/>
      <c r="AE1090" s="365"/>
      <c r="AF1090" s="378"/>
      <c r="AG1090" s="378"/>
      <c r="AH1090" s="378"/>
      <c r="AI1090" s="378"/>
      <c r="AJ1090" s="378"/>
      <c r="AK1090" s="378"/>
      <c r="AL1090" s="378"/>
      <c r="AM1090" s="378"/>
      <c r="AN1090" s="378"/>
      <c r="AO1090" s="378"/>
      <c r="AP1090" s="378"/>
      <c r="AQ1090" s="378"/>
      <c r="AR1090" s="378"/>
      <c r="AS1090" s="268"/>
    </row>
    <row r="1091" spans="1:45" ht="15" customHeight="1" outlineLevel="1">
      <c r="A1091" s="466">
        <v>31</v>
      </c>
      <c r="B1091" s="381" t="s">
        <v>123</v>
      </c>
      <c r="C1091" s="253" t="s">
        <v>25</v>
      </c>
      <c r="D1091" s="257"/>
      <c r="E1091" s="257"/>
      <c r="F1091" s="257"/>
      <c r="G1091" s="257"/>
      <c r="H1091" s="257"/>
      <c r="I1091" s="257"/>
      <c r="J1091" s="257"/>
      <c r="K1091" s="257"/>
      <c r="L1091" s="257"/>
      <c r="M1091" s="257"/>
      <c r="N1091" s="257"/>
      <c r="O1091" s="257"/>
      <c r="P1091" s="257"/>
      <c r="Q1091" s="257">
        <v>12</v>
      </c>
      <c r="R1091" s="257"/>
      <c r="S1091" s="257"/>
      <c r="T1091" s="257"/>
      <c r="U1091" s="257"/>
      <c r="V1091" s="257"/>
      <c r="W1091" s="257"/>
      <c r="X1091" s="257"/>
      <c r="Y1091" s="257"/>
      <c r="Z1091" s="257"/>
      <c r="AA1091" s="257"/>
      <c r="AB1091" s="257"/>
      <c r="AC1091" s="257"/>
      <c r="AD1091" s="257"/>
      <c r="AE1091" s="379"/>
      <c r="AF1091" s="368"/>
      <c r="AG1091" s="368"/>
      <c r="AH1091" s="368"/>
      <c r="AI1091" s="368"/>
      <c r="AJ1091" s="368"/>
      <c r="AK1091" s="368"/>
      <c r="AL1091" s="368"/>
      <c r="AM1091" s="368"/>
      <c r="AN1091" s="368"/>
      <c r="AO1091" s="368"/>
      <c r="AP1091" s="368"/>
      <c r="AQ1091" s="368"/>
      <c r="AR1091" s="368"/>
      <c r="AS1091" s="258">
        <f>SUM(AE1091:AR1091)</f>
        <v>0</v>
      </c>
    </row>
    <row r="1092" spans="1:45" ht="15" customHeight="1" outlineLevel="1">
      <c r="A1092" s="466"/>
      <c r="B1092" s="256" t="s">
        <v>345</v>
      </c>
      <c r="C1092" s="253" t="s">
        <v>163</v>
      </c>
      <c r="D1092" s="257"/>
      <c r="E1092" s="257"/>
      <c r="F1092" s="257"/>
      <c r="G1092" s="257"/>
      <c r="H1092" s="257"/>
      <c r="I1092" s="257"/>
      <c r="J1092" s="257"/>
      <c r="K1092" s="257"/>
      <c r="L1092" s="257"/>
      <c r="M1092" s="257"/>
      <c r="N1092" s="257"/>
      <c r="O1092" s="257"/>
      <c r="P1092" s="257"/>
      <c r="Q1092" s="257">
        <f>Q1091</f>
        <v>12</v>
      </c>
      <c r="R1092" s="257"/>
      <c r="S1092" s="257"/>
      <c r="T1092" s="257"/>
      <c r="U1092" s="257"/>
      <c r="V1092" s="257"/>
      <c r="W1092" s="257"/>
      <c r="X1092" s="257"/>
      <c r="Y1092" s="257"/>
      <c r="Z1092" s="257"/>
      <c r="AA1092" s="257"/>
      <c r="AB1092" s="257"/>
      <c r="AC1092" s="257"/>
      <c r="AD1092" s="257"/>
      <c r="AE1092" s="364">
        <f>AE1091</f>
        <v>0</v>
      </c>
      <c r="AF1092" s="364">
        <f t="shared" ref="AF1092" si="3232">AF1091</f>
        <v>0</v>
      </c>
      <c r="AG1092" s="364">
        <f t="shared" ref="AG1092" si="3233">AG1091</f>
        <v>0</v>
      </c>
      <c r="AH1092" s="364">
        <f t="shared" ref="AH1092" si="3234">AH1091</f>
        <v>0</v>
      </c>
      <c r="AI1092" s="364">
        <f t="shared" ref="AI1092" si="3235">AI1091</f>
        <v>0</v>
      </c>
      <c r="AJ1092" s="364">
        <f t="shared" ref="AJ1092" si="3236">AJ1091</f>
        <v>0</v>
      </c>
      <c r="AK1092" s="364">
        <f t="shared" ref="AK1092" si="3237">AK1091</f>
        <v>0</v>
      </c>
      <c r="AL1092" s="364">
        <f t="shared" ref="AL1092" si="3238">AL1091</f>
        <v>0</v>
      </c>
      <c r="AM1092" s="364">
        <f t="shared" ref="AM1092" si="3239">AM1091</f>
        <v>0</v>
      </c>
      <c r="AN1092" s="364">
        <f t="shared" ref="AN1092" si="3240">AN1091</f>
        <v>0</v>
      </c>
      <c r="AO1092" s="364">
        <f t="shared" ref="AO1092" si="3241">AO1091</f>
        <v>0</v>
      </c>
      <c r="AP1092" s="364">
        <f t="shared" ref="AP1092" si="3242">AP1091</f>
        <v>0</v>
      </c>
      <c r="AQ1092" s="364">
        <f t="shared" ref="AQ1092" si="3243">AQ1091</f>
        <v>0</v>
      </c>
      <c r="AR1092" s="364">
        <f t="shared" ref="AR1092" si="3244">AR1091</f>
        <v>0</v>
      </c>
      <c r="AS1092" s="268"/>
    </row>
    <row r="1093" spans="1:45" ht="15" customHeight="1" outlineLevel="1">
      <c r="A1093" s="466"/>
      <c r="B1093" s="381"/>
      <c r="C1093" s="253"/>
      <c r="D1093" s="253"/>
      <c r="E1093" s="253"/>
      <c r="F1093" s="253"/>
      <c r="G1093" s="253"/>
      <c r="H1093" s="253"/>
      <c r="I1093" s="253"/>
      <c r="J1093" s="253"/>
      <c r="K1093" s="253"/>
      <c r="L1093" s="253"/>
      <c r="M1093" s="253"/>
      <c r="N1093" s="253"/>
      <c r="O1093" s="253"/>
      <c r="P1093" s="253"/>
      <c r="Q1093" s="253"/>
      <c r="R1093" s="253"/>
      <c r="S1093" s="253"/>
      <c r="T1093" s="253"/>
      <c r="U1093" s="253"/>
      <c r="V1093" s="253"/>
      <c r="W1093" s="253"/>
      <c r="X1093" s="253"/>
      <c r="Y1093" s="253"/>
      <c r="Z1093" s="253"/>
      <c r="AA1093" s="253"/>
      <c r="AB1093" s="253"/>
      <c r="AC1093" s="253"/>
      <c r="AD1093" s="253"/>
      <c r="AE1093" s="365"/>
      <c r="AF1093" s="378"/>
      <c r="AG1093" s="378"/>
      <c r="AH1093" s="378"/>
      <c r="AI1093" s="378"/>
      <c r="AJ1093" s="378"/>
      <c r="AK1093" s="378"/>
      <c r="AL1093" s="378"/>
      <c r="AM1093" s="378"/>
      <c r="AN1093" s="378"/>
      <c r="AO1093" s="378"/>
      <c r="AP1093" s="378"/>
      <c r="AQ1093" s="378"/>
      <c r="AR1093" s="378"/>
      <c r="AS1093" s="268"/>
    </row>
    <row r="1094" spans="1:45" ht="15" customHeight="1" outlineLevel="1">
      <c r="A1094" s="466">
        <v>32</v>
      </c>
      <c r="B1094" s="381" t="s">
        <v>124</v>
      </c>
      <c r="C1094" s="253" t="s">
        <v>25</v>
      </c>
      <c r="D1094" s="257"/>
      <c r="E1094" s="257"/>
      <c r="F1094" s="257"/>
      <c r="G1094" s="257"/>
      <c r="H1094" s="257"/>
      <c r="I1094" s="257"/>
      <c r="J1094" s="257"/>
      <c r="K1094" s="257"/>
      <c r="L1094" s="257"/>
      <c r="M1094" s="257"/>
      <c r="N1094" s="257"/>
      <c r="O1094" s="257"/>
      <c r="P1094" s="257"/>
      <c r="Q1094" s="257">
        <v>12</v>
      </c>
      <c r="R1094" s="257"/>
      <c r="S1094" s="257"/>
      <c r="T1094" s="257"/>
      <c r="U1094" s="257"/>
      <c r="V1094" s="257"/>
      <c r="W1094" s="257"/>
      <c r="X1094" s="257"/>
      <c r="Y1094" s="257"/>
      <c r="Z1094" s="257"/>
      <c r="AA1094" s="257"/>
      <c r="AB1094" s="257"/>
      <c r="AC1094" s="257"/>
      <c r="AD1094" s="257"/>
      <c r="AE1094" s="379"/>
      <c r="AF1094" s="368"/>
      <c r="AG1094" s="368"/>
      <c r="AH1094" s="368"/>
      <c r="AI1094" s="368"/>
      <c r="AJ1094" s="368"/>
      <c r="AK1094" s="368"/>
      <c r="AL1094" s="368"/>
      <c r="AM1094" s="368"/>
      <c r="AN1094" s="368"/>
      <c r="AO1094" s="368"/>
      <c r="AP1094" s="368"/>
      <c r="AQ1094" s="368"/>
      <c r="AR1094" s="368"/>
      <c r="AS1094" s="258">
        <f>SUM(AE1094:AR1094)</f>
        <v>0</v>
      </c>
    </row>
    <row r="1095" spans="1:45" ht="15" customHeight="1" outlineLevel="1">
      <c r="A1095" s="466"/>
      <c r="B1095" s="256" t="s">
        <v>345</v>
      </c>
      <c r="C1095" s="253" t="s">
        <v>163</v>
      </c>
      <c r="D1095" s="257"/>
      <c r="E1095" s="257"/>
      <c r="F1095" s="257"/>
      <c r="G1095" s="257"/>
      <c r="H1095" s="257"/>
      <c r="I1095" s="257"/>
      <c r="J1095" s="257"/>
      <c r="K1095" s="257"/>
      <c r="L1095" s="257"/>
      <c r="M1095" s="257"/>
      <c r="N1095" s="257"/>
      <c r="O1095" s="257"/>
      <c r="P1095" s="257"/>
      <c r="Q1095" s="257">
        <f>Q1094</f>
        <v>12</v>
      </c>
      <c r="R1095" s="257"/>
      <c r="S1095" s="257"/>
      <c r="T1095" s="257"/>
      <c r="U1095" s="257"/>
      <c r="V1095" s="257"/>
      <c r="W1095" s="257"/>
      <c r="X1095" s="257"/>
      <c r="Y1095" s="257"/>
      <c r="Z1095" s="257"/>
      <c r="AA1095" s="257"/>
      <c r="AB1095" s="257"/>
      <c r="AC1095" s="257"/>
      <c r="AD1095" s="257"/>
      <c r="AE1095" s="364">
        <f>AE1094</f>
        <v>0</v>
      </c>
      <c r="AF1095" s="364">
        <f t="shared" ref="AF1095" si="3245">AF1094</f>
        <v>0</v>
      </c>
      <c r="AG1095" s="364">
        <f t="shared" ref="AG1095" si="3246">AG1094</f>
        <v>0</v>
      </c>
      <c r="AH1095" s="364">
        <f t="shared" ref="AH1095" si="3247">AH1094</f>
        <v>0</v>
      </c>
      <c r="AI1095" s="364">
        <f t="shared" ref="AI1095" si="3248">AI1094</f>
        <v>0</v>
      </c>
      <c r="AJ1095" s="364">
        <f t="shared" ref="AJ1095" si="3249">AJ1094</f>
        <v>0</v>
      </c>
      <c r="AK1095" s="364">
        <f t="shared" ref="AK1095" si="3250">AK1094</f>
        <v>0</v>
      </c>
      <c r="AL1095" s="364">
        <f t="shared" ref="AL1095" si="3251">AL1094</f>
        <v>0</v>
      </c>
      <c r="AM1095" s="364">
        <f t="shared" ref="AM1095" si="3252">AM1094</f>
        <v>0</v>
      </c>
      <c r="AN1095" s="364">
        <f t="shared" ref="AN1095" si="3253">AN1094</f>
        <v>0</v>
      </c>
      <c r="AO1095" s="364">
        <f t="shared" ref="AO1095" si="3254">AO1094</f>
        <v>0</v>
      </c>
      <c r="AP1095" s="364">
        <f t="shared" ref="AP1095" si="3255">AP1094</f>
        <v>0</v>
      </c>
      <c r="AQ1095" s="364">
        <f t="shared" ref="AQ1095" si="3256">AQ1094</f>
        <v>0</v>
      </c>
      <c r="AR1095" s="364">
        <f t="shared" ref="AR1095" si="3257">AR1094</f>
        <v>0</v>
      </c>
      <c r="AS1095" s="268"/>
    </row>
    <row r="1096" spans="1:45" ht="15" customHeight="1" outlineLevel="1">
      <c r="A1096" s="466"/>
      <c r="B1096" s="381"/>
      <c r="C1096" s="253"/>
      <c r="D1096" s="253"/>
      <c r="E1096" s="253"/>
      <c r="F1096" s="253"/>
      <c r="G1096" s="253"/>
      <c r="H1096" s="253"/>
      <c r="I1096" s="253"/>
      <c r="J1096" s="253"/>
      <c r="K1096" s="253"/>
      <c r="L1096" s="253"/>
      <c r="M1096" s="253"/>
      <c r="N1096" s="253"/>
      <c r="O1096" s="253"/>
      <c r="P1096" s="253"/>
      <c r="Q1096" s="253"/>
      <c r="R1096" s="253"/>
      <c r="S1096" s="253"/>
      <c r="T1096" s="253"/>
      <c r="U1096" s="253"/>
      <c r="V1096" s="253"/>
      <c r="W1096" s="253"/>
      <c r="X1096" s="253"/>
      <c r="Y1096" s="253"/>
      <c r="Z1096" s="253"/>
      <c r="AA1096" s="253"/>
      <c r="AB1096" s="253"/>
      <c r="AC1096" s="253"/>
      <c r="AD1096" s="253"/>
      <c r="AE1096" s="365"/>
      <c r="AF1096" s="378"/>
      <c r="AG1096" s="378"/>
      <c r="AH1096" s="378"/>
      <c r="AI1096" s="378"/>
      <c r="AJ1096" s="378"/>
      <c r="AK1096" s="378"/>
      <c r="AL1096" s="378"/>
      <c r="AM1096" s="378"/>
      <c r="AN1096" s="378"/>
      <c r="AO1096" s="378"/>
      <c r="AP1096" s="378"/>
      <c r="AQ1096" s="378"/>
      <c r="AR1096" s="378"/>
      <c r="AS1096" s="268"/>
    </row>
    <row r="1097" spans="1:45" ht="15" customHeight="1" outlineLevel="1">
      <c r="A1097" s="466"/>
      <c r="B1097" s="250" t="s">
        <v>498</v>
      </c>
      <c r="C1097" s="253"/>
      <c r="D1097" s="253"/>
      <c r="E1097" s="253"/>
      <c r="F1097" s="253"/>
      <c r="G1097" s="253"/>
      <c r="H1097" s="253"/>
      <c r="I1097" s="253"/>
      <c r="J1097" s="253"/>
      <c r="K1097" s="253"/>
      <c r="L1097" s="253"/>
      <c r="M1097" s="253"/>
      <c r="N1097" s="253"/>
      <c r="O1097" s="253"/>
      <c r="P1097" s="253"/>
      <c r="Q1097" s="253"/>
      <c r="R1097" s="253"/>
      <c r="S1097" s="253"/>
      <c r="T1097" s="253"/>
      <c r="U1097" s="253"/>
      <c r="V1097" s="253"/>
      <c r="W1097" s="253"/>
      <c r="X1097" s="253"/>
      <c r="Y1097" s="253"/>
      <c r="Z1097" s="253"/>
      <c r="AA1097" s="253"/>
      <c r="AB1097" s="253"/>
      <c r="AC1097" s="253"/>
      <c r="AD1097" s="253"/>
      <c r="AE1097" s="365"/>
      <c r="AF1097" s="378"/>
      <c r="AG1097" s="378"/>
      <c r="AH1097" s="378"/>
      <c r="AI1097" s="378"/>
      <c r="AJ1097" s="378"/>
      <c r="AK1097" s="378"/>
      <c r="AL1097" s="378"/>
      <c r="AM1097" s="378"/>
      <c r="AN1097" s="378"/>
      <c r="AO1097" s="378"/>
      <c r="AP1097" s="378"/>
      <c r="AQ1097" s="378"/>
      <c r="AR1097" s="378"/>
      <c r="AS1097" s="268"/>
    </row>
    <row r="1098" spans="1:45" ht="15" customHeight="1" outlineLevel="1">
      <c r="A1098" s="466">
        <v>33</v>
      </c>
      <c r="B1098" s="381" t="s">
        <v>125</v>
      </c>
      <c r="C1098" s="253" t="s">
        <v>25</v>
      </c>
      <c r="D1098" s="257"/>
      <c r="E1098" s="257"/>
      <c r="F1098" s="257"/>
      <c r="G1098" s="257"/>
      <c r="H1098" s="257"/>
      <c r="I1098" s="257"/>
      <c r="J1098" s="257"/>
      <c r="K1098" s="257"/>
      <c r="L1098" s="257"/>
      <c r="M1098" s="257"/>
      <c r="N1098" s="257"/>
      <c r="O1098" s="257"/>
      <c r="P1098" s="257"/>
      <c r="Q1098" s="257">
        <v>0</v>
      </c>
      <c r="R1098" s="257"/>
      <c r="S1098" s="257"/>
      <c r="T1098" s="257"/>
      <c r="U1098" s="257"/>
      <c r="V1098" s="257"/>
      <c r="W1098" s="257"/>
      <c r="X1098" s="257"/>
      <c r="Y1098" s="257"/>
      <c r="Z1098" s="257"/>
      <c r="AA1098" s="257"/>
      <c r="AB1098" s="257"/>
      <c r="AC1098" s="257"/>
      <c r="AD1098" s="257"/>
      <c r="AE1098" s="379"/>
      <c r="AF1098" s="368"/>
      <c r="AG1098" s="368"/>
      <c r="AH1098" s="368"/>
      <c r="AI1098" s="368"/>
      <c r="AJ1098" s="368"/>
      <c r="AK1098" s="368"/>
      <c r="AL1098" s="368"/>
      <c r="AM1098" s="368"/>
      <c r="AN1098" s="368"/>
      <c r="AO1098" s="368"/>
      <c r="AP1098" s="368"/>
      <c r="AQ1098" s="368"/>
      <c r="AR1098" s="368"/>
      <c r="AS1098" s="258">
        <f>SUM(AE1098:AR1098)</f>
        <v>0</v>
      </c>
    </row>
    <row r="1099" spans="1:45" ht="15" customHeight="1" outlineLevel="1">
      <c r="A1099" s="466"/>
      <c r="B1099" s="256" t="s">
        <v>345</v>
      </c>
      <c r="C1099" s="253" t="s">
        <v>163</v>
      </c>
      <c r="D1099" s="257"/>
      <c r="E1099" s="257"/>
      <c r="F1099" s="257"/>
      <c r="G1099" s="257"/>
      <c r="H1099" s="257"/>
      <c r="I1099" s="257"/>
      <c r="J1099" s="257"/>
      <c r="K1099" s="257"/>
      <c r="L1099" s="257"/>
      <c r="M1099" s="257"/>
      <c r="N1099" s="257"/>
      <c r="O1099" s="257"/>
      <c r="P1099" s="257"/>
      <c r="Q1099" s="257">
        <f>Q1098</f>
        <v>0</v>
      </c>
      <c r="R1099" s="257"/>
      <c r="S1099" s="257"/>
      <c r="T1099" s="257"/>
      <c r="U1099" s="257"/>
      <c r="V1099" s="257"/>
      <c r="W1099" s="257"/>
      <c r="X1099" s="257"/>
      <c r="Y1099" s="257"/>
      <c r="Z1099" s="257"/>
      <c r="AA1099" s="257"/>
      <c r="AB1099" s="257"/>
      <c r="AC1099" s="257"/>
      <c r="AD1099" s="257"/>
      <c r="AE1099" s="364">
        <f>AE1098</f>
        <v>0</v>
      </c>
      <c r="AF1099" s="364">
        <f t="shared" ref="AF1099" si="3258">AF1098</f>
        <v>0</v>
      </c>
      <c r="AG1099" s="364">
        <f t="shared" ref="AG1099" si="3259">AG1098</f>
        <v>0</v>
      </c>
      <c r="AH1099" s="364">
        <f t="shared" ref="AH1099" si="3260">AH1098</f>
        <v>0</v>
      </c>
      <c r="AI1099" s="364">
        <f t="shared" ref="AI1099" si="3261">AI1098</f>
        <v>0</v>
      </c>
      <c r="AJ1099" s="364">
        <f t="shared" ref="AJ1099" si="3262">AJ1098</f>
        <v>0</v>
      </c>
      <c r="AK1099" s="364">
        <f t="shared" ref="AK1099" si="3263">AK1098</f>
        <v>0</v>
      </c>
      <c r="AL1099" s="364">
        <f t="shared" ref="AL1099" si="3264">AL1098</f>
        <v>0</v>
      </c>
      <c r="AM1099" s="364">
        <f t="shared" ref="AM1099" si="3265">AM1098</f>
        <v>0</v>
      </c>
      <c r="AN1099" s="364">
        <f t="shared" ref="AN1099" si="3266">AN1098</f>
        <v>0</v>
      </c>
      <c r="AO1099" s="364">
        <f t="shared" ref="AO1099" si="3267">AO1098</f>
        <v>0</v>
      </c>
      <c r="AP1099" s="364">
        <f t="shared" ref="AP1099" si="3268">AP1098</f>
        <v>0</v>
      </c>
      <c r="AQ1099" s="364">
        <f t="shared" ref="AQ1099" si="3269">AQ1098</f>
        <v>0</v>
      </c>
      <c r="AR1099" s="364">
        <f t="shared" ref="AR1099" si="3270">AR1098</f>
        <v>0</v>
      </c>
      <c r="AS1099" s="268"/>
    </row>
    <row r="1100" spans="1:45" ht="15" customHeight="1" outlineLevel="1">
      <c r="A1100" s="466"/>
      <c r="B1100" s="381"/>
      <c r="C1100" s="253"/>
      <c r="D1100" s="253"/>
      <c r="E1100" s="253"/>
      <c r="F1100" s="253"/>
      <c r="G1100" s="253"/>
      <c r="H1100" s="253"/>
      <c r="I1100" s="253"/>
      <c r="J1100" s="253"/>
      <c r="K1100" s="253"/>
      <c r="L1100" s="253"/>
      <c r="M1100" s="253"/>
      <c r="N1100" s="253"/>
      <c r="O1100" s="253"/>
      <c r="P1100" s="253"/>
      <c r="Q1100" s="253"/>
      <c r="R1100" s="253"/>
      <c r="S1100" s="253"/>
      <c r="T1100" s="253"/>
      <c r="U1100" s="253"/>
      <c r="V1100" s="253"/>
      <c r="W1100" s="253"/>
      <c r="X1100" s="253"/>
      <c r="Y1100" s="253"/>
      <c r="Z1100" s="253"/>
      <c r="AA1100" s="253"/>
      <c r="AB1100" s="253"/>
      <c r="AC1100" s="253"/>
      <c r="AD1100" s="253"/>
      <c r="AE1100" s="365"/>
      <c r="AF1100" s="378"/>
      <c r="AG1100" s="378"/>
      <c r="AH1100" s="378"/>
      <c r="AI1100" s="378"/>
      <c r="AJ1100" s="378"/>
      <c r="AK1100" s="378"/>
      <c r="AL1100" s="378"/>
      <c r="AM1100" s="378"/>
      <c r="AN1100" s="378"/>
      <c r="AO1100" s="378"/>
      <c r="AP1100" s="378"/>
      <c r="AQ1100" s="378"/>
      <c r="AR1100" s="378"/>
      <c r="AS1100" s="268"/>
    </row>
    <row r="1101" spans="1:45" ht="15" customHeight="1" outlineLevel="1">
      <c r="A1101" s="466">
        <v>34</v>
      </c>
      <c r="B1101" s="381" t="s">
        <v>126</v>
      </c>
      <c r="C1101" s="253" t="s">
        <v>25</v>
      </c>
      <c r="D1101" s="257"/>
      <c r="E1101" s="257"/>
      <c r="F1101" s="257"/>
      <c r="G1101" s="257"/>
      <c r="H1101" s="257"/>
      <c r="I1101" s="257"/>
      <c r="J1101" s="257"/>
      <c r="K1101" s="257"/>
      <c r="L1101" s="257"/>
      <c r="M1101" s="257"/>
      <c r="N1101" s="257"/>
      <c r="O1101" s="257"/>
      <c r="P1101" s="257"/>
      <c r="Q1101" s="257">
        <v>0</v>
      </c>
      <c r="R1101" s="257"/>
      <c r="S1101" s="257"/>
      <c r="T1101" s="257"/>
      <c r="U1101" s="257"/>
      <c r="V1101" s="257"/>
      <c r="W1101" s="257"/>
      <c r="X1101" s="257"/>
      <c r="Y1101" s="257"/>
      <c r="Z1101" s="257"/>
      <c r="AA1101" s="257"/>
      <c r="AB1101" s="257"/>
      <c r="AC1101" s="257"/>
      <c r="AD1101" s="257"/>
      <c r="AE1101" s="379"/>
      <c r="AF1101" s="368"/>
      <c r="AG1101" s="368"/>
      <c r="AH1101" s="368"/>
      <c r="AI1101" s="368"/>
      <c r="AJ1101" s="368"/>
      <c r="AK1101" s="368"/>
      <c r="AL1101" s="368"/>
      <c r="AM1101" s="368"/>
      <c r="AN1101" s="368"/>
      <c r="AO1101" s="368"/>
      <c r="AP1101" s="368"/>
      <c r="AQ1101" s="368"/>
      <c r="AR1101" s="368"/>
      <c r="AS1101" s="258">
        <f>SUM(AE1101:AR1101)</f>
        <v>0</v>
      </c>
    </row>
    <row r="1102" spans="1:45" ht="15" customHeight="1" outlineLevel="1">
      <c r="A1102" s="466"/>
      <c r="B1102" s="256" t="s">
        <v>345</v>
      </c>
      <c r="C1102" s="253" t="s">
        <v>163</v>
      </c>
      <c r="D1102" s="257"/>
      <c r="E1102" s="257"/>
      <c r="F1102" s="257"/>
      <c r="G1102" s="257"/>
      <c r="H1102" s="257"/>
      <c r="I1102" s="257"/>
      <c r="J1102" s="257"/>
      <c r="K1102" s="257"/>
      <c r="L1102" s="257"/>
      <c r="M1102" s="257"/>
      <c r="N1102" s="257"/>
      <c r="O1102" s="257"/>
      <c r="P1102" s="257"/>
      <c r="Q1102" s="257">
        <f>Q1101</f>
        <v>0</v>
      </c>
      <c r="R1102" s="257"/>
      <c r="S1102" s="257"/>
      <c r="T1102" s="257"/>
      <c r="U1102" s="257"/>
      <c r="V1102" s="257"/>
      <c r="W1102" s="257"/>
      <c r="X1102" s="257"/>
      <c r="Y1102" s="257"/>
      <c r="Z1102" s="257"/>
      <c r="AA1102" s="257"/>
      <c r="AB1102" s="257"/>
      <c r="AC1102" s="257"/>
      <c r="AD1102" s="257"/>
      <c r="AE1102" s="364">
        <f>AE1101</f>
        <v>0</v>
      </c>
      <c r="AF1102" s="364">
        <f t="shared" ref="AF1102" si="3271">AF1101</f>
        <v>0</v>
      </c>
      <c r="AG1102" s="364">
        <f t="shared" ref="AG1102" si="3272">AG1101</f>
        <v>0</v>
      </c>
      <c r="AH1102" s="364">
        <f t="shared" ref="AH1102" si="3273">AH1101</f>
        <v>0</v>
      </c>
      <c r="AI1102" s="364">
        <f t="shared" ref="AI1102" si="3274">AI1101</f>
        <v>0</v>
      </c>
      <c r="AJ1102" s="364">
        <f t="shared" ref="AJ1102" si="3275">AJ1101</f>
        <v>0</v>
      </c>
      <c r="AK1102" s="364">
        <f t="shared" ref="AK1102" si="3276">AK1101</f>
        <v>0</v>
      </c>
      <c r="AL1102" s="364">
        <f t="shared" ref="AL1102" si="3277">AL1101</f>
        <v>0</v>
      </c>
      <c r="AM1102" s="364">
        <f t="shared" ref="AM1102" si="3278">AM1101</f>
        <v>0</v>
      </c>
      <c r="AN1102" s="364">
        <f t="shared" ref="AN1102" si="3279">AN1101</f>
        <v>0</v>
      </c>
      <c r="AO1102" s="364">
        <f t="shared" ref="AO1102" si="3280">AO1101</f>
        <v>0</v>
      </c>
      <c r="AP1102" s="364">
        <f t="shared" ref="AP1102" si="3281">AP1101</f>
        <v>0</v>
      </c>
      <c r="AQ1102" s="364">
        <f t="shared" ref="AQ1102" si="3282">AQ1101</f>
        <v>0</v>
      </c>
      <c r="AR1102" s="364">
        <f t="shared" ref="AR1102" si="3283">AR1101</f>
        <v>0</v>
      </c>
      <c r="AS1102" s="268"/>
    </row>
    <row r="1103" spans="1:45" ht="15" customHeight="1" outlineLevel="1">
      <c r="A1103" s="466"/>
      <c r="B1103" s="381"/>
      <c r="C1103" s="253"/>
      <c r="D1103" s="253"/>
      <c r="E1103" s="253"/>
      <c r="F1103" s="253"/>
      <c r="G1103" s="253"/>
      <c r="H1103" s="253"/>
      <c r="I1103" s="253"/>
      <c r="J1103" s="253"/>
      <c r="K1103" s="253"/>
      <c r="L1103" s="253"/>
      <c r="M1103" s="253"/>
      <c r="N1103" s="253"/>
      <c r="O1103" s="253"/>
      <c r="P1103" s="253"/>
      <c r="Q1103" s="253"/>
      <c r="R1103" s="253"/>
      <c r="S1103" s="253"/>
      <c r="T1103" s="253"/>
      <c r="U1103" s="253"/>
      <c r="V1103" s="253"/>
      <c r="W1103" s="253"/>
      <c r="X1103" s="253"/>
      <c r="Y1103" s="253"/>
      <c r="Z1103" s="253"/>
      <c r="AA1103" s="253"/>
      <c r="AB1103" s="253"/>
      <c r="AC1103" s="253"/>
      <c r="AD1103" s="253"/>
      <c r="AE1103" s="365"/>
      <c r="AF1103" s="378"/>
      <c r="AG1103" s="378"/>
      <c r="AH1103" s="378"/>
      <c r="AI1103" s="378"/>
      <c r="AJ1103" s="378"/>
      <c r="AK1103" s="378"/>
      <c r="AL1103" s="378"/>
      <c r="AM1103" s="378"/>
      <c r="AN1103" s="378"/>
      <c r="AO1103" s="378"/>
      <c r="AP1103" s="378"/>
      <c r="AQ1103" s="378"/>
      <c r="AR1103" s="378"/>
      <c r="AS1103" s="268"/>
    </row>
    <row r="1104" spans="1:45" ht="15" customHeight="1" outlineLevel="1">
      <c r="A1104" s="466">
        <v>35</v>
      </c>
      <c r="B1104" s="381" t="s">
        <v>127</v>
      </c>
      <c r="C1104" s="253" t="s">
        <v>25</v>
      </c>
      <c r="D1104" s="257"/>
      <c r="E1104" s="257"/>
      <c r="F1104" s="257"/>
      <c r="G1104" s="257"/>
      <c r="H1104" s="257"/>
      <c r="I1104" s="257"/>
      <c r="J1104" s="257"/>
      <c r="K1104" s="257"/>
      <c r="L1104" s="257"/>
      <c r="M1104" s="257"/>
      <c r="N1104" s="257"/>
      <c r="O1104" s="257"/>
      <c r="P1104" s="257"/>
      <c r="Q1104" s="257">
        <v>0</v>
      </c>
      <c r="R1104" s="257"/>
      <c r="S1104" s="257"/>
      <c r="T1104" s="257"/>
      <c r="U1104" s="257"/>
      <c r="V1104" s="257"/>
      <c r="W1104" s="257"/>
      <c r="X1104" s="257"/>
      <c r="Y1104" s="257"/>
      <c r="Z1104" s="257"/>
      <c r="AA1104" s="257"/>
      <c r="AB1104" s="257"/>
      <c r="AC1104" s="257"/>
      <c r="AD1104" s="257"/>
      <c r="AE1104" s="379"/>
      <c r="AF1104" s="368"/>
      <c r="AG1104" s="368"/>
      <c r="AH1104" s="368"/>
      <c r="AI1104" s="368"/>
      <c r="AJ1104" s="368"/>
      <c r="AK1104" s="368"/>
      <c r="AL1104" s="368"/>
      <c r="AM1104" s="368"/>
      <c r="AN1104" s="368"/>
      <c r="AO1104" s="368"/>
      <c r="AP1104" s="368"/>
      <c r="AQ1104" s="368"/>
      <c r="AR1104" s="368"/>
      <c r="AS1104" s="258">
        <f>SUM(AE1104:AR1104)</f>
        <v>0</v>
      </c>
    </row>
    <row r="1105" spans="1:45" ht="15" customHeight="1" outlineLevel="1">
      <c r="A1105" s="466"/>
      <c r="B1105" s="256" t="s">
        <v>345</v>
      </c>
      <c r="C1105" s="253" t="s">
        <v>163</v>
      </c>
      <c r="D1105" s="257"/>
      <c r="E1105" s="257"/>
      <c r="F1105" s="257"/>
      <c r="G1105" s="257"/>
      <c r="H1105" s="257"/>
      <c r="I1105" s="257"/>
      <c r="J1105" s="257"/>
      <c r="K1105" s="257"/>
      <c r="L1105" s="257"/>
      <c r="M1105" s="257"/>
      <c r="N1105" s="257"/>
      <c r="O1105" s="257"/>
      <c r="P1105" s="257"/>
      <c r="Q1105" s="257">
        <f>Q1104</f>
        <v>0</v>
      </c>
      <c r="R1105" s="257"/>
      <c r="S1105" s="257"/>
      <c r="T1105" s="257"/>
      <c r="U1105" s="257"/>
      <c r="V1105" s="257"/>
      <c r="W1105" s="257"/>
      <c r="X1105" s="257"/>
      <c r="Y1105" s="257"/>
      <c r="Z1105" s="257"/>
      <c r="AA1105" s="257"/>
      <c r="AB1105" s="257"/>
      <c r="AC1105" s="257"/>
      <c r="AD1105" s="257"/>
      <c r="AE1105" s="364">
        <f>AE1104</f>
        <v>0</v>
      </c>
      <c r="AF1105" s="364">
        <f t="shared" ref="AF1105" si="3284">AF1104</f>
        <v>0</v>
      </c>
      <c r="AG1105" s="364">
        <f t="shared" ref="AG1105" si="3285">AG1104</f>
        <v>0</v>
      </c>
      <c r="AH1105" s="364">
        <f t="shared" ref="AH1105" si="3286">AH1104</f>
        <v>0</v>
      </c>
      <c r="AI1105" s="364">
        <f t="shared" ref="AI1105" si="3287">AI1104</f>
        <v>0</v>
      </c>
      <c r="AJ1105" s="364">
        <f t="shared" ref="AJ1105" si="3288">AJ1104</f>
        <v>0</v>
      </c>
      <c r="AK1105" s="364">
        <f t="shared" ref="AK1105" si="3289">AK1104</f>
        <v>0</v>
      </c>
      <c r="AL1105" s="364">
        <f t="shared" ref="AL1105" si="3290">AL1104</f>
        <v>0</v>
      </c>
      <c r="AM1105" s="364">
        <f t="shared" ref="AM1105" si="3291">AM1104</f>
        <v>0</v>
      </c>
      <c r="AN1105" s="364">
        <f t="shared" ref="AN1105" si="3292">AN1104</f>
        <v>0</v>
      </c>
      <c r="AO1105" s="364">
        <f t="shared" ref="AO1105" si="3293">AO1104</f>
        <v>0</v>
      </c>
      <c r="AP1105" s="364">
        <f t="shared" ref="AP1105" si="3294">AP1104</f>
        <v>0</v>
      </c>
      <c r="AQ1105" s="364">
        <f t="shared" ref="AQ1105" si="3295">AQ1104</f>
        <v>0</v>
      </c>
      <c r="AR1105" s="364">
        <f t="shared" ref="AR1105" si="3296">AR1104</f>
        <v>0</v>
      </c>
      <c r="AS1105" s="268"/>
    </row>
    <row r="1106" spans="1:45" ht="15" customHeight="1" outlineLevel="1">
      <c r="A1106" s="466"/>
      <c r="B1106" s="384"/>
      <c r="C1106" s="253"/>
      <c r="D1106" s="253"/>
      <c r="E1106" s="253"/>
      <c r="F1106" s="253"/>
      <c r="G1106" s="253"/>
      <c r="H1106" s="253"/>
      <c r="I1106" s="253"/>
      <c r="J1106" s="253"/>
      <c r="K1106" s="253"/>
      <c r="L1106" s="253"/>
      <c r="M1106" s="253"/>
      <c r="N1106" s="253"/>
      <c r="O1106" s="253"/>
      <c r="P1106" s="253"/>
      <c r="Q1106" s="253"/>
      <c r="R1106" s="253"/>
      <c r="S1106" s="253"/>
      <c r="T1106" s="253"/>
      <c r="U1106" s="253"/>
      <c r="V1106" s="253"/>
      <c r="W1106" s="253"/>
      <c r="X1106" s="253"/>
      <c r="Y1106" s="253"/>
      <c r="Z1106" s="253"/>
      <c r="AA1106" s="253"/>
      <c r="AB1106" s="253"/>
      <c r="AC1106" s="253"/>
      <c r="AD1106" s="253"/>
      <c r="AE1106" s="365"/>
      <c r="AF1106" s="378"/>
      <c r="AG1106" s="378"/>
      <c r="AH1106" s="378"/>
      <c r="AI1106" s="378"/>
      <c r="AJ1106" s="378"/>
      <c r="AK1106" s="378"/>
      <c r="AL1106" s="378"/>
      <c r="AM1106" s="378"/>
      <c r="AN1106" s="378"/>
      <c r="AO1106" s="378"/>
      <c r="AP1106" s="378"/>
      <c r="AQ1106" s="378"/>
      <c r="AR1106" s="378"/>
      <c r="AS1106" s="268"/>
    </row>
    <row r="1107" spans="1:45" ht="15" customHeight="1" outlineLevel="1">
      <c r="A1107" s="466"/>
      <c r="B1107" s="250" t="s">
        <v>499</v>
      </c>
      <c r="C1107" s="253"/>
      <c r="D1107" s="253"/>
      <c r="E1107" s="253"/>
      <c r="F1107" s="253"/>
      <c r="G1107" s="253"/>
      <c r="H1107" s="253"/>
      <c r="I1107" s="253"/>
      <c r="J1107" s="253"/>
      <c r="K1107" s="253"/>
      <c r="L1107" s="253"/>
      <c r="M1107" s="253"/>
      <c r="N1107" s="253"/>
      <c r="O1107" s="253"/>
      <c r="P1107" s="253"/>
      <c r="Q1107" s="253"/>
      <c r="R1107" s="253"/>
      <c r="S1107" s="253"/>
      <c r="T1107" s="253"/>
      <c r="U1107" s="253"/>
      <c r="V1107" s="253"/>
      <c r="W1107" s="253"/>
      <c r="X1107" s="253"/>
      <c r="Y1107" s="253"/>
      <c r="Z1107" s="253"/>
      <c r="AA1107" s="253"/>
      <c r="AB1107" s="253"/>
      <c r="AC1107" s="253"/>
      <c r="AD1107" s="253"/>
      <c r="AE1107" s="365"/>
      <c r="AF1107" s="378"/>
      <c r="AG1107" s="378"/>
      <c r="AH1107" s="378"/>
      <c r="AI1107" s="378"/>
      <c r="AJ1107" s="378"/>
      <c r="AK1107" s="378"/>
      <c r="AL1107" s="378"/>
      <c r="AM1107" s="378"/>
      <c r="AN1107" s="378"/>
      <c r="AO1107" s="378"/>
      <c r="AP1107" s="378"/>
      <c r="AQ1107" s="378"/>
      <c r="AR1107" s="378"/>
      <c r="AS1107" s="268"/>
    </row>
    <row r="1108" spans="1:45" ht="28.5" customHeight="1" outlineLevel="1">
      <c r="A1108" s="466">
        <v>36</v>
      </c>
      <c r="B1108" s="381" t="s">
        <v>128</v>
      </c>
      <c r="C1108" s="253" t="s">
        <v>25</v>
      </c>
      <c r="D1108" s="257"/>
      <c r="E1108" s="257"/>
      <c r="F1108" s="257"/>
      <c r="G1108" s="257"/>
      <c r="H1108" s="257"/>
      <c r="I1108" s="257"/>
      <c r="J1108" s="257"/>
      <c r="K1108" s="257"/>
      <c r="L1108" s="257"/>
      <c r="M1108" s="257"/>
      <c r="N1108" s="257"/>
      <c r="O1108" s="257"/>
      <c r="P1108" s="257"/>
      <c r="Q1108" s="257">
        <v>12</v>
      </c>
      <c r="R1108" s="257"/>
      <c r="S1108" s="257"/>
      <c r="T1108" s="257"/>
      <c r="U1108" s="257"/>
      <c r="V1108" s="257"/>
      <c r="W1108" s="257"/>
      <c r="X1108" s="257"/>
      <c r="Y1108" s="257"/>
      <c r="Z1108" s="257"/>
      <c r="AA1108" s="257"/>
      <c r="AB1108" s="257"/>
      <c r="AC1108" s="257"/>
      <c r="AD1108" s="257"/>
      <c r="AE1108" s="379"/>
      <c r="AF1108" s="368"/>
      <c r="AG1108" s="368"/>
      <c r="AH1108" s="368"/>
      <c r="AI1108" s="368"/>
      <c r="AJ1108" s="368"/>
      <c r="AK1108" s="368"/>
      <c r="AL1108" s="368"/>
      <c r="AM1108" s="368"/>
      <c r="AN1108" s="368"/>
      <c r="AO1108" s="368"/>
      <c r="AP1108" s="368"/>
      <c r="AQ1108" s="368"/>
      <c r="AR1108" s="368"/>
      <c r="AS1108" s="258">
        <f>SUM(AE1108:AR1108)</f>
        <v>0</v>
      </c>
    </row>
    <row r="1109" spans="1:45" ht="15" customHeight="1" outlineLevel="1">
      <c r="A1109" s="466"/>
      <c r="B1109" s="256" t="s">
        <v>345</v>
      </c>
      <c r="C1109" s="253" t="s">
        <v>163</v>
      </c>
      <c r="D1109" s="257"/>
      <c r="E1109" s="257"/>
      <c r="F1109" s="257"/>
      <c r="G1109" s="257"/>
      <c r="H1109" s="257"/>
      <c r="I1109" s="257"/>
      <c r="J1109" s="257"/>
      <c r="K1109" s="257"/>
      <c r="L1109" s="257"/>
      <c r="M1109" s="257"/>
      <c r="N1109" s="257"/>
      <c r="O1109" s="257"/>
      <c r="P1109" s="257"/>
      <c r="Q1109" s="257">
        <f>Q1108</f>
        <v>12</v>
      </c>
      <c r="R1109" s="257"/>
      <c r="S1109" s="257"/>
      <c r="T1109" s="257"/>
      <c r="U1109" s="257"/>
      <c r="V1109" s="257"/>
      <c r="W1109" s="257"/>
      <c r="X1109" s="257"/>
      <c r="Y1109" s="257"/>
      <c r="Z1109" s="257"/>
      <c r="AA1109" s="257"/>
      <c r="AB1109" s="257"/>
      <c r="AC1109" s="257"/>
      <c r="AD1109" s="257"/>
      <c r="AE1109" s="364">
        <f>AE1108</f>
        <v>0</v>
      </c>
      <c r="AF1109" s="364">
        <f t="shared" ref="AF1109" si="3297">AF1108</f>
        <v>0</v>
      </c>
      <c r="AG1109" s="364">
        <f t="shared" ref="AG1109" si="3298">AG1108</f>
        <v>0</v>
      </c>
      <c r="AH1109" s="364">
        <f t="shared" ref="AH1109" si="3299">AH1108</f>
        <v>0</v>
      </c>
      <c r="AI1109" s="364">
        <f t="shared" ref="AI1109" si="3300">AI1108</f>
        <v>0</v>
      </c>
      <c r="AJ1109" s="364">
        <f t="shared" ref="AJ1109" si="3301">AJ1108</f>
        <v>0</v>
      </c>
      <c r="AK1109" s="364">
        <f t="shared" ref="AK1109" si="3302">AK1108</f>
        <v>0</v>
      </c>
      <c r="AL1109" s="364">
        <f t="shared" ref="AL1109" si="3303">AL1108</f>
        <v>0</v>
      </c>
      <c r="AM1109" s="364">
        <f t="shared" ref="AM1109" si="3304">AM1108</f>
        <v>0</v>
      </c>
      <c r="AN1109" s="364">
        <f t="shared" ref="AN1109" si="3305">AN1108</f>
        <v>0</v>
      </c>
      <c r="AO1109" s="364">
        <f t="shared" ref="AO1109" si="3306">AO1108</f>
        <v>0</v>
      </c>
      <c r="AP1109" s="364">
        <f t="shared" ref="AP1109" si="3307">AP1108</f>
        <v>0</v>
      </c>
      <c r="AQ1109" s="364">
        <f t="shared" ref="AQ1109" si="3308">AQ1108</f>
        <v>0</v>
      </c>
      <c r="AR1109" s="364">
        <f t="shared" ref="AR1109" si="3309">AR1108</f>
        <v>0</v>
      </c>
      <c r="AS1109" s="268"/>
    </row>
    <row r="1110" spans="1:45" ht="15" customHeight="1" outlineLevel="1">
      <c r="A1110" s="466"/>
      <c r="B1110" s="381"/>
      <c r="C1110" s="253"/>
      <c r="D1110" s="253"/>
      <c r="E1110" s="253"/>
      <c r="F1110" s="253"/>
      <c r="G1110" s="253"/>
      <c r="H1110" s="253"/>
      <c r="I1110" s="253"/>
      <c r="J1110" s="253"/>
      <c r="K1110" s="253"/>
      <c r="L1110" s="253"/>
      <c r="M1110" s="253"/>
      <c r="N1110" s="253"/>
      <c r="O1110" s="253"/>
      <c r="P1110" s="253"/>
      <c r="Q1110" s="253"/>
      <c r="R1110" s="253"/>
      <c r="S1110" s="253"/>
      <c r="T1110" s="253"/>
      <c r="U1110" s="253"/>
      <c r="V1110" s="253"/>
      <c r="W1110" s="253"/>
      <c r="X1110" s="253"/>
      <c r="Y1110" s="253"/>
      <c r="Z1110" s="253"/>
      <c r="AA1110" s="253"/>
      <c r="AB1110" s="253"/>
      <c r="AC1110" s="253"/>
      <c r="AD1110" s="253"/>
      <c r="AE1110" s="365"/>
      <c r="AF1110" s="378"/>
      <c r="AG1110" s="378"/>
      <c r="AH1110" s="378"/>
      <c r="AI1110" s="378"/>
      <c r="AJ1110" s="378"/>
      <c r="AK1110" s="378"/>
      <c r="AL1110" s="378"/>
      <c r="AM1110" s="378"/>
      <c r="AN1110" s="378"/>
      <c r="AO1110" s="378"/>
      <c r="AP1110" s="378"/>
      <c r="AQ1110" s="378"/>
      <c r="AR1110" s="378"/>
      <c r="AS1110" s="268"/>
    </row>
    <row r="1111" spans="1:45" ht="15" customHeight="1" outlineLevel="1">
      <c r="A1111" s="466">
        <v>37</v>
      </c>
      <c r="B1111" s="381" t="s">
        <v>129</v>
      </c>
      <c r="C1111" s="253" t="s">
        <v>25</v>
      </c>
      <c r="D1111" s="257"/>
      <c r="E1111" s="257"/>
      <c r="F1111" s="257"/>
      <c r="G1111" s="257"/>
      <c r="H1111" s="257"/>
      <c r="I1111" s="257"/>
      <c r="J1111" s="257"/>
      <c r="K1111" s="257"/>
      <c r="L1111" s="257"/>
      <c r="M1111" s="257"/>
      <c r="N1111" s="257"/>
      <c r="O1111" s="257"/>
      <c r="P1111" s="257"/>
      <c r="Q1111" s="257">
        <v>12</v>
      </c>
      <c r="R1111" s="257"/>
      <c r="S1111" s="257"/>
      <c r="T1111" s="257"/>
      <c r="U1111" s="257"/>
      <c r="V1111" s="257"/>
      <c r="W1111" s="257"/>
      <c r="X1111" s="257"/>
      <c r="Y1111" s="257"/>
      <c r="Z1111" s="257"/>
      <c r="AA1111" s="257"/>
      <c r="AB1111" s="257"/>
      <c r="AC1111" s="257"/>
      <c r="AD1111" s="257"/>
      <c r="AE1111" s="379"/>
      <c r="AF1111" s="368"/>
      <c r="AG1111" s="368"/>
      <c r="AH1111" s="368"/>
      <c r="AI1111" s="368"/>
      <c r="AJ1111" s="368"/>
      <c r="AK1111" s="368"/>
      <c r="AL1111" s="368"/>
      <c r="AM1111" s="368"/>
      <c r="AN1111" s="368"/>
      <c r="AO1111" s="368"/>
      <c r="AP1111" s="368"/>
      <c r="AQ1111" s="368"/>
      <c r="AR1111" s="368"/>
      <c r="AS1111" s="258">
        <f>SUM(AE1111:AR1111)</f>
        <v>0</v>
      </c>
    </row>
    <row r="1112" spans="1:45" ht="15" customHeight="1" outlineLevel="1">
      <c r="A1112" s="466"/>
      <c r="B1112" s="256" t="s">
        <v>345</v>
      </c>
      <c r="C1112" s="253" t="s">
        <v>163</v>
      </c>
      <c r="D1112" s="257"/>
      <c r="E1112" s="257"/>
      <c r="F1112" s="257"/>
      <c r="G1112" s="257"/>
      <c r="H1112" s="257"/>
      <c r="I1112" s="257"/>
      <c r="J1112" s="257"/>
      <c r="K1112" s="257"/>
      <c r="L1112" s="257"/>
      <c r="M1112" s="257"/>
      <c r="N1112" s="257"/>
      <c r="O1112" s="257"/>
      <c r="P1112" s="257"/>
      <c r="Q1112" s="257">
        <f>Q1111</f>
        <v>12</v>
      </c>
      <c r="R1112" s="257"/>
      <c r="S1112" s="257"/>
      <c r="T1112" s="257"/>
      <c r="U1112" s="257"/>
      <c r="V1112" s="257"/>
      <c r="W1112" s="257"/>
      <c r="X1112" s="257"/>
      <c r="Y1112" s="257"/>
      <c r="Z1112" s="257"/>
      <c r="AA1112" s="257"/>
      <c r="AB1112" s="257"/>
      <c r="AC1112" s="257"/>
      <c r="AD1112" s="257"/>
      <c r="AE1112" s="364">
        <f>AE1111</f>
        <v>0</v>
      </c>
      <c r="AF1112" s="364">
        <f t="shared" ref="AF1112" si="3310">AF1111</f>
        <v>0</v>
      </c>
      <c r="AG1112" s="364">
        <f t="shared" ref="AG1112" si="3311">AG1111</f>
        <v>0</v>
      </c>
      <c r="AH1112" s="364">
        <f t="shared" ref="AH1112" si="3312">AH1111</f>
        <v>0</v>
      </c>
      <c r="AI1112" s="364">
        <f t="shared" ref="AI1112" si="3313">AI1111</f>
        <v>0</v>
      </c>
      <c r="AJ1112" s="364">
        <f t="shared" ref="AJ1112" si="3314">AJ1111</f>
        <v>0</v>
      </c>
      <c r="AK1112" s="364">
        <f t="shared" ref="AK1112" si="3315">AK1111</f>
        <v>0</v>
      </c>
      <c r="AL1112" s="364">
        <f t="shared" ref="AL1112" si="3316">AL1111</f>
        <v>0</v>
      </c>
      <c r="AM1112" s="364">
        <f t="shared" ref="AM1112" si="3317">AM1111</f>
        <v>0</v>
      </c>
      <c r="AN1112" s="364">
        <f t="shared" ref="AN1112" si="3318">AN1111</f>
        <v>0</v>
      </c>
      <c r="AO1112" s="364">
        <f t="shared" ref="AO1112" si="3319">AO1111</f>
        <v>0</v>
      </c>
      <c r="AP1112" s="364">
        <f t="shared" ref="AP1112" si="3320">AP1111</f>
        <v>0</v>
      </c>
      <c r="AQ1112" s="364">
        <f t="shared" ref="AQ1112" si="3321">AQ1111</f>
        <v>0</v>
      </c>
      <c r="AR1112" s="364">
        <f t="shared" ref="AR1112" si="3322">AR1111</f>
        <v>0</v>
      </c>
      <c r="AS1112" s="268"/>
    </row>
    <row r="1113" spans="1:45" ht="15" customHeight="1" outlineLevel="1">
      <c r="A1113" s="466"/>
      <c r="B1113" s="381"/>
      <c r="C1113" s="253"/>
      <c r="D1113" s="253"/>
      <c r="E1113" s="253"/>
      <c r="F1113" s="253"/>
      <c r="G1113" s="253"/>
      <c r="H1113" s="253"/>
      <c r="I1113" s="253"/>
      <c r="J1113" s="253"/>
      <c r="K1113" s="253"/>
      <c r="L1113" s="253"/>
      <c r="M1113" s="253"/>
      <c r="N1113" s="253"/>
      <c r="O1113" s="253"/>
      <c r="P1113" s="253"/>
      <c r="Q1113" s="253"/>
      <c r="R1113" s="253"/>
      <c r="S1113" s="253"/>
      <c r="T1113" s="253"/>
      <c r="U1113" s="253"/>
      <c r="V1113" s="253"/>
      <c r="W1113" s="253"/>
      <c r="X1113" s="253"/>
      <c r="Y1113" s="253"/>
      <c r="Z1113" s="253"/>
      <c r="AA1113" s="253"/>
      <c r="AB1113" s="253"/>
      <c r="AC1113" s="253"/>
      <c r="AD1113" s="253"/>
      <c r="AE1113" s="365"/>
      <c r="AF1113" s="378"/>
      <c r="AG1113" s="378"/>
      <c r="AH1113" s="378"/>
      <c r="AI1113" s="378"/>
      <c r="AJ1113" s="378"/>
      <c r="AK1113" s="378"/>
      <c r="AL1113" s="378"/>
      <c r="AM1113" s="378"/>
      <c r="AN1113" s="378"/>
      <c r="AO1113" s="378"/>
      <c r="AP1113" s="378"/>
      <c r="AQ1113" s="378"/>
      <c r="AR1113" s="378"/>
      <c r="AS1113" s="268"/>
    </row>
    <row r="1114" spans="1:45" ht="15" customHeight="1" outlineLevel="1">
      <c r="A1114" s="466">
        <v>38</v>
      </c>
      <c r="B1114" s="381" t="s">
        <v>130</v>
      </c>
      <c r="C1114" s="253" t="s">
        <v>25</v>
      </c>
      <c r="D1114" s="257"/>
      <c r="E1114" s="257"/>
      <c r="F1114" s="257"/>
      <c r="G1114" s="257"/>
      <c r="H1114" s="257"/>
      <c r="I1114" s="257"/>
      <c r="J1114" s="257"/>
      <c r="K1114" s="257"/>
      <c r="L1114" s="257"/>
      <c r="M1114" s="257"/>
      <c r="N1114" s="257"/>
      <c r="O1114" s="257"/>
      <c r="P1114" s="257"/>
      <c r="Q1114" s="257">
        <v>12</v>
      </c>
      <c r="R1114" s="257"/>
      <c r="S1114" s="257"/>
      <c r="T1114" s="257"/>
      <c r="U1114" s="257"/>
      <c r="V1114" s="257"/>
      <c r="W1114" s="257"/>
      <c r="X1114" s="257"/>
      <c r="Y1114" s="257"/>
      <c r="Z1114" s="257"/>
      <c r="AA1114" s="257"/>
      <c r="AB1114" s="257"/>
      <c r="AC1114" s="257"/>
      <c r="AD1114" s="257"/>
      <c r="AE1114" s="379"/>
      <c r="AF1114" s="368"/>
      <c r="AG1114" s="368"/>
      <c r="AH1114" s="368"/>
      <c r="AI1114" s="368"/>
      <c r="AJ1114" s="368"/>
      <c r="AK1114" s="368"/>
      <c r="AL1114" s="368"/>
      <c r="AM1114" s="368"/>
      <c r="AN1114" s="368"/>
      <c r="AO1114" s="368"/>
      <c r="AP1114" s="368"/>
      <c r="AQ1114" s="368"/>
      <c r="AR1114" s="368"/>
      <c r="AS1114" s="258">
        <f>SUM(AE1114:AR1114)</f>
        <v>0</v>
      </c>
    </row>
    <row r="1115" spans="1:45" ht="15" customHeight="1" outlineLevel="1">
      <c r="A1115" s="466"/>
      <c r="B1115" s="256" t="s">
        <v>345</v>
      </c>
      <c r="C1115" s="253" t="s">
        <v>163</v>
      </c>
      <c r="D1115" s="257"/>
      <c r="E1115" s="257"/>
      <c r="F1115" s="257"/>
      <c r="G1115" s="257"/>
      <c r="H1115" s="257"/>
      <c r="I1115" s="257"/>
      <c r="J1115" s="257"/>
      <c r="K1115" s="257"/>
      <c r="L1115" s="257"/>
      <c r="M1115" s="257"/>
      <c r="N1115" s="257"/>
      <c r="O1115" s="257"/>
      <c r="P1115" s="257"/>
      <c r="Q1115" s="257">
        <f>Q1114</f>
        <v>12</v>
      </c>
      <c r="R1115" s="257"/>
      <c r="S1115" s="257"/>
      <c r="T1115" s="257"/>
      <c r="U1115" s="257"/>
      <c r="V1115" s="257"/>
      <c r="W1115" s="257"/>
      <c r="X1115" s="257"/>
      <c r="Y1115" s="257"/>
      <c r="Z1115" s="257"/>
      <c r="AA1115" s="257"/>
      <c r="AB1115" s="257"/>
      <c r="AC1115" s="257"/>
      <c r="AD1115" s="257"/>
      <c r="AE1115" s="364">
        <f>AE1114</f>
        <v>0</v>
      </c>
      <c r="AF1115" s="364">
        <f t="shared" ref="AF1115" si="3323">AF1114</f>
        <v>0</v>
      </c>
      <c r="AG1115" s="364">
        <f t="shared" ref="AG1115" si="3324">AG1114</f>
        <v>0</v>
      </c>
      <c r="AH1115" s="364">
        <f t="shared" ref="AH1115" si="3325">AH1114</f>
        <v>0</v>
      </c>
      <c r="AI1115" s="364">
        <f t="shared" ref="AI1115" si="3326">AI1114</f>
        <v>0</v>
      </c>
      <c r="AJ1115" s="364">
        <f t="shared" ref="AJ1115" si="3327">AJ1114</f>
        <v>0</v>
      </c>
      <c r="AK1115" s="364">
        <f t="shared" ref="AK1115" si="3328">AK1114</f>
        <v>0</v>
      </c>
      <c r="AL1115" s="364">
        <f t="shared" ref="AL1115" si="3329">AL1114</f>
        <v>0</v>
      </c>
      <c r="AM1115" s="364">
        <f t="shared" ref="AM1115" si="3330">AM1114</f>
        <v>0</v>
      </c>
      <c r="AN1115" s="364">
        <f t="shared" ref="AN1115" si="3331">AN1114</f>
        <v>0</v>
      </c>
      <c r="AO1115" s="364">
        <f t="shared" ref="AO1115" si="3332">AO1114</f>
        <v>0</v>
      </c>
      <c r="AP1115" s="364">
        <f t="shared" ref="AP1115" si="3333">AP1114</f>
        <v>0</v>
      </c>
      <c r="AQ1115" s="364">
        <f t="shared" ref="AQ1115" si="3334">AQ1114</f>
        <v>0</v>
      </c>
      <c r="AR1115" s="364">
        <f t="shared" ref="AR1115" si="3335">AR1114</f>
        <v>0</v>
      </c>
      <c r="AS1115" s="268"/>
    </row>
    <row r="1116" spans="1:45" ht="15" customHeight="1" outlineLevel="1">
      <c r="A1116" s="466"/>
      <c r="B1116" s="381"/>
      <c r="C1116" s="253"/>
      <c r="D1116" s="253"/>
      <c r="E1116" s="253"/>
      <c r="F1116" s="253"/>
      <c r="G1116" s="253"/>
      <c r="H1116" s="253"/>
      <c r="I1116" s="253"/>
      <c r="J1116" s="253"/>
      <c r="K1116" s="253"/>
      <c r="L1116" s="253"/>
      <c r="M1116" s="253"/>
      <c r="N1116" s="253"/>
      <c r="O1116" s="253"/>
      <c r="P1116" s="253"/>
      <c r="Q1116" s="253"/>
      <c r="R1116" s="253"/>
      <c r="S1116" s="253"/>
      <c r="T1116" s="253"/>
      <c r="U1116" s="253"/>
      <c r="V1116" s="253"/>
      <c r="W1116" s="253"/>
      <c r="X1116" s="253"/>
      <c r="Y1116" s="253"/>
      <c r="Z1116" s="253"/>
      <c r="AA1116" s="253"/>
      <c r="AB1116" s="253"/>
      <c r="AC1116" s="253"/>
      <c r="AD1116" s="253"/>
      <c r="AE1116" s="365"/>
      <c r="AF1116" s="378"/>
      <c r="AG1116" s="378"/>
      <c r="AH1116" s="378"/>
      <c r="AI1116" s="378"/>
      <c r="AJ1116" s="378"/>
      <c r="AK1116" s="378"/>
      <c r="AL1116" s="378"/>
      <c r="AM1116" s="378"/>
      <c r="AN1116" s="378"/>
      <c r="AO1116" s="378"/>
      <c r="AP1116" s="378"/>
      <c r="AQ1116" s="378"/>
      <c r="AR1116" s="378"/>
      <c r="AS1116" s="268"/>
    </row>
    <row r="1117" spans="1:45" ht="15" customHeight="1" outlineLevel="1">
      <c r="A1117" s="466">
        <v>39</v>
      </c>
      <c r="B1117" s="381" t="s">
        <v>131</v>
      </c>
      <c r="C1117" s="253" t="s">
        <v>25</v>
      </c>
      <c r="D1117" s="257"/>
      <c r="E1117" s="257"/>
      <c r="F1117" s="257"/>
      <c r="G1117" s="257"/>
      <c r="H1117" s="257"/>
      <c r="I1117" s="257"/>
      <c r="J1117" s="257"/>
      <c r="K1117" s="257"/>
      <c r="L1117" s="257"/>
      <c r="M1117" s="257"/>
      <c r="N1117" s="257"/>
      <c r="O1117" s="257"/>
      <c r="P1117" s="257"/>
      <c r="Q1117" s="257">
        <v>12</v>
      </c>
      <c r="R1117" s="257"/>
      <c r="S1117" s="257"/>
      <c r="T1117" s="257"/>
      <c r="U1117" s="257"/>
      <c r="V1117" s="257"/>
      <c r="W1117" s="257"/>
      <c r="X1117" s="257"/>
      <c r="Y1117" s="257"/>
      <c r="Z1117" s="257"/>
      <c r="AA1117" s="257"/>
      <c r="AB1117" s="257"/>
      <c r="AC1117" s="257"/>
      <c r="AD1117" s="257"/>
      <c r="AE1117" s="379"/>
      <c r="AF1117" s="368"/>
      <c r="AG1117" s="368"/>
      <c r="AH1117" s="368"/>
      <c r="AI1117" s="368"/>
      <c r="AJ1117" s="368"/>
      <c r="AK1117" s="368"/>
      <c r="AL1117" s="368"/>
      <c r="AM1117" s="368"/>
      <c r="AN1117" s="368"/>
      <c r="AO1117" s="368"/>
      <c r="AP1117" s="368"/>
      <c r="AQ1117" s="368"/>
      <c r="AR1117" s="368"/>
      <c r="AS1117" s="258">
        <f>SUM(AE1117:AR1117)</f>
        <v>0</v>
      </c>
    </row>
    <row r="1118" spans="1:45" ht="15" customHeight="1" outlineLevel="1">
      <c r="A1118" s="466"/>
      <c r="B1118" s="256" t="s">
        <v>345</v>
      </c>
      <c r="C1118" s="253" t="s">
        <v>163</v>
      </c>
      <c r="D1118" s="257"/>
      <c r="E1118" s="257"/>
      <c r="F1118" s="257"/>
      <c r="G1118" s="257"/>
      <c r="H1118" s="257"/>
      <c r="I1118" s="257"/>
      <c r="J1118" s="257"/>
      <c r="K1118" s="257"/>
      <c r="L1118" s="257"/>
      <c r="M1118" s="257"/>
      <c r="N1118" s="257"/>
      <c r="O1118" s="257"/>
      <c r="P1118" s="257"/>
      <c r="Q1118" s="257">
        <f>Q1117</f>
        <v>12</v>
      </c>
      <c r="R1118" s="257"/>
      <c r="S1118" s="257"/>
      <c r="T1118" s="257"/>
      <c r="U1118" s="257"/>
      <c r="V1118" s="257"/>
      <c r="W1118" s="257"/>
      <c r="X1118" s="257"/>
      <c r="Y1118" s="257"/>
      <c r="Z1118" s="257"/>
      <c r="AA1118" s="257"/>
      <c r="AB1118" s="257"/>
      <c r="AC1118" s="257"/>
      <c r="AD1118" s="257"/>
      <c r="AE1118" s="364">
        <f>AE1117</f>
        <v>0</v>
      </c>
      <c r="AF1118" s="364">
        <f t="shared" ref="AF1118" si="3336">AF1117</f>
        <v>0</v>
      </c>
      <c r="AG1118" s="364">
        <f t="shared" ref="AG1118" si="3337">AG1117</f>
        <v>0</v>
      </c>
      <c r="AH1118" s="364">
        <f t="shared" ref="AH1118" si="3338">AH1117</f>
        <v>0</v>
      </c>
      <c r="AI1118" s="364">
        <f t="shared" ref="AI1118" si="3339">AI1117</f>
        <v>0</v>
      </c>
      <c r="AJ1118" s="364">
        <f t="shared" ref="AJ1118" si="3340">AJ1117</f>
        <v>0</v>
      </c>
      <c r="AK1118" s="364">
        <f t="shared" ref="AK1118" si="3341">AK1117</f>
        <v>0</v>
      </c>
      <c r="AL1118" s="364">
        <f t="shared" ref="AL1118" si="3342">AL1117</f>
        <v>0</v>
      </c>
      <c r="AM1118" s="364">
        <f t="shared" ref="AM1118" si="3343">AM1117</f>
        <v>0</v>
      </c>
      <c r="AN1118" s="364">
        <f t="shared" ref="AN1118" si="3344">AN1117</f>
        <v>0</v>
      </c>
      <c r="AO1118" s="364">
        <f t="shared" ref="AO1118" si="3345">AO1117</f>
        <v>0</v>
      </c>
      <c r="AP1118" s="364">
        <f t="shared" ref="AP1118" si="3346">AP1117</f>
        <v>0</v>
      </c>
      <c r="AQ1118" s="364">
        <f t="shared" ref="AQ1118" si="3347">AQ1117</f>
        <v>0</v>
      </c>
      <c r="AR1118" s="364">
        <f t="shared" ref="AR1118" si="3348">AR1117</f>
        <v>0</v>
      </c>
      <c r="AS1118" s="268"/>
    </row>
    <row r="1119" spans="1:45" ht="15" customHeight="1" outlineLevel="1">
      <c r="A1119" s="466"/>
      <c r="B1119" s="381"/>
      <c r="C1119" s="253"/>
      <c r="D1119" s="253"/>
      <c r="E1119" s="253"/>
      <c r="F1119" s="253"/>
      <c r="G1119" s="253"/>
      <c r="H1119" s="253"/>
      <c r="I1119" s="253"/>
      <c r="J1119" s="253"/>
      <c r="K1119" s="253"/>
      <c r="L1119" s="253"/>
      <c r="M1119" s="253"/>
      <c r="N1119" s="253"/>
      <c r="O1119" s="253"/>
      <c r="P1119" s="253"/>
      <c r="Q1119" s="253"/>
      <c r="R1119" s="253"/>
      <c r="S1119" s="253"/>
      <c r="T1119" s="253"/>
      <c r="U1119" s="253"/>
      <c r="V1119" s="253"/>
      <c r="W1119" s="253"/>
      <c r="X1119" s="253"/>
      <c r="Y1119" s="253"/>
      <c r="Z1119" s="253"/>
      <c r="AA1119" s="253"/>
      <c r="AB1119" s="253"/>
      <c r="AC1119" s="253"/>
      <c r="AD1119" s="253"/>
      <c r="AE1119" s="365"/>
      <c r="AF1119" s="378"/>
      <c r="AG1119" s="378"/>
      <c r="AH1119" s="378"/>
      <c r="AI1119" s="378"/>
      <c r="AJ1119" s="378"/>
      <c r="AK1119" s="378"/>
      <c r="AL1119" s="378"/>
      <c r="AM1119" s="378"/>
      <c r="AN1119" s="378"/>
      <c r="AO1119" s="378"/>
      <c r="AP1119" s="378"/>
      <c r="AQ1119" s="378"/>
      <c r="AR1119" s="378"/>
      <c r="AS1119" s="268"/>
    </row>
    <row r="1120" spans="1:45" ht="15" customHeight="1" outlineLevel="1">
      <c r="A1120" s="466">
        <v>40</v>
      </c>
      <c r="B1120" s="381" t="s">
        <v>132</v>
      </c>
      <c r="C1120" s="253" t="s">
        <v>25</v>
      </c>
      <c r="D1120" s="257"/>
      <c r="E1120" s="257"/>
      <c r="F1120" s="257"/>
      <c r="G1120" s="257"/>
      <c r="H1120" s="257"/>
      <c r="I1120" s="257"/>
      <c r="J1120" s="257"/>
      <c r="K1120" s="257"/>
      <c r="L1120" s="257"/>
      <c r="M1120" s="257"/>
      <c r="N1120" s="257"/>
      <c r="O1120" s="257"/>
      <c r="P1120" s="257"/>
      <c r="Q1120" s="257">
        <v>12</v>
      </c>
      <c r="R1120" s="257"/>
      <c r="S1120" s="257"/>
      <c r="T1120" s="257"/>
      <c r="U1120" s="257"/>
      <c r="V1120" s="257"/>
      <c r="W1120" s="257"/>
      <c r="X1120" s="257"/>
      <c r="Y1120" s="257"/>
      <c r="Z1120" s="257"/>
      <c r="AA1120" s="257"/>
      <c r="AB1120" s="257"/>
      <c r="AC1120" s="257"/>
      <c r="AD1120" s="257"/>
      <c r="AE1120" s="379"/>
      <c r="AF1120" s="368"/>
      <c r="AG1120" s="368"/>
      <c r="AH1120" s="368"/>
      <c r="AI1120" s="368"/>
      <c r="AJ1120" s="368"/>
      <c r="AK1120" s="368"/>
      <c r="AL1120" s="368"/>
      <c r="AM1120" s="368"/>
      <c r="AN1120" s="368"/>
      <c r="AO1120" s="368"/>
      <c r="AP1120" s="368"/>
      <c r="AQ1120" s="368"/>
      <c r="AR1120" s="368"/>
      <c r="AS1120" s="258">
        <f>SUM(AE1120:AR1120)</f>
        <v>0</v>
      </c>
    </row>
    <row r="1121" spans="1:45" ht="15" customHeight="1" outlineLevel="1">
      <c r="A1121" s="466"/>
      <c r="B1121" s="256" t="s">
        <v>345</v>
      </c>
      <c r="C1121" s="253" t="s">
        <v>163</v>
      </c>
      <c r="D1121" s="257"/>
      <c r="E1121" s="257"/>
      <c r="F1121" s="257"/>
      <c r="G1121" s="257"/>
      <c r="H1121" s="257"/>
      <c r="I1121" s="257"/>
      <c r="J1121" s="257"/>
      <c r="K1121" s="257"/>
      <c r="L1121" s="257"/>
      <c r="M1121" s="257"/>
      <c r="N1121" s="257"/>
      <c r="O1121" s="257"/>
      <c r="P1121" s="257"/>
      <c r="Q1121" s="257">
        <f>Q1120</f>
        <v>12</v>
      </c>
      <c r="R1121" s="257"/>
      <c r="S1121" s="257"/>
      <c r="T1121" s="257"/>
      <c r="U1121" s="257"/>
      <c r="V1121" s="257"/>
      <c r="W1121" s="257"/>
      <c r="X1121" s="257"/>
      <c r="Y1121" s="257"/>
      <c r="Z1121" s="257"/>
      <c r="AA1121" s="257"/>
      <c r="AB1121" s="257"/>
      <c r="AC1121" s="257"/>
      <c r="AD1121" s="257"/>
      <c r="AE1121" s="364">
        <f>AE1120</f>
        <v>0</v>
      </c>
      <c r="AF1121" s="364">
        <f t="shared" ref="AF1121" si="3349">AF1120</f>
        <v>0</v>
      </c>
      <c r="AG1121" s="364">
        <f t="shared" ref="AG1121" si="3350">AG1120</f>
        <v>0</v>
      </c>
      <c r="AH1121" s="364">
        <f t="shared" ref="AH1121" si="3351">AH1120</f>
        <v>0</v>
      </c>
      <c r="AI1121" s="364">
        <f t="shared" ref="AI1121" si="3352">AI1120</f>
        <v>0</v>
      </c>
      <c r="AJ1121" s="364">
        <f t="shared" ref="AJ1121" si="3353">AJ1120</f>
        <v>0</v>
      </c>
      <c r="AK1121" s="364">
        <f t="shared" ref="AK1121" si="3354">AK1120</f>
        <v>0</v>
      </c>
      <c r="AL1121" s="364">
        <f t="shared" ref="AL1121" si="3355">AL1120</f>
        <v>0</v>
      </c>
      <c r="AM1121" s="364">
        <f t="shared" ref="AM1121" si="3356">AM1120</f>
        <v>0</v>
      </c>
      <c r="AN1121" s="364">
        <f t="shared" ref="AN1121" si="3357">AN1120</f>
        <v>0</v>
      </c>
      <c r="AO1121" s="364">
        <f t="shared" ref="AO1121" si="3358">AO1120</f>
        <v>0</v>
      </c>
      <c r="AP1121" s="364">
        <f t="shared" ref="AP1121" si="3359">AP1120</f>
        <v>0</v>
      </c>
      <c r="AQ1121" s="364">
        <f t="shared" ref="AQ1121" si="3360">AQ1120</f>
        <v>0</v>
      </c>
      <c r="AR1121" s="364">
        <f t="shared" ref="AR1121" si="3361">AR1120</f>
        <v>0</v>
      </c>
      <c r="AS1121" s="268"/>
    </row>
    <row r="1122" spans="1:45" ht="15" customHeight="1" outlineLevel="1">
      <c r="A1122" s="466"/>
      <c r="B1122" s="381"/>
      <c r="C1122" s="253"/>
      <c r="D1122" s="253"/>
      <c r="E1122" s="253"/>
      <c r="F1122" s="253"/>
      <c r="G1122" s="253"/>
      <c r="H1122" s="253"/>
      <c r="I1122" s="253"/>
      <c r="J1122" s="253"/>
      <c r="K1122" s="253"/>
      <c r="L1122" s="253"/>
      <c r="M1122" s="253"/>
      <c r="N1122" s="253"/>
      <c r="O1122" s="253"/>
      <c r="P1122" s="253"/>
      <c r="Q1122" s="253"/>
      <c r="R1122" s="253"/>
      <c r="S1122" s="253"/>
      <c r="T1122" s="253"/>
      <c r="U1122" s="253"/>
      <c r="V1122" s="253"/>
      <c r="W1122" s="253"/>
      <c r="X1122" s="253"/>
      <c r="Y1122" s="253"/>
      <c r="Z1122" s="253"/>
      <c r="AA1122" s="253"/>
      <c r="AB1122" s="253"/>
      <c r="AC1122" s="253"/>
      <c r="AD1122" s="253"/>
      <c r="AE1122" s="365"/>
      <c r="AF1122" s="378"/>
      <c r="AG1122" s="378"/>
      <c r="AH1122" s="378"/>
      <c r="AI1122" s="378"/>
      <c r="AJ1122" s="378"/>
      <c r="AK1122" s="378"/>
      <c r="AL1122" s="378"/>
      <c r="AM1122" s="378"/>
      <c r="AN1122" s="378"/>
      <c r="AO1122" s="378"/>
      <c r="AP1122" s="378"/>
      <c r="AQ1122" s="378"/>
      <c r="AR1122" s="378"/>
      <c r="AS1122" s="268"/>
    </row>
    <row r="1123" spans="1:45" ht="28.5" customHeight="1" outlineLevel="1">
      <c r="A1123" s="466">
        <v>41</v>
      </c>
      <c r="B1123" s="381" t="s">
        <v>133</v>
      </c>
      <c r="C1123" s="253" t="s">
        <v>25</v>
      </c>
      <c r="D1123" s="257"/>
      <c r="E1123" s="257"/>
      <c r="F1123" s="257"/>
      <c r="G1123" s="257"/>
      <c r="H1123" s="257"/>
      <c r="I1123" s="257"/>
      <c r="J1123" s="257"/>
      <c r="K1123" s="257"/>
      <c r="L1123" s="257"/>
      <c r="M1123" s="257"/>
      <c r="N1123" s="257"/>
      <c r="O1123" s="257"/>
      <c r="P1123" s="257"/>
      <c r="Q1123" s="257">
        <v>12</v>
      </c>
      <c r="R1123" s="257"/>
      <c r="S1123" s="257"/>
      <c r="T1123" s="257"/>
      <c r="U1123" s="257"/>
      <c r="V1123" s="257"/>
      <c r="W1123" s="257"/>
      <c r="X1123" s="257"/>
      <c r="Y1123" s="257"/>
      <c r="Z1123" s="257"/>
      <c r="AA1123" s="257"/>
      <c r="AB1123" s="257"/>
      <c r="AC1123" s="257"/>
      <c r="AD1123" s="257"/>
      <c r="AE1123" s="379"/>
      <c r="AF1123" s="368"/>
      <c r="AG1123" s="368"/>
      <c r="AH1123" s="368"/>
      <c r="AI1123" s="368"/>
      <c r="AJ1123" s="368"/>
      <c r="AK1123" s="368"/>
      <c r="AL1123" s="368"/>
      <c r="AM1123" s="368"/>
      <c r="AN1123" s="368"/>
      <c r="AO1123" s="368"/>
      <c r="AP1123" s="368"/>
      <c r="AQ1123" s="368"/>
      <c r="AR1123" s="368"/>
      <c r="AS1123" s="258">
        <f>SUM(AE1123:AR1123)</f>
        <v>0</v>
      </c>
    </row>
    <row r="1124" spans="1:45" ht="15" customHeight="1" outlineLevel="1">
      <c r="A1124" s="466"/>
      <c r="B1124" s="256" t="s">
        <v>345</v>
      </c>
      <c r="C1124" s="253" t="s">
        <v>163</v>
      </c>
      <c r="D1124" s="257"/>
      <c r="E1124" s="257"/>
      <c r="F1124" s="257"/>
      <c r="G1124" s="257"/>
      <c r="H1124" s="257"/>
      <c r="I1124" s="257"/>
      <c r="J1124" s="257"/>
      <c r="K1124" s="257"/>
      <c r="L1124" s="257"/>
      <c r="M1124" s="257"/>
      <c r="N1124" s="257"/>
      <c r="O1124" s="257"/>
      <c r="P1124" s="257"/>
      <c r="Q1124" s="257">
        <f>Q1123</f>
        <v>12</v>
      </c>
      <c r="R1124" s="257"/>
      <c r="S1124" s="257"/>
      <c r="T1124" s="257"/>
      <c r="U1124" s="257"/>
      <c r="V1124" s="257"/>
      <c r="W1124" s="257"/>
      <c r="X1124" s="257"/>
      <c r="Y1124" s="257"/>
      <c r="Z1124" s="257"/>
      <c r="AA1124" s="257"/>
      <c r="AB1124" s="257"/>
      <c r="AC1124" s="257"/>
      <c r="AD1124" s="257"/>
      <c r="AE1124" s="364">
        <f>AE1123</f>
        <v>0</v>
      </c>
      <c r="AF1124" s="364">
        <f t="shared" ref="AF1124" si="3362">AF1123</f>
        <v>0</v>
      </c>
      <c r="AG1124" s="364">
        <f t="shared" ref="AG1124" si="3363">AG1123</f>
        <v>0</v>
      </c>
      <c r="AH1124" s="364">
        <f t="shared" ref="AH1124" si="3364">AH1123</f>
        <v>0</v>
      </c>
      <c r="AI1124" s="364">
        <f t="shared" ref="AI1124" si="3365">AI1123</f>
        <v>0</v>
      </c>
      <c r="AJ1124" s="364">
        <f t="shared" ref="AJ1124" si="3366">AJ1123</f>
        <v>0</v>
      </c>
      <c r="AK1124" s="364">
        <f t="shared" ref="AK1124" si="3367">AK1123</f>
        <v>0</v>
      </c>
      <c r="AL1124" s="364">
        <f t="shared" ref="AL1124" si="3368">AL1123</f>
        <v>0</v>
      </c>
      <c r="AM1124" s="364">
        <f t="shared" ref="AM1124" si="3369">AM1123</f>
        <v>0</v>
      </c>
      <c r="AN1124" s="364">
        <f t="shared" ref="AN1124" si="3370">AN1123</f>
        <v>0</v>
      </c>
      <c r="AO1124" s="364">
        <f t="shared" ref="AO1124" si="3371">AO1123</f>
        <v>0</v>
      </c>
      <c r="AP1124" s="364">
        <f t="shared" ref="AP1124" si="3372">AP1123</f>
        <v>0</v>
      </c>
      <c r="AQ1124" s="364">
        <f t="shared" ref="AQ1124" si="3373">AQ1123</f>
        <v>0</v>
      </c>
      <c r="AR1124" s="364">
        <f t="shared" ref="AR1124" si="3374">AR1123</f>
        <v>0</v>
      </c>
      <c r="AS1124" s="268"/>
    </row>
    <row r="1125" spans="1:45" ht="15" customHeight="1" outlineLevel="1">
      <c r="A1125" s="466"/>
      <c r="B1125" s="381"/>
      <c r="C1125" s="253"/>
      <c r="D1125" s="253"/>
      <c r="E1125" s="253"/>
      <c r="F1125" s="253"/>
      <c r="G1125" s="253"/>
      <c r="H1125" s="253"/>
      <c r="I1125" s="253"/>
      <c r="J1125" s="253"/>
      <c r="K1125" s="253"/>
      <c r="L1125" s="253"/>
      <c r="M1125" s="253"/>
      <c r="N1125" s="253"/>
      <c r="O1125" s="253"/>
      <c r="P1125" s="253"/>
      <c r="Q1125" s="253"/>
      <c r="R1125" s="253"/>
      <c r="S1125" s="253"/>
      <c r="T1125" s="253"/>
      <c r="U1125" s="253"/>
      <c r="V1125" s="253"/>
      <c r="W1125" s="253"/>
      <c r="X1125" s="253"/>
      <c r="Y1125" s="253"/>
      <c r="Z1125" s="253"/>
      <c r="AA1125" s="253"/>
      <c r="AB1125" s="253"/>
      <c r="AC1125" s="253"/>
      <c r="AD1125" s="253"/>
      <c r="AE1125" s="365"/>
      <c r="AF1125" s="378"/>
      <c r="AG1125" s="378"/>
      <c r="AH1125" s="378"/>
      <c r="AI1125" s="378"/>
      <c r="AJ1125" s="378"/>
      <c r="AK1125" s="378"/>
      <c r="AL1125" s="378"/>
      <c r="AM1125" s="378"/>
      <c r="AN1125" s="378"/>
      <c r="AO1125" s="378"/>
      <c r="AP1125" s="378"/>
      <c r="AQ1125" s="378"/>
      <c r="AR1125" s="378"/>
      <c r="AS1125" s="268"/>
    </row>
    <row r="1126" spans="1:45" ht="28.5" customHeight="1" outlineLevel="1">
      <c r="A1126" s="466">
        <v>42</v>
      </c>
      <c r="B1126" s="381" t="s">
        <v>134</v>
      </c>
      <c r="C1126" s="253" t="s">
        <v>25</v>
      </c>
      <c r="D1126" s="257"/>
      <c r="E1126" s="257"/>
      <c r="F1126" s="257"/>
      <c r="G1126" s="257"/>
      <c r="H1126" s="257"/>
      <c r="I1126" s="257"/>
      <c r="J1126" s="257"/>
      <c r="K1126" s="257"/>
      <c r="L1126" s="257"/>
      <c r="M1126" s="257"/>
      <c r="N1126" s="257"/>
      <c r="O1126" s="257"/>
      <c r="P1126" s="257"/>
      <c r="Q1126" s="253"/>
      <c r="R1126" s="257"/>
      <c r="S1126" s="257"/>
      <c r="T1126" s="257"/>
      <c r="U1126" s="257"/>
      <c r="V1126" s="257"/>
      <c r="W1126" s="257"/>
      <c r="X1126" s="257"/>
      <c r="Y1126" s="257"/>
      <c r="Z1126" s="257"/>
      <c r="AA1126" s="257"/>
      <c r="AB1126" s="257"/>
      <c r="AC1126" s="257"/>
      <c r="AD1126" s="257"/>
      <c r="AE1126" s="379"/>
      <c r="AF1126" s="368"/>
      <c r="AG1126" s="368"/>
      <c r="AH1126" s="368"/>
      <c r="AI1126" s="368"/>
      <c r="AJ1126" s="368"/>
      <c r="AK1126" s="368"/>
      <c r="AL1126" s="368"/>
      <c r="AM1126" s="368"/>
      <c r="AN1126" s="368"/>
      <c r="AO1126" s="368"/>
      <c r="AP1126" s="368"/>
      <c r="AQ1126" s="368"/>
      <c r="AR1126" s="368"/>
      <c r="AS1126" s="258">
        <f>SUM(AE1126:AR1126)</f>
        <v>0</v>
      </c>
    </row>
    <row r="1127" spans="1:45" ht="15" customHeight="1" outlineLevel="1">
      <c r="A1127" s="466"/>
      <c r="B1127" s="256" t="s">
        <v>345</v>
      </c>
      <c r="C1127" s="253" t="s">
        <v>163</v>
      </c>
      <c r="D1127" s="257"/>
      <c r="E1127" s="257"/>
      <c r="F1127" s="257"/>
      <c r="G1127" s="257"/>
      <c r="H1127" s="257"/>
      <c r="I1127" s="257"/>
      <c r="J1127" s="257"/>
      <c r="K1127" s="257"/>
      <c r="L1127" s="257"/>
      <c r="M1127" s="257"/>
      <c r="N1127" s="257"/>
      <c r="O1127" s="257"/>
      <c r="P1127" s="257"/>
      <c r="Q1127" s="416"/>
      <c r="R1127" s="257"/>
      <c r="S1127" s="257"/>
      <c r="T1127" s="257"/>
      <c r="U1127" s="257"/>
      <c r="V1127" s="257"/>
      <c r="W1127" s="257"/>
      <c r="X1127" s="257"/>
      <c r="Y1127" s="257"/>
      <c r="Z1127" s="257"/>
      <c r="AA1127" s="257"/>
      <c r="AB1127" s="257"/>
      <c r="AC1127" s="257"/>
      <c r="AD1127" s="257"/>
      <c r="AE1127" s="364">
        <f>AE1126</f>
        <v>0</v>
      </c>
      <c r="AF1127" s="364">
        <f t="shared" ref="AF1127" si="3375">AF1126</f>
        <v>0</v>
      </c>
      <c r="AG1127" s="364">
        <f t="shared" ref="AG1127" si="3376">AG1126</f>
        <v>0</v>
      </c>
      <c r="AH1127" s="364">
        <f t="shared" ref="AH1127" si="3377">AH1126</f>
        <v>0</v>
      </c>
      <c r="AI1127" s="364">
        <f t="shared" ref="AI1127" si="3378">AI1126</f>
        <v>0</v>
      </c>
      <c r="AJ1127" s="364">
        <f t="shared" ref="AJ1127" si="3379">AJ1126</f>
        <v>0</v>
      </c>
      <c r="AK1127" s="364">
        <f t="shared" ref="AK1127" si="3380">AK1126</f>
        <v>0</v>
      </c>
      <c r="AL1127" s="364">
        <f t="shared" ref="AL1127" si="3381">AL1126</f>
        <v>0</v>
      </c>
      <c r="AM1127" s="364">
        <f t="shared" ref="AM1127" si="3382">AM1126</f>
        <v>0</v>
      </c>
      <c r="AN1127" s="364">
        <f t="shared" ref="AN1127" si="3383">AN1126</f>
        <v>0</v>
      </c>
      <c r="AO1127" s="364">
        <f t="shared" ref="AO1127" si="3384">AO1126</f>
        <v>0</v>
      </c>
      <c r="AP1127" s="364">
        <f t="shared" ref="AP1127" si="3385">AP1126</f>
        <v>0</v>
      </c>
      <c r="AQ1127" s="364">
        <f t="shared" ref="AQ1127" si="3386">AQ1126</f>
        <v>0</v>
      </c>
      <c r="AR1127" s="364">
        <f t="shared" ref="AR1127" si="3387">AR1126</f>
        <v>0</v>
      </c>
      <c r="AS1127" s="268"/>
    </row>
    <row r="1128" spans="1:45" ht="15" customHeight="1" outlineLevel="1">
      <c r="A1128" s="466"/>
      <c r="B1128" s="381"/>
      <c r="C1128" s="253"/>
      <c r="D1128" s="253"/>
      <c r="E1128" s="253"/>
      <c r="F1128" s="253"/>
      <c r="G1128" s="253"/>
      <c r="H1128" s="253"/>
      <c r="I1128" s="253"/>
      <c r="J1128" s="253"/>
      <c r="K1128" s="253"/>
      <c r="L1128" s="253"/>
      <c r="M1128" s="253"/>
      <c r="N1128" s="253"/>
      <c r="O1128" s="253"/>
      <c r="P1128" s="253"/>
      <c r="Q1128" s="253"/>
      <c r="R1128" s="253"/>
      <c r="S1128" s="253"/>
      <c r="T1128" s="253"/>
      <c r="U1128" s="253"/>
      <c r="V1128" s="253"/>
      <c r="W1128" s="253"/>
      <c r="X1128" s="253"/>
      <c r="Y1128" s="253"/>
      <c r="Z1128" s="253"/>
      <c r="AA1128" s="253"/>
      <c r="AB1128" s="253"/>
      <c r="AC1128" s="253"/>
      <c r="AD1128" s="253"/>
      <c r="AE1128" s="365"/>
      <c r="AF1128" s="378"/>
      <c r="AG1128" s="378"/>
      <c r="AH1128" s="378"/>
      <c r="AI1128" s="378"/>
      <c r="AJ1128" s="378"/>
      <c r="AK1128" s="378"/>
      <c r="AL1128" s="378"/>
      <c r="AM1128" s="378"/>
      <c r="AN1128" s="378"/>
      <c r="AO1128" s="378"/>
      <c r="AP1128" s="378"/>
      <c r="AQ1128" s="378"/>
      <c r="AR1128" s="378"/>
      <c r="AS1128" s="268"/>
    </row>
    <row r="1129" spans="1:45" ht="15" customHeight="1" outlineLevel="1">
      <c r="A1129" s="466">
        <v>43</v>
      </c>
      <c r="B1129" s="381" t="s">
        <v>135</v>
      </c>
      <c r="C1129" s="253" t="s">
        <v>25</v>
      </c>
      <c r="D1129" s="257"/>
      <c r="E1129" s="257"/>
      <c r="F1129" s="257"/>
      <c r="G1129" s="257"/>
      <c r="H1129" s="257"/>
      <c r="I1129" s="257"/>
      <c r="J1129" s="257"/>
      <c r="K1129" s="257"/>
      <c r="L1129" s="257"/>
      <c r="M1129" s="257"/>
      <c r="N1129" s="257"/>
      <c r="O1129" s="257"/>
      <c r="P1129" s="257"/>
      <c r="Q1129" s="257">
        <v>12</v>
      </c>
      <c r="R1129" s="257"/>
      <c r="S1129" s="257"/>
      <c r="T1129" s="257"/>
      <c r="U1129" s="257"/>
      <c r="V1129" s="257"/>
      <c r="W1129" s="257"/>
      <c r="X1129" s="257"/>
      <c r="Y1129" s="257"/>
      <c r="Z1129" s="257"/>
      <c r="AA1129" s="257"/>
      <c r="AB1129" s="257"/>
      <c r="AC1129" s="257"/>
      <c r="AD1129" s="257"/>
      <c r="AE1129" s="379"/>
      <c r="AF1129" s="368"/>
      <c r="AG1129" s="368"/>
      <c r="AH1129" s="368"/>
      <c r="AI1129" s="368"/>
      <c r="AJ1129" s="368"/>
      <c r="AK1129" s="368"/>
      <c r="AL1129" s="368"/>
      <c r="AM1129" s="368"/>
      <c r="AN1129" s="368"/>
      <c r="AO1129" s="368"/>
      <c r="AP1129" s="368"/>
      <c r="AQ1129" s="368"/>
      <c r="AR1129" s="368"/>
      <c r="AS1129" s="258">
        <f>SUM(AE1129:AR1129)</f>
        <v>0</v>
      </c>
    </row>
    <row r="1130" spans="1:45" ht="15" customHeight="1" outlineLevel="1">
      <c r="A1130" s="466"/>
      <c r="B1130" s="256" t="s">
        <v>345</v>
      </c>
      <c r="C1130" s="253" t="s">
        <v>163</v>
      </c>
      <c r="D1130" s="257"/>
      <c r="E1130" s="257"/>
      <c r="F1130" s="257"/>
      <c r="G1130" s="257"/>
      <c r="H1130" s="257"/>
      <c r="I1130" s="257"/>
      <c r="J1130" s="257"/>
      <c r="K1130" s="257"/>
      <c r="L1130" s="257"/>
      <c r="M1130" s="257"/>
      <c r="N1130" s="257"/>
      <c r="O1130" s="257"/>
      <c r="P1130" s="257"/>
      <c r="Q1130" s="257">
        <f>Q1129</f>
        <v>12</v>
      </c>
      <c r="R1130" s="257"/>
      <c r="S1130" s="257"/>
      <c r="T1130" s="257"/>
      <c r="U1130" s="257"/>
      <c r="V1130" s="257"/>
      <c r="W1130" s="257"/>
      <c r="X1130" s="257"/>
      <c r="Y1130" s="257"/>
      <c r="Z1130" s="257"/>
      <c r="AA1130" s="257"/>
      <c r="AB1130" s="257"/>
      <c r="AC1130" s="257"/>
      <c r="AD1130" s="257"/>
      <c r="AE1130" s="364">
        <f>AE1129</f>
        <v>0</v>
      </c>
      <c r="AF1130" s="364">
        <f t="shared" ref="AF1130" si="3388">AF1129</f>
        <v>0</v>
      </c>
      <c r="AG1130" s="364">
        <f t="shared" ref="AG1130" si="3389">AG1129</f>
        <v>0</v>
      </c>
      <c r="AH1130" s="364">
        <f t="shared" ref="AH1130" si="3390">AH1129</f>
        <v>0</v>
      </c>
      <c r="AI1130" s="364">
        <f t="shared" ref="AI1130" si="3391">AI1129</f>
        <v>0</v>
      </c>
      <c r="AJ1130" s="364">
        <f t="shared" ref="AJ1130" si="3392">AJ1129</f>
        <v>0</v>
      </c>
      <c r="AK1130" s="364">
        <f t="shared" ref="AK1130" si="3393">AK1129</f>
        <v>0</v>
      </c>
      <c r="AL1130" s="364">
        <f t="shared" ref="AL1130" si="3394">AL1129</f>
        <v>0</v>
      </c>
      <c r="AM1130" s="364">
        <f t="shared" ref="AM1130" si="3395">AM1129</f>
        <v>0</v>
      </c>
      <c r="AN1130" s="364">
        <f t="shared" ref="AN1130" si="3396">AN1129</f>
        <v>0</v>
      </c>
      <c r="AO1130" s="364">
        <f t="shared" ref="AO1130" si="3397">AO1129</f>
        <v>0</v>
      </c>
      <c r="AP1130" s="364">
        <f t="shared" ref="AP1130" si="3398">AP1129</f>
        <v>0</v>
      </c>
      <c r="AQ1130" s="364">
        <f t="shared" ref="AQ1130" si="3399">AQ1129</f>
        <v>0</v>
      </c>
      <c r="AR1130" s="364">
        <f t="shared" ref="AR1130" si="3400">AR1129</f>
        <v>0</v>
      </c>
      <c r="AS1130" s="268"/>
    </row>
    <row r="1131" spans="1:45" ht="15" customHeight="1" outlineLevel="1">
      <c r="A1131" s="466"/>
      <c r="B1131" s="381"/>
      <c r="C1131" s="253"/>
      <c r="D1131" s="253"/>
      <c r="E1131" s="253"/>
      <c r="F1131" s="253"/>
      <c r="G1131" s="253"/>
      <c r="H1131" s="253"/>
      <c r="I1131" s="253"/>
      <c r="J1131" s="253"/>
      <c r="K1131" s="253"/>
      <c r="L1131" s="253"/>
      <c r="M1131" s="253"/>
      <c r="N1131" s="253"/>
      <c r="O1131" s="253"/>
      <c r="P1131" s="253"/>
      <c r="Q1131" s="253"/>
      <c r="R1131" s="253"/>
      <c r="S1131" s="253"/>
      <c r="T1131" s="253"/>
      <c r="U1131" s="253"/>
      <c r="V1131" s="253"/>
      <c r="W1131" s="253"/>
      <c r="X1131" s="253"/>
      <c r="Y1131" s="253"/>
      <c r="Z1131" s="253"/>
      <c r="AA1131" s="253"/>
      <c r="AB1131" s="253"/>
      <c r="AC1131" s="253"/>
      <c r="AD1131" s="253"/>
      <c r="AE1131" s="365"/>
      <c r="AF1131" s="378"/>
      <c r="AG1131" s="378"/>
      <c r="AH1131" s="378"/>
      <c r="AI1131" s="378"/>
      <c r="AJ1131" s="378"/>
      <c r="AK1131" s="378"/>
      <c r="AL1131" s="378"/>
      <c r="AM1131" s="378"/>
      <c r="AN1131" s="378"/>
      <c r="AO1131" s="378"/>
      <c r="AP1131" s="378"/>
      <c r="AQ1131" s="378"/>
      <c r="AR1131" s="378"/>
      <c r="AS1131" s="268"/>
    </row>
    <row r="1132" spans="1:45" ht="28.5" customHeight="1" outlineLevel="1">
      <c r="A1132" s="466">
        <v>44</v>
      </c>
      <c r="B1132" s="381" t="s">
        <v>136</v>
      </c>
      <c r="C1132" s="253" t="s">
        <v>25</v>
      </c>
      <c r="D1132" s="257"/>
      <c r="E1132" s="257"/>
      <c r="F1132" s="257"/>
      <c r="G1132" s="257"/>
      <c r="H1132" s="257"/>
      <c r="I1132" s="257"/>
      <c r="J1132" s="257"/>
      <c r="K1132" s="257"/>
      <c r="L1132" s="257"/>
      <c r="M1132" s="257"/>
      <c r="N1132" s="257"/>
      <c r="O1132" s="257"/>
      <c r="P1132" s="257"/>
      <c r="Q1132" s="257">
        <v>12</v>
      </c>
      <c r="R1132" s="257"/>
      <c r="S1132" s="257"/>
      <c r="T1132" s="257"/>
      <c r="U1132" s="257"/>
      <c r="V1132" s="257"/>
      <c r="W1132" s="257"/>
      <c r="X1132" s="257"/>
      <c r="Y1132" s="257"/>
      <c r="Z1132" s="257"/>
      <c r="AA1132" s="257"/>
      <c r="AB1132" s="257"/>
      <c r="AC1132" s="257"/>
      <c r="AD1132" s="257"/>
      <c r="AE1132" s="379"/>
      <c r="AF1132" s="368"/>
      <c r="AG1132" s="368"/>
      <c r="AH1132" s="368"/>
      <c r="AI1132" s="368"/>
      <c r="AJ1132" s="368"/>
      <c r="AK1132" s="368"/>
      <c r="AL1132" s="368"/>
      <c r="AM1132" s="368"/>
      <c r="AN1132" s="368"/>
      <c r="AO1132" s="368"/>
      <c r="AP1132" s="368"/>
      <c r="AQ1132" s="368"/>
      <c r="AR1132" s="368"/>
      <c r="AS1132" s="258">
        <f>SUM(AE1132:AR1132)</f>
        <v>0</v>
      </c>
    </row>
    <row r="1133" spans="1:45" ht="15" customHeight="1" outlineLevel="1">
      <c r="A1133" s="466"/>
      <c r="B1133" s="256" t="s">
        <v>345</v>
      </c>
      <c r="C1133" s="253" t="s">
        <v>163</v>
      </c>
      <c r="D1133" s="257"/>
      <c r="E1133" s="257"/>
      <c r="F1133" s="257"/>
      <c r="G1133" s="257"/>
      <c r="H1133" s="257"/>
      <c r="I1133" s="257"/>
      <c r="J1133" s="257"/>
      <c r="K1133" s="257"/>
      <c r="L1133" s="257"/>
      <c r="M1133" s="257"/>
      <c r="N1133" s="257"/>
      <c r="O1133" s="257"/>
      <c r="P1133" s="257"/>
      <c r="Q1133" s="257">
        <f>Q1132</f>
        <v>12</v>
      </c>
      <c r="R1133" s="257"/>
      <c r="S1133" s="257"/>
      <c r="T1133" s="257"/>
      <c r="U1133" s="257"/>
      <c r="V1133" s="257"/>
      <c r="W1133" s="257"/>
      <c r="X1133" s="257"/>
      <c r="Y1133" s="257"/>
      <c r="Z1133" s="257"/>
      <c r="AA1133" s="257"/>
      <c r="AB1133" s="257"/>
      <c r="AC1133" s="257"/>
      <c r="AD1133" s="257"/>
      <c r="AE1133" s="364">
        <f>AE1132</f>
        <v>0</v>
      </c>
      <c r="AF1133" s="364">
        <f t="shared" ref="AF1133" si="3401">AF1132</f>
        <v>0</v>
      </c>
      <c r="AG1133" s="364">
        <f t="shared" ref="AG1133" si="3402">AG1132</f>
        <v>0</v>
      </c>
      <c r="AH1133" s="364">
        <f t="shared" ref="AH1133" si="3403">AH1132</f>
        <v>0</v>
      </c>
      <c r="AI1133" s="364">
        <f t="shared" ref="AI1133" si="3404">AI1132</f>
        <v>0</v>
      </c>
      <c r="AJ1133" s="364">
        <f t="shared" ref="AJ1133" si="3405">AJ1132</f>
        <v>0</v>
      </c>
      <c r="AK1133" s="364">
        <f t="shared" ref="AK1133" si="3406">AK1132</f>
        <v>0</v>
      </c>
      <c r="AL1133" s="364">
        <f t="shared" ref="AL1133" si="3407">AL1132</f>
        <v>0</v>
      </c>
      <c r="AM1133" s="364">
        <f t="shared" ref="AM1133" si="3408">AM1132</f>
        <v>0</v>
      </c>
      <c r="AN1133" s="364">
        <f t="shared" ref="AN1133" si="3409">AN1132</f>
        <v>0</v>
      </c>
      <c r="AO1133" s="364">
        <f t="shared" ref="AO1133" si="3410">AO1132</f>
        <v>0</v>
      </c>
      <c r="AP1133" s="364">
        <f t="shared" ref="AP1133" si="3411">AP1132</f>
        <v>0</v>
      </c>
      <c r="AQ1133" s="364">
        <f t="shared" ref="AQ1133" si="3412">AQ1132</f>
        <v>0</v>
      </c>
      <c r="AR1133" s="364">
        <f t="shared" ref="AR1133" si="3413">AR1132</f>
        <v>0</v>
      </c>
      <c r="AS1133" s="268"/>
    </row>
    <row r="1134" spans="1:45" ht="15" customHeight="1" outlineLevel="1">
      <c r="A1134" s="466"/>
      <c r="B1134" s="381"/>
      <c r="C1134" s="253"/>
      <c r="D1134" s="253"/>
      <c r="E1134" s="253"/>
      <c r="F1134" s="253"/>
      <c r="G1134" s="253"/>
      <c r="H1134" s="253"/>
      <c r="I1134" s="253"/>
      <c r="J1134" s="253"/>
      <c r="K1134" s="253"/>
      <c r="L1134" s="253"/>
      <c r="M1134" s="253"/>
      <c r="N1134" s="253"/>
      <c r="O1134" s="253"/>
      <c r="P1134" s="253"/>
      <c r="Q1134" s="253"/>
      <c r="R1134" s="253"/>
      <c r="S1134" s="253"/>
      <c r="T1134" s="253"/>
      <c r="U1134" s="253"/>
      <c r="V1134" s="253"/>
      <c r="W1134" s="253"/>
      <c r="X1134" s="253"/>
      <c r="Y1134" s="253"/>
      <c r="Z1134" s="253"/>
      <c r="AA1134" s="253"/>
      <c r="AB1134" s="253"/>
      <c r="AC1134" s="253"/>
      <c r="AD1134" s="253"/>
      <c r="AE1134" s="365"/>
      <c r="AF1134" s="378"/>
      <c r="AG1134" s="378"/>
      <c r="AH1134" s="378"/>
      <c r="AI1134" s="378"/>
      <c r="AJ1134" s="378"/>
      <c r="AK1134" s="378"/>
      <c r="AL1134" s="378"/>
      <c r="AM1134" s="378"/>
      <c r="AN1134" s="378"/>
      <c r="AO1134" s="378"/>
      <c r="AP1134" s="378"/>
      <c r="AQ1134" s="378"/>
      <c r="AR1134" s="378"/>
      <c r="AS1134" s="268"/>
    </row>
    <row r="1135" spans="1:45" ht="32.450000000000003" customHeight="1" outlineLevel="1">
      <c r="A1135" s="466">
        <v>45</v>
      </c>
      <c r="B1135" s="381" t="s">
        <v>137</v>
      </c>
      <c r="C1135" s="253" t="s">
        <v>25</v>
      </c>
      <c r="D1135" s="257"/>
      <c r="E1135" s="257"/>
      <c r="F1135" s="257"/>
      <c r="G1135" s="257"/>
      <c r="H1135" s="257"/>
      <c r="I1135" s="257"/>
      <c r="J1135" s="257"/>
      <c r="K1135" s="257"/>
      <c r="L1135" s="257"/>
      <c r="M1135" s="257"/>
      <c r="N1135" s="257"/>
      <c r="O1135" s="257"/>
      <c r="P1135" s="257"/>
      <c r="Q1135" s="257">
        <v>12</v>
      </c>
      <c r="R1135" s="257"/>
      <c r="S1135" s="257"/>
      <c r="T1135" s="257"/>
      <c r="U1135" s="257"/>
      <c r="V1135" s="257"/>
      <c r="W1135" s="257"/>
      <c r="X1135" s="257"/>
      <c r="Y1135" s="257"/>
      <c r="Z1135" s="257"/>
      <c r="AA1135" s="257"/>
      <c r="AB1135" s="257"/>
      <c r="AC1135" s="257"/>
      <c r="AD1135" s="257"/>
      <c r="AE1135" s="379"/>
      <c r="AF1135" s="368"/>
      <c r="AG1135" s="368"/>
      <c r="AH1135" s="368"/>
      <c r="AI1135" s="368"/>
      <c r="AJ1135" s="368"/>
      <c r="AK1135" s="368"/>
      <c r="AL1135" s="368"/>
      <c r="AM1135" s="368"/>
      <c r="AN1135" s="368"/>
      <c r="AO1135" s="368"/>
      <c r="AP1135" s="368"/>
      <c r="AQ1135" s="368"/>
      <c r="AR1135" s="368"/>
      <c r="AS1135" s="258">
        <f>SUM(AE1135:AR1135)</f>
        <v>0</v>
      </c>
    </row>
    <row r="1136" spans="1:45" ht="15" customHeight="1" outlineLevel="1">
      <c r="A1136" s="466"/>
      <c r="B1136" s="256" t="s">
        <v>345</v>
      </c>
      <c r="C1136" s="253" t="s">
        <v>163</v>
      </c>
      <c r="D1136" s="257"/>
      <c r="E1136" s="257"/>
      <c r="F1136" s="257"/>
      <c r="G1136" s="257"/>
      <c r="H1136" s="257"/>
      <c r="I1136" s="257"/>
      <c r="J1136" s="257"/>
      <c r="K1136" s="257"/>
      <c r="L1136" s="257"/>
      <c r="M1136" s="257"/>
      <c r="N1136" s="257"/>
      <c r="O1136" s="257"/>
      <c r="P1136" s="257"/>
      <c r="Q1136" s="257">
        <f>Q1135</f>
        <v>12</v>
      </c>
      <c r="R1136" s="257"/>
      <c r="S1136" s="257"/>
      <c r="T1136" s="257"/>
      <c r="U1136" s="257"/>
      <c r="V1136" s="257"/>
      <c r="W1136" s="257"/>
      <c r="X1136" s="257"/>
      <c r="Y1136" s="257"/>
      <c r="Z1136" s="257"/>
      <c r="AA1136" s="257"/>
      <c r="AB1136" s="257"/>
      <c r="AC1136" s="257"/>
      <c r="AD1136" s="257"/>
      <c r="AE1136" s="364">
        <f>AE1135</f>
        <v>0</v>
      </c>
      <c r="AF1136" s="364">
        <f t="shared" ref="AF1136" si="3414">AF1135</f>
        <v>0</v>
      </c>
      <c r="AG1136" s="364">
        <f t="shared" ref="AG1136" si="3415">AG1135</f>
        <v>0</v>
      </c>
      <c r="AH1136" s="364">
        <f t="shared" ref="AH1136" si="3416">AH1135</f>
        <v>0</v>
      </c>
      <c r="AI1136" s="364">
        <f t="shared" ref="AI1136" si="3417">AI1135</f>
        <v>0</v>
      </c>
      <c r="AJ1136" s="364">
        <f t="shared" ref="AJ1136" si="3418">AJ1135</f>
        <v>0</v>
      </c>
      <c r="AK1136" s="364">
        <f t="shared" ref="AK1136" si="3419">AK1135</f>
        <v>0</v>
      </c>
      <c r="AL1136" s="364">
        <f t="shared" ref="AL1136" si="3420">AL1135</f>
        <v>0</v>
      </c>
      <c r="AM1136" s="364">
        <f t="shared" ref="AM1136" si="3421">AM1135</f>
        <v>0</v>
      </c>
      <c r="AN1136" s="364">
        <f t="shared" ref="AN1136" si="3422">AN1135</f>
        <v>0</v>
      </c>
      <c r="AO1136" s="364">
        <f t="shared" ref="AO1136" si="3423">AO1135</f>
        <v>0</v>
      </c>
      <c r="AP1136" s="364">
        <f t="shared" ref="AP1136" si="3424">AP1135</f>
        <v>0</v>
      </c>
      <c r="AQ1136" s="364">
        <f t="shared" ref="AQ1136" si="3425">AQ1135</f>
        <v>0</v>
      </c>
      <c r="AR1136" s="364">
        <f t="shared" ref="AR1136" si="3426">AR1135</f>
        <v>0</v>
      </c>
      <c r="AS1136" s="268"/>
    </row>
    <row r="1137" spans="1:45" ht="15" customHeight="1" outlineLevel="1">
      <c r="A1137" s="466"/>
      <c r="B1137" s="381"/>
      <c r="C1137" s="253"/>
      <c r="D1137" s="253"/>
      <c r="E1137" s="253"/>
      <c r="F1137" s="253"/>
      <c r="G1137" s="253"/>
      <c r="H1137" s="253"/>
      <c r="I1137" s="253"/>
      <c r="J1137" s="253"/>
      <c r="K1137" s="253"/>
      <c r="L1137" s="253"/>
      <c r="M1137" s="253"/>
      <c r="N1137" s="253"/>
      <c r="O1137" s="253"/>
      <c r="P1137" s="253"/>
      <c r="Q1137" s="253"/>
      <c r="R1137" s="253"/>
      <c r="S1137" s="253"/>
      <c r="T1137" s="253"/>
      <c r="U1137" s="253"/>
      <c r="V1137" s="253"/>
      <c r="W1137" s="253"/>
      <c r="X1137" s="253"/>
      <c r="Y1137" s="253"/>
      <c r="Z1137" s="253"/>
      <c r="AA1137" s="253"/>
      <c r="AB1137" s="253"/>
      <c r="AC1137" s="253"/>
      <c r="AD1137" s="253"/>
      <c r="AE1137" s="365"/>
      <c r="AF1137" s="378"/>
      <c r="AG1137" s="378"/>
      <c r="AH1137" s="378"/>
      <c r="AI1137" s="378"/>
      <c r="AJ1137" s="378"/>
      <c r="AK1137" s="378"/>
      <c r="AL1137" s="378"/>
      <c r="AM1137" s="378"/>
      <c r="AN1137" s="378"/>
      <c r="AO1137" s="378"/>
      <c r="AP1137" s="378"/>
      <c r="AQ1137" s="378"/>
      <c r="AR1137" s="378"/>
      <c r="AS1137" s="268"/>
    </row>
    <row r="1138" spans="1:45" ht="32.1" customHeight="1" outlineLevel="1">
      <c r="A1138" s="466">
        <v>46</v>
      </c>
      <c r="B1138" s="381" t="s">
        <v>138</v>
      </c>
      <c r="C1138" s="253" t="s">
        <v>25</v>
      </c>
      <c r="D1138" s="257"/>
      <c r="E1138" s="257"/>
      <c r="F1138" s="257"/>
      <c r="G1138" s="257"/>
      <c r="H1138" s="257"/>
      <c r="I1138" s="257"/>
      <c r="J1138" s="257"/>
      <c r="K1138" s="257"/>
      <c r="L1138" s="257"/>
      <c r="M1138" s="257"/>
      <c r="N1138" s="257"/>
      <c r="O1138" s="257"/>
      <c r="P1138" s="257"/>
      <c r="Q1138" s="257">
        <v>12</v>
      </c>
      <c r="R1138" s="257"/>
      <c r="S1138" s="257"/>
      <c r="T1138" s="257"/>
      <c r="U1138" s="257"/>
      <c r="V1138" s="257"/>
      <c r="W1138" s="257"/>
      <c r="X1138" s="257"/>
      <c r="Y1138" s="257"/>
      <c r="Z1138" s="257"/>
      <c r="AA1138" s="257"/>
      <c r="AB1138" s="257"/>
      <c r="AC1138" s="257"/>
      <c r="AD1138" s="257"/>
      <c r="AE1138" s="379"/>
      <c r="AF1138" s="368"/>
      <c r="AG1138" s="368"/>
      <c r="AH1138" s="368"/>
      <c r="AI1138" s="368"/>
      <c r="AJ1138" s="368"/>
      <c r="AK1138" s="368"/>
      <c r="AL1138" s="368"/>
      <c r="AM1138" s="368"/>
      <c r="AN1138" s="368"/>
      <c r="AO1138" s="368"/>
      <c r="AP1138" s="368"/>
      <c r="AQ1138" s="368"/>
      <c r="AR1138" s="368"/>
      <c r="AS1138" s="258">
        <f>SUM(AE1138:AR1138)</f>
        <v>0</v>
      </c>
    </row>
    <row r="1139" spans="1:45" ht="15" customHeight="1" outlineLevel="1">
      <c r="A1139" s="466"/>
      <c r="B1139" s="256" t="s">
        <v>345</v>
      </c>
      <c r="C1139" s="253" t="s">
        <v>163</v>
      </c>
      <c r="D1139" s="257"/>
      <c r="E1139" s="257"/>
      <c r="F1139" s="257"/>
      <c r="G1139" s="257"/>
      <c r="H1139" s="257"/>
      <c r="I1139" s="257"/>
      <c r="J1139" s="257"/>
      <c r="K1139" s="257"/>
      <c r="L1139" s="257"/>
      <c r="M1139" s="257"/>
      <c r="N1139" s="257"/>
      <c r="O1139" s="257"/>
      <c r="P1139" s="257"/>
      <c r="Q1139" s="257">
        <f>Q1138</f>
        <v>12</v>
      </c>
      <c r="R1139" s="257"/>
      <c r="S1139" s="257"/>
      <c r="T1139" s="257"/>
      <c r="U1139" s="257"/>
      <c r="V1139" s="257"/>
      <c r="W1139" s="257"/>
      <c r="X1139" s="257"/>
      <c r="Y1139" s="257"/>
      <c r="Z1139" s="257"/>
      <c r="AA1139" s="257"/>
      <c r="AB1139" s="257"/>
      <c r="AC1139" s="257"/>
      <c r="AD1139" s="257"/>
      <c r="AE1139" s="364">
        <f>AE1138</f>
        <v>0</v>
      </c>
      <c r="AF1139" s="364">
        <f t="shared" ref="AF1139" si="3427">AF1138</f>
        <v>0</v>
      </c>
      <c r="AG1139" s="364">
        <f t="shared" ref="AG1139" si="3428">AG1138</f>
        <v>0</v>
      </c>
      <c r="AH1139" s="364">
        <f t="shared" ref="AH1139" si="3429">AH1138</f>
        <v>0</v>
      </c>
      <c r="AI1139" s="364">
        <f t="shared" ref="AI1139" si="3430">AI1138</f>
        <v>0</v>
      </c>
      <c r="AJ1139" s="364">
        <f t="shared" ref="AJ1139" si="3431">AJ1138</f>
        <v>0</v>
      </c>
      <c r="AK1139" s="364">
        <f t="shared" ref="AK1139" si="3432">AK1138</f>
        <v>0</v>
      </c>
      <c r="AL1139" s="364">
        <f t="shared" ref="AL1139" si="3433">AL1138</f>
        <v>0</v>
      </c>
      <c r="AM1139" s="364">
        <f t="shared" ref="AM1139" si="3434">AM1138</f>
        <v>0</v>
      </c>
      <c r="AN1139" s="364">
        <f t="shared" ref="AN1139" si="3435">AN1138</f>
        <v>0</v>
      </c>
      <c r="AO1139" s="364">
        <f t="shared" ref="AO1139" si="3436">AO1138</f>
        <v>0</v>
      </c>
      <c r="AP1139" s="364">
        <f t="shared" ref="AP1139" si="3437">AP1138</f>
        <v>0</v>
      </c>
      <c r="AQ1139" s="364">
        <f t="shared" ref="AQ1139" si="3438">AQ1138</f>
        <v>0</v>
      </c>
      <c r="AR1139" s="364">
        <f t="shared" ref="AR1139" si="3439">AR1138</f>
        <v>0</v>
      </c>
      <c r="AS1139" s="268"/>
    </row>
    <row r="1140" spans="1:45" ht="15" customHeight="1" outlineLevel="1">
      <c r="A1140" s="466"/>
      <c r="B1140" s="381"/>
      <c r="C1140" s="253"/>
      <c r="D1140" s="253"/>
      <c r="E1140" s="253"/>
      <c r="F1140" s="253"/>
      <c r="G1140" s="253"/>
      <c r="H1140" s="253"/>
      <c r="I1140" s="253"/>
      <c r="J1140" s="253"/>
      <c r="K1140" s="253"/>
      <c r="L1140" s="253"/>
      <c r="M1140" s="253"/>
      <c r="N1140" s="253"/>
      <c r="O1140" s="253"/>
      <c r="P1140" s="253"/>
      <c r="Q1140" s="253"/>
      <c r="R1140" s="253"/>
      <c r="S1140" s="253"/>
      <c r="T1140" s="253"/>
      <c r="U1140" s="253"/>
      <c r="V1140" s="253"/>
      <c r="W1140" s="253"/>
      <c r="X1140" s="253"/>
      <c r="Y1140" s="253"/>
      <c r="Z1140" s="253"/>
      <c r="AA1140" s="253"/>
      <c r="AB1140" s="253"/>
      <c r="AC1140" s="253"/>
      <c r="AD1140" s="253"/>
      <c r="AE1140" s="365"/>
      <c r="AF1140" s="378"/>
      <c r="AG1140" s="378"/>
      <c r="AH1140" s="378"/>
      <c r="AI1140" s="378"/>
      <c r="AJ1140" s="378"/>
      <c r="AK1140" s="378"/>
      <c r="AL1140" s="378"/>
      <c r="AM1140" s="378"/>
      <c r="AN1140" s="378"/>
      <c r="AO1140" s="378"/>
      <c r="AP1140" s="378"/>
      <c r="AQ1140" s="378"/>
      <c r="AR1140" s="378"/>
      <c r="AS1140" s="268"/>
    </row>
    <row r="1141" spans="1:45" ht="35.450000000000003" customHeight="1" outlineLevel="1">
      <c r="A1141" s="466">
        <v>47</v>
      </c>
      <c r="B1141" s="381" t="s">
        <v>139</v>
      </c>
      <c r="C1141" s="253" t="s">
        <v>25</v>
      </c>
      <c r="D1141" s="257"/>
      <c r="E1141" s="257"/>
      <c r="F1141" s="257"/>
      <c r="G1141" s="257"/>
      <c r="H1141" s="257"/>
      <c r="I1141" s="257"/>
      <c r="J1141" s="257"/>
      <c r="K1141" s="257"/>
      <c r="L1141" s="257"/>
      <c r="M1141" s="257"/>
      <c r="N1141" s="257"/>
      <c r="O1141" s="257"/>
      <c r="P1141" s="257"/>
      <c r="Q1141" s="257">
        <v>12</v>
      </c>
      <c r="R1141" s="257"/>
      <c r="S1141" s="257"/>
      <c r="T1141" s="257"/>
      <c r="U1141" s="257"/>
      <c r="V1141" s="257"/>
      <c r="W1141" s="257"/>
      <c r="X1141" s="257"/>
      <c r="Y1141" s="257"/>
      <c r="Z1141" s="257"/>
      <c r="AA1141" s="257"/>
      <c r="AB1141" s="257"/>
      <c r="AC1141" s="257"/>
      <c r="AD1141" s="257"/>
      <c r="AE1141" s="379"/>
      <c r="AF1141" s="368"/>
      <c r="AG1141" s="368"/>
      <c r="AH1141" s="368"/>
      <c r="AI1141" s="368"/>
      <c r="AJ1141" s="368"/>
      <c r="AK1141" s="368"/>
      <c r="AL1141" s="368"/>
      <c r="AM1141" s="368"/>
      <c r="AN1141" s="368"/>
      <c r="AO1141" s="368"/>
      <c r="AP1141" s="368"/>
      <c r="AQ1141" s="368"/>
      <c r="AR1141" s="368"/>
      <c r="AS1141" s="258">
        <f>SUM(AE1141:AR1141)</f>
        <v>0</v>
      </c>
    </row>
    <row r="1142" spans="1:45" ht="15" customHeight="1" outlineLevel="1">
      <c r="A1142" s="466"/>
      <c r="B1142" s="256" t="s">
        <v>345</v>
      </c>
      <c r="C1142" s="253" t="s">
        <v>163</v>
      </c>
      <c r="D1142" s="257"/>
      <c r="E1142" s="257"/>
      <c r="F1142" s="257"/>
      <c r="G1142" s="257"/>
      <c r="H1142" s="257"/>
      <c r="I1142" s="257"/>
      <c r="J1142" s="257"/>
      <c r="K1142" s="257"/>
      <c r="L1142" s="257"/>
      <c r="M1142" s="257"/>
      <c r="N1142" s="257"/>
      <c r="O1142" s="257"/>
      <c r="P1142" s="257"/>
      <c r="Q1142" s="257">
        <f>Q1141</f>
        <v>12</v>
      </c>
      <c r="R1142" s="257"/>
      <c r="S1142" s="257"/>
      <c r="T1142" s="257"/>
      <c r="U1142" s="257"/>
      <c r="V1142" s="257"/>
      <c r="W1142" s="257"/>
      <c r="X1142" s="257"/>
      <c r="Y1142" s="257"/>
      <c r="Z1142" s="257"/>
      <c r="AA1142" s="257"/>
      <c r="AB1142" s="257"/>
      <c r="AC1142" s="257"/>
      <c r="AD1142" s="257"/>
      <c r="AE1142" s="364">
        <f>AE1141</f>
        <v>0</v>
      </c>
      <c r="AF1142" s="364">
        <f t="shared" ref="AF1142" si="3440">AF1141</f>
        <v>0</v>
      </c>
      <c r="AG1142" s="364">
        <f t="shared" ref="AG1142" si="3441">AG1141</f>
        <v>0</v>
      </c>
      <c r="AH1142" s="364">
        <f t="shared" ref="AH1142" si="3442">AH1141</f>
        <v>0</v>
      </c>
      <c r="AI1142" s="364">
        <f t="shared" ref="AI1142" si="3443">AI1141</f>
        <v>0</v>
      </c>
      <c r="AJ1142" s="364">
        <f t="shared" ref="AJ1142" si="3444">AJ1141</f>
        <v>0</v>
      </c>
      <c r="AK1142" s="364">
        <f t="shared" ref="AK1142" si="3445">AK1141</f>
        <v>0</v>
      </c>
      <c r="AL1142" s="364">
        <f t="shared" ref="AL1142" si="3446">AL1141</f>
        <v>0</v>
      </c>
      <c r="AM1142" s="364">
        <f t="shared" ref="AM1142" si="3447">AM1141</f>
        <v>0</v>
      </c>
      <c r="AN1142" s="364">
        <f t="shared" ref="AN1142" si="3448">AN1141</f>
        <v>0</v>
      </c>
      <c r="AO1142" s="364">
        <f t="shared" ref="AO1142" si="3449">AO1141</f>
        <v>0</v>
      </c>
      <c r="AP1142" s="364">
        <f t="shared" ref="AP1142" si="3450">AP1141</f>
        <v>0</v>
      </c>
      <c r="AQ1142" s="364">
        <f t="shared" ref="AQ1142" si="3451">AQ1141</f>
        <v>0</v>
      </c>
      <c r="AR1142" s="364">
        <f t="shared" ref="AR1142" si="3452">AR1141</f>
        <v>0</v>
      </c>
      <c r="AS1142" s="268"/>
    </row>
    <row r="1143" spans="1:45" ht="15" customHeight="1" outlineLevel="1">
      <c r="A1143" s="466"/>
      <c r="B1143" s="381"/>
      <c r="C1143" s="253"/>
      <c r="D1143" s="253"/>
      <c r="E1143" s="253"/>
      <c r="F1143" s="253"/>
      <c r="G1143" s="253"/>
      <c r="H1143" s="253"/>
      <c r="I1143" s="253"/>
      <c r="J1143" s="253"/>
      <c r="K1143" s="253"/>
      <c r="L1143" s="253"/>
      <c r="M1143" s="253"/>
      <c r="N1143" s="253"/>
      <c r="O1143" s="253"/>
      <c r="P1143" s="253"/>
      <c r="Q1143" s="253"/>
      <c r="R1143" s="253"/>
      <c r="S1143" s="253"/>
      <c r="T1143" s="253"/>
      <c r="U1143" s="253"/>
      <c r="V1143" s="253"/>
      <c r="W1143" s="253"/>
      <c r="X1143" s="253"/>
      <c r="Y1143" s="253"/>
      <c r="Z1143" s="253"/>
      <c r="AA1143" s="253"/>
      <c r="AB1143" s="253"/>
      <c r="AC1143" s="253"/>
      <c r="AD1143" s="253"/>
      <c r="AE1143" s="365"/>
      <c r="AF1143" s="378"/>
      <c r="AG1143" s="378"/>
      <c r="AH1143" s="378"/>
      <c r="AI1143" s="378"/>
      <c r="AJ1143" s="378"/>
      <c r="AK1143" s="378"/>
      <c r="AL1143" s="378"/>
      <c r="AM1143" s="378"/>
      <c r="AN1143" s="378"/>
      <c r="AO1143" s="378"/>
      <c r="AP1143" s="378"/>
      <c r="AQ1143" s="378"/>
      <c r="AR1143" s="378"/>
      <c r="AS1143" s="268"/>
    </row>
    <row r="1144" spans="1:45" ht="39.75" customHeight="1" outlineLevel="1">
      <c r="A1144" s="466">
        <v>48</v>
      </c>
      <c r="B1144" s="381" t="s">
        <v>140</v>
      </c>
      <c r="C1144" s="253" t="s">
        <v>25</v>
      </c>
      <c r="D1144" s="257"/>
      <c r="E1144" s="257"/>
      <c r="F1144" s="257"/>
      <c r="G1144" s="257"/>
      <c r="H1144" s="257"/>
      <c r="I1144" s="257"/>
      <c r="J1144" s="257"/>
      <c r="K1144" s="257"/>
      <c r="L1144" s="257"/>
      <c r="M1144" s="257"/>
      <c r="N1144" s="257"/>
      <c r="O1144" s="257"/>
      <c r="P1144" s="257"/>
      <c r="Q1144" s="257">
        <v>12</v>
      </c>
      <c r="R1144" s="257"/>
      <c r="S1144" s="257"/>
      <c r="T1144" s="257"/>
      <c r="U1144" s="257"/>
      <c r="V1144" s="257"/>
      <c r="W1144" s="257"/>
      <c r="X1144" s="257"/>
      <c r="Y1144" s="257"/>
      <c r="Z1144" s="257"/>
      <c r="AA1144" s="257"/>
      <c r="AB1144" s="257"/>
      <c r="AC1144" s="257"/>
      <c r="AD1144" s="257"/>
      <c r="AE1144" s="379"/>
      <c r="AF1144" s="368"/>
      <c r="AG1144" s="368"/>
      <c r="AH1144" s="368"/>
      <c r="AI1144" s="368"/>
      <c r="AJ1144" s="368"/>
      <c r="AK1144" s="368"/>
      <c r="AL1144" s="368"/>
      <c r="AM1144" s="368"/>
      <c r="AN1144" s="368"/>
      <c r="AO1144" s="368"/>
      <c r="AP1144" s="368"/>
      <c r="AQ1144" s="368"/>
      <c r="AR1144" s="368"/>
      <c r="AS1144" s="258">
        <f>SUM(AE1144:AR1144)</f>
        <v>0</v>
      </c>
    </row>
    <row r="1145" spans="1:45" ht="15" customHeight="1" outlineLevel="1">
      <c r="A1145" s="466"/>
      <c r="B1145" s="256" t="s">
        <v>345</v>
      </c>
      <c r="C1145" s="253" t="s">
        <v>163</v>
      </c>
      <c r="D1145" s="257"/>
      <c r="E1145" s="257"/>
      <c r="F1145" s="257"/>
      <c r="G1145" s="257"/>
      <c r="H1145" s="257"/>
      <c r="I1145" s="257"/>
      <c r="J1145" s="257"/>
      <c r="K1145" s="257"/>
      <c r="L1145" s="257"/>
      <c r="M1145" s="257"/>
      <c r="N1145" s="257"/>
      <c r="O1145" s="257"/>
      <c r="P1145" s="257"/>
      <c r="Q1145" s="257">
        <f>Q1144</f>
        <v>12</v>
      </c>
      <c r="R1145" s="257"/>
      <c r="S1145" s="257"/>
      <c r="T1145" s="257"/>
      <c r="U1145" s="257"/>
      <c r="V1145" s="257"/>
      <c r="W1145" s="257"/>
      <c r="X1145" s="257"/>
      <c r="Y1145" s="257"/>
      <c r="Z1145" s="257"/>
      <c r="AA1145" s="257"/>
      <c r="AB1145" s="257"/>
      <c r="AC1145" s="257"/>
      <c r="AD1145" s="257"/>
      <c r="AE1145" s="364">
        <f>AE1144</f>
        <v>0</v>
      </c>
      <c r="AF1145" s="364">
        <f t="shared" ref="AF1145" si="3453">AF1144</f>
        <v>0</v>
      </c>
      <c r="AG1145" s="364">
        <f t="shared" ref="AG1145" si="3454">AG1144</f>
        <v>0</v>
      </c>
      <c r="AH1145" s="364">
        <f t="shared" ref="AH1145" si="3455">AH1144</f>
        <v>0</v>
      </c>
      <c r="AI1145" s="364">
        <f t="shared" ref="AI1145" si="3456">AI1144</f>
        <v>0</v>
      </c>
      <c r="AJ1145" s="364">
        <f t="shared" ref="AJ1145" si="3457">AJ1144</f>
        <v>0</v>
      </c>
      <c r="AK1145" s="364">
        <f t="shared" ref="AK1145" si="3458">AK1144</f>
        <v>0</v>
      </c>
      <c r="AL1145" s="364">
        <f t="shared" ref="AL1145" si="3459">AL1144</f>
        <v>0</v>
      </c>
      <c r="AM1145" s="364">
        <f t="shared" ref="AM1145" si="3460">AM1144</f>
        <v>0</v>
      </c>
      <c r="AN1145" s="364">
        <f t="shared" ref="AN1145" si="3461">AN1144</f>
        <v>0</v>
      </c>
      <c r="AO1145" s="364">
        <f t="shared" ref="AO1145" si="3462">AO1144</f>
        <v>0</v>
      </c>
      <c r="AP1145" s="364">
        <f t="shared" ref="AP1145" si="3463">AP1144</f>
        <v>0</v>
      </c>
      <c r="AQ1145" s="364">
        <f t="shared" ref="AQ1145" si="3464">AQ1144</f>
        <v>0</v>
      </c>
      <c r="AR1145" s="364">
        <f t="shared" ref="AR1145" si="3465">AR1144</f>
        <v>0</v>
      </c>
      <c r="AS1145" s="268"/>
    </row>
    <row r="1146" spans="1:45" ht="15" customHeight="1" outlineLevel="1">
      <c r="A1146" s="466"/>
      <c r="B1146" s="381"/>
      <c r="C1146" s="253"/>
      <c r="D1146" s="253"/>
      <c r="E1146" s="253"/>
      <c r="F1146" s="253"/>
      <c r="G1146" s="253"/>
      <c r="H1146" s="253"/>
      <c r="I1146" s="253"/>
      <c r="J1146" s="253"/>
      <c r="K1146" s="253"/>
      <c r="L1146" s="253"/>
      <c r="M1146" s="253"/>
      <c r="N1146" s="253"/>
      <c r="O1146" s="253"/>
      <c r="P1146" s="253"/>
      <c r="Q1146" s="253"/>
      <c r="R1146" s="253"/>
      <c r="S1146" s="253"/>
      <c r="T1146" s="253"/>
      <c r="U1146" s="253"/>
      <c r="V1146" s="253"/>
      <c r="W1146" s="253"/>
      <c r="X1146" s="253"/>
      <c r="Y1146" s="253"/>
      <c r="Z1146" s="253"/>
      <c r="AA1146" s="253"/>
      <c r="AB1146" s="253"/>
      <c r="AC1146" s="253"/>
      <c r="AD1146" s="253"/>
      <c r="AE1146" s="365"/>
      <c r="AF1146" s="378"/>
      <c r="AG1146" s="378"/>
      <c r="AH1146" s="378"/>
      <c r="AI1146" s="378"/>
      <c r="AJ1146" s="378"/>
      <c r="AK1146" s="378"/>
      <c r="AL1146" s="378"/>
      <c r="AM1146" s="378"/>
      <c r="AN1146" s="378"/>
      <c r="AO1146" s="378"/>
      <c r="AP1146" s="378"/>
      <c r="AQ1146" s="378"/>
      <c r="AR1146" s="378"/>
      <c r="AS1146" s="268"/>
    </row>
    <row r="1147" spans="1:45" ht="33" customHeight="1" outlineLevel="1">
      <c r="A1147" s="466">
        <v>49</v>
      </c>
      <c r="B1147" s="381" t="s">
        <v>141</v>
      </c>
      <c r="C1147" s="253" t="s">
        <v>25</v>
      </c>
      <c r="D1147" s="257"/>
      <c r="E1147" s="257"/>
      <c r="F1147" s="257"/>
      <c r="G1147" s="257"/>
      <c r="H1147" s="257"/>
      <c r="I1147" s="257"/>
      <c r="J1147" s="257"/>
      <c r="K1147" s="257"/>
      <c r="L1147" s="257"/>
      <c r="M1147" s="257"/>
      <c r="N1147" s="257"/>
      <c r="O1147" s="257"/>
      <c r="P1147" s="257"/>
      <c r="Q1147" s="257">
        <v>12</v>
      </c>
      <c r="R1147" s="257"/>
      <c r="S1147" s="257"/>
      <c r="T1147" s="257"/>
      <c r="U1147" s="257"/>
      <c r="V1147" s="257"/>
      <c r="W1147" s="257"/>
      <c r="X1147" s="257"/>
      <c r="Y1147" s="257"/>
      <c r="Z1147" s="257"/>
      <c r="AA1147" s="257"/>
      <c r="AB1147" s="257"/>
      <c r="AC1147" s="257"/>
      <c r="AD1147" s="257"/>
      <c r="AE1147" s="379"/>
      <c r="AF1147" s="368"/>
      <c r="AG1147" s="368"/>
      <c r="AH1147" s="368"/>
      <c r="AI1147" s="368"/>
      <c r="AJ1147" s="368"/>
      <c r="AK1147" s="368"/>
      <c r="AL1147" s="368"/>
      <c r="AM1147" s="368"/>
      <c r="AN1147" s="368"/>
      <c r="AO1147" s="368"/>
      <c r="AP1147" s="368"/>
      <c r="AQ1147" s="368"/>
      <c r="AR1147" s="368"/>
      <c r="AS1147" s="258">
        <f>SUM(AE1147:AR1147)</f>
        <v>0</v>
      </c>
    </row>
    <row r="1148" spans="1:45" ht="15" customHeight="1" outlineLevel="1">
      <c r="A1148" s="466"/>
      <c r="B1148" s="256" t="s">
        <v>345</v>
      </c>
      <c r="C1148" s="253" t="s">
        <v>163</v>
      </c>
      <c r="D1148" s="257"/>
      <c r="E1148" s="257"/>
      <c r="F1148" s="257"/>
      <c r="G1148" s="257"/>
      <c r="H1148" s="257"/>
      <c r="I1148" s="257"/>
      <c r="J1148" s="257"/>
      <c r="K1148" s="257"/>
      <c r="L1148" s="257"/>
      <c r="M1148" s="257"/>
      <c r="N1148" s="257"/>
      <c r="O1148" s="257"/>
      <c r="P1148" s="257"/>
      <c r="Q1148" s="257">
        <f>Q1147</f>
        <v>12</v>
      </c>
      <c r="R1148" s="257"/>
      <c r="S1148" s="257"/>
      <c r="T1148" s="257"/>
      <c r="U1148" s="257"/>
      <c r="V1148" s="257"/>
      <c r="W1148" s="257"/>
      <c r="X1148" s="257"/>
      <c r="Y1148" s="257"/>
      <c r="Z1148" s="257"/>
      <c r="AA1148" s="257"/>
      <c r="AB1148" s="257"/>
      <c r="AC1148" s="257"/>
      <c r="AD1148" s="257"/>
      <c r="AE1148" s="364">
        <f>AE1147</f>
        <v>0</v>
      </c>
      <c r="AF1148" s="364">
        <f t="shared" ref="AF1148" si="3466">AF1147</f>
        <v>0</v>
      </c>
      <c r="AG1148" s="364">
        <f t="shared" ref="AG1148" si="3467">AG1147</f>
        <v>0</v>
      </c>
      <c r="AH1148" s="364">
        <f t="shared" ref="AH1148" si="3468">AH1147</f>
        <v>0</v>
      </c>
      <c r="AI1148" s="364">
        <f t="shared" ref="AI1148" si="3469">AI1147</f>
        <v>0</v>
      </c>
      <c r="AJ1148" s="364">
        <f t="shared" ref="AJ1148" si="3470">AJ1147</f>
        <v>0</v>
      </c>
      <c r="AK1148" s="364">
        <f t="shared" ref="AK1148" si="3471">AK1147</f>
        <v>0</v>
      </c>
      <c r="AL1148" s="364">
        <f t="shared" ref="AL1148" si="3472">AL1147</f>
        <v>0</v>
      </c>
      <c r="AM1148" s="364">
        <f t="shared" ref="AM1148" si="3473">AM1147</f>
        <v>0</v>
      </c>
      <c r="AN1148" s="364">
        <f t="shared" ref="AN1148" si="3474">AN1147</f>
        <v>0</v>
      </c>
      <c r="AO1148" s="364">
        <f t="shared" ref="AO1148" si="3475">AO1147</f>
        <v>0</v>
      </c>
      <c r="AP1148" s="364">
        <f t="shared" ref="AP1148" si="3476">AP1147</f>
        <v>0</v>
      </c>
      <c r="AQ1148" s="364">
        <f t="shared" ref="AQ1148" si="3477">AQ1147</f>
        <v>0</v>
      </c>
      <c r="AR1148" s="364">
        <f t="shared" ref="AR1148" si="3478">AR1147</f>
        <v>0</v>
      </c>
      <c r="AS1148" s="268"/>
    </row>
    <row r="1149" spans="1:45" ht="15" customHeight="1" outlineLevel="1">
      <c r="A1149" s="466"/>
      <c r="B1149" s="256"/>
      <c r="C1149" s="253"/>
      <c r="D1149" s="671"/>
      <c r="E1149" s="671"/>
      <c r="F1149" s="671"/>
      <c r="G1149" s="671"/>
      <c r="H1149" s="671"/>
      <c r="I1149" s="671"/>
      <c r="J1149" s="671"/>
      <c r="K1149" s="671"/>
      <c r="L1149" s="671"/>
      <c r="M1149" s="671"/>
      <c r="N1149" s="671"/>
      <c r="O1149" s="671"/>
      <c r="P1149" s="671"/>
      <c r="Q1149" s="671"/>
      <c r="R1149" s="671"/>
      <c r="S1149" s="671"/>
      <c r="T1149" s="671"/>
      <c r="U1149" s="671"/>
      <c r="V1149" s="671"/>
      <c r="W1149" s="671"/>
      <c r="X1149" s="671"/>
      <c r="Y1149" s="671"/>
      <c r="Z1149" s="671"/>
      <c r="AA1149" s="671"/>
      <c r="AB1149" s="671"/>
      <c r="AC1149" s="671"/>
      <c r="AD1149" s="671"/>
      <c r="AE1149" s="364"/>
      <c r="AF1149" s="364"/>
      <c r="AG1149" s="364"/>
      <c r="AH1149" s="364"/>
      <c r="AI1149" s="364"/>
      <c r="AJ1149" s="364"/>
      <c r="AK1149" s="364"/>
      <c r="AL1149" s="364"/>
      <c r="AM1149" s="364"/>
      <c r="AN1149" s="364"/>
      <c r="AO1149" s="364"/>
      <c r="AP1149" s="364"/>
      <c r="AQ1149" s="364"/>
      <c r="AR1149" s="364"/>
      <c r="AS1149" s="268"/>
    </row>
    <row r="1150" spans="1:45" ht="15.75" outlineLevel="1">
      <c r="A1150" s="466"/>
      <c r="B1150" s="676" t="s">
        <v>935</v>
      </c>
      <c r="E1150"/>
      <c r="F1150"/>
      <c r="G1150"/>
      <c r="H1150"/>
      <c r="I1150"/>
      <c r="J1150"/>
      <c r="K1150"/>
      <c r="L1150"/>
      <c r="M1150"/>
      <c r="N1150"/>
      <c r="O1150"/>
      <c r="P1150"/>
      <c r="AS1150" s="672"/>
    </row>
    <row r="1151" spans="1:45" outlineLevel="1">
      <c r="A1151" s="466">
        <v>50</v>
      </c>
      <c r="B1151" s="256"/>
      <c r="AS1151" s="672"/>
    </row>
    <row r="1152" spans="1:45" ht="15.75" outlineLevel="1">
      <c r="A1152" s="466"/>
      <c r="B1152" s="381" t="s">
        <v>934</v>
      </c>
      <c r="C1152" s="253" t="s">
        <v>25</v>
      </c>
      <c r="D1152" s="257"/>
      <c r="E1152" s="257"/>
      <c r="F1152" s="257"/>
      <c r="G1152" s="257"/>
      <c r="H1152" s="257"/>
      <c r="I1152" s="257"/>
      <c r="J1152" s="257"/>
      <c r="K1152" s="257"/>
      <c r="L1152" s="257"/>
      <c r="M1152" s="257"/>
      <c r="N1152" s="257"/>
      <c r="O1152" s="257"/>
      <c r="P1152" s="257"/>
      <c r="Q1152" s="257">
        <v>12</v>
      </c>
      <c r="R1152" s="257"/>
      <c r="S1152" s="257"/>
      <c r="T1152" s="257"/>
      <c r="U1152" s="257"/>
      <c r="V1152" s="257"/>
      <c r="W1152" s="257"/>
      <c r="X1152" s="257"/>
      <c r="Y1152" s="257"/>
      <c r="Z1152" s="257"/>
      <c r="AA1152" s="257"/>
      <c r="AB1152" s="257"/>
      <c r="AC1152" s="257"/>
      <c r="AD1152" s="257"/>
      <c r="AE1152" s="379"/>
      <c r="AF1152" s="368"/>
      <c r="AG1152" s="368"/>
      <c r="AH1152" s="368"/>
      <c r="AI1152" s="368"/>
      <c r="AJ1152" s="368"/>
      <c r="AK1152" s="368"/>
      <c r="AL1152" s="368"/>
      <c r="AM1152" s="368"/>
      <c r="AN1152" s="368"/>
      <c r="AO1152" s="368"/>
      <c r="AP1152" s="368"/>
      <c r="AQ1152" s="368"/>
      <c r="AR1152" s="368"/>
      <c r="AS1152" s="258">
        <f>SUM(AE1152:AR1152)</f>
        <v>0</v>
      </c>
    </row>
    <row r="1153" spans="1:45" outlineLevel="1">
      <c r="A1153" s="466"/>
      <c r="B1153" s="256" t="s">
        <v>345</v>
      </c>
      <c r="C1153" s="253" t="s">
        <v>163</v>
      </c>
      <c r="D1153" s="257"/>
      <c r="E1153" s="257"/>
      <c r="F1153" s="257"/>
      <c r="G1153" s="257"/>
      <c r="H1153" s="257"/>
      <c r="I1153" s="257"/>
      <c r="J1153" s="257"/>
      <c r="K1153" s="257"/>
      <c r="L1153" s="257"/>
      <c r="M1153" s="257"/>
      <c r="N1153" s="257"/>
      <c r="O1153" s="257"/>
      <c r="P1153" s="257"/>
      <c r="Q1153" s="257">
        <f>Q1152</f>
        <v>12</v>
      </c>
      <c r="R1153" s="257"/>
      <c r="S1153" s="257"/>
      <c r="T1153" s="257"/>
      <c r="U1153" s="257"/>
      <c r="V1153" s="257"/>
      <c r="W1153" s="257"/>
      <c r="X1153" s="257"/>
      <c r="Y1153" s="257"/>
      <c r="Z1153" s="257"/>
      <c r="AA1153" s="257"/>
      <c r="AB1153" s="257"/>
      <c r="AC1153" s="257"/>
      <c r="AD1153" s="257"/>
      <c r="AE1153" s="364">
        <f>AE1152</f>
        <v>0</v>
      </c>
      <c r="AF1153" s="364">
        <f t="shared" ref="AF1153:AR1153" si="3479">AF1152</f>
        <v>0</v>
      </c>
      <c r="AG1153" s="364">
        <f t="shared" si="3479"/>
        <v>0</v>
      </c>
      <c r="AH1153" s="364">
        <f t="shared" si="3479"/>
        <v>0</v>
      </c>
      <c r="AI1153" s="364">
        <f t="shared" si="3479"/>
        <v>0</v>
      </c>
      <c r="AJ1153" s="364">
        <f t="shared" si="3479"/>
        <v>0</v>
      </c>
      <c r="AK1153" s="364">
        <f t="shared" si="3479"/>
        <v>0</v>
      </c>
      <c r="AL1153" s="364">
        <f t="shared" si="3479"/>
        <v>0</v>
      </c>
      <c r="AM1153" s="364">
        <f t="shared" si="3479"/>
        <v>0</v>
      </c>
      <c r="AN1153" s="364">
        <f t="shared" si="3479"/>
        <v>0</v>
      </c>
      <c r="AO1153" s="364">
        <f t="shared" si="3479"/>
        <v>0</v>
      </c>
      <c r="AP1153" s="364">
        <f t="shared" si="3479"/>
        <v>0</v>
      </c>
      <c r="AQ1153" s="364">
        <f t="shared" si="3479"/>
        <v>0</v>
      </c>
      <c r="AR1153" s="364">
        <f t="shared" si="3479"/>
        <v>0</v>
      </c>
      <c r="AS1153" s="268"/>
    </row>
    <row r="1154" spans="1:45" outlineLevel="1">
      <c r="A1154" s="466"/>
      <c r="B1154" s="256"/>
      <c r="C1154" s="267"/>
      <c r="D1154" s="253"/>
      <c r="E1154" s="253"/>
      <c r="F1154" s="253"/>
      <c r="G1154" s="253"/>
      <c r="H1154" s="253"/>
      <c r="I1154" s="253"/>
      <c r="J1154" s="253"/>
      <c r="K1154" s="253"/>
      <c r="L1154" s="253"/>
      <c r="M1154" s="253"/>
      <c r="N1154" s="253"/>
      <c r="O1154" s="253"/>
      <c r="P1154" s="253"/>
      <c r="Q1154" s="253"/>
      <c r="R1154" s="253"/>
      <c r="S1154" s="253"/>
      <c r="T1154" s="253"/>
      <c r="U1154" s="253"/>
      <c r="V1154" s="253"/>
      <c r="W1154" s="253"/>
      <c r="X1154" s="253"/>
      <c r="Y1154" s="253"/>
      <c r="Z1154" s="253"/>
      <c r="AA1154" s="253"/>
      <c r="AB1154" s="253"/>
      <c r="AC1154" s="253"/>
      <c r="AD1154" s="253"/>
      <c r="AE1154" s="263"/>
      <c r="AF1154" s="263"/>
      <c r="AG1154" s="263"/>
      <c r="AH1154" s="263"/>
      <c r="AI1154" s="263"/>
      <c r="AJ1154" s="263"/>
      <c r="AK1154" s="263"/>
      <c r="AL1154" s="263"/>
      <c r="AM1154" s="263"/>
      <c r="AN1154" s="263"/>
      <c r="AO1154" s="263"/>
      <c r="AP1154" s="263"/>
      <c r="AQ1154" s="263"/>
      <c r="AR1154" s="263"/>
      <c r="AS1154" s="268"/>
    </row>
    <row r="1155" spans="1:45" ht="15.75">
      <c r="B1155" s="288" t="s">
        <v>346</v>
      </c>
      <c r="C1155" s="290"/>
      <c r="D1155" s="290">
        <f>SUM(D993:D1148)</f>
        <v>0</v>
      </c>
      <c r="E1155" s="290">
        <f>SUM(E993:E1148)</f>
        <v>1852815.2645667691</v>
      </c>
      <c r="F1155" s="290">
        <f t="shared" ref="F1155:P1155" si="3480">SUM(F993:F1148)</f>
        <v>1852815.2645667691</v>
      </c>
      <c r="G1155" s="290">
        <f t="shared" si="3480"/>
        <v>1852815.2645667691</v>
      </c>
      <c r="H1155" s="290">
        <f t="shared" si="3480"/>
        <v>1852815.2645667691</v>
      </c>
      <c r="I1155" s="290">
        <f t="shared" si="3480"/>
        <v>0</v>
      </c>
      <c r="J1155" s="290">
        <f t="shared" si="3480"/>
        <v>0</v>
      </c>
      <c r="K1155" s="290">
        <f t="shared" si="3480"/>
        <v>0</v>
      </c>
      <c r="L1155" s="290">
        <f t="shared" si="3480"/>
        <v>0</v>
      </c>
      <c r="M1155" s="290">
        <f t="shared" si="3480"/>
        <v>0</v>
      </c>
      <c r="N1155" s="290">
        <f t="shared" si="3480"/>
        <v>0</v>
      </c>
      <c r="O1155" s="290">
        <f t="shared" si="3480"/>
        <v>0</v>
      </c>
      <c r="P1155" s="290">
        <f t="shared" si="3480"/>
        <v>0</v>
      </c>
      <c r="Q1155" s="290"/>
      <c r="R1155" s="290">
        <f>SUM(R993:R1148)</f>
        <v>0</v>
      </c>
      <c r="S1155" s="290">
        <f>SUM(S993:S1148)</f>
        <v>172.03976582206809</v>
      </c>
      <c r="T1155" s="290">
        <f t="shared" ref="T1155:AD1155" si="3481">SUM(T993:T1148)</f>
        <v>172.03976582206809</v>
      </c>
      <c r="U1155" s="290">
        <f t="shared" si="3481"/>
        <v>172.03976582206809</v>
      </c>
      <c r="V1155" s="290">
        <f t="shared" si="3481"/>
        <v>172.03976582206809</v>
      </c>
      <c r="W1155" s="290">
        <f t="shared" si="3481"/>
        <v>0</v>
      </c>
      <c r="X1155" s="290">
        <f t="shared" si="3481"/>
        <v>0</v>
      </c>
      <c r="Y1155" s="290">
        <f t="shared" si="3481"/>
        <v>0</v>
      </c>
      <c r="Z1155" s="290">
        <f t="shared" si="3481"/>
        <v>0</v>
      </c>
      <c r="AA1155" s="290">
        <f t="shared" si="3481"/>
        <v>0</v>
      </c>
      <c r="AB1155" s="290">
        <f t="shared" si="3481"/>
        <v>0</v>
      </c>
      <c r="AC1155" s="290">
        <f t="shared" si="3481"/>
        <v>0</v>
      </c>
      <c r="AD1155" s="290">
        <f t="shared" si="3481"/>
        <v>0</v>
      </c>
      <c r="AE1155" s="290">
        <f>IF(AE991="kWh",SUMPRODUCT(D993:D1153,AE993:AE1153))</f>
        <v>0</v>
      </c>
      <c r="AF1155" s="290">
        <f>IF(AF991="kWh",SUMPRODUCT(D993:D1153,AF993:AF1153))</f>
        <v>0</v>
      </c>
      <c r="AG1155" s="290">
        <f>IF(AG991="kw",SUMPRODUCT($Q$993:$Q$1153,$R$993:$R$1153,AG993:AG1153),SUMPRODUCT($D$993:$D$1153,AG993:AG1153))</f>
        <v>0</v>
      </c>
      <c r="AH1155" s="290">
        <f>IF(AH991="kw",SUMPRODUCT($Q$993:$Q$1153,$R$993:$R$1153,AH993:AH1153),SUMPRODUCT($D$993:$D$1153,AH993:AH1153))</f>
        <v>0</v>
      </c>
      <c r="AI1155" s="290">
        <f t="shared" ref="AI1155:AR1155" si="3482">IF(AI991="kw",SUMPRODUCT($Q$993:$Q$1153,$R$993:$R$1153,AI993:AI1153),SUMPRODUCT($D$993:$D$1153,AI993:AI1153))</f>
        <v>0</v>
      </c>
      <c r="AJ1155" s="290">
        <f t="shared" si="3482"/>
        <v>0</v>
      </c>
      <c r="AK1155" s="290">
        <f t="shared" si="3482"/>
        <v>0</v>
      </c>
      <c r="AL1155" s="290">
        <f t="shared" si="3482"/>
        <v>0</v>
      </c>
      <c r="AM1155" s="290">
        <f t="shared" si="3482"/>
        <v>0</v>
      </c>
      <c r="AN1155" s="290">
        <f t="shared" si="3482"/>
        <v>0</v>
      </c>
      <c r="AO1155" s="290">
        <f t="shared" si="3482"/>
        <v>0</v>
      </c>
      <c r="AP1155" s="290">
        <f t="shared" si="3482"/>
        <v>0</v>
      </c>
      <c r="AQ1155" s="290">
        <f t="shared" si="3482"/>
        <v>0</v>
      </c>
      <c r="AR1155" s="290">
        <f t="shared" si="3482"/>
        <v>0</v>
      </c>
      <c r="AS1155" s="291"/>
    </row>
    <row r="1156" spans="1:45" ht="15.75">
      <c r="B1156" s="345" t="s">
        <v>347</v>
      </c>
      <c r="C1156" s="346"/>
      <c r="D1156" s="346"/>
      <c r="E1156" s="346"/>
      <c r="F1156" s="346"/>
      <c r="G1156" s="346"/>
      <c r="H1156" s="346"/>
      <c r="I1156" s="346"/>
      <c r="J1156" s="346"/>
      <c r="K1156" s="346"/>
      <c r="L1156" s="346"/>
      <c r="M1156" s="346"/>
      <c r="N1156" s="346"/>
      <c r="O1156" s="346"/>
      <c r="P1156" s="346"/>
      <c r="Q1156" s="346"/>
      <c r="R1156" s="346"/>
      <c r="S1156" s="346"/>
      <c r="T1156" s="346"/>
      <c r="U1156" s="346"/>
      <c r="V1156" s="346"/>
      <c r="W1156" s="346"/>
      <c r="X1156" s="346"/>
      <c r="Y1156" s="346"/>
      <c r="Z1156" s="346"/>
      <c r="AA1156" s="346"/>
      <c r="AB1156" s="346"/>
      <c r="AC1156" s="346"/>
      <c r="AD1156" s="346"/>
      <c r="AE1156" s="346">
        <f>HLOOKUP(AE990,'2. LRAMVA Threshold'!$B$42:$Q$60,12,FALSE)</f>
        <v>0</v>
      </c>
      <c r="AF1156" s="346">
        <f>HLOOKUP(AF990,'2. LRAMVA Threshold'!$B$42:$Q$53,12,FALSE)</f>
        <v>0</v>
      </c>
      <c r="AG1156" s="346">
        <f>HLOOKUP(AG795,'2. LRAMVA Threshold'!$B$42:$Q$53,12,FALSE)</f>
        <v>0</v>
      </c>
      <c r="AH1156" s="346">
        <f>HLOOKUP(AH795,'2. LRAMVA Threshold'!$B$42:$Q$53,12,FALSE)</f>
        <v>0</v>
      </c>
      <c r="AI1156" s="346">
        <f>HLOOKUP(AI795,'2. LRAMVA Threshold'!$B$42:$Q$53,12,FALSE)</f>
        <v>0</v>
      </c>
      <c r="AJ1156" s="346">
        <f>HLOOKUP(AJ795,'2. LRAMVA Threshold'!$B$42:$Q$53,12,FALSE)</f>
        <v>0</v>
      </c>
      <c r="AK1156" s="346">
        <f>HLOOKUP(AK795,'2. LRAMVA Threshold'!$B$42:$Q$53,12,FALSE)</f>
        <v>0</v>
      </c>
      <c r="AL1156" s="346">
        <f>HLOOKUP(AL795,'2. LRAMVA Threshold'!$B$42:$Q$53,12,FALSE)</f>
        <v>0</v>
      </c>
      <c r="AM1156" s="346">
        <f>HLOOKUP(AM795,'2. LRAMVA Threshold'!$B$42:$Q$53,12,FALSE)</f>
        <v>0</v>
      </c>
      <c r="AN1156" s="346">
        <f>HLOOKUP(AN795,'2. LRAMVA Threshold'!$B$42:$Q$53,12,FALSE)</f>
        <v>0</v>
      </c>
      <c r="AO1156" s="346">
        <f>HLOOKUP(AO795,'2. LRAMVA Threshold'!$B$42:$Q$53,12,FALSE)</f>
        <v>0</v>
      </c>
      <c r="AP1156" s="346">
        <f>HLOOKUP(AP795,'2. LRAMVA Threshold'!$B$42:$Q$53,12,FALSE)</f>
        <v>0</v>
      </c>
      <c r="AQ1156" s="346">
        <f>HLOOKUP(AQ795,'2. LRAMVA Threshold'!$B$42:$Q$53,12,FALSE)</f>
        <v>0</v>
      </c>
      <c r="AR1156" s="346">
        <f>HLOOKUP(AR795,'2. LRAMVA Threshold'!$B$42:$Q$53,12,FALSE)</f>
        <v>0</v>
      </c>
      <c r="AS1156" s="395"/>
    </row>
    <row r="1157" spans="1:45">
      <c r="B1157" s="348"/>
      <c r="C1157" s="385"/>
      <c r="D1157" s="386"/>
      <c r="E1157" s="386"/>
      <c r="F1157" s="386"/>
      <c r="G1157" s="386"/>
      <c r="H1157" s="386"/>
      <c r="I1157" s="386"/>
      <c r="J1157" s="386"/>
      <c r="K1157" s="386"/>
      <c r="L1157" s="386"/>
      <c r="M1157" s="386"/>
      <c r="N1157" s="350"/>
      <c r="O1157" s="350"/>
      <c r="P1157" s="350"/>
      <c r="Q1157" s="386"/>
      <c r="R1157" s="387"/>
      <c r="S1157" s="386"/>
      <c r="T1157" s="386"/>
      <c r="U1157" s="386"/>
      <c r="V1157" s="388"/>
      <c r="W1157" s="388"/>
      <c r="X1157" s="388"/>
      <c r="Y1157" s="388"/>
      <c r="Z1157" s="386"/>
      <c r="AA1157" s="386"/>
      <c r="AB1157" s="350"/>
      <c r="AC1157" s="350"/>
      <c r="AD1157" s="350"/>
      <c r="AE1157" s="389"/>
      <c r="AF1157" s="389"/>
      <c r="AG1157" s="389"/>
      <c r="AH1157" s="389"/>
      <c r="AI1157" s="389"/>
      <c r="AJ1157" s="389"/>
      <c r="AK1157" s="389"/>
      <c r="AL1157" s="353"/>
      <c r="AM1157" s="353"/>
      <c r="AN1157" s="353"/>
      <c r="AO1157" s="353"/>
      <c r="AP1157" s="353"/>
      <c r="AQ1157" s="353"/>
      <c r="AR1157" s="353"/>
      <c r="AS1157" s="694"/>
    </row>
    <row r="1158" spans="1:45">
      <c r="B1158" s="285" t="s">
        <v>348</v>
      </c>
      <c r="C1158" s="298"/>
      <c r="D1158" s="298"/>
      <c r="E1158" s="331"/>
      <c r="F1158" s="331"/>
      <c r="G1158" s="331"/>
      <c r="H1158" s="331"/>
      <c r="I1158" s="331"/>
      <c r="J1158" s="331"/>
      <c r="K1158" s="331"/>
      <c r="L1158" s="331"/>
      <c r="M1158" s="331"/>
      <c r="N1158" s="331"/>
      <c r="O1158" s="331"/>
      <c r="P1158" s="331"/>
      <c r="Q1158" s="331"/>
      <c r="R1158" s="253"/>
      <c r="S1158" s="300"/>
      <c r="T1158" s="300"/>
      <c r="U1158" s="300"/>
      <c r="V1158" s="299"/>
      <c r="W1158" s="299"/>
      <c r="X1158" s="299"/>
      <c r="Y1158" s="299"/>
      <c r="Z1158" s="300"/>
      <c r="AA1158" s="300"/>
      <c r="AB1158" s="300"/>
      <c r="AC1158" s="300"/>
      <c r="AD1158" s="300"/>
      <c r="AE1158" s="736">
        <f>HLOOKUP(AE$35,'3.  Distribution Rates'!$C$122:$P$135,12,FALSE)</f>
        <v>0</v>
      </c>
      <c r="AF1158" s="736">
        <f>HLOOKUP(AF$35,'3.  Distribution Rates'!$C$122:$P$135,12,FALSE)</f>
        <v>2.0400000000000001E-2</v>
      </c>
      <c r="AG1158" s="301">
        <f>HLOOKUP(AG$35,'3.  Distribution Rates'!$C$122:$P$135,12,FALSE)</f>
        <v>4.8807999999999998</v>
      </c>
      <c r="AH1158" s="301">
        <f>HLOOKUP(AH$35,'3.  Distribution Rates'!$C$122:$P$135,12,FALSE)</f>
        <v>4.9724000000000004</v>
      </c>
      <c r="AI1158" s="301">
        <f>HLOOKUP(AI$35,'3.  Distribution Rates'!$C$122:$P$135,12,FALSE)</f>
        <v>0</v>
      </c>
      <c r="AJ1158" s="301">
        <f>HLOOKUP(AJ$35,'3.  Distribution Rates'!$C$122:$P$135,12,FALSE)</f>
        <v>0</v>
      </c>
      <c r="AK1158" s="301">
        <f>HLOOKUP(AK$35,'3.  Distribution Rates'!$C$122:$P$135,12,FALSE)</f>
        <v>0</v>
      </c>
      <c r="AL1158" s="301">
        <f>HLOOKUP(AL$35,'3.  Distribution Rates'!$C$122:$P$135,12,FALSE)</f>
        <v>0</v>
      </c>
      <c r="AM1158" s="301">
        <f>HLOOKUP(AM$35,'3.  Distribution Rates'!$C$122:$P$135,12,FALSE)</f>
        <v>0</v>
      </c>
      <c r="AN1158" s="301">
        <f>HLOOKUP(AN$35,'3.  Distribution Rates'!$C$122:$P$135,12,FALSE)</f>
        <v>0</v>
      </c>
      <c r="AO1158" s="301">
        <f>HLOOKUP(AO$35,'3.  Distribution Rates'!$C$122:$P$135,12,FALSE)</f>
        <v>0</v>
      </c>
      <c r="AP1158" s="301">
        <f>HLOOKUP(AP$35,'3.  Distribution Rates'!$C$122:$P$135,12,FALSE)</f>
        <v>0</v>
      </c>
      <c r="AQ1158" s="301">
        <f>HLOOKUP(AQ$35,'3.  Distribution Rates'!$C$122:$P$135,12,FALSE)</f>
        <v>0</v>
      </c>
      <c r="AR1158" s="301">
        <f>HLOOKUP(AR$35,'3.  Distribution Rates'!$C$122:$P$135,12,FALSE)</f>
        <v>0</v>
      </c>
      <c r="AS1158" s="695"/>
    </row>
    <row r="1159" spans="1:45">
      <c r="B1159" s="285" t="s">
        <v>352</v>
      </c>
      <c r="C1159" s="303"/>
      <c r="D1159" s="245"/>
      <c r="E1159" s="242"/>
      <c r="F1159" s="242"/>
      <c r="G1159" s="242"/>
      <c r="H1159" s="242"/>
      <c r="I1159" s="242"/>
      <c r="J1159" s="242"/>
      <c r="K1159" s="242"/>
      <c r="L1159" s="242"/>
      <c r="M1159" s="242"/>
      <c r="N1159" s="242"/>
      <c r="O1159" s="242"/>
      <c r="P1159" s="242"/>
      <c r="Q1159" s="242"/>
      <c r="R1159" s="253"/>
      <c r="S1159" s="242"/>
      <c r="T1159" s="242"/>
      <c r="U1159" s="242"/>
      <c r="V1159" s="245"/>
      <c r="W1159" s="245"/>
      <c r="X1159" s="245"/>
      <c r="Y1159" s="245"/>
      <c r="Z1159" s="242"/>
      <c r="AA1159" s="242"/>
      <c r="AB1159" s="242"/>
      <c r="AC1159" s="242"/>
      <c r="AD1159" s="242"/>
      <c r="AE1159" s="333">
        <f>'4.  2011-2014 LRAM'!AM143*AE1158</f>
        <v>0</v>
      </c>
      <c r="AF1159" s="333">
        <f>'4.  2011-2014 LRAM'!AN143*AF1158</f>
        <v>0</v>
      </c>
      <c r="AG1159" s="333">
        <f>'4.  2011-2014 LRAM'!AO143*AG1158</f>
        <v>0</v>
      </c>
      <c r="AH1159" s="333">
        <f>'4.  2011-2014 LRAM'!AP143*AH1158</f>
        <v>0</v>
      </c>
      <c r="AI1159" s="333">
        <f>'4.  2011-2014 LRAM'!AQ143*AI1158</f>
        <v>0</v>
      </c>
      <c r="AJ1159" s="333">
        <f>'4.  2011-2014 LRAM'!AR143*AJ1158</f>
        <v>0</v>
      </c>
      <c r="AK1159" s="333">
        <f>'4.  2011-2014 LRAM'!AS143*AK1158</f>
        <v>0</v>
      </c>
      <c r="AL1159" s="333">
        <f>'4.  2011-2014 LRAM'!AT143*AL1158</f>
        <v>0</v>
      </c>
      <c r="AM1159" s="333">
        <f>'4.  2011-2014 LRAM'!AU143*AM1158</f>
        <v>0</v>
      </c>
      <c r="AN1159" s="333">
        <f>'4.  2011-2014 LRAM'!AV143*AN1158</f>
        <v>0</v>
      </c>
      <c r="AO1159" s="333">
        <f>'4.  2011-2014 LRAM'!AW143*AO1158</f>
        <v>0</v>
      </c>
      <c r="AP1159" s="333">
        <f>'4.  2011-2014 LRAM'!AX143*AP1158</f>
        <v>0</v>
      </c>
      <c r="AQ1159" s="333">
        <f>'4.  2011-2014 LRAM'!AY143*AQ1158</f>
        <v>0</v>
      </c>
      <c r="AR1159" s="333">
        <f>'4.  2011-2014 LRAM'!AZ143*AR1158</f>
        <v>0</v>
      </c>
      <c r="AS1159" s="696">
        <f t="shared" ref="AS1159:AS1168" si="3483">SUM(AE1159:AR1159)</f>
        <v>0</v>
      </c>
    </row>
    <row r="1160" spans="1:45">
      <c r="B1160" s="285" t="s">
        <v>353</v>
      </c>
      <c r="C1160" s="303"/>
      <c r="D1160" s="245"/>
      <c r="E1160" s="242"/>
      <c r="F1160" s="242"/>
      <c r="G1160" s="242"/>
      <c r="H1160" s="242"/>
      <c r="I1160" s="242"/>
      <c r="J1160" s="242"/>
      <c r="K1160" s="242"/>
      <c r="L1160" s="242"/>
      <c r="M1160" s="242"/>
      <c r="N1160" s="242"/>
      <c r="O1160" s="242"/>
      <c r="P1160" s="242"/>
      <c r="Q1160" s="242"/>
      <c r="R1160" s="253"/>
      <c r="S1160" s="242"/>
      <c r="T1160" s="242"/>
      <c r="U1160" s="242"/>
      <c r="V1160" s="245"/>
      <c r="W1160" s="245"/>
      <c r="X1160" s="245"/>
      <c r="Y1160" s="245"/>
      <c r="Z1160" s="242"/>
      <c r="AA1160" s="242"/>
      <c r="AB1160" s="242"/>
      <c r="AC1160" s="242"/>
      <c r="AD1160" s="242"/>
      <c r="AE1160" s="333">
        <f>'4.  2011-2014 LRAM'!AM282*AE1158</f>
        <v>0</v>
      </c>
      <c r="AF1160" s="333">
        <f>'4.  2011-2014 LRAM'!AN282*AF1158</f>
        <v>0</v>
      </c>
      <c r="AG1160" s="333">
        <f>'4.  2011-2014 LRAM'!AO282*AG1158</f>
        <v>0</v>
      </c>
      <c r="AH1160" s="333">
        <f>'4.  2011-2014 LRAM'!AP282*AH1158</f>
        <v>0</v>
      </c>
      <c r="AI1160" s="333">
        <f>'4.  2011-2014 LRAM'!AQ282*AI1158</f>
        <v>0</v>
      </c>
      <c r="AJ1160" s="333">
        <f>'4.  2011-2014 LRAM'!AR282*AJ1158</f>
        <v>0</v>
      </c>
      <c r="AK1160" s="333">
        <f>'4.  2011-2014 LRAM'!AS282*AK1158</f>
        <v>0</v>
      </c>
      <c r="AL1160" s="333">
        <f>'4.  2011-2014 LRAM'!AT282*AL1158</f>
        <v>0</v>
      </c>
      <c r="AM1160" s="333">
        <f>'4.  2011-2014 LRAM'!AU282*AM1158</f>
        <v>0</v>
      </c>
      <c r="AN1160" s="333">
        <f>'4.  2011-2014 LRAM'!AV282*AN1158</f>
        <v>0</v>
      </c>
      <c r="AO1160" s="333">
        <f>'4.  2011-2014 LRAM'!AW282*AO1158</f>
        <v>0</v>
      </c>
      <c r="AP1160" s="333">
        <f>'4.  2011-2014 LRAM'!AX282*AP1158</f>
        <v>0</v>
      </c>
      <c r="AQ1160" s="333">
        <f>'4.  2011-2014 LRAM'!AY282*AQ1158</f>
        <v>0</v>
      </c>
      <c r="AR1160" s="333">
        <f>'4.  2011-2014 LRAM'!AZ282*AR1158</f>
        <v>0</v>
      </c>
      <c r="AS1160" s="696">
        <f t="shared" si="3483"/>
        <v>0</v>
      </c>
    </row>
    <row r="1161" spans="1:45">
      <c r="B1161" s="285" t="s">
        <v>354</v>
      </c>
      <c r="C1161" s="303"/>
      <c r="D1161" s="245"/>
      <c r="E1161" s="242"/>
      <c r="F1161" s="242"/>
      <c r="G1161" s="242"/>
      <c r="H1161" s="242"/>
      <c r="I1161" s="242"/>
      <c r="J1161" s="242"/>
      <c r="K1161" s="242"/>
      <c r="L1161" s="242"/>
      <c r="M1161" s="242"/>
      <c r="N1161" s="242"/>
      <c r="O1161" s="242"/>
      <c r="P1161" s="242"/>
      <c r="Q1161" s="242"/>
      <c r="R1161" s="253"/>
      <c r="S1161" s="242"/>
      <c r="T1161" s="242"/>
      <c r="U1161" s="242"/>
      <c r="V1161" s="245"/>
      <c r="W1161" s="245"/>
      <c r="X1161" s="245"/>
      <c r="Y1161" s="245"/>
      <c r="Z1161" s="242"/>
      <c r="AA1161" s="242"/>
      <c r="AB1161" s="242"/>
      <c r="AC1161" s="242"/>
      <c r="AD1161" s="242"/>
      <c r="AE1161" s="333">
        <f>'4.  2011-2014 LRAM'!AM418*AE1158</f>
        <v>0</v>
      </c>
      <c r="AF1161" s="333">
        <f>'4.  2011-2014 LRAM'!AN418*AF1158</f>
        <v>0</v>
      </c>
      <c r="AG1161" s="333">
        <f>'4.  2011-2014 LRAM'!AO418*AG1158</f>
        <v>0</v>
      </c>
      <c r="AH1161" s="333">
        <f>'4.  2011-2014 LRAM'!AP418*AH1158</f>
        <v>0</v>
      </c>
      <c r="AI1161" s="333">
        <f>'4.  2011-2014 LRAM'!AQ418*AI1158</f>
        <v>0</v>
      </c>
      <c r="AJ1161" s="333">
        <f>'4.  2011-2014 LRAM'!AR418*AJ1158</f>
        <v>0</v>
      </c>
      <c r="AK1161" s="333">
        <f>'4.  2011-2014 LRAM'!AS418*AK1158</f>
        <v>0</v>
      </c>
      <c r="AL1161" s="333">
        <f>'4.  2011-2014 LRAM'!AT418*AL1158</f>
        <v>0</v>
      </c>
      <c r="AM1161" s="333">
        <f>'4.  2011-2014 LRAM'!AU418*AM1158</f>
        <v>0</v>
      </c>
      <c r="AN1161" s="333">
        <f>'4.  2011-2014 LRAM'!AV418*AN1158</f>
        <v>0</v>
      </c>
      <c r="AO1161" s="333">
        <f>'4.  2011-2014 LRAM'!AW418*AO1158</f>
        <v>0</v>
      </c>
      <c r="AP1161" s="333">
        <f>'4.  2011-2014 LRAM'!AX418*AP1158</f>
        <v>0</v>
      </c>
      <c r="AQ1161" s="333">
        <f>'4.  2011-2014 LRAM'!AY418*AQ1158</f>
        <v>0</v>
      </c>
      <c r="AR1161" s="333">
        <f>'4.  2011-2014 LRAM'!AZ418*AR1158</f>
        <v>0</v>
      </c>
      <c r="AS1161" s="696">
        <f t="shared" si="3483"/>
        <v>0</v>
      </c>
    </row>
    <row r="1162" spans="1:45">
      <c r="B1162" s="285" t="s">
        <v>355</v>
      </c>
      <c r="C1162" s="303"/>
      <c r="D1162" s="245"/>
      <c r="E1162" s="242"/>
      <c r="F1162" s="242"/>
      <c r="G1162" s="242"/>
      <c r="H1162" s="242"/>
      <c r="I1162" s="242"/>
      <c r="J1162" s="242"/>
      <c r="K1162" s="242"/>
      <c r="L1162" s="242"/>
      <c r="M1162" s="242"/>
      <c r="N1162" s="242"/>
      <c r="O1162" s="242"/>
      <c r="P1162" s="242"/>
      <c r="Q1162" s="242"/>
      <c r="R1162" s="253"/>
      <c r="S1162" s="242"/>
      <c r="T1162" s="242"/>
      <c r="U1162" s="242"/>
      <c r="V1162" s="245"/>
      <c r="W1162" s="245"/>
      <c r="X1162" s="245"/>
      <c r="Y1162" s="245"/>
      <c r="Z1162" s="242"/>
      <c r="AA1162" s="242"/>
      <c r="AB1162" s="242"/>
      <c r="AC1162" s="242"/>
      <c r="AD1162" s="242"/>
      <c r="AE1162" s="333">
        <f>'4.  2011-2014 LRAM'!AM555*AE1158</f>
        <v>0</v>
      </c>
      <c r="AF1162" s="333">
        <f>'4.  2011-2014 LRAM'!AN555*AF1158</f>
        <v>0</v>
      </c>
      <c r="AG1162" s="333">
        <f>'4.  2011-2014 LRAM'!AO555*AG1158</f>
        <v>0</v>
      </c>
      <c r="AH1162" s="333">
        <f>'4.  2011-2014 LRAM'!AP555*AH1158</f>
        <v>0</v>
      </c>
      <c r="AI1162" s="333">
        <f>'4.  2011-2014 LRAM'!AQ555*AI1158</f>
        <v>0</v>
      </c>
      <c r="AJ1162" s="333">
        <f>'4.  2011-2014 LRAM'!AR555*AJ1158</f>
        <v>0</v>
      </c>
      <c r="AK1162" s="333">
        <f>'4.  2011-2014 LRAM'!AS555*AK1158</f>
        <v>0</v>
      </c>
      <c r="AL1162" s="333">
        <f>'4.  2011-2014 LRAM'!AT555*AL1158</f>
        <v>0</v>
      </c>
      <c r="AM1162" s="333">
        <f>'4.  2011-2014 LRAM'!AU555*AM1158</f>
        <v>0</v>
      </c>
      <c r="AN1162" s="333">
        <f>'4.  2011-2014 LRAM'!AV555*AN1158</f>
        <v>0</v>
      </c>
      <c r="AO1162" s="333">
        <f>'4.  2011-2014 LRAM'!AW555*AO1158</f>
        <v>0</v>
      </c>
      <c r="AP1162" s="333">
        <f>'4.  2011-2014 LRAM'!AX555*AP1158</f>
        <v>0</v>
      </c>
      <c r="AQ1162" s="333">
        <f>'4.  2011-2014 LRAM'!AY555*AQ1158</f>
        <v>0</v>
      </c>
      <c r="AR1162" s="333">
        <f>'4.  2011-2014 LRAM'!AZ555*AR1158</f>
        <v>0</v>
      </c>
      <c r="AS1162" s="696">
        <f>SUM(AE1162:AR1162)</f>
        <v>0</v>
      </c>
    </row>
    <row r="1163" spans="1:45">
      <c r="B1163" s="285" t="s">
        <v>356</v>
      </c>
      <c r="C1163" s="303"/>
      <c r="D1163" s="245"/>
      <c r="E1163" s="242"/>
      <c r="F1163" s="242"/>
      <c r="G1163" s="242"/>
      <c r="H1163" s="242"/>
      <c r="I1163" s="242"/>
      <c r="J1163" s="242"/>
      <c r="K1163" s="242"/>
      <c r="L1163" s="242"/>
      <c r="M1163" s="242"/>
      <c r="N1163" s="242"/>
      <c r="O1163" s="242"/>
      <c r="P1163" s="242"/>
      <c r="Q1163" s="242"/>
      <c r="R1163" s="253"/>
      <c r="S1163" s="242"/>
      <c r="T1163" s="242"/>
      <c r="U1163" s="242"/>
      <c r="V1163" s="245"/>
      <c r="W1163" s="245"/>
      <c r="X1163" s="245"/>
      <c r="Y1163" s="245"/>
      <c r="Z1163" s="242"/>
      <c r="AA1163" s="242"/>
      <c r="AB1163" s="242"/>
      <c r="AC1163" s="242"/>
      <c r="AD1163" s="242"/>
      <c r="AE1163" s="333">
        <f>AE212*AE1158</f>
        <v>0</v>
      </c>
      <c r="AF1163" s="333">
        <f t="shared" ref="AF1163:AR1163" si="3484">AF212*AF1158</f>
        <v>0</v>
      </c>
      <c r="AG1163" s="333">
        <f t="shared" si="3484"/>
        <v>0</v>
      </c>
      <c r="AH1163" s="333">
        <f t="shared" si="3484"/>
        <v>0</v>
      </c>
      <c r="AI1163" s="333">
        <f t="shared" si="3484"/>
        <v>0</v>
      </c>
      <c r="AJ1163" s="333">
        <f t="shared" si="3484"/>
        <v>0</v>
      </c>
      <c r="AK1163" s="333">
        <f t="shared" si="3484"/>
        <v>0</v>
      </c>
      <c r="AL1163" s="333">
        <f t="shared" si="3484"/>
        <v>0</v>
      </c>
      <c r="AM1163" s="333">
        <f t="shared" si="3484"/>
        <v>0</v>
      </c>
      <c r="AN1163" s="333">
        <f t="shared" si="3484"/>
        <v>0</v>
      </c>
      <c r="AO1163" s="333">
        <f t="shared" si="3484"/>
        <v>0</v>
      </c>
      <c r="AP1163" s="333">
        <f t="shared" si="3484"/>
        <v>0</v>
      </c>
      <c r="AQ1163" s="333">
        <f t="shared" si="3484"/>
        <v>0</v>
      </c>
      <c r="AR1163" s="333">
        <f t="shared" si="3484"/>
        <v>0</v>
      </c>
      <c r="AS1163" s="696">
        <f t="shared" si="3483"/>
        <v>0</v>
      </c>
    </row>
    <row r="1164" spans="1:45">
      <c r="B1164" s="285" t="s">
        <v>357</v>
      </c>
      <c r="C1164" s="303"/>
      <c r="D1164" s="245"/>
      <c r="E1164" s="242"/>
      <c r="F1164" s="242"/>
      <c r="G1164" s="242"/>
      <c r="H1164" s="242"/>
      <c r="I1164" s="242"/>
      <c r="J1164" s="242"/>
      <c r="K1164" s="242"/>
      <c r="L1164" s="242"/>
      <c r="M1164" s="242"/>
      <c r="N1164" s="242"/>
      <c r="O1164" s="242"/>
      <c r="P1164" s="242"/>
      <c r="Q1164" s="242"/>
      <c r="R1164" s="253"/>
      <c r="S1164" s="242"/>
      <c r="T1164" s="242"/>
      <c r="U1164" s="242"/>
      <c r="V1164" s="245"/>
      <c r="W1164" s="245"/>
      <c r="X1164" s="245"/>
      <c r="Y1164" s="245"/>
      <c r="Z1164" s="242"/>
      <c r="AA1164" s="242"/>
      <c r="AB1164" s="242"/>
      <c r="AC1164" s="242"/>
      <c r="AD1164" s="242"/>
      <c r="AE1164" s="333">
        <f>AE402*AE1158</f>
        <v>0</v>
      </c>
      <c r="AF1164" s="333">
        <f t="shared" ref="AF1164:AR1164" si="3485">AF402*AF1158</f>
        <v>0</v>
      </c>
      <c r="AG1164" s="333">
        <f t="shared" si="3485"/>
        <v>0</v>
      </c>
      <c r="AH1164" s="333">
        <f t="shared" si="3485"/>
        <v>0</v>
      </c>
      <c r="AI1164" s="333">
        <f t="shared" si="3485"/>
        <v>0</v>
      </c>
      <c r="AJ1164" s="333">
        <f t="shared" si="3485"/>
        <v>0</v>
      </c>
      <c r="AK1164" s="333">
        <f t="shared" si="3485"/>
        <v>0</v>
      </c>
      <c r="AL1164" s="333">
        <f t="shared" si="3485"/>
        <v>0</v>
      </c>
      <c r="AM1164" s="333">
        <f t="shared" si="3485"/>
        <v>0</v>
      </c>
      <c r="AN1164" s="333">
        <f t="shared" si="3485"/>
        <v>0</v>
      </c>
      <c r="AO1164" s="333">
        <f t="shared" si="3485"/>
        <v>0</v>
      </c>
      <c r="AP1164" s="333">
        <f t="shared" si="3485"/>
        <v>0</v>
      </c>
      <c r="AQ1164" s="333">
        <f t="shared" si="3485"/>
        <v>0</v>
      </c>
      <c r="AR1164" s="333">
        <f t="shared" si="3485"/>
        <v>0</v>
      </c>
      <c r="AS1164" s="696">
        <f t="shared" si="3483"/>
        <v>0</v>
      </c>
    </row>
    <row r="1165" spans="1:45">
      <c r="B1165" s="285" t="s">
        <v>358</v>
      </c>
      <c r="C1165" s="303"/>
      <c r="D1165" s="245"/>
      <c r="E1165" s="242"/>
      <c r="F1165" s="242"/>
      <c r="G1165" s="242"/>
      <c r="H1165" s="242"/>
      <c r="I1165" s="242"/>
      <c r="J1165" s="242"/>
      <c r="K1165" s="242"/>
      <c r="L1165" s="242"/>
      <c r="M1165" s="242"/>
      <c r="N1165" s="242"/>
      <c r="O1165" s="242"/>
      <c r="P1165" s="242"/>
      <c r="Q1165" s="242"/>
      <c r="R1165" s="253"/>
      <c r="S1165" s="242"/>
      <c r="T1165" s="242"/>
      <c r="U1165" s="242"/>
      <c r="V1165" s="245"/>
      <c r="W1165" s="245"/>
      <c r="X1165" s="245"/>
      <c r="Y1165" s="245"/>
      <c r="Z1165" s="242"/>
      <c r="AA1165" s="242"/>
      <c r="AB1165" s="242"/>
      <c r="AC1165" s="242"/>
      <c r="AD1165" s="242"/>
      <c r="AE1165" s="333">
        <f>AE592*AE1158</f>
        <v>0</v>
      </c>
      <c r="AF1165" s="333">
        <f t="shared" ref="AF1165:AR1165" si="3486">AF592*AF1158</f>
        <v>0</v>
      </c>
      <c r="AG1165" s="333">
        <f t="shared" si="3486"/>
        <v>0</v>
      </c>
      <c r="AH1165" s="333">
        <f t="shared" si="3486"/>
        <v>0</v>
      </c>
      <c r="AI1165" s="333">
        <f t="shared" si="3486"/>
        <v>0</v>
      </c>
      <c r="AJ1165" s="333">
        <f t="shared" si="3486"/>
        <v>0</v>
      </c>
      <c r="AK1165" s="333">
        <f t="shared" si="3486"/>
        <v>0</v>
      </c>
      <c r="AL1165" s="333">
        <f t="shared" si="3486"/>
        <v>0</v>
      </c>
      <c r="AM1165" s="333">
        <f t="shared" si="3486"/>
        <v>0</v>
      </c>
      <c r="AN1165" s="333">
        <f t="shared" si="3486"/>
        <v>0</v>
      </c>
      <c r="AO1165" s="333">
        <f t="shared" si="3486"/>
        <v>0</v>
      </c>
      <c r="AP1165" s="333">
        <f t="shared" si="3486"/>
        <v>0</v>
      </c>
      <c r="AQ1165" s="333">
        <f t="shared" si="3486"/>
        <v>0</v>
      </c>
      <c r="AR1165" s="333">
        <f t="shared" si="3486"/>
        <v>0</v>
      </c>
      <c r="AS1165" s="696">
        <f t="shared" si="3483"/>
        <v>0</v>
      </c>
    </row>
    <row r="1166" spans="1:45">
      <c r="B1166" s="285" t="s">
        <v>359</v>
      </c>
      <c r="C1166" s="303"/>
      <c r="D1166" s="245"/>
      <c r="E1166" s="242"/>
      <c r="F1166" s="242"/>
      <c r="G1166" s="242"/>
      <c r="H1166" s="242"/>
      <c r="I1166" s="242"/>
      <c r="J1166" s="242"/>
      <c r="K1166" s="242"/>
      <c r="L1166" s="242"/>
      <c r="M1166" s="242"/>
      <c r="N1166" s="242"/>
      <c r="O1166" s="242"/>
      <c r="P1166" s="242"/>
      <c r="Q1166" s="242"/>
      <c r="R1166" s="253"/>
      <c r="S1166" s="242"/>
      <c r="T1166" s="242"/>
      <c r="U1166" s="242"/>
      <c r="V1166" s="245"/>
      <c r="W1166" s="245"/>
      <c r="X1166" s="245"/>
      <c r="Y1166" s="245"/>
      <c r="Z1166" s="242"/>
      <c r="AA1166" s="242"/>
      <c r="AB1166" s="242"/>
      <c r="AC1166" s="242"/>
      <c r="AD1166" s="242"/>
      <c r="AE1166" s="333">
        <f>AE782*AE1158</f>
        <v>0</v>
      </c>
      <c r="AF1166" s="333">
        <f t="shared" ref="AF1166:AR1166" si="3487">AF782*AF1158</f>
        <v>0</v>
      </c>
      <c r="AG1166" s="333">
        <f t="shared" si="3487"/>
        <v>0</v>
      </c>
      <c r="AH1166" s="333">
        <f t="shared" si="3487"/>
        <v>0</v>
      </c>
      <c r="AI1166" s="333">
        <f t="shared" si="3487"/>
        <v>0</v>
      </c>
      <c r="AJ1166" s="333">
        <f t="shared" si="3487"/>
        <v>0</v>
      </c>
      <c r="AK1166" s="333">
        <f t="shared" si="3487"/>
        <v>0</v>
      </c>
      <c r="AL1166" s="333">
        <f t="shared" si="3487"/>
        <v>0</v>
      </c>
      <c r="AM1166" s="333">
        <f t="shared" si="3487"/>
        <v>0</v>
      </c>
      <c r="AN1166" s="333">
        <f t="shared" si="3487"/>
        <v>0</v>
      </c>
      <c r="AO1166" s="333">
        <f t="shared" si="3487"/>
        <v>0</v>
      </c>
      <c r="AP1166" s="333">
        <f t="shared" si="3487"/>
        <v>0</v>
      </c>
      <c r="AQ1166" s="333">
        <f t="shared" si="3487"/>
        <v>0</v>
      </c>
      <c r="AR1166" s="333">
        <f t="shared" si="3487"/>
        <v>0</v>
      </c>
      <c r="AS1166" s="696">
        <f t="shared" si="3483"/>
        <v>0</v>
      </c>
    </row>
    <row r="1167" spans="1:45">
      <c r="B1167" s="285" t="s">
        <v>360</v>
      </c>
      <c r="C1167" s="303"/>
      <c r="D1167" s="245"/>
      <c r="E1167" s="242"/>
      <c r="F1167" s="242"/>
      <c r="G1167" s="242"/>
      <c r="H1167" s="242"/>
      <c r="I1167" s="242"/>
      <c r="J1167" s="242"/>
      <c r="K1167" s="242"/>
      <c r="L1167" s="242"/>
      <c r="M1167" s="242"/>
      <c r="N1167" s="242"/>
      <c r="O1167" s="242"/>
      <c r="P1167" s="242"/>
      <c r="Q1167" s="242"/>
      <c r="R1167" s="253"/>
      <c r="S1167" s="242"/>
      <c r="T1167" s="242"/>
      <c r="U1167" s="242"/>
      <c r="V1167" s="245"/>
      <c r="W1167" s="245"/>
      <c r="X1167" s="245"/>
      <c r="Y1167" s="245"/>
      <c r="Z1167" s="242"/>
      <c r="AA1167" s="242"/>
      <c r="AB1167" s="242"/>
      <c r="AC1167" s="242"/>
      <c r="AD1167" s="242"/>
      <c r="AE1167" s="333">
        <f>AE977*AE1158</f>
        <v>0</v>
      </c>
      <c r="AF1167" s="333">
        <f t="shared" ref="AF1167:AR1167" si="3488">AF977*AF1158</f>
        <v>0</v>
      </c>
      <c r="AG1167" s="333">
        <f t="shared" si="3488"/>
        <v>0</v>
      </c>
      <c r="AH1167" s="333">
        <f t="shared" si="3488"/>
        <v>0</v>
      </c>
      <c r="AI1167" s="333">
        <f t="shared" si="3488"/>
        <v>0</v>
      </c>
      <c r="AJ1167" s="333">
        <f t="shared" si="3488"/>
        <v>0</v>
      </c>
      <c r="AK1167" s="333">
        <f t="shared" si="3488"/>
        <v>0</v>
      </c>
      <c r="AL1167" s="333">
        <f t="shared" si="3488"/>
        <v>0</v>
      </c>
      <c r="AM1167" s="333">
        <f t="shared" si="3488"/>
        <v>0</v>
      </c>
      <c r="AN1167" s="333">
        <f t="shared" si="3488"/>
        <v>0</v>
      </c>
      <c r="AO1167" s="333">
        <f t="shared" si="3488"/>
        <v>0</v>
      </c>
      <c r="AP1167" s="333">
        <f t="shared" si="3488"/>
        <v>0</v>
      </c>
      <c r="AQ1167" s="333">
        <f t="shared" si="3488"/>
        <v>0</v>
      </c>
      <c r="AR1167" s="333">
        <f t="shared" si="3488"/>
        <v>0</v>
      </c>
      <c r="AS1167" s="696">
        <f t="shared" si="3483"/>
        <v>0</v>
      </c>
    </row>
    <row r="1168" spans="1:45">
      <c r="B1168" s="285" t="s">
        <v>361</v>
      </c>
      <c r="C1168" s="303"/>
      <c r="D1168" s="245"/>
      <c r="E1168" s="242"/>
      <c r="F1168" s="242"/>
      <c r="G1168" s="242"/>
      <c r="H1168" s="242"/>
      <c r="I1168" s="242"/>
      <c r="J1168" s="242"/>
      <c r="K1168" s="242"/>
      <c r="L1168" s="242"/>
      <c r="M1168" s="242"/>
      <c r="N1168" s="242"/>
      <c r="O1168" s="242"/>
      <c r="P1168" s="242"/>
      <c r="Q1168" s="242"/>
      <c r="R1168" s="253"/>
      <c r="S1168" s="242"/>
      <c r="T1168" s="242"/>
      <c r="U1168" s="242"/>
      <c r="V1168" s="245"/>
      <c r="W1168" s="245"/>
      <c r="X1168" s="245"/>
      <c r="Y1168" s="245"/>
      <c r="Z1168" s="242"/>
      <c r="AA1168" s="242"/>
      <c r="AB1168" s="242"/>
      <c r="AC1168" s="242"/>
      <c r="AD1168" s="242"/>
      <c r="AE1168" s="333">
        <f>AE1155*AE1158</f>
        <v>0</v>
      </c>
      <c r="AF1168" s="333">
        <f t="shared" ref="AF1168:AR1168" si="3489">AF1155*AF1158</f>
        <v>0</v>
      </c>
      <c r="AG1168" s="333">
        <f t="shared" si="3489"/>
        <v>0</v>
      </c>
      <c r="AH1168" s="333">
        <f t="shared" si="3489"/>
        <v>0</v>
      </c>
      <c r="AI1168" s="333">
        <f t="shared" si="3489"/>
        <v>0</v>
      </c>
      <c r="AJ1168" s="333">
        <f t="shared" si="3489"/>
        <v>0</v>
      </c>
      <c r="AK1168" s="333">
        <f t="shared" si="3489"/>
        <v>0</v>
      </c>
      <c r="AL1168" s="333">
        <f t="shared" si="3489"/>
        <v>0</v>
      </c>
      <c r="AM1168" s="333">
        <f t="shared" si="3489"/>
        <v>0</v>
      </c>
      <c r="AN1168" s="333">
        <f t="shared" si="3489"/>
        <v>0</v>
      </c>
      <c r="AO1168" s="333">
        <f t="shared" si="3489"/>
        <v>0</v>
      </c>
      <c r="AP1168" s="333">
        <f t="shared" si="3489"/>
        <v>0</v>
      </c>
      <c r="AQ1168" s="333">
        <f t="shared" si="3489"/>
        <v>0</v>
      </c>
      <c r="AR1168" s="333">
        <f t="shared" si="3489"/>
        <v>0</v>
      </c>
      <c r="AS1168" s="696">
        <f t="shared" si="3483"/>
        <v>0</v>
      </c>
    </row>
    <row r="1169" spans="2:45" ht="15.75">
      <c r="B1169" s="307" t="s">
        <v>351</v>
      </c>
      <c r="C1169" s="303"/>
      <c r="D1169" s="265"/>
      <c r="E1169" s="295"/>
      <c r="F1169" s="295"/>
      <c r="G1169" s="295"/>
      <c r="H1169" s="295"/>
      <c r="I1169" s="295"/>
      <c r="J1169" s="295"/>
      <c r="K1169" s="295"/>
      <c r="L1169" s="295"/>
      <c r="M1169" s="295"/>
      <c r="N1169" s="295"/>
      <c r="O1169" s="295"/>
      <c r="P1169" s="295"/>
      <c r="Q1169" s="295"/>
      <c r="R1169" s="262"/>
      <c r="S1169" s="295"/>
      <c r="T1169" s="295"/>
      <c r="U1169" s="295"/>
      <c r="V1169" s="265"/>
      <c r="W1169" s="265"/>
      <c r="X1169" s="265"/>
      <c r="Y1169" s="265"/>
      <c r="Z1169" s="295"/>
      <c r="AA1169" s="295"/>
      <c r="AB1169" s="295"/>
      <c r="AC1169" s="295"/>
      <c r="AD1169" s="295"/>
      <c r="AE1169" s="304">
        <f>SUM(AE1159:AE1168)</f>
        <v>0</v>
      </c>
      <c r="AF1169" s="304">
        <f>SUM(AF1159:AF1168)</f>
        <v>0</v>
      </c>
      <c r="AG1169" s="304">
        <f t="shared" ref="AG1169:AK1169" si="3490">SUM(AG1159:AG1168)</f>
        <v>0</v>
      </c>
      <c r="AH1169" s="304">
        <f t="shared" si="3490"/>
        <v>0</v>
      </c>
      <c r="AI1169" s="304">
        <f t="shared" si="3490"/>
        <v>0</v>
      </c>
      <c r="AJ1169" s="304">
        <f t="shared" si="3490"/>
        <v>0</v>
      </c>
      <c r="AK1169" s="304">
        <f t="shared" si="3490"/>
        <v>0</v>
      </c>
      <c r="AL1169" s="304">
        <f>SUM(AL1159:AL1168)</f>
        <v>0</v>
      </c>
      <c r="AM1169" s="304">
        <f t="shared" ref="AM1169:AR1169" si="3491">SUM(AM1159:AM1168)</f>
        <v>0</v>
      </c>
      <c r="AN1169" s="304">
        <f t="shared" si="3491"/>
        <v>0</v>
      </c>
      <c r="AO1169" s="304">
        <f t="shared" si="3491"/>
        <v>0</v>
      </c>
      <c r="AP1169" s="304">
        <f t="shared" si="3491"/>
        <v>0</v>
      </c>
      <c r="AQ1169" s="304">
        <f t="shared" si="3491"/>
        <v>0</v>
      </c>
      <c r="AR1169" s="304">
        <f t="shared" si="3491"/>
        <v>0</v>
      </c>
      <c r="AS1169" s="697">
        <f>SUM(AS1159:AS1168)</f>
        <v>0</v>
      </c>
    </row>
    <row r="1170" spans="2:45" ht="15.75">
      <c r="B1170" s="307" t="s">
        <v>350</v>
      </c>
      <c r="C1170" s="303"/>
      <c r="D1170" s="308"/>
      <c r="E1170" s="295"/>
      <c r="F1170" s="295"/>
      <c r="G1170" s="295"/>
      <c r="H1170" s="295"/>
      <c r="I1170" s="295"/>
      <c r="J1170" s="295"/>
      <c r="K1170" s="295"/>
      <c r="L1170" s="295"/>
      <c r="M1170" s="295"/>
      <c r="N1170" s="295"/>
      <c r="O1170" s="295"/>
      <c r="P1170" s="295"/>
      <c r="Q1170" s="295"/>
      <c r="R1170" s="262"/>
      <c r="S1170" s="295"/>
      <c r="T1170" s="295"/>
      <c r="U1170" s="295"/>
      <c r="V1170" s="265"/>
      <c r="W1170" s="265"/>
      <c r="X1170" s="265"/>
      <c r="Y1170" s="265"/>
      <c r="Z1170" s="295"/>
      <c r="AA1170" s="295"/>
      <c r="AB1170" s="295"/>
      <c r="AC1170" s="295"/>
      <c r="AD1170" s="295"/>
      <c r="AE1170" s="305">
        <f>AE1156*AE1158</f>
        <v>0</v>
      </c>
      <c r="AF1170" s="305">
        <f t="shared" ref="AF1170:AK1170" si="3492">AF1156*AF1158</f>
        <v>0</v>
      </c>
      <c r="AG1170" s="305">
        <f>AG1156*AG1158</f>
        <v>0</v>
      </c>
      <c r="AH1170" s="305">
        <f t="shared" si="3492"/>
        <v>0</v>
      </c>
      <c r="AI1170" s="305">
        <f t="shared" si="3492"/>
        <v>0</v>
      </c>
      <c r="AJ1170" s="305">
        <f t="shared" si="3492"/>
        <v>0</v>
      </c>
      <c r="AK1170" s="305">
        <f t="shared" si="3492"/>
        <v>0</v>
      </c>
      <c r="AL1170" s="305">
        <f t="shared" ref="AL1170:AR1170" si="3493">AL1156*AL1158</f>
        <v>0</v>
      </c>
      <c r="AM1170" s="305">
        <f t="shared" si="3493"/>
        <v>0</v>
      </c>
      <c r="AN1170" s="305">
        <f t="shared" si="3493"/>
        <v>0</v>
      </c>
      <c r="AO1170" s="305">
        <f t="shared" si="3493"/>
        <v>0</v>
      </c>
      <c r="AP1170" s="305">
        <f t="shared" si="3493"/>
        <v>0</v>
      </c>
      <c r="AQ1170" s="305">
        <f t="shared" si="3493"/>
        <v>0</v>
      </c>
      <c r="AR1170" s="305">
        <f t="shared" si="3493"/>
        <v>0</v>
      </c>
      <c r="AS1170" s="361">
        <f>SUM(AE1170:AR1170)</f>
        <v>0</v>
      </c>
    </row>
    <row r="1171" spans="2:45" ht="15.75">
      <c r="B1171" s="307" t="s">
        <v>349</v>
      </c>
      <c r="C1171" s="303"/>
      <c r="D1171" s="308"/>
      <c r="E1171" s="295"/>
      <c r="F1171" s="295"/>
      <c r="G1171" s="295"/>
      <c r="H1171" s="295"/>
      <c r="I1171" s="295"/>
      <c r="J1171" s="295"/>
      <c r="K1171" s="295"/>
      <c r="L1171" s="295"/>
      <c r="M1171" s="295"/>
      <c r="N1171" s="295"/>
      <c r="O1171" s="295"/>
      <c r="P1171" s="295"/>
      <c r="Q1171" s="295"/>
      <c r="R1171" s="262"/>
      <c r="S1171" s="295"/>
      <c r="T1171" s="295"/>
      <c r="U1171" s="295"/>
      <c r="V1171" s="308"/>
      <c r="W1171" s="308"/>
      <c r="X1171" s="308"/>
      <c r="Y1171" s="308"/>
      <c r="Z1171" s="295"/>
      <c r="AA1171" s="295"/>
      <c r="AB1171" s="295"/>
      <c r="AC1171" s="295"/>
      <c r="AD1171" s="295"/>
      <c r="AE1171" s="309"/>
      <c r="AF1171" s="309"/>
      <c r="AG1171" s="309"/>
      <c r="AH1171" s="309"/>
      <c r="AI1171" s="309"/>
      <c r="AJ1171" s="309"/>
      <c r="AK1171" s="309"/>
      <c r="AL1171" s="309"/>
      <c r="AM1171" s="309"/>
      <c r="AN1171" s="309"/>
      <c r="AO1171" s="309"/>
      <c r="AP1171" s="309"/>
      <c r="AQ1171" s="309"/>
      <c r="AR1171" s="309"/>
      <c r="AS1171" s="361">
        <f>AS1169-AS1170</f>
        <v>0</v>
      </c>
    </row>
    <row r="1172" spans="2:45" ht="15.75">
      <c r="B1172" s="307"/>
      <c r="C1172" s="303"/>
      <c r="D1172" s="308"/>
      <c r="E1172" s="295"/>
      <c r="F1172" s="295"/>
      <c r="G1172" s="295"/>
      <c r="H1172" s="295"/>
      <c r="I1172" s="295"/>
      <c r="J1172" s="295"/>
      <c r="K1172" s="295"/>
      <c r="L1172" s="295"/>
      <c r="M1172" s="295"/>
      <c r="N1172" s="295"/>
      <c r="O1172" s="295"/>
      <c r="P1172" s="295"/>
      <c r="Q1172" s="295"/>
      <c r="R1172" s="262"/>
      <c r="S1172" s="295"/>
      <c r="T1172" s="295"/>
      <c r="U1172" s="295"/>
      <c r="V1172" s="308"/>
      <c r="W1172" s="308"/>
      <c r="X1172" s="308"/>
      <c r="Y1172" s="308"/>
      <c r="Z1172" s="295"/>
      <c r="AA1172" s="295"/>
      <c r="AB1172" s="295"/>
      <c r="AC1172" s="295"/>
      <c r="AD1172" s="295"/>
      <c r="AE1172" s="309"/>
      <c r="AF1172" s="309"/>
      <c r="AG1172" s="309"/>
      <c r="AH1172" s="309"/>
      <c r="AI1172" s="309"/>
      <c r="AJ1172" s="309"/>
      <c r="AK1172" s="309"/>
      <c r="AL1172" s="309"/>
      <c r="AM1172" s="309"/>
      <c r="AN1172" s="309"/>
      <c r="AO1172" s="309"/>
      <c r="AP1172" s="309"/>
      <c r="AQ1172" s="309"/>
      <c r="AR1172" s="309"/>
      <c r="AS1172" s="361"/>
    </row>
    <row r="1173" spans="2:45">
      <c r="B1173" s="285" t="s">
        <v>877</v>
      </c>
      <c r="C1173" s="308"/>
      <c r="D1173" s="308"/>
      <c r="E1173" s="295"/>
      <c r="F1173" s="295"/>
      <c r="G1173" s="295"/>
      <c r="H1173" s="295"/>
      <c r="I1173" s="295"/>
      <c r="J1173" s="295"/>
      <c r="K1173" s="295"/>
      <c r="L1173" s="295"/>
      <c r="M1173" s="295"/>
      <c r="N1173" s="295"/>
      <c r="O1173" s="295"/>
      <c r="P1173" s="295"/>
      <c r="Q1173" s="295"/>
      <c r="R1173" s="262"/>
      <c r="S1173" s="295"/>
      <c r="T1173" s="295"/>
      <c r="U1173" s="295"/>
      <c r="V1173" s="308"/>
      <c r="W1173" s="303"/>
      <c r="X1173" s="308"/>
      <c r="Y1173" s="308"/>
      <c r="Z1173" s="295"/>
      <c r="AA1173" s="295"/>
      <c r="AB1173" s="295"/>
      <c r="AC1173" s="295"/>
      <c r="AD1173" s="295"/>
      <c r="AE1173" s="683">
        <f>SUMPRODUCT($E$993:$E$1153,AE993:AE1153)</f>
        <v>0</v>
      </c>
      <c r="AF1173" s="683">
        <f>SUMPRODUCT($E$993:$E$1153,AF993:AF1153)</f>
        <v>553418.05102488981</v>
      </c>
      <c r="AG1173" s="683">
        <f>IF(AG991="kw",SUMPRODUCT($Q$993:$Q$1153,$S$993:$S$1153,AG993:AG1153),SUMPRODUCT($E$993:$E$1153,AG993:AG1153))</f>
        <v>1319.0600306489782</v>
      </c>
      <c r="AH1173" s="683">
        <f t="shared" ref="AH1173:AR1173" si="3494">IF(AH991="kw",SUMPRODUCT($Q$993:$Q$1153,$S$993:$S$1153,AH993:AH1153),SUMPRODUCT($E$993:$E$1153,AH993:AH1153))</f>
        <v>101.46615620376755</v>
      </c>
      <c r="AI1173" s="683">
        <f t="shared" si="3494"/>
        <v>0</v>
      </c>
      <c r="AJ1173" s="683">
        <f t="shared" si="3494"/>
        <v>0</v>
      </c>
      <c r="AK1173" s="683">
        <f t="shared" si="3494"/>
        <v>0</v>
      </c>
      <c r="AL1173" s="683">
        <f t="shared" si="3494"/>
        <v>0</v>
      </c>
      <c r="AM1173" s="683">
        <f t="shared" si="3494"/>
        <v>0</v>
      </c>
      <c r="AN1173" s="683">
        <f t="shared" si="3494"/>
        <v>0</v>
      </c>
      <c r="AO1173" s="683">
        <f t="shared" si="3494"/>
        <v>0</v>
      </c>
      <c r="AP1173" s="683">
        <f t="shared" si="3494"/>
        <v>0</v>
      </c>
      <c r="AQ1173" s="683">
        <f t="shared" si="3494"/>
        <v>0</v>
      </c>
      <c r="AR1173" s="683">
        <f t="shared" si="3494"/>
        <v>0</v>
      </c>
      <c r="AS1173" s="297"/>
    </row>
    <row r="1174" spans="2:45">
      <c r="B1174" s="285" t="s">
        <v>878</v>
      </c>
      <c r="C1174" s="308"/>
      <c r="D1174" s="308"/>
      <c r="E1174" s="295"/>
      <c r="F1174" s="295"/>
      <c r="G1174" s="295"/>
      <c r="H1174" s="295"/>
      <c r="I1174" s="295"/>
      <c r="J1174" s="295"/>
      <c r="K1174" s="295"/>
      <c r="L1174" s="295"/>
      <c r="M1174" s="295"/>
      <c r="N1174" s="295"/>
      <c r="O1174" s="295"/>
      <c r="P1174" s="295"/>
      <c r="Q1174" s="295"/>
      <c r="R1174" s="262"/>
      <c r="S1174" s="295"/>
      <c r="T1174" s="295"/>
      <c r="U1174" s="295"/>
      <c r="V1174" s="308"/>
      <c r="W1174" s="303"/>
      <c r="X1174" s="308"/>
      <c r="Y1174" s="308"/>
      <c r="Z1174" s="295"/>
      <c r="AA1174" s="295"/>
      <c r="AB1174" s="295"/>
      <c r="AC1174" s="295"/>
      <c r="AD1174" s="295"/>
      <c r="AE1174" s="683">
        <f>SUMPRODUCT($F$993:$F$1153,AE993:AE1153)</f>
        <v>0</v>
      </c>
      <c r="AF1174" s="683">
        <f>SUMPRODUCT($F$993:$F$1153,AF993:AF1153)</f>
        <v>553418.05102488981</v>
      </c>
      <c r="AG1174" s="683">
        <f>IF(AG991="kw",SUMPRODUCT($Q$993:$Q$1153,$T$993:$T$1153,AG993:AG1153),SUMPRODUCT($F$993:$F$1153,AG993:AG1153))</f>
        <v>1319.0600306489782</v>
      </c>
      <c r="AH1174" s="683">
        <f t="shared" ref="AH1174:AR1174" si="3495">IF(AH991="kw",SUMPRODUCT($Q$993:$Q$1153,$T$993:$T$1153,AH993:AH1153),SUMPRODUCT($F$993:$F$1153,AH993:AH1153))</f>
        <v>101.46615620376755</v>
      </c>
      <c r="AI1174" s="683">
        <f t="shared" si="3495"/>
        <v>0</v>
      </c>
      <c r="AJ1174" s="683">
        <f t="shared" si="3495"/>
        <v>0</v>
      </c>
      <c r="AK1174" s="683">
        <f t="shared" si="3495"/>
        <v>0</v>
      </c>
      <c r="AL1174" s="683">
        <f t="shared" si="3495"/>
        <v>0</v>
      </c>
      <c r="AM1174" s="683">
        <f t="shared" si="3495"/>
        <v>0</v>
      </c>
      <c r="AN1174" s="683">
        <f t="shared" si="3495"/>
        <v>0</v>
      </c>
      <c r="AO1174" s="683">
        <f t="shared" si="3495"/>
        <v>0</v>
      </c>
      <c r="AP1174" s="683">
        <f t="shared" si="3495"/>
        <v>0</v>
      </c>
      <c r="AQ1174" s="683">
        <f t="shared" si="3495"/>
        <v>0</v>
      </c>
      <c r="AR1174" s="683">
        <f t="shared" si="3495"/>
        <v>0</v>
      </c>
      <c r="AS1174" s="297"/>
    </row>
    <row r="1175" spans="2:45">
      <c r="B1175" s="285" t="s">
        <v>879</v>
      </c>
      <c r="C1175" s="308"/>
      <c r="D1175" s="308"/>
      <c r="E1175" s="295"/>
      <c r="F1175" s="295"/>
      <c r="G1175" s="295"/>
      <c r="H1175" s="295"/>
      <c r="I1175" s="295"/>
      <c r="J1175" s="295"/>
      <c r="K1175" s="295"/>
      <c r="L1175" s="295"/>
      <c r="M1175" s="295"/>
      <c r="N1175" s="295"/>
      <c r="O1175" s="295"/>
      <c r="P1175" s="295"/>
      <c r="Q1175" s="295"/>
      <c r="R1175" s="262"/>
      <c r="S1175" s="295"/>
      <c r="T1175" s="295"/>
      <c r="U1175" s="295"/>
      <c r="V1175" s="308"/>
      <c r="W1175" s="303"/>
      <c r="X1175" s="308"/>
      <c r="Y1175" s="308"/>
      <c r="Z1175" s="295"/>
      <c r="AA1175" s="295"/>
      <c r="AB1175" s="295"/>
      <c r="AC1175" s="295"/>
      <c r="AD1175" s="295"/>
      <c r="AE1175" s="683">
        <f>SUMPRODUCT($G$993:$G$1153,AE993:AE1153)</f>
        <v>0</v>
      </c>
      <c r="AF1175" s="683">
        <f>SUMPRODUCT($G$993:$G$1153,AF993:AF1153)</f>
        <v>553418.05102488981</v>
      </c>
      <c r="AG1175" s="683">
        <f>IF(AG991="kw",SUMPRODUCT($Q$993:$Q$1153,$U$993:$U$1153,AG993:AG1153),SUMPRODUCT($G$993:$G$1153,AG993:AG1153))</f>
        <v>1319.0600306489782</v>
      </c>
      <c r="AH1175" s="683">
        <f t="shared" ref="AH1175:AR1175" si="3496">IF(AH991="kw",SUMPRODUCT($Q$993:$Q$1153,$U$993:$U$1153,AH993:AH1153),SUMPRODUCT($G$993:$G$1153,AH993:AH1153))</f>
        <v>101.46615620376755</v>
      </c>
      <c r="AI1175" s="683">
        <f t="shared" si="3496"/>
        <v>0</v>
      </c>
      <c r="AJ1175" s="683">
        <f t="shared" si="3496"/>
        <v>0</v>
      </c>
      <c r="AK1175" s="683">
        <f t="shared" si="3496"/>
        <v>0</v>
      </c>
      <c r="AL1175" s="683">
        <f t="shared" si="3496"/>
        <v>0</v>
      </c>
      <c r="AM1175" s="683">
        <f t="shared" si="3496"/>
        <v>0</v>
      </c>
      <c r="AN1175" s="683">
        <f t="shared" si="3496"/>
        <v>0</v>
      </c>
      <c r="AO1175" s="683">
        <f t="shared" si="3496"/>
        <v>0</v>
      </c>
      <c r="AP1175" s="683">
        <f t="shared" si="3496"/>
        <v>0</v>
      </c>
      <c r="AQ1175" s="683">
        <f t="shared" si="3496"/>
        <v>0</v>
      </c>
      <c r="AR1175" s="683">
        <f t="shared" si="3496"/>
        <v>0</v>
      </c>
      <c r="AS1175" s="297"/>
    </row>
    <row r="1176" spans="2:45">
      <c r="B1176" s="285" t="s">
        <v>880</v>
      </c>
      <c r="C1176" s="308"/>
      <c r="D1176" s="308"/>
      <c r="E1176" s="295"/>
      <c r="F1176" s="295"/>
      <c r="G1176" s="295"/>
      <c r="H1176" s="295"/>
      <c r="I1176" s="295"/>
      <c r="J1176" s="295"/>
      <c r="K1176" s="295"/>
      <c r="L1176" s="295"/>
      <c r="M1176" s="295"/>
      <c r="N1176" s="295"/>
      <c r="O1176" s="295"/>
      <c r="P1176" s="295"/>
      <c r="Q1176" s="295"/>
      <c r="R1176" s="262"/>
      <c r="S1176" s="295"/>
      <c r="T1176" s="295"/>
      <c r="U1176" s="295"/>
      <c r="V1176" s="308"/>
      <c r="W1176" s="303"/>
      <c r="X1176" s="308"/>
      <c r="Y1176" s="308"/>
      <c r="Z1176" s="295"/>
      <c r="AA1176" s="295"/>
      <c r="AB1176" s="295"/>
      <c r="AC1176" s="295"/>
      <c r="AD1176" s="295"/>
      <c r="AE1176" s="683">
        <f>SUMPRODUCT($H$993:$H$1153,AE993:AE1153)</f>
        <v>0</v>
      </c>
      <c r="AF1176" s="683">
        <f>SUMPRODUCT($H$993:$H$1153,AF993:AF1153)</f>
        <v>553418.05102488981</v>
      </c>
      <c r="AG1176" s="683">
        <f>IF(AG991="kw",SUMPRODUCT($Q$993:$Q$1153,$V$993:$V$1153,AG993:AG1153),SUMPRODUCT($H$993:$H$1153,AG993:AG1153))</f>
        <v>1319.0600306489782</v>
      </c>
      <c r="AH1176" s="683">
        <f t="shared" ref="AH1176:AR1176" si="3497">IF(AH991="kw",SUMPRODUCT($Q$993:$Q$1153,$V$993:$V$1153,AH993:AH1153),SUMPRODUCT($H$993:$H$1153,AH993:AH1153))</f>
        <v>101.46615620376755</v>
      </c>
      <c r="AI1176" s="683">
        <f t="shared" si="3497"/>
        <v>0</v>
      </c>
      <c r="AJ1176" s="683">
        <f t="shared" si="3497"/>
        <v>0</v>
      </c>
      <c r="AK1176" s="683">
        <f t="shared" si="3497"/>
        <v>0</v>
      </c>
      <c r="AL1176" s="683">
        <f t="shared" si="3497"/>
        <v>0</v>
      </c>
      <c r="AM1176" s="683">
        <f t="shared" si="3497"/>
        <v>0</v>
      </c>
      <c r="AN1176" s="683">
        <f t="shared" si="3497"/>
        <v>0</v>
      </c>
      <c r="AO1176" s="683">
        <f t="shared" si="3497"/>
        <v>0</v>
      </c>
      <c r="AP1176" s="683">
        <f t="shared" si="3497"/>
        <v>0</v>
      </c>
      <c r="AQ1176" s="683">
        <f t="shared" si="3497"/>
        <v>0</v>
      </c>
      <c r="AR1176" s="683">
        <f t="shared" si="3497"/>
        <v>0</v>
      </c>
      <c r="AS1176" s="297"/>
    </row>
    <row r="1177" spans="2:45">
      <c r="B1177" s="285" t="s">
        <v>881</v>
      </c>
      <c r="C1177" s="308"/>
      <c r="D1177" s="308"/>
      <c r="E1177" s="295"/>
      <c r="F1177" s="295"/>
      <c r="G1177" s="295"/>
      <c r="H1177" s="295"/>
      <c r="I1177" s="295"/>
      <c r="J1177" s="295"/>
      <c r="K1177" s="295"/>
      <c r="L1177" s="295"/>
      <c r="M1177" s="295"/>
      <c r="N1177" s="295"/>
      <c r="O1177" s="295"/>
      <c r="P1177" s="295"/>
      <c r="Q1177" s="295"/>
      <c r="R1177" s="262"/>
      <c r="S1177" s="295"/>
      <c r="T1177" s="295"/>
      <c r="U1177" s="295"/>
      <c r="V1177" s="308"/>
      <c r="W1177" s="303"/>
      <c r="X1177" s="308"/>
      <c r="Y1177" s="308"/>
      <c r="Z1177" s="295"/>
      <c r="AA1177" s="295"/>
      <c r="AB1177" s="295"/>
      <c r="AC1177" s="295"/>
      <c r="AD1177" s="295"/>
      <c r="AE1177" s="683">
        <f>SUMPRODUCT($I$993:$I$1153,AE993:AE1153)</f>
        <v>0</v>
      </c>
      <c r="AF1177" s="683">
        <f>SUMPRODUCT($I$993:$I$1153,AF993:AF1153)</f>
        <v>0</v>
      </c>
      <c r="AG1177" s="683">
        <f>IF(AG991="kw",SUMPRODUCT($Q$993:$Q$1153,$W$993:$W$1153,AG993:AG1153),SUMPRODUCT($I$993:$I$1153,AG993:AG1153))</f>
        <v>0</v>
      </c>
      <c r="AH1177" s="683">
        <f t="shared" ref="AH1177:AR1177" si="3498">IF(AH991="kw",SUMPRODUCT($Q$993:$Q$1153,$W$993:$W$1153,AH993:AH1153),SUMPRODUCT($I$993:$I$1153,AH993:AH1153))</f>
        <v>0</v>
      </c>
      <c r="AI1177" s="683">
        <f t="shared" si="3498"/>
        <v>0</v>
      </c>
      <c r="AJ1177" s="683">
        <f t="shared" si="3498"/>
        <v>0</v>
      </c>
      <c r="AK1177" s="683">
        <f t="shared" si="3498"/>
        <v>0</v>
      </c>
      <c r="AL1177" s="683">
        <f t="shared" si="3498"/>
        <v>0</v>
      </c>
      <c r="AM1177" s="683">
        <f t="shared" si="3498"/>
        <v>0</v>
      </c>
      <c r="AN1177" s="683">
        <f t="shared" si="3498"/>
        <v>0</v>
      </c>
      <c r="AO1177" s="683">
        <f t="shared" si="3498"/>
        <v>0</v>
      </c>
      <c r="AP1177" s="683">
        <f t="shared" si="3498"/>
        <v>0</v>
      </c>
      <c r="AQ1177" s="683">
        <f t="shared" si="3498"/>
        <v>0</v>
      </c>
      <c r="AR1177" s="683">
        <f t="shared" si="3498"/>
        <v>0</v>
      </c>
      <c r="AS1177" s="297"/>
    </row>
    <row r="1178" spans="2:45">
      <c r="B1178" s="285" t="s">
        <v>882</v>
      </c>
      <c r="C1178" s="308"/>
      <c r="D1178" s="308"/>
      <c r="E1178" s="295"/>
      <c r="F1178" s="295"/>
      <c r="G1178" s="295"/>
      <c r="H1178" s="295"/>
      <c r="I1178" s="295"/>
      <c r="J1178" s="295"/>
      <c r="K1178" s="295"/>
      <c r="L1178" s="295"/>
      <c r="M1178" s="295"/>
      <c r="N1178" s="295"/>
      <c r="O1178" s="295"/>
      <c r="P1178" s="295"/>
      <c r="Q1178" s="295"/>
      <c r="R1178" s="262"/>
      <c r="S1178" s="295"/>
      <c r="T1178" s="295"/>
      <c r="U1178" s="295"/>
      <c r="V1178" s="308"/>
      <c r="W1178" s="303"/>
      <c r="X1178" s="308"/>
      <c r="Y1178" s="308"/>
      <c r="Z1178" s="295"/>
      <c r="AA1178" s="295"/>
      <c r="AB1178" s="295"/>
      <c r="AC1178" s="295"/>
      <c r="AD1178" s="295"/>
      <c r="AE1178" s="683">
        <f>SUMPRODUCT($J$993:$J$1153,AE993:AE1153)</f>
        <v>0</v>
      </c>
      <c r="AF1178" s="683">
        <f>SUMPRODUCT($J$993:$J$1153,AF993:AF1153)</f>
        <v>0</v>
      </c>
      <c r="AG1178" s="683">
        <f>IF(AG991="kw",SUMPRODUCT($Q$993:$Q$1153,$X$993:$X$1153,AG993:AG1153),SUMPRODUCT($J$993:$J$1153,AG993:AG1153))</f>
        <v>0</v>
      </c>
      <c r="AH1178" s="683">
        <f t="shared" ref="AH1178:AR1178" si="3499">IF(AH991="kw",SUMPRODUCT($Q$993:$Q$1153,$X$993:$X$1153,AH993:AH1153),SUMPRODUCT($J$993:$J$1153,AH993:AH1153))</f>
        <v>0</v>
      </c>
      <c r="AI1178" s="683">
        <f t="shared" si="3499"/>
        <v>0</v>
      </c>
      <c r="AJ1178" s="683">
        <f t="shared" si="3499"/>
        <v>0</v>
      </c>
      <c r="AK1178" s="683">
        <f t="shared" si="3499"/>
        <v>0</v>
      </c>
      <c r="AL1178" s="683">
        <f t="shared" si="3499"/>
        <v>0</v>
      </c>
      <c r="AM1178" s="683">
        <f t="shared" si="3499"/>
        <v>0</v>
      </c>
      <c r="AN1178" s="683">
        <f t="shared" si="3499"/>
        <v>0</v>
      </c>
      <c r="AO1178" s="683">
        <f t="shared" si="3499"/>
        <v>0</v>
      </c>
      <c r="AP1178" s="683">
        <f t="shared" si="3499"/>
        <v>0</v>
      </c>
      <c r="AQ1178" s="683">
        <f t="shared" si="3499"/>
        <v>0</v>
      </c>
      <c r="AR1178" s="683">
        <f t="shared" si="3499"/>
        <v>0</v>
      </c>
      <c r="AS1178" s="297"/>
    </row>
    <row r="1179" spans="2:45">
      <c r="B1179" s="393" t="s">
        <v>883</v>
      </c>
      <c r="C1179" s="321"/>
      <c r="D1179" s="339"/>
      <c r="E1179" s="339"/>
      <c r="F1179" s="339"/>
      <c r="G1179" s="339"/>
      <c r="H1179" s="339"/>
      <c r="I1179" s="339"/>
      <c r="J1179" s="339"/>
      <c r="K1179" s="339"/>
      <c r="L1179" s="339"/>
      <c r="M1179" s="339"/>
      <c r="N1179" s="339"/>
      <c r="O1179" s="339"/>
      <c r="P1179" s="339"/>
      <c r="Q1179" s="339"/>
      <c r="R1179" s="338"/>
      <c r="S1179" s="339"/>
      <c r="T1179" s="339"/>
      <c r="U1179" s="339"/>
      <c r="V1179" s="321"/>
      <c r="W1179" s="340"/>
      <c r="X1179" s="340"/>
      <c r="Y1179" s="339"/>
      <c r="Z1179" s="339"/>
      <c r="AA1179" s="340"/>
      <c r="AB1179" s="340"/>
      <c r="AC1179" s="340"/>
      <c r="AD1179" s="340"/>
      <c r="AE1179" s="684">
        <f>SUMPRODUCT($K$993:$K$1153,AE993:AE1153)</f>
        <v>0</v>
      </c>
      <c r="AF1179" s="684">
        <f>SUMPRODUCT($K$993:$K$1153,AF993:AF1153)</f>
        <v>0</v>
      </c>
      <c r="AG1179" s="684">
        <f>IF(AG991="kw",SUMPRODUCT($Q$993:$Q$1153,$Y$993:$Y$1153,AG993:AG1153),SUMPRODUCT($K$993:$K$1153,AG993:AG1153))</f>
        <v>0</v>
      </c>
      <c r="AH1179" s="684">
        <f t="shared" ref="AH1179:AR1179" si="3500">IF(AH991="kw",SUMPRODUCT($Q$993:$Q$1153,$Y$993:$Y$1153,AH993:AH1153),SUMPRODUCT($K$993:$K$1153,AH993:AH1153))</f>
        <v>0</v>
      </c>
      <c r="AI1179" s="684">
        <f t="shared" si="3500"/>
        <v>0</v>
      </c>
      <c r="AJ1179" s="684">
        <f t="shared" si="3500"/>
        <v>0</v>
      </c>
      <c r="AK1179" s="684">
        <f t="shared" si="3500"/>
        <v>0</v>
      </c>
      <c r="AL1179" s="684">
        <f t="shared" si="3500"/>
        <v>0</v>
      </c>
      <c r="AM1179" s="684">
        <f t="shared" si="3500"/>
        <v>0</v>
      </c>
      <c r="AN1179" s="684">
        <f t="shared" si="3500"/>
        <v>0</v>
      </c>
      <c r="AO1179" s="684">
        <f t="shared" si="3500"/>
        <v>0</v>
      </c>
      <c r="AP1179" s="684">
        <f t="shared" si="3500"/>
        <v>0</v>
      </c>
      <c r="AQ1179" s="684">
        <f t="shared" si="3500"/>
        <v>0</v>
      </c>
      <c r="AR1179" s="684">
        <f t="shared" si="3500"/>
        <v>0</v>
      </c>
      <c r="AS1179" s="341"/>
    </row>
    <row r="1180" spans="2:45" ht="19.5" customHeight="1">
      <c r="B1180" s="324" t="s">
        <v>579</v>
      </c>
      <c r="C1180" s="342"/>
      <c r="D1180" s="343"/>
      <c r="E1180" s="343"/>
      <c r="F1180" s="343"/>
      <c r="G1180" s="343"/>
      <c r="H1180" s="343"/>
      <c r="I1180" s="343"/>
      <c r="J1180" s="343"/>
      <c r="K1180" s="343"/>
      <c r="L1180" s="343"/>
      <c r="M1180" s="343"/>
      <c r="N1180" s="343"/>
      <c r="O1180" s="343"/>
      <c r="P1180" s="343"/>
      <c r="Q1180" s="343"/>
      <c r="R1180" s="343"/>
      <c r="S1180" s="343"/>
      <c r="T1180" s="343"/>
      <c r="U1180" s="343"/>
      <c r="V1180" s="327"/>
      <c r="W1180" s="328"/>
      <c r="X1180" s="343"/>
      <c r="Y1180" s="343"/>
      <c r="Z1180" s="343"/>
      <c r="AA1180" s="343"/>
      <c r="AB1180" s="343"/>
      <c r="AC1180" s="343"/>
      <c r="AD1180" s="343"/>
      <c r="AE1180" s="344"/>
      <c r="AF1180" s="344"/>
      <c r="AG1180" s="344"/>
      <c r="AH1180" s="344"/>
      <c r="AI1180" s="344"/>
      <c r="AJ1180" s="344"/>
      <c r="AK1180" s="344"/>
      <c r="AL1180" s="344"/>
      <c r="AM1180" s="344"/>
      <c r="AN1180" s="344"/>
      <c r="AO1180" s="344"/>
      <c r="AP1180" s="344"/>
      <c r="AQ1180" s="344"/>
      <c r="AR1180" s="344"/>
      <c r="AS1180" s="344"/>
    </row>
    <row r="1182" spans="2:45">
      <c r="B1182" s="513" t="s">
        <v>523</v>
      </c>
    </row>
    <row r="1183" spans="2:45" ht="15.75">
      <c r="B1183" s="243" t="s">
        <v>813</v>
      </c>
      <c r="C1183" s="244"/>
      <c r="D1183" s="513" t="s">
        <v>523</v>
      </c>
      <c r="E1183" s="219"/>
      <c r="F1183" s="513"/>
      <c r="G1183" s="219"/>
      <c r="H1183" s="219"/>
      <c r="I1183" s="219"/>
      <c r="J1183" s="219"/>
      <c r="K1183" s="219"/>
      <c r="L1183" s="219"/>
      <c r="M1183" s="219"/>
      <c r="N1183" s="219"/>
      <c r="O1183" s="219"/>
      <c r="P1183" s="219"/>
      <c r="Q1183" s="219"/>
      <c r="R1183" s="244"/>
      <c r="S1183" s="219"/>
      <c r="T1183" s="219"/>
      <c r="U1183" s="219"/>
      <c r="V1183" s="219"/>
      <c r="W1183" s="219"/>
      <c r="X1183" s="219"/>
      <c r="Y1183" s="219"/>
      <c r="Z1183" s="219"/>
      <c r="AA1183" s="219"/>
      <c r="AB1183" s="219"/>
      <c r="AC1183" s="219"/>
      <c r="AD1183" s="219"/>
      <c r="AE1183" s="233"/>
      <c r="AF1183" s="231"/>
      <c r="AG1183" s="231"/>
      <c r="AH1183" s="231"/>
      <c r="AI1183" s="231"/>
      <c r="AJ1183" s="231"/>
      <c r="AK1183" s="231"/>
      <c r="AL1183" s="231"/>
      <c r="AM1183" s="231"/>
      <c r="AN1183" s="231"/>
      <c r="AO1183" s="231"/>
      <c r="AP1183" s="231"/>
      <c r="AQ1183" s="231"/>
      <c r="AR1183" s="231"/>
    </row>
    <row r="1184" spans="2:45" ht="39.75" customHeight="1">
      <c r="B1184" s="1123" t="s">
        <v>211</v>
      </c>
      <c r="C1184" s="1125" t="s">
        <v>33</v>
      </c>
      <c r="D1184" s="246" t="s">
        <v>421</v>
      </c>
      <c r="E1184" s="1129" t="s">
        <v>209</v>
      </c>
      <c r="F1184" s="1130"/>
      <c r="G1184" s="1130"/>
      <c r="H1184" s="1130"/>
      <c r="I1184" s="1130"/>
      <c r="J1184" s="1130"/>
      <c r="K1184" s="1130"/>
      <c r="L1184" s="1130"/>
      <c r="M1184" s="1130"/>
      <c r="N1184" s="1130"/>
      <c r="O1184" s="1130"/>
      <c r="P1184" s="1131"/>
      <c r="Q1184" s="1127" t="s">
        <v>213</v>
      </c>
      <c r="R1184" s="246" t="s">
        <v>422</v>
      </c>
      <c r="S1184" s="1120" t="s">
        <v>212</v>
      </c>
      <c r="T1184" s="1121"/>
      <c r="U1184" s="1121"/>
      <c r="V1184" s="1121"/>
      <c r="W1184" s="1121"/>
      <c r="X1184" s="1121"/>
      <c r="Y1184" s="1121"/>
      <c r="Z1184" s="1121"/>
      <c r="AA1184" s="1121"/>
      <c r="AB1184" s="1121"/>
      <c r="AC1184" s="1121"/>
      <c r="AD1184" s="1132"/>
      <c r="AE1184" s="1120" t="s">
        <v>242</v>
      </c>
      <c r="AF1184" s="1121"/>
      <c r="AG1184" s="1121"/>
      <c r="AH1184" s="1121"/>
      <c r="AI1184" s="1121"/>
      <c r="AJ1184" s="1121"/>
      <c r="AK1184" s="1121"/>
      <c r="AL1184" s="1121"/>
      <c r="AM1184" s="1121"/>
      <c r="AN1184" s="1121"/>
      <c r="AO1184" s="1121"/>
      <c r="AP1184" s="1121"/>
      <c r="AQ1184" s="1121"/>
      <c r="AR1184" s="1121"/>
      <c r="AS1184" s="1122"/>
    </row>
    <row r="1185" spans="1:45" ht="65.25" customHeight="1">
      <c r="B1185" s="1124"/>
      <c r="C1185" s="1126"/>
      <c r="D1185" s="247">
        <v>2021</v>
      </c>
      <c r="E1185" s="247">
        <v>2022</v>
      </c>
      <c r="F1185" s="247">
        <v>2023</v>
      </c>
      <c r="G1185" s="247">
        <v>2024</v>
      </c>
      <c r="H1185" s="247">
        <v>2025</v>
      </c>
      <c r="I1185" s="247">
        <v>2026</v>
      </c>
      <c r="J1185" s="247">
        <v>2027</v>
      </c>
      <c r="K1185" s="247">
        <v>2028</v>
      </c>
      <c r="L1185" s="247">
        <v>2029</v>
      </c>
      <c r="M1185" s="247">
        <v>2030</v>
      </c>
      <c r="N1185" s="247">
        <v>2031</v>
      </c>
      <c r="O1185" s="247">
        <v>2032</v>
      </c>
      <c r="P1185" s="247">
        <v>2033</v>
      </c>
      <c r="Q1185" s="1128"/>
      <c r="R1185" s="247">
        <v>2021</v>
      </c>
      <c r="S1185" s="247">
        <v>2022</v>
      </c>
      <c r="T1185" s="247">
        <v>2023</v>
      </c>
      <c r="U1185" s="247">
        <v>2024</v>
      </c>
      <c r="V1185" s="247">
        <v>2025</v>
      </c>
      <c r="W1185" s="247">
        <v>2026</v>
      </c>
      <c r="X1185" s="247">
        <v>2027</v>
      </c>
      <c r="Y1185" s="247">
        <v>2028</v>
      </c>
      <c r="Z1185" s="247">
        <v>2029</v>
      </c>
      <c r="AA1185" s="247">
        <v>2030</v>
      </c>
      <c r="AB1185" s="247">
        <v>2031</v>
      </c>
      <c r="AC1185" s="247">
        <v>2032</v>
      </c>
      <c r="AD1185" s="247">
        <v>2033</v>
      </c>
      <c r="AE1185" s="247" t="str">
        <f>'1.  LRAMVA Summary'!$D$53</f>
        <v>Residential</v>
      </c>
      <c r="AF1185" s="247" t="str">
        <f>'1.  LRAMVA Summary'!$E$53</f>
        <v>GS&lt;50 kW</v>
      </c>
      <c r="AG1185" s="247" t="str">
        <f>'1.  LRAMVA Summary'!$F$53</f>
        <v>GS&gt;50 KW - Thermal Demand Meter</v>
      </c>
      <c r="AH1185" s="247" t="str">
        <f>'1.  LRAMVA Summary'!$G$53</f>
        <v>GS&gt;50 KW - Interval Meter</v>
      </c>
      <c r="AI1185" s="247" t="str">
        <f>'1.  LRAMVA Summary'!$H$53</f>
        <v>Street Lighting</v>
      </c>
      <c r="AJ1185" s="247" t="str">
        <f>'1.  LRAMVA Summary'!$I$53</f>
        <v/>
      </c>
      <c r="AK1185" s="247" t="str">
        <f>'1.  LRAMVA Summary'!$J$53</f>
        <v/>
      </c>
      <c r="AL1185" s="247" t="str">
        <f>'1.  LRAMVA Summary'!$K$53</f>
        <v/>
      </c>
      <c r="AM1185" s="247" t="str">
        <f>'1.  LRAMVA Summary'!$L$53</f>
        <v/>
      </c>
      <c r="AN1185" s="247" t="str">
        <f>'1.  LRAMVA Summary'!$M$53</f>
        <v/>
      </c>
      <c r="AO1185" s="247" t="str">
        <f>'1.  LRAMVA Summary'!$N$53</f>
        <v/>
      </c>
      <c r="AP1185" s="247" t="str">
        <f>'1.  LRAMVA Summary'!$O$53</f>
        <v/>
      </c>
      <c r="AQ1185" s="247" t="str">
        <f>'1.  LRAMVA Summary'!$P$53</f>
        <v/>
      </c>
      <c r="AR1185" s="247" t="str">
        <f>'1.  LRAMVA Summary'!$Q$53</f>
        <v/>
      </c>
      <c r="AS1185" s="249" t="str">
        <f>'1.  LRAMVA Summary'!$R$53</f>
        <v>Total</v>
      </c>
    </row>
    <row r="1186" spans="1:45" ht="15" customHeight="1">
      <c r="A1186" s="466"/>
      <c r="B1186" s="456" t="s">
        <v>501</v>
      </c>
      <c r="C1186" s="251"/>
      <c r="D1186" s="251"/>
      <c r="E1186" s="251"/>
      <c r="F1186" s="251"/>
      <c r="G1186" s="251"/>
      <c r="H1186" s="251"/>
      <c r="I1186" s="251"/>
      <c r="J1186" s="251"/>
      <c r="K1186" s="251"/>
      <c r="L1186" s="251"/>
      <c r="M1186" s="251"/>
      <c r="N1186" s="251"/>
      <c r="O1186" s="251"/>
      <c r="P1186" s="251"/>
      <c r="Q1186" s="252"/>
      <c r="R1186" s="251"/>
      <c r="S1186" s="251"/>
      <c r="T1186" s="251"/>
      <c r="U1186" s="251"/>
      <c r="V1186" s="251"/>
      <c r="W1186" s="251"/>
      <c r="X1186" s="251"/>
      <c r="Y1186" s="251"/>
      <c r="Z1186" s="251"/>
      <c r="AA1186" s="251"/>
      <c r="AB1186" s="251"/>
      <c r="AC1186" s="251"/>
      <c r="AD1186" s="251"/>
      <c r="AE1186" s="253" t="str">
        <f>'1.  LRAMVA Summary'!$D$54</f>
        <v>kWh</v>
      </c>
      <c r="AF1186" s="253" t="str">
        <f>'1.  LRAMVA Summary'!$E$54</f>
        <v>kWh</v>
      </c>
      <c r="AG1186" s="253" t="str">
        <f>'1.  LRAMVA Summary'!$F$54</f>
        <v>kW</v>
      </c>
      <c r="AH1186" s="253" t="str">
        <f>'1.  LRAMVA Summary'!$G$54</f>
        <v>kW</v>
      </c>
      <c r="AI1186" s="253" t="str">
        <f>'1.  LRAMVA Summary'!$H$54</f>
        <v>kW</v>
      </c>
      <c r="AJ1186" s="253">
        <f>'1.  LRAMVA Summary'!$I$54</f>
        <v>0</v>
      </c>
      <c r="AK1186" s="253">
        <f>'1.  LRAMVA Summary'!$J$54</f>
        <v>0</v>
      </c>
      <c r="AL1186" s="253">
        <f>'1.  LRAMVA Summary'!$K$54</f>
        <v>0</v>
      </c>
      <c r="AM1186" s="253">
        <f>'1.  LRAMVA Summary'!$L$54</f>
        <v>0</v>
      </c>
      <c r="AN1186" s="253">
        <f>'1.  LRAMVA Summary'!$M$54</f>
        <v>0</v>
      </c>
      <c r="AO1186" s="253">
        <f>'1.  LRAMVA Summary'!$N$54</f>
        <v>0</v>
      </c>
      <c r="AP1186" s="253">
        <f>'1.  LRAMVA Summary'!$O$54</f>
        <v>0</v>
      </c>
      <c r="AQ1186" s="253">
        <f>'1.  LRAMVA Summary'!$P$54</f>
        <v>0</v>
      </c>
      <c r="AR1186" s="253">
        <f>'1.  LRAMVA Summary'!$Q$54</f>
        <v>0</v>
      </c>
      <c r="AS1186" s="254"/>
    </row>
    <row r="1187" spans="1:45" ht="15" customHeight="1" outlineLevel="1">
      <c r="A1187" s="466"/>
      <c r="B1187" s="445" t="s">
        <v>494</v>
      </c>
      <c r="C1187" s="251"/>
      <c r="D1187" s="251"/>
      <c r="E1187" s="251"/>
      <c r="F1187" s="251"/>
      <c r="G1187" s="251"/>
      <c r="H1187" s="251"/>
      <c r="I1187" s="251"/>
      <c r="J1187" s="251"/>
      <c r="K1187" s="251"/>
      <c r="L1187" s="251"/>
      <c r="M1187" s="251"/>
      <c r="N1187" s="251"/>
      <c r="O1187" s="251"/>
      <c r="P1187" s="251"/>
      <c r="Q1187" s="252"/>
      <c r="R1187" s="251"/>
      <c r="S1187" s="251"/>
      <c r="T1187" s="251"/>
      <c r="U1187" s="251"/>
      <c r="V1187" s="251"/>
      <c r="W1187" s="251"/>
      <c r="X1187" s="251"/>
      <c r="Y1187" s="251"/>
      <c r="Z1187" s="251"/>
      <c r="AA1187" s="251"/>
      <c r="AB1187" s="251"/>
      <c r="AC1187" s="251"/>
      <c r="AD1187" s="251"/>
      <c r="AE1187" s="253"/>
      <c r="AF1187" s="253"/>
      <c r="AG1187" s="253"/>
      <c r="AH1187" s="253"/>
      <c r="AI1187" s="253"/>
      <c r="AJ1187" s="253"/>
      <c r="AK1187" s="253"/>
      <c r="AL1187" s="253"/>
      <c r="AM1187" s="253"/>
      <c r="AN1187" s="253"/>
      <c r="AO1187" s="253"/>
      <c r="AP1187" s="253"/>
      <c r="AQ1187" s="253"/>
      <c r="AR1187" s="253"/>
      <c r="AS1187" s="254"/>
    </row>
    <row r="1188" spans="1:45" ht="15" customHeight="1" outlineLevel="1">
      <c r="A1188" s="466">
        <v>1</v>
      </c>
      <c r="B1188" s="381" t="s">
        <v>95</v>
      </c>
      <c r="C1188" s="253" t="s">
        <v>25</v>
      </c>
      <c r="D1188" s="257"/>
      <c r="E1188" s="257"/>
      <c r="F1188" s="257"/>
      <c r="G1188" s="257"/>
      <c r="H1188" s="257"/>
      <c r="I1188" s="257"/>
      <c r="J1188" s="257"/>
      <c r="K1188" s="257"/>
      <c r="L1188" s="257"/>
      <c r="M1188" s="257"/>
      <c r="N1188" s="257"/>
      <c r="O1188" s="257"/>
      <c r="P1188" s="257"/>
      <c r="Q1188" s="253"/>
      <c r="R1188" s="257"/>
      <c r="S1188" s="257"/>
      <c r="T1188" s="257"/>
      <c r="U1188" s="257"/>
      <c r="V1188" s="257"/>
      <c r="W1188" s="257"/>
      <c r="X1188" s="257"/>
      <c r="Y1188" s="257"/>
      <c r="Z1188" s="257"/>
      <c r="AA1188" s="257"/>
      <c r="AB1188" s="257"/>
      <c r="AC1188" s="257"/>
      <c r="AD1188" s="257"/>
      <c r="AE1188" s="368"/>
      <c r="AF1188" s="368"/>
      <c r="AG1188" s="368"/>
      <c r="AH1188" s="368"/>
      <c r="AI1188" s="368"/>
      <c r="AJ1188" s="368"/>
      <c r="AK1188" s="368"/>
      <c r="AL1188" s="363"/>
      <c r="AM1188" s="363"/>
      <c r="AN1188" s="363"/>
      <c r="AO1188" s="363"/>
      <c r="AP1188" s="363"/>
      <c r="AQ1188" s="363"/>
      <c r="AR1188" s="363"/>
      <c r="AS1188" s="258">
        <f>SUM(AE1188:AR1188)</f>
        <v>0</v>
      </c>
    </row>
    <row r="1189" spans="1:45" ht="15" customHeight="1" outlineLevel="1">
      <c r="A1189" s="466"/>
      <c r="B1189" s="256" t="s">
        <v>724</v>
      </c>
      <c r="C1189" s="253" t="s">
        <v>163</v>
      </c>
      <c r="D1189" s="257"/>
      <c r="E1189" s="257"/>
      <c r="F1189" s="257"/>
      <c r="G1189" s="257"/>
      <c r="H1189" s="257"/>
      <c r="I1189" s="257"/>
      <c r="J1189" s="257"/>
      <c r="K1189" s="257"/>
      <c r="L1189" s="257"/>
      <c r="M1189" s="257"/>
      <c r="N1189" s="257"/>
      <c r="O1189" s="257"/>
      <c r="P1189" s="257"/>
      <c r="Q1189" s="416"/>
      <c r="R1189" s="257"/>
      <c r="S1189" s="257"/>
      <c r="T1189" s="257"/>
      <c r="U1189" s="257"/>
      <c r="V1189" s="257"/>
      <c r="W1189" s="257"/>
      <c r="X1189" s="257"/>
      <c r="Y1189" s="257"/>
      <c r="Z1189" s="257"/>
      <c r="AA1189" s="257"/>
      <c r="AB1189" s="257"/>
      <c r="AC1189" s="257"/>
      <c r="AD1189" s="257"/>
      <c r="AE1189" s="364">
        <f>AE1188</f>
        <v>0</v>
      </c>
      <c r="AF1189" s="364">
        <f t="shared" ref="AF1189:AR1189" si="3501">AF1188</f>
        <v>0</v>
      </c>
      <c r="AG1189" s="364">
        <f t="shared" si="3501"/>
        <v>0</v>
      </c>
      <c r="AH1189" s="364">
        <f t="shared" si="3501"/>
        <v>0</v>
      </c>
      <c r="AI1189" s="364">
        <f t="shared" si="3501"/>
        <v>0</v>
      </c>
      <c r="AJ1189" s="364">
        <f t="shared" si="3501"/>
        <v>0</v>
      </c>
      <c r="AK1189" s="364">
        <f t="shared" si="3501"/>
        <v>0</v>
      </c>
      <c r="AL1189" s="364">
        <f t="shared" si="3501"/>
        <v>0</v>
      </c>
      <c r="AM1189" s="364">
        <f t="shared" si="3501"/>
        <v>0</v>
      </c>
      <c r="AN1189" s="364">
        <f t="shared" si="3501"/>
        <v>0</v>
      </c>
      <c r="AO1189" s="364">
        <f t="shared" si="3501"/>
        <v>0</v>
      </c>
      <c r="AP1189" s="364">
        <f t="shared" si="3501"/>
        <v>0</v>
      </c>
      <c r="AQ1189" s="364">
        <f t="shared" si="3501"/>
        <v>0</v>
      </c>
      <c r="AR1189" s="364">
        <f t="shared" si="3501"/>
        <v>0</v>
      </c>
      <c r="AS1189" s="259"/>
    </row>
    <row r="1190" spans="1:45" ht="15" customHeight="1" outlineLevel="1">
      <c r="A1190" s="466"/>
      <c r="B1190" s="260"/>
      <c r="C1190" s="261"/>
      <c r="D1190" s="261"/>
      <c r="E1190" s="261"/>
      <c r="F1190" s="261"/>
      <c r="G1190" s="261"/>
      <c r="H1190" s="261"/>
      <c r="I1190" s="261"/>
      <c r="J1190" s="660"/>
      <c r="K1190" s="261"/>
      <c r="L1190" s="261"/>
      <c r="M1190" s="261"/>
      <c r="N1190" s="261"/>
      <c r="O1190" s="261"/>
      <c r="P1190" s="261"/>
      <c r="Q1190" s="262"/>
      <c r="R1190" s="261"/>
      <c r="S1190" s="261"/>
      <c r="T1190" s="261"/>
      <c r="U1190" s="261"/>
      <c r="V1190" s="261"/>
      <c r="W1190" s="261"/>
      <c r="X1190" s="261"/>
      <c r="Y1190" s="261"/>
      <c r="Z1190" s="261"/>
      <c r="AA1190" s="261"/>
      <c r="AB1190" s="261"/>
      <c r="AC1190" s="261"/>
      <c r="AD1190" s="261"/>
      <c r="AE1190" s="365"/>
      <c r="AF1190" s="366"/>
      <c r="AG1190" s="366"/>
      <c r="AH1190" s="366"/>
      <c r="AI1190" s="366"/>
      <c r="AJ1190" s="366"/>
      <c r="AK1190" s="366"/>
      <c r="AL1190" s="366"/>
      <c r="AM1190" s="366"/>
      <c r="AN1190" s="366"/>
      <c r="AO1190" s="366"/>
      <c r="AP1190" s="366"/>
      <c r="AQ1190" s="366"/>
      <c r="AR1190" s="366"/>
      <c r="AS1190" s="264"/>
    </row>
    <row r="1191" spans="1:45" ht="15" customHeight="1" outlineLevel="1">
      <c r="A1191" s="466">
        <v>2</v>
      </c>
      <c r="B1191" s="381" t="s">
        <v>96</v>
      </c>
      <c r="C1191" s="253" t="s">
        <v>25</v>
      </c>
      <c r="D1191" s="257"/>
      <c r="E1191" s="257"/>
      <c r="F1191" s="257"/>
      <c r="G1191" s="257"/>
      <c r="H1191" s="257"/>
      <c r="I1191" s="257"/>
      <c r="J1191" s="257"/>
      <c r="K1191" s="257"/>
      <c r="L1191" s="257"/>
      <c r="M1191" s="257"/>
      <c r="N1191" s="257"/>
      <c r="O1191" s="257"/>
      <c r="P1191" s="257"/>
      <c r="Q1191" s="253"/>
      <c r="R1191" s="257"/>
      <c r="S1191" s="257"/>
      <c r="T1191" s="257"/>
      <c r="U1191" s="257"/>
      <c r="V1191" s="257"/>
      <c r="W1191" s="257"/>
      <c r="X1191" s="257"/>
      <c r="Y1191" s="257"/>
      <c r="Z1191" s="257"/>
      <c r="AA1191" s="257"/>
      <c r="AB1191" s="257"/>
      <c r="AC1191" s="257"/>
      <c r="AD1191" s="257"/>
      <c r="AE1191" s="368"/>
      <c r="AF1191" s="368"/>
      <c r="AG1191" s="368"/>
      <c r="AH1191" s="368"/>
      <c r="AI1191" s="368"/>
      <c r="AJ1191" s="368"/>
      <c r="AK1191" s="368"/>
      <c r="AL1191" s="363"/>
      <c r="AM1191" s="363"/>
      <c r="AN1191" s="363"/>
      <c r="AO1191" s="363"/>
      <c r="AP1191" s="363"/>
      <c r="AQ1191" s="363"/>
      <c r="AR1191" s="363"/>
      <c r="AS1191" s="258">
        <f>SUM(AE1191:AR1191)</f>
        <v>0</v>
      </c>
    </row>
    <row r="1192" spans="1:45" ht="15" customHeight="1" outlineLevel="1">
      <c r="A1192" s="466"/>
      <c r="B1192" s="256" t="s">
        <v>724</v>
      </c>
      <c r="C1192" s="253" t="s">
        <v>163</v>
      </c>
      <c r="D1192" s="257"/>
      <c r="E1192" s="257"/>
      <c r="F1192" s="257"/>
      <c r="G1192" s="257"/>
      <c r="H1192" s="257"/>
      <c r="I1192" s="257"/>
      <c r="J1192" s="257"/>
      <c r="K1192" s="257"/>
      <c r="L1192" s="257"/>
      <c r="M1192" s="257"/>
      <c r="N1192" s="257"/>
      <c r="O1192" s="257"/>
      <c r="P1192" s="257"/>
      <c r="Q1192" s="416"/>
      <c r="R1192" s="257"/>
      <c r="S1192" s="257"/>
      <c r="T1192" s="257"/>
      <c r="U1192" s="257"/>
      <c r="V1192" s="257"/>
      <c r="W1192" s="257"/>
      <c r="X1192" s="257"/>
      <c r="Y1192" s="257"/>
      <c r="Z1192" s="257"/>
      <c r="AA1192" s="257"/>
      <c r="AB1192" s="257"/>
      <c r="AC1192" s="257"/>
      <c r="AD1192" s="257"/>
      <c r="AE1192" s="364">
        <f>AE1191</f>
        <v>0</v>
      </c>
      <c r="AF1192" s="364">
        <f t="shared" ref="AF1192:AR1192" si="3502">AF1191</f>
        <v>0</v>
      </c>
      <c r="AG1192" s="364">
        <f t="shared" si="3502"/>
        <v>0</v>
      </c>
      <c r="AH1192" s="364">
        <f t="shared" si="3502"/>
        <v>0</v>
      </c>
      <c r="AI1192" s="364">
        <f t="shared" si="3502"/>
        <v>0</v>
      </c>
      <c r="AJ1192" s="364">
        <f t="shared" si="3502"/>
        <v>0</v>
      </c>
      <c r="AK1192" s="364">
        <f t="shared" si="3502"/>
        <v>0</v>
      </c>
      <c r="AL1192" s="364">
        <f t="shared" si="3502"/>
        <v>0</v>
      </c>
      <c r="AM1192" s="364">
        <f t="shared" si="3502"/>
        <v>0</v>
      </c>
      <c r="AN1192" s="364">
        <f t="shared" si="3502"/>
        <v>0</v>
      </c>
      <c r="AO1192" s="364">
        <f t="shared" si="3502"/>
        <v>0</v>
      </c>
      <c r="AP1192" s="364">
        <f t="shared" si="3502"/>
        <v>0</v>
      </c>
      <c r="AQ1192" s="364">
        <f t="shared" si="3502"/>
        <v>0</v>
      </c>
      <c r="AR1192" s="364">
        <f t="shared" si="3502"/>
        <v>0</v>
      </c>
      <c r="AS1192" s="259"/>
    </row>
    <row r="1193" spans="1:45" ht="15" customHeight="1" outlineLevel="1">
      <c r="A1193" s="466"/>
      <c r="B1193" s="260"/>
      <c r="C1193" s="261"/>
      <c r="D1193" s="266"/>
      <c r="E1193" s="266"/>
      <c r="F1193" s="266"/>
      <c r="G1193" s="266"/>
      <c r="H1193" s="266"/>
      <c r="I1193" s="266"/>
      <c r="J1193" s="266"/>
      <c r="K1193" s="266"/>
      <c r="L1193" s="266"/>
      <c r="M1193" s="266"/>
      <c r="N1193" s="266"/>
      <c r="O1193" s="266"/>
      <c r="P1193" s="266"/>
      <c r="Q1193" s="262"/>
      <c r="R1193" s="266"/>
      <c r="S1193" s="266"/>
      <c r="T1193" s="266"/>
      <c r="U1193" s="266"/>
      <c r="V1193" s="266"/>
      <c r="W1193" s="266"/>
      <c r="X1193" s="266"/>
      <c r="Y1193" s="266"/>
      <c r="Z1193" s="266"/>
      <c r="AA1193" s="266"/>
      <c r="AB1193" s="266"/>
      <c r="AC1193" s="266"/>
      <c r="AD1193" s="266"/>
      <c r="AE1193" s="365"/>
      <c r="AF1193" s="366"/>
      <c r="AG1193" s="366"/>
      <c r="AH1193" s="366"/>
      <c r="AI1193" s="366"/>
      <c r="AJ1193" s="366"/>
      <c r="AK1193" s="366"/>
      <c r="AL1193" s="366"/>
      <c r="AM1193" s="366"/>
      <c r="AN1193" s="366"/>
      <c r="AO1193" s="366"/>
      <c r="AP1193" s="366"/>
      <c r="AQ1193" s="366"/>
      <c r="AR1193" s="366"/>
      <c r="AS1193" s="264"/>
    </row>
    <row r="1194" spans="1:45" ht="15" customHeight="1" outlineLevel="1">
      <c r="A1194" s="466">
        <v>3</v>
      </c>
      <c r="B1194" s="381" t="s">
        <v>97</v>
      </c>
      <c r="C1194" s="253" t="s">
        <v>25</v>
      </c>
      <c r="D1194" s="257"/>
      <c r="E1194" s="257"/>
      <c r="F1194" s="257"/>
      <c r="G1194" s="257"/>
      <c r="H1194" s="257"/>
      <c r="I1194" s="257"/>
      <c r="J1194" s="257"/>
      <c r="K1194" s="257"/>
      <c r="L1194" s="257"/>
      <c r="M1194" s="257"/>
      <c r="N1194" s="257"/>
      <c r="O1194" s="257"/>
      <c r="P1194" s="257"/>
      <c r="Q1194" s="253"/>
      <c r="R1194" s="257"/>
      <c r="S1194" s="257"/>
      <c r="T1194" s="257"/>
      <c r="U1194" s="257"/>
      <c r="V1194" s="257"/>
      <c r="W1194" s="257"/>
      <c r="X1194" s="257"/>
      <c r="Y1194" s="257"/>
      <c r="Z1194" s="257"/>
      <c r="AA1194" s="257"/>
      <c r="AB1194" s="257"/>
      <c r="AC1194" s="257"/>
      <c r="AD1194" s="257"/>
      <c r="AE1194" s="368"/>
      <c r="AF1194" s="368"/>
      <c r="AG1194" s="368"/>
      <c r="AH1194" s="368"/>
      <c r="AI1194" s="368"/>
      <c r="AJ1194" s="368"/>
      <c r="AK1194" s="368"/>
      <c r="AL1194" s="363"/>
      <c r="AM1194" s="363"/>
      <c r="AN1194" s="363"/>
      <c r="AO1194" s="363"/>
      <c r="AP1194" s="363"/>
      <c r="AQ1194" s="363"/>
      <c r="AR1194" s="363"/>
      <c r="AS1194" s="258">
        <f>SUM(AE1194:AR1194)</f>
        <v>0</v>
      </c>
    </row>
    <row r="1195" spans="1:45" ht="15" customHeight="1" outlineLevel="1">
      <c r="A1195" s="466"/>
      <c r="B1195" s="256" t="s">
        <v>724</v>
      </c>
      <c r="C1195" s="253" t="s">
        <v>163</v>
      </c>
      <c r="D1195" s="257"/>
      <c r="E1195" s="257"/>
      <c r="F1195" s="257"/>
      <c r="G1195" s="257"/>
      <c r="H1195" s="257"/>
      <c r="I1195" s="257"/>
      <c r="J1195" s="257"/>
      <c r="K1195" s="257"/>
      <c r="L1195" s="257"/>
      <c r="M1195" s="257"/>
      <c r="N1195" s="257"/>
      <c r="O1195" s="257"/>
      <c r="P1195" s="257"/>
      <c r="Q1195" s="416"/>
      <c r="R1195" s="257"/>
      <c r="S1195" s="257"/>
      <c r="T1195" s="257"/>
      <c r="U1195" s="257"/>
      <c r="V1195" s="257"/>
      <c r="W1195" s="257"/>
      <c r="X1195" s="257"/>
      <c r="Y1195" s="257"/>
      <c r="Z1195" s="257"/>
      <c r="AA1195" s="257"/>
      <c r="AB1195" s="257"/>
      <c r="AC1195" s="257"/>
      <c r="AD1195" s="257"/>
      <c r="AE1195" s="364">
        <f>AE1194</f>
        <v>0</v>
      </c>
      <c r="AF1195" s="364">
        <f t="shared" ref="AF1195:AR1195" si="3503">AF1194</f>
        <v>0</v>
      </c>
      <c r="AG1195" s="364">
        <f t="shared" si="3503"/>
        <v>0</v>
      </c>
      <c r="AH1195" s="364">
        <f t="shared" si="3503"/>
        <v>0</v>
      </c>
      <c r="AI1195" s="364">
        <f t="shared" si="3503"/>
        <v>0</v>
      </c>
      <c r="AJ1195" s="364">
        <f t="shared" si="3503"/>
        <v>0</v>
      </c>
      <c r="AK1195" s="364">
        <f t="shared" si="3503"/>
        <v>0</v>
      </c>
      <c r="AL1195" s="364">
        <f t="shared" si="3503"/>
        <v>0</v>
      </c>
      <c r="AM1195" s="364">
        <f t="shared" si="3503"/>
        <v>0</v>
      </c>
      <c r="AN1195" s="364">
        <f t="shared" si="3503"/>
        <v>0</v>
      </c>
      <c r="AO1195" s="364">
        <f t="shared" si="3503"/>
        <v>0</v>
      </c>
      <c r="AP1195" s="364">
        <f t="shared" si="3503"/>
        <v>0</v>
      </c>
      <c r="AQ1195" s="364">
        <f t="shared" si="3503"/>
        <v>0</v>
      </c>
      <c r="AR1195" s="364">
        <f t="shared" si="3503"/>
        <v>0</v>
      </c>
      <c r="AS1195" s="259"/>
    </row>
    <row r="1196" spans="1:45" ht="15" customHeight="1" outlineLevel="1">
      <c r="A1196" s="466"/>
      <c r="B1196" s="256"/>
      <c r="C1196" s="267"/>
      <c r="D1196" s="253"/>
      <c r="E1196" s="253"/>
      <c r="F1196" s="253"/>
      <c r="G1196" s="253"/>
      <c r="H1196" s="253"/>
      <c r="I1196" s="253"/>
      <c r="J1196" s="253"/>
      <c r="K1196" s="253"/>
      <c r="L1196" s="253"/>
      <c r="M1196" s="253"/>
      <c r="N1196" s="253"/>
      <c r="O1196" s="253"/>
      <c r="P1196" s="253"/>
      <c r="Q1196" s="253"/>
      <c r="R1196" s="253"/>
      <c r="S1196" s="253"/>
      <c r="T1196" s="253"/>
      <c r="U1196" s="253"/>
      <c r="V1196" s="253"/>
      <c r="W1196" s="253"/>
      <c r="X1196" s="253"/>
      <c r="Y1196" s="253"/>
      <c r="Z1196" s="253"/>
      <c r="AA1196" s="253"/>
      <c r="AB1196" s="253"/>
      <c r="AC1196" s="253"/>
      <c r="AD1196" s="253"/>
      <c r="AE1196" s="365"/>
      <c r="AF1196" s="365"/>
      <c r="AG1196" s="365"/>
      <c r="AH1196" s="365"/>
      <c r="AI1196" s="365"/>
      <c r="AJ1196" s="365"/>
      <c r="AK1196" s="365"/>
      <c r="AL1196" s="365"/>
      <c r="AM1196" s="365"/>
      <c r="AN1196" s="365"/>
      <c r="AO1196" s="365"/>
      <c r="AP1196" s="365"/>
      <c r="AQ1196" s="365"/>
      <c r="AR1196" s="365"/>
      <c r="AS1196" s="268"/>
    </row>
    <row r="1197" spans="1:45" ht="15" customHeight="1" outlineLevel="1">
      <c r="A1197" s="466">
        <v>4</v>
      </c>
      <c r="B1197" s="275" t="s">
        <v>654</v>
      </c>
      <c r="C1197" s="253" t="s">
        <v>25</v>
      </c>
      <c r="D1197" s="257"/>
      <c r="E1197" s="257"/>
      <c r="F1197" s="257"/>
      <c r="G1197" s="257"/>
      <c r="H1197" s="257"/>
      <c r="I1197" s="257"/>
      <c r="J1197" s="257"/>
      <c r="K1197" s="257"/>
      <c r="L1197" s="257"/>
      <c r="M1197" s="257"/>
      <c r="N1197" s="257"/>
      <c r="O1197" s="257"/>
      <c r="P1197" s="257"/>
      <c r="Q1197" s="253"/>
      <c r="R1197" s="257"/>
      <c r="S1197" s="257"/>
      <c r="T1197" s="257"/>
      <c r="U1197" s="257"/>
      <c r="V1197" s="257"/>
      <c r="W1197" s="257"/>
      <c r="X1197" s="257"/>
      <c r="Y1197" s="257"/>
      <c r="Z1197" s="257"/>
      <c r="AA1197" s="257"/>
      <c r="AB1197" s="257"/>
      <c r="AC1197" s="257"/>
      <c r="AD1197" s="257"/>
      <c r="AE1197" s="368"/>
      <c r="AF1197" s="368"/>
      <c r="AG1197" s="368"/>
      <c r="AH1197" s="368"/>
      <c r="AI1197" s="368"/>
      <c r="AJ1197" s="368"/>
      <c r="AK1197" s="368"/>
      <c r="AL1197" s="363"/>
      <c r="AM1197" s="363"/>
      <c r="AN1197" s="363"/>
      <c r="AO1197" s="363"/>
      <c r="AP1197" s="363"/>
      <c r="AQ1197" s="363"/>
      <c r="AR1197" s="363"/>
      <c r="AS1197" s="258">
        <f>SUM(AE1197:AR1197)</f>
        <v>0</v>
      </c>
    </row>
    <row r="1198" spans="1:45" ht="15" customHeight="1" outlineLevel="1">
      <c r="A1198" s="466"/>
      <c r="B1198" s="256" t="s">
        <v>724</v>
      </c>
      <c r="C1198" s="253" t="s">
        <v>163</v>
      </c>
      <c r="D1198" s="257"/>
      <c r="E1198" s="257"/>
      <c r="F1198" s="257"/>
      <c r="G1198" s="257"/>
      <c r="H1198" s="257"/>
      <c r="I1198" s="257"/>
      <c r="J1198" s="257"/>
      <c r="K1198" s="257"/>
      <c r="L1198" s="257"/>
      <c r="M1198" s="257"/>
      <c r="N1198" s="257"/>
      <c r="O1198" s="257"/>
      <c r="P1198" s="257"/>
      <c r="Q1198" s="416"/>
      <c r="R1198" s="257"/>
      <c r="S1198" s="257"/>
      <c r="T1198" s="257"/>
      <c r="U1198" s="257"/>
      <c r="V1198" s="257"/>
      <c r="W1198" s="257"/>
      <c r="X1198" s="257"/>
      <c r="Y1198" s="257"/>
      <c r="Z1198" s="257"/>
      <c r="AA1198" s="257"/>
      <c r="AB1198" s="257"/>
      <c r="AC1198" s="257"/>
      <c r="AD1198" s="257"/>
      <c r="AE1198" s="364">
        <f>AE1197</f>
        <v>0</v>
      </c>
      <c r="AF1198" s="364">
        <f t="shared" ref="AF1198:AR1198" si="3504">AF1197</f>
        <v>0</v>
      </c>
      <c r="AG1198" s="364">
        <f t="shared" si="3504"/>
        <v>0</v>
      </c>
      <c r="AH1198" s="364">
        <f t="shared" si="3504"/>
        <v>0</v>
      </c>
      <c r="AI1198" s="364">
        <f t="shared" si="3504"/>
        <v>0</v>
      </c>
      <c r="AJ1198" s="364">
        <f t="shared" si="3504"/>
        <v>0</v>
      </c>
      <c r="AK1198" s="364">
        <f t="shared" si="3504"/>
        <v>0</v>
      </c>
      <c r="AL1198" s="364">
        <f t="shared" si="3504"/>
        <v>0</v>
      </c>
      <c r="AM1198" s="364">
        <f t="shared" si="3504"/>
        <v>0</v>
      </c>
      <c r="AN1198" s="364">
        <f t="shared" si="3504"/>
        <v>0</v>
      </c>
      <c r="AO1198" s="364">
        <f t="shared" si="3504"/>
        <v>0</v>
      </c>
      <c r="AP1198" s="364">
        <f t="shared" si="3504"/>
        <v>0</v>
      </c>
      <c r="AQ1198" s="364">
        <f t="shared" si="3504"/>
        <v>0</v>
      </c>
      <c r="AR1198" s="364">
        <f t="shared" si="3504"/>
        <v>0</v>
      </c>
      <c r="AS1198" s="259"/>
    </row>
    <row r="1199" spans="1:45" ht="15" customHeight="1" outlineLevel="1">
      <c r="A1199" s="466"/>
      <c r="B1199" s="256"/>
      <c r="C1199" s="267"/>
      <c r="D1199" s="266"/>
      <c r="E1199" s="266"/>
      <c r="F1199" s="266"/>
      <c r="G1199" s="266"/>
      <c r="H1199" s="266"/>
      <c r="I1199" s="266"/>
      <c r="J1199" s="266"/>
      <c r="K1199" s="266"/>
      <c r="L1199" s="266"/>
      <c r="M1199" s="266"/>
      <c r="N1199" s="266"/>
      <c r="O1199" s="266"/>
      <c r="P1199" s="266"/>
      <c r="Q1199" s="253"/>
      <c r="R1199" s="266"/>
      <c r="S1199" s="266"/>
      <c r="T1199" s="266"/>
      <c r="U1199" s="266"/>
      <c r="V1199" s="266"/>
      <c r="W1199" s="266"/>
      <c r="X1199" s="266"/>
      <c r="Y1199" s="266"/>
      <c r="Z1199" s="266"/>
      <c r="AA1199" s="266"/>
      <c r="AB1199" s="266"/>
      <c r="AC1199" s="266"/>
      <c r="AD1199" s="266"/>
      <c r="AE1199" s="365"/>
      <c r="AF1199" s="365"/>
      <c r="AG1199" s="365"/>
      <c r="AH1199" s="365"/>
      <c r="AI1199" s="365"/>
      <c r="AJ1199" s="365"/>
      <c r="AK1199" s="365"/>
      <c r="AL1199" s="365"/>
      <c r="AM1199" s="365"/>
      <c r="AN1199" s="365"/>
      <c r="AO1199" s="365"/>
      <c r="AP1199" s="365"/>
      <c r="AQ1199" s="365"/>
      <c r="AR1199" s="365"/>
      <c r="AS1199" s="268"/>
    </row>
    <row r="1200" spans="1:45" ht="15" customHeight="1" outlineLevel="1">
      <c r="A1200" s="466">
        <v>5</v>
      </c>
      <c r="B1200" s="381" t="s">
        <v>98</v>
      </c>
      <c r="C1200" s="253" t="s">
        <v>25</v>
      </c>
      <c r="D1200" s="257"/>
      <c r="E1200" s="257"/>
      <c r="F1200" s="257"/>
      <c r="G1200" s="257"/>
      <c r="H1200" s="257"/>
      <c r="I1200" s="257"/>
      <c r="J1200" s="257"/>
      <c r="K1200" s="257"/>
      <c r="L1200" s="257"/>
      <c r="M1200" s="257"/>
      <c r="N1200" s="257"/>
      <c r="O1200" s="257"/>
      <c r="P1200" s="257"/>
      <c r="Q1200" s="253"/>
      <c r="R1200" s="257"/>
      <c r="S1200" s="257"/>
      <c r="T1200" s="257"/>
      <c r="U1200" s="257"/>
      <c r="V1200" s="257"/>
      <c r="W1200" s="257"/>
      <c r="X1200" s="257"/>
      <c r="Y1200" s="257"/>
      <c r="Z1200" s="257"/>
      <c r="AA1200" s="257"/>
      <c r="AB1200" s="257"/>
      <c r="AC1200" s="257"/>
      <c r="AD1200" s="257"/>
      <c r="AE1200" s="368"/>
      <c r="AF1200" s="368"/>
      <c r="AG1200" s="368"/>
      <c r="AH1200" s="368"/>
      <c r="AI1200" s="368"/>
      <c r="AJ1200" s="368"/>
      <c r="AK1200" s="368"/>
      <c r="AL1200" s="363"/>
      <c r="AM1200" s="363"/>
      <c r="AN1200" s="363"/>
      <c r="AO1200" s="363"/>
      <c r="AP1200" s="363"/>
      <c r="AQ1200" s="363"/>
      <c r="AR1200" s="363"/>
      <c r="AS1200" s="258">
        <f>SUM(AE1200:AR1200)</f>
        <v>0</v>
      </c>
    </row>
    <row r="1201" spans="1:45" ht="15" customHeight="1" outlineLevel="1">
      <c r="A1201" s="466"/>
      <c r="B1201" s="256" t="s">
        <v>724</v>
      </c>
      <c r="C1201" s="253" t="s">
        <v>163</v>
      </c>
      <c r="D1201" s="257"/>
      <c r="E1201" s="257"/>
      <c r="F1201" s="257"/>
      <c r="G1201" s="257"/>
      <c r="H1201" s="257"/>
      <c r="I1201" s="257"/>
      <c r="J1201" s="257"/>
      <c r="K1201" s="257"/>
      <c r="L1201" s="257"/>
      <c r="M1201" s="257"/>
      <c r="N1201" s="257"/>
      <c r="O1201" s="257"/>
      <c r="P1201" s="257"/>
      <c r="Q1201" s="416"/>
      <c r="R1201" s="257"/>
      <c r="S1201" s="257"/>
      <c r="T1201" s="257"/>
      <c r="U1201" s="257"/>
      <c r="V1201" s="257"/>
      <c r="W1201" s="257"/>
      <c r="X1201" s="257"/>
      <c r="Y1201" s="257"/>
      <c r="Z1201" s="257"/>
      <c r="AA1201" s="257"/>
      <c r="AB1201" s="257"/>
      <c r="AC1201" s="257"/>
      <c r="AD1201" s="257"/>
      <c r="AE1201" s="364">
        <f>AE1200</f>
        <v>0</v>
      </c>
      <c r="AF1201" s="364">
        <f t="shared" ref="AF1201:AR1201" si="3505">AF1200</f>
        <v>0</v>
      </c>
      <c r="AG1201" s="364">
        <f t="shared" si="3505"/>
        <v>0</v>
      </c>
      <c r="AH1201" s="364">
        <f t="shared" si="3505"/>
        <v>0</v>
      </c>
      <c r="AI1201" s="364">
        <f t="shared" si="3505"/>
        <v>0</v>
      </c>
      <c r="AJ1201" s="364">
        <f t="shared" si="3505"/>
        <v>0</v>
      </c>
      <c r="AK1201" s="364">
        <f t="shared" si="3505"/>
        <v>0</v>
      </c>
      <c r="AL1201" s="364">
        <f t="shared" si="3505"/>
        <v>0</v>
      </c>
      <c r="AM1201" s="364">
        <f t="shared" si="3505"/>
        <v>0</v>
      </c>
      <c r="AN1201" s="364">
        <f t="shared" si="3505"/>
        <v>0</v>
      </c>
      <c r="AO1201" s="364">
        <f t="shared" si="3505"/>
        <v>0</v>
      </c>
      <c r="AP1201" s="364">
        <f t="shared" si="3505"/>
        <v>0</v>
      </c>
      <c r="AQ1201" s="364">
        <f t="shared" si="3505"/>
        <v>0</v>
      </c>
      <c r="AR1201" s="364">
        <f t="shared" si="3505"/>
        <v>0</v>
      </c>
      <c r="AS1201" s="259"/>
    </row>
    <row r="1202" spans="1:45" ht="15" customHeight="1" outlineLevel="1">
      <c r="A1202" s="466"/>
      <c r="B1202" s="256"/>
      <c r="C1202" s="253"/>
      <c r="D1202" s="253"/>
      <c r="E1202" s="253"/>
      <c r="F1202" s="253"/>
      <c r="G1202" s="253"/>
      <c r="H1202" s="253"/>
      <c r="I1202" s="253"/>
      <c r="J1202" s="253"/>
      <c r="K1202" s="253"/>
      <c r="L1202" s="253"/>
      <c r="M1202" s="253"/>
      <c r="N1202" s="253"/>
      <c r="O1202" s="253"/>
      <c r="P1202" s="253"/>
      <c r="Q1202" s="253"/>
      <c r="R1202" s="253"/>
      <c r="S1202" s="253"/>
      <c r="T1202" s="253"/>
      <c r="U1202" s="253"/>
      <c r="V1202" s="253"/>
      <c r="W1202" s="253"/>
      <c r="X1202" s="253"/>
      <c r="Y1202" s="253"/>
      <c r="Z1202" s="253"/>
      <c r="AA1202" s="253"/>
      <c r="AB1202" s="253"/>
      <c r="AC1202" s="253"/>
      <c r="AD1202" s="253"/>
      <c r="AE1202" s="375"/>
      <c r="AF1202" s="376"/>
      <c r="AG1202" s="376"/>
      <c r="AH1202" s="376"/>
      <c r="AI1202" s="376"/>
      <c r="AJ1202" s="376"/>
      <c r="AK1202" s="376"/>
      <c r="AL1202" s="376"/>
      <c r="AM1202" s="376"/>
      <c r="AN1202" s="376"/>
      <c r="AO1202" s="376"/>
      <c r="AP1202" s="376"/>
      <c r="AQ1202" s="376"/>
      <c r="AR1202" s="376"/>
      <c r="AS1202" s="259"/>
    </row>
    <row r="1203" spans="1:45" ht="15.75" outlineLevel="1">
      <c r="A1203" s="466"/>
      <c r="B1203" s="280" t="s">
        <v>495</v>
      </c>
      <c r="C1203" s="251"/>
      <c r="D1203" s="251"/>
      <c r="E1203" s="251"/>
      <c r="F1203" s="251"/>
      <c r="G1203" s="251"/>
      <c r="H1203" s="251"/>
      <c r="I1203" s="251"/>
      <c r="J1203" s="251"/>
      <c r="K1203" s="251"/>
      <c r="L1203" s="251"/>
      <c r="M1203" s="251"/>
      <c r="N1203" s="251"/>
      <c r="O1203" s="251"/>
      <c r="P1203" s="251"/>
      <c r="Q1203" s="252"/>
      <c r="R1203" s="251"/>
      <c r="S1203" s="251"/>
      <c r="T1203" s="251"/>
      <c r="U1203" s="251"/>
      <c r="V1203" s="251"/>
      <c r="W1203" s="251"/>
      <c r="X1203" s="251"/>
      <c r="Y1203" s="251"/>
      <c r="Z1203" s="251"/>
      <c r="AA1203" s="251"/>
      <c r="AB1203" s="251"/>
      <c r="AC1203" s="251"/>
      <c r="AD1203" s="251"/>
      <c r="AE1203" s="367"/>
      <c r="AF1203" s="367"/>
      <c r="AG1203" s="367"/>
      <c r="AH1203" s="367"/>
      <c r="AI1203" s="367"/>
      <c r="AJ1203" s="367"/>
      <c r="AK1203" s="367"/>
      <c r="AL1203" s="367"/>
      <c r="AM1203" s="367"/>
      <c r="AN1203" s="367"/>
      <c r="AO1203" s="367"/>
      <c r="AP1203" s="367"/>
      <c r="AQ1203" s="367"/>
      <c r="AR1203" s="367"/>
      <c r="AS1203" s="254"/>
    </row>
    <row r="1204" spans="1:45" ht="15" customHeight="1" outlineLevel="1">
      <c r="A1204" s="466">
        <v>6</v>
      </c>
      <c r="B1204" s="381" t="s">
        <v>99</v>
      </c>
      <c r="C1204" s="253" t="s">
        <v>25</v>
      </c>
      <c r="D1204" s="257"/>
      <c r="E1204" s="257"/>
      <c r="F1204" s="257"/>
      <c r="G1204" s="257"/>
      <c r="H1204" s="257"/>
      <c r="I1204" s="257"/>
      <c r="J1204" s="257"/>
      <c r="K1204" s="257"/>
      <c r="L1204" s="257"/>
      <c r="M1204" s="257"/>
      <c r="N1204" s="257"/>
      <c r="O1204" s="257"/>
      <c r="P1204" s="257"/>
      <c r="Q1204" s="257">
        <v>12</v>
      </c>
      <c r="R1204" s="257"/>
      <c r="S1204" s="257"/>
      <c r="T1204" s="257"/>
      <c r="U1204" s="257"/>
      <c r="V1204" s="257"/>
      <c r="W1204" s="257"/>
      <c r="X1204" s="257"/>
      <c r="Y1204" s="257"/>
      <c r="Z1204" s="257"/>
      <c r="AA1204" s="257"/>
      <c r="AB1204" s="257"/>
      <c r="AC1204" s="257"/>
      <c r="AD1204" s="257"/>
      <c r="AE1204" s="368"/>
      <c r="AF1204" s="368"/>
      <c r="AG1204" s="368"/>
      <c r="AH1204" s="368"/>
      <c r="AI1204" s="368"/>
      <c r="AJ1204" s="368"/>
      <c r="AK1204" s="368"/>
      <c r="AL1204" s="368"/>
      <c r="AM1204" s="368"/>
      <c r="AN1204" s="368"/>
      <c r="AO1204" s="368"/>
      <c r="AP1204" s="368"/>
      <c r="AQ1204" s="368"/>
      <c r="AR1204" s="368"/>
      <c r="AS1204" s="258">
        <f>SUM(AE1204:AR1204)</f>
        <v>0</v>
      </c>
    </row>
    <row r="1205" spans="1:45" ht="15" customHeight="1" outlineLevel="1">
      <c r="A1205" s="466"/>
      <c r="B1205" s="256" t="s">
        <v>724</v>
      </c>
      <c r="C1205" s="253" t="s">
        <v>163</v>
      </c>
      <c r="D1205" s="257"/>
      <c r="E1205" s="257"/>
      <c r="F1205" s="257"/>
      <c r="G1205" s="257"/>
      <c r="H1205" s="257"/>
      <c r="I1205" s="257"/>
      <c r="J1205" s="257"/>
      <c r="K1205" s="257"/>
      <c r="L1205" s="257"/>
      <c r="M1205" s="257"/>
      <c r="N1205" s="257"/>
      <c r="O1205" s="257"/>
      <c r="P1205" s="257"/>
      <c r="Q1205" s="257">
        <f>Q1204</f>
        <v>12</v>
      </c>
      <c r="R1205" s="257"/>
      <c r="S1205" s="257"/>
      <c r="T1205" s="257"/>
      <c r="U1205" s="257"/>
      <c r="V1205" s="257"/>
      <c r="W1205" s="257"/>
      <c r="X1205" s="257"/>
      <c r="Y1205" s="257"/>
      <c r="Z1205" s="257"/>
      <c r="AA1205" s="257"/>
      <c r="AB1205" s="257"/>
      <c r="AC1205" s="257"/>
      <c r="AD1205" s="257"/>
      <c r="AE1205" s="364">
        <f>AE1204</f>
        <v>0</v>
      </c>
      <c r="AF1205" s="364">
        <f t="shared" ref="AF1205:AR1205" si="3506">AF1204</f>
        <v>0</v>
      </c>
      <c r="AG1205" s="364">
        <f t="shared" si="3506"/>
        <v>0</v>
      </c>
      <c r="AH1205" s="364">
        <f t="shared" si="3506"/>
        <v>0</v>
      </c>
      <c r="AI1205" s="364">
        <f t="shared" si="3506"/>
        <v>0</v>
      </c>
      <c r="AJ1205" s="364">
        <f t="shared" si="3506"/>
        <v>0</v>
      </c>
      <c r="AK1205" s="364">
        <f t="shared" si="3506"/>
        <v>0</v>
      </c>
      <c r="AL1205" s="364">
        <f t="shared" si="3506"/>
        <v>0</v>
      </c>
      <c r="AM1205" s="364">
        <f t="shared" si="3506"/>
        <v>0</v>
      </c>
      <c r="AN1205" s="364">
        <f t="shared" si="3506"/>
        <v>0</v>
      </c>
      <c r="AO1205" s="364">
        <f t="shared" si="3506"/>
        <v>0</v>
      </c>
      <c r="AP1205" s="364">
        <f t="shared" si="3506"/>
        <v>0</v>
      </c>
      <c r="AQ1205" s="364">
        <f t="shared" si="3506"/>
        <v>0</v>
      </c>
      <c r="AR1205" s="364">
        <f t="shared" si="3506"/>
        <v>0</v>
      </c>
      <c r="AS1205" s="272"/>
    </row>
    <row r="1206" spans="1:45" ht="15" customHeight="1" outlineLevel="1">
      <c r="A1206" s="466"/>
      <c r="B1206" s="271"/>
      <c r="C1206" s="273"/>
      <c r="D1206" s="253"/>
      <c r="E1206" s="253"/>
      <c r="F1206" s="253"/>
      <c r="G1206" s="253"/>
      <c r="H1206" s="253"/>
      <c r="I1206" s="253"/>
      <c r="J1206" s="253"/>
      <c r="K1206" s="253"/>
      <c r="L1206" s="253"/>
      <c r="M1206" s="253"/>
      <c r="N1206" s="253"/>
      <c r="O1206" s="253"/>
      <c r="P1206" s="253"/>
      <c r="Q1206" s="253"/>
      <c r="R1206" s="253"/>
      <c r="S1206" s="253"/>
      <c r="T1206" s="253"/>
      <c r="U1206" s="253"/>
      <c r="V1206" s="253"/>
      <c r="W1206" s="253"/>
      <c r="X1206" s="253"/>
      <c r="Y1206" s="253"/>
      <c r="Z1206" s="253"/>
      <c r="AA1206" s="253"/>
      <c r="AB1206" s="253"/>
      <c r="AC1206" s="253"/>
      <c r="AD1206" s="253"/>
      <c r="AE1206" s="369"/>
      <c r="AF1206" s="369"/>
      <c r="AG1206" s="369"/>
      <c r="AH1206" s="369"/>
      <c r="AI1206" s="369"/>
      <c r="AJ1206" s="369"/>
      <c r="AK1206" s="369"/>
      <c r="AL1206" s="369"/>
      <c r="AM1206" s="369"/>
      <c r="AN1206" s="369"/>
      <c r="AO1206" s="369"/>
      <c r="AP1206" s="369"/>
      <c r="AQ1206" s="369"/>
      <c r="AR1206" s="369"/>
      <c r="AS1206" s="274"/>
    </row>
    <row r="1207" spans="1:45" ht="15" customHeight="1" outlineLevel="1">
      <c r="A1207" s="466">
        <v>7</v>
      </c>
      <c r="B1207" s="381" t="s">
        <v>100</v>
      </c>
      <c r="C1207" s="253" t="s">
        <v>25</v>
      </c>
      <c r="D1207" s="257"/>
      <c r="E1207" s="257"/>
      <c r="F1207" s="257"/>
      <c r="G1207" s="257"/>
      <c r="H1207" s="257"/>
      <c r="I1207" s="257"/>
      <c r="J1207" s="257"/>
      <c r="K1207" s="257"/>
      <c r="L1207" s="257"/>
      <c r="M1207" s="257"/>
      <c r="N1207" s="257"/>
      <c r="O1207" s="257"/>
      <c r="P1207" s="257"/>
      <c r="Q1207" s="257">
        <v>12</v>
      </c>
      <c r="R1207" s="257"/>
      <c r="S1207" s="257"/>
      <c r="T1207" s="257"/>
      <c r="U1207" s="257"/>
      <c r="V1207" s="257"/>
      <c r="W1207" s="257"/>
      <c r="X1207" s="257"/>
      <c r="Y1207" s="257"/>
      <c r="Z1207" s="257"/>
      <c r="AA1207" s="257"/>
      <c r="AB1207" s="257"/>
      <c r="AC1207" s="257"/>
      <c r="AD1207" s="257"/>
      <c r="AE1207" s="368"/>
      <c r="AF1207" s="368"/>
      <c r="AG1207" s="368"/>
      <c r="AH1207" s="368"/>
      <c r="AI1207" s="368"/>
      <c r="AJ1207" s="368"/>
      <c r="AK1207" s="368"/>
      <c r="AL1207" s="368"/>
      <c r="AM1207" s="368"/>
      <c r="AN1207" s="368"/>
      <c r="AO1207" s="368"/>
      <c r="AP1207" s="368"/>
      <c r="AQ1207" s="368"/>
      <c r="AR1207" s="368"/>
      <c r="AS1207" s="258">
        <f>SUM(AE1207:AR1207)</f>
        <v>0</v>
      </c>
    </row>
    <row r="1208" spans="1:45" ht="15" customHeight="1" outlineLevel="1">
      <c r="A1208" s="466"/>
      <c r="B1208" s="256" t="s">
        <v>724</v>
      </c>
      <c r="C1208" s="253" t="s">
        <v>163</v>
      </c>
      <c r="D1208" s="257"/>
      <c r="E1208" s="257"/>
      <c r="F1208" s="257"/>
      <c r="G1208" s="257"/>
      <c r="H1208" s="257"/>
      <c r="I1208" s="257"/>
      <c r="J1208" s="257"/>
      <c r="K1208" s="257"/>
      <c r="L1208" s="257"/>
      <c r="M1208" s="257"/>
      <c r="N1208" s="257"/>
      <c r="O1208" s="257"/>
      <c r="P1208" s="257"/>
      <c r="Q1208" s="257">
        <f>Q1207</f>
        <v>12</v>
      </c>
      <c r="R1208" s="257"/>
      <c r="S1208" s="257"/>
      <c r="T1208" s="257"/>
      <c r="U1208" s="257"/>
      <c r="V1208" s="257"/>
      <c r="W1208" s="257"/>
      <c r="X1208" s="257"/>
      <c r="Y1208" s="257"/>
      <c r="Z1208" s="257"/>
      <c r="AA1208" s="257"/>
      <c r="AB1208" s="257"/>
      <c r="AC1208" s="257"/>
      <c r="AD1208" s="257"/>
      <c r="AE1208" s="364">
        <f>AE1207</f>
        <v>0</v>
      </c>
      <c r="AF1208" s="364">
        <f t="shared" ref="AF1208:AR1208" si="3507">AF1207</f>
        <v>0</v>
      </c>
      <c r="AG1208" s="364">
        <f t="shared" si="3507"/>
        <v>0</v>
      </c>
      <c r="AH1208" s="364">
        <f t="shared" si="3507"/>
        <v>0</v>
      </c>
      <c r="AI1208" s="364">
        <f t="shared" si="3507"/>
        <v>0</v>
      </c>
      <c r="AJ1208" s="364">
        <f t="shared" si="3507"/>
        <v>0</v>
      </c>
      <c r="AK1208" s="364">
        <f t="shared" si="3507"/>
        <v>0</v>
      </c>
      <c r="AL1208" s="364">
        <f t="shared" si="3507"/>
        <v>0</v>
      </c>
      <c r="AM1208" s="364">
        <f t="shared" si="3507"/>
        <v>0</v>
      </c>
      <c r="AN1208" s="364">
        <f t="shared" si="3507"/>
        <v>0</v>
      </c>
      <c r="AO1208" s="364">
        <f t="shared" si="3507"/>
        <v>0</v>
      </c>
      <c r="AP1208" s="364">
        <f t="shared" si="3507"/>
        <v>0</v>
      </c>
      <c r="AQ1208" s="364">
        <f t="shared" si="3507"/>
        <v>0</v>
      </c>
      <c r="AR1208" s="364">
        <f t="shared" si="3507"/>
        <v>0</v>
      </c>
      <c r="AS1208" s="272"/>
    </row>
    <row r="1209" spans="1:45" ht="15" customHeight="1" outlineLevel="1">
      <c r="A1209" s="466"/>
      <c r="B1209" s="275"/>
      <c r="C1209" s="273"/>
      <c r="D1209" s="253"/>
      <c r="E1209" s="253"/>
      <c r="F1209" s="253"/>
      <c r="G1209" s="253"/>
      <c r="H1209" s="253"/>
      <c r="I1209" s="253"/>
      <c r="J1209" s="253"/>
      <c r="K1209" s="253"/>
      <c r="L1209" s="253"/>
      <c r="M1209" s="253"/>
      <c r="N1209" s="253"/>
      <c r="O1209" s="253"/>
      <c r="P1209" s="253"/>
      <c r="Q1209" s="253"/>
      <c r="R1209" s="253"/>
      <c r="S1209" s="253"/>
      <c r="T1209" s="253"/>
      <c r="U1209" s="253"/>
      <c r="V1209" s="253"/>
      <c r="W1209" s="253"/>
      <c r="X1209" s="253"/>
      <c r="Y1209" s="253"/>
      <c r="Z1209" s="253"/>
      <c r="AA1209" s="253"/>
      <c r="AB1209" s="253"/>
      <c r="AC1209" s="253"/>
      <c r="AD1209" s="253"/>
      <c r="AE1209" s="369"/>
      <c r="AF1209" s="370"/>
      <c r="AG1209" s="369"/>
      <c r="AH1209" s="369"/>
      <c r="AI1209" s="369"/>
      <c r="AJ1209" s="369"/>
      <c r="AK1209" s="369"/>
      <c r="AL1209" s="369"/>
      <c r="AM1209" s="369"/>
      <c r="AN1209" s="369"/>
      <c r="AO1209" s="369"/>
      <c r="AP1209" s="369"/>
      <c r="AQ1209" s="369"/>
      <c r="AR1209" s="369"/>
      <c r="AS1209" s="274"/>
    </row>
    <row r="1210" spans="1:45" ht="15" customHeight="1" outlineLevel="1">
      <c r="A1210" s="466">
        <v>8</v>
      </c>
      <c r="B1210" s="381" t="s">
        <v>101</v>
      </c>
      <c r="C1210" s="253" t="s">
        <v>25</v>
      </c>
      <c r="D1210" s="257"/>
      <c r="E1210" s="257"/>
      <c r="F1210" s="257"/>
      <c r="G1210" s="257"/>
      <c r="H1210" s="257"/>
      <c r="I1210" s="257"/>
      <c r="J1210" s="257"/>
      <c r="K1210" s="257"/>
      <c r="L1210" s="257"/>
      <c r="M1210" s="257"/>
      <c r="N1210" s="257"/>
      <c r="O1210" s="257"/>
      <c r="P1210" s="257"/>
      <c r="Q1210" s="257">
        <v>12</v>
      </c>
      <c r="R1210" s="257"/>
      <c r="S1210" s="257"/>
      <c r="T1210" s="257"/>
      <c r="U1210" s="257"/>
      <c r="V1210" s="257"/>
      <c r="W1210" s="257"/>
      <c r="X1210" s="257"/>
      <c r="Y1210" s="257"/>
      <c r="Z1210" s="257"/>
      <c r="AA1210" s="257"/>
      <c r="AB1210" s="257"/>
      <c r="AC1210" s="257"/>
      <c r="AD1210" s="257"/>
      <c r="AE1210" s="368"/>
      <c r="AF1210" s="368"/>
      <c r="AG1210" s="368"/>
      <c r="AH1210" s="368"/>
      <c r="AI1210" s="368"/>
      <c r="AJ1210" s="368"/>
      <c r="AK1210" s="368"/>
      <c r="AL1210" s="368"/>
      <c r="AM1210" s="368"/>
      <c r="AN1210" s="368"/>
      <c r="AO1210" s="368"/>
      <c r="AP1210" s="368"/>
      <c r="AQ1210" s="368"/>
      <c r="AR1210" s="368"/>
      <c r="AS1210" s="258">
        <f>SUM(AE1210:AR1210)</f>
        <v>0</v>
      </c>
    </row>
    <row r="1211" spans="1:45" ht="15" customHeight="1" outlineLevel="1">
      <c r="A1211" s="466"/>
      <c r="B1211" s="256" t="s">
        <v>724</v>
      </c>
      <c r="C1211" s="253" t="s">
        <v>163</v>
      </c>
      <c r="D1211" s="257"/>
      <c r="E1211" s="257"/>
      <c r="F1211" s="257"/>
      <c r="G1211" s="257"/>
      <c r="H1211" s="257"/>
      <c r="I1211" s="257"/>
      <c r="J1211" s="257"/>
      <c r="K1211" s="257"/>
      <c r="L1211" s="257"/>
      <c r="M1211" s="257"/>
      <c r="N1211" s="257"/>
      <c r="O1211" s="257"/>
      <c r="P1211" s="257"/>
      <c r="Q1211" s="257">
        <f>Q1210</f>
        <v>12</v>
      </c>
      <c r="R1211" s="257"/>
      <c r="S1211" s="257"/>
      <c r="T1211" s="257"/>
      <c r="U1211" s="257"/>
      <c r="V1211" s="257"/>
      <c r="W1211" s="257"/>
      <c r="X1211" s="257"/>
      <c r="Y1211" s="257"/>
      <c r="Z1211" s="257"/>
      <c r="AA1211" s="257"/>
      <c r="AB1211" s="257"/>
      <c r="AC1211" s="257"/>
      <c r="AD1211" s="257"/>
      <c r="AE1211" s="364">
        <f>AE1210</f>
        <v>0</v>
      </c>
      <c r="AF1211" s="364">
        <f t="shared" ref="AF1211:AR1211" si="3508">AF1210</f>
        <v>0</v>
      </c>
      <c r="AG1211" s="364">
        <f t="shared" si="3508"/>
        <v>0</v>
      </c>
      <c r="AH1211" s="364">
        <f t="shared" si="3508"/>
        <v>0</v>
      </c>
      <c r="AI1211" s="364">
        <f t="shared" si="3508"/>
        <v>0</v>
      </c>
      <c r="AJ1211" s="364">
        <f t="shared" si="3508"/>
        <v>0</v>
      </c>
      <c r="AK1211" s="364">
        <f t="shared" si="3508"/>
        <v>0</v>
      </c>
      <c r="AL1211" s="364">
        <f t="shared" si="3508"/>
        <v>0</v>
      </c>
      <c r="AM1211" s="364">
        <f t="shared" si="3508"/>
        <v>0</v>
      </c>
      <c r="AN1211" s="364">
        <f t="shared" si="3508"/>
        <v>0</v>
      </c>
      <c r="AO1211" s="364">
        <f t="shared" si="3508"/>
        <v>0</v>
      </c>
      <c r="AP1211" s="364">
        <f t="shared" si="3508"/>
        <v>0</v>
      </c>
      <c r="AQ1211" s="364">
        <f t="shared" si="3508"/>
        <v>0</v>
      </c>
      <c r="AR1211" s="364">
        <f t="shared" si="3508"/>
        <v>0</v>
      </c>
      <c r="AS1211" s="272"/>
    </row>
    <row r="1212" spans="1:45" ht="15" customHeight="1" outlineLevel="1">
      <c r="A1212" s="466"/>
      <c r="B1212" s="275"/>
      <c r="C1212" s="273"/>
      <c r="D1212" s="277"/>
      <c r="E1212" s="277"/>
      <c r="F1212" s="277"/>
      <c r="G1212" s="277"/>
      <c r="H1212" s="277"/>
      <c r="I1212" s="277"/>
      <c r="J1212" s="277"/>
      <c r="K1212" s="277"/>
      <c r="L1212" s="277"/>
      <c r="M1212" s="277"/>
      <c r="N1212" s="277"/>
      <c r="O1212" s="277"/>
      <c r="P1212" s="277"/>
      <c r="Q1212" s="253"/>
      <c r="R1212" s="277"/>
      <c r="S1212" s="277"/>
      <c r="T1212" s="277"/>
      <c r="U1212" s="277"/>
      <c r="V1212" s="277"/>
      <c r="W1212" s="277"/>
      <c r="X1212" s="277"/>
      <c r="Y1212" s="277"/>
      <c r="Z1212" s="277"/>
      <c r="AA1212" s="277"/>
      <c r="AB1212" s="277"/>
      <c r="AC1212" s="277"/>
      <c r="AD1212" s="277"/>
      <c r="AE1212" s="369"/>
      <c r="AF1212" s="370"/>
      <c r="AG1212" s="369"/>
      <c r="AH1212" s="369"/>
      <c r="AI1212" s="369"/>
      <c r="AJ1212" s="369"/>
      <c r="AK1212" s="369"/>
      <c r="AL1212" s="369"/>
      <c r="AM1212" s="369"/>
      <c r="AN1212" s="369"/>
      <c r="AO1212" s="369"/>
      <c r="AP1212" s="369"/>
      <c r="AQ1212" s="369"/>
      <c r="AR1212" s="369"/>
      <c r="AS1212" s="274"/>
    </row>
    <row r="1213" spans="1:45" ht="15" customHeight="1" outlineLevel="1">
      <c r="A1213" s="466">
        <v>9</v>
      </c>
      <c r="B1213" s="381" t="s">
        <v>102</v>
      </c>
      <c r="C1213" s="253" t="s">
        <v>25</v>
      </c>
      <c r="D1213" s="257"/>
      <c r="E1213" s="257"/>
      <c r="F1213" s="257"/>
      <c r="G1213" s="257"/>
      <c r="H1213" s="257"/>
      <c r="I1213" s="257"/>
      <c r="J1213" s="257"/>
      <c r="K1213" s="257"/>
      <c r="L1213" s="257"/>
      <c r="M1213" s="257"/>
      <c r="N1213" s="257"/>
      <c r="O1213" s="257"/>
      <c r="P1213" s="257"/>
      <c r="Q1213" s="257">
        <v>12</v>
      </c>
      <c r="R1213" s="257"/>
      <c r="S1213" s="257"/>
      <c r="T1213" s="257"/>
      <c r="U1213" s="257"/>
      <c r="V1213" s="257"/>
      <c r="W1213" s="257"/>
      <c r="X1213" s="257"/>
      <c r="Y1213" s="257"/>
      <c r="Z1213" s="257"/>
      <c r="AA1213" s="257"/>
      <c r="AB1213" s="257"/>
      <c r="AC1213" s="257"/>
      <c r="AD1213" s="257"/>
      <c r="AE1213" s="368"/>
      <c r="AF1213" s="368"/>
      <c r="AG1213" s="368"/>
      <c r="AH1213" s="368"/>
      <c r="AI1213" s="368"/>
      <c r="AJ1213" s="368"/>
      <c r="AK1213" s="368"/>
      <c r="AL1213" s="368"/>
      <c r="AM1213" s="368"/>
      <c r="AN1213" s="368"/>
      <c r="AO1213" s="368"/>
      <c r="AP1213" s="368"/>
      <c r="AQ1213" s="368"/>
      <c r="AR1213" s="368"/>
      <c r="AS1213" s="258">
        <f>SUM(AE1213:AR1213)</f>
        <v>0</v>
      </c>
    </row>
    <row r="1214" spans="1:45" ht="15" customHeight="1" outlineLevel="1">
      <c r="A1214" s="466"/>
      <c r="B1214" s="256" t="s">
        <v>724</v>
      </c>
      <c r="C1214" s="253" t="s">
        <v>163</v>
      </c>
      <c r="D1214" s="257"/>
      <c r="E1214" s="257"/>
      <c r="F1214" s="257"/>
      <c r="G1214" s="257"/>
      <c r="H1214" s="257"/>
      <c r="I1214" s="257"/>
      <c r="J1214" s="257"/>
      <c r="K1214" s="257"/>
      <c r="L1214" s="257"/>
      <c r="M1214" s="257"/>
      <c r="N1214" s="257"/>
      <c r="O1214" s="257"/>
      <c r="P1214" s="257"/>
      <c r="Q1214" s="257">
        <f>Q1213</f>
        <v>12</v>
      </c>
      <c r="R1214" s="257"/>
      <c r="S1214" s="257"/>
      <c r="T1214" s="257"/>
      <c r="U1214" s="257"/>
      <c r="V1214" s="257"/>
      <c r="W1214" s="257"/>
      <c r="X1214" s="257"/>
      <c r="Y1214" s="257"/>
      <c r="Z1214" s="257"/>
      <c r="AA1214" s="257"/>
      <c r="AB1214" s="257"/>
      <c r="AC1214" s="257"/>
      <c r="AD1214" s="257"/>
      <c r="AE1214" s="364">
        <f>AE1213</f>
        <v>0</v>
      </c>
      <c r="AF1214" s="364">
        <f t="shared" ref="AF1214:AR1214" si="3509">AF1213</f>
        <v>0</v>
      </c>
      <c r="AG1214" s="364">
        <f t="shared" si="3509"/>
        <v>0</v>
      </c>
      <c r="AH1214" s="364">
        <f t="shared" si="3509"/>
        <v>0</v>
      </c>
      <c r="AI1214" s="364">
        <f t="shared" si="3509"/>
        <v>0</v>
      </c>
      <c r="AJ1214" s="364">
        <f t="shared" si="3509"/>
        <v>0</v>
      </c>
      <c r="AK1214" s="364">
        <f t="shared" si="3509"/>
        <v>0</v>
      </c>
      <c r="AL1214" s="364">
        <f t="shared" si="3509"/>
        <v>0</v>
      </c>
      <c r="AM1214" s="364">
        <f t="shared" si="3509"/>
        <v>0</v>
      </c>
      <c r="AN1214" s="364">
        <f t="shared" si="3509"/>
        <v>0</v>
      </c>
      <c r="AO1214" s="364">
        <f t="shared" si="3509"/>
        <v>0</v>
      </c>
      <c r="AP1214" s="364">
        <f t="shared" si="3509"/>
        <v>0</v>
      </c>
      <c r="AQ1214" s="364">
        <f t="shared" si="3509"/>
        <v>0</v>
      </c>
      <c r="AR1214" s="364">
        <f t="shared" si="3509"/>
        <v>0</v>
      </c>
      <c r="AS1214" s="272"/>
    </row>
    <row r="1215" spans="1:45" ht="15" customHeight="1" outlineLevel="1">
      <c r="A1215" s="466"/>
      <c r="B1215" s="275"/>
      <c r="C1215" s="273"/>
      <c r="D1215" s="277"/>
      <c r="E1215" s="277"/>
      <c r="F1215" s="277"/>
      <c r="G1215" s="277"/>
      <c r="H1215" s="277"/>
      <c r="I1215" s="277"/>
      <c r="J1215" s="277"/>
      <c r="K1215" s="277"/>
      <c r="L1215" s="277"/>
      <c r="M1215" s="277"/>
      <c r="N1215" s="277"/>
      <c r="O1215" s="277"/>
      <c r="P1215" s="277"/>
      <c r="Q1215" s="253"/>
      <c r="R1215" s="277"/>
      <c r="S1215" s="277"/>
      <c r="T1215" s="277"/>
      <c r="U1215" s="277"/>
      <c r="V1215" s="277"/>
      <c r="W1215" s="277"/>
      <c r="X1215" s="277"/>
      <c r="Y1215" s="277"/>
      <c r="Z1215" s="277"/>
      <c r="AA1215" s="277"/>
      <c r="AB1215" s="277"/>
      <c r="AC1215" s="277"/>
      <c r="AD1215" s="277"/>
      <c r="AE1215" s="369"/>
      <c r="AF1215" s="369"/>
      <c r="AG1215" s="369"/>
      <c r="AH1215" s="369"/>
      <c r="AI1215" s="369"/>
      <c r="AJ1215" s="369"/>
      <c r="AK1215" s="369"/>
      <c r="AL1215" s="369"/>
      <c r="AM1215" s="369"/>
      <c r="AN1215" s="369"/>
      <c r="AO1215" s="369"/>
      <c r="AP1215" s="369"/>
      <c r="AQ1215" s="369"/>
      <c r="AR1215" s="369"/>
      <c r="AS1215" s="274"/>
    </row>
    <row r="1216" spans="1:45" ht="15" customHeight="1" outlineLevel="1">
      <c r="A1216" s="466">
        <v>10</v>
      </c>
      <c r="B1216" s="381" t="s">
        <v>103</v>
      </c>
      <c r="C1216" s="253" t="s">
        <v>25</v>
      </c>
      <c r="D1216" s="257"/>
      <c r="E1216" s="257"/>
      <c r="F1216" s="257"/>
      <c r="G1216" s="257"/>
      <c r="H1216" s="257"/>
      <c r="I1216" s="257"/>
      <c r="J1216" s="257"/>
      <c r="K1216" s="257"/>
      <c r="L1216" s="257"/>
      <c r="M1216" s="257"/>
      <c r="N1216" s="257"/>
      <c r="O1216" s="257"/>
      <c r="P1216" s="257"/>
      <c r="Q1216" s="257">
        <v>3</v>
      </c>
      <c r="R1216" s="257"/>
      <c r="S1216" s="257"/>
      <c r="T1216" s="257"/>
      <c r="U1216" s="257"/>
      <c r="V1216" s="257"/>
      <c r="W1216" s="257"/>
      <c r="X1216" s="257"/>
      <c r="Y1216" s="257"/>
      <c r="Z1216" s="257"/>
      <c r="AA1216" s="257"/>
      <c r="AB1216" s="257"/>
      <c r="AC1216" s="257"/>
      <c r="AD1216" s="257"/>
      <c r="AE1216" s="368"/>
      <c r="AF1216" s="368"/>
      <c r="AG1216" s="368"/>
      <c r="AH1216" s="368"/>
      <c r="AI1216" s="368"/>
      <c r="AJ1216" s="368"/>
      <c r="AK1216" s="368"/>
      <c r="AL1216" s="368"/>
      <c r="AM1216" s="368"/>
      <c r="AN1216" s="368"/>
      <c r="AO1216" s="368"/>
      <c r="AP1216" s="368"/>
      <c r="AQ1216" s="368"/>
      <c r="AR1216" s="368"/>
      <c r="AS1216" s="258">
        <f>SUM(AE1216:AR1216)</f>
        <v>0</v>
      </c>
    </row>
    <row r="1217" spans="1:46" ht="15" customHeight="1" outlineLevel="1">
      <c r="A1217" s="466"/>
      <c r="B1217" s="256" t="s">
        <v>724</v>
      </c>
      <c r="C1217" s="253" t="s">
        <v>163</v>
      </c>
      <c r="D1217" s="257"/>
      <c r="E1217" s="257"/>
      <c r="F1217" s="257"/>
      <c r="G1217" s="257"/>
      <c r="H1217" s="257"/>
      <c r="I1217" s="257"/>
      <c r="J1217" s="257"/>
      <c r="K1217" s="257"/>
      <c r="L1217" s="257"/>
      <c r="M1217" s="257"/>
      <c r="N1217" s="257"/>
      <c r="O1217" s="257"/>
      <c r="P1217" s="257"/>
      <c r="Q1217" s="257">
        <f>Q1216</f>
        <v>3</v>
      </c>
      <c r="R1217" s="257"/>
      <c r="S1217" s="257"/>
      <c r="T1217" s="257"/>
      <c r="U1217" s="257"/>
      <c r="V1217" s="257"/>
      <c r="W1217" s="257"/>
      <c r="X1217" s="257"/>
      <c r="Y1217" s="257"/>
      <c r="Z1217" s="257"/>
      <c r="AA1217" s="257"/>
      <c r="AB1217" s="257"/>
      <c r="AC1217" s="257"/>
      <c r="AD1217" s="257"/>
      <c r="AE1217" s="364">
        <f>AE1216</f>
        <v>0</v>
      </c>
      <c r="AF1217" s="364">
        <f t="shared" ref="AF1217:AR1217" si="3510">AF1216</f>
        <v>0</v>
      </c>
      <c r="AG1217" s="364">
        <f t="shared" si="3510"/>
        <v>0</v>
      </c>
      <c r="AH1217" s="364">
        <f t="shared" si="3510"/>
        <v>0</v>
      </c>
      <c r="AI1217" s="364">
        <f t="shared" si="3510"/>
        <v>0</v>
      </c>
      <c r="AJ1217" s="364">
        <f t="shared" si="3510"/>
        <v>0</v>
      </c>
      <c r="AK1217" s="364">
        <f t="shared" si="3510"/>
        <v>0</v>
      </c>
      <c r="AL1217" s="364">
        <f t="shared" si="3510"/>
        <v>0</v>
      </c>
      <c r="AM1217" s="364">
        <f t="shared" si="3510"/>
        <v>0</v>
      </c>
      <c r="AN1217" s="364">
        <f t="shared" si="3510"/>
        <v>0</v>
      </c>
      <c r="AO1217" s="364">
        <f t="shared" si="3510"/>
        <v>0</v>
      </c>
      <c r="AP1217" s="364">
        <f t="shared" si="3510"/>
        <v>0</v>
      </c>
      <c r="AQ1217" s="364">
        <f t="shared" si="3510"/>
        <v>0</v>
      </c>
      <c r="AR1217" s="364">
        <f t="shared" si="3510"/>
        <v>0</v>
      </c>
      <c r="AS1217" s="272"/>
    </row>
    <row r="1218" spans="1:46" ht="15" customHeight="1" outlineLevel="1">
      <c r="A1218" s="466"/>
      <c r="B1218" s="275"/>
      <c r="C1218" s="273"/>
      <c r="D1218" s="277"/>
      <c r="E1218" s="277"/>
      <c r="F1218" s="277"/>
      <c r="G1218" s="277"/>
      <c r="H1218" s="277"/>
      <c r="I1218" s="277"/>
      <c r="J1218" s="277"/>
      <c r="K1218" s="277"/>
      <c r="L1218" s="277"/>
      <c r="M1218" s="277"/>
      <c r="N1218" s="277"/>
      <c r="O1218" s="277"/>
      <c r="P1218" s="277"/>
      <c r="Q1218" s="253"/>
      <c r="R1218" s="277"/>
      <c r="S1218" s="277"/>
      <c r="T1218" s="277"/>
      <c r="U1218" s="277"/>
      <c r="V1218" s="277"/>
      <c r="W1218" s="277"/>
      <c r="X1218" s="277"/>
      <c r="Y1218" s="277"/>
      <c r="Z1218" s="277"/>
      <c r="AA1218" s="277"/>
      <c r="AB1218" s="277"/>
      <c r="AC1218" s="277"/>
      <c r="AD1218" s="277"/>
      <c r="AE1218" s="369"/>
      <c r="AF1218" s="370"/>
      <c r="AG1218" s="369"/>
      <c r="AH1218" s="369"/>
      <c r="AI1218" s="369"/>
      <c r="AJ1218" s="369"/>
      <c r="AK1218" s="369"/>
      <c r="AL1218" s="369"/>
      <c r="AM1218" s="369"/>
      <c r="AN1218" s="369"/>
      <c r="AO1218" s="369"/>
      <c r="AP1218" s="369"/>
      <c r="AQ1218" s="369"/>
      <c r="AR1218" s="369"/>
      <c r="AS1218" s="274"/>
    </row>
    <row r="1219" spans="1:46" ht="15" customHeight="1" outlineLevel="1">
      <c r="A1219" s="466"/>
      <c r="B1219" s="250" t="s">
        <v>10</v>
      </c>
      <c r="C1219" s="251"/>
      <c r="D1219" s="251"/>
      <c r="E1219" s="251"/>
      <c r="F1219" s="251"/>
      <c r="G1219" s="251"/>
      <c r="H1219" s="251"/>
      <c r="I1219" s="251"/>
      <c r="J1219" s="251"/>
      <c r="K1219" s="251"/>
      <c r="L1219" s="251"/>
      <c r="M1219" s="251"/>
      <c r="N1219" s="251"/>
      <c r="O1219" s="251"/>
      <c r="P1219" s="251"/>
      <c r="Q1219" s="252"/>
      <c r="R1219" s="251"/>
      <c r="S1219" s="251"/>
      <c r="T1219" s="251"/>
      <c r="U1219" s="251"/>
      <c r="V1219" s="251"/>
      <c r="W1219" s="251"/>
      <c r="X1219" s="251"/>
      <c r="Y1219" s="251"/>
      <c r="Z1219" s="251"/>
      <c r="AA1219" s="251"/>
      <c r="AB1219" s="251"/>
      <c r="AC1219" s="251"/>
      <c r="AD1219" s="251"/>
      <c r="AE1219" s="367"/>
      <c r="AF1219" s="367"/>
      <c r="AG1219" s="367"/>
      <c r="AH1219" s="367"/>
      <c r="AI1219" s="367"/>
      <c r="AJ1219" s="367"/>
      <c r="AK1219" s="367"/>
      <c r="AL1219" s="367"/>
      <c r="AM1219" s="367"/>
      <c r="AN1219" s="367"/>
      <c r="AO1219" s="367"/>
      <c r="AP1219" s="367"/>
      <c r="AQ1219" s="367"/>
      <c r="AR1219" s="367"/>
      <c r="AS1219" s="254"/>
    </row>
    <row r="1220" spans="1:46" ht="15" customHeight="1" outlineLevel="1">
      <c r="A1220" s="466">
        <v>11</v>
      </c>
      <c r="B1220" s="381" t="s">
        <v>104</v>
      </c>
      <c r="C1220" s="253" t="s">
        <v>25</v>
      </c>
      <c r="D1220" s="257"/>
      <c r="E1220" s="257"/>
      <c r="F1220" s="257"/>
      <c r="G1220" s="257"/>
      <c r="H1220" s="257"/>
      <c r="I1220" s="257"/>
      <c r="J1220" s="257"/>
      <c r="K1220" s="257"/>
      <c r="L1220" s="257"/>
      <c r="M1220" s="257"/>
      <c r="N1220" s="257"/>
      <c r="O1220" s="257"/>
      <c r="P1220" s="257"/>
      <c r="Q1220" s="257">
        <v>12</v>
      </c>
      <c r="R1220" s="257"/>
      <c r="S1220" s="257"/>
      <c r="T1220" s="257"/>
      <c r="U1220" s="257"/>
      <c r="V1220" s="257"/>
      <c r="W1220" s="257"/>
      <c r="X1220" s="257"/>
      <c r="Y1220" s="257"/>
      <c r="Z1220" s="257"/>
      <c r="AA1220" s="257"/>
      <c r="AB1220" s="257"/>
      <c r="AC1220" s="257"/>
      <c r="AD1220" s="257"/>
      <c r="AE1220" s="379"/>
      <c r="AF1220" s="368"/>
      <c r="AG1220" s="368"/>
      <c r="AH1220" s="368"/>
      <c r="AI1220" s="368"/>
      <c r="AJ1220" s="368"/>
      <c r="AK1220" s="368"/>
      <c r="AL1220" s="368"/>
      <c r="AM1220" s="368"/>
      <c r="AN1220" s="368"/>
      <c r="AO1220" s="368"/>
      <c r="AP1220" s="368"/>
      <c r="AQ1220" s="368"/>
      <c r="AR1220" s="368"/>
      <c r="AS1220" s="258">
        <f>SUM(AE1220:AR1220)</f>
        <v>0</v>
      </c>
    </row>
    <row r="1221" spans="1:46" ht="15" customHeight="1" outlineLevel="1">
      <c r="A1221" s="466"/>
      <c r="B1221" s="256" t="s">
        <v>724</v>
      </c>
      <c r="C1221" s="253" t="s">
        <v>163</v>
      </c>
      <c r="D1221" s="257"/>
      <c r="E1221" s="257"/>
      <c r="F1221" s="257"/>
      <c r="G1221" s="257"/>
      <c r="H1221" s="257"/>
      <c r="I1221" s="257"/>
      <c r="J1221" s="257"/>
      <c r="K1221" s="257"/>
      <c r="L1221" s="257"/>
      <c r="M1221" s="257"/>
      <c r="N1221" s="257"/>
      <c r="O1221" s="257"/>
      <c r="P1221" s="257"/>
      <c r="Q1221" s="257">
        <f>Q1220</f>
        <v>12</v>
      </c>
      <c r="R1221" s="257"/>
      <c r="S1221" s="257"/>
      <c r="T1221" s="257"/>
      <c r="U1221" s="257"/>
      <c r="V1221" s="257"/>
      <c r="W1221" s="257"/>
      <c r="X1221" s="257"/>
      <c r="Y1221" s="257"/>
      <c r="Z1221" s="257"/>
      <c r="AA1221" s="257"/>
      <c r="AB1221" s="257"/>
      <c r="AC1221" s="257"/>
      <c r="AD1221" s="257"/>
      <c r="AE1221" s="364">
        <f>AE1220</f>
        <v>0</v>
      </c>
      <c r="AF1221" s="364">
        <f t="shared" ref="AF1221:AR1221" si="3511">AF1220</f>
        <v>0</v>
      </c>
      <c r="AG1221" s="364">
        <f t="shared" si="3511"/>
        <v>0</v>
      </c>
      <c r="AH1221" s="364">
        <f t="shared" si="3511"/>
        <v>0</v>
      </c>
      <c r="AI1221" s="364">
        <f t="shared" si="3511"/>
        <v>0</v>
      </c>
      <c r="AJ1221" s="364">
        <f t="shared" si="3511"/>
        <v>0</v>
      </c>
      <c r="AK1221" s="364">
        <f t="shared" si="3511"/>
        <v>0</v>
      </c>
      <c r="AL1221" s="364">
        <f t="shared" si="3511"/>
        <v>0</v>
      </c>
      <c r="AM1221" s="364">
        <f t="shared" si="3511"/>
        <v>0</v>
      </c>
      <c r="AN1221" s="364">
        <f t="shared" si="3511"/>
        <v>0</v>
      </c>
      <c r="AO1221" s="364">
        <f t="shared" si="3511"/>
        <v>0</v>
      </c>
      <c r="AP1221" s="364">
        <f t="shared" si="3511"/>
        <v>0</v>
      </c>
      <c r="AQ1221" s="364">
        <f t="shared" si="3511"/>
        <v>0</v>
      </c>
      <c r="AR1221" s="364">
        <f t="shared" si="3511"/>
        <v>0</v>
      </c>
      <c r="AS1221" s="259"/>
    </row>
    <row r="1222" spans="1:46" ht="15" customHeight="1" outlineLevel="1">
      <c r="A1222" s="466"/>
      <c r="B1222" s="276"/>
      <c r="C1222" s="267"/>
      <c r="D1222" s="253"/>
      <c r="E1222" s="253"/>
      <c r="F1222" s="253"/>
      <c r="G1222" s="253"/>
      <c r="H1222" s="253"/>
      <c r="I1222" s="253"/>
      <c r="J1222" s="253"/>
      <c r="K1222" s="253"/>
      <c r="L1222" s="253"/>
      <c r="M1222" s="253"/>
      <c r="N1222" s="253"/>
      <c r="O1222" s="253"/>
      <c r="P1222" s="253"/>
      <c r="Q1222" s="253"/>
      <c r="R1222" s="253"/>
      <c r="S1222" s="253"/>
      <c r="T1222" s="253"/>
      <c r="U1222" s="253"/>
      <c r="V1222" s="253"/>
      <c r="W1222" s="253"/>
      <c r="X1222" s="253"/>
      <c r="Y1222" s="253"/>
      <c r="Z1222" s="253"/>
      <c r="AA1222" s="253"/>
      <c r="AB1222" s="253"/>
      <c r="AC1222" s="253"/>
      <c r="AD1222" s="253"/>
      <c r="AE1222" s="365"/>
      <c r="AF1222" s="374"/>
      <c r="AG1222" s="374"/>
      <c r="AH1222" s="374"/>
      <c r="AI1222" s="374"/>
      <c r="AJ1222" s="374"/>
      <c r="AK1222" s="374"/>
      <c r="AL1222" s="374"/>
      <c r="AM1222" s="374"/>
      <c r="AN1222" s="374"/>
      <c r="AO1222" s="374"/>
      <c r="AP1222" s="374"/>
      <c r="AQ1222" s="374"/>
      <c r="AR1222" s="374"/>
      <c r="AS1222" s="268"/>
    </row>
    <row r="1223" spans="1:46" ht="28.5" customHeight="1" outlineLevel="1">
      <c r="A1223" s="466">
        <v>12</v>
      </c>
      <c r="B1223" s="381" t="s">
        <v>105</v>
      </c>
      <c r="C1223" s="253" t="s">
        <v>25</v>
      </c>
      <c r="D1223" s="257"/>
      <c r="E1223" s="257"/>
      <c r="F1223" s="257"/>
      <c r="G1223" s="257"/>
      <c r="H1223" s="257"/>
      <c r="I1223" s="257"/>
      <c r="J1223" s="257"/>
      <c r="K1223" s="257"/>
      <c r="L1223" s="257"/>
      <c r="M1223" s="257"/>
      <c r="N1223" s="257"/>
      <c r="O1223" s="257"/>
      <c r="P1223" s="257"/>
      <c r="Q1223" s="257">
        <v>12</v>
      </c>
      <c r="R1223" s="257"/>
      <c r="S1223" s="257"/>
      <c r="T1223" s="257"/>
      <c r="U1223" s="257"/>
      <c r="V1223" s="257"/>
      <c r="W1223" s="257"/>
      <c r="X1223" s="257"/>
      <c r="Y1223" s="257"/>
      <c r="Z1223" s="257"/>
      <c r="AA1223" s="257"/>
      <c r="AB1223" s="257"/>
      <c r="AC1223" s="257"/>
      <c r="AD1223" s="257"/>
      <c r="AE1223" s="363"/>
      <c r="AF1223" s="368"/>
      <c r="AG1223" s="368"/>
      <c r="AH1223" s="368"/>
      <c r="AI1223" s="368"/>
      <c r="AJ1223" s="368"/>
      <c r="AK1223" s="368"/>
      <c r="AL1223" s="368"/>
      <c r="AM1223" s="368"/>
      <c r="AN1223" s="368"/>
      <c r="AO1223" s="368"/>
      <c r="AP1223" s="368"/>
      <c r="AQ1223" s="368"/>
      <c r="AR1223" s="368"/>
      <c r="AS1223" s="258">
        <f>SUM(AE1223:AR1223)</f>
        <v>0</v>
      </c>
    </row>
    <row r="1224" spans="1:46" ht="15" customHeight="1" outlineLevel="1">
      <c r="A1224" s="466"/>
      <c r="B1224" s="256" t="s">
        <v>724</v>
      </c>
      <c r="C1224" s="253" t="s">
        <v>163</v>
      </c>
      <c r="D1224" s="257"/>
      <c r="E1224" s="257"/>
      <c r="F1224" s="257"/>
      <c r="G1224" s="257"/>
      <c r="H1224" s="257"/>
      <c r="I1224" s="257"/>
      <c r="J1224" s="257"/>
      <c r="K1224" s="257"/>
      <c r="L1224" s="257"/>
      <c r="M1224" s="257"/>
      <c r="N1224" s="257"/>
      <c r="O1224" s="257"/>
      <c r="P1224" s="257"/>
      <c r="Q1224" s="257">
        <f>Q1223</f>
        <v>12</v>
      </c>
      <c r="R1224" s="257"/>
      <c r="S1224" s="257"/>
      <c r="T1224" s="257"/>
      <c r="U1224" s="257"/>
      <c r="V1224" s="257"/>
      <c r="W1224" s="257"/>
      <c r="X1224" s="257"/>
      <c r="Y1224" s="257"/>
      <c r="Z1224" s="257"/>
      <c r="AA1224" s="257"/>
      <c r="AB1224" s="257"/>
      <c r="AC1224" s="257"/>
      <c r="AD1224" s="257"/>
      <c r="AE1224" s="364">
        <f>AE1223</f>
        <v>0</v>
      </c>
      <c r="AF1224" s="364">
        <f t="shared" ref="AF1224:AR1224" si="3512">AF1223</f>
        <v>0</v>
      </c>
      <c r="AG1224" s="364">
        <f t="shared" si="3512"/>
        <v>0</v>
      </c>
      <c r="AH1224" s="364">
        <f t="shared" si="3512"/>
        <v>0</v>
      </c>
      <c r="AI1224" s="364">
        <f t="shared" si="3512"/>
        <v>0</v>
      </c>
      <c r="AJ1224" s="364">
        <f t="shared" si="3512"/>
        <v>0</v>
      </c>
      <c r="AK1224" s="364">
        <f t="shared" si="3512"/>
        <v>0</v>
      </c>
      <c r="AL1224" s="364">
        <f t="shared" si="3512"/>
        <v>0</v>
      </c>
      <c r="AM1224" s="364">
        <f t="shared" si="3512"/>
        <v>0</v>
      </c>
      <c r="AN1224" s="364">
        <f t="shared" si="3512"/>
        <v>0</v>
      </c>
      <c r="AO1224" s="364">
        <f t="shared" si="3512"/>
        <v>0</v>
      </c>
      <c r="AP1224" s="364">
        <f t="shared" si="3512"/>
        <v>0</v>
      </c>
      <c r="AQ1224" s="364">
        <f t="shared" si="3512"/>
        <v>0</v>
      </c>
      <c r="AR1224" s="364">
        <f t="shared" si="3512"/>
        <v>0</v>
      </c>
      <c r="AS1224" s="259"/>
    </row>
    <row r="1225" spans="1:46" ht="15" customHeight="1" outlineLevel="1">
      <c r="A1225" s="466"/>
      <c r="B1225" s="276"/>
      <c r="C1225" s="267"/>
      <c r="D1225" s="253"/>
      <c r="E1225" s="253"/>
      <c r="F1225" s="253"/>
      <c r="G1225" s="253"/>
      <c r="H1225" s="253"/>
      <c r="I1225" s="253"/>
      <c r="J1225" s="253"/>
      <c r="K1225" s="253"/>
      <c r="L1225" s="253"/>
      <c r="M1225" s="253"/>
      <c r="N1225" s="253"/>
      <c r="O1225" s="253"/>
      <c r="P1225" s="253"/>
      <c r="Q1225" s="253"/>
      <c r="R1225" s="253"/>
      <c r="S1225" s="253"/>
      <c r="T1225" s="253"/>
      <c r="U1225" s="253"/>
      <c r="V1225" s="253"/>
      <c r="W1225" s="253"/>
      <c r="X1225" s="253"/>
      <c r="Y1225" s="253"/>
      <c r="Z1225" s="253"/>
      <c r="AA1225" s="253"/>
      <c r="AB1225" s="253"/>
      <c r="AC1225" s="253"/>
      <c r="AD1225" s="253"/>
      <c r="AE1225" s="375"/>
      <c r="AF1225" s="375"/>
      <c r="AG1225" s="365"/>
      <c r="AH1225" s="365"/>
      <c r="AI1225" s="365"/>
      <c r="AJ1225" s="365"/>
      <c r="AK1225" s="365"/>
      <c r="AL1225" s="365"/>
      <c r="AM1225" s="365"/>
      <c r="AN1225" s="365"/>
      <c r="AO1225" s="365"/>
      <c r="AP1225" s="365"/>
      <c r="AQ1225" s="365"/>
      <c r="AR1225" s="365"/>
      <c r="AS1225" s="268"/>
    </row>
    <row r="1226" spans="1:46" ht="15" customHeight="1" outlineLevel="1">
      <c r="A1226" s="466">
        <v>13</v>
      </c>
      <c r="B1226" s="381" t="s">
        <v>106</v>
      </c>
      <c r="C1226" s="253" t="s">
        <v>25</v>
      </c>
      <c r="D1226" s="257"/>
      <c r="E1226" s="257"/>
      <c r="F1226" s="257"/>
      <c r="G1226" s="257"/>
      <c r="H1226" s="257"/>
      <c r="I1226" s="257"/>
      <c r="J1226" s="257"/>
      <c r="K1226" s="257"/>
      <c r="L1226" s="257"/>
      <c r="M1226" s="257"/>
      <c r="N1226" s="257"/>
      <c r="O1226" s="257"/>
      <c r="P1226" s="257"/>
      <c r="Q1226" s="257">
        <v>12</v>
      </c>
      <c r="R1226" s="257"/>
      <c r="S1226" s="257"/>
      <c r="T1226" s="257"/>
      <c r="U1226" s="257"/>
      <c r="V1226" s="257"/>
      <c r="W1226" s="257"/>
      <c r="X1226" s="257"/>
      <c r="Y1226" s="257"/>
      <c r="Z1226" s="257"/>
      <c r="AA1226" s="257"/>
      <c r="AB1226" s="257"/>
      <c r="AC1226" s="257"/>
      <c r="AD1226" s="257"/>
      <c r="AE1226" s="363"/>
      <c r="AF1226" s="368"/>
      <c r="AG1226" s="368"/>
      <c r="AH1226" s="368"/>
      <c r="AI1226" s="368"/>
      <c r="AJ1226" s="368"/>
      <c r="AK1226" s="368"/>
      <c r="AL1226" s="368"/>
      <c r="AM1226" s="368"/>
      <c r="AN1226" s="368"/>
      <c r="AO1226" s="368"/>
      <c r="AP1226" s="368"/>
      <c r="AQ1226" s="368"/>
      <c r="AR1226" s="368"/>
      <c r="AS1226" s="258">
        <f>SUM(AE1226:AR1226)</f>
        <v>0</v>
      </c>
    </row>
    <row r="1227" spans="1:46" ht="15" customHeight="1" outlineLevel="1">
      <c r="A1227" s="466"/>
      <c r="B1227" s="256" t="s">
        <v>724</v>
      </c>
      <c r="C1227" s="253" t="s">
        <v>163</v>
      </c>
      <c r="D1227" s="257"/>
      <c r="E1227" s="257"/>
      <c r="F1227" s="257"/>
      <c r="G1227" s="257"/>
      <c r="H1227" s="257"/>
      <c r="I1227" s="257"/>
      <c r="J1227" s="257"/>
      <c r="K1227" s="257"/>
      <c r="L1227" s="257"/>
      <c r="M1227" s="257"/>
      <c r="N1227" s="257"/>
      <c r="O1227" s="257"/>
      <c r="P1227" s="257"/>
      <c r="Q1227" s="257">
        <f>Q1226</f>
        <v>12</v>
      </c>
      <c r="R1227" s="257"/>
      <c r="S1227" s="257"/>
      <c r="T1227" s="257"/>
      <c r="U1227" s="257"/>
      <c r="V1227" s="257"/>
      <c r="W1227" s="257"/>
      <c r="X1227" s="257"/>
      <c r="Y1227" s="257"/>
      <c r="Z1227" s="257"/>
      <c r="AA1227" s="257"/>
      <c r="AB1227" s="257"/>
      <c r="AC1227" s="257"/>
      <c r="AD1227" s="257"/>
      <c r="AE1227" s="364">
        <f>AE1226</f>
        <v>0</v>
      </c>
      <c r="AF1227" s="364">
        <f t="shared" ref="AF1227:AR1227" si="3513">AF1226</f>
        <v>0</v>
      </c>
      <c r="AG1227" s="364">
        <f t="shared" si="3513"/>
        <v>0</v>
      </c>
      <c r="AH1227" s="364">
        <f t="shared" si="3513"/>
        <v>0</v>
      </c>
      <c r="AI1227" s="364">
        <f t="shared" si="3513"/>
        <v>0</v>
      </c>
      <c r="AJ1227" s="364">
        <f t="shared" si="3513"/>
        <v>0</v>
      </c>
      <c r="AK1227" s="364">
        <f t="shared" si="3513"/>
        <v>0</v>
      </c>
      <c r="AL1227" s="364">
        <f t="shared" si="3513"/>
        <v>0</v>
      </c>
      <c r="AM1227" s="364">
        <f t="shared" si="3513"/>
        <v>0</v>
      </c>
      <c r="AN1227" s="364">
        <f t="shared" si="3513"/>
        <v>0</v>
      </c>
      <c r="AO1227" s="364">
        <f t="shared" si="3513"/>
        <v>0</v>
      </c>
      <c r="AP1227" s="364">
        <f t="shared" si="3513"/>
        <v>0</v>
      </c>
      <c r="AQ1227" s="364">
        <f t="shared" si="3513"/>
        <v>0</v>
      </c>
      <c r="AR1227" s="364">
        <f t="shared" si="3513"/>
        <v>0</v>
      </c>
      <c r="AS1227" s="268"/>
    </row>
    <row r="1228" spans="1:46" ht="15" customHeight="1" outlineLevel="1">
      <c r="A1228" s="466"/>
      <c r="B1228" s="276"/>
      <c r="C1228" s="267"/>
      <c r="D1228" s="253"/>
      <c r="E1228" s="253"/>
      <c r="F1228" s="253"/>
      <c r="G1228" s="253"/>
      <c r="H1228" s="253"/>
      <c r="I1228" s="253"/>
      <c r="J1228" s="253"/>
      <c r="K1228" s="253"/>
      <c r="L1228" s="253"/>
      <c r="M1228" s="253"/>
      <c r="N1228" s="253"/>
      <c r="O1228" s="253"/>
      <c r="P1228" s="253"/>
      <c r="Q1228" s="253"/>
      <c r="R1228" s="253"/>
      <c r="S1228" s="253"/>
      <c r="T1228" s="253"/>
      <c r="U1228" s="253"/>
      <c r="V1228" s="253"/>
      <c r="W1228" s="253"/>
      <c r="X1228" s="253"/>
      <c r="Y1228" s="253"/>
      <c r="Z1228" s="253"/>
      <c r="AA1228" s="253"/>
      <c r="AB1228" s="253"/>
      <c r="AC1228" s="253"/>
      <c r="AD1228" s="253"/>
      <c r="AE1228" s="365"/>
      <c r="AF1228" s="365"/>
      <c r="AG1228" s="365"/>
      <c r="AH1228" s="365"/>
      <c r="AI1228" s="365"/>
      <c r="AJ1228" s="365"/>
      <c r="AK1228" s="365"/>
      <c r="AL1228" s="365"/>
      <c r="AM1228" s="365"/>
      <c r="AN1228" s="365"/>
      <c r="AO1228" s="365"/>
      <c r="AP1228" s="365"/>
      <c r="AQ1228" s="365"/>
      <c r="AR1228" s="365"/>
      <c r="AS1228" s="268"/>
    </row>
    <row r="1229" spans="1:46" ht="15" customHeight="1" outlineLevel="1">
      <c r="A1229" s="466"/>
      <c r="B1229" s="250" t="s">
        <v>107</v>
      </c>
      <c r="C1229" s="251"/>
      <c r="D1229" s="252"/>
      <c r="E1229" s="252"/>
      <c r="F1229" s="252"/>
      <c r="G1229" s="252"/>
      <c r="H1229" s="252"/>
      <c r="I1229" s="252"/>
      <c r="J1229" s="252"/>
      <c r="K1229" s="252"/>
      <c r="L1229" s="252"/>
      <c r="M1229" s="252"/>
      <c r="N1229" s="252"/>
      <c r="O1229" s="252"/>
      <c r="P1229" s="252"/>
      <c r="Q1229" s="252"/>
      <c r="R1229" s="252"/>
      <c r="S1229" s="251"/>
      <c r="T1229" s="251"/>
      <c r="U1229" s="251"/>
      <c r="V1229" s="251"/>
      <c r="W1229" s="251"/>
      <c r="X1229" s="251"/>
      <c r="Y1229" s="251"/>
      <c r="Z1229" s="251"/>
      <c r="AA1229" s="251"/>
      <c r="AB1229" s="251"/>
      <c r="AC1229" s="251"/>
      <c r="AD1229" s="251"/>
      <c r="AE1229" s="367"/>
      <c r="AF1229" s="367"/>
      <c r="AG1229" s="367"/>
      <c r="AH1229" s="367"/>
      <c r="AI1229" s="367"/>
      <c r="AJ1229" s="367"/>
      <c r="AK1229" s="367"/>
      <c r="AL1229" s="367"/>
      <c r="AM1229" s="367"/>
      <c r="AN1229" s="367"/>
      <c r="AO1229" s="367"/>
      <c r="AP1229" s="367"/>
      <c r="AQ1229" s="367"/>
      <c r="AR1229" s="367"/>
      <c r="AS1229" s="254"/>
    </row>
    <row r="1230" spans="1:46" ht="15" customHeight="1" outlineLevel="1">
      <c r="A1230" s="466">
        <v>14</v>
      </c>
      <c r="B1230" s="276" t="s">
        <v>108</v>
      </c>
      <c r="C1230" s="253" t="s">
        <v>25</v>
      </c>
      <c r="D1230" s="257"/>
      <c r="E1230" s="257"/>
      <c r="F1230" s="257"/>
      <c r="G1230" s="257"/>
      <c r="H1230" s="257"/>
      <c r="I1230" s="257"/>
      <c r="J1230" s="257"/>
      <c r="K1230" s="257"/>
      <c r="L1230" s="257"/>
      <c r="M1230" s="257"/>
      <c r="N1230" s="257"/>
      <c r="O1230" s="257"/>
      <c r="P1230" s="257"/>
      <c r="Q1230" s="257">
        <v>12</v>
      </c>
      <c r="R1230" s="257"/>
      <c r="S1230" s="257"/>
      <c r="T1230" s="257"/>
      <c r="U1230" s="257"/>
      <c r="V1230" s="257"/>
      <c r="W1230" s="257"/>
      <c r="X1230" s="257"/>
      <c r="Y1230" s="257"/>
      <c r="Z1230" s="257"/>
      <c r="AA1230" s="257"/>
      <c r="AB1230" s="257"/>
      <c r="AC1230" s="257"/>
      <c r="AD1230" s="257"/>
      <c r="AE1230" s="363"/>
      <c r="AF1230" s="363"/>
      <c r="AG1230" s="363"/>
      <c r="AH1230" s="363"/>
      <c r="AI1230" s="363"/>
      <c r="AJ1230" s="363"/>
      <c r="AK1230" s="363"/>
      <c r="AL1230" s="363"/>
      <c r="AM1230" s="363"/>
      <c r="AN1230" s="363"/>
      <c r="AO1230" s="363"/>
      <c r="AP1230" s="363"/>
      <c r="AQ1230" s="363"/>
      <c r="AR1230" s="363"/>
      <c r="AS1230" s="258">
        <f>SUM(AE1230:AR1230)</f>
        <v>0</v>
      </c>
    </row>
    <row r="1231" spans="1:46" ht="15" customHeight="1" outlineLevel="1">
      <c r="A1231" s="466"/>
      <c r="B1231" s="256" t="s">
        <v>724</v>
      </c>
      <c r="C1231" s="253" t="s">
        <v>163</v>
      </c>
      <c r="D1231" s="257"/>
      <c r="E1231" s="257"/>
      <c r="F1231" s="257"/>
      <c r="G1231" s="257"/>
      <c r="H1231" s="257"/>
      <c r="I1231" s="257"/>
      <c r="J1231" s="257"/>
      <c r="K1231" s="257"/>
      <c r="L1231" s="257"/>
      <c r="M1231" s="257"/>
      <c r="N1231" s="257"/>
      <c r="O1231" s="257"/>
      <c r="P1231" s="257"/>
      <c r="Q1231" s="257">
        <f>Q1230</f>
        <v>12</v>
      </c>
      <c r="R1231" s="257"/>
      <c r="S1231" s="257"/>
      <c r="T1231" s="257"/>
      <c r="U1231" s="257"/>
      <c r="V1231" s="257"/>
      <c r="W1231" s="257"/>
      <c r="X1231" s="257"/>
      <c r="Y1231" s="257"/>
      <c r="Z1231" s="257"/>
      <c r="AA1231" s="257"/>
      <c r="AB1231" s="257"/>
      <c r="AC1231" s="257"/>
      <c r="AD1231" s="257"/>
      <c r="AE1231" s="364">
        <f>AE1230</f>
        <v>0</v>
      </c>
      <c r="AF1231" s="364">
        <f t="shared" ref="AF1231:AR1231" si="3514">AF1230</f>
        <v>0</v>
      </c>
      <c r="AG1231" s="364">
        <f t="shared" si="3514"/>
        <v>0</v>
      </c>
      <c r="AH1231" s="364">
        <f t="shared" si="3514"/>
        <v>0</v>
      </c>
      <c r="AI1231" s="364">
        <f t="shared" si="3514"/>
        <v>0</v>
      </c>
      <c r="AJ1231" s="364">
        <f t="shared" si="3514"/>
        <v>0</v>
      </c>
      <c r="AK1231" s="364">
        <f t="shared" si="3514"/>
        <v>0</v>
      </c>
      <c r="AL1231" s="364">
        <f t="shared" si="3514"/>
        <v>0</v>
      </c>
      <c r="AM1231" s="364">
        <f t="shared" si="3514"/>
        <v>0</v>
      </c>
      <c r="AN1231" s="364">
        <f t="shared" si="3514"/>
        <v>0</v>
      </c>
      <c r="AO1231" s="364">
        <f t="shared" si="3514"/>
        <v>0</v>
      </c>
      <c r="AP1231" s="364">
        <f t="shared" si="3514"/>
        <v>0</v>
      </c>
      <c r="AQ1231" s="364">
        <f t="shared" si="3514"/>
        <v>0</v>
      </c>
      <c r="AR1231" s="364">
        <f t="shared" si="3514"/>
        <v>0</v>
      </c>
      <c r="AS1231" s="259"/>
    </row>
    <row r="1232" spans="1:46" ht="15" customHeight="1" outlineLevel="1">
      <c r="A1232" s="466"/>
      <c r="B1232" s="276"/>
      <c r="C1232" s="267"/>
      <c r="D1232" s="253"/>
      <c r="E1232" s="253"/>
      <c r="F1232" s="253"/>
      <c r="G1232" s="253"/>
      <c r="H1232" s="253"/>
      <c r="I1232" s="253"/>
      <c r="J1232" s="253"/>
      <c r="K1232" s="253"/>
      <c r="L1232" s="253"/>
      <c r="M1232" s="253"/>
      <c r="N1232" s="253"/>
      <c r="O1232" s="253"/>
      <c r="P1232" s="253"/>
      <c r="Q1232" s="416"/>
      <c r="R1232" s="253"/>
      <c r="S1232" s="253"/>
      <c r="T1232" s="253"/>
      <c r="U1232" s="253"/>
      <c r="V1232" s="253"/>
      <c r="W1232" s="253"/>
      <c r="X1232" s="253"/>
      <c r="Y1232" s="253"/>
      <c r="Z1232" s="253"/>
      <c r="AA1232" s="253"/>
      <c r="AB1232" s="253"/>
      <c r="AC1232" s="253"/>
      <c r="AD1232" s="253"/>
      <c r="AE1232" s="365"/>
      <c r="AF1232" s="365"/>
      <c r="AG1232" s="365"/>
      <c r="AH1232" s="365"/>
      <c r="AI1232" s="365"/>
      <c r="AJ1232" s="365"/>
      <c r="AK1232" s="365"/>
      <c r="AL1232" s="365"/>
      <c r="AM1232" s="365"/>
      <c r="AN1232" s="365"/>
      <c r="AO1232" s="365"/>
      <c r="AP1232" s="365"/>
      <c r="AQ1232" s="365"/>
      <c r="AR1232" s="365"/>
      <c r="AS1232" s="263"/>
      <c r="AT1232" s="546"/>
    </row>
    <row r="1233" spans="1:46" s="245" customFormat="1" ht="15.75" outlineLevel="1">
      <c r="A1233" s="466"/>
      <c r="B1233" s="250" t="s">
        <v>487</v>
      </c>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365"/>
      <c r="AF1233" s="365"/>
      <c r="AG1233" s="365"/>
      <c r="AH1233" s="365"/>
      <c r="AI1233" s="365"/>
      <c r="AJ1233" s="365"/>
      <c r="AK1233" s="369"/>
      <c r="AL1233" s="369"/>
      <c r="AM1233" s="369"/>
      <c r="AN1233" s="369"/>
      <c r="AO1233" s="369"/>
      <c r="AP1233" s="369"/>
      <c r="AQ1233" s="369"/>
      <c r="AR1233" s="369"/>
      <c r="AS1233" s="455"/>
      <c r="AT1233" s="547"/>
    </row>
    <row r="1234" spans="1:46" outlineLevel="1">
      <c r="A1234" s="466">
        <v>15</v>
      </c>
      <c r="B1234" s="256" t="s">
        <v>492</v>
      </c>
      <c r="C1234" s="253" t="s">
        <v>25</v>
      </c>
      <c r="D1234" s="257"/>
      <c r="E1234" s="257"/>
      <c r="F1234" s="257"/>
      <c r="G1234" s="257"/>
      <c r="H1234" s="257"/>
      <c r="I1234" s="257"/>
      <c r="J1234" s="257"/>
      <c r="K1234" s="257"/>
      <c r="L1234" s="257"/>
      <c r="M1234" s="257"/>
      <c r="N1234" s="257"/>
      <c r="O1234" s="257"/>
      <c r="P1234" s="257"/>
      <c r="Q1234" s="257">
        <v>0</v>
      </c>
      <c r="R1234" s="257"/>
      <c r="S1234" s="257"/>
      <c r="T1234" s="257"/>
      <c r="U1234" s="257"/>
      <c r="V1234" s="257"/>
      <c r="W1234" s="257"/>
      <c r="X1234" s="257"/>
      <c r="Y1234" s="257"/>
      <c r="Z1234" s="257"/>
      <c r="AA1234" s="257"/>
      <c r="AB1234" s="257"/>
      <c r="AC1234" s="257"/>
      <c r="AD1234" s="257"/>
      <c r="AE1234" s="363"/>
      <c r="AF1234" s="363"/>
      <c r="AG1234" s="363"/>
      <c r="AH1234" s="363"/>
      <c r="AI1234" s="363"/>
      <c r="AJ1234" s="363"/>
      <c r="AK1234" s="363"/>
      <c r="AL1234" s="363"/>
      <c r="AM1234" s="363"/>
      <c r="AN1234" s="363"/>
      <c r="AO1234" s="363"/>
      <c r="AP1234" s="363"/>
      <c r="AQ1234" s="363"/>
      <c r="AR1234" s="363"/>
      <c r="AS1234" s="548">
        <f>SUM(AE1234:AR1234)</f>
        <v>0</v>
      </c>
      <c r="AT1234" s="546"/>
    </row>
    <row r="1235" spans="1:46" outlineLevel="1">
      <c r="A1235" s="466"/>
      <c r="B1235" s="256" t="s">
        <v>724</v>
      </c>
      <c r="C1235" s="253" t="s">
        <v>163</v>
      </c>
      <c r="D1235" s="257"/>
      <c r="E1235" s="257"/>
      <c r="F1235" s="257"/>
      <c r="G1235" s="257"/>
      <c r="H1235" s="257"/>
      <c r="I1235" s="257"/>
      <c r="J1235" s="257"/>
      <c r="K1235" s="257"/>
      <c r="L1235" s="257"/>
      <c r="M1235" s="257"/>
      <c r="N1235" s="257"/>
      <c r="O1235" s="257"/>
      <c r="P1235" s="257"/>
      <c r="Q1235" s="257">
        <f>Q1234</f>
        <v>0</v>
      </c>
      <c r="R1235" s="257"/>
      <c r="S1235" s="257"/>
      <c r="T1235" s="257"/>
      <c r="U1235" s="257"/>
      <c r="V1235" s="257"/>
      <c r="W1235" s="257"/>
      <c r="X1235" s="257"/>
      <c r="Y1235" s="257"/>
      <c r="Z1235" s="257"/>
      <c r="AA1235" s="257"/>
      <c r="AB1235" s="257"/>
      <c r="AC1235" s="257"/>
      <c r="AD1235" s="257"/>
      <c r="AE1235" s="364">
        <f>AE1234</f>
        <v>0</v>
      </c>
      <c r="AF1235" s="364">
        <f>AF1234</f>
        <v>0</v>
      </c>
      <c r="AG1235" s="364">
        <f t="shared" ref="AG1235:AI1235" si="3515">AG1234</f>
        <v>0</v>
      </c>
      <c r="AH1235" s="364">
        <f t="shared" si="3515"/>
        <v>0</v>
      </c>
      <c r="AI1235" s="364">
        <f t="shared" si="3515"/>
        <v>0</v>
      </c>
      <c r="AJ1235" s="364">
        <f>AJ1234</f>
        <v>0</v>
      </c>
      <c r="AK1235" s="364">
        <f t="shared" ref="AK1235:AR1235" si="3516">AK1234</f>
        <v>0</v>
      </c>
      <c r="AL1235" s="364">
        <f t="shared" si="3516"/>
        <v>0</v>
      </c>
      <c r="AM1235" s="364">
        <f t="shared" si="3516"/>
        <v>0</v>
      </c>
      <c r="AN1235" s="364">
        <f t="shared" si="3516"/>
        <v>0</v>
      </c>
      <c r="AO1235" s="364">
        <f t="shared" si="3516"/>
        <v>0</v>
      </c>
      <c r="AP1235" s="364">
        <f t="shared" si="3516"/>
        <v>0</v>
      </c>
      <c r="AQ1235" s="364">
        <f t="shared" si="3516"/>
        <v>0</v>
      </c>
      <c r="AR1235" s="364">
        <f t="shared" si="3516"/>
        <v>0</v>
      </c>
      <c r="AS1235" s="259"/>
    </row>
    <row r="1236" spans="1:46" outlineLevel="1">
      <c r="A1236" s="466"/>
      <c r="B1236" s="276"/>
      <c r="C1236" s="267"/>
      <c r="D1236" s="253"/>
      <c r="E1236" s="253"/>
      <c r="F1236" s="253"/>
      <c r="G1236" s="253"/>
      <c r="H1236" s="253"/>
      <c r="I1236" s="253"/>
      <c r="J1236" s="253"/>
      <c r="K1236" s="253"/>
      <c r="L1236" s="253"/>
      <c r="M1236" s="253"/>
      <c r="N1236" s="253"/>
      <c r="O1236" s="253"/>
      <c r="P1236" s="253"/>
      <c r="Q1236" s="253"/>
      <c r="R1236" s="253"/>
      <c r="S1236" s="253"/>
      <c r="T1236" s="253"/>
      <c r="U1236" s="253"/>
      <c r="V1236" s="253"/>
      <c r="W1236" s="253"/>
      <c r="X1236" s="253"/>
      <c r="Y1236" s="253"/>
      <c r="Z1236" s="253"/>
      <c r="AA1236" s="253"/>
      <c r="AB1236" s="253"/>
      <c r="AC1236" s="253"/>
      <c r="AD1236" s="253"/>
      <c r="AE1236" s="365"/>
      <c r="AF1236" s="365"/>
      <c r="AG1236" s="365"/>
      <c r="AH1236" s="365"/>
      <c r="AI1236" s="365"/>
      <c r="AJ1236" s="365"/>
      <c r="AK1236" s="365"/>
      <c r="AL1236" s="365"/>
      <c r="AM1236" s="365"/>
      <c r="AN1236" s="365"/>
      <c r="AO1236" s="365"/>
      <c r="AP1236" s="365"/>
      <c r="AQ1236" s="365"/>
      <c r="AR1236" s="365"/>
      <c r="AS1236" s="268"/>
    </row>
    <row r="1237" spans="1:46" s="245" customFormat="1" outlineLevel="1">
      <c r="A1237" s="466">
        <v>16</v>
      </c>
      <c r="B1237" s="285" t="s">
        <v>488</v>
      </c>
      <c r="C1237" s="253" t="s">
        <v>25</v>
      </c>
      <c r="D1237" s="257"/>
      <c r="E1237" s="257"/>
      <c r="F1237" s="257"/>
      <c r="G1237" s="257"/>
      <c r="H1237" s="257"/>
      <c r="I1237" s="257"/>
      <c r="J1237" s="257"/>
      <c r="K1237" s="257"/>
      <c r="L1237" s="257"/>
      <c r="M1237" s="257"/>
      <c r="N1237" s="257"/>
      <c r="O1237" s="257"/>
      <c r="P1237" s="257"/>
      <c r="Q1237" s="257">
        <v>0</v>
      </c>
      <c r="R1237" s="257"/>
      <c r="S1237" s="257"/>
      <c r="T1237" s="257"/>
      <c r="U1237" s="257"/>
      <c r="V1237" s="257"/>
      <c r="W1237" s="257"/>
      <c r="X1237" s="257"/>
      <c r="Y1237" s="257"/>
      <c r="Z1237" s="257"/>
      <c r="AA1237" s="257"/>
      <c r="AB1237" s="257"/>
      <c r="AC1237" s="257"/>
      <c r="AD1237" s="257"/>
      <c r="AE1237" s="363"/>
      <c r="AF1237" s="363"/>
      <c r="AG1237" s="363"/>
      <c r="AH1237" s="363"/>
      <c r="AI1237" s="363"/>
      <c r="AJ1237" s="363"/>
      <c r="AK1237" s="363"/>
      <c r="AL1237" s="363"/>
      <c r="AM1237" s="363"/>
      <c r="AN1237" s="363"/>
      <c r="AO1237" s="363"/>
      <c r="AP1237" s="363"/>
      <c r="AQ1237" s="363"/>
      <c r="AR1237" s="363"/>
      <c r="AS1237" s="258">
        <f>SUM(AE1237:AR1237)</f>
        <v>0</v>
      </c>
    </row>
    <row r="1238" spans="1:46" s="245" customFormat="1" outlineLevel="1">
      <c r="A1238" s="466"/>
      <c r="B1238" s="256" t="s">
        <v>724</v>
      </c>
      <c r="C1238" s="253" t="s">
        <v>163</v>
      </c>
      <c r="D1238" s="257"/>
      <c r="E1238" s="257"/>
      <c r="F1238" s="257"/>
      <c r="G1238" s="257"/>
      <c r="H1238" s="257"/>
      <c r="I1238" s="257"/>
      <c r="J1238" s="257"/>
      <c r="K1238" s="257"/>
      <c r="L1238" s="257"/>
      <c r="M1238" s="257"/>
      <c r="N1238" s="257"/>
      <c r="O1238" s="257"/>
      <c r="P1238" s="257"/>
      <c r="Q1238" s="257">
        <f>Q1237</f>
        <v>0</v>
      </c>
      <c r="R1238" s="257"/>
      <c r="S1238" s="257"/>
      <c r="T1238" s="257"/>
      <c r="U1238" s="257"/>
      <c r="V1238" s="257"/>
      <c r="W1238" s="257"/>
      <c r="X1238" s="257"/>
      <c r="Y1238" s="257"/>
      <c r="Z1238" s="257"/>
      <c r="AA1238" s="257"/>
      <c r="AB1238" s="257"/>
      <c r="AC1238" s="257"/>
      <c r="AD1238" s="257"/>
      <c r="AE1238" s="364">
        <f>AE1237</f>
        <v>0</v>
      </c>
      <c r="AF1238" s="364">
        <f t="shared" ref="AF1238:AQ1238" si="3517">AF1237</f>
        <v>0</v>
      </c>
      <c r="AG1238" s="364">
        <f t="shared" si="3517"/>
        <v>0</v>
      </c>
      <c r="AH1238" s="364">
        <f t="shared" si="3517"/>
        <v>0</v>
      </c>
      <c r="AI1238" s="364">
        <f t="shared" si="3517"/>
        <v>0</v>
      </c>
      <c r="AJ1238" s="364">
        <f t="shared" si="3517"/>
        <v>0</v>
      </c>
      <c r="AK1238" s="364">
        <f t="shared" si="3517"/>
        <v>0</v>
      </c>
      <c r="AL1238" s="364">
        <f t="shared" si="3517"/>
        <v>0</v>
      </c>
      <c r="AM1238" s="364">
        <f t="shared" si="3517"/>
        <v>0</v>
      </c>
      <c r="AN1238" s="364">
        <f t="shared" si="3517"/>
        <v>0</v>
      </c>
      <c r="AO1238" s="364">
        <f t="shared" si="3517"/>
        <v>0</v>
      </c>
      <c r="AP1238" s="364">
        <f t="shared" si="3517"/>
        <v>0</v>
      </c>
      <c r="AQ1238" s="364">
        <f t="shared" si="3517"/>
        <v>0</v>
      </c>
      <c r="AR1238" s="364">
        <f>AR1237</f>
        <v>0</v>
      </c>
      <c r="AS1238" s="259"/>
    </row>
    <row r="1239" spans="1:46" s="245" customFormat="1" outlineLevel="1">
      <c r="A1239" s="466"/>
      <c r="B1239" s="285"/>
      <c r="C1239" s="253"/>
      <c r="D1239" s="253"/>
      <c r="E1239" s="253"/>
      <c r="F1239" s="253"/>
      <c r="G1239" s="253"/>
      <c r="H1239" s="253"/>
      <c r="I1239" s="253"/>
      <c r="J1239" s="253"/>
      <c r="K1239" s="253"/>
      <c r="L1239" s="253"/>
      <c r="M1239" s="253"/>
      <c r="N1239" s="253"/>
      <c r="O1239" s="253"/>
      <c r="P1239" s="253"/>
      <c r="Q1239" s="253"/>
      <c r="R1239" s="253"/>
      <c r="S1239" s="253"/>
      <c r="T1239" s="253"/>
      <c r="U1239" s="253"/>
      <c r="V1239" s="253"/>
      <c r="W1239" s="253"/>
      <c r="X1239" s="253"/>
      <c r="Y1239" s="253"/>
      <c r="Z1239" s="253"/>
      <c r="AA1239" s="253"/>
      <c r="AB1239" s="253"/>
      <c r="AC1239" s="253"/>
      <c r="AD1239" s="253"/>
      <c r="AE1239" s="365"/>
      <c r="AF1239" s="365"/>
      <c r="AG1239" s="365"/>
      <c r="AH1239" s="365"/>
      <c r="AI1239" s="365"/>
      <c r="AJ1239" s="365"/>
      <c r="AK1239" s="369"/>
      <c r="AL1239" s="369"/>
      <c r="AM1239" s="369"/>
      <c r="AN1239" s="369"/>
      <c r="AO1239" s="369"/>
      <c r="AP1239" s="369"/>
      <c r="AQ1239" s="369"/>
      <c r="AR1239" s="369"/>
      <c r="AS1239" s="274"/>
    </row>
    <row r="1240" spans="1:46" ht="15.75" outlineLevel="1">
      <c r="A1240" s="466"/>
      <c r="B1240" s="457" t="s">
        <v>493</v>
      </c>
      <c r="C1240" s="281"/>
      <c r="D1240" s="252"/>
      <c r="E1240" s="251"/>
      <c r="F1240" s="251"/>
      <c r="G1240" s="251"/>
      <c r="H1240" s="251"/>
      <c r="I1240" s="251"/>
      <c r="J1240" s="251"/>
      <c r="K1240" s="251"/>
      <c r="L1240" s="251"/>
      <c r="M1240" s="251"/>
      <c r="N1240" s="251"/>
      <c r="O1240" s="251"/>
      <c r="P1240" s="251"/>
      <c r="Q1240" s="252"/>
      <c r="R1240" s="251"/>
      <c r="S1240" s="251"/>
      <c r="T1240" s="251"/>
      <c r="U1240" s="251"/>
      <c r="V1240" s="251"/>
      <c r="W1240" s="251"/>
      <c r="X1240" s="251"/>
      <c r="Y1240" s="251"/>
      <c r="Z1240" s="251"/>
      <c r="AA1240" s="251"/>
      <c r="AB1240" s="251"/>
      <c r="AC1240" s="251"/>
      <c r="AD1240" s="251"/>
      <c r="AE1240" s="367"/>
      <c r="AF1240" s="367"/>
      <c r="AG1240" s="367"/>
      <c r="AH1240" s="367"/>
      <c r="AI1240" s="367"/>
      <c r="AJ1240" s="367"/>
      <c r="AK1240" s="367"/>
      <c r="AL1240" s="367"/>
      <c r="AM1240" s="367"/>
      <c r="AN1240" s="367"/>
      <c r="AO1240" s="367"/>
      <c r="AP1240" s="367"/>
      <c r="AQ1240" s="367"/>
      <c r="AR1240" s="367"/>
      <c r="AS1240" s="254"/>
    </row>
    <row r="1241" spans="1:46" outlineLevel="1">
      <c r="A1241" s="466">
        <v>17</v>
      </c>
      <c r="B1241" s="381" t="s">
        <v>112</v>
      </c>
      <c r="C1241" s="253" t="s">
        <v>25</v>
      </c>
      <c r="D1241" s="257"/>
      <c r="E1241" s="257"/>
      <c r="F1241" s="257"/>
      <c r="G1241" s="257"/>
      <c r="H1241" s="257"/>
      <c r="I1241" s="257"/>
      <c r="J1241" s="257"/>
      <c r="K1241" s="257"/>
      <c r="L1241" s="257"/>
      <c r="M1241" s="257"/>
      <c r="N1241" s="257"/>
      <c r="O1241" s="257"/>
      <c r="P1241" s="257"/>
      <c r="Q1241" s="257">
        <v>12</v>
      </c>
      <c r="R1241" s="257"/>
      <c r="S1241" s="257"/>
      <c r="T1241" s="257"/>
      <c r="U1241" s="257"/>
      <c r="V1241" s="257"/>
      <c r="W1241" s="257"/>
      <c r="X1241" s="257"/>
      <c r="Y1241" s="257"/>
      <c r="Z1241" s="257"/>
      <c r="AA1241" s="257"/>
      <c r="AB1241" s="257"/>
      <c r="AC1241" s="257"/>
      <c r="AD1241" s="257"/>
      <c r="AE1241" s="379"/>
      <c r="AF1241" s="363"/>
      <c r="AG1241" s="363"/>
      <c r="AH1241" s="363"/>
      <c r="AI1241" s="363"/>
      <c r="AJ1241" s="363"/>
      <c r="AK1241" s="363"/>
      <c r="AL1241" s="368"/>
      <c r="AM1241" s="368"/>
      <c r="AN1241" s="368"/>
      <c r="AO1241" s="368"/>
      <c r="AP1241" s="368"/>
      <c r="AQ1241" s="368"/>
      <c r="AR1241" s="368"/>
      <c r="AS1241" s="258">
        <f>SUM(AE1241:AR1241)</f>
        <v>0</v>
      </c>
    </row>
    <row r="1242" spans="1:46" outlineLevel="1">
      <c r="A1242" s="466"/>
      <c r="B1242" s="256" t="s">
        <v>724</v>
      </c>
      <c r="C1242" s="253" t="s">
        <v>163</v>
      </c>
      <c r="D1242" s="257"/>
      <c r="E1242" s="257"/>
      <c r="F1242" s="257"/>
      <c r="G1242" s="257"/>
      <c r="H1242" s="257"/>
      <c r="I1242" s="257"/>
      <c r="J1242" s="257"/>
      <c r="K1242" s="257"/>
      <c r="L1242" s="257"/>
      <c r="M1242" s="257"/>
      <c r="N1242" s="257"/>
      <c r="O1242" s="257"/>
      <c r="P1242" s="257"/>
      <c r="Q1242" s="257">
        <f>Q1241</f>
        <v>12</v>
      </c>
      <c r="R1242" s="257"/>
      <c r="S1242" s="257"/>
      <c r="T1242" s="257"/>
      <c r="U1242" s="257"/>
      <c r="V1242" s="257"/>
      <c r="W1242" s="257"/>
      <c r="X1242" s="257"/>
      <c r="Y1242" s="257"/>
      <c r="Z1242" s="257"/>
      <c r="AA1242" s="257"/>
      <c r="AB1242" s="257"/>
      <c r="AC1242" s="257"/>
      <c r="AD1242" s="257"/>
      <c r="AE1242" s="364">
        <f>AE1241</f>
        <v>0</v>
      </c>
      <c r="AF1242" s="364">
        <f t="shared" ref="AF1242:AR1242" si="3518">AF1241</f>
        <v>0</v>
      </c>
      <c r="AG1242" s="364">
        <f t="shared" si="3518"/>
        <v>0</v>
      </c>
      <c r="AH1242" s="364">
        <f t="shared" si="3518"/>
        <v>0</v>
      </c>
      <c r="AI1242" s="364">
        <f t="shared" si="3518"/>
        <v>0</v>
      </c>
      <c r="AJ1242" s="364">
        <f t="shared" si="3518"/>
        <v>0</v>
      </c>
      <c r="AK1242" s="364">
        <f t="shared" si="3518"/>
        <v>0</v>
      </c>
      <c r="AL1242" s="364">
        <f t="shared" si="3518"/>
        <v>0</v>
      </c>
      <c r="AM1242" s="364">
        <f t="shared" si="3518"/>
        <v>0</v>
      </c>
      <c r="AN1242" s="364">
        <f t="shared" si="3518"/>
        <v>0</v>
      </c>
      <c r="AO1242" s="364">
        <f t="shared" si="3518"/>
        <v>0</v>
      </c>
      <c r="AP1242" s="364">
        <f t="shared" si="3518"/>
        <v>0</v>
      </c>
      <c r="AQ1242" s="364">
        <f t="shared" si="3518"/>
        <v>0</v>
      </c>
      <c r="AR1242" s="364">
        <f t="shared" si="3518"/>
        <v>0</v>
      </c>
      <c r="AS1242" s="268"/>
    </row>
    <row r="1243" spans="1:46" outlineLevel="1">
      <c r="A1243" s="466"/>
      <c r="B1243" s="256"/>
      <c r="C1243" s="253"/>
      <c r="D1243" s="253"/>
      <c r="E1243" s="253"/>
      <c r="F1243" s="253"/>
      <c r="G1243" s="253"/>
      <c r="H1243" s="253"/>
      <c r="I1243" s="253"/>
      <c r="J1243" s="253"/>
      <c r="K1243" s="253"/>
      <c r="L1243" s="253"/>
      <c r="M1243" s="253"/>
      <c r="N1243" s="253"/>
      <c r="O1243" s="253"/>
      <c r="P1243" s="253"/>
      <c r="Q1243" s="253"/>
      <c r="R1243" s="253"/>
      <c r="S1243" s="253"/>
      <c r="T1243" s="253"/>
      <c r="U1243" s="253"/>
      <c r="V1243" s="253"/>
      <c r="W1243" s="253"/>
      <c r="X1243" s="253"/>
      <c r="Y1243" s="253"/>
      <c r="Z1243" s="253"/>
      <c r="AA1243" s="253"/>
      <c r="AB1243" s="253"/>
      <c r="AC1243" s="253"/>
      <c r="AD1243" s="253"/>
      <c r="AE1243" s="375"/>
      <c r="AF1243" s="378"/>
      <c r="AG1243" s="378"/>
      <c r="AH1243" s="378"/>
      <c r="AI1243" s="378"/>
      <c r="AJ1243" s="378"/>
      <c r="AK1243" s="378"/>
      <c r="AL1243" s="378"/>
      <c r="AM1243" s="378"/>
      <c r="AN1243" s="378"/>
      <c r="AO1243" s="378"/>
      <c r="AP1243" s="378"/>
      <c r="AQ1243" s="378"/>
      <c r="AR1243" s="378"/>
      <c r="AS1243" s="268"/>
    </row>
    <row r="1244" spans="1:46" outlineLevel="1">
      <c r="A1244" s="466">
        <v>18</v>
      </c>
      <c r="B1244" s="381" t="s">
        <v>109</v>
      </c>
      <c r="C1244" s="253" t="s">
        <v>25</v>
      </c>
      <c r="D1244" s="257"/>
      <c r="E1244" s="257"/>
      <c r="F1244" s="257"/>
      <c r="G1244" s="257"/>
      <c r="H1244" s="257"/>
      <c r="I1244" s="257"/>
      <c r="J1244" s="257"/>
      <c r="K1244" s="257"/>
      <c r="L1244" s="257"/>
      <c r="M1244" s="257"/>
      <c r="N1244" s="257"/>
      <c r="O1244" s="257"/>
      <c r="P1244" s="257"/>
      <c r="Q1244" s="257">
        <v>12</v>
      </c>
      <c r="R1244" s="257"/>
      <c r="S1244" s="257"/>
      <c r="T1244" s="257"/>
      <c r="U1244" s="257"/>
      <c r="V1244" s="257"/>
      <c r="W1244" s="257"/>
      <c r="X1244" s="257"/>
      <c r="Y1244" s="257"/>
      <c r="Z1244" s="257"/>
      <c r="AA1244" s="257"/>
      <c r="AB1244" s="257"/>
      <c r="AC1244" s="257"/>
      <c r="AD1244" s="257"/>
      <c r="AE1244" s="379"/>
      <c r="AF1244" s="363"/>
      <c r="AG1244" s="363"/>
      <c r="AH1244" s="363"/>
      <c r="AI1244" s="363"/>
      <c r="AJ1244" s="363"/>
      <c r="AK1244" s="363"/>
      <c r="AL1244" s="368"/>
      <c r="AM1244" s="368"/>
      <c r="AN1244" s="368"/>
      <c r="AO1244" s="368"/>
      <c r="AP1244" s="368"/>
      <c r="AQ1244" s="368"/>
      <c r="AR1244" s="368"/>
      <c r="AS1244" s="258">
        <f>SUM(AE1244:AR1244)</f>
        <v>0</v>
      </c>
    </row>
    <row r="1245" spans="1:46" outlineLevel="1">
      <c r="A1245" s="466"/>
      <c r="B1245" s="256" t="s">
        <v>724</v>
      </c>
      <c r="C1245" s="253" t="s">
        <v>163</v>
      </c>
      <c r="D1245" s="257"/>
      <c r="E1245" s="257"/>
      <c r="F1245" s="257"/>
      <c r="G1245" s="257"/>
      <c r="H1245" s="257"/>
      <c r="I1245" s="257"/>
      <c r="J1245" s="257"/>
      <c r="K1245" s="257"/>
      <c r="L1245" s="257"/>
      <c r="M1245" s="257"/>
      <c r="N1245" s="257"/>
      <c r="O1245" s="257"/>
      <c r="P1245" s="257"/>
      <c r="Q1245" s="257">
        <f>Q1244</f>
        <v>12</v>
      </c>
      <c r="R1245" s="257"/>
      <c r="S1245" s="257"/>
      <c r="T1245" s="257"/>
      <c r="U1245" s="257"/>
      <c r="V1245" s="257"/>
      <c r="W1245" s="257"/>
      <c r="X1245" s="257"/>
      <c r="Y1245" s="257"/>
      <c r="Z1245" s="257"/>
      <c r="AA1245" s="257"/>
      <c r="AB1245" s="257"/>
      <c r="AC1245" s="257"/>
      <c r="AD1245" s="257"/>
      <c r="AE1245" s="364">
        <f>AE1244</f>
        <v>0</v>
      </c>
      <c r="AF1245" s="364">
        <f t="shared" ref="AF1245:AR1245" si="3519">AF1244</f>
        <v>0</v>
      </c>
      <c r="AG1245" s="364">
        <f t="shared" si="3519"/>
        <v>0</v>
      </c>
      <c r="AH1245" s="364">
        <f t="shared" si="3519"/>
        <v>0</v>
      </c>
      <c r="AI1245" s="364">
        <f t="shared" si="3519"/>
        <v>0</v>
      </c>
      <c r="AJ1245" s="364">
        <f t="shared" si="3519"/>
        <v>0</v>
      </c>
      <c r="AK1245" s="364">
        <f t="shared" si="3519"/>
        <v>0</v>
      </c>
      <c r="AL1245" s="364">
        <f t="shared" si="3519"/>
        <v>0</v>
      </c>
      <c r="AM1245" s="364">
        <f t="shared" si="3519"/>
        <v>0</v>
      </c>
      <c r="AN1245" s="364">
        <f t="shared" si="3519"/>
        <v>0</v>
      </c>
      <c r="AO1245" s="364">
        <f t="shared" si="3519"/>
        <v>0</v>
      </c>
      <c r="AP1245" s="364">
        <f t="shared" si="3519"/>
        <v>0</v>
      </c>
      <c r="AQ1245" s="364">
        <f t="shared" si="3519"/>
        <v>0</v>
      </c>
      <c r="AR1245" s="364">
        <f t="shared" si="3519"/>
        <v>0</v>
      </c>
      <c r="AS1245" s="268"/>
    </row>
    <row r="1246" spans="1:46" outlineLevel="1">
      <c r="A1246" s="466"/>
      <c r="B1246" s="283"/>
      <c r="C1246" s="253"/>
      <c r="D1246" s="253"/>
      <c r="E1246" s="253"/>
      <c r="F1246" s="253"/>
      <c r="G1246" s="253"/>
      <c r="H1246" s="253"/>
      <c r="I1246" s="253"/>
      <c r="J1246" s="253"/>
      <c r="K1246" s="253"/>
      <c r="L1246" s="253"/>
      <c r="M1246" s="253"/>
      <c r="N1246" s="253"/>
      <c r="O1246" s="253"/>
      <c r="P1246" s="253"/>
      <c r="Q1246" s="253"/>
      <c r="R1246" s="253"/>
      <c r="S1246" s="253"/>
      <c r="T1246" s="253"/>
      <c r="U1246" s="253"/>
      <c r="V1246" s="253"/>
      <c r="W1246" s="253"/>
      <c r="X1246" s="253"/>
      <c r="Y1246" s="253"/>
      <c r="Z1246" s="253"/>
      <c r="AA1246" s="253"/>
      <c r="AB1246" s="253"/>
      <c r="AC1246" s="253"/>
      <c r="AD1246" s="253"/>
      <c r="AE1246" s="376"/>
      <c r="AF1246" s="377"/>
      <c r="AG1246" s="377"/>
      <c r="AH1246" s="377"/>
      <c r="AI1246" s="377"/>
      <c r="AJ1246" s="377"/>
      <c r="AK1246" s="377"/>
      <c r="AL1246" s="377"/>
      <c r="AM1246" s="377"/>
      <c r="AN1246" s="377"/>
      <c r="AO1246" s="377"/>
      <c r="AP1246" s="377"/>
      <c r="AQ1246" s="377"/>
      <c r="AR1246" s="377"/>
      <c r="AS1246" s="259"/>
    </row>
    <row r="1247" spans="1:46" outlineLevel="1">
      <c r="A1247" s="466">
        <v>19</v>
      </c>
      <c r="B1247" s="381" t="s">
        <v>111</v>
      </c>
      <c r="C1247" s="253" t="s">
        <v>25</v>
      </c>
      <c r="D1247" s="257"/>
      <c r="E1247" s="257"/>
      <c r="F1247" s="257"/>
      <c r="G1247" s="257"/>
      <c r="H1247" s="257"/>
      <c r="I1247" s="257"/>
      <c r="J1247" s="257"/>
      <c r="K1247" s="257"/>
      <c r="L1247" s="257"/>
      <c r="M1247" s="257"/>
      <c r="N1247" s="257"/>
      <c r="O1247" s="257"/>
      <c r="P1247" s="257"/>
      <c r="Q1247" s="257">
        <v>12</v>
      </c>
      <c r="R1247" s="257"/>
      <c r="S1247" s="257"/>
      <c r="T1247" s="257"/>
      <c r="U1247" s="257"/>
      <c r="V1247" s="257"/>
      <c r="W1247" s="257"/>
      <c r="X1247" s="257"/>
      <c r="Y1247" s="257"/>
      <c r="Z1247" s="257"/>
      <c r="AA1247" s="257"/>
      <c r="AB1247" s="257"/>
      <c r="AC1247" s="257"/>
      <c r="AD1247" s="257"/>
      <c r="AE1247" s="379"/>
      <c r="AF1247" s="363"/>
      <c r="AG1247" s="363"/>
      <c r="AH1247" s="363"/>
      <c r="AI1247" s="363"/>
      <c r="AJ1247" s="363"/>
      <c r="AK1247" s="363"/>
      <c r="AL1247" s="368"/>
      <c r="AM1247" s="368"/>
      <c r="AN1247" s="368"/>
      <c r="AO1247" s="368"/>
      <c r="AP1247" s="368"/>
      <c r="AQ1247" s="368"/>
      <c r="AR1247" s="368"/>
      <c r="AS1247" s="258">
        <f>SUM(AE1247:AR1247)</f>
        <v>0</v>
      </c>
    </row>
    <row r="1248" spans="1:46" outlineLevel="1">
      <c r="A1248" s="466"/>
      <c r="B1248" s="256" t="s">
        <v>724</v>
      </c>
      <c r="C1248" s="253" t="s">
        <v>163</v>
      </c>
      <c r="D1248" s="257"/>
      <c r="E1248" s="257"/>
      <c r="F1248" s="257"/>
      <c r="G1248" s="257"/>
      <c r="H1248" s="257"/>
      <c r="I1248" s="257"/>
      <c r="J1248" s="257"/>
      <c r="K1248" s="257"/>
      <c r="L1248" s="257"/>
      <c r="M1248" s="257"/>
      <c r="N1248" s="257"/>
      <c r="O1248" s="257"/>
      <c r="P1248" s="257"/>
      <c r="Q1248" s="257">
        <f>Q1247</f>
        <v>12</v>
      </c>
      <c r="R1248" s="257"/>
      <c r="S1248" s="257"/>
      <c r="T1248" s="257"/>
      <c r="U1248" s="257"/>
      <c r="V1248" s="257"/>
      <c r="W1248" s="257"/>
      <c r="X1248" s="257"/>
      <c r="Y1248" s="257"/>
      <c r="Z1248" s="257"/>
      <c r="AA1248" s="257"/>
      <c r="AB1248" s="257"/>
      <c r="AC1248" s="257"/>
      <c r="AD1248" s="257"/>
      <c r="AE1248" s="364">
        <f>AE1247</f>
        <v>0</v>
      </c>
      <c r="AF1248" s="364">
        <f t="shared" ref="AF1248:AR1248" si="3520">AF1247</f>
        <v>0</v>
      </c>
      <c r="AG1248" s="364">
        <f t="shared" si="3520"/>
        <v>0</v>
      </c>
      <c r="AH1248" s="364">
        <f t="shared" si="3520"/>
        <v>0</v>
      </c>
      <c r="AI1248" s="364">
        <f t="shared" si="3520"/>
        <v>0</v>
      </c>
      <c r="AJ1248" s="364">
        <f t="shared" si="3520"/>
        <v>0</v>
      </c>
      <c r="AK1248" s="364">
        <f t="shared" si="3520"/>
        <v>0</v>
      </c>
      <c r="AL1248" s="364">
        <f t="shared" si="3520"/>
        <v>0</v>
      </c>
      <c r="AM1248" s="364">
        <f t="shared" si="3520"/>
        <v>0</v>
      </c>
      <c r="AN1248" s="364">
        <f t="shared" si="3520"/>
        <v>0</v>
      </c>
      <c r="AO1248" s="364">
        <f t="shared" si="3520"/>
        <v>0</v>
      </c>
      <c r="AP1248" s="364">
        <f t="shared" si="3520"/>
        <v>0</v>
      </c>
      <c r="AQ1248" s="364">
        <f t="shared" si="3520"/>
        <v>0</v>
      </c>
      <c r="AR1248" s="364">
        <f t="shared" si="3520"/>
        <v>0</v>
      </c>
      <c r="AS1248" s="259"/>
    </row>
    <row r="1249" spans="1:45" outlineLevel="1">
      <c r="A1249" s="466"/>
      <c r="B1249" s="28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365"/>
      <c r="AF1249" s="365"/>
      <c r="AG1249" s="365"/>
      <c r="AH1249" s="365"/>
      <c r="AI1249" s="365"/>
      <c r="AJ1249" s="365"/>
      <c r="AK1249" s="365"/>
      <c r="AL1249" s="365"/>
      <c r="AM1249" s="365"/>
      <c r="AN1249" s="365"/>
      <c r="AO1249" s="365"/>
      <c r="AP1249" s="365"/>
      <c r="AQ1249" s="365"/>
      <c r="AR1249" s="365"/>
      <c r="AS1249" s="268"/>
    </row>
    <row r="1250" spans="1:45" outlineLevel="1">
      <c r="A1250" s="466">
        <v>20</v>
      </c>
      <c r="B1250" s="381" t="s">
        <v>110</v>
      </c>
      <c r="C1250" s="253" t="s">
        <v>25</v>
      </c>
      <c r="D1250" s="257"/>
      <c r="E1250" s="257"/>
      <c r="F1250" s="257"/>
      <c r="G1250" s="257"/>
      <c r="H1250" s="257"/>
      <c r="I1250" s="257"/>
      <c r="J1250" s="257"/>
      <c r="K1250" s="257"/>
      <c r="L1250" s="257"/>
      <c r="M1250" s="257"/>
      <c r="N1250" s="257"/>
      <c r="O1250" s="257"/>
      <c r="P1250" s="257"/>
      <c r="Q1250" s="257">
        <v>12</v>
      </c>
      <c r="R1250" s="257"/>
      <c r="S1250" s="257"/>
      <c r="T1250" s="257"/>
      <c r="U1250" s="257"/>
      <c r="V1250" s="257"/>
      <c r="W1250" s="257"/>
      <c r="X1250" s="257"/>
      <c r="Y1250" s="257"/>
      <c r="Z1250" s="257"/>
      <c r="AA1250" s="257"/>
      <c r="AB1250" s="257"/>
      <c r="AC1250" s="257"/>
      <c r="AD1250" s="257"/>
      <c r="AE1250" s="379"/>
      <c r="AF1250" s="363"/>
      <c r="AG1250" s="363"/>
      <c r="AH1250" s="363"/>
      <c r="AI1250" s="363"/>
      <c r="AJ1250" s="363"/>
      <c r="AK1250" s="363"/>
      <c r="AL1250" s="368"/>
      <c r="AM1250" s="368"/>
      <c r="AN1250" s="368"/>
      <c r="AO1250" s="368"/>
      <c r="AP1250" s="368"/>
      <c r="AQ1250" s="368"/>
      <c r="AR1250" s="368"/>
      <c r="AS1250" s="258">
        <f>SUM(AE1250:AR1250)</f>
        <v>0</v>
      </c>
    </row>
    <row r="1251" spans="1:45" outlineLevel="1">
      <c r="A1251" s="466"/>
      <c r="B1251" s="256" t="s">
        <v>724</v>
      </c>
      <c r="C1251" s="253" t="s">
        <v>163</v>
      </c>
      <c r="D1251" s="257"/>
      <c r="E1251" s="257"/>
      <c r="F1251" s="257"/>
      <c r="G1251" s="257"/>
      <c r="H1251" s="257"/>
      <c r="I1251" s="257"/>
      <c r="J1251" s="257"/>
      <c r="K1251" s="257"/>
      <c r="L1251" s="257"/>
      <c r="M1251" s="257"/>
      <c r="N1251" s="257"/>
      <c r="O1251" s="257"/>
      <c r="P1251" s="257"/>
      <c r="Q1251" s="257">
        <f>Q1250</f>
        <v>12</v>
      </c>
      <c r="R1251" s="257"/>
      <c r="S1251" s="257"/>
      <c r="T1251" s="257"/>
      <c r="U1251" s="257"/>
      <c r="V1251" s="257"/>
      <c r="W1251" s="257"/>
      <c r="X1251" s="257"/>
      <c r="Y1251" s="257"/>
      <c r="Z1251" s="257"/>
      <c r="AA1251" s="257"/>
      <c r="AB1251" s="257"/>
      <c r="AC1251" s="257"/>
      <c r="AD1251" s="257"/>
      <c r="AE1251" s="364">
        <f t="shared" ref="AE1251:AR1251" si="3521">AE1250</f>
        <v>0</v>
      </c>
      <c r="AF1251" s="364">
        <f t="shared" si="3521"/>
        <v>0</v>
      </c>
      <c r="AG1251" s="364">
        <f t="shared" si="3521"/>
        <v>0</v>
      </c>
      <c r="AH1251" s="364">
        <f t="shared" si="3521"/>
        <v>0</v>
      </c>
      <c r="AI1251" s="364">
        <f t="shared" si="3521"/>
        <v>0</v>
      </c>
      <c r="AJ1251" s="364">
        <f t="shared" si="3521"/>
        <v>0</v>
      </c>
      <c r="AK1251" s="364">
        <f t="shared" si="3521"/>
        <v>0</v>
      </c>
      <c r="AL1251" s="364">
        <f t="shared" si="3521"/>
        <v>0</v>
      </c>
      <c r="AM1251" s="364">
        <f t="shared" si="3521"/>
        <v>0</v>
      </c>
      <c r="AN1251" s="364">
        <f t="shared" si="3521"/>
        <v>0</v>
      </c>
      <c r="AO1251" s="364">
        <f t="shared" si="3521"/>
        <v>0</v>
      </c>
      <c r="AP1251" s="364">
        <f t="shared" si="3521"/>
        <v>0</v>
      </c>
      <c r="AQ1251" s="364">
        <f t="shared" si="3521"/>
        <v>0</v>
      </c>
      <c r="AR1251" s="364">
        <f t="shared" si="3521"/>
        <v>0</v>
      </c>
      <c r="AS1251" s="268"/>
    </row>
    <row r="1252" spans="1:45" ht="15.75" outlineLevel="1">
      <c r="A1252" s="466"/>
      <c r="B1252" s="284"/>
      <c r="C1252" s="262"/>
      <c r="D1252" s="253"/>
      <c r="E1252" s="253"/>
      <c r="F1252" s="253"/>
      <c r="G1252" s="253"/>
      <c r="H1252" s="253"/>
      <c r="I1252" s="253"/>
      <c r="J1252" s="253"/>
      <c r="K1252" s="253"/>
      <c r="L1252" s="253"/>
      <c r="M1252" s="253"/>
      <c r="N1252" s="253"/>
      <c r="O1252" s="253"/>
      <c r="P1252" s="253"/>
      <c r="Q1252" s="262"/>
      <c r="R1252" s="253"/>
      <c r="S1252" s="253"/>
      <c r="T1252" s="253"/>
      <c r="U1252" s="253"/>
      <c r="V1252" s="253"/>
      <c r="W1252" s="253"/>
      <c r="X1252" s="253"/>
      <c r="Y1252" s="253"/>
      <c r="Z1252" s="253"/>
      <c r="AA1252" s="253"/>
      <c r="AB1252" s="253"/>
      <c r="AC1252" s="253"/>
      <c r="AD1252" s="253"/>
      <c r="AE1252" s="365"/>
      <c r="AF1252" s="365"/>
      <c r="AG1252" s="365"/>
      <c r="AH1252" s="365"/>
      <c r="AI1252" s="365"/>
      <c r="AJ1252" s="365"/>
      <c r="AK1252" s="365"/>
      <c r="AL1252" s="365"/>
      <c r="AM1252" s="365"/>
      <c r="AN1252" s="365"/>
      <c r="AO1252" s="365"/>
      <c r="AP1252" s="365"/>
      <c r="AQ1252" s="365"/>
      <c r="AR1252" s="365"/>
      <c r="AS1252" s="268"/>
    </row>
    <row r="1253" spans="1:45" ht="15.75" outlineLevel="1">
      <c r="A1253" s="466"/>
      <c r="B1253" s="456" t="s">
        <v>500</v>
      </c>
      <c r="C1253" s="253"/>
      <c r="D1253" s="253"/>
      <c r="E1253" s="253"/>
      <c r="F1253" s="253"/>
      <c r="G1253" s="253"/>
      <c r="H1253" s="253"/>
      <c r="I1253" s="253"/>
      <c r="J1253" s="253"/>
      <c r="K1253" s="253"/>
      <c r="L1253" s="253"/>
      <c r="M1253" s="253"/>
      <c r="N1253" s="253"/>
      <c r="O1253" s="253"/>
      <c r="P1253" s="253"/>
      <c r="Q1253" s="253"/>
      <c r="R1253" s="253"/>
      <c r="S1253" s="253"/>
      <c r="T1253" s="253"/>
      <c r="U1253" s="253"/>
      <c r="V1253" s="253"/>
      <c r="W1253" s="253"/>
      <c r="X1253" s="253"/>
      <c r="Y1253" s="253"/>
      <c r="Z1253" s="253"/>
      <c r="AA1253" s="253"/>
      <c r="AB1253" s="253"/>
      <c r="AC1253" s="253"/>
      <c r="AD1253" s="253"/>
      <c r="AE1253" s="375"/>
      <c r="AF1253" s="378"/>
      <c r="AG1253" s="378"/>
      <c r="AH1253" s="378"/>
      <c r="AI1253" s="378"/>
      <c r="AJ1253" s="378"/>
      <c r="AK1253" s="378"/>
      <c r="AL1253" s="378"/>
      <c r="AM1253" s="378"/>
      <c r="AN1253" s="378"/>
      <c r="AO1253" s="378"/>
      <c r="AP1253" s="378"/>
      <c r="AQ1253" s="378"/>
      <c r="AR1253" s="378"/>
      <c r="AS1253" s="268"/>
    </row>
    <row r="1254" spans="1:45" ht="15.75" outlineLevel="1">
      <c r="A1254" s="466"/>
      <c r="B1254" s="445" t="s">
        <v>496</v>
      </c>
      <c r="C1254" s="253"/>
      <c r="D1254" s="253"/>
      <c r="E1254" s="253"/>
      <c r="F1254" s="253"/>
      <c r="G1254" s="253"/>
      <c r="H1254" s="253"/>
      <c r="I1254" s="253"/>
      <c r="J1254" s="253"/>
      <c r="K1254" s="253"/>
      <c r="L1254" s="253"/>
      <c r="M1254" s="253"/>
      <c r="N1254" s="253"/>
      <c r="O1254" s="253"/>
      <c r="P1254" s="253"/>
      <c r="Q1254" s="253"/>
      <c r="R1254" s="253"/>
      <c r="S1254" s="253"/>
      <c r="T1254" s="253"/>
      <c r="U1254" s="253"/>
      <c r="V1254" s="253"/>
      <c r="W1254" s="253"/>
      <c r="X1254" s="253"/>
      <c r="Y1254" s="253"/>
      <c r="Z1254" s="253"/>
      <c r="AA1254" s="253"/>
      <c r="AB1254" s="253"/>
      <c r="AC1254" s="253"/>
      <c r="AD1254" s="253"/>
      <c r="AE1254" s="375"/>
      <c r="AF1254" s="378"/>
      <c r="AG1254" s="378"/>
      <c r="AH1254" s="378"/>
      <c r="AI1254" s="378"/>
      <c r="AJ1254" s="378"/>
      <c r="AK1254" s="378"/>
      <c r="AL1254" s="378"/>
      <c r="AM1254" s="378"/>
      <c r="AN1254" s="378"/>
      <c r="AO1254" s="378"/>
      <c r="AP1254" s="378"/>
      <c r="AQ1254" s="378"/>
      <c r="AR1254" s="378"/>
      <c r="AS1254" s="268"/>
    </row>
    <row r="1255" spans="1:45" ht="15" customHeight="1" outlineLevel="1">
      <c r="A1255" s="466">
        <v>21</v>
      </c>
      <c r="B1255" s="381" t="s">
        <v>113</v>
      </c>
      <c r="C1255" s="253" t="s">
        <v>25</v>
      </c>
      <c r="D1255" s="257"/>
      <c r="E1255" s="257"/>
      <c r="F1255" s="257"/>
      <c r="G1255" s="257"/>
      <c r="H1255" s="257"/>
      <c r="I1255" s="257"/>
      <c r="J1255" s="257"/>
      <c r="K1255" s="257"/>
      <c r="L1255" s="257"/>
      <c r="M1255" s="257"/>
      <c r="N1255" s="257"/>
      <c r="O1255" s="257"/>
      <c r="P1255" s="257"/>
      <c r="Q1255" s="253"/>
      <c r="R1255" s="257"/>
      <c r="S1255" s="257"/>
      <c r="T1255" s="257"/>
      <c r="U1255" s="257"/>
      <c r="V1255" s="257"/>
      <c r="W1255" s="257"/>
      <c r="X1255" s="257"/>
      <c r="Y1255" s="257"/>
      <c r="Z1255" s="257"/>
      <c r="AA1255" s="257"/>
      <c r="AB1255" s="257"/>
      <c r="AC1255" s="257"/>
      <c r="AD1255" s="257"/>
      <c r="AE1255" s="363"/>
      <c r="AF1255" s="363"/>
      <c r="AG1255" s="363"/>
      <c r="AH1255" s="363"/>
      <c r="AI1255" s="363"/>
      <c r="AJ1255" s="363"/>
      <c r="AK1255" s="363"/>
      <c r="AL1255" s="363"/>
      <c r="AM1255" s="363"/>
      <c r="AN1255" s="363"/>
      <c r="AO1255" s="363"/>
      <c r="AP1255" s="363"/>
      <c r="AQ1255" s="363"/>
      <c r="AR1255" s="363"/>
      <c r="AS1255" s="258">
        <f>SUM(AE1255:AR1255)</f>
        <v>0</v>
      </c>
    </row>
    <row r="1256" spans="1:45" ht="15" customHeight="1" outlineLevel="1">
      <c r="A1256" s="466"/>
      <c r="B1256" s="256" t="s">
        <v>724</v>
      </c>
      <c r="C1256" s="253" t="s">
        <v>163</v>
      </c>
      <c r="D1256" s="257"/>
      <c r="E1256" s="257"/>
      <c r="F1256" s="257"/>
      <c r="G1256" s="257"/>
      <c r="H1256" s="257"/>
      <c r="I1256" s="257"/>
      <c r="J1256" s="257"/>
      <c r="K1256" s="257"/>
      <c r="L1256" s="257"/>
      <c r="M1256" s="257"/>
      <c r="N1256" s="257"/>
      <c r="O1256" s="257"/>
      <c r="P1256" s="257"/>
      <c r="Q1256" s="253"/>
      <c r="R1256" s="257"/>
      <c r="S1256" s="257"/>
      <c r="T1256" s="257"/>
      <c r="U1256" s="257"/>
      <c r="V1256" s="257"/>
      <c r="W1256" s="257"/>
      <c r="X1256" s="257"/>
      <c r="Y1256" s="257"/>
      <c r="Z1256" s="257"/>
      <c r="AA1256" s="257"/>
      <c r="AB1256" s="257"/>
      <c r="AC1256" s="257"/>
      <c r="AD1256" s="257"/>
      <c r="AE1256" s="364">
        <f>AE1255</f>
        <v>0</v>
      </c>
      <c r="AF1256" s="364">
        <f t="shared" ref="AF1256:AR1256" si="3522">AF1255</f>
        <v>0</v>
      </c>
      <c r="AG1256" s="364">
        <f t="shared" si="3522"/>
        <v>0</v>
      </c>
      <c r="AH1256" s="364">
        <f t="shared" si="3522"/>
        <v>0</v>
      </c>
      <c r="AI1256" s="364">
        <f t="shared" si="3522"/>
        <v>0</v>
      </c>
      <c r="AJ1256" s="364">
        <f t="shared" si="3522"/>
        <v>0</v>
      </c>
      <c r="AK1256" s="364">
        <f t="shared" si="3522"/>
        <v>0</v>
      </c>
      <c r="AL1256" s="364">
        <f t="shared" si="3522"/>
        <v>0</v>
      </c>
      <c r="AM1256" s="364">
        <f t="shared" si="3522"/>
        <v>0</v>
      </c>
      <c r="AN1256" s="364">
        <f t="shared" si="3522"/>
        <v>0</v>
      </c>
      <c r="AO1256" s="364">
        <f t="shared" si="3522"/>
        <v>0</v>
      </c>
      <c r="AP1256" s="364">
        <f t="shared" si="3522"/>
        <v>0</v>
      </c>
      <c r="AQ1256" s="364">
        <f t="shared" si="3522"/>
        <v>0</v>
      </c>
      <c r="AR1256" s="364">
        <f t="shared" si="3522"/>
        <v>0</v>
      </c>
      <c r="AS1256" s="268"/>
    </row>
    <row r="1257" spans="1:45" ht="15" customHeight="1" outlineLevel="1">
      <c r="A1257" s="466"/>
      <c r="B1257" s="256"/>
      <c r="C1257" s="253"/>
      <c r="D1257" s="253"/>
      <c r="E1257" s="253"/>
      <c r="F1257" s="253"/>
      <c r="G1257" s="253"/>
      <c r="H1257" s="253"/>
      <c r="I1257" s="253"/>
      <c r="J1257" s="253"/>
      <c r="K1257" s="253"/>
      <c r="L1257" s="253"/>
      <c r="M1257" s="253"/>
      <c r="N1257" s="253"/>
      <c r="O1257" s="253"/>
      <c r="P1257" s="253"/>
      <c r="Q1257" s="253"/>
      <c r="R1257" s="253"/>
      <c r="S1257" s="253"/>
      <c r="T1257" s="253"/>
      <c r="U1257" s="253"/>
      <c r="V1257" s="253"/>
      <c r="W1257" s="253"/>
      <c r="X1257" s="253"/>
      <c r="Y1257" s="253"/>
      <c r="Z1257" s="253"/>
      <c r="AA1257" s="253"/>
      <c r="AB1257" s="253"/>
      <c r="AC1257" s="253"/>
      <c r="AD1257" s="253"/>
      <c r="AE1257" s="375"/>
      <c r="AF1257" s="378"/>
      <c r="AG1257" s="378"/>
      <c r="AH1257" s="378"/>
      <c r="AI1257" s="378"/>
      <c r="AJ1257" s="378"/>
      <c r="AK1257" s="378"/>
      <c r="AL1257" s="378"/>
      <c r="AM1257" s="378"/>
      <c r="AN1257" s="378"/>
      <c r="AO1257" s="378"/>
      <c r="AP1257" s="378"/>
      <c r="AQ1257" s="378"/>
      <c r="AR1257" s="378"/>
      <c r="AS1257" s="268"/>
    </row>
    <row r="1258" spans="1:45" ht="15" customHeight="1" outlineLevel="1">
      <c r="A1258" s="466">
        <v>22</v>
      </c>
      <c r="B1258" s="381" t="s">
        <v>114</v>
      </c>
      <c r="C1258" s="253" t="s">
        <v>25</v>
      </c>
      <c r="D1258" s="257"/>
      <c r="E1258" s="257"/>
      <c r="F1258" s="257"/>
      <c r="G1258" s="257"/>
      <c r="H1258" s="257"/>
      <c r="I1258" s="257"/>
      <c r="J1258" s="257"/>
      <c r="K1258" s="257"/>
      <c r="L1258" s="257"/>
      <c r="M1258" s="257"/>
      <c r="N1258" s="257"/>
      <c r="O1258" s="257"/>
      <c r="P1258" s="257"/>
      <c r="Q1258" s="253"/>
      <c r="R1258" s="257"/>
      <c r="S1258" s="257"/>
      <c r="T1258" s="257"/>
      <c r="U1258" s="257"/>
      <c r="V1258" s="257"/>
      <c r="W1258" s="257"/>
      <c r="X1258" s="257"/>
      <c r="Y1258" s="257"/>
      <c r="Z1258" s="257"/>
      <c r="AA1258" s="257"/>
      <c r="AB1258" s="257"/>
      <c r="AC1258" s="257"/>
      <c r="AD1258" s="257"/>
      <c r="AE1258" s="363"/>
      <c r="AF1258" s="363"/>
      <c r="AG1258" s="363"/>
      <c r="AH1258" s="363"/>
      <c r="AI1258" s="363"/>
      <c r="AJ1258" s="363"/>
      <c r="AK1258" s="363"/>
      <c r="AL1258" s="363"/>
      <c r="AM1258" s="363"/>
      <c r="AN1258" s="363"/>
      <c r="AO1258" s="363"/>
      <c r="AP1258" s="363"/>
      <c r="AQ1258" s="363"/>
      <c r="AR1258" s="363"/>
      <c r="AS1258" s="258">
        <f>SUM(AE1258:AR1258)</f>
        <v>0</v>
      </c>
    </row>
    <row r="1259" spans="1:45" ht="15" customHeight="1" outlineLevel="1">
      <c r="A1259" s="466"/>
      <c r="B1259" s="256" t="s">
        <v>724</v>
      </c>
      <c r="C1259" s="253" t="s">
        <v>163</v>
      </c>
      <c r="D1259" s="257"/>
      <c r="E1259" s="257"/>
      <c r="F1259" s="257"/>
      <c r="G1259" s="257"/>
      <c r="H1259" s="257"/>
      <c r="I1259" s="257"/>
      <c r="J1259" s="257"/>
      <c r="K1259" s="257"/>
      <c r="L1259" s="257"/>
      <c r="M1259" s="257"/>
      <c r="N1259" s="257"/>
      <c r="O1259" s="257"/>
      <c r="P1259" s="257"/>
      <c r="Q1259" s="253"/>
      <c r="R1259" s="257"/>
      <c r="S1259" s="257"/>
      <c r="T1259" s="257"/>
      <c r="U1259" s="257"/>
      <c r="V1259" s="257"/>
      <c r="W1259" s="257"/>
      <c r="X1259" s="257"/>
      <c r="Y1259" s="257"/>
      <c r="Z1259" s="257"/>
      <c r="AA1259" s="257"/>
      <c r="AB1259" s="257"/>
      <c r="AC1259" s="257"/>
      <c r="AD1259" s="257"/>
      <c r="AE1259" s="364">
        <f>AE1258</f>
        <v>0</v>
      </c>
      <c r="AF1259" s="364">
        <f t="shared" ref="AF1259:AR1259" si="3523">AF1258</f>
        <v>0</v>
      </c>
      <c r="AG1259" s="364">
        <f t="shared" si="3523"/>
        <v>0</v>
      </c>
      <c r="AH1259" s="364">
        <f t="shared" si="3523"/>
        <v>0</v>
      </c>
      <c r="AI1259" s="364">
        <f t="shared" si="3523"/>
        <v>0</v>
      </c>
      <c r="AJ1259" s="364">
        <f t="shared" si="3523"/>
        <v>0</v>
      </c>
      <c r="AK1259" s="364">
        <f t="shared" si="3523"/>
        <v>0</v>
      </c>
      <c r="AL1259" s="364">
        <f t="shared" si="3523"/>
        <v>0</v>
      </c>
      <c r="AM1259" s="364">
        <f t="shared" si="3523"/>
        <v>0</v>
      </c>
      <c r="AN1259" s="364">
        <f t="shared" si="3523"/>
        <v>0</v>
      </c>
      <c r="AO1259" s="364">
        <f t="shared" si="3523"/>
        <v>0</v>
      </c>
      <c r="AP1259" s="364">
        <f t="shared" si="3523"/>
        <v>0</v>
      </c>
      <c r="AQ1259" s="364">
        <f t="shared" si="3523"/>
        <v>0</v>
      </c>
      <c r="AR1259" s="364">
        <f t="shared" si="3523"/>
        <v>0</v>
      </c>
      <c r="AS1259" s="268"/>
    </row>
    <row r="1260" spans="1:45" ht="15" customHeight="1" outlineLevel="1">
      <c r="A1260" s="466"/>
      <c r="B1260" s="256"/>
      <c r="C1260" s="253"/>
      <c r="D1260" s="253"/>
      <c r="E1260" s="253"/>
      <c r="F1260" s="253"/>
      <c r="G1260" s="253"/>
      <c r="H1260" s="253"/>
      <c r="I1260" s="253"/>
      <c r="J1260" s="253"/>
      <c r="K1260" s="253"/>
      <c r="L1260" s="253"/>
      <c r="M1260" s="253"/>
      <c r="N1260" s="253"/>
      <c r="O1260" s="253"/>
      <c r="P1260" s="253"/>
      <c r="Q1260" s="253"/>
      <c r="R1260" s="253"/>
      <c r="S1260" s="253"/>
      <c r="T1260" s="253"/>
      <c r="U1260" s="253"/>
      <c r="V1260" s="253"/>
      <c r="W1260" s="253"/>
      <c r="X1260" s="253"/>
      <c r="Y1260" s="253"/>
      <c r="Z1260" s="253"/>
      <c r="AA1260" s="253"/>
      <c r="AB1260" s="253"/>
      <c r="AC1260" s="253"/>
      <c r="AD1260" s="253"/>
      <c r="AE1260" s="375"/>
      <c r="AF1260" s="378"/>
      <c r="AG1260" s="378"/>
      <c r="AH1260" s="378"/>
      <c r="AI1260" s="378"/>
      <c r="AJ1260" s="378"/>
      <c r="AK1260" s="378"/>
      <c r="AL1260" s="378"/>
      <c r="AM1260" s="378"/>
      <c r="AN1260" s="378"/>
      <c r="AO1260" s="378"/>
      <c r="AP1260" s="378"/>
      <c r="AQ1260" s="378"/>
      <c r="AR1260" s="378"/>
      <c r="AS1260" s="268"/>
    </row>
    <row r="1261" spans="1:45" ht="15" customHeight="1" outlineLevel="1">
      <c r="A1261" s="466">
        <v>23</v>
      </c>
      <c r="B1261" s="381" t="s">
        <v>115</v>
      </c>
      <c r="C1261" s="253" t="s">
        <v>25</v>
      </c>
      <c r="D1261" s="257"/>
      <c r="E1261" s="257"/>
      <c r="F1261" s="257"/>
      <c r="G1261" s="257"/>
      <c r="H1261" s="257"/>
      <c r="I1261" s="257"/>
      <c r="J1261" s="257"/>
      <c r="K1261" s="257"/>
      <c r="L1261" s="257"/>
      <c r="M1261" s="257"/>
      <c r="N1261" s="257"/>
      <c r="O1261" s="257"/>
      <c r="P1261" s="257"/>
      <c r="Q1261" s="253"/>
      <c r="R1261" s="257"/>
      <c r="S1261" s="257"/>
      <c r="T1261" s="257"/>
      <c r="U1261" s="257"/>
      <c r="V1261" s="257"/>
      <c r="W1261" s="257"/>
      <c r="X1261" s="257"/>
      <c r="Y1261" s="257"/>
      <c r="Z1261" s="257"/>
      <c r="AA1261" s="257"/>
      <c r="AB1261" s="257"/>
      <c r="AC1261" s="257"/>
      <c r="AD1261" s="257"/>
      <c r="AE1261" s="363"/>
      <c r="AF1261" s="363"/>
      <c r="AG1261" s="363"/>
      <c r="AH1261" s="363"/>
      <c r="AI1261" s="363"/>
      <c r="AJ1261" s="363"/>
      <c r="AK1261" s="363"/>
      <c r="AL1261" s="363"/>
      <c r="AM1261" s="363"/>
      <c r="AN1261" s="363"/>
      <c r="AO1261" s="363"/>
      <c r="AP1261" s="363"/>
      <c r="AQ1261" s="363"/>
      <c r="AR1261" s="363"/>
      <c r="AS1261" s="258">
        <f>SUM(AE1261:AR1261)</f>
        <v>0</v>
      </c>
    </row>
    <row r="1262" spans="1:45" ht="15" customHeight="1" outlineLevel="1">
      <c r="A1262" s="466"/>
      <c r="B1262" s="256" t="s">
        <v>724</v>
      </c>
      <c r="C1262" s="253" t="s">
        <v>163</v>
      </c>
      <c r="D1262" s="257"/>
      <c r="E1262" s="257"/>
      <c r="F1262" s="257"/>
      <c r="G1262" s="257"/>
      <c r="H1262" s="257"/>
      <c r="I1262" s="257"/>
      <c r="J1262" s="257"/>
      <c r="K1262" s="257"/>
      <c r="L1262" s="257"/>
      <c r="M1262" s="257"/>
      <c r="N1262" s="257"/>
      <c r="O1262" s="257"/>
      <c r="P1262" s="257"/>
      <c r="Q1262" s="253"/>
      <c r="R1262" s="257"/>
      <c r="S1262" s="257"/>
      <c r="T1262" s="257"/>
      <c r="U1262" s="257"/>
      <c r="V1262" s="257"/>
      <c r="W1262" s="257"/>
      <c r="X1262" s="257"/>
      <c r="Y1262" s="257"/>
      <c r="Z1262" s="257"/>
      <c r="AA1262" s="257"/>
      <c r="AB1262" s="257"/>
      <c r="AC1262" s="257"/>
      <c r="AD1262" s="257"/>
      <c r="AE1262" s="364">
        <f>AE1261</f>
        <v>0</v>
      </c>
      <c r="AF1262" s="364">
        <f t="shared" ref="AF1262:AR1262" si="3524">AF1261</f>
        <v>0</v>
      </c>
      <c r="AG1262" s="364">
        <f t="shared" si="3524"/>
        <v>0</v>
      </c>
      <c r="AH1262" s="364">
        <f t="shared" si="3524"/>
        <v>0</v>
      </c>
      <c r="AI1262" s="364">
        <f t="shared" si="3524"/>
        <v>0</v>
      </c>
      <c r="AJ1262" s="364">
        <f t="shared" si="3524"/>
        <v>0</v>
      </c>
      <c r="AK1262" s="364">
        <f t="shared" si="3524"/>
        <v>0</v>
      </c>
      <c r="AL1262" s="364">
        <f t="shared" si="3524"/>
        <v>0</v>
      </c>
      <c r="AM1262" s="364">
        <f t="shared" si="3524"/>
        <v>0</v>
      </c>
      <c r="AN1262" s="364">
        <f t="shared" si="3524"/>
        <v>0</v>
      </c>
      <c r="AO1262" s="364">
        <f t="shared" si="3524"/>
        <v>0</v>
      </c>
      <c r="AP1262" s="364">
        <f t="shared" si="3524"/>
        <v>0</v>
      </c>
      <c r="AQ1262" s="364">
        <f t="shared" si="3524"/>
        <v>0</v>
      </c>
      <c r="AR1262" s="364">
        <f t="shared" si="3524"/>
        <v>0</v>
      </c>
      <c r="AS1262" s="268"/>
    </row>
    <row r="1263" spans="1:45" ht="15" customHeight="1" outlineLevel="1">
      <c r="A1263" s="466"/>
      <c r="B1263" s="383"/>
      <c r="C1263" s="253"/>
      <c r="D1263" s="253"/>
      <c r="E1263" s="253"/>
      <c r="F1263" s="253"/>
      <c r="G1263" s="253"/>
      <c r="H1263" s="253"/>
      <c r="I1263" s="253"/>
      <c r="J1263" s="253"/>
      <c r="K1263" s="253"/>
      <c r="L1263" s="253"/>
      <c r="M1263" s="253"/>
      <c r="N1263" s="253"/>
      <c r="O1263" s="253"/>
      <c r="P1263" s="253"/>
      <c r="Q1263" s="253"/>
      <c r="R1263" s="253"/>
      <c r="S1263" s="253"/>
      <c r="T1263" s="253"/>
      <c r="U1263" s="253"/>
      <c r="V1263" s="253"/>
      <c r="W1263" s="253"/>
      <c r="X1263" s="253"/>
      <c r="Y1263" s="253"/>
      <c r="Z1263" s="253"/>
      <c r="AA1263" s="253"/>
      <c r="AB1263" s="253"/>
      <c r="AC1263" s="253"/>
      <c r="AD1263" s="253"/>
      <c r="AE1263" s="375"/>
      <c r="AF1263" s="378"/>
      <c r="AG1263" s="378"/>
      <c r="AH1263" s="378"/>
      <c r="AI1263" s="378"/>
      <c r="AJ1263" s="378"/>
      <c r="AK1263" s="378"/>
      <c r="AL1263" s="378"/>
      <c r="AM1263" s="378"/>
      <c r="AN1263" s="378"/>
      <c r="AO1263" s="378"/>
      <c r="AP1263" s="378"/>
      <c r="AQ1263" s="378"/>
      <c r="AR1263" s="378"/>
      <c r="AS1263" s="268"/>
    </row>
    <row r="1264" spans="1:45" ht="15" customHeight="1" outlineLevel="1">
      <c r="A1264" s="466">
        <v>24</v>
      </c>
      <c r="B1264" s="381" t="s">
        <v>116</v>
      </c>
      <c r="C1264" s="253" t="s">
        <v>25</v>
      </c>
      <c r="D1264" s="257"/>
      <c r="E1264" s="257"/>
      <c r="F1264" s="257"/>
      <c r="G1264" s="257"/>
      <c r="H1264" s="257"/>
      <c r="I1264" s="257"/>
      <c r="J1264" s="257"/>
      <c r="K1264" s="257"/>
      <c r="L1264" s="257"/>
      <c r="M1264" s="257"/>
      <c r="N1264" s="257"/>
      <c r="O1264" s="257"/>
      <c r="P1264" s="257"/>
      <c r="Q1264" s="253"/>
      <c r="R1264" s="257"/>
      <c r="S1264" s="257"/>
      <c r="T1264" s="257"/>
      <c r="U1264" s="257"/>
      <c r="V1264" s="257"/>
      <c r="W1264" s="257"/>
      <c r="X1264" s="257"/>
      <c r="Y1264" s="257"/>
      <c r="Z1264" s="257"/>
      <c r="AA1264" s="257"/>
      <c r="AB1264" s="257"/>
      <c r="AC1264" s="257"/>
      <c r="AD1264" s="257"/>
      <c r="AE1264" s="363"/>
      <c r="AF1264" s="363"/>
      <c r="AG1264" s="363"/>
      <c r="AH1264" s="363"/>
      <c r="AI1264" s="363"/>
      <c r="AJ1264" s="363"/>
      <c r="AK1264" s="363"/>
      <c r="AL1264" s="363"/>
      <c r="AM1264" s="363"/>
      <c r="AN1264" s="363"/>
      <c r="AO1264" s="363"/>
      <c r="AP1264" s="363"/>
      <c r="AQ1264" s="363"/>
      <c r="AR1264" s="363"/>
      <c r="AS1264" s="258">
        <f>SUM(AE1264:AR1264)</f>
        <v>0</v>
      </c>
    </row>
    <row r="1265" spans="1:45" ht="15" customHeight="1" outlineLevel="1">
      <c r="A1265" s="466"/>
      <c r="B1265" s="256" t="s">
        <v>724</v>
      </c>
      <c r="C1265" s="253" t="s">
        <v>163</v>
      </c>
      <c r="D1265" s="257"/>
      <c r="E1265" s="257"/>
      <c r="F1265" s="257"/>
      <c r="G1265" s="257"/>
      <c r="H1265" s="257"/>
      <c r="I1265" s="257"/>
      <c r="J1265" s="257"/>
      <c r="K1265" s="257"/>
      <c r="L1265" s="257"/>
      <c r="M1265" s="257"/>
      <c r="N1265" s="257"/>
      <c r="O1265" s="257"/>
      <c r="P1265" s="257"/>
      <c r="Q1265" s="253"/>
      <c r="R1265" s="257"/>
      <c r="S1265" s="257"/>
      <c r="T1265" s="257"/>
      <c r="U1265" s="257"/>
      <c r="V1265" s="257"/>
      <c r="W1265" s="257"/>
      <c r="X1265" s="257"/>
      <c r="Y1265" s="257"/>
      <c r="Z1265" s="257"/>
      <c r="AA1265" s="257"/>
      <c r="AB1265" s="257"/>
      <c r="AC1265" s="257"/>
      <c r="AD1265" s="257"/>
      <c r="AE1265" s="364">
        <f>AE1264</f>
        <v>0</v>
      </c>
      <c r="AF1265" s="364">
        <f t="shared" ref="AF1265:AR1265" si="3525">AF1264</f>
        <v>0</v>
      </c>
      <c r="AG1265" s="364">
        <f t="shared" si="3525"/>
        <v>0</v>
      </c>
      <c r="AH1265" s="364">
        <f t="shared" si="3525"/>
        <v>0</v>
      </c>
      <c r="AI1265" s="364">
        <f t="shared" si="3525"/>
        <v>0</v>
      </c>
      <c r="AJ1265" s="364">
        <f t="shared" si="3525"/>
        <v>0</v>
      </c>
      <c r="AK1265" s="364">
        <f t="shared" si="3525"/>
        <v>0</v>
      </c>
      <c r="AL1265" s="364">
        <f t="shared" si="3525"/>
        <v>0</v>
      </c>
      <c r="AM1265" s="364">
        <f t="shared" si="3525"/>
        <v>0</v>
      </c>
      <c r="AN1265" s="364">
        <f t="shared" si="3525"/>
        <v>0</v>
      </c>
      <c r="AO1265" s="364">
        <f t="shared" si="3525"/>
        <v>0</v>
      </c>
      <c r="AP1265" s="364">
        <f t="shared" si="3525"/>
        <v>0</v>
      </c>
      <c r="AQ1265" s="364">
        <f t="shared" si="3525"/>
        <v>0</v>
      </c>
      <c r="AR1265" s="364">
        <f t="shared" si="3525"/>
        <v>0</v>
      </c>
      <c r="AS1265" s="268"/>
    </row>
    <row r="1266" spans="1:45" ht="15" customHeight="1" outlineLevel="1">
      <c r="A1266" s="466"/>
      <c r="B1266" s="256"/>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253"/>
      <c r="AE1266" s="365"/>
      <c r="AF1266" s="378"/>
      <c r="AG1266" s="378"/>
      <c r="AH1266" s="378"/>
      <c r="AI1266" s="378"/>
      <c r="AJ1266" s="378"/>
      <c r="AK1266" s="378"/>
      <c r="AL1266" s="378"/>
      <c r="AM1266" s="378"/>
      <c r="AN1266" s="378"/>
      <c r="AO1266" s="378"/>
      <c r="AP1266" s="378"/>
      <c r="AQ1266" s="378"/>
      <c r="AR1266" s="378"/>
      <c r="AS1266" s="268"/>
    </row>
    <row r="1267" spans="1:45" ht="15" customHeight="1" outlineLevel="1">
      <c r="A1267" s="466"/>
      <c r="B1267" s="250" t="s">
        <v>497</v>
      </c>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253"/>
      <c r="AE1267" s="365"/>
      <c r="AF1267" s="378"/>
      <c r="AG1267" s="378"/>
      <c r="AH1267" s="378"/>
      <c r="AI1267" s="378"/>
      <c r="AJ1267" s="378"/>
      <c r="AK1267" s="378"/>
      <c r="AL1267" s="378"/>
      <c r="AM1267" s="378"/>
      <c r="AN1267" s="378"/>
      <c r="AO1267" s="378"/>
      <c r="AP1267" s="378"/>
      <c r="AQ1267" s="378"/>
      <c r="AR1267" s="378"/>
      <c r="AS1267" s="268"/>
    </row>
    <row r="1268" spans="1:45" ht="15" customHeight="1" outlineLevel="1">
      <c r="A1268" s="466">
        <v>25</v>
      </c>
      <c r="B1268" s="381" t="s">
        <v>117</v>
      </c>
      <c r="C1268" s="253" t="s">
        <v>25</v>
      </c>
      <c r="D1268" s="257"/>
      <c r="E1268" s="257"/>
      <c r="F1268" s="257"/>
      <c r="G1268" s="257"/>
      <c r="H1268" s="257"/>
      <c r="I1268" s="257"/>
      <c r="J1268" s="257"/>
      <c r="K1268" s="257"/>
      <c r="L1268" s="257"/>
      <c r="M1268" s="257"/>
      <c r="N1268" s="257"/>
      <c r="O1268" s="257"/>
      <c r="P1268" s="257"/>
      <c r="Q1268" s="257">
        <v>12</v>
      </c>
      <c r="R1268" s="257"/>
      <c r="S1268" s="257"/>
      <c r="T1268" s="257"/>
      <c r="U1268" s="257"/>
      <c r="V1268" s="257"/>
      <c r="W1268" s="257"/>
      <c r="X1268" s="257"/>
      <c r="Y1268" s="257"/>
      <c r="Z1268" s="257"/>
      <c r="AA1268" s="257"/>
      <c r="AB1268" s="257"/>
      <c r="AC1268" s="257"/>
      <c r="AD1268" s="257"/>
      <c r="AE1268" s="379"/>
      <c r="AF1268" s="368"/>
      <c r="AG1268" s="368"/>
      <c r="AH1268" s="368"/>
      <c r="AI1268" s="368"/>
      <c r="AJ1268" s="368"/>
      <c r="AK1268" s="368"/>
      <c r="AL1268" s="368"/>
      <c r="AM1268" s="368"/>
      <c r="AN1268" s="368"/>
      <c r="AO1268" s="368"/>
      <c r="AP1268" s="368"/>
      <c r="AQ1268" s="368"/>
      <c r="AR1268" s="368"/>
      <c r="AS1268" s="258">
        <f>SUM(AE1268:AR1268)</f>
        <v>0</v>
      </c>
    </row>
    <row r="1269" spans="1:45" ht="15" customHeight="1" outlineLevel="1">
      <c r="A1269" s="466"/>
      <c r="B1269" s="256" t="s">
        <v>724</v>
      </c>
      <c r="C1269" s="253" t="s">
        <v>163</v>
      </c>
      <c r="D1269" s="257"/>
      <c r="E1269" s="257"/>
      <c r="F1269" s="257"/>
      <c r="G1269" s="257"/>
      <c r="H1269" s="257"/>
      <c r="I1269" s="257"/>
      <c r="J1269" s="257"/>
      <c r="K1269" s="257"/>
      <c r="L1269" s="257"/>
      <c r="M1269" s="257"/>
      <c r="N1269" s="257"/>
      <c r="O1269" s="257"/>
      <c r="P1269" s="257"/>
      <c r="Q1269" s="257">
        <f>Q1268</f>
        <v>12</v>
      </c>
      <c r="R1269" s="257"/>
      <c r="S1269" s="257"/>
      <c r="T1269" s="257"/>
      <c r="U1269" s="257"/>
      <c r="V1269" s="257"/>
      <c r="W1269" s="257"/>
      <c r="X1269" s="257"/>
      <c r="Y1269" s="257"/>
      <c r="Z1269" s="257"/>
      <c r="AA1269" s="257"/>
      <c r="AB1269" s="257"/>
      <c r="AC1269" s="257"/>
      <c r="AD1269" s="257"/>
      <c r="AE1269" s="364">
        <f>AE1268</f>
        <v>0</v>
      </c>
      <c r="AF1269" s="364">
        <f t="shared" ref="AF1269:AR1269" si="3526">AF1268</f>
        <v>0</v>
      </c>
      <c r="AG1269" s="364">
        <f t="shared" si="3526"/>
        <v>0</v>
      </c>
      <c r="AH1269" s="364">
        <f t="shared" si="3526"/>
        <v>0</v>
      </c>
      <c r="AI1269" s="364">
        <f t="shared" si="3526"/>
        <v>0</v>
      </c>
      <c r="AJ1269" s="364">
        <f t="shared" si="3526"/>
        <v>0</v>
      </c>
      <c r="AK1269" s="364">
        <f t="shared" si="3526"/>
        <v>0</v>
      </c>
      <c r="AL1269" s="364">
        <f t="shared" si="3526"/>
        <v>0</v>
      </c>
      <c r="AM1269" s="364">
        <f t="shared" si="3526"/>
        <v>0</v>
      </c>
      <c r="AN1269" s="364">
        <f t="shared" si="3526"/>
        <v>0</v>
      </c>
      <c r="AO1269" s="364">
        <f t="shared" si="3526"/>
        <v>0</v>
      </c>
      <c r="AP1269" s="364">
        <f t="shared" si="3526"/>
        <v>0</v>
      </c>
      <c r="AQ1269" s="364">
        <f t="shared" si="3526"/>
        <v>0</v>
      </c>
      <c r="AR1269" s="364">
        <f t="shared" si="3526"/>
        <v>0</v>
      </c>
      <c r="AS1269" s="268"/>
    </row>
    <row r="1270" spans="1:45" ht="15" customHeight="1" outlineLevel="1">
      <c r="A1270" s="466"/>
      <c r="B1270" s="256"/>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253"/>
      <c r="AE1270" s="365"/>
      <c r="AF1270" s="378"/>
      <c r="AG1270" s="378"/>
      <c r="AH1270" s="378"/>
      <c r="AI1270" s="378"/>
      <c r="AJ1270" s="378"/>
      <c r="AK1270" s="378"/>
      <c r="AL1270" s="378"/>
      <c r="AM1270" s="378"/>
      <c r="AN1270" s="378"/>
      <c r="AO1270" s="378"/>
      <c r="AP1270" s="378"/>
      <c r="AQ1270" s="378"/>
      <c r="AR1270" s="378"/>
      <c r="AS1270" s="268"/>
    </row>
    <row r="1271" spans="1:45" ht="15" customHeight="1" outlineLevel="1">
      <c r="A1271" s="466">
        <v>26</v>
      </c>
      <c r="B1271" s="381" t="s">
        <v>118</v>
      </c>
      <c r="C1271" s="253" t="s">
        <v>25</v>
      </c>
      <c r="D1271" s="257"/>
      <c r="E1271" s="257"/>
      <c r="F1271" s="257"/>
      <c r="G1271" s="257"/>
      <c r="H1271" s="257"/>
      <c r="I1271" s="257"/>
      <c r="J1271" s="257"/>
      <c r="K1271" s="257"/>
      <c r="L1271" s="257"/>
      <c r="M1271" s="257"/>
      <c r="N1271" s="257"/>
      <c r="O1271" s="257"/>
      <c r="P1271" s="257"/>
      <c r="Q1271" s="257">
        <v>12</v>
      </c>
      <c r="R1271" s="257"/>
      <c r="S1271" s="257"/>
      <c r="T1271" s="257"/>
      <c r="U1271" s="257"/>
      <c r="V1271" s="257"/>
      <c r="W1271" s="257"/>
      <c r="X1271" s="257"/>
      <c r="Y1271" s="257"/>
      <c r="Z1271" s="257"/>
      <c r="AA1271" s="257"/>
      <c r="AB1271" s="257"/>
      <c r="AC1271" s="257"/>
      <c r="AD1271" s="257"/>
      <c r="AE1271" s="379"/>
      <c r="AF1271" s="368"/>
      <c r="AG1271" s="368"/>
      <c r="AH1271" s="368"/>
      <c r="AI1271" s="368"/>
      <c r="AJ1271" s="368"/>
      <c r="AK1271" s="368"/>
      <c r="AL1271" s="368"/>
      <c r="AM1271" s="368"/>
      <c r="AN1271" s="368"/>
      <c r="AO1271" s="368"/>
      <c r="AP1271" s="368"/>
      <c r="AQ1271" s="368"/>
      <c r="AR1271" s="368"/>
      <c r="AS1271" s="258">
        <f>SUM(AE1271:AR1271)</f>
        <v>0</v>
      </c>
    </row>
    <row r="1272" spans="1:45" ht="15" customHeight="1" outlineLevel="1">
      <c r="A1272" s="466"/>
      <c r="B1272" s="256" t="s">
        <v>724</v>
      </c>
      <c r="C1272" s="253" t="s">
        <v>163</v>
      </c>
      <c r="D1272" s="257"/>
      <c r="E1272" s="257"/>
      <c r="F1272" s="257"/>
      <c r="G1272" s="257"/>
      <c r="H1272" s="257"/>
      <c r="I1272" s="257"/>
      <c r="J1272" s="257"/>
      <c r="K1272" s="257"/>
      <c r="L1272" s="257"/>
      <c r="M1272" s="257"/>
      <c r="N1272" s="257"/>
      <c r="O1272" s="257"/>
      <c r="P1272" s="257"/>
      <c r="Q1272" s="257">
        <f>Q1271</f>
        <v>12</v>
      </c>
      <c r="R1272" s="257"/>
      <c r="S1272" s="257"/>
      <c r="T1272" s="257"/>
      <c r="U1272" s="257"/>
      <c r="V1272" s="257"/>
      <c r="W1272" s="257"/>
      <c r="X1272" s="257"/>
      <c r="Y1272" s="257"/>
      <c r="Z1272" s="257"/>
      <c r="AA1272" s="257"/>
      <c r="AB1272" s="257"/>
      <c r="AC1272" s="257"/>
      <c r="AD1272" s="257"/>
      <c r="AE1272" s="364">
        <f>AE1271</f>
        <v>0</v>
      </c>
      <c r="AF1272" s="364">
        <f t="shared" ref="AF1272:AR1272" si="3527">AF1271</f>
        <v>0</v>
      </c>
      <c r="AG1272" s="364">
        <f t="shared" si="3527"/>
        <v>0</v>
      </c>
      <c r="AH1272" s="364">
        <f t="shared" si="3527"/>
        <v>0</v>
      </c>
      <c r="AI1272" s="364">
        <f t="shared" si="3527"/>
        <v>0</v>
      </c>
      <c r="AJ1272" s="364">
        <f t="shared" si="3527"/>
        <v>0</v>
      </c>
      <c r="AK1272" s="364">
        <f t="shared" si="3527"/>
        <v>0</v>
      </c>
      <c r="AL1272" s="364">
        <f t="shared" si="3527"/>
        <v>0</v>
      </c>
      <c r="AM1272" s="364">
        <f t="shared" si="3527"/>
        <v>0</v>
      </c>
      <c r="AN1272" s="364">
        <f t="shared" si="3527"/>
        <v>0</v>
      </c>
      <c r="AO1272" s="364">
        <f t="shared" si="3527"/>
        <v>0</v>
      </c>
      <c r="AP1272" s="364">
        <f t="shared" si="3527"/>
        <v>0</v>
      </c>
      <c r="AQ1272" s="364">
        <f t="shared" si="3527"/>
        <v>0</v>
      </c>
      <c r="AR1272" s="364">
        <f t="shared" si="3527"/>
        <v>0</v>
      </c>
      <c r="AS1272" s="268"/>
    </row>
    <row r="1273" spans="1:45" ht="15" customHeight="1" outlineLevel="1">
      <c r="A1273" s="466"/>
      <c r="B1273" s="256"/>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253"/>
      <c r="AE1273" s="365"/>
      <c r="AF1273" s="378"/>
      <c r="AG1273" s="378"/>
      <c r="AH1273" s="378"/>
      <c r="AI1273" s="378"/>
      <c r="AJ1273" s="378"/>
      <c r="AK1273" s="378"/>
      <c r="AL1273" s="378"/>
      <c r="AM1273" s="378"/>
      <c r="AN1273" s="378"/>
      <c r="AO1273" s="378"/>
      <c r="AP1273" s="378"/>
      <c r="AQ1273" s="378"/>
      <c r="AR1273" s="378"/>
      <c r="AS1273" s="268"/>
    </row>
    <row r="1274" spans="1:45" ht="15" customHeight="1" outlineLevel="1">
      <c r="A1274" s="466">
        <v>27</v>
      </c>
      <c r="B1274" s="381" t="s">
        <v>119</v>
      </c>
      <c r="C1274" s="253" t="s">
        <v>25</v>
      </c>
      <c r="D1274" s="257"/>
      <c r="E1274" s="257"/>
      <c r="F1274" s="257"/>
      <c r="G1274" s="257"/>
      <c r="H1274" s="257"/>
      <c r="I1274" s="257"/>
      <c r="J1274" s="257"/>
      <c r="K1274" s="257"/>
      <c r="L1274" s="257"/>
      <c r="M1274" s="257"/>
      <c r="N1274" s="257"/>
      <c r="O1274" s="257"/>
      <c r="P1274" s="257"/>
      <c r="Q1274" s="257">
        <v>12</v>
      </c>
      <c r="R1274" s="257"/>
      <c r="S1274" s="257"/>
      <c r="T1274" s="257"/>
      <c r="U1274" s="257"/>
      <c r="V1274" s="257"/>
      <c r="W1274" s="257"/>
      <c r="X1274" s="257"/>
      <c r="Y1274" s="257"/>
      <c r="Z1274" s="257"/>
      <c r="AA1274" s="257"/>
      <c r="AB1274" s="257"/>
      <c r="AC1274" s="257"/>
      <c r="AD1274" s="257"/>
      <c r="AE1274" s="379"/>
      <c r="AF1274" s="368"/>
      <c r="AG1274" s="368"/>
      <c r="AH1274" s="368"/>
      <c r="AI1274" s="368"/>
      <c r="AJ1274" s="368"/>
      <c r="AK1274" s="368"/>
      <c r="AL1274" s="368"/>
      <c r="AM1274" s="368"/>
      <c r="AN1274" s="368"/>
      <c r="AO1274" s="368"/>
      <c r="AP1274" s="368"/>
      <c r="AQ1274" s="368"/>
      <c r="AR1274" s="368"/>
      <c r="AS1274" s="258">
        <f>SUM(AE1274:AR1274)</f>
        <v>0</v>
      </c>
    </row>
    <row r="1275" spans="1:45" ht="15" customHeight="1" outlineLevel="1">
      <c r="A1275" s="466"/>
      <c r="B1275" s="256" t="s">
        <v>724</v>
      </c>
      <c r="C1275" s="253" t="s">
        <v>163</v>
      </c>
      <c r="D1275" s="257"/>
      <c r="E1275" s="257"/>
      <c r="F1275" s="257"/>
      <c r="G1275" s="257"/>
      <c r="H1275" s="257"/>
      <c r="I1275" s="257"/>
      <c r="J1275" s="257"/>
      <c r="K1275" s="257"/>
      <c r="L1275" s="257"/>
      <c r="M1275" s="257"/>
      <c r="N1275" s="257"/>
      <c r="O1275" s="257"/>
      <c r="P1275" s="257"/>
      <c r="Q1275" s="257">
        <f>Q1274</f>
        <v>12</v>
      </c>
      <c r="R1275" s="257"/>
      <c r="S1275" s="257"/>
      <c r="T1275" s="257"/>
      <c r="U1275" s="257"/>
      <c r="V1275" s="257"/>
      <c r="W1275" s="257"/>
      <c r="X1275" s="257"/>
      <c r="Y1275" s="257"/>
      <c r="Z1275" s="257"/>
      <c r="AA1275" s="257"/>
      <c r="AB1275" s="257"/>
      <c r="AC1275" s="257"/>
      <c r="AD1275" s="257"/>
      <c r="AE1275" s="364">
        <f>AE1274</f>
        <v>0</v>
      </c>
      <c r="AF1275" s="364">
        <f t="shared" ref="AF1275:AR1275" si="3528">AF1274</f>
        <v>0</v>
      </c>
      <c r="AG1275" s="364">
        <f t="shared" si="3528"/>
        <v>0</v>
      </c>
      <c r="AH1275" s="364">
        <f t="shared" si="3528"/>
        <v>0</v>
      </c>
      <c r="AI1275" s="364">
        <f t="shared" si="3528"/>
        <v>0</v>
      </c>
      <c r="AJ1275" s="364">
        <f t="shared" si="3528"/>
        <v>0</v>
      </c>
      <c r="AK1275" s="364">
        <f t="shared" si="3528"/>
        <v>0</v>
      </c>
      <c r="AL1275" s="364">
        <f t="shared" si="3528"/>
        <v>0</v>
      </c>
      <c r="AM1275" s="364">
        <f t="shared" si="3528"/>
        <v>0</v>
      </c>
      <c r="AN1275" s="364">
        <f t="shared" si="3528"/>
        <v>0</v>
      </c>
      <c r="AO1275" s="364">
        <f t="shared" si="3528"/>
        <v>0</v>
      </c>
      <c r="AP1275" s="364">
        <f t="shared" si="3528"/>
        <v>0</v>
      </c>
      <c r="AQ1275" s="364">
        <f t="shared" si="3528"/>
        <v>0</v>
      </c>
      <c r="AR1275" s="364">
        <f t="shared" si="3528"/>
        <v>0</v>
      </c>
      <c r="AS1275" s="268"/>
    </row>
    <row r="1276" spans="1:45" ht="15" customHeight="1" outlineLevel="1">
      <c r="A1276" s="466"/>
      <c r="B1276" s="256"/>
      <c r="C1276" s="253"/>
      <c r="D1276" s="253"/>
      <c r="E1276" s="253"/>
      <c r="F1276" s="253"/>
      <c r="G1276" s="253"/>
      <c r="H1276" s="253"/>
      <c r="I1276" s="253"/>
      <c r="J1276" s="253"/>
      <c r="K1276" s="253"/>
      <c r="L1276" s="253"/>
      <c r="M1276" s="253"/>
      <c r="N1276" s="253"/>
      <c r="O1276" s="253"/>
      <c r="P1276" s="253"/>
      <c r="Q1276" s="253"/>
      <c r="R1276" s="253"/>
      <c r="S1276" s="253"/>
      <c r="T1276" s="253"/>
      <c r="U1276" s="253"/>
      <c r="V1276" s="253"/>
      <c r="W1276" s="253"/>
      <c r="X1276" s="253"/>
      <c r="Y1276" s="253"/>
      <c r="Z1276" s="253"/>
      <c r="AA1276" s="253"/>
      <c r="AB1276" s="253"/>
      <c r="AC1276" s="253"/>
      <c r="AD1276" s="253"/>
      <c r="AE1276" s="365"/>
      <c r="AF1276" s="378"/>
      <c r="AG1276" s="378"/>
      <c r="AH1276" s="378"/>
      <c r="AI1276" s="378"/>
      <c r="AJ1276" s="378"/>
      <c r="AK1276" s="378"/>
      <c r="AL1276" s="378"/>
      <c r="AM1276" s="378"/>
      <c r="AN1276" s="378"/>
      <c r="AO1276" s="378"/>
      <c r="AP1276" s="378"/>
      <c r="AQ1276" s="378"/>
      <c r="AR1276" s="378"/>
      <c r="AS1276" s="268"/>
    </row>
    <row r="1277" spans="1:45" ht="15" customHeight="1" outlineLevel="1">
      <c r="A1277" s="466">
        <v>28</v>
      </c>
      <c r="B1277" s="381" t="s">
        <v>120</v>
      </c>
      <c r="C1277" s="253" t="s">
        <v>25</v>
      </c>
      <c r="D1277" s="257"/>
      <c r="E1277" s="257"/>
      <c r="F1277" s="257"/>
      <c r="G1277" s="257"/>
      <c r="H1277" s="257"/>
      <c r="I1277" s="257"/>
      <c r="J1277" s="257"/>
      <c r="K1277" s="257"/>
      <c r="L1277" s="257"/>
      <c r="M1277" s="257"/>
      <c r="N1277" s="257"/>
      <c r="O1277" s="257"/>
      <c r="P1277" s="257"/>
      <c r="Q1277" s="257">
        <v>12</v>
      </c>
      <c r="R1277" s="257"/>
      <c r="S1277" s="257"/>
      <c r="T1277" s="257"/>
      <c r="U1277" s="257"/>
      <c r="V1277" s="257"/>
      <c r="W1277" s="257"/>
      <c r="X1277" s="257"/>
      <c r="Y1277" s="257"/>
      <c r="Z1277" s="257"/>
      <c r="AA1277" s="257"/>
      <c r="AB1277" s="257"/>
      <c r="AC1277" s="257"/>
      <c r="AD1277" s="257"/>
      <c r="AE1277" s="379"/>
      <c r="AF1277" s="368"/>
      <c r="AG1277" s="368"/>
      <c r="AH1277" s="368"/>
      <c r="AI1277" s="368"/>
      <c r="AJ1277" s="368"/>
      <c r="AK1277" s="368"/>
      <c r="AL1277" s="368"/>
      <c r="AM1277" s="368"/>
      <c r="AN1277" s="368"/>
      <c r="AO1277" s="368"/>
      <c r="AP1277" s="368"/>
      <c r="AQ1277" s="368"/>
      <c r="AR1277" s="368"/>
      <c r="AS1277" s="258">
        <f>SUM(AE1277:AR1277)</f>
        <v>0</v>
      </c>
    </row>
    <row r="1278" spans="1:45" ht="15" customHeight="1" outlineLevel="1">
      <c r="A1278" s="466"/>
      <c r="B1278" s="256" t="s">
        <v>724</v>
      </c>
      <c r="C1278" s="253" t="s">
        <v>163</v>
      </c>
      <c r="D1278" s="257"/>
      <c r="E1278" s="257"/>
      <c r="F1278" s="257"/>
      <c r="G1278" s="257"/>
      <c r="H1278" s="257"/>
      <c r="I1278" s="257"/>
      <c r="J1278" s="257"/>
      <c r="K1278" s="257"/>
      <c r="L1278" s="257"/>
      <c r="M1278" s="257"/>
      <c r="N1278" s="257"/>
      <c r="O1278" s="257"/>
      <c r="P1278" s="257"/>
      <c r="Q1278" s="257">
        <f>Q1277</f>
        <v>12</v>
      </c>
      <c r="R1278" s="257"/>
      <c r="S1278" s="257"/>
      <c r="T1278" s="257"/>
      <c r="U1278" s="257"/>
      <c r="V1278" s="257"/>
      <c r="W1278" s="257"/>
      <c r="X1278" s="257"/>
      <c r="Y1278" s="257"/>
      <c r="Z1278" s="257"/>
      <c r="AA1278" s="257"/>
      <c r="AB1278" s="257"/>
      <c r="AC1278" s="257"/>
      <c r="AD1278" s="257"/>
      <c r="AE1278" s="364">
        <f>AE1277</f>
        <v>0</v>
      </c>
      <c r="AF1278" s="364">
        <f>AF1277</f>
        <v>0</v>
      </c>
      <c r="AG1278" s="364">
        <f t="shared" ref="AG1278:AJ1278" si="3529">AG1277</f>
        <v>0</v>
      </c>
      <c r="AH1278" s="364">
        <f t="shared" si="3529"/>
        <v>0</v>
      </c>
      <c r="AI1278" s="364">
        <f t="shared" si="3529"/>
        <v>0</v>
      </c>
      <c r="AJ1278" s="364">
        <f t="shared" si="3529"/>
        <v>0</v>
      </c>
      <c r="AK1278" s="364">
        <f>AK1277</f>
        <v>0</v>
      </c>
      <c r="AL1278" s="364">
        <f t="shared" ref="AL1278:AR1278" si="3530">AL1277</f>
        <v>0</v>
      </c>
      <c r="AM1278" s="364">
        <f t="shared" si="3530"/>
        <v>0</v>
      </c>
      <c r="AN1278" s="364">
        <f t="shared" si="3530"/>
        <v>0</v>
      </c>
      <c r="AO1278" s="364">
        <f t="shared" si="3530"/>
        <v>0</v>
      </c>
      <c r="AP1278" s="364">
        <f t="shared" si="3530"/>
        <v>0</v>
      </c>
      <c r="AQ1278" s="364">
        <f t="shared" si="3530"/>
        <v>0</v>
      </c>
      <c r="AR1278" s="364">
        <f t="shared" si="3530"/>
        <v>0</v>
      </c>
      <c r="AS1278" s="268"/>
    </row>
    <row r="1279" spans="1:45" ht="15" customHeight="1" outlineLevel="1">
      <c r="A1279" s="466"/>
      <c r="B1279" s="256"/>
      <c r="C1279" s="253"/>
      <c r="D1279" s="253"/>
      <c r="E1279" s="253"/>
      <c r="F1279" s="253"/>
      <c r="G1279" s="253"/>
      <c r="H1279" s="253"/>
      <c r="I1279" s="253"/>
      <c r="J1279" s="253"/>
      <c r="K1279" s="253"/>
      <c r="L1279" s="253"/>
      <c r="M1279" s="253"/>
      <c r="N1279" s="253"/>
      <c r="O1279" s="253"/>
      <c r="P1279" s="253"/>
      <c r="Q1279" s="253"/>
      <c r="R1279" s="253"/>
      <c r="S1279" s="253"/>
      <c r="T1279" s="253"/>
      <c r="U1279" s="253"/>
      <c r="V1279" s="253"/>
      <c r="W1279" s="253"/>
      <c r="X1279" s="253"/>
      <c r="Y1279" s="253"/>
      <c r="Z1279" s="253"/>
      <c r="AA1279" s="253"/>
      <c r="AB1279" s="253"/>
      <c r="AC1279" s="253"/>
      <c r="AD1279" s="253"/>
      <c r="AE1279" s="365"/>
      <c r="AF1279" s="378"/>
      <c r="AG1279" s="378"/>
      <c r="AH1279" s="378"/>
      <c r="AI1279" s="378"/>
      <c r="AJ1279" s="378"/>
      <c r="AK1279" s="378"/>
      <c r="AL1279" s="378"/>
      <c r="AM1279" s="378"/>
      <c r="AN1279" s="378"/>
      <c r="AO1279" s="378"/>
      <c r="AP1279" s="378"/>
      <c r="AQ1279" s="378"/>
      <c r="AR1279" s="378"/>
      <c r="AS1279" s="268"/>
    </row>
    <row r="1280" spans="1:45" ht="15" customHeight="1" outlineLevel="1">
      <c r="A1280" s="466">
        <v>29</v>
      </c>
      <c r="B1280" s="381" t="s">
        <v>121</v>
      </c>
      <c r="C1280" s="253" t="s">
        <v>25</v>
      </c>
      <c r="D1280" s="257"/>
      <c r="E1280" s="257"/>
      <c r="F1280" s="257"/>
      <c r="G1280" s="257"/>
      <c r="H1280" s="257"/>
      <c r="I1280" s="257"/>
      <c r="J1280" s="257"/>
      <c r="K1280" s="257"/>
      <c r="L1280" s="257"/>
      <c r="M1280" s="257"/>
      <c r="N1280" s="257"/>
      <c r="O1280" s="257"/>
      <c r="P1280" s="257"/>
      <c r="Q1280" s="257">
        <v>3</v>
      </c>
      <c r="R1280" s="257"/>
      <c r="S1280" s="257"/>
      <c r="T1280" s="257"/>
      <c r="U1280" s="257"/>
      <c r="V1280" s="257"/>
      <c r="W1280" s="257"/>
      <c r="X1280" s="257"/>
      <c r="Y1280" s="257"/>
      <c r="Z1280" s="257"/>
      <c r="AA1280" s="257"/>
      <c r="AB1280" s="257"/>
      <c r="AC1280" s="257"/>
      <c r="AD1280" s="257"/>
      <c r="AE1280" s="379"/>
      <c r="AF1280" s="368"/>
      <c r="AG1280" s="368"/>
      <c r="AH1280" s="368"/>
      <c r="AI1280" s="368"/>
      <c r="AJ1280" s="368"/>
      <c r="AK1280" s="368"/>
      <c r="AL1280" s="368"/>
      <c r="AM1280" s="368"/>
      <c r="AN1280" s="368"/>
      <c r="AO1280" s="368"/>
      <c r="AP1280" s="368"/>
      <c r="AQ1280" s="368"/>
      <c r="AR1280" s="368"/>
      <c r="AS1280" s="258">
        <f>SUM(AE1280:AR1280)</f>
        <v>0</v>
      </c>
    </row>
    <row r="1281" spans="1:45" ht="15" customHeight="1" outlineLevel="1">
      <c r="A1281" s="466"/>
      <c r="B1281" s="256" t="s">
        <v>724</v>
      </c>
      <c r="C1281" s="253" t="s">
        <v>163</v>
      </c>
      <c r="D1281" s="257"/>
      <c r="E1281" s="257"/>
      <c r="F1281" s="257"/>
      <c r="G1281" s="257"/>
      <c r="H1281" s="257"/>
      <c r="I1281" s="257"/>
      <c r="J1281" s="257"/>
      <c r="K1281" s="257"/>
      <c r="L1281" s="257"/>
      <c r="M1281" s="257"/>
      <c r="N1281" s="257"/>
      <c r="O1281" s="257"/>
      <c r="P1281" s="257"/>
      <c r="Q1281" s="257">
        <f>Q1280</f>
        <v>3</v>
      </c>
      <c r="R1281" s="257"/>
      <c r="S1281" s="257"/>
      <c r="T1281" s="257"/>
      <c r="U1281" s="257"/>
      <c r="V1281" s="257"/>
      <c r="W1281" s="257"/>
      <c r="X1281" s="257"/>
      <c r="Y1281" s="257"/>
      <c r="Z1281" s="257"/>
      <c r="AA1281" s="257"/>
      <c r="AB1281" s="257"/>
      <c r="AC1281" s="257"/>
      <c r="AD1281" s="257"/>
      <c r="AE1281" s="364">
        <f>AE1280</f>
        <v>0</v>
      </c>
      <c r="AF1281" s="364">
        <f t="shared" ref="AF1281:AR1281" si="3531">AF1280</f>
        <v>0</v>
      </c>
      <c r="AG1281" s="364">
        <f t="shared" si="3531"/>
        <v>0</v>
      </c>
      <c r="AH1281" s="364">
        <f t="shared" si="3531"/>
        <v>0</v>
      </c>
      <c r="AI1281" s="364">
        <f t="shared" si="3531"/>
        <v>0</v>
      </c>
      <c r="AJ1281" s="364">
        <f t="shared" si="3531"/>
        <v>0</v>
      </c>
      <c r="AK1281" s="364">
        <f t="shared" si="3531"/>
        <v>0</v>
      </c>
      <c r="AL1281" s="364">
        <f t="shared" si="3531"/>
        <v>0</v>
      </c>
      <c r="AM1281" s="364">
        <f t="shared" si="3531"/>
        <v>0</v>
      </c>
      <c r="AN1281" s="364">
        <f t="shared" si="3531"/>
        <v>0</v>
      </c>
      <c r="AO1281" s="364">
        <f t="shared" si="3531"/>
        <v>0</v>
      </c>
      <c r="AP1281" s="364">
        <f t="shared" si="3531"/>
        <v>0</v>
      </c>
      <c r="AQ1281" s="364">
        <f t="shared" si="3531"/>
        <v>0</v>
      </c>
      <c r="AR1281" s="364">
        <f t="shared" si="3531"/>
        <v>0</v>
      </c>
      <c r="AS1281" s="268"/>
    </row>
    <row r="1282" spans="1:45" ht="15" customHeight="1" outlineLevel="1">
      <c r="A1282" s="466"/>
      <c r="B1282" s="256"/>
      <c r="C1282" s="253"/>
      <c r="D1282" s="253"/>
      <c r="E1282" s="253"/>
      <c r="F1282" s="253"/>
      <c r="G1282" s="253"/>
      <c r="H1282" s="253"/>
      <c r="I1282" s="253"/>
      <c r="J1282" s="253"/>
      <c r="K1282" s="253"/>
      <c r="L1282" s="253"/>
      <c r="M1282" s="253"/>
      <c r="N1282" s="253"/>
      <c r="O1282" s="253"/>
      <c r="P1282" s="253"/>
      <c r="Q1282" s="253"/>
      <c r="R1282" s="253"/>
      <c r="S1282" s="253"/>
      <c r="T1282" s="253"/>
      <c r="U1282" s="253"/>
      <c r="V1282" s="253"/>
      <c r="W1282" s="253"/>
      <c r="X1282" s="253"/>
      <c r="Y1282" s="253"/>
      <c r="Z1282" s="253"/>
      <c r="AA1282" s="253"/>
      <c r="AB1282" s="253"/>
      <c r="AC1282" s="253"/>
      <c r="AD1282" s="253"/>
      <c r="AE1282" s="365"/>
      <c r="AF1282" s="378"/>
      <c r="AG1282" s="378"/>
      <c r="AH1282" s="378"/>
      <c r="AI1282" s="378"/>
      <c r="AJ1282" s="378"/>
      <c r="AK1282" s="378"/>
      <c r="AL1282" s="378"/>
      <c r="AM1282" s="378"/>
      <c r="AN1282" s="378"/>
      <c r="AO1282" s="378"/>
      <c r="AP1282" s="378"/>
      <c r="AQ1282" s="378"/>
      <c r="AR1282" s="378"/>
      <c r="AS1282" s="268"/>
    </row>
    <row r="1283" spans="1:45" ht="15" customHeight="1" outlineLevel="1">
      <c r="A1283" s="466">
        <v>30</v>
      </c>
      <c r="B1283" s="381" t="s">
        <v>122</v>
      </c>
      <c r="C1283" s="253" t="s">
        <v>25</v>
      </c>
      <c r="D1283" s="257"/>
      <c r="E1283" s="257"/>
      <c r="F1283" s="257"/>
      <c r="G1283" s="257"/>
      <c r="H1283" s="257"/>
      <c r="I1283" s="257"/>
      <c r="J1283" s="257"/>
      <c r="K1283" s="257"/>
      <c r="L1283" s="257"/>
      <c r="M1283" s="257"/>
      <c r="N1283" s="257"/>
      <c r="O1283" s="257"/>
      <c r="P1283" s="257"/>
      <c r="Q1283" s="257">
        <v>12</v>
      </c>
      <c r="R1283" s="257"/>
      <c r="S1283" s="257"/>
      <c r="T1283" s="257"/>
      <c r="U1283" s="257"/>
      <c r="V1283" s="257"/>
      <c r="W1283" s="257"/>
      <c r="X1283" s="257"/>
      <c r="Y1283" s="257"/>
      <c r="Z1283" s="257"/>
      <c r="AA1283" s="257"/>
      <c r="AB1283" s="257"/>
      <c r="AC1283" s="257"/>
      <c r="AD1283" s="257"/>
      <c r="AE1283" s="379"/>
      <c r="AF1283" s="368"/>
      <c r="AG1283" s="368"/>
      <c r="AH1283" s="368"/>
      <c r="AI1283" s="368"/>
      <c r="AJ1283" s="368"/>
      <c r="AK1283" s="368"/>
      <c r="AL1283" s="368"/>
      <c r="AM1283" s="368"/>
      <c r="AN1283" s="368"/>
      <c r="AO1283" s="368"/>
      <c r="AP1283" s="368"/>
      <c r="AQ1283" s="368"/>
      <c r="AR1283" s="368"/>
      <c r="AS1283" s="258">
        <f>SUM(AE1283:AR1283)</f>
        <v>0</v>
      </c>
    </row>
    <row r="1284" spans="1:45" ht="15" customHeight="1" outlineLevel="1">
      <c r="A1284" s="466"/>
      <c r="B1284" s="256" t="s">
        <v>724</v>
      </c>
      <c r="C1284" s="253" t="s">
        <v>163</v>
      </c>
      <c r="D1284" s="257"/>
      <c r="E1284" s="257"/>
      <c r="F1284" s="257"/>
      <c r="G1284" s="257"/>
      <c r="H1284" s="257"/>
      <c r="I1284" s="257"/>
      <c r="J1284" s="257"/>
      <c r="K1284" s="257"/>
      <c r="L1284" s="257"/>
      <c r="M1284" s="257"/>
      <c r="N1284" s="257"/>
      <c r="O1284" s="257"/>
      <c r="P1284" s="257"/>
      <c r="Q1284" s="257">
        <f>Q1283</f>
        <v>12</v>
      </c>
      <c r="R1284" s="257"/>
      <c r="S1284" s="257"/>
      <c r="T1284" s="257"/>
      <c r="U1284" s="257"/>
      <c r="V1284" s="257"/>
      <c r="W1284" s="257"/>
      <c r="X1284" s="257"/>
      <c r="Y1284" s="257"/>
      <c r="Z1284" s="257"/>
      <c r="AA1284" s="257"/>
      <c r="AB1284" s="257"/>
      <c r="AC1284" s="257"/>
      <c r="AD1284" s="257"/>
      <c r="AE1284" s="364">
        <f>AE1283</f>
        <v>0</v>
      </c>
      <c r="AF1284" s="364">
        <f t="shared" ref="AF1284:AR1284" si="3532">AF1283</f>
        <v>0</v>
      </c>
      <c r="AG1284" s="364">
        <f t="shared" si="3532"/>
        <v>0</v>
      </c>
      <c r="AH1284" s="364">
        <f t="shared" si="3532"/>
        <v>0</v>
      </c>
      <c r="AI1284" s="364">
        <f t="shared" si="3532"/>
        <v>0</v>
      </c>
      <c r="AJ1284" s="364">
        <f t="shared" si="3532"/>
        <v>0</v>
      </c>
      <c r="AK1284" s="364">
        <f t="shared" si="3532"/>
        <v>0</v>
      </c>
      <c r="AL1284" s="364">
        <f t="shared" si="3532"/>
        <v>0</v>
      </c>
      <c r="AM1284" s="364">
        <f t="shared" si="3532"/>
        <v>0</v>
      </c>
      <c r="AN1284" s="364">
        <f t="shared" si="3532"/>
        <v>0</v>
      </c>
      <c r="AO1284" s="364">
        <f t="shared" si="3532"/>
        <v>0</v>
      </c>
      <c r="AP1284" s="364">
        <f t="shared" si="3532"/>
        <v>0</v>
      </c>
      <c r="AQ1284" s="364">
        <f t="shared" si="3532"/>
        <v>0</v>
      </c>
      <c r="AR1284" s="364">
        <f t="shared" si="3532"/>
        <v>0</v>
      </c>
      <c r="AS1284" s="268"/>
    </row>
    <row r="1285" spans="1:45" ht="15" customHeight="1" outlineLevel="1">
      <c r="A1285" s="466"/>
      <c r="B1285" s="256"/>
      <c r="C1285" s="253"/>
      <c r="D1285" s="253"/>
      <c r="E1285" s="253"/>
      <c r="F1285" s="253"/>
      <c r="G1285" s="253"/>
      <c r="H1285" s="253"/>
      <c r="I1285" s="253"/>
      <c r="J1285" s="253"/>
      <c r="K1285" s="253"/>
      <c r="L1285" s="253"/>
      <c r="M1285" s="253"/>
      <c r="N1285" s="253"/>
      <c r="O1285" s="253"/>
      <c r="P1285" s="253"/>
      <c r="Q1285" s="253"/>
      <c r="R1285" s="253"/>
      <c r="S1285" s="253"/>
      <c r="T1285" s="253"/>
      <c r="U1285" s="253"/>
      <c r="V1285" s="253"/>
      <c r="W1285" s="253"/>
      <c r="X1285" s="253"/>
      <c r="Y1285" s="253"/>
      <c r="Z1285" s="253"/>
      <c r="AA1285" s="253"/>
      <c r="AB1285" s="253"/>
      <c r="AC1285" s="253"/>
      <c r="AD1285" s="253"/>
      <c r="AE1285" s="365"/>
      <c r="AF1285" s="378"/>
      <c r="AG1285" s="378"/>
      <c r="AH1285" s="378"/>
      <c r="AI1285" s="378"/>
      <c r="AJ1285" s="378"/>
      <c r="AK1285" s="378"/>
      <c r="AL1285" s="378"/>
      <c r="AM1285" s="378"/>
      <c r="AN1285" s="378"/>
      <c r="AO1285" s="378"/>
      <c r="AP1285" s="378"/>
      <c r="AQ1285" s="378"/>
      <c r="AR1285" s="378"/>
      <c r="AS1285" s="268"/>
    </row>
    <row r="1286" spans="1:45" ht="15" customHeight="1" outlineLevel="1">
      <c r="A1286" s="466">
        <v>31</v>
      </c>
      <c r="B1286" s="381" t="s">
        <v>123</v>
      </c>
      <c r="C1286" s="253" t="s">
        <v>25</v>
      </c>
      <c r="D1286" s="257"/>
      <c r="E1286" s="257"/>
      <c r="F1286" s="257"/>
      <c r="G1286" s="257"/>
      <c r="H1286" s="257"/>
      <c r="I1286" s="257"/>
      <c r="J1286" s="257"/>
      <c r="K1286" s="257"/>
      <c r="L1286" s="257"/>
      <c r="M1286" s="257"/>
      <c r="N1286" s="257"/>
      <c r="O1286" s="257"/>
      <c r="P1286" s="257"/>
      <c r="Q1286" s="257">
        <v>12</v>
      </c>
      <c r="R1286" s="257"/>
      <c r="S1286" s="257"/>
      <c r="T1286" s="257"/>
      <c r="U1286" s="257"/>
      <c r="V1286" s="257"/>
      <c r="W1286" s="257"/>
      <c r="X1286" s="257"/>
      <c r="Y1286" s="257"/>
      <c r="Z1286" s="257"/>
      <c r="AA1286" s="257"/>
      <c r="AB1286" s="257"/>
      <c r="AC1286" s="257"/>
      <c r="AD1286" s="257"/>
      <c r="AE1286" s="379"/>
      <c r="AF1286" s="368"/>
      <c r="AG1286" s="368"/>
      <c r="AH1286" s="368"/>
      <c r="AI1286" s="368"/>
      <c r="AJ1286" s="368"/>
      <c r="AK1286" s="368"/>
      <c r="AL1286" s="368"/>
      <c r="AM1286" s="368"/>
      <c r="AN1286" s="368"/>
      <c r="AO1286" s="368"/>
      <c r="AP1286" s="368"/>
      <c r="AQ1286" s="368"/>
      <c r="AR1286" s="368"/>
      <c r="AS1286" s="258">
        <f>SUM(AE1286:AR1286)</f>
        <v>0</v>
      </c>
    </row>
    <row r="1287" spans="1:45" ht="15" customHeight="1" outlineLevel="1">
      <c r="A1287" s="466"/>
      <c r="B1287" s="256" t="s">
        <v>724</v>
      </c>
      <c r="C1287" s="253" t="s">
        <v>163</v>
      </c>
      <c r="D1287" s="257"/>
      <c r="E1287" s="257"/>
      <c r="F1287" s="257"/>
      <c r="G1287" s="257"/>
      <c r="H1287" s="257"/>
      <c r="I1287" s="257"/>
      <c r="J1287" s="257"/>
      <c r="K1287" s="257"/>
      <c r="L1287" s="257"/>
      <c r="M1287" s="257"/>
      <c r="N1287" s="257"/>
      <c r="O1287" s="257"/>
      <c r="P1287" s="257"/>
      <c r="Q1287" s="257">
        <f>Q1286</f>
        <v>12</v>
      </c>
      <c r="R1287" s="257"/>
      <c r="S1287" s="257"/>
      <c r="T1287" s="257"/>
      <c r="U1287" s="257"/>
      <c r="V1287" s="257"/>
      <c r="W1287" s="257"/>
      <c r="X1287" s="257"/>
      <c r="Y1287" s="257"/>
      <c r="Z1287" s="257"/>
      <c r="AA1287" s="257"/>
      <c r="AB1287" s="257"/>
      <c r="AC1287" s="257"/>
      <c r="AD1287" s="257"/>
      <c r="AE1287" s="364">
        <f>AE1286</f>
        <v>0</v>
      </c>
      <c r="AF1287" s="364">
        <f t="shared" ref="AF1287:AR1287" si="3533">AF1286</f>
        <v>0</v>
      </c>
      <c r="AG1287" s="364">
        <f t="shared" si="3533"/>
        <v>0</v>
      </c>
      <c r="AH1287" s="364">
        <f t="shared" si="3533"/>
        <v>0</v>
      </c>
      <c r="AI1287" s="364">
        <f t="shared" si="3533"/>
        <v>0</v>
      </c>
      <c r="AJ1287" s="364">
        <f t="shared" si="3533"/>
        <v>0</v>
      </c>
      <c r="AK1287" s="364">
        <f t="shared" si="3533"/>
        <v>0</v>
      </c>
      <c r="AL1287" s="364">
        <f t="shared" si="3533"/>
        <v>0</v>
      </c>
      <c r="AM1287" s="364">
        <f t="shared" si="3533"/>
        <v>0</v>
      </c>
      <c r="AN1287" s="364">
        <f t="shared" si="3533"/>
        <v>0</v>
      </c>
      <c r="AO1287" s="364">
        <f t="shared" si="3533"/>
        <v>0</v>
      </c>
      <c r="AP1287" s="364">
        <f t="shared" si="3533"/>
        <v>0</v>
      </c>
      <c r="AQ1287" s="364">
        <f t="shared" si="3533"/>
        <v>0</v>
      </c>
      <c r="AR1287" s="364">
        <f t="shared" si="3533"/>
        <v>0</v>
      </c>
      <c r="AS1287" s="268"/>
    </row>
    <row r="1288" spans="1:45" ht="15" customHeight="1" outlineLevel="1">
      <c r="A1288" s="466"/>
      <c r="B1288" s="381"/>
      <c r="C1288" s="253"/>
      <c r="D1288" s="253"/>
      <c r="E1288" s="253"/>
      <c r="F1288" s="253"/>
      <c r="G1288" s="253"/>
      <c r="H1288" s="253"/>
      <c r="I1288" s="253"/>
      <c r="J1288" s="253"/>
      <c r="K1288" s="253"/>
      <c r="L1288" s="253"/>
      <c r="M1288" s="253"/>
      <c r="N1288" s="253"/>
      <c r="O1288" s="253"/>
      <c r="P1288" s="253"/>
      <c r="Q1288" s="253"/>
      <c r="R1288" s="253"/>
      <c r="S1288" s="253"/>
      <c r="T1288" s="253"/>
      <c r="U1288" s="253"/>
      <c r="V1288" s="253"/>
      <c r="W1288" s="253"/>
      <c r="X1288" s="253"/>
      <c r="Y1288" s="253"/>
      <c r="Z1288" s="253"/>
      <c r="AA1288" s="253"/>
      <c r="AB1288" s="253"/>
      <c r="AC1288" s="253"/>
      <c r="AD1288" s="253"/>
      <c r="AE1288" s="365"/>
      <c r="AF1288" s="378"/>
      <c r="AG1288" s="378"/>
      <c r="AH1288" s="378"/>
      <c r="AI1288" s="378"/>
      <c r="AJ1288" s="378"/>
      <c r="AK1288" s="378"/>
      <c r="AL1288" s="378"/>
      <c r="AM1288" s="378"/>
      <c r="AN1288" s="378"/>
      <c r="AO1288" s="378"/>
      <c r="AP1288" s="378"/>
      <c r="AQ1288" s="378"/>
      <c r="AR1288" s="378"/>
      <c r="AS1288" s="268"/>
    </row>
    <row r="1289" spans="1:45" ht="15" customHeight="1" outlineLevel="1">
      <c r="A1289" s="466">
        <v>32</v>
      </c>
      <c r="B1289" s="381" t="s">
        <v>124</v>
      </c>
      <c r="C1289" s="253" t="s">
        <v>25</v>
      </c>
      <c r="D1289" s="257"/>
      <c r="E1289" s="257"/>
      <c r="F1289" s="257"/>
      <c r="G1289" s="257"/>
      <c r="H1289" s="257"/>
      <c r="I1289" s="257"/>
      <c r="J1289" s="257"/>
      <c r="K1289" s="257"/>
      <c r="L1289" s="257"/>
      <c r="M1289" s="257"/>
      <c r="N1289" s="257"/>
      <c r="O1289" s="257"/>
      <c r="P1289" s="257"/>
      <c r="Q1289" s="257">
        <v>12</v>
      </c>
      <c r="R1289" s="257"/>
      <c r="S1289" s="257"/>
      <c r="T1289" s="257"/>
      <c r="U1289" s="257"/>
      <c r="V1289" s="257"/>
      <c r="W1289" s="257"/>
      <c r="X1289" s="257"/>
      <c r="Y1289" s="257"/>
      <c r="Z1289" s="257"/>
      <c r="AA1289" s="257"/>
      <c r="AB1289" s="257"/>
      <c r="AC1289" s="257"/>
      <c r="AD1289" s="257"/>
      <c r="AE1289" s="379"/>
      <c r="AF1289" s="368"/>
      <c r="AG1289" s="368"/>
      <c r="AH1289" s="368"/>
      <c r="AI1289" s="368"/>
      <c r="AJ1289" s="368"/>
      <c r="AK1289" s="368"/>
      <c r="AL1289" s="368"/>
      <c r="AM1289" s="368"/>
      <c r="AN1289" s="368"/>
      <c r="AO1289" s="368"/>
      <c r="AP1289" s="368"/>
      <c r="AQ1289" s="368"/>
      <c r="AR1289" s="368"/>
      <c r="AS1289" s="258">
        <f>SUM(AE1289:AR1289)</f>
        <v>0</v>
      </c>
    </row>
    <row r="1290" spans="1:45" ht="15" customHeight="1" outlineLevel="1">
      <c r="A1290" s="466"/>
      <c r="B1290" s="256" t="s">
        <v>724</v>
      </c>
      <c r="C1290" s="253" t="s">
        <v>163</v>
      </c>
      <c r="D1290" s="257"/>
      <c r="E1290" s="257"/>
      <c r="F1290" s="257"/>
      <c r="G1290" s="257"/>
      <c r="H1290" s="257"/>
      <c r="I1290" s="257"/>
      <c r="J1290" s="257"/>
      <c r="K1290" s="257"/>
      <c r="L1290" s="257"/>
      <c r="M1290" s="257"/>
      <c r="N1290" s="257"/>
      <c r="O1290" s="257"/>
      <c r="P1290" s="257"/>
      <c r="Q1290" s="257">
        <f>Q1289</f>
        <v>12</v>
      </c>
      <c r="R1290" s="257"/>
      <c r="S1290" s="257"/>
      <c r="T1290" s="257"/>
      <c r="U1290" s="257"/>
      <c r="V1290" s="257"/>
      <c r="W1290" s="257"/>
      <c r="X1290" s="257"/>
      <c r="Y1290" s="257"/>
      <c r="Z1290" s="257"/>
      <c r="AA1290" s="257"/>
      <c r="AB1290" s="257"/>
      <c r="AC1290" s="257"/>
      <c r="AD1290" s="257"/>
      <c r="AE1290" s="364">
        <f>AE1289</f>
        <v>0</v>
      </c>
      <c r="AF1290" s="364">
        <f t="shared" ref="AF1290:AR1290" si="3534">AF1289</f>
        <v>0</v>
      </c>
      <c r="AG1290" s="364">
        <f t="shared" si="3534"/>
        <v>0</v>
      </c>
      <c r="AH1290" s="364">
        <f t="shared" si="3534"/>
        <v>0</v>
      </c>
      <c r="AI1290" s="364">
        <f t="shared" si="3534"/>
        <v>0</v>
      </c>
      <c r="AJ1290" s="364">
        <f t="shared" si="3534"/>
        <v>0</v>
      </c>
      <c r="AK1290" s="364">
        <f t="shared" si="3534"/>
        <v>0</v>
      </c>
      <c r="AL1290" s="364">
        <f t="shared" si="3534"/>
        <v>0</v>
      </c>
      <c r="AM1290" s="364">
        <f t="shared" si="3534"/>
        <v>0</v>
      </c>
      <c r="AN1290" s="364">
        <f t="shared" si="3534"/>
        <v>0</v>
      </c>
      <c r="AO1290" s="364">
        <f t="shared" si="3534"/>
        <v>0</v>
      </c>
      <c r="AP1290" s="364">
        <f t="shared" si="3534"/>
        <v>0</v>
      </c>
      <c r="AQ1290" s="364">
        <f t="shared" si="3534"/>
        <v>0</v>
      </c>
      <c r="AR1290" s="364">
        <f t="shared" si="3534"/>
        <v>0</v>
      </c>
      <c r="AS1290" s="268"/>
    </row>
    <row r="1291" spans="1:45" ht="15" customHeight="1" outlineLevel="1">
      <c r="A1291" s="466"/>
      <c r="B1291" s="381"/>
      <c r="C1291" s="253"/>
      <c r="D1291" s="253"/>
      <c r="E1291" s="253"/>
      <c r="F1291" s="253"/>
      <c r="G1291" s="253"/>
      <c r="H1291" s="253"/>
      <c r="I1291" s="253"/>
      <c r="J1291" s="253"/>
      <c r="K1291" s="253"/>
      <c r="L1291" s="253"/>
      <c r="M1291" s="253"/>
      <c r="N1291" s="253"/>
      <c r="O1291" s="253"/>
      <c r="P1291" s="253"/>
      <c r="Q1291" s="253"/>
      <c r="R1291" s="253"/>
      <c r="S1291" s="253"/>
      <c r="T1291" s="253"/>
      <c r="U1291" s="253"/>
      <c r="V1291" s="253"/>
      <c r="W1291" s="253"/>
      <c r="X1291" s="253"/>
      <c r="Y1291" s="253"/>
      <c r="Z1291" s="253"/>
      <c r="AA1291" s="253"/>
      <c r="AB1291" s="253"/>
      <c r="AC1291" s="253"/>
      <c r="AD1291" s="253"/>
      <c r="AE1291" s="365"/>
      <c r="AF1291" s="378"/>
      <c r="AG1291" s="378"/>
      <c r="AH1291" s="378"/>
      <c r="AI1291" s="378"/>
      <c r="AJ1291" s="378"/>
      <c r="AK1291" s="378"/>
      <c r="AL1291" s="378"/>
      <c r="AM1291" s="378"/>
      <c r="AN1291" s="378"/>
      <c r="AO1291" s="378"/>
      <c r="AP1291" s="378"/>
      <c r="AQ1291" s="378"/>
      <c r="AR1291" s="378"/>
      <c r="AS1291" s="268"/>
    </row>
    <row r="1292" spans="1:45" ht="15" customHeight="1" outlineLevel="1">
      <c r="A1292" s="466"/>
      <c r="B1292" s="250" t="s">
        <v>498</v>
      </c>
      <c r="C1292" s="253"/>
      <c r="D1292" s="253"/>
      <c r="E1292" s="253"/>
      <c r="F1292" s="253"/>
      <c r="G1292" s="253"/>
      <c r="H1292" s="253"/>
      <c r="I1292" s="253"/>
      <c r="J1292" s="253"/>
      <c r="K1292" s="253"/>
      <c r="L1292" s="253"/>
      <c r="M1292" s="253"/>
      <c r="N1292" s="253"/>
      <c r="O1292" s="253"/>
      <c r="P1292" s="253"/>
      <c r="Q1292" s="253"/>
      <c r="R1292" s="253"/>
      <c r="S1292" s="253"/>
      <c r="T1292" s="253"/>
      <c r="U1292" s="253"/>
      <c r="V1292" s="253"/>
      <c r="W1292" s="253"/>
      <c r="X1292" s="253"/>
      <c r="Y1292" s="253"/>
      <c r="Z1292" s="253"/>
      <c r="AA1292" s="253"/>
      <c r="AB1292" s="253"/>
      <c r="AC1292" s="253"/>
      <c r="AD1292" s="253"/>
      <c r="AE1292" s="365"/>
      <c r="AF1292" s="378"/>
      <c r="AG1292" s="378"/>
      <c r="AH1292" s="378"/>
      <c r="AI1292" s="378"/>
      <c r="AJ1292" s="378"/>
      <c r="AK1292" s="378"/>
      <c r="AL1292" s="378"/>
      <c r="AM1292" s="378"/>
      <c r="AN1292" s="378"/>
      <c r="AO1292" s="378"/>
      <c r="AP1292" s="378"/>
      <c r="AQ1292" s="378"/>
      <c r="AR1292" s="378"/>
      <c r="AS1292" s="268"/>
    </row>
    <row r="1293" spans="1:45" ht="15" customHeight="1" outlineLevel="1">
      <c r="A1293" s="466">
        <v>33</v>
      </c>
      <c r="B1293" s="381" t="s">
        <v>125</v>
      </c>
      <c r="C1293" s="253" t="s">
        <v>25</v>
      </c>
      <c r="D1293" s="257"/>
      <c r="E1293" s="257"/>
      <c r="F1293" s="257"/>
      <c r="G1293" s="257"/>
      <c r="H1293" s="257"/>
      <c r="I1293" s="257"/>
      <c r="J1293" s="257"/>
      <c r="K1293" s="257"/>
      <c r="L1293" s="257"/>
      <c r="M1293" s="257"/>
      <c r="N1293" s="257"/>
      <c r="O1293" s="257"/>
      <c r="P1293" s="257"/>
      <c r="Q1293" s="257">
        <v>0</v>
      </c>
      <c r="R1293" s="257"/>
      <c r="S1293" s="257"/>
      <c r="T1293" s="257"/>
      <c r="U1293" s="257"/>
      <c r="V1293" s="257"/>
      <c r="W1293" s="257"/>
      <c r="X1293" s="257"/>
      <c r="Y1293" s="257"/>
      <c r="Z1293" s="257"/>
      <c r="AA1293" s="257"/>
      <c r="AB1293" s="257"/>
      <c r="AC1293" s="257"/>
      <c r="AD1293" s="257"/>
      <c r="AE1293" s="379"/>
      <c r="AF1293" s="368"/>
      <c r="AG1293" s="368"/>
      <c r="AH1293" s="368"/>
      <c r="AI1293" s="368"/>
      <c r="AJ1293" s="368"/>
      <c r="AK1293" s="368"/>
      <c r="AL1293" s="368"/>
      <c r="AM1293" s="368"/>
      <c r="AN1293" s="368"/>
      <c r="AO1293" s="368"/>
      <c r="AP1293" s="368"/>
      <c r="AQ1293" s="368"/>
      <c r="AR1293" s="368"/>
      <c r="AS1293" s="258">
        <f>SUM(AE1293:AR1293)</f>
        <v>0</v>
      </c>
    </row>
    <row r="1294" spans="1:45" ht="15" customHeight="1" outlineLevel="1">
      <c r="A1294" s="466"/>
      <c r="B1294" s="256" t="s">
        <v>724</v>
      </c>
      <c r="C1294" s="253" t="s">
        <v>163</v>
      </c>
      <c r="D1294" s="257"/>
      <c r="E1294" s="257"/>
      <c r="F1294" s="257"/>
      <c r="G1294" s="257"/>
      <c r="H1294" s="257"/>
      <c r="I1294" s="257"/>
      <c r="J1294" s="257"/>
      <c r="K1294" s="257"/>
      <c r="L1294" s="257"/>
      <c r="M1294" s="257"/>
      <c r="N1294" s="257"/>
      <c r="O1294" s="257"/>
      <c r="P1294" s="257"/>
      <c r="Q1294" s="257">
        <f>Q1293</f>
        <v>0</v>
      </c>
      <c r="R1294" s="257"/>
      <c r="S1294" s="257"/>
      <c r="T1294" s="257"/>
      <c r="U1294" s="257"/>
      <c r="V1294" s="257"/>
      <c r="W1294" s="257"/>
      <c r="X1294" s="257"/>
      <c r="Y1294" s="257"/>
      <c r="Z1294" s="257"/>
      <c r="AA1294" s="257"/>
      <c r="AB1294" s="257"/>
      <c r="AC1294" s="257"/>
      <c r="AD1294" s="257"/>
      <c r="AE1294" s="364">
        <f>AE1293</f>
        <v>0</v>
      </c>
      <c r="AF1294" s="364">
        <f t="shared" ref="AF1294:AR1294" si="3535">AF1293</f>
        <v>0</v>
      </c>
      <c r="AG1294" s="364">
        <f t="shared" si="3535"/>
        <v>0</v>
      </c>
      <c r="AH1294" s="364">
        <f t="shared" si="3535"/>
        <v>0</v>
      </c>
      <c r="AI1294" s="364">
        <f t="shared" si="3535"/>
        <v>0</v>
      </c>
      <c r="AJ1294" s="364">
        <f t="shared" si="3535"/>
        <v>0</v>
      </c>
      <c r="AK1294" s="364">
        <f t="shared" si="3535"/>
        <v>0</v>
      </c>
      <c r="AL1294" s="364">
        <f t="shared" si="3535"/>
        <v>0</v>
      </c>
      <c r="AM1294" s="364">
        <f t="shared" si="3535"/>
        <v>0</v>
      </c>
      <c r="AN1294" s="364">
        <f t="shared" si="3535"/>
        <v>0</v>
      </c>
      <c r="AO1294" s="364">
        <f t="shared" si="3535"/>
        <v>0</v>
      </c>
      <c r="AP1294" s="364">
        <f t="shared" si="3535"/>
        <v>0</v>
      </c>
      <c r="AQ1294" s="364">
        <f t="shared" si="3535"/>
        <v>0</v>
      </c>
      <c r="AR1294" s="364">
        <f t="shared" si="3535"/>
        <v>0</v>
      </c>
      <c r="AS1294" s="268"/>
    </row>
    <row r="1295" spans="1:45" ht="15" customHeight="1" outlineLevel="1">
      <c r="A1295" s="466"/>
      <c r="B1295" s="381"/>
      <c r="C1295" s="253"/>
      <c r="D1295" s="253"/>
      <c r="E1295" s="253"/>
      <c r="F1295" s="253"/>
      <c r="G1295" s="253"/>
      <c r="H1295" s="253"/>
      <c r="I1295" s="253"/>
      <c r="J1295" s="253"/>
      <c r="K1295" s="253"/>
      <c r="L1295" s="253"/>
      <c r="M1295" s="253"/>
      <c r="N1295" s="253"/>
      <c r="O1295" s="253"/>
      <c r="P1295" s="253"/>
      <c r="Q1295" s="253"/>
      <c r="R1295" s="253"/>
      <c r="S1295" s="253"/>
      <c r="T1295" s="253"/>
      <c r="U1295" s="253"/>
      <c r="V1295" s="253"/>
      <c r="W1295" s="253"/>
      <c r="X1295" s="253"/>
      <c r="Y1295" s="253"/>
      <c r="Z1295" s="253"/>
      <c r="AA1295" s="253"/>
      <c r="AB1295" s="253"/>
      <c r="AC1295" s="253"/>
      <c r="AD1295" s="253"/>
      <c r="AE1295" s="365"/>
      <c r="AF1295" s="378"/>
      <c r="AG1295" s="378"/>
      <c r="AH1295" s="378"/>
      <c r="AI1295" s="378"/>
      <c r="AJ1295" s="378"/>
      <c r="AK1295" s="378"/>
      <c r="AL1295" s="378"/>
      <c r="AM1295" s="378"/>
      <c r="AN1295" s="378"/>
      <c r="AO1295" s="378"/>
      <c r="AP1295" s="378"/>
      <c r="AQ1295" s="378"/>
      <c r="AR1295" s="378"/>
      <c r="AS1295" s="268"/>
    </row>
    <row r="1296" spans="1:45" ht="15" customHeight="1" outlineLevel="1">
      <c r="A1296" s="466">
        <v>34</v>
      </c>
      <c r="B1296" s="381" t="s">
        <v>126</v>
      </c>
      <c r="C1296" s="253" t="s">
        <v>25</v>
      </c>
      <c r="D1296" s="257"/>
      <c r="E1296" s="257"/>
      <c r="F1296" s="257"/>
      <c r="G1296" s="257"/>
      <c r="H1296" s="257"/>
      <c r="I1296" s="257"/>
      <c r="J1296" s="257"/>
      <c r="K1296" s="257"/>
      <c r="L1296" s="257"/>
      <c r="M1296" s="257"/>
      <c r="N1296" s="257"/>
      <c r="O1296" s="257"/>
      <c r="P1296" s="257"/>
      <c r="Q1296" s="257">
        <v>0</v>
      </c>
      <c r="R1296" s="257"/>
      <c r="S1296" s="257"/>
      <c r="T1296" s="257"/>
      <c r="U1296" s="257"/>
      <c r="V1296" s="257"/>
      <c r="W1296" s="257"/>
      <c r="X1296" s="257"/>
      <c r="Y1296" s="257"/>
      <c r="Z1296" s="257"/>
      <c r="AA1296" s="257"/>
      <c r="AB1296" s="257"/>
      <c r="AC1296" s="257"/>
      <c r="AD1296" s="257"/>
      <c r="AE1296" s="379"/>
      <c r="AF1296" s="368"/>
      <c r="AG1296" s="368"/>
      <c r="AH1296" s="368"/>
      <c r="AI1296" s="368"/>
      <c r="AJ1296" s="368"/>
      <c r="AK1296" s="368"/>
      <c r="AL1296" s="368"/>
      <c r="AM1296" s="368"/>
      <c r="AN1296" s="368"/>
      <c r="AO1296" s="368"/>
      <c r="AP1296" s="368"/>
      <c r="AQ1296" s="368"/>
      <c r="AR1296" s="368"/>
      <c r="AS1296" s="258">
        <f>SUM(AE1296:AR1296)</f>
        <v>0</v>
      </c>
    </row>
    <row r="1297" spans="1:45" ht="15" customHeight="1" outlineLevel="1">
      <c r="A1297" s="466"/>
      <c r="B1297" s="256" t="s">
        <v>724</v>
      </c>
      <c r="C1297" s="253" t="s">
        <v>163</v>
      </c>
      <c r="D1297" s="257"/>
      <c r="E1297" s="257"/>
      <c r="F1297" s="257"/>
      <c r="G1297" s="257"/>
      <c r="H1297" s="257"/>
      <c r="I1297" s="257"/>
      <c r="J1297" s="257"/>
      <c r="K1297" s="257"/>
      <c r="L1297" s="257"/>
      <c r="M1297" s="257"/>
      <c r="N1297" s="257"/>
      <c r="O1297" s="257"/>
      <c r="P1297" s="257"/>
      <c r="Q1297" s="257">
        <f>Q1296</f>
        <v>0</v>
      </c>
      <c r="R1297" s="257"/>
      <c r="S1297" s="257"/>
      <c r="T1297" s="257"/>
      <c r="U1297" s="257"/>
      <c r="V1297" s="257"/>
      <c r="W1297" s="257"/>
      <c r="X1297" s="257"/>
      <c r="Y1297" s="257"/>
      <c r="Z1297" s="257"/>
      <c r="AA1297" s="257"/>
      <c r="AB1297" s="257"/>
      <c r="AC1297" s="257"/>
      <c r="AD1297" s="257"/>
      <c r="AE1297" s="364">
        <f>AE1296</f>
        <v>0</v>
      </c>
      <c r="AF1297" s="364">
        <f t="shared" ref="AF1297:AR1297" si="3536">AF1296</f>
        <v>0</v>
      </c>
      <c r="AG1297" s="364">
        <f t="shared" si="3536"/>
        <v>0</v>
      </c>
      <c r="AH1297" s="364">
        <f t="shared" si="3536"/>
        <v>0</v>
      </c>
      <c r="AI1297" s="364">
        <f t="shared" si="3536"/>
        <v>0</v>
      </c>
      <c r="AJ1297" s="364">
        <f t="shared" si="3536"/>
        <v>0</v>
      </c>
      <c r="AK1297" s="364">
        <f t="shared" si="3536"/>
        <v>0</v>
      </c>
      <c r="AL1297" s="364">
        <f t="shared" si="3536"/>
        <v>0</v>
      </c>
      <c r="AM1297" s="364">
        <f t="shared" si="3536"/>
        <v>0</v>
      </c>
      <c r="AN1297" s="364">
        <f t="shared" si="3536"/>
        <v>0</v>
      </c>
      <c r="AO1297" s="364">
        <f t="shared" si="3536"/>
        <v>0</v>
      </c>
      <c r="AP1297" s="364">
        <f t="shared" si="3536"/>
        <v>0</v>
      </c>
      <c r="AQ1297" s="364">
        <f t="shared" si="3536"/>
        <v>0</v>
      </c>
      <c r="AR1297" s="364">
        <f t="shared" si="3536"/>
        <v>0</v>
      </c>
      <c r="AS1297" s="268"/>
    </row>
    <row r="1298" spans="1:45" ht="15" customHeight="1" outlineLevel="1">
      <c r="A1298" s="466"/>
      <c r="B1298" s="381"/>
      <c r="C1298" s="253"/>
      <c r="D1298" s="253"/>
      <c r="E1298" s="253"/>
      <c r="F1298" s="253"/>
      <c r="G1298" s="253"/>
      <c r="H1298" s="253"/>
      <c r="I1298" s="253"/>
      <c r="J1298" s="253"/>
      <c r="K1298" s="253"/>
      <c r="L1298" s="253"/>
      <c r="M1298" s="253"/>
      <c r="N1298" s="253"/>
      <c r="O1298" s="253"/>
      <c r="P1298" s="253"/>
      <c r="Q1298" s="253"/>
      <c r="R1298" s="253"/>
      <c r="S1298" s="253"/>
      <c r="T1298" s="253"/>
      <c r="U1298" s="253"/>
      <c r="V1298" s="253"/>
      <c r="W1298" s="253"/>
      <c r="X1298" s="253"/>
      <c r="Y1298" s="253"/>
      <c r="Z1298" s="253"/>
      <c r="AA1298" s="253"/>
      <c r="AB1298" s="253"/>
      <c r="AC1298" s="253"/>
      <c r="AD1298" s="253"/>
      <c r="AE1298" s="365"/>
      <c r="AF1298" s="378"/>
      <c r="AG1298" s="378"/>
      <c r="AH1298" s="378"/>
      <c r="AI1298" s="378"/>
      <c r="AJ1298" s="378"/>
      <c r="AK1298" s="378"/>
      <c r="AL1298" s="378"/>
      <c r="AM1298" s="378"/>
      <c r="AN1298" s="378"/>
      <c r="AO1298" s="378"/>
      <c r="AP1298" s="378"/>
      <c r="AQ1298" s="378"/>
      <c r="AR1298" s="378"/>
      <c r="AS1298" s="268"/>
    </row>
    <row r="1299" spans="1:45" ht="15" customHeight="1" outlineLevel="1">
      <c r="A1299" s="466">
        <v>35</v>
      </c>
      <c r="B1299" s="381" t="s">
        <v>127</v>
      </c>
      <c r="C1299" s="253" t="s">
        <v>25</v>
      </c>
      <c r="D1299" s="257"/>
      <c r="E1299" s="257"/>
      <c r="F1299" s="257"/>
      <c r="G1299" s="257"/>
      <c r="H1299" s="257"/>
      <c r="I1299" s="257"/>
      <c r="J1299" s="257"/>
      <c r="K1299" s="257"/>
      <c r="L1299" s="257"/>
      <c r="M1299" s="257"/>
      <c r="N1299" s="257"/>
      <c r="O1299" s="257"/>
      <c r="P1299" s="257"/>
      <c r="Q1299" s="257">
        <v>0</v>
      </c>
      <c r="R1299" s="257"/>
      <c r="S1299" s="257"/>
      <c r="T1299" s="257"/>
      <c r="U1299" s="257"/>
      <c r="V1299" s="257"/>
      <c r="W1299" s="257"/>
      <c r="X1299" s="257"/>
      <c r="Y1299" s="257"/>
      <c r="Z1299" s="257"/>
      <c r="AA1299" s="257"/>
      <c r="AB1299" s="257"/>
      <c r="AC1299" s="257"/>
      <c r="AD1299" s="257"/>
      <c r="AE1299" s="379"/>
      <c r="AF1299" s="368"/>
      <c r="AG1299" s="368"/>
      <c r="AH1299" s="368"/>
      <c r="AI1299" s="368"/>
      <c r="AJ1299" s="368"/>
      <c r="AK1299" s="368"/>
      <c r="AL1299" s="368"/>
      <c r="AM1299" s="368"/>
      <c r="AN1299" s="368"/>
      <c r="AO1299" s="368"/>
      <c r="AP1299" s="368"/>
      <c r="AQ1299" s="368"/>
      <c r="AR1299" s="368"/>
      <c r="AS1299" s="258">
        <f>SUM(AE1299:AR1299)</f>
        <v>0</v>
      </c>
    </row>
    <row r="1300" spans="1:45" ht="15" customHeight="1" outlineLevel="1">
      <c r="A1300" s="466"/>
      <c r="B1300" s="256" t="s">
        <v>724</v>
      </c>
      <c r="C1300" s="253" t="s">
        <v>163</v>
      </c>
      <c r="D1300" s="257"/>
      <c r="E1300" s="257"/>
      <c r="F1300" s="257"/>
      <c r="G1300" s="257"/>
      <c r="H1300" s="257"/>
      <c r="I1300" s="257"/>
      <c r="J1300" s="257"/>
      <c r="K1300" s="257"/>
      <c r="L1300" s="257"/>
      <c r="M1300" s="257"/>
      <c r="N1300" s="257"/>
      <c r="O1300" s="257"/>
      <c r="P1300" s="257"/>
      <c r="Q1300" s="257">
        <f>Q1299</f>
        <v>0</v>
      </c>
      <c r="R1300" s="257"/>
      <c r="S1300" s="257"/>
      <c r="T1300" s="257"/>
      <c r="U1300" s="257"/>
      <c r="V1300" s="257"/>
      <c r="W1300" s="257"/>
      <c r="X1300" s="257"/>
      <c r="Y1300" s="257"/>
      <c r="Z1300" s="257"/>
      <c r="AA1300" s="257"/>
      <c r="AB1300" s="257"/>
      <c r="AC1300" s="257"/>
      <c r="AD1300" s="257"/>
      <c r="AE1300" s="364">
        <f>AE1299</f>
        <v>0</v>
      </c>
      <c r="AF1300" s="364">
        <f t="shared" ref="AF1300:AR1300" si="3537">AF1299</f>
        <v>0</v>
      </c>
      <c r="AG1300" s="364">
        <f t="shared" si="3537"/>
        <v>0</v>
      </c>
      <c r="AH1300" s="364">
        <f t="shared" si="3537"/>
        <v>0</v>
      </c>
      <c r="AI1300" s="364">
        <f t="shared" si="3537"/>
        <v>0</v>
      </c>
      <c r="AJ1300" s="364">
        <f t="shared" si="3537"/>
        <v>0</v>
      </c>
      <c r="AK1300" s="364">
        <f t="shared" si="3537"/>
        <v>0</v>
      </c>
      <c r="AL1300" s="364">
        <f t="shared" si="3537"/>
        <v>0</v>
      </c>
      <c r="AM1300" s="364">
        <f t="shared" si="3537"/>
        <v>0</v>
      </c>
      <c r="AN1300" s="364">
        <f t="shared" si="3537"/>
        <v>0</v>
      </c>
      <c r="AO1300" s="364">
        <f t="shared" si="3537"/>
        <v>0</v>
      </c>
      <c r="AP1300" s="364">
        <f t="shared" si="3537"/>
        <v>0</v>
      </c>
      <c r="AQ1300" s="364">
        <f t="shared" si="3537"/>
        <v>0</v>
      </c>
      <c r="AR1300" s="364">
        <f t="shared" si="3537"/>
        <v>0</v>
      </c>
      <c r="AS1300" s="268"/>
    </row>
    <row r="1301" spans="1:45" ht="15" customHeight="1" outlineLevel="1">
      <c r="A1301" s="466"/>
      <c r="B1301" s="384"/>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365"/>
      <c r="AF1301" s="378"/>
      <c r="AG1301" s="378"/>
      <c r="AH1301" s="378"/>
      <c r="AI1301" s="378"/>
      <c r="AJ1301" s="378"/>
      <c r="AK1301" s="378"/>
      <c r="AL1301" s="378"/>
      <c r="AM1301" s="378"/>
      <c r="AN1301" s="378"/>
      <c r="AO1301" s="378"/>
      <c r="AP1301" s="378"/>
      <c r="AQ1301" s="378"/>
      <c r="AR1301" s="378"/>
      <c r="AS1301" s="268"/>
    </row>
    <row r="1302" spans="1:45" ht="15" customHeight="1" outlineLevel="1">
      <c r="A1302" s="466"/>
      <c r="B1302" s="250" t="s">
        <v>499</v>
      </c>
      <c r="C1302" s="253"/>
      <c r="D1302" s="253"/>
      <c r="E1302" s="253"/>
      <c r="F1302" s="253"/>
      <c r="G1302" s="253"/>
      <c r="H1302" s="253"/>
      <c r="I1302" s="253"/>
      <c r="J1302" s="253"/>
      <c r="K1302" s="253"/>
      <c r="L1302" s="253"/>
      <c r="M1302" s="253"/>
      <c r="N1302" s="253"/>
      <c r="O1302" s="253"/>
      <c r="P1302" s="253"/>
      <c r="Q1302" s="253"/>
      <c r="R1302" s="253"/>
      <c r="S1302" s="253"/>
      <c r="T1302" s="253"/>
      <c r="U1302" s="253"/>
      <c r="V1302" s="253"/>
      <c r="W1302" s="253"/>
      <c r="X1302" s="253"/>
      <c r="Y1302" s="253"/>
      <c r="Z1302" s="253"/>
      <c r="AA1302" s="253"/>
      <c r="AB1302" s="253"/>
      <c r="AC1302" s="253"/>
      <c r="AD1302" s="253"/>
      <c r="AE1302" s="365"/>
      <c r="AF1302" s="378"/>
      <c r="AG1302" s="378"/>
      <c r="AH1302" s="378"/>
      <c r="AI1302" s="378"/>
      <c r="AJ1302" s="378"/>
      <c r="AK1302" s="378"/>
      <c r="AL1302" s="378"/>
      <c r="AM1302" s="378"/>
      <c r="AN1302" s="378"/>
      <c r="AO1302" s="378"/>
      <c r="AP1302" s="378"/>
      <c r="AQ1302" s="378"/>
      <c r="AR1302" s="378"/>
      <c r="AS1302" s="268"/>
    </row>
    <row r="1303" spans="1:45" ht="28.5" customHeight="1" outlineLevel="1">
      <c r="A1303" s="466">
        <v>36</v>
      </c>
      <c r="B1303" s="381" t="s">
        <v>128</v>
      </c>
      <c r="C1303" s="253" t="s">
        <v>25</v>
      </c>
      <c r="D1303" s="257"/>
      <c r="E1303" s="257"/>
      <c r="F1303" s="257"/>
      <c r="G1303" s="257"/>
      <c r="H1303" s="257"/>
      <c r="I1303" s="257"/>
      <c r="J1303" s="257"/>
      <c r="K1303" s="257"/>
      <c r="L1303" s="257"/>
      <c r="M1303" s="257"/>
      <c r="N1303" s="257"/>
      <c r="O1303" s="257"/>
      <c r="P1303" s="257"/>
      <c r="Q1303" s="257">
        <v>12</v>
      </c>
      <c r="R1303" s="257"/>
      <c r="S1303" s="257"/>
      <c r="T1303" s="257"/>
      <c r="U1303" s="257"/>
      <c r="V1303" s="257"/>
      <c r="W1303" s="257"/>
      <c r="X1303" s="257"/>
      <c r="Y1303" s="257"/>
      <c r="Z1303" s="257"/>
      <c r="AA1303" s="257"/>
      <c r="AB1303" s="257"/>
      <c r="AC1303" s="257"/>
      <c r="AD1303" s="257"/>
      <c r="AE1303" s="379"/>
      <c r="AF1303" s="368"/>
      <c r="AG1303" s="368"/>
      <c r="AH1303" s="368"/>
      <c r="AI1303" s="368"/>
      <c r="AJ1303" s="368"/>
      <c r="AK1303" s="368"/>
      <c r="AL1303" s="368"/>
      <c r="AM1303" s="368"/>
      <c r="AN1303" s="368"/>
      <c r="AO1303" s="368"/>
      <c r="AP1303" s="368"/>
      <c r="AQ1303" s="368"/>
      <c r="AR1303" s="368"/>
      <c r="AS1303" s="258">
        <f>SUM(AE1303:AR1303)</f>
        <v>0</v>
      </c>
    </row>
    <row r="1304" spans="1:45" ht="15" customHeight="1" outlineLevel="1">
      <c r="A1304" s="466"/>
      <c r="B1304" s="256" t="s">
        <v>724</v>
      </c>
      <c r="C1304" s="253" t="s">
        <v>163</v>
      </c>
      <c r="D1304" s="257"/>
      <c r="E1304" s="257"/>
      <c r="F1304" s="257"/>
      <c r="G1304" s="257"/>
      <c r="H1304" s="257"/>
      <c r="I1304" s="257"/>
      <c r="J1304" s="257"/>
      <c r="K1304" s="257"/>
      <c r="L1304" s="257"/>
      <c r="M1304" s="257"/>
      <c r="N1304" s="257"/>
      <c r="O1304" s="257"/>
      <c r="P1304" s="257"/>
      <c r="Q1304" s="257">
        <f>Q1303</f>
        <v>12</v>
      </c>
      <c r="R1304" s="257"/>
      <c r="S1304" s="257"/>
      <c r="T1304" s="257"/>
      <c r="U1304" s="257"/>
      <c r="V1304" s="257"/>
      <c r="W1304" s="257"/>
      <c r="X1304" s="257"/>
      <c r="Y1304" s="257"/>
      <c r="Z1304" s="257"/>
      <c r="AA1304" s="257"/>
      <c r="AB1304" s="257"/>
      <c r="AC1304" s="257"/>
      <c r="AD1304" s="257"/>
      <c r="AE1304" s="364">
        <f>AE1303</f>
        <v>0</v>
      </c>
      <c r="AF1304" s="364">
        <f t="shared" ref="AF1304:AR1304" si="3538">AF1303</f>
        <v>0</v>
      </c>
      <c r="AG1304" s="364">
        <f t="shared" si="3538"/>
        <v>0</v>
      </c>
      <c r="AH1304" s="364">
        <f t="shared" si="3538"/>
        <v>0</v>
      </c>
      <c r="AI1304" s="364">
        <f t="shared" si="3538"/>
        <v>0</v>
      </c>
      <c r="AJ1304" s="364">
        <f t="shared" si="3538"/>
        <v>0</v>
      </c>
      <c r="AK1304" s="364">
        <f t="shared" si="3538"/>
        <v>0</v>
      </c>
      <c r="AL1304" s="364">
        <f t="shared" si="3538"/>
        <v>0</v>
      </c>
      <c r="AM1304" s="364">
        <f t="shared" si="3538"/>
        <v>0</v>
      </c>
      <c r="AN1304" s="364">
        <f t="shared" si="3538"/>
        <v>0</v>
      </c>
      <c r="AO1304" s="364">
        <f t="shared" si="3538"/>
        <v>0</v>
      </c>
      <c r="AP1304" s="364">
        <f t="shared" si="3538"/>
        <v>0</v>
      </c>
      <c r="AQ1304" s="364">
        <f t="shared" si="3538"/>
        <v>0</v>
      </c>
      <c r="AR1304" s="364">
        <f t="shared" si="3538"/>
        <v>0</v>
      </c>
      <c r="AS1304" s="268"/>
    </row>
    <row r="1305" spans="1:45" ht="15" customHeight="1" outlineLevel="1">
      <c r="A1305" s="466"/>
      <c r="B1305" s="381"/>
      <c r="C1305" s="253"/>
      <c r="D1305" s="253"/>
      <c r="E1305" s="253"/>
      <c r="F1305" s="253"/>
      <c r="G1305" s="253"/>
      <c r="H1305" s="253"/>
      <c r="I1305" s="253"/>
      <c r="J1305" s="253"/>
      <c r="K1305" s="253"/>
      <c r="L1305" s="253"/>
      <c r="M1305" s="253"/>
      <c r="N1305" s="253"/>
      <c r="O1305" s="253"/>
      <c r="P1305" s="253"/>
      <c r="Q1305" s="253"/>
      <c r="R1305" s="253"/>
      <c r="S1305" s="253"/>
      <c r="T1305" s="253"/>
      <c r="U1305" s="253"/>
      <c r="V1305" s="253"/>
      <c r="W1305" s="253"/>
      <c r="X1305" s="253"/>
      <c r="Y1305" s="253"/>
      <c r="Z1305" s="253"/>
      <c r="AA1305" s="253"/>
      <c r="AB1305" s="253"/>
      <c r="AC1305" s="253"/>
      <c r="AD1305" s="253"/>
      <c r="AE1305" s="365"/>
      <c r="AF1305" s="378"/>
      <c r="AG1305" s="378"/>
      <c r="AH1305" s="378"/>
      <c r="AI1305" s="378"/>
      <c r="AJ1305" s="378"/>
      <c r="AK1305" s="378"/>
      <c r="AL1305" s="378"/>
      <c r="AM1305" s="378"/>
      <c r="AN1305" s="378"/>
      <c r="AO1305" s="378"/>
      <c r="AP1305" s="378"/>
      <c r="AQ1305" s="378"/>
      <c r="AR1305" s="378"/>
      <c r="AS1305" s="268"/>
    </row>
    <row r="1306" spans="1:45" ht="15" customHeight="1" outlineLevel="1">
      <c r="A1306" s="466">
        <v>37</v>
      </c>
      <c r="B1306" s="381" t="s">
        <v>129</v>
      </c>
      <c r="C1306" s="253" t="s">
        <v>25</v>
      </c>
      <c r="D1306" s="257"/>
      <c r="E1306" s="257"/>
      <c r="F1306" s="257"/>
      <c r="G1306" s="257"/>
      <c r="H1306" s="257"/>
      <c r="I1306" s="257"/>
      <c r="J1306" s="257"/>
      <c r="K1306" s="257"/>
      <c r="L1306" s="257"/>
      <c r="M1306" s="257"/>
      <c r="N1306" s="257"/>
      <c r="O1306" s="257"/>
      <c r="P1306" s="257"/>
      <c r="Q1306" s="257">
        <v>12</v>
      </c>
      <c r="R1306" s="257"/>
      <c r="S1306" s="257"/>
      <c r="T1306" s="257"/>
      <c r="U1306" s="257"/>
      <c r="V1306" s="257"/>
      <c r="W1306" s="257"/>
      <c r="X1306" s="257"/>
      <c r="Y1306" s="257"/>
      <c r="Z1306" s="257"/>
      <c r="AA1306" s="257"/>
      <c r="AB1306" s="257"/>
      <c r="AC1306" s="257"/>
      <c r="AD1306" s="257"/>
      <c r="AE1306" s="379"/>
      <c r="AF1306" s="368"/>
      <c r="AG1306" s="368"/>
      <c r="AH1306" s="368"/>
      <c r="AI1306" s="368"/>
      <c r="AJ1306" s="368"/>
      <c r="AK1306" s="368"/>
      <c r="AL1306" s="368"/>
      <c r="AM1306" s="368"/>
      <c r="AN1306" s="368"/>
      <c r="AO1306" s="368"/>
      <c r="AP1306" s="368"/>
      <c r="AQ1306" s="368"/>
      <c r="AR1306" s="368"/>
      <c r="AS1306" s="258">
        <f>SUM(AE1306:AR1306)</f>
        <v>0</v>
      </c>
    </row>
    <row r="1307" spans="1:45" ht="15" customHeight="1" outlineLevel="1">
      <c r="A1307" s="466"/>
      <c r="B1307" s="256" t="s">
        <v>724</v>
      </c>
      <c r="C1307" s="253" t="s">
        <v>163</v>
      </c>
      <c r="D1307" s="257"/>
      <c r="E1307" s="257"/>
      <c r="F1307" s="257"/>
      <c r="G1307" s="257"/>
      <c r="H1307" s="257"/>
      <c r="I1307" s="257"/>
      <c r="J1307" s="257"/>
      <c r="K1307" s="257"/>
      <c r="L1307" s="257"/>
      <c r="M1307" s="257"/>
      <c r="N1307" s="257"/>
      <c r="O1307" s="257"/>
      <c r="P1307" s="257"/>
      <c r="Q1307" s="257">
        <f>Q1306</f>
        <v>12</v>
      </c>
      <c r="R1307" s="257"/>
      <c r="S1307" s="257"/>
      <c r="T1307" s="257"/>
      <c r="U1307" s="257"/>
      <c r="V1307" s="257"/>
      <c r="W1307" s="257"/>
      <c r="X1307" s="257"/>
      <c r="Y1307" s="257"/>
      <c r="Z1307" s="257"/>
      <c r="AA1307" s="257"/>
      <c r="AB1307" s="257"/>
      <c r="AC1307" s="257"/>
      <c r="AD1307" s="257"/>
      <c r="AE1307" s="364">
        <f>AE1306</f>
        <v>0</v>
      </c>
      <c r="AF1307" s="364">
        <f t="shared" ref="AF1307:AR1307" si="3539">AF1306</f>
        <v>0</v>
      </c>
      <c r="AG1307" s="364">
        <f t="shared" si="3539"/>
        <v>0</v>
      </c>
      <c r="AH1307" s="364">
        <f t="shared" si="3539"/>
        <v>0</v>
      </c>
      <c r="AI1307" s="364">
        <f t="shared" si="3539"/>
        <v>0</v>
      </c>
      <c r="AJ1307" s="364">
        <f t="shared" si="3539"/>
        <v>0</v>
      </c>
      <c r="AK1307" s="364">
        <f t="shared" si="3539"/>
        <v>0</v>
      </c>
      <c r="AL1307" s="364">
        <f t="shared" si="3539"/>
        <v>0</v>
      </c>
      <c r="AM1307" s="364">
        <f t="shared" si="3539"/>
        <v>0</v>
      </c>
      <c r="AN1307" s="364">
        <f t="shared" si="3539"/>
        <v>0</v>
      </c>
      <c r="AO1307" s="364">
        <f t="shared" si="3539"/>
        <v>0</v>
      </c>
      <c r="AP1307" s="364">
        <f t="shared" si="3539"/>
        <v>0</v>
      </c>
      <c r="AQ1307" s="364">
        <f t="shared" si="3539"/>
        <v>0</v>
      </c>
      <c r="AR1307" s="364">
        <f t="shared" si="3539"/>
        <v>0</v>
      </c>
      <c r="AS1307" s="268"/>
    </row>
    <row r="1308" spans="1:45" ht="15" customHeight="1" outlineLevel="1">
      <c r="A1308" s="466"/>
      <c r="B1308" s="381"/>
      <c r="C1308" s="253"/>
      <c r="D1308" s="253"/>
      <c r="E1308" s="253"/>
      <c r="F1308" s="253"/>
      <c r="G1308" s="253"/>
      <c r="H1308" s="253"/>
      <c r="I1308" s="253"/>
      <c r="J1308" s="253"/>
      <c r="K1308" s="253"/>
      <c r="L1308" s="253"/>
      <c r="M1308" s="253"/>
      <c r="N1308" s="253"/>
      <c r="O1308" s="253"/>
      <c r="P1308" s="253"/>
      <c r="Q1308" s="253"/>
      <c r="R1308" s="253"/>
      <c r="S1308" s="253"/>
      <c r="T1308" s="253"/>
      <c r="U1308" s="253"/>
      <c r="V1308" s="253"/>
      <c r="W1308" s="253"/>
      <c r="X1308" s="253"/>
      <c r="Y1308" s="253"/>
      <c r="Z1308" s="253"/>
      <c r="AA1308" s="253"/>
      <c r="AB1308" s="253"/>
      <c r="AC1308" s="253"/>
      <c r="AD1308" s="253"/>
      <c r="AE1308" s="365"/>
      <c r="AF1308" s="378"/>
      <c r="AG1308" s="378"/>
      <c r="AH1308" s="378"/>
      <c r="AI1308" s="378"/>
      <c r="AJ1308" s="378"/>
      <c r="AK1308" s="378"/>
      <c r="AL1308" s="378"/>
      <c r="AM1308" s="378"/>
      <c r="AN1308" s="378"/>
      <c r="AO1308" s="378"/>
      <c r="AP1308" s="378"/>
      <c r="AQ1308" s="378"/>
      <c r="AR1308" s="378"/>
      <c r="AS1308" s="268"/>
    </row>
    <row r="1309" spans="1:45" ht="15" customHeight="1" outlineLevel="1">
      <c r="A1309" s="466">
        <v>38</v>
      </c>
      <c r="B1309" s="381" t="s">
        <v>130</v>
      </c>
      <c r="C1309" s="253" t="s">
        <v>25</v>
      </c>
      <c r="D1309" s="257"/>
      <c r="E1309" s="257"/>
      <c r="F1309" s="257"/>
      <c r="G1309" s="257"/>
      <c r="H1309" s="257"/>
      <c r="I1309" s="257"/>
      <c r="J1309" s="257"/>
      <c r="K1309" s="257"/>
      <c r="L1309" s="257"/>
      <c r="M1309" s="257"/>
      <c r="N1309" s="257"/>
      <c r="O1309" s="257"/>
      <c r="P1309" s="257"/>
      <c r="Q1309" s="257">
        <v>12</v>
      </c>
      <c r="R1309" s="257"/>
      <c r="S1309" s="257"/>
      <c r="T1309" s="257"/>
      <c r="U1309" s="257"/>
      <c r="V1309" s="257"/>
      <c r="W1309" s="257"/>
      <c r="X1309" s="257"/>
      <c r="Y1309" s="257"/>
      <c r="Z1309" s="257"/>
      <c r="AA1309" s="257"/>
      <c r="AB1309" s="257"/>
      <c r="AC1309" s="257"/>
      <c r="AD1309" s="257"/>
      <c r="AE1309" s="379"/>
      <c r="AF1309" s="368"/>
      <c r="AG1309" s="368"/>
      <c r="AH1309" s="368"/>
      <c r="AI1309" s="368"/>
      <c r="AJ1309" s="368"/>
      <c r="AK1309" s="368"/>
      <c r="AL1309" s="368"/>
      <c r="AM1309" s="368"/>
      <c r="AN1309" s="368"/>
      <c r="AO1309" s="368"/>
      <c r="AP1309" s="368"/>
      <c r="AQ1309" s="368"/>
      <c r="AR1309" s="368"/>
      <c r="AS1309" s="258">
        <f>SUM(AE1309:AR1309)</f>
        <v>0</v>
      </c>
    </row>
    <row r="1310" spans="1:45" ht="15" customHeight="1" outlineLevel="1">
      <c r="A1310" s="466"/>
      <c r="B1310" s="256" t="s">
        <v>724</v>
      </c>
      <c r="C1310" s="253" t="s">
        <v>163</v>
      </c>
      <c r="D1310" s="257"/>
      <c r="E1310" s="257"/>
      <c r="F1310" s="257"/>
      <c r="G1310" s="257"/>
      <c r="H1310" s="257"/>
      <c r="I1310" s="257"/>
      <c r="J1310" s="257"/>
      <c r="K1310" s="257"/>
      <c r="L1310" s="257"/>
      <c r="M1310" s="257"/>
      <c r="N1310" s="257"/>
      <c r="O1310" s="257"/>
      <c r="P1310" s="257"/>
      <c r="Q1310" s="257">
        <f>Q1309</f>
        <v>12</v>
      </c>
      <c r="R1310" s="257"/>
      <c r="S1310" s="257"/>
      <c r="T1310" s="257"/>
      <c r="U1310" s="257"/>
      <c r="V1310" s="257"/>
      <c r="W1310" s="257"/>
      <c r="X1310" s="257"/>
      <c r="Y1310" s="257"/>
      <c r="Z1310" s="257"/>
      <c r="AA1310" s="257"/>
      <c r="AB1310" s="257"/>
      <c r="AC1310" s="257"/>
      <c r="AD1310" s="257"/>
      <c r="AE1310" s="364">
        <f>AE1309</f>
        <v>0</v>
      </c>
      <c r="AF1310" s="364">
        <f t="shared" ref="AF1310:AR1310" si="3540">AF1309</f>
        <v>0</v>
      </c>
      <c r="AG1310" s="364">
        <f t="shared" si="3540"/>
        <v>0</v>
      </c>
      <c r="AH1310" s="364">
        <f t="shared" si="3540"/>
        <v>0</v>
      </c>
      <c r="AI1310" s="364">
        <f t="shared" si="3540"/>
        <v>0</v>
      </c>
      <c r="AJ1310" s="364">
        <f t="shared" si="3540"/>
        <v>0</v>
      </c>
      <c r="AK1310" s="364">
        <f t="shared" si="3540"/>
        <v>0</v>
      </c>
      <c r="AL1310" s="364">
        <f t="shared" si="3540"/>
        <v>0</v>
      </c>
      <c r="AM1310" s="364">
        <f t="shared" si="3540"/>
        <v>0</v>
      </c>
      <c r="AN1310" s="364">
        <f t="shared" si="3540"/>
        <v>0</v>
      </c>
      <c r="AO1310" s="364">
        <f t="shared" si="3540"/>
        <v>0</v>
      </c>
      <c r="AP1310" s="364">
        <f t="shared" si="3540"/>
        <v>0</v>
      </c>
      <c r="AQ1310" s="364">
        <f t="shared" si="3540"/>
        <v>0</v>
      </c>
      <c r="AR1310" s="364">
        <f t="shared" si="3540"/>
        <v>0</v>
      </c>
      <c r="AS1310" s="268"/>
    </row>
    <row r="1311" spans="1:45" ht="15" customHeight="1" outlineLevel="1">
      <c r="A1311" s="466"/>
      <c r="B1311" s="381"/>
      <c r="C1311" s="253"/>
      <c r="D1311" s="253"/>
      <c r="E1311" s="253"/>
      <c r="F1311" s="253"/>
      <c r="G1311" s="253"/>
      <c r="H1311" s="253"/>
      <c r="I1311" s="253"/>
      <c r="J1311" s="253"/>
      <c r="K1311" s="253"/>
      <c r="L1311" s="253"/>
      <c r="M1311" s="253"/>
      <c r="N1311" s="253"/>
      <c r="O1311" s="253"/>
      <c r="P1311" s="253"/>
      <c r="Q1311" s="253"/>
      <c r="R1311" s="253"/>
      <c r="S1311" s="253"/>
      <c r="T1311" s="253"/>
      <c r="U1311" s="253"/>
      <c r="V1311" s="253"/>
      <c r="W1311" s="253"/>
      <c r="X1311" s="253"/>
      <c r="Y1311" s="253"/>
      <c r="Z1311" s="253"/>
      <c r="AA1311" s="253"/>
      <c r="AB1311" s="253"/>
      <c r="AC1311" s="253"/>
      <c r="AD1311" s="253"/>
      <c r="AE1311" s="365"/>
      <c r="AF1311" s="378"/>
      <c r="AG1311" s="378"/>
      <c r="AH1311" s="378"/>
      <c r="AI1311" s="378"/>
      <c r="AJ1311" s="378"/>
      <c r="AK1311" s="378"/>
      <c r="AL1311" s="378"/>
      <c r="AM1311" s="378"/>
      <c r="AN1311" s="378"/>
      <c r="AO1311" s="378"/>
      <c r="AP1311" s="378"/>
      <c r="AQ1311" s="378"/>
      <c r="AR1311" s="378"/>
      <c r="AS1311" s="268"/>
    </row>
    <row r="1312" spans="1:45" ht="15" customHeight="1" outlineLevel="1">
      <c r="A1312" s="466">
        <v>39</v>
      </c>
      <c r="B1312" s="381" t="s">
        <v>131</v>
      </c>
      <c r="C1312" s="253" t="s">
        <v>25</v>
      </c>
      <c r="D1312" s="257"/>
      <c r="E1312" s="257"/>
      <c r="F1312" s="257"/>
      <c r="G1312" s="257"/>
      <c r="H1312" s="257"/>
      <c r="I1312" s="257"/>
      <c r="J1312" s="257"/>
      <c r="K1312" s="257"/>
      <c r="L1312" s="257"/>
      <c r="M1312" s="257"/>
      <c r="N1312" s="257"/>
      <c r="O1312" s="257"/>
      <c r="P1312" s="257"/>
      <c r="Q1312" s="257">
        <v>12</v>
      </c>
      <c r="R1312" s="257"/>
      <c r="S1312" s="257"/>
      <c r="T1312" s="257"/>
      <c r="U1312" s="257"/>
      <c r="V1312" s="257"/>
      <c r="W1312" s="257"/>
      <c r="X1312" s="257"/>
      <c r="Y1312" s="257"/>
      <c r="Z1312" s="257"/>
      <c r="AA1312" s="257"/>
      <c r="AB1312" s="257"/>
      <c r="AC1312" s="257"/>
      <c r="AD1312" s="257"/>
      <c r="AE1312" s="379"/>
      <c r="AF1312" s="368"/>
      <c r="AG1312" s="368"/>
      <c r="AH1312" s="368"/>
      <c r="AI1312" s="368"/>
      <c r="AJ1312" s="368"/>
      <c r="AK1312" s="368"/>
      <c r="AL1312" s="368"/>
      <c r="AM1312" s="368"/>
      <c r="AN1312" s="368"/>
      <c r="AO1312" s="368"/>
      <c r="AP1312" s="368"/>
      <c r="AQ1312" s="368"/>
      <c r="AR1312" s="368"/>
      <c r="AS1312" s="258">
        <f>SUM(AE1312:AR1312)</f>
        <v>0</v>
      </c>
    </row>
    <row r="1313" spans="1:45" ht="15" customHeight="1" outlineLevel="1">
      <c r="A1313" s="466"/>
      <c r="B1313" s="256" t="s">
        <v>724</v>
      </c>
      <c r="C1313" s="253" t="s">
        <v>163</v>
      </c>
      <c r="D1313" s="257"/>
      <c r="E1313" s="257"/>
      <c r="F1313" s="257"/>
      <c r="G1313" s="257"/>
      <c r="H1313" s="257"/>
      <c r="I1313" s="257"/>
      <c r="J1313" s="257"/>
      <c r="K1313" s="257"/>
      <c r="L1313" s="257"/>
      <c r="M1313" s="257"/>
      <c r="N1313" s="257"/>
      <c r="O1313" s="257"/>
      <c r="P1313" s="257"/>
      <c r="Q1313" s="257">
        <f>Q1312</f>
        <v>12</v>
      </c>
      <c r="R1313" s="257"/>
      <c r="S1313" s="257"/>
      <c r="T1313" s="257"/>
      <c r="U1313" s="257"/>
      <c r="V1313" s="257"/>
      <c r="W1313" s="257"/>
      <c r="X1313" s="257"/>
      <c r="Y1313" s="257"/>
      <c r="Z1313" s="257"/>
      <c r="AA1313" s="257"/>
      <c r="AB1313" s="257"/>
      <c r="AC1313" s="257"/>
      <c r="AD1313" s="257"/>
      <c r="AE1313" s="364">
        <f>AE1312</f>
        <v>0</v>
      </c>
      <c r="AF1313" s="364">
        <f t="shared" ref="AF1313:AR1313" si="3541">AF1312</f>
        <v>0</v>
      </c>
      <c r="AG1313" s="364">
        <f t="shared" si="3541"/>
        <v>0</v>
      </c>
      <c r="AH1313" s="364">
        <f t="shared" si="3541"/>
        <v>0</v>
      </c>
      <c r="AI1313" s="364">
        <f t="shared" si="3541"/>
        <v>0</v>
      </c>
      <c r="AJ1313" s="364">
        <f t="shared" si="3541"/>
        <v>0</v>
      </c>
      <c r="AK1313" s="364">
        <f t="shared" si="3541"/>
        <v>0</v>
      </c>
      <c r="AL1313" s="364">
        <f t="shared" si="3541"/>
        <v>0</v>
      </c>
      <c r="AM1313" s="364">
        <f t="shared" si="3541"/>
        <v>0</v>
      </c>
      <c r="AN1313" s="364">
        <f t="shared" si="3541"/>
        <v>0</v>
      </c>
      <c r="AO1313" s="364">
        <f t="shared" si="3541"/>
        <v>0</v>
      </c>
      <c r="AP1313" s="364">
        <f t="shared" si="3541"/>
        <v>0</v>
      </c>
      <c r="AQ1313" s="364">
        <f t="shared" si="3541"/>
        <v>0</v>
      </c>
      <c r="AR1313" s="364">
        <f t="shared" si="3541"/>
        <v>0</v>
      </c>
      <c r="AS1313" s="268"/>
    </row>
    <row r="1314" spans="1:45" ht="15" customHeight="1" outlineLevel="1">
      <c r="A1314" s="466"/>
      <c r="B1314" s="381"/>
      <c r="C1314" s="253"/>
      <c r="D1314" s="253"/>
      <c r="E1314" s="253"/>
      <c r="F1314" s="253"/>
      <c r="G1314" s="253"/>
      <c r="H1314" s="253"/>
      <c r="I1314" s="253"/>
      <c r="J1314" s="253"/>
      <c r="K1314" s="253"/>
      <c r="L1314" s="253"/>
      <c r="M1314" s="253"/>
      <c r="N1314" s="253"/>
      <c r="O1314" s="253"/>
      <c r="P1314" s="253"/>
      <c r="Q1314" s="253"/>
      <c r="R1314" s="253"/>
      <c r="S1314" s="253"/>
      <c r="T1314" s="253"/>
      <c r="U1314" s="253"/>
      <c r="V1314" s="253"/>
      <c r="W1314" s="253"/>
      <c r="X1314" s="253"/>
      <c r="Y1314" s="253"/>
      <c r="Z1314" s="253"/>
      <c r="AA1314" s="253"/>
      <c r="AB1314" s="253"/>
      <c r="AC1314" s="253"/>
      <c r="AD1314" s="253"/>
      <c r="AE1314" s="365"/>
      <c r="AF1314" s="378"/>
      <c r="AG1314" s="378"/>
      <c r="AH1314" s="378"/>
      <c r="AI1314" s="378"/>
      <c r="AJ1314" s="378"/>
      <c r="AK1314" s="378"/>
      <c r="AL1314" s="378"/>
      <c r="AM1314" s="378"/>
      <c r="AN1314" s="378"/>
      <c r="AO1314" s="378"/>
      <c r="AP1314" s="378"/>
      <c r="AQ1314" s="378"/>
      <c r="AR1314" s="378"/>
      <c r="AS1314" s="268"/>
    </row>
    <row r="1315" spans="1:45" ht="15" customHeight="1" outlineLevel="1">
      <c r="A1315" s="466">
        <v>40</v>
      </c>
      <c r="B1315" s="381" t="s">
        <v>132</v>
      </c>
      <c r="C1315" s="253" t="s">
        <v>25</v>
      </c>
      <c r="D1315" s="257"/>
      <c r="E1315" s="257"/>
      <c r="F1315" s="257"/>
      <c r="G1315" s="257"/>
      <c r="H1315" s="257"/>
      <c r="I1315" s="257"/>
      <c r="J1315" s="257"/>
      <c r="K1315" s="257"/>
      <c r="L1315" s="257"/>
      <c r="M1315" s="257"/>
      <c r="N1315" s="257"/>
      <c r="O1315" s="257"/>
      <c r="P1315" s="257"/>
      <c r="Q1315" s="257">
        <v>12</v>
      </c>
      <c r="R1315" s="257"/>
      <c r="S1315" s="257"/>
      <c r="T1315" s="257"/>
      <c r="U1315" s="257"/>
      <c r="V1315" s="257"/>
      <c r="W1315" s="257"/>
      <c r="X1315" s="257"/>
      <c r="Y1315" s="257"/>
      <c r="Z1315" s="257"/>
      <c r="AA1315" s="257"/>
      <c r="AB1315" s="257"/>
      <c r="AC1315" s="257"/>
      <c r="AD1315" s="257"/>
      <c r="AE1315" s="379"/>
      <c r="AF1315" s="368"/>
      <c r="AG1315" s="368"/>
      <c r="AH1315" s="368"/>
      <c r="AI1315" s="368"/>
      <c r="AJ1315" s="368"/>
      <c r="AK1315" s="368"/>
      <c r="AL1315" s="368"/>
      <c r="AM1315" s="368"/>
      <c r="AN1315" s="368"/>
      <c r="AO1315" s="368"/>
      <c r="AP1315" s="368"/>
      <c r="AQ1315" s="368"/>
      <c r="AR1315" s="368"/>
      <c r="AS1315" s="258">
        <f>SUM(AE1315:AR1315)</f>
        <v>0</v>
      </c>
    </row>
    <row r="1316" spans="1:45" ht="15" customHeight="1" outlineLevel="1">
      <c r="A1316" s="466"/>
      <c r="B1316" s="256" t="s">
        <v>724</v>
      </c>
      <c r="C1316" s="253" t="s">
        <v>163</v>
      </c>
      <c r="D1316" s="257"/>
      <c r="E1316" s="257"/>
      <c r="F1316" s="257"/>
      <c r="G1316" s="257"/>
      <c r="H1316" s="257"/>
      <c r="I1316" s="257"/>
      <c r="J1316" s="257"/>
      <c r="K1316" s="257"/>
      <c r="L1316" s="257"/>
      <c r="M1316" s="257"/>
      <c r="N1316" s="257"/>
      <c r="O1316" s="257"/>
      <c r="P1316" s="257"/>
      <c r="Q1316" s="257">
        <f>Q1315</f>
        <v>12</v>
      </c>
      <c r="R1316" s="257"/>
      <c r="S1316" s="257"/>
      <c r="T1316" s="257"/>
      <c r="U1316" s="257"/>
      <c r="V1316" s="257"/>
      <c r="W1316" s="257"/>
      <c r="X1316" s="257"/>
      <c r="Y1316" s="257"/>
      <c r="Z1316" s="257"/>
      <c r="AA1316" s="257"/>
      <c r="AB1316" s="257"/>
      <c r="AC1316" s="257"/>
      <c r="AD1316" s="257"/>
      <c r="AE1316" s="364">
        <f>AE1315</f>
        <v>0</v>
      </c>
      <c r="AF1316" s="364">
        <f t="shared" ref="AF1316:AR1316" si="3542">AF1315</f>
        <v>0</v>
      </c>
      <c r="AG1316" s="364">
        <f t="shared" si="3542"/>
        <v>0</v>
      </c>
      <c r="AH1316" s="364">
        <f t="shared" si="3542"/>
        <v>0</v>
      </c>
      <c r="AI1316" s="364">
        <f t="shared" si="3542"/>
        <v>0</v>
      </c>
      <c r="AJ1316" s="364">
        <f t="shared" si="3542"/>
        <v>0</v>
      </c>
      <c r="AK1316" s="364">
        <f t="shared" si="3542"/>
        <v>0</v>
      </c>
      <c r="AL1316" s="364">
        <f t="shared" si="3542"/>
        <v>0</v>
      </c>
      <c r="AM1316" s="364">
        <f t="shared" si="3542"/>
        <v>0</v>
      </c>
      <c r="AN1316" s="364">
        <f t="shared" si="3542"/>
        <v>0</v>
      </c>
      <c r="AO1316" s="364">
        <f t="shared" si="3542"/>
        <v>0</v>
      </c>
      <c r="AP1316" s="364">
        <f t="shared" si="3542"/>
        <v>0</v>
      </c>
      <c r="AQ1316" s="364">
        <f t="shared" si="3542"/>
        <v>0</v>
      </c>
      <c r="AR1316" s="364">
        <f t="shared" si="3542"/>
        <v>0</v>
      </c>
      <c r="AS1316" s="268"/>
    </row>
    <row r="1317" spans="1:45" ht="15" customHeight="1" outlineLevel="1">
      <c r="A1317" s="466"/>
      <c r="B1317" s="381"/>
      <c r="C1317" s="253"/>
      <c r="D1317" s="253"/>
      <c r="E1317" s="253"/>
      <c r="F1317" s="253"/>
      <c r="G1317" s="253"/>
      <c r="H1317" s="253"/>
      <c r="I1317" s="253"/>
      <c r="J1317" s="253"/>
      <c r="K1317" s="253"/>
      <c r="L1317" s="253"/>
      <c r="M1317" s="253"/>
      <c r="N1317" s="253"/>
      <c r="O1317" s="253"/>
      <c r="P1317" s="253"/>
      <c r="Q1317" s="253"/>
      <c r="R1317" s="253"/>
      <c r="S1317" s="253"/>
      <c r="T1317" s="253"/>
      <c r="U1317" s="253"/>
      <c r="V1317" s="253"/>
      <c r="W1317" s="253"/>
      <c r="X1317" s="253"/>
      <c r="Y1317" s="253"/>
      <c r="Z1317" s="253"/>
      <c r="AA1317" s="253"/>
      <c r="AB1317" s="253"/>
      <c r="AC1317" s="253"/>
      <c r="AD1317" s="253"/>
      <c r="AE1317" s="365"/>
      <c r="AF1317" s="378"/>
      <c r="AG1317" s="378"/>
      <c r="AH1317" s="378"/>
      <c r="AI1317" s="378"/>
      <c r="AJ1317" s="378"/>
      <c r="AK1317" s="378"/>
      <c r="AL1317" s="378"/>
      <c r="AM1317" s="378"/>
      <c r="AN1317" s="378"/>
      <c r="AO1317" s="378"/>
      <c r="AP1317" s="378"/>
      <c r="AQ1317" s="378"/>
      <c r="AR1317" s="378"/>
      <c r="AS1317" s="268"/>
    </row>
    <row r="1318" spans="1:45" ht="28.5" customHeight="1" outlineLevel="1">
      <c r="A1318" s="466">
        <v>41</v>
      </c>
      <c r="B1318" s="381" t="s">
        <v>133</v>
      </c>
      <c r="C1318" s="253" t="s">
        <v>25</v>
      </c>
      <c r="D1318" s="257"/>
      <c r="E1318" s="257"/>
      <c r="F1318" s="257"/>
      <c r="G1318" s="257"/>
      <c r="H1318" s="257"/>
      <c r="I1318" s="257"/>
      <c r="J1318" s="257"/>
      <c r="K1318" s="257"/>
      <c r="L1318" s="257"/>
      <c r="M1318" s="257"/>
      <c r="N1318" s="257"/>
      <c r="O1318" s="257"/>
      <c r="P1318" s="257"/>
      <c r="Q1318" s="257">
        <v>12</v>
      </c>
      <c r="R1318" s="257"/>
      <c r="S1318" s="257"/>
      <c r="T1318" s="257"/>
      <c r="U1318" s="257"/>
      <c r="V1318" s="257"/>
      <c r="W1318" s="257"/>
      <c r="X1318" s="257"/>
      <c r="Y1318" s="257"/>
      <c r="Z1318" s="257"/>
      <c r="AA1318" s="257"/>
      <c r="AB1318" s="257"/>
      <c r="AC1318" s="257"/>
      <c r="AD1318" s="257"/>
      <c r="AE1318" s="379"/>
      <c r="AF1318" s="368"/>
      <c r="AG1318" s="368"/>
      <c r="AH1318" s="368"/>
      <c r="AI1318" s="368"/>
      <c r="AJ1318" s="368"/>
      <c r="AK1318" s="368"/>
      <c r="AL1318" s="368"/>
      <c r="AM1318" s="368"/>
      <c r="AN1318" s="368"/>
      <c r="AO1318" s="368"/>
      <c r="AP1318" s="368"/>
      <c r="AQ1318" s="368"/>
      <c r="AR1318" s="368"/>
      <c r="AS1318" s="258">
        <f>SUM(AE1318:AR1318)</f>
        <v>0</v>
      </c>
    </row>
    <row r="1319" spans="1:45" ht="15" customHeight="1" outlineLevel="1">
      <c r="A1319" s="466"/>
      <c r="B1319" s="256" t="s">
        <v>724</v>
      </c>
      <c r="C1319" s="253" t="s">
        <v>163</v>
      </c>
      <c r="D1319" s="257"/>
      <c r="E1319" s="257"/>
      <c r="F1319" s="257"/>
      <c r="G1319" s="257"/>
      <c r="H1319" s="257"/>
      <c r="I1319" s="257"/>
      <c r="J1319" s="257"/>
      <c r="K1319" s="257"/>
      <c r="L1319" s="257"/>
      <c r="M1319" s="257"/>
      <c r="N1319" s="257"/>
      <c r="O1319" s="257"/>
      <c r="P1319" s="257"/>
      <c r="Q1319" s="257">
        <f>Q1318</f>
        <v>12</v>
      </c>
      <c r="R1319" s="257"/>
      <c r="S1319" s="257"/>
      <c r="T1319" s="257"/>
      <c r="U1319" s="257"/>
      <c r="V1319" s="257"/>
      <c r="W1319" s="257"/>
      <c r="X1319" s="257"/>
      <c r="Y1319" s="257"/>
      <c r="Z1319" s="257"/>
      <c r="AA1319" s="257"/>
      <c r="AB1319" s="257"/>
      <c r="AC1319" s="257"/>
      <c r="AD1319" s="257"/>
      <c r="AE1319" s="364">
        <f>AE1318</f>
        <v>0</v>
      </c>
      <c r="AF1319" s="364">
        <f t="shared" ref="AF1319:AR1319" si="3543">AF1318</f>
        <v>0</v>
      </c>
      <c r="AG1319" s="364">
        <f t="shared" si="3543"/>
        <v>0</v>
      </c>
      <c r="AH1319" s="364">
        <f t="shared" si="3543"/>
        <v>0</v>
      </c>
      <c r="AI1319" s="364">
        <f t="shared" si="3543"/>
        <v>0</v>
      </c>
      <c r="AJ1319" s="364">
        <f t="shared" si="3543"/>
        <v>0</v>
      </c>
      <c r="AK1319" s="364">
        <f t="shared" si="3543"/>
        <v>0</v>
      </c>
      <c r="AL1319" s="364">
        <f t="shared" si="3543"/>
        <v>0</v>
      </c>
      <c r="AM1319" s="364">
        <f t="shared" si="3543"/>
        <v>0</v>
      </c>
      <c r="AN1319" s="364">
        <f t="shared" si="3543"/>
        <v>0</v>
      </c>
      <c r="AO1319" s="364">
        <f t="shared" si="3543"/>
        <v>0</v>
      </c>
      <c r="AP1319" s="364">
        <f t="shared" si="3543"/>
        <v>0</v>
      </c>
      <c r="AQ1319" s="364">
        <f t="shared" si="3543"/>
        <v>0</v>
      </c>
      <c r="AR1319" s="364">
        <f t="shared" si="3543"/>
        <v>0</v>
      </c>
      <c r="AS1319" s="268"/>
    </row>
    <row r="1320" spans="1:45" ht="15" customHeight="1" outlineLevel="1">
      <c r="A1320" s="466"/>
      <c r="B1320" s="381"/>
      <c r="C1320" s="253"/>
      <c r="D1320" s="253"/>
      <c r="E1320" s="253"/>
      <c r="F1320" s="253"/>
      <c r="G1320" s="253"/>
      <c r="H1320" s="253"/>
      <c r="I1320" s="253"/>
      <c r="J1320" s="253"/>
      <c r="K1320" s="253"/>
      <c r="L1320" s="253"/>
      <c r="M1320" s="253"/>
      <c r="N1320" s="253"/>
      <c r="O1320" s="253"/>
      <c r="P1320" s="253"/>
      <c r="Q1320" s="253"/>
      <c r="R1320" s="253"/>
      <c r="S1320" s="253"/>
      <c r="T1320" s="253"/>
      <c r="U1320" s="253"/>
      <c r="V1320" s="253"/>
      <c r="W1320" s="253"/>
      <c r="X1320" s="253"/>
      <c r="Y1320" s="253"/>
      <c r="Z1320" s="253"/>
      <c r="AA1320" s="253"/>
      <c r="AB1320" s="253"/>
      <c r="AC1320" s="253"/>
      <c r="AD1320" s="253"/>
      <c r="AE1320" s="365"/>
      <c r="AF1320" s="378"/>
      <c r="AG1320" s="378"/>
      <c r="AH1320" s="378"/>
      <c r="AI1320" s="378"/>
      <c r="AJ1320" s="378"/>
      <c r="AK1320" s="378"/>
      <c r="AL1320" s="378"/>
      <c r="AM1320" s="378"/>
      <c r="AN1320" s="378"/>
      <c r="AO1320" s="378"/>
      <c r="AP1320" s="378"/>
      <c r="AQ1320" s="378"/>
      <c r="AR1320" s="378"/>
      <c r="AS1320" s="268"/>
    </row>
    <row r="1321" spans="1:45" ht="28.5" customHeight="1" outlineLevel="1">
      <c r="A1321" s="466">
        <v>42</v>
      </c>
      <c r="B1321" s="381" t="s">
        <v>134</v>
      </c>
      <c r="C1321" s="253" t="s">
        <v>25</v>
      </c>
      <c r="D1321" s="257"/>
      <c r="E1321" s="257"/>
      <c r="F1321" s="257"/>
      <c r="G1321" s="257"/>
      <c r="H1321" s="257"/>
      <c r="I1321" s="257"/>
      <c r="J1321" s="257"/>
      <c r="K1321" s="257"/>
      <c r="L1321" s="257"/>
      <c r="M1321" s="257"/>
      <c r="N1321" s="257"/>
      <c r="O1321" s="257"/>
      <c r="P1321" s="257"/>
      <c r="Q1321" s="253"/>
      <c r="R1321" s="257"/>
      <c r="S1321" s="257"/>
      <c r="T1321" s="257"/>
      <c r="U1321" s="257"/>
      <c r="V1321" s="257"/>
      <c r="W1321" s="257"/>
      <c r="X1321" s="257"/>
      <c r="Y1321" s="257"/>
      <c r="Z1321" s="257"/>
      <c r="AA1321" s="257"/>
      <c r="AB1321" s="257"/>
      <c r="AC1321" s="257"/>
      <c r="AD1321" s="257"/>
      <c r="AE1321" s="379"/>
      <c r="AF1321" s="368"/>
      <c r="AG1321" s="368"/>
      <c r="AH1321" s="368"/>
      <c r="AI1321" s="368"/>
      <c r="AJ1321" s="368"/>
      <c r="AK1321" s="368"/>
      <c r="AL1321" s="368"/>
      <c r="AM1321" s="368"/>
      <c r="AN1321" s="368"/>
      <c r="AO1321" s="368"/>
      <c r="AP1321" s="368"/>
      <c r="AQ1321" s="368"/>
      <c r="AR1321" s="368"/>
      <c r="AS1321" s="258">
        <f>SUM(AE1321:AR1321)</f>
        <v>0</v>
      </c>
    </row>
    <row r="1322" spans="1:45" ht="15" customHeight="1" outlineLevel="1">
      <c r="A1322" s="466"/>
      <c r="B1322" s="256" t="s">
        <v>724</v>
      </c>
      <c r="C1322" s="253" t="s">
        <v>163</v>
      </c>
      <c r="D1322" s="257"/>
      <c r="E1322" s="257"/>
      <c r="F1322" s="257"/>
      <c r="G1322" s="257"/>
      <c r="H1322" s="257"/>
      <c r="I1322" s="257"/>
      <c r="J1322" s="257"/>
      <c r="K1322" s="257"/>
      <c r="L1322" s="257"/>
      <c r="M1322" s="257"/>
      <c r="N1322" s="257"/>
      <c r="O1322" s="257"/>
      <c r="P1322" s="257"/>
      <c r="Q1322" s="416"/>
      <c r="R1322" s="257"/>
      <c r="S1322" s="257"/>
      <c r="T1322" s="257"/>
      <c r="U1322" s="257"/>
      <c r="V1322" s="257"/>
      <c r="W1322" s="257"/>
      <c r="X1322" s="257"/>
      <c r="Y1322" s="257"/>
      <c r="Z1322" s="257"/>
      <c r="AA1322" s="257"/>
      <c r="AB1322" s="257"/>
      <c r="AC1322" s="257"/>
      <c r="AD1322" s="257"/>
      <c r="AE1322" s="364">
        <f>AE1321</f>
        <v>0</v>
      </c>
      <c r="AF1322" s="364">
        <f t="shared" ref="AF1322:AR1322" si="3544">AF1321</f>
        <v>0</v>
      </c>
      <c r="AG1322" s="364">
        <f t="shared" si="3544"/>
        <v>0</v>
      </c>
      <c r="AH1322" s="364">
        <f t="shared" si="3544"/>
        <v>0</v>
      </c>
      <c r="AI1322" s="364">
        <f t="shared" si="3544"/>
        <v>0</v>
      </c>
      <c r="AJ1322" s="364">
        <f t="shared" si="3544"/>
        <v>0</v>
      </c>
      <c r="AK1322" s="364">
        <f t="shared" si="3544"/>
        <v>0</v>
      </c>
      <c r="AL1322" s="364">
        <f t="shared" si="3544"/>
        <v>0</v>
      </c>
      <c r="AM1322" s="364">
        <f t="shared" si="3544"/>
        <v>0</v>
      </c>
      <c r="AN1322" s="364">
        <f t="shared" si="3544"/>
        <v>0</v>
      </c>
      <c r="AO1322" s="364">
        <f t="shared" si="3544"/>
        <v>0</v>
      </c>
      <c r="AP1322" s="364">
        <f t="shared" si="3544"/>
        <v>0</v>
      </c>
      <c r="AQ1322" s="364">
        <f t="shared" si="3544"/>
        <v>0</v>
      </c>
      <c r="AR1322" s="364">
        <f t="shared" si="3544"/>
        <v>0</v>
      </c>
      <c r="AS1322" s="268"/>
    </row>
    <row r="1323" spans="1:45" ht="15" customHeight="1" outlineLevel="1">
      <c r="A1323" s="466"/>
      <c r="B1323" s="381"/>
      <c r="C1323" s="253"/>
      <c r="D1323" s="253"/>
      <c r="E1323" s="253"/>
      <c r="F1323" s="253"/>
      <c r="G1323" s="253"/>
      <c r="H1323" s="253"/>
      <c r="I1323" s="253"/>
      <c r="J1323" s="253"/>
      <c r="K1323" s="253"/>
      <c r="L1323" s="253"/>
      <c r="M1323" s="253"/>
      <c r="N1323" s="253"/>
      <c r="O1323" s="253"/>
      <c r="P1323" s="253"/>
      <c r="Q1323" s="253"/>
      <c r="R1323" s="253"/>
      <c r="S1323" s="253"/>
      <c r="T1323" s="253"/>
      <c r="U1323" s="253"/>
      <c r="V1323" s="253"/>
      <c r="W1323" s="253"/>
      <c r="X1323" s="253"/>
      <c r="Y1323" s="253"/>
      <c r="Z1323" s="253"/>
      <c r="AA1323" s="253"/>
      <c r="AB1323" s="253"/>
      <c r="AC1323" s="253"/>
      <c r="AD1323" s="253"/>
      <c r="AE1323" s="365"/>
      <c r="AF1323" s="378"/>
      <c r="AG1323" s="378"/>
      <c r="AH1323" s="378"/>
      <c r="AI1323" s="378"/>
      <c r="AJ1323" s="378"/>
      <c r="AK1323" s="378"/>
      <c r="AL1323" s="378"/>
      <c r="AM1323" s="378"/>
      <c r="AN1323" s="378"/>
      <c r="AO1323" s="378"/>
      <c r="AP1323" s="378"/>
      <c r="AQ1323" s="378"/>
      <c r="AR1323" s="378"/>
      <c r="AS1323" s="268"/>
    </row>
    <row r="1324" spans="1:45" ht="15" customHeight="1" outlineLevel="1">
      <c r="A1324" s="466">
        <v>43</v>
      </c>
      <c r="B1324" s="381" t="s">
        <v>135</v>
      </c>
      <c r="C1324" s="253" t="s">
        <v>25</v>
      </c>
      <c r="D1324" s="257"/>
      <c r="E1324" s="257"/>
      <c r="F1324" s="257"/>
      <c r="G1324" s="257"/>
      <c r="H1324" s="257"/>
      <c r="I1324" s="257"/>
      <c r="J1324" s="257"/>
      <c r="K1324" s="257"/>
      <c r="L1324" s="257"/>
      <c r="M1324" s="257"/>
      <c r="N1324" s="257"/>
      <c r="O1324" s="257"/>
      <c r="P1324" s="257"/>
      <c r="Q1324" s="257">
        <v>12</v>
      </c>
      <c r="R1324" s="257"/>
      <c r="S1324" s="257"/>
      <c r="T1324" s="257"/>
      <c r="U1324" s="257"/>
      <c r="V1324" s="257"/>
      <c r="W1324" s="257"/>
      <c r="X1324" s="257"/>
      <c r="Y1324" s="257"/>
      <c r="Z1324" s="257"/>
      <c r="AA1324" s="257"/>
      <c r="AB1324" s="257"/>
      <c r="AC1324" s="257"/>
      <c r="AD1324" s="257"/>
      <c r="AE1324" s="379"/>
      <c r="AF1324" s="368"/>
      <c r="AG1324" s="368"/>
      <c r="AH1324" s="368"/>
      <c r="AI1324" s="368"/>
      <c r="AJ1324" s="368"/>
      <c r="AK1324" s="368"/>
      <c r="AL1324" s="368"/>
      <c r="AM1324" s="368"/>
      <c r="AN1324" s="368"/>
      <c r="AO1324" s="368"/>
      <c r="AP1324" s="368"/>
      <c r="AQ1324" s="368"/>
      <c r="AR1324" s="368"/>
      <c r="AS1324" s="258">
        <f>SUM(AE1324:AR1324)</f>
        <v>0</v>
      </c>
    </row>
    <row r="1325" spans="1:45" ht="15" customHeight="1" outlineLevel="1">
      <c r="A1325" s="466"/>
      <c r="B1325" s="256" t="s">
        <v>724</v>
      </c>
      <c r="C1325" s="253" t="s">
        <v>163</v>
      </c>
      <c r="D1325" s="257"/>
      <c r="E1325" s="257"/>
      <c r="F1325" s="257"/>
      <c r="G1325" s="257"/>
      <c r="H1325" s="257"/>
      <c r="I1325" s="257"/>
      <c r="J1325" s="257"/>
      <c r="K1325" s="257"/>
      <c r="L1325" s="257"/>
      <c r="M1325" s="257"/>
      <c r="N1325" s="257"/>
      <c r="O1325" s="257"/>
      <c r="P1325" s="257"/>
      <c r="Q1325" s="257">
        <f>Q1324</f>
        <v>12</v>
      </c>
      <c r="R1325" s="257"/>
      <c r="S1325" s="257"/>
      <c r="T1325" s="257"/>
      <c r="U1325" s="257"/>
      <c r="V1325" s="257"/>
      <c r="W1325" s="257"/>
      <c r="X1325" s="257"/>
      <c r="Y1325" s="257"/>
      <c r="Z1325" s="257"/>
      <c r="AA1325" s="257"/>
      <c r="AB1325" s="257"/>
      <c r="AC1325" s="257"/>
      <c r="AD1325" s="257"/>
      <c r="AE1325" s="364">
        <f>AE1324</f>
        <v>0</v>
      </c>
      <c r="AF1325" s="364">
        <f t="shared" ref="AF1325:AR1325" si="3545">AF1324</f>
        <v>0</v>
      </c>
      <c r="AG1325" s="364">
        <f t="shared" si="3545"/>
        <v>0</v>
      </c>
      <c r="AH1325" s="364">
        <f t="shared" si="3545"/>
        <v>0</v>
      </c>
      <c r="AI1325" s="364">
        <f t="shared" si="3545"/>
        <v>0</v>
      </c>
      <c r="AJ1325" s="364">
        <f t="shared" si="3545"/>
        <v>0</v>
      </c>
      <c r="AK1325" s="364">
        <f t="shared" si="3545"/>
        <v>0</v>
      </c>
      <c r="AL1325" s="364">
        <f t="shared" si="3545"/>
        <v>0</v>
      </c>
      <c r="AM1325" s="364">
        <f t="shared" si="3545"/>
        <v>0</v>
      </c>
      <c r="AN1325" s="364">
        <f t="shared" si="3545"/>
        <v>0</v>
      </c>
      <c r="AO1325" s="364">
        <f t="shared" si="3545"/>
        <v>0</v>
      </c>
      <c r="AP1325" s="364">
        <f t="shared" si="3545"/>
        <v>0</v>
      </c>
      <c r="AQ1325" s="364">
        <f t="shared" si="3545"/>
        <v>0</v>
      </c>
      <c r="AR1325" s="364">
        <f t="shared" si="3545"/>
        <v>0</v>
      </c>
      <c r="AS1325" s="268"/>
    </row>
    <row r="1326" spans="1:45" ht="15" customHeight="1" outlineLevel="1">
      <c r="A1326" s="466"/>
      <c r="B1326" s="381"/>
      <c r="C1326" s="253"/>
      <c r="D1326" s="253"/>
      <c r="E1326" s="253"/>
      <c r="F1326" s="253"/>
      <c r="G1326" s="253"/>
      <c r="H1326" s="253"/>
      <c r="I1326" s="253"/>
      <c r="J1326" s="253"/>
      <c r="K1326" s="253"/>
      <c r="L1326" s="253"/>
      <c r="M1326" s="253"/>
      <c r="N1326" s="253"/>
      <c r="O1326" s="253"/>
      <c r="P1326" s="253"/>
      <c r="Q1326" s="253"/>
      <c r="R1326" s="253"/>
      <c r="S1326" s="253"/>
      <c r="T1326" s="253"/>
      <c r="U1326" s="253"/>
      <c r="V1326" s="253"/>
      <c r="W1326" s="253"/>
      <c r="X1326" s="253"/>
      <c r="Y1326" s="253"/>
      <c r="Z1326" s="253"/>
      <c r="AA1326" s="253"/>
      <c r="AB1326" s="253"/>
      <c r="AC1326" s="253"/>
      <c r="AD1326" s="253"/>
      <c r="AE1326" s="365"/>
      <c r="AF1326" s="378"/>
      <c r="AG1326" s="378"/>
      <c r="AH1326" s="378"/>
      <c r="AI1326" s="378"/>
      <c r="AJ1326" s="378"/>
      <c r="AK1326" s="378"/>
      <c r="AL1326" s="378"/>
      <c r="AM1326" s="378"/>
      <c r="AN1326" s="378"/>
      <c r="AO1326" s="378"/>
      <c r="AP1326" s="378"/>
      <c r="AQ1326" s="378"/>
      <c r="AR1326" s="378"/>
      <c r="AS1326" s="268"/>
    </row>
    <row r="1327" spans="1:45" ht="28.5" customHeight="1" outlineLevel="1">
      <c r="A1327" s="466">
        <v>44</v>
      </c>
      <c r="B1327" s="381" t="s">
        <v>136</v>
      </c>
      <c r="C1327" s="253" t="s">
        <v>25</v>
      </c>
      <c r="D1327" s="257"/>
      <c r="E1327" s="257"/>
      <c r="F1327" s="257"/>
      <c r="G1327" s="257"/>
      <c r="H1327" s="257"/>
      <c r="I1327" s="257"/>
      <c r="J1327" s="257"/>
      <c r="K1327" s="257"/>
      <c r="L1327" s="257"/>
      <c r="M1327" s="257"/>
      <c r="N1327" s="257"/>
      <c r="O1327" s="257"/>
      <c r="P1327" s="257"/>
      <c r="Q1327" s="257">
        <v>12</v>
      </c>
      <c r="R1327" s="257"/>
      <c r="S1327" s="257"/>
      <c r="T1327" s="257"/>
      <c r="U1327" s="257"/>
      <c r="V1327" s="257"/>
      <c r="W1327" s="257"/>
      <c r="X1327" s="257"/>
      <c r="Y1327" s="257"/>
      <c r="Z1327" s="257"/>
      <c r="AA1327" s="257"/>
      <c r="AB1327" s="257"/>
      <c r="AC1327" s="257"/>
      <c r="AD1327" s="257"/>
      <c r="AE1327" s="379"/>
      <c r="AF1327" s="368"/>
      <c r="AG1327" s="368"/>
      <c r="AH1327" s="368"/>
      <c r="AI1327" s="368"/>
      <c r="AJ1327" s="368"/>
      <c r="AK1327" s="368"/>
      <c r="AL1327" s="368"/>
      <c r="AM1327" s="368"/>
      <c r="AN1327" s="368"/>
      <c r="AO1327" s="368"/>
      <c r="AP1327" s="368"/>
      <c r="AQ1327" s="368"/>
      <c r="AR1327" s="368"/>
      <c r="AS1327" s="258">
        <f>SUM(AE1327:AR1327)</f>
        <v>0</v>
      </c>
    </row>
    <row r="1328" spans="1:45" ht="15" customHeight="1" outlineLevel="1">
      <c r="A1328" s="466"/>
      <c r="B1328" s="256" t="s">
        <v>724</v>
      </c>
      <c r="C1328" s="253" t="s">
        <v>163</v>
      </c>
      <c r="D1328" s="257"/>
      <c r="E1328" s="257"/>
      <c r="F1328" s="257"/>
      <c r="G1328" s="257"/>
      <c r="H1328" s="257"/>
      <c r="I1328" s="257"/>
      <c r="J1328" s="257"/>
      <c r="K1328" s="257"/>
      <c r="L1328" s="257"/>
      <c r="M1328" s="257"/>
      <c r="N1328" s="257"/>
      <c r="O1328" s="257"/>
      <c r="P1328" s="257"/>
      <c r="Q1328" s="257">
        <f>Q1327</f>
        <v>12</v>
      </c>
      <c r="R1328" s="257"/>
      <c r="S1328" s="257"/>
      <c r="T1328" s="257"/>
      <c r="U1328" s="257"/>
      <c r="V1328" s="257"/>
      <c r="W1328" s="257"/>
      <c r="X1328" s="257"/>
      <c r="Y1328" s="257"/>
      <c r="Z1328" s="257"/>
      <c r="AA1328" s="257"/>
      <c r="AB1328" s="257"/>
      <c r="AC1328" s="257"/>
      <c r="AD1328" s="257"/>
      <c r="AE1328" s="364">
        <f>AE1327</f>
        <v>0</v>
      </c>
      <c r="AF1328" s="364">
        <f t="shared" ref="AF1328:AR1328" si="3546">AF1327</f>
        <v>0</v>
      </c>
      <c r="AG1328" s="364">
        <f t="shared" si="3546"/>
        <v>0</v>
      </c>
      <c r="AH1328" s="364">
        <f t="shared" si="3546"/>
        <v>0</v>
      </c>
      <c r="AI1328" s="364">
        <f t="shared" si="3546"/>
        <v>0</v>
      </c>
      <c r="AJ1328" s="364">
        <f t="shared" si="3546"/>
        <v>0</v>
      </c>
      <c r="AK1328" s="364">
        <f t="shared" si="3546"/>
        <v>0</v>
      </c>
      <c r="AL1328" s="364">
        <f t="shared" si="3546"/>
        <v>0</v>
      </c>
      <c r="AM1328" s="364">
        <f t="shared" si="3546"/>
        <v>0</v>
      </c>
      <c r="AN1328" s="364">
        <f t="shared" si="3546"/>
        <v>0</v>
      </c>
      <c r="AO1328" s="364">
        <f t="shared" si="3546"/>
        <v>0</v>
      </c>
      <c r="AP1328" s="364">
        <f t="shared" si="3546"/>
        <v>0</v>
      </c>
      <c r="AQ1328" s="364">
        <f t="shared" si="3546"/>
        <v>0</v>
      </c>
      <c r="AR1328" s="364">
        <f t="shared" si="3546"/>
        <v>0</v>
      </c>
      <c r="AS1328" s="268"/>
    </row>
    <row r="1329" spans="1:45" ht="15" customHeight="1" outlineLevel="1">
      <c r="A1329" s="466"/>
      <c r="B1329" s="381"/>
      <c r="C1329" s="253"/>
      <c r="D1329" s="253"/>
      <c r="E1329" s="253"/>
      <c r="F1329" s="253"/>
      <c r="G1329" s="253"/>
      <c r="H1329" s="253"/>
      <c r="I1329" s="253"/>
      <c r="J1329" s="253"/>
      <c r="K1329" s="253"/>
      <c r="L1329" s="253"/>
      <c r="M1329" s="253"/>
      <c r="N1329" s="253"/>
      <c r="O1329" s="253"/>
      <c r="P1329" s="253"/>
      <c r="Q1329" s="253"/>
      <c r="R1329" s="253"/>
      <c r="S1329" s="253"/>
      <c r="T1329" s="253"/>
      <c r="U1329" s="253"/>
      <c r="V1329" s="253"/>
      <c r="W1329" s="253"/>
      <c r="X1329" s="253"/>
      <c r="Y1329" s="253"/>
      <c r="Z1329" s="253"/>
      <c r="AA1329" s="253"/>
      <c r="AB1329" s="253"/>
      <c r="AC1329" s="253"/>
      <c r="AD1329" s="253"/>
      <c r="AE1329" s="365"/>
      <c r="AF1329" s="378"/>
      <c r="AG1329" s="378"/>
      <c r="AH1329" s="378"/>
      <c r="AI1329" s="378"/>
      <c r="AJ1329" s="378"/>
      <c r="AK1329" s="378"/>
      <c r="AL1329" s="378"/>
      <c r="AM1329" s="378"/>
      <c r="AN1329" s="378"/>
      <c r="AO1329" s="378"/>
      <c r="AP1329" s="378"/>
      <c r="AQ1329" s="378"/>
      <c r="AR1329" s="378"/>
      <c r="AS1329" s="268"/>
    </row>
    <row r="1330" spans="1:45" ht="32.450000000000003" customHeight="1" outlineLevel="1">
      <c r="A1330" s="466">
        <v>45</v>
      </c>
      <c r="B1330" s="381" t="s">
        <v>137</v>
      </c>
      <c r="C1330" s="253" t="s">
        <v>25</v>
      </c>
      <c r="D1330" s="257"/>
      <c r="E1330" s="257"/>
      <c r="F1330" s="257"/>
      <c r="G1330" s="257"/>
      <c r="H1330" s="257"/>
      <c r="I1330" s="257"/>
      <c r="J1330" s="257"/>
      <c r="K1330" s="257"/>
      <c r="L1330" s="257"/>
      <c r="M1330" s="257"/>
      <c r="N1330" s="257"/>
      <c r="O1330" s="257"/>
      <c r="P1330" s="257"/>
      <c r="Q1330" s="257">
        <v>12</v>
      </c>
      <c r="R1330" s="257"/>
      <c r="S1330" s="257"/>
      <c r="T1330" s="257"/>
      <c r="U1330" s="257"/>
      <c r="V1330" s="257"/>
      <c r="W1330" s="257"/>
      <c r="X1330" s="257"/>
      <c r="Y1330" s="257"/>
      <c r="Z1330" s="257"/>
      <c r="AA1330" s="257"/>
      <c r="AB1330" s="257"/>
      <c r="AC1330" s="257"/>
      <c r="AD1330" s="257"/>
      <c r="AE1330" s="379"/>
      <c r="AF1330" s="368"/>
      <c r="AG1330" s="368"/>
      <c r="AH1330" s="368"/>
      <c r="AI1330" s="368"/>
      <c r="AJ1330" s="368"/>
      <c r="AK1330" s="368"/>
      <c r="AL1330" s="368"/>
      <c r="AM1330" s="368"/>
      <c r="AN1330" s="368"/>
      <c r="AO1330" s="368"/>
      <c r="AP1330" s="368"/>
      <c r="AQ1330" s="368"/>
      <c r="AR1330" s="368"/>
      <c r="AS1330" s="258">
        <f>SUM(AE1330:AR1330)</f>
        <v>0</v>
      </c>
    </row>
    <row r="1331" spans="1:45" ht="15" customHeight="1" outlineLevel="1">
      <c r="A1331" s="466"/>
      <c r="B1331" s="256" t="s">
        <v>724</v>
      </c>
      <c r="C1331" s="253" t="s">
        <v>163</v>
      </c>
      <c r="D1331" s="257"/>
      <c r="E1331" s="257"/>
      <c r="F1331" s="257"/>
      <c r="G1331" s="257"/>
      <c r="H1331" s="257"/>
      <c r="I1331" s="257"/>
      <c r="J1331" s="257"/>
      <c r="K1331" s="257"/>
      <c r="L1331" s="257"/>
      <c r="M1331" s="257"/>
      <c r="N1331" s="257"/>
      <c r="O1331" s="257"/>
      <c r="P1331" s="257"/>
      <c r="Q1331" s="257">
        <f>Q1330</f>
        <v>12</v>
      </c>
      <c r="R1331" s="257"/>
      <c r="S1331" s="257"/>
      <c r="T1331" s="257"/>
      <c r="U1331" s="257"/>
      <c r="V1331" s="257"/>
      <c r="W1331" s="257"/>
      <c r="X1331" s="257"/>
      <c r="Y1331" s="257"/>
      <c r="Z1331" s="257"/>
      <c r="AA1331" s="257"/>
      <c r="AB1331" s="257"/>
      <c r="AC1331" s="257"/>
      <c r="AD1331" s="257"/>
      <c r="AE1331" s="364">
        <f>AE1330</f>
        <v>0</v>
      </c>
      <c r="AF1331" s="364">
        <f t="shared" ref="AF1331:AR1331" si="3547">AF1330</f>
        <v>0</v>
      </c>
      <c r="AG1331" s="364">
        <f t="shared" si="3547"/>
        <v>0</v>
      </c>
      <c r="AH1331" s="364">
        <f t="shared" si="3547"/>
        <v>0</v>
      </c>
      <c r="AI1331" s="364">
        <f t="shared" si="3547"/>
        <v>0</v>
      </c>
      <c r="AJ1331" s="364">
        <f t="shared" si="3547"/>
        <v>0</v>
      </c>
      <c r="AK1331" s="364">
        <f t="shared" si="3547"/>
        <v>0</v>
      </c>
      <c r="AL1331" s="364">
        <f t="shared" si="3547"/>
        <v>0</v>
      </c>
      <c r="AM1331" s="364">
        <f t="shared" si="3547"/>
        <v>0</v>
      </c>
      <c r="AN1331" s="364">
        <f t="shared" si="3547"/>
        <v>0</v>
      </c>
      <c r="AO1331" s="364">
        <f t="shared" si="3547"/>
        <v>0</v>
      </c>
      <c r="AP1331" s="364">
        <f t="shared" si="3547"/>
        <v>0</v>
      </c>
      <c r="AQ1331" s="364">
        <f t="shared" si="3547"/>
        <v>0</v>
      </c>
      <c r="AR1331" s="364">
        <f t="shared" si="3547"/>
        <v>0</v>
      </c>
      <c r="AS1331" s="268"/>
    </row>
    <row r="1332" spans="1:45" ht="15" customHeight="1" outlineLevel="1">
      <c r="A1332" s="466"/>
      <c r="B1332" s="381"/>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365"/>
      <c r="AF1332" s="378"/>
      <c r="AG1332" s="378"/>
      <c r="AH1332" s="378"/>
      <c r="AI1332" s="378"/>
      <c r="AJ1332" s="378"/>
      <c r="AK1332" s="378"/>
      <c r="AL1332" s="378"/>
      <c r="AM1332" s="378"/>
      <c r="AN1332" s="378"/>
      <c r="AO1332" s="378"/>
      <c r="AP1332" s="378"/>
      <c r="AQ1332" s="378"/>
      <c r="AR1332" s="378"/>
      <c r="AS1332" s="268"/>
    </row>
    <row r="1333" spans="1:45" ht="32.1" customHeight="1" outlineLevel="1">
      <c r="A1333" s="466">
        <v>46</v>
      </c>
      <c r="B1333" s="381" t="s">
        <v>138</v>
      </c>
      <c r="C1333" s="253" t="s">
        <v>25</v>
      </c>
      <c r="D1333" s="257"/>
      <c r="E1333" s="257"/>
      <c r="F1333" s="257"/>
      <c r="G1333" s="257"/>
      <c r="H1333" s="257"/>
      <c r="I1333" s="257"/>
      <c r="J1333" s="257"/>
      <c r="K1333" s="257"/>
      <c r="L1333" s="257"/>
      <c r="M1333" s="257"/>
      <c r="N1333" s="257"/>
      <c r="O1333" s="257"/>
      <c r="P1333" s="257"/>
      <c r="Q1333" s="257">
        <v>12</v>
      </c>
      <c r="R1333" s="257"/>
      <c r="S1333" s="257"/>
      <c r="T1333" s="257"/>
      <c r="U1333" s="257"/>
      <c r="V1333" s="257"/>
      <c r="W1333" s="257"/>
      <c r="X1333" s="257"/>
      <c r="Y1333" s="257"/>
      <c r="Z1333" s="257"/>
      <c r="AA1333" s="257"/>
      <c r="AB1333" s="257"/>
      <c r="AC1333" s="257"/>
      <c r="AD1333" s="257"/>
      <c r="AE1333" s="379"/>
      <c r="AF1333" s="368"/>
      <c r="AG1333" s="368"/>
      <c r="AH1333" s="368"/>
      <c r="AI1333" s="368"/>
      <c r="AJ1333" s="368"/>
      <c r="AK1333" s="368"/>
      <c r="AL1333" s="368"/>
      <c r="AM1333" s="368"/>
      <c r="AN1333" s="368"/>
      <c r="AO1333" s="368"/>
      <c r="AP1333" s="368"/>
      <c r="AQ1333" s="368"/>
      <c r="AR1333" s="368"/>
      <c r="AS1333" s="258">
        <f>SUM(AE1333:AR1333)</f>
        <v>0</v>
      </c>
    </row>
    <row r="1334" spans="1:45" ht="15" customHeight="1" outlineLevel="1">
      <c r="A1334" s="466"/>
      <c r="B1334" s="256" t="s">
        <v>724</v>
      </c>
      <c r="C1334" s="253" t="s">
        <v>163</v>
      </c>
      <c r="D1334" s="257"/>
      <c r="E1334" s="257"/>
      <c r="F1334" s="257"/>
      <c r="G1334" s="257"/>
      <c r="H1334" s="257"/>
      <c r="I1334" s="257"/>
      <c r="J1334" s="257"/>
      <c r="K1334" s="257"/>
      <c r="L1334" s="257"/>
      <c r="M1334" s="257"/>
      <c r="N1334" s="257"/>
      <c r="O1334" s="257"/>
      <c r="P1334" s="257"/>
      <c r="Q1334" s="257">
        <f>Q1333</f>
        <v>12</v>
      </c>
      <c r="R1334" s="257"/>
      <c r="S1334" s="257"/>
      <c r="T1334" s="257"/>
      <c r="U1334" s="257"/>
      <c r="V1334" s="257"/>
      <c r="W1334" s="257"/>
      <c r="X1334" s="257"/>
      <c r="Y1334" s="257"/>
      <c r="Z1334" s="257"/>
      <c r="AA1334" s="257"/>
      <c r="AB1334" s="257"/>
      <c r="AC1334" s="257"/>
      <c r="AD1334" s="257"/>
      <c r="AE1334" s="364">
        <f>AE1333</f>
        <v>0</v>
      </c>
      <c r="AF1334" s="364">
        <f t="shared" ref="AF1334:AR1334" si="3548">AF1333</f>
        <v>0</v>
      </c>
      <c r="AG1334" s="364">
        <f t="shared" si="3548"/>
        <v>0</v>
      </c>
      <c r="AH1334" s="364">
        <f t="shared" si="3548"/>
        <v>0</v>
      </c>
      <c r="AI1334" s="364">
        <f t="shared" si="3548"/>
        <v>0</v>
      </c>
      <c r="AJ1334" s="364">
        <f t="shared" si="3548"/>
        <v>0</v>
      </c>
      <c r="AK1334" s="364">
        <f t="shared" si="3548"/>
        <v>0</v>
      </c>
      <c r="AL1334" s="364">
        <f t="shared" si="3548"/>
        <v>0</v>
      </c>
      <c r="AM1334" s="364">
        <f t="shared" si="3548"/>
        <v>0</v>
      </c>
      <c r="AN1334" s="364">
        <f t="shared" si="3548"/>
        <v>0</v>
      </c>
      <c r="AO1334" s="364">
        <f t="shared" si="3548"/>
        <v>0</v>
      </c>
      <c r="AP1334" s="364">
        <f t="shared" si="3548"/>
        <v>0</v>
      </c>
      <c r="AQ1334" s="364">
        <f t="shared" si="3548"/>
        <v>0</v>
      </c>
      <c r="AR1334" s="364">
        <f t="shared" si="3548"/>
        <v>0</v>
      </c>
      <c r="AS1334" s="268"/>
    </row>
    <row r="1335" spans="1:45" ht="15" customHeight="1" outlineLevel="1">
      <c r="A1335" s="466"/>
      <c r="B1335" s="381"/>
      <c r="C1335" s="253"/>
      <c r="D1335" s="253"/>
      <c r="E1335" s="253"/>
      <c r="F1335" s="253"/>
      <c r="G1335" s="253"/>
      <c r="H1335" s="253"/>
      <c r="I1335" s="253"/>
      <c r="J1335" s="253"/>
      <c r="K1335" s="253"/>
      <c r="L1335" s="253"/>
      <c r="M1335" s="253"/>
      <c r="N1335" s="253"/>
      <c r="O1335" s="253"/>
      <c r="P1335" s="253"/>
      <c r="Q1335" s="253"/>
      <c r="R1335" s="253"/>
      <c r="S1335" s="253"/>
      <c r="T1335" s="253"/>
      <c r="U1335" s="253"/>
      <c r="V1335" s="253"/>
      <c r="W1335" s="253"/>
      <c r="X1335" s="253"/>
      <c r="Y1335" s="253"/>
      <c r="Z1335" s="253"/>
      <c r="AA1335" s="253"/>
      <c r="AB1335" s="253"/>
      <c r="AC1335" s="253"/>
      <c r="AD1335" s="253"/>
      <c r="AE1335" s="365"/>
      <c r="AF1335" s="378"/>
      <c r="AG1335" s="378"/>
      <c r="AH1335" s="378"/>
      <c r="AI1335" s="378"/>
      <c r="AJ1335" s="378"/>
      <c r="AK1335" s="378"/>
      <c r="AL1335" s="378"/>
      <c r="AM1335" s="378"/>
      <c r="AN1335" s="378"/>
      <c r="AO1335" s="378"/>
      <c r="AP1335" s="378"/>
      <c r="AQ1335" s="378"/>
      <c r="AR1335" s="378"/>
      <c r="AS1335" s="268"/>
    </row>
    <row r="1336" spans="1:45" ht="35.450000000000003" customHeight="1" outlineLevel="1">
      <c r="A1336" s="466">
        <v>47</v>
      </c>
      <c r="B1336" s="381" t="s">
        <v>139</v>
      </c>
      <c r="C1336" s="253" t="s">
        <v>25</v>
      </c>
      <c r="D1336" s="257"/>
      <c r="E1336" s="257"/>
      <c r="F1336" s="257"/>
      <c r="G1336" s="257"/>
      <c r="H1336" s="257"/>
      <c r="I1336" s="257"/>
      <c r="J1336" s="257"/>
      <c r="K1336" s="257"/>
      <c r="L1336" s="257"/>
      <c r="M1336" s="257"/>
      <c r="N1336" s="257"/>
      <c r="O1336" s="257"/>
      <c r="P1336" s="257"/>
      <c r="Q1336" s="257">
        <v>12</v>
      </c>
      <c r="R1336" s="257"/>
      <c r="S1336" s="257"/>
      <c r="T1336" s="257"/>
      <c r="U1336" s="257"/>
      <c r="V1336" s="257"/>
      <c r="W1336" s="257"/>
      <c r="X1336" s="257"/>
      <c r="Y1336" s="257"/>
      <c r="Z1336" s="257"/>
      <c r="AA1336" s="257"/>
      <c r="AB1336" s="257"/>
      <c r="AC1336" s="257"/>
      <c r="AD1336" s="257"/>
      <c r="AE1336" s="379"/>
      <c r="AF1336" s="368"/>
      <c r="AG1336" s="368"/>
      <c r="AH1336" s="368"/>
      <c r="AI1336" s="368"/>
      <c r="AJ1336" s="368"/>
      <c r="AK1336" s="368"/>
      <c r="AL1336" s="368"/>
      <c r="AM1336" s="368"/>
      <c r="AN1336" s="368"/>
      <c r="AO1336" s="368"/>
      <c r="AP1336" s="368"/>
      <c r="AQ1336" s="368"/>
      <c r="AR1336" s="368"/>
      <c r="AS1336" s="258">
        <f>SUM(AE1336:AR1336)</f>
        <v>0</v>
      </c>
    </row>
    <row r="1337" spans="1:45" ht="15" customHeight="1" outlineLevel="1">
      <c r="A1337" s="466"/>
      <c r="B1337" s="256" t="s">
        <v>724</v>
      </c>
      <c r="C1337" s="253" t="s">
        <v>163</v>
      </c>
      <c r="D1337" s="257"/>
      <c r="E1337" s="257"/>
      <c r="F1337" s="257"/>
      <c r="G1337" s="257"/>
      <c r="H1337" s="257"/>
      <c r="I1337" s="257"/>
      <c r="J1337" s="257"/>
      <c r="K1337" s="257"/>
      <c r="L1337" s="257"/>
      <c r="M1337" s="257"/>
      <c r="N1337" s="257"/>
      <c r="O1337" s="257"/>
      <c r="P1337" s="257"/>
      <c r="Q1337" s="257">
        <f>Q1336</f>
        <v>12</v>
      </c>
      <c r="R1337" s="257"/>
      <c r="S1337" s="257"/>
      <c r="T1337" s="257"/>
      <c r="U1337" s="257"/>
      <c r="V1337" s="257"/>
      <c r="W1337" s="257"/>
      <c r="X1337" s="257"/>
      <c r="Y1337" s="257"/>
      <c r="Z1337" s="257"/>
      <c r="AA1337" s="257"/>
      <c r="AB1337" s="257"/>
      <c r="AC1337" s="257"/>
      <c r="AD1337" s="257"/>
      <c r="AE1337" s="364">
        <f>AE1336</f>
        <v>0</v>
      </c>
      <c r="AF1337" s="364">
        <f t="shared" ref="AF1337:AR1337" si="3549">AF1336</f>
        <v>0</v>
      </c>
      <c r="AG1337" s="364">
        <f t="shared" si="3549"/>
        <v>0</v>
      </c>
      <c r="AH1337" s="364">
        <f t="shared" si="3549"/>
        <v>0</v>
      </c>
      <c r="AI1337" s="364">
        <f t="shared" si="3549"/>
        <v>0</v>
      </c>
      <c r="AJ1337" s="364">
        <f t="shared" si="3549"/>
        <v>0</v>
      </c>
      <c r="AK1337" s="364">
        <f t="shared" si="3549"/>
        <v>0</v>
      </c>
      <c r="AL1337" s="364">
        <f t="shared" si="3549"/>
        <v>0</v>
      </c>
      <c r="AM1337" s="364">
        <f t="shared" si="3549"/>
        <v>0</v>
      </c>
      <c r="AN1337" s="364">
        <f t="shared" si="3549"/>
        <v>0</v>
      </c>
      <c r="AO1337" s="364">
        <f t="shared" si="3549"/>
        <v>0</v>
      </c>
      <c r="AP1337" s="364">
        <f t="shared" si="3549"/>
        <v>0</v>
      </c>
      <c r="AQ1337" s="364">
        <f t="shared" si="3549"/>
        <v>0</v>
      </c>
      <c r="AR1337" s="364">
        <f t="shared" si="3549"/>
        <v>0</v>
      </c>
      <c r="AS1337" s="268"/>
    </row>
    <row r="1338" spans="1:45" ht="15" customHeight="1" outlineLevel="1">
      <c r="A1338" s="466"/>
      <c r="B1338" s="381"/>
      <c r="C1338" s="253"/>
      <c r="D1338" s="253"/>
      <c r="E1338" s="253"/>
      <c r="F1338" s="253"/>
      <c r="G1338" s="253"/>
      <c r="H1338" s="253"/>
      <c r="I1338" s="253"/>
      <c r="J1338" s="253"/>
      <c r="K1338" s="253"/>
      <c r="L1338" s="253"/>
      <c r="M1338" s="253"/>
      <c r="N1338" s="253"/>
      <c r="O1338" s="253"/>
      <c r="P1338" s="253"/>
      <c r="Q1338" s="253"/>
      <c r="R1338" s="253"/>
      <c r="S1338" s="253"/>
      <c r="T1338" s="253"/>
      <c r="U1338" s="253"/>
      <c r="V1338" s="253"/>
      <c r="W1338" s="253"/>
      <c r="X1338" s="253"/>
      <c r="Y1338" s="253"/>
      <c r="Z1338" s="253"/>
      <c r="AA1338" s="253"/>
      <c r="AB1338" s="253"/>
      <c r="AC1338" s="253"/>
      <c r="AD1338" s="253"/>
      <c r="AE1338" s="365"/>
      <c r="AF1338" s="378"/>
      <c r="AG1338" s="378"/>
      <c r="AH1338" s="378"/>
      <c r="AI1338" s="378"/>
      <c r="AJ1338" s="378"/>
      <c r="AK1338" s="378"/>
      <c r="AL1338" s="378"/>
      <c r="AM1338" s="378"/>
      <c r="AN1338" s="378"/>
      <c r="AO1338" s="378"/>
      <c r="AP1338" s="378"/>
      <c r="AQ1338" s="378"/>
      <c r="AR1338" s="378"/>
      <c r="AS1338" s="268"/>
    </row>
    <row r="1339" spans="1:45" ht="39.75" customHeight="1" outlineLevel="1">
      <c r="A1339" s="466">
        <v>48</v>
      </c>
      <c r="B1339" s="381" t="s">
        <v>140</v>
      </c>
      <c r="C1339" s="253" t="s">
        <v>25</v>
      </c>
      <c r="D1339" s="257"/>
      <c r="E1339" s="257"/>
      <c r="F1339" s="257"/>
      <c r="G1339" s="257"/>
      <c r="H1339" s="257"/>
      <c r="I1339" s="257"/>
      <c r="J1339" s="257"/>
      <c r="K1339" s="257"/>
      <c r="L1339" s="257"/>
      <c r="M1339" s="257"/>
      <c r="N1339" s="257"/>
      <c r="O1339" s="257"/>
      <c r="P1339" s="257"/>
      <c r="Q1339" s="257">
        <v>12</v>
      </c>
      <c r="R1339" s="257"/>
      <c r="S1339" s="257"/>
      <c r="T1339" s="257"/>
      <c r="U1339" s="257"/>
      <c r="V1339" s="257"/>
      <c r="W1339" s="257"/>
      <c r="X1339" s="257"/>
      <c r="Y1339" s="257"/>
      <c r="Z1339" s="257"/>
      <c r="AA1339" s="257"/>
      <c r="AB1339" s="257"/>
      <c r="AC1339" s="257"/>
      <c r="AD1339" s="257"/>
      <c r="AE1339" s="379"/>
      <c r="AF1339" s="368"/>
      <c r="AG1339" s="368"/>
      <c r="AH1339" s="368"/>
      <c r="AI1339" s="368"/>
      <c r="AJ1339" s="368"/>
      <c r="AK1339" s="368"/>
      <c r="AL1339" s="368"/>
      <c r="AM1339" s="368"/>
      <c r="AN1339" s="368"/>
      <c r="AO1339" s="368"/>
      <c r="AP1339" s="368"/>
      <c r="AQ1339" s="368"/>
      <c r="AR1339" s="368"/>
      <c r="AS1339" s="258">
        <f>SUM(AE1339:AR1339)</f>
        <v>0</v>
      </c>
    </row>
    <row r="1340" spans="1:45" ht="15" customHeight="1" outlineLevel="1">
      <c r="A1340" s="466"/>
      <c r="B1340" s="256" t="s">
        <v>724</v>
      </c>
      <c r="C1340" s="253" t="s">
        <v>163</v>
      </c>
      <c r="D1340" s="257"/>
      <c r="E1340" s="257"/>
      <c r="F1340" s="257"/>
      <c r="G1340" s="257"/>
      <c r="H1340" s="257"/>
      <c r="I1340" s="257"/>
      <c r="J1340" s="257"/>
      <c r="K1340" s="257"/>
      <c r="L1340" s="257"/>
      <c r="M1340" s="257"/>
      <c r="N1340" s="257"/>
      <c r="O1340" s="257"/>
      <c r="P1340" s="257"/>
      <c r="Q1340" s="257">
        <f>Q1339</f>
        <v>12</v>
      </c>
      <c r="R1340" s="257"/>
      <c r="S1340" s="257"/>
      <c r="T1340" s="257"/>
      <c r="U1340" s="257"/>
      <c r="V1340" s="257"/>
      <c r="W1340" s="257"/>
      <c r="X1340" s="257"/>
      <c r="Y1340" s="257"/>
      <c r="Z1340" s="257"/>
      <c r="AA1340" s="257"/>
      <c r="AB1340" s="257"/>
      <c r="AC1340" s="257"/>
      <c r="AD1340" s="257"/>
      <c r="AE1340" s="364">
        <f>AE1339</f>
        <v>0</v>
      </c>
      <c r="AF1340" s="364">
        <f t="shared" ref="AF1340:AR1340" si="3550">AF1339</f>
        <v>0</v>
      </c>
      <c r="AG1340" s="364">
        <f t="shared" si="3550"/>
        <v>0</v>
      </c>
      <c r="AH1340" s="364">
        <f t="shared" si="3550"/>
        <v>0</v>
      </c>
      <c r="AI1340" s="364">
        <f t="shared" si="3550"/>
        <v>0</v>
      </c>
      <c r="AJ1340" s="364">
        <f t="shared" si="3550"/>
        <v>0</v>
      </c>
      <c r="AK1340" s="364">
        <f t="shared" si="3550"/>
        <v>0</v>
      </c>
      <c r="AL1340" s="364">
        <f t="shared" si="3550"/>
        <v>0</v>
      </c>
      <c r="AM1340" s="364">
        <f t="shared" si="3550"/>
        <v>0</v>
      </c>
      <c r="AN1340" s="364">
        <f t="shared" si="3550"/>
        <v>0</v>
      </c>
      <c r="AO1340" s="364">
        <f t="shared" si="3550"/>
        <v>0</v>
      </c>
      <c r="AP1340" s="364">
        <f t="shared" si="3550"/>
        <v>0</v>
      </c>
      <c r="AQ1340" s="364">
        <f t="shared" si="3550"/>
        <v>0</v>
      </c>
      <c r="AR1340" s="364">
        <f t="shared" si="3550"/>
        <v>0</v>
      </c>
      <c r="AS1340" s="268"/>
    </row>
    <row r="1341" spans="1:45" ht="15" customHeight="1" outlineLevel="1">
      <c r="A1341" s="466"/>
      <c r="B1341" s="381"/>
      <c r="C1341" s="253"/>
      <c r="D1341" s="253"/>
      <c r="E1341" s="253"/>
      <c r="F1341" s="253"/>
      <c r="G1341" s="253"/>
      <c r="H1341" s="253"/>
      <c r="I1341" s="253"/>
      <c r="J1341" s="253"/>
      <c r="K1341" s="253"/>
      <c r="L1341" s="253"/>
      <c r="M1341" s="253"/>
      <c r="N1341" s="253"/>
      <c r="O1341" s="253"/>
      <c r="P1341" s="253"/>
      <c r="Q1341" s="253"/>
      <c r="R1341" s="253"/>
      <c r="S1341" s="253"/>
      <c r="T1341" s="253"/>
      <c r="U1341" s="253"/>
      <c r="V1341" s="253"/>
      <c r="W1341" s="253"/>
      <c r="X1341" s="253"/>
      <c r="Y1341" s="253"/>
      <c r="Z1341" s="253"/>
      <c r="AA1341" s="253"/>
      <c r="AB1341" s="253"/>
      <c r="AC1341" s="253"/>
      <c r="AD1341" s="253"/>
      <c r="AE1341" s="365"/>
      <c r="AF1341" s="378"/>
      <c r="AG1341" s="378"/>
      <c r="AH1341" s="378"/>
      <c r="AI1341" s="378"/>
      <c r="AJ1341" s="378"/>
      <c r="AK1341" s="378"/>
      <c r="AL1341" s="378"/>
      <c r="AM1341" s="378"/>
      <c r="AN1341" s="378"/>
      <c r="AO1341" s="378"/>
      <c r="AP1341" s="378"/>
      <c r="AQ1341" s="378"/>
      <c r="AR1341" s="378"/>
      <c r="AS1341" s="268"/>
    </row>
    <row r="1342" spans="1:45" ht="33" customHeight="1" outlineLevel="1">
      <c r="A1342" s="466">
        <v>49</v>
      </c>
      <c r="B1342" s="381" t="s">
        <v>141</v>
      </c>
      <c r="C1342" s="253" t="s">
        <v>25</v>
      </c>
      <c r="D1342" s="257"/>
      <c r="E1342" s="257"/>
      <c r="F1342" s="257"/>
      <c r="G1342" s="257"/>
      <c r="H1342" s="257"/>
      <c r="I1342" s="257"/>
      <c r="J1342" s="257"/>
      <c r="K1342" s="257"/>
      <c r="L1342" s="257"/>
      <c r="M1342" s="257"/>
      <c r="N1342" s="257"/>
      <c r="O1342" s="257"/>
      <c r="P1342" s="257"/>
      <c r="Q1342" s="257">
        <v>12</v>
      </c>
      <c r="R1342" s="257"/>
      <c r="S1342" s="257"/>
      <c r="T1342" s="257"/>
      <c r="U1342" s="257"/>
      <c r="V1342" s="257"/>
      <c r="W1342" s="257"/>
      <c r="X1342" s="257"/>
      <c r="Y1342" s="257"/>
      <c r="Z1342" s="257"/>
      <c r="AA1342" s="257"/>
      <c r="AB1342" s="257"/>
      <c r="AC1342" s="257"/>
      <c r="AD1342" s="257"/>
      <c r="AE1342" s="379"/>
      <c r="AF1342" s="368"/>
      <c r="AG1342" s="368"/>
      <c r="AH1342" s="368"/>
      <c r="AI1342" s="368"/>
      <c r="AJ1342" s="368"/>
      <c r="AK1342" s="368"/>
      <c r="AL1342" s="368"/>
      <c r="AM1342" s="368"/>
      <c r="AN1342" s="368"/>
      <c r="AO1342" s="368"/>
      <c r="AP1342" s="368"/>
      <c r="AQ1342" s="368"/>
      <c r="AR1342" s="368"/>
      <c r="AS1342" s="258">
        <f>SUM(AE1342:AR1342)</f>
        <v>0</v>
      </c>
    </row>
    <row r="1343" spans="1:45" ht="15" customHeight="1" outlineLevel="1">
      <c r="A1343" s="466"/>
      <c r="B1343" s="256" t="s">
        <v>724</v>
      </c>
      <c r="C1343" s="253" t="s">
        <v>163</v>
      </c>
      <c r="D1343" s="257"/>
      <c r="E1343" s="257"/>
      <c r="F1343" s="257"/>
      <c r="G1343" s="257"/>
      <c r="H1343" s="257"/>
      <c r="I1343" s="257"/>
      <c r="J1343" s="257"/>
      <c r="K1343" s="257"/>
      <c r="L1343" s="257"/>
      <c r="M1343" s="257"/>
      <c r="N1343" s="257"/>
      <c r="O1343" s="257"/>
      <c r="P1343" s="257"/>
      <c r="Q1343" s="257">
        <f>Q1342</f>
        <v>12</v>
      </c>
      <c r="R1343" s="257"/>
      <c r="S1343" s="257"/>
      <c r="T1343" s="257"/>
      <c r="U1343" s="257"/>
      <c r="V1343" s="257"/>
      <c r="W1343" s="257"/>
      <c r="X1343" s="257"/>
      <c r="Y1343" s="257"/>
      <c r="Z1343" s="257"/>
      <c r="AA1343" s="257"/>
      <c r="AB1343" s="257"/>
      <c r="AC1343" s="257"/>
      <c r="AD1343" s="257"/>
      <c r="AE1343" s="364">
        <f>AE1342</f>
        <v>0</v>
      </c>
      <c r="AF1343" s="364">
        <f t="shared" ref="AF1343:AR1343" si="3551">AF1342</f>
        <v>0</v>
      </c>
      <c r="AG1343" s="364">
        <f t="shared" si="3551"/>
        <v>0</v>
      </c>
      <c r="AH1343" s="364">
        <f t="shared" si="3551"/>
        <v>0</v>
      </c>
      <c r="AI1343" s="364">
        <f t="shared" si="3551"/>
        <v>0</v>
      </c>
      <c r="AJ1343" s="364">
        <f t="shared" si="3551"/>
        <v>0</v>
      </c>
      <c r="AK1343" s="364">
        <f t="shared" si="3551"/>
        <v>0</v>
      </c>
      <c r="AL1343" s="364">
        <f t="shared" si="3551"/>
        <v>0</v>
      </c>
      <c r="AM1343" s="364">
        <f t="shared" si="3551"/>
        <v>0</v>
      </c>
      <c r="AN1343" s="364">
        <f t="shared" si="3551"/>
        <v>0</v>
      </c>
      <c r="AO1343" s="364">
        <f t="shared" si="3551"/>
        <v>0</v>
      </c>
      <c r="AP1343" s="364">
        <f t="shared" si="3551"/>
        <v>0</v>
      </c>
      <c r="AQ1343" s="364">
        <f t="shared" si="3551"/>
        <v>0</v>
      </c>
      <c r="AR1343" s="364">
        <f t="shared" si="3551"/>
        <v>0</v>
      </c>
      <c r="AS1343" s="268"/>
    </row>
    <row r="1344" spans="1:45" outlineLevel="1">
      <c r="A1344" s="466"/>
      <c r="AS1344" s="672"/>
    </row>
    <row r="1345" spans="1:45" ht="15.75" outlineLevel="1">
      <c r="A1345" s="466"/>
      <c r="B1345" s="676" t="s">
        <v>935</v>
      </c>
      <c r="AS1345" s="672"/>
    </row>
    <row r="1346" spans="1:45" outlineLevel="1">
      <c r="A1346" s="466">
        <v>50</v>
      </c>
      <c r="AS1346" s="672"/>
    </row>
    <row r="1347" spans="1:45" ht="15.75" outlineLevel="1">
      <c r="A1347" s="466"/>
      <c r="B1347" s="381" t="s">
        <v>934</v>
      </c>
      <c r="C1347" s="253" t="s">
        <v>25</v>
      </c>
      <c r="D1347" s="257"/>
      <c r="E1347" s="257"/>
      <c r="F1347" s="257"/>
      <c r="G1347" s="257"/>
      <c r="H1347" s="257"/>
      <c r="I1347" s="257"/>
      <c r="J1347" s="257"/>
      <c r="K1347" s="257"/>
      <c r="L1347" s="257"/>
      <c r="M1347" s="257"/>
      <c r="N1347" s="257"/>
      <c r="O1347" s="257"/>
      <c r="P1347" s="257"/>
      <c r="Q1347" s="257">
        <v>12</v>
      </c>
      <c r="R1347" s="257"/>
      <c r="S1347" s="257"/>
      <c r="T1347" s="257"/>
      <c r="U1347" s="257"/>
      <c r="V1347" s="257"/>
      <c r="W1347" s="257"/>
      <c r="X1347" s="257"/>
      <c r="Y1347" s="257"/>
      <c r="Z1347" s="257"/>
      <c r="AA1347" s="257"/>
      <c r="AB1347" s="257"/>
      <c r="AC1347" s="257"/>
      <c r="AD1347" s="257"/>
      <c r="AE1347" s="379"/>
      <c r="AF1347" s="368"/>
      <c r="AG1347" s="368"/>
      <c r="AH1347" s="368"/>
      <c r="AI1347" s="368"/>
      <c r="AJ1347" s="368"/>
      <c r="AK1347" s="368"/>
      <c r="AL1347" s="368"/>
      <c r="AM1347" s="368"/>
      <c r="AN1347" s="368"/>
      <c r="AO1347" s="368"/>
      <c r="AP1347" s="368"/>
      <c r="AQ1347" s="368"/>
      <c r="AR1347" s="368"/>
      <c r="AS1347" s="258">
        <f>SUM(AE1347:AR1347)</f>
        <v>0</v>
      </c>
    </row>
    <row r="1348" spans="1:45" outlineLevel="1">
      <c r="A1348" s="466"/>
      <c r="B1348" s="256" t="s">
        <v>724</v>
      </c>
      <c r="C1348" s="253" t="s">
        <v>163</v>
      </c>
      <c r="D1348" s="257"/>
      <c r="E1348" s="257"/>
      <c r="F1348" s="257"/>
      <c r="G1348" s="257"/>
      <c r="H1348" s="257"/>
      <c r="I1348" s="257"/>
      <c r="J1348" s="257"/>
      <c r="K1348" s="257"/>
      <c r="L1348" s="257"/>
      <c r="M1348" s="257"/>
      <c r="N1348" s="257"/>
      <c r="O1348" s="257"/>
      <c r="P1348" s="257"/>
      <c r="Q1348" s="257">
        <f>Q1347</f>
        <v>12</v>
      </c>
      <c r="R1348" s="257"/>
      <c r="S1348" s="257"/>
      <c r="T1348" s="257"/>
      <c r="U1348" s="257"/>
      <c r="V1348" s="257"/>
      <c r="W1348" s="257"/>
      <c r="X1348" s="257"/>
      <c r="Y1348" s="257"/>
      <c r="Z1348" s="257"/>
      <c r="AA1348" s="257"/>
      <c r="AB1348" s="257"/>
      <c r="AC1348" s="257"/>
      <c r="AD1348" s="257"/>
      <c r="AE1348" s="364">
        <f>AE1347</f>
        <v>0</v>
      </c>
      <c r="AF1348" s="364">
        <f t="shared" ref="AF1348:AR1348" si="3552">AF1347</f>
        <v>0</v>
      </c>
      <c r="AG1348" s="364">
        <f t="shared" si="3552"/>
        <v>0</v>
      </c>
      <c r="AH1348" s="364">
        <f t="shared" si="3552"/>
        <v>0</v>
      </c>
      <c r="AI1348" s="364">
        <f t="shared" si="3552"/>
        <v>0</v>
      </c>
      <c r="AJ1348" s="364">
        <f t="shared" si="3552"/>
        <v>0</v>
      </c>
      <c r="AK1348" s="364">
        <f t="shared" si="3552"/>
        <v>0</v>
      </c>
      <c r="AL1348" s="364">
        <f t="shared" si="3552"/>
        <v>0</v>
      </c>
      <c r="AM1348" s="364">
        <f t="shared" si="3552"/>
        <v>0</v>
      </c>
      <c r="AN1348" s="364">
        <f t="shared" si="3552"/>
        <v>0</v>
      </c>
      <c r="AO1348" s="364">
        <f t="shared" si="3552"/>
        <v>0</v>
      </c>
      <c r="AP1348" s="364">
        <f t="shared" si="3552"/>
        <v>0</v>
      </c>
      <c r="AQ1348" s="364">
        <f t="shared" si="3552"/>
        <v>0</v>
      </c>
      <c r="AR1348" s="364">
        <f t="shared" si="3552"/>
        <v>0</v>
      </c>
      <c r="AS1348" s="268"/>
    </row>
    <row r="1349" spans="1:45" ht="15" customHeight="1" outlineLevel="1">
      <c r="A1349" s="466"/>
      <c r="B1349" s="256"/>
      <c r="C1349" s="267"/>
      <c r="D1349" s="253"/>
      <c r="E1349" s="253"/>
      <c r="F1349" s="253"/>
      <c r="G1349" s="253"/>
      <c r="H1349" s="253"/>
      <c r="I1349" s="253"/>
      <c r="J1349" s="253"/>
      <c r="K1349" s="253"/>
      <c r="L1349" s="253"/>
      <c r="M1349" s="253"/>
      <c r="N1349" s="253"/>
      <c r="O1349" s="253"/>
      <c r="P1349" s="253"/>
      <c r="Q1349" s="253"/>
      <c r="R1349" s="253"/>
      <c r="S1349" s="253"/>
      <c r="T1349" s="253"/>
      <c r="U1349" s="253"/>
      <c r="V1349" s="253"/>
      <c r="W1349" s="253"/>
      <c r="X1349" s="253"/>
      <c r="Y1349" s="253"/>
      <c r="Z1349" s="253"/>
      <c r="AA1349" s="253"/>
      <c r="AB1349" s="253"/>
      <c r="AC1349" s="253"/>
      <c r="AD1349" s="253"/>
      <c r="AE1349" s="263"/>
      <c r="AF1349" s="263"/>
      <c r="AG1349" s="263"/>
      <c r="AH1349" s="263"/>
      <c r="AI1349" s="263"/>
      <c r="AJ1349" s="263"/>
      <c r="AK1349" s="263"/>
      <c r="AL1349" s="263"/>
      <c r="AM1349" s="263"/>
      <c r="AN1349" s="263"/>
      <c r="AO1349" s="263"/>
      <c r="AP1349" s="263"/>
      <c r="AQ1349" s="263"/>
      <c r="AR1349" s="263"/>
      <c r="AS1349" s="268"/>
    </row>
    <row r="1350" spans="1:45" ht="15.75">
      <c r="B1350" s="288" t="s">
        <v>725</v>
      </c>
      <c r="C1350" s="290"/>
      <c r="D1350" s="290">
        <f>SUM(D1188:D1343)</f>
        <v>0</v>
      </c>
      <c r="E1350" s="290"/>
      <c r="F1350" s="290"/>
      <c r="G1350" s="290"/>
      <c r="H1350" s="290"/>
      <c r="I1350" s="290"/>
      <c r="J1350" s="290"/>
      <c r="K1350" s="290"/>
      <c r="L1350" s="290"/>
      <c r="M1350" s="290"/>
      <c r="N1350" s="290"/>
      <c r="O1350" s="290"/>
      <c r="P1350" s="290"/>
      <c r="Q1350" s="290"/>
      <c r="R1350" s="290">
        <f>SUM(R1188:R1343)</f>
        <v>0</v>
      </c>
      <c r="S1350" s="290"/>
      <c r="T1350" s="290"/>
      <c r="U1350" s="290"/>
      <c r="V1350" s="290"/>
      <c r="W1350" s="290"/>
      <c r="X1350" s="290"/>
      <c r="Y1350" s="290"/>
      <c r="Z1350" s="290"/>
      <c r="AA1350" s="290"/>
      <c r="AB1350" s="290"/>
      <c r="AC1350" s="290"/>
      <c r="AD1350" s="290"/>
      <c r="AE1350" s="290">
        <f>IF(AE1186="kWh",SUMPRODUCT(D1188:D1348,AE1188:AE1348))</f>
        <v>0</v>
      </c>
      <c r="AF1350" s="290">
        <f>IF(AF1186="kWh",SUMPRODUCT(D1188:D1348,AF1188:AF1348))</f>
        <v>0</v>
      </c>
      <c r="AG1350" s="290">
        <f>IF(AG1186="kw",SUMPRODUCT(Q1188:Q1348,R1188:R1348,AG1188:AG1348),SUMPRODUCT(D1188:D1348,AG1188:AG1348))</f>
        <v>0</v>
      </c>
      <c r="AH1350" s="290">
        <f>IF(AH1186="kw",SUMPRODUCT(Q1188:Q1343,R1188:R1343,AH1188:AH1343),SUMPRODUCT(D1188:D1343,AH1188:AH1343))</f>
        <v>0</v>
      </c>
      <c r="AI1350" s="290">
        <f>IF(AI1186="kw",SUMPRODUCT(Q1188:Q1343,R1188:R1343,AI1188:AI1343),SUMPRODUCT(D1188:D1343,AI1188:AI1343))</f>
        <v>0</v>
      </c>
      <c r="AJ1350" s="290">
        <f>IF(AJ1186="kw",SUMPRODUCT(Q1188:Q1343,R1188:R1343,AJ1188:AJ1343),SUMPRODUCT(D1188:D1343,AJ1188:AJ1343))</f>
        <v>0</v>
      </c>
      <c r="AK1350" s="290">
        <f>IF(AK1186="kw",SUMPRODUCT(Q1188:Q1343,R1188:R1343,AK1188:AK1343),SUMPRODUCT(D1188:D1343,AK1188:AK1343))</f>
        <v>0</v>
      </c>
      <c r="AL1350" s="290">
        <f>IF(AL1186="kw",SUMPRODUCT(Q1188:Q1343,R1188:R1343,AL1188:AL1343),SUMPRODUCT(D1188:D1343,AL1188:AL1343))</f>
        <v>0</v>
      </c>
      <c r="AM1350" s="290">
        <f>IF(AM1186="kw",SUMPRODUCT(Q1188:Q1343,R1188:R1343,AM1188:AM1343),SUMPRODUCT(D1188:D1343,AM1188:AM1343))</f>
        <v>0</v>
      </c>
      <c r="AN1350" s="290">
        <f>IF(AN1186="kw",SUMPRODUCT(Q1188:Q1343,R1188:R1343,AN1188:AN1343),SUMPRODUCT(D1188:D1343,AN1188:AN1343))</f>
        <v>0</v>
      </c>
      <c r="AO1350" s="290">
        <f>IF(AO1186="kw",SUMPRODUCT(Q1188:Q1343,R1188:R1343,AO1188:AO1343),SUMPRODUCT(D1188:D1343,AO1188:AO1343))</f>
        <v>0</v>
      </c>
      <c r="AP1350" s="290">
        <f>IF(AP1186="kw",SUMPRODUCT(Q1188:Q1343,R1188:R1343,AP1188:AP1343),SUMPRODUCT(D1188:D1343,AP1188:AP1343))</f>
        <v>0</v>
      </c>
      <c r="AQ1350" s="290">
        <f>IF(AQ1186="kw",SUMPRODUCT(Q1188:Q1343,R1188:R1343,AQ1188:AQ1343),SUMPRODUCT(D1188:D1343,AQ1188:AQ1343))</f>
        <v>0</v>
      </c>
      <c r="AR1350" s="290">
        <f>IF(AR1186="kw",SUMPRODUCT(Q1188:Q1343,R1188:R1343,AR1188:AR1343),SUMPRODUCT(D1188:D1343,AR1188:AR1343))</f>
        <v>0</v>
      </c>
      <c r="AS1350" s="291"/>
    </row>
    <row r="1351" spans="1:45" ht="15.75">
      <c r="B1351" s="345" t="s">
        <v>726</v>
      </c>
      <c r="C1351" s="346"/>
      <c r="D1351" s="346"/>
      <c r="E1351" s="346"/>
      <c r="F1351" s="346"/>
      <c r="G1351" s="346"/>
      <c r="H1351" s="346"/>
      <c r="I1351" s="346"/>
      <c r="J1351" s="346"/>
      <c r="K1351" s="346"/>
      <c r="L1351" s="346"/>
      <c r="M1351" s="346"/>
      <c r="N1351" s="346"/>
      <c r="O1351" s="346"/>
      <c r="P1351" s="346"/>
      <c r="Q1351" s="346"/>
      <c r="R1351" s="346"/>
      <c r="S1351" s="346"/>
      <c r="T1351" s="346"/>
      <c r="U1351" s="346"/>
      <c r="V1351" s="346"/>
      <c r="W1351" s="346"/>
      <c r="X1351" s="346"/>
      <c r="Y1351" s="346"/>
      <c r="Z1351" s="346"/>
      <c r="AA1351" s="346"/>
      <c r="AB1351" s="346"/>
      <c r="AC1351" s="346"/>
      <c r="AD1351" s="346"/>
      <c r="AE1351" s="346">
        <f>HLOOKUP(AE1185,'2. LRAMVA Threshold'!$B$42:$Q$60,13,FALSE)</f>
        <v>0</v>
      </c>
      <c r="AF1351" s="346">
        <f>HLOOKUP(AF1185,'2. LRAMVA Threshold'!$B$42:$Q$60,13,FALSE)</f>
        <v>0</v>
      </c>
      <c r="AG1351" s="346">
        <f>HLOOKUP(AG1185,'2. LRAMVA Threshold'!$B$42:$Q$60,13,FALSE)</f>
        <v>0</v>
      </c>
      <c r="AH1351" s="346">
        <f>HLOOKUP(AH1185,'2. LRAMVA Threshold'!$B$42:$Q$60,13,FALSE)</f>
        <v>0</v>
      </c>
      <c r="AI1351" s="346">
        <f>HLOOKUP(AI1185,'2. LRAMVA Threshold'!$B$42:$Q$60,13,FALSE)</f>
        <v>0</v>
      </c>
      <c r="AJ1351" s="346">
        <f>HLOOKUP(AJ1185,'2. LRAMVA Threshold'!$B$42:$Q$60,13,FALSE)</f>
        <v>0</v>
      </c>
      <c r="AK1351" s="346">
        <f>HLOOKUP(AK1185,'2. LRAMVA Threshold'!$B$42:$Q$60,13,FALSE)</f>
        <v>0</v>
      </c>
      <c r="AL1351" s="346">
        <f>HLOOKUP(AL1185,'2. LRAMVA Threshold'!$B$42:$Q$60,13,FALSE)</f>
        <v>0</v>
      </c>
      <c r="AM1351" s="346">
        <f>HLOOKUP(AM1185,'2. LRAMVA Threshold'!$B$42:$Q$60,13,FALSE)</f>
        <v>0</v>
      </c>
      <c r="AN1351" s="346">
        <f>HLOOKUP(AN1185,'2. LRAMVA Threshold'!$B$42:$Q$60,13,FALSE)</f>
        <v>0</v>
      </c>
      <c r="AO1351" s="346">
        <f>HLOOKUP(AO1185,'2. LRAMVA Threshold'!$B$42:$Q$60,13,FALSE)</f>
        <v>0</v>
      </c>
      <c r="AP1351" s="346">
        <f>HLOOKUP(AP1185,'2. LRAMVA Threshold'!$B$42:$Q$60,13,FALSE)</f>
        <v>0</v>
      </c>
      <c r="AQ1351" s="346">
        <f>HLOOKUP(AQ1185,'2. LRAMVA Threshold'!$B$42:$Q$60,13,FALSE)</f>
        <v>0</v>
      </c>
      <c r="AR1351" s="346">
        <f>HLOOKUP(AR1185,'2. LRAMVA Threshold'!$B$42:$Q$60,13,FALSE)</f>
        <v>0</v>
      </c>
      <c r="AS1351" s="395"/>
    </row>
    <row r="1352" spans="1:45">
      <c r="B1352" s="348"/>
      <c r="C1352" s="385"/>
      <c r="D1352" s="386"/>
      <c r="E1352" s="386"/>
      <c r="F1352" s="386"/>
      <c r="G1352" s="386"/>
      <c r="H1352" s="386"/>
      <c r="I1352" s="386"/>
      <c r="J1352" s="386"/>
      <c r="K1352" s="386"/>
      <c r="L1352" s="386"/>
      <c r="M1352" s="386"/>
      <c r="N1352" s="350"/>
      <c r="O1352" s="350"/>
      <c r="P1352" s="350"/>
      <c r="Q1352" s="386"/>
      <c r="R1352" s="387"/>
      <c r="S1352" s="386"/>
      <c r="T1352" s="386"/>
      <c r="U1352" s="386"/>
      <c r="V1352" s="388"/>
      <c r="W1352" s="388"/>
      <c r="X1352" s="388"/>
      <c r="Y1352" s="388"/>
      <c r="Z1352" s="386"/>
      <c r="AA1352" s="386"/>
      <c r="AB1352" s="350"/>
      <c r="AC1352" s="350"/>
      <c r="AD1352" s="350"/>
      <c r="AE1352" s="389"/>
      <c r="AF1352" s="389"/>
      <c r="AG1352" s="389"/>
      <c r="AH1352" s="389"/>
      <c r="AI1352" s="389"/>
      <c r="AJ1352" s="389"/>
      <c r="AK1352" s="389"/>
      <c r="AL1352" s="353"/>
      <c r="AM1352" s="353"/>
      <c r="AN1352" s="353"/>
      <c r="AO1352" s="353"/>
      <c r="AP1352" s="353"/>
      <c r="AQ1352" s="353"/>
      <c r="AR1352" s="353"/>
      <c r="AS1352" s="354"/>
    </row>
    <row r="1353" spans="1:45">
      <c r="B1353" s="285" t="s">
        <v>727</v>
      </c>
      <c r="C1353" s="298"/>
      <c r="D1353" s="298"/>
      <c r="E1353" s="331"/>
      <c r="F1353" s="331"/>
      <c r="G1353" s="331"/>
      <c r="H1353" s="331"/>
      <c r="I1353" s="331"/>
      <c r="J1353" s="331"/>
      <c r="K1353" s="331"/>
      <c r="L1353" s="331"/>
      <c r="M1353" s="331"/>
      <c r="N1353" s="331"/>
      <c r="O1353" s="331"/>
      <c r="P1353" s="331"/>
      <c r="Q1353" s="331"/>
      <c r="R1353" s="253"/>
      <c r="S1353" s="300"/>
      <c r="T1353" s="300"/>
      <c r="U1353" s="300"/>
      <c r="V1353" s="299"/>
      <c r="W1353" s="299"/>
      <c r="X1353" s="299"/>
      <c r="Y1353" s="299"/>
      <c r="Z1353" s="300"/>
      <c r="AA1353" s="300"/>
      <c r="AB1353" s="300"/>
      <c r="AC1353" s="300"/>
      <c r="AD1353" s="300"/>
      <c r="AE1353" s="736">
        <f>HLOOKUP(AE$35,'3.  Distribution Rates'!$C$122:$P$135,13,FALSE)</f>
        <v>0</v>
      </c>
      <c r="AF1353" s="736">
        <f>HLOOKUP(AF$35,'3.  Distribution Rates'!$C$122:$P$135,13,FALSE)</f>
        <v>2.12E-2</v>
      </c>
      <c r="AG1353" s="301">
        <f>HLOOKUP(AG$35,'3.  Distribution Rates'!$C$122:$P$135,13,FALSE)</f>
        <v>4.9707999999999997</v>
      </c>
      <c r="AH1353" s="301">
        <f>HLOOKUP(AH$35,'3.  Distribution Rates'!$C$122:$P$135,13,FALSE)</f>
        <v>5.1913999999999998</v>
      </c>
      <c r="AI1353" s="301">
        <f>HLOOKUP(AI$35,'3.  Distribution Rates'!$C$122:$P$135,13,FALSE)</f>
        <v>0</v>
      </c>
      <c r="AJ1353" s="301">
        <f>HLOOKUP(AJ$35,'3.  Distribution Rates'!$C$122:$P$135,13,FALSE)</f>
        <v>0</v>
      </c>
      <c r="AK1353" s="301">
        <f>HLOOKUP(AK$35,'3.  Distribution Rates'!$C$122:$P$135,13,FALSE)</f>
        <v>0</v>
      </c>
      <c r="AL1353" s="301">
        <f>HLOOKUP(AL$35,'3.  Distribution Rates'!$C$122:$P$135,13,FALSE)</f>
        <v>0</v>
      </c>
      <c r="AM1353" s="301">
        <f>HLOOKUP(AM$35,'3.  Distribution Rates'!$C$122:$P$135,13,FALSE)</f>
        <v>0</v>
      </c>
      <c r="AN1353" s="301">
        <f>HLOOKUP(AN$35,'3.  Distribution Rates'!$C$122:$P$135,13,FALSE)</f>
        <v>0</v>
      </c>
      <c r="AO1353" s="301">
        <f>HLOOKUP(AO$35,'3.  Distribution Rates'!$C$122:$P$135,13,FALSE)</f>
        <v>0</v>
      </c>
      <c r="AP1353" s="301">
        <f>HLOOKUP(AP$35,'3.  Distribution Rates'!$C$122:$P$135,13,FALSE)</f>
        <v>0</v>
      </c>
      <c r="AQ1353" s="301">
        <f>HLOOKUP(AQ$35,'3.  Distribution Rates'!$C$122:$P$135,13,FALSE)</f>
        <v>0</v>
      </c>
      <c r="AR1353" s="301">
        <f>HLOOKUP(AR$35,'3.  Distribution Rates'!$C$122:$P$135,13,FALSE)</f>
        <v>0</v>
      </c>
      <c r="AS1353" s="397"/>
    </row>
    <row r="1354" spans="1:45">
      <c r="B1354" s="285" t="s">
        <v>728</v>
      </c>
      <c r="C1354" s="303"/>
      <c r="D1354" s="245"/>
      <c r="E1354" s="242"/>
      <c r="F1354" s="242"/>
      <c r="G1354" s="242"/>
      <c r="H1354" s="242"/>
      <c r="I1354" s="242"/>
      <c r="J1354" s="242"/>
      <c r="K1354" s="242"/>
      <c r="L1354" s="242"/>
      <c r="M1354" s="242"/>
      <c r="N1354" s="242"/>
      <c r="O1354" s="242"/>
      <c r="P1354" s="242"/>
      <c r="Q1354" s="242"/>
      <c r="R1354" s="253"/>
      <c r="S1354" s="242"/>
      <c r="T1354" s="242"/>
      <c r="U1354" s="242"/>
      <c r="V1354" s="245"/>
      <c r="W1354" s="245"/>
      <c r="X1354" s="245"/>
      <c r="Y1354" s="245"/>
      <c r="Z1354" s="242"/>
      <c r="AA1354" s="242"/>
      <c r="AB1354" s="242"/>
      <c r="AC1354" s="242"/>
      <c r="AD1354" s="242"/>
      <c r="AE1354" s="333">
        <f>'4.  2011-2014 LRAM'!AM144*AE1353</f>
        <v>0</v>
      </c>
      <c r="AF1354" s="333">
        <f>'4.  2011-2014 LRAM'!AN144*AF1353</f>
        <v>5707.1779668017844</v>
      </c>
      <c r="AG1354" s="333">
        <f>'4.  2011-2014 LRAM'!AO144*AG1353</f>
        <v>6049.4748231964822</v>
      </c>
      <c r="AH1354" s="333">
        <f>'4.  2011-2014 LRAM'!AP144*AH1353</f>
        <v>17.53458303613699</v>
      </c>
      <c r="AI1354" s="333">
        <f>'4.  2011-2014 LRAM'!AQ144*AI1353</f>
        <v>0</v>
      </c>
      <c r="AJ1354" s="333">
        <f>'4.  2011-2014 LRAM'!AR144*AJ1353</f>
        <v>0</v>
      </c>
      <c r="AK1354" s="333">
        <f>'4.  2011-2014 LRAM'!AS144*AK1353</f>
        <v>0</v>
      </c>
      <c r="AL1354" s="333">
        <f>'4.  2011-2014 LRAM'!AT144*AL1353</f>
        <v>0</v>
      </c>
      <c r="AM1354" s="333">
        <f>'4.  2011-2014 LRAM'!AU144*AM1353</f>
        <v>0</v>
      </c>
      <c r="AN1354" s="333">
        <f>'4.  2011-2014 LRAM'!AV144*AN1353</f>
        <v>0</v>
      </c>
      <c r="AO1354" s="333">
        <f>'4.  2011-2014 LRAM'!AW144*AO1353</f>
        <v>0</v>
      </c>
      <c r="AP1354" s="333">
        <f>'4.  2011-2014 LRAM'!AX144*AP1353</f>
        <v>0</v>
      </c>
      <c r="AQ1354" s="333">
        <f>'4.  2011-2014 LRAM'!AY144*AQ1353</f>
        <v>0</v>
      </c>
      <c r="AR1354" s="333">
        <f>'4.  2011-2014 LRAM'!AZ144*AR1353</f>
        <v>0</v>
      </c>
      <c r="AS1354" s="545">
        <f t="shared" ref="AS1354:AS1364" si="3553">SUM(AE1354:AR1354)</f>
        <v>11774.187373034403</v>
      </c>
    </row>
    <row r="1355" spans="1:45">
      <c r="B1355" s="285" t="s">
        <v>729</v>
      </c>
      <c r="C1355" s="303"/>
      <c r="D1355" s="245"/>
      <c r="E1355" s="242"/>
      <c r="F1355" s="242"/>
      <c r="G1355" s="242"/>
      <c r="H1355" s="242"/>
      <c r="I1355" s="242"/>
      <c r="J1355" s="242"/>
      <c r="K1355" s="242"/>
      <c r="L1355" s="242"/>
      <c r="M1355" s="242"/>
      <c r="N1355" s="242"/>
      <c r="O1355" s="242"/>
      <c r="P1355" s="242"/>
      <c r="Q1355" s="242"/>
      <c r="R1355" s="253"/>
      <c r="S1355" s="242"/>
      <c r="T1355" s="242"/>
      <c r="U1355" s="242"/>
      <c r="V1355" s="245"/>
      <c r="W1355" s="245"/>
      <c r="X1355" s="245"/>
      <c r="Y1355" s="245"/>
      <c r="Z1355" s="242"/>
      <c r="AA1355" s="242"/>
      <c r="AB1355" s="242"/>
      <c r="AC1355" s="242"/>
      <c r="AD1355" s="242"/>
      <c r="AE1355" s="333">
        <f>'4.  2011-2014 LRAM'!AM283*AE1353</f>
        <v>0</v>
      </c>
      <c r="AF1355" s="333">
        <f>'4.  2011-2014 LRAM'!AN283*AF1353</f>
        <v>17052.114908428764</v>
      </c>
      <c r="AG1355" s="333">
        <f>'4.  2011-2014 LRAM'!AO283*AG1353</f>
        <v>12897.711777331202</v>
      </c>
      <c r="AH1355" s="333">
        <f>'4.  2011-2014 LRAM'!AP283*AH1353</f>
        <v>1036.1616597984105</v>
      </c>
      <c r="AI1355" s="333">
        <f>'4.  2011-2014 LRAM'!AQ283*AI1353</f>
        <v>0</v>
      </c>
      <c r="AJ1355" s="333">
        <f>'4.  2011-2014 LRAM'!AR283*AJ1353</f>
        <v>0</v>
      </c>
      <c r="AK1355" s="333">
        <f>'4.  2011-2014 LRAM'!AS283*AK1353</f>
        <v>0</v>
      </c>
      <c r="AL1355" s="333">
        <f>'4.  2011-2014 LRAM'!AT283*AL1353</f>
        <v>0</v>
      </c>
      <c r="AM1355" s="333">
        <f>'4.  2011-2014 LRAM'!AU283*AM1353</f>
        <v>0</v>
      </c>
      <c r="AN1355" s="333">
        <f>'4.  2011-2014 LRAM'!AV283*AN1353</f>
        <v>0</v>
      </c>
      <c r="AO1355" s="333">
        <f>'4.  2011-2014 LRAM'!AW283*AO1353</f>
        <v>0</v>
      </c>
      <c r="AP1355" s="333">
        <f>'4.  2011-2014 LRAM'!AX283*AP1353</f>
        <v>0</v>
      </c>
      <c r="AQ1355" s="333">
        <f>'4.  2011-2014 LRAM'!AY283*AQ1353</f>
        <v>0</v>
      </c>
      <c r="AR1355" s="333">
        <f>'4.  2011-2014 LRAM'!AZ283*AR1353</f>
        <v>0</v>
      </c>
      <c r="AS1355" s="545">
        <f t="shared" si="3553"/>
        <v>30985.988345558377</v>
      </c>
    </row>
    <row r="1356" spans="1:45">
      <c r="B1356" s="285" t="s">
        <v>730</v>
      </c>
      <c r="C1356" s="303"/>
      <c r="D1356" s="245"/>
      <c r="E1356" s="242"/>
      <c r="F1356" s="242"/>
      <c r="G1356" s="242"/>
      <c r="H1356" s="242"/>
      <c r="I1356" s="242"/>
      <c r="J1356" s="242"/>
      <c r="K1356" s="242"/>
      <c r="L1356" s="242"/>
      <c r="M1356" s="242"/>
      <c r="N1356" s="242"/>
      <c r="O1356" s="242"/>
      <c r="P1356" s="242"/>
      <c r="Q1356" s="242"/>
      <c r="R1356" s="253"/>
      <c r="S1356" s="242"/>
      <c r="T1356" s="242"/>
      <c r="U1356" s="242"/>
      <c r="V1356" s="245"/>
      <c r="W1356" s="245"/>
      <c r="X1356" s="245"/>
      <c r="Y1356" s="245"/>
      <c r="Z1356" s="242"/>
      <c r="AA1356" s="242"/>
      <c r="AB1356" s="242"/>
      <c r="AC1356" s="242"/>
      <c r="AD1356" s="242"/>
      <c r="AE1356" s="333">
        <f>'4.  2011-2014 LRAM'!AM419*AE1353</f>
        <v>0</v>
      </c>
      <c r="AF1356" s="333">
        <f>'4.  2011-2014 LRAM'!AN419*AF1353</f>
        <v>13976.629934026956</v>
      </c>
      <c r="AG1356" s="333">
        <f>'4.  2011-2014 LRAM'!AO419*AG1353</f>
        <v>12369.074982024556</v>
      </c>
      <c r="AH1356" s="333">
        <f>'4.  2011-2014 LRAM'!AP419*AH1353</f>
        <v>965.62673339622722</v>
      </c>
      <c r="AI1356" s="333">
        <f>'4.  2011-2014 LRAM'!AQ419*AI1353</f>
        <v>0</v>
      </c>
      <c r="AJ1356" s="333">
        <f>'4.  2011-2014 LRAM'!AR419*AJ1353</f>
        <v>0</v>
      </c>
      <c r="AK1356" s="333">
        <f>'4.  2011-2014 LRAM'!AS419*AK1353</f>
        <v>0</v>
      </c>
      <c r="AL1356" s="333">
        <f>'4.  2011-2014 LRAM'!AT419*AL1353</f>
        <v>0</v>
      </c>
      <c r="AM1356" s="333">
        <f>'4.  2011-2014 LRAM'!AU419*AM1353</f>
        <v>0</v>
      </c>
      <c r="AN1356" s="333">
        <f>'4.  2011-2014 LRAM'!AV419*AN1353</f>
        <v>0</v>
      </c>
      <c r="AO1356" s="333">
        <f>'4.  2011-2014 LRAM'!AW419*AO1353</f>
        <v>0</v>
      </c>
      <c r="AP1356" s="333">
        <f>'4.  2011-2014 LRAM'!AX419*AP1353</f>
        <v>0</v>
      </c>
      <c r="AQ1356" s="333">
        <f>'4.  2011-2014 LRAM'!AY419*AQ1353</f>
        <v>0</v>
      </c>
      <c r="AR1356" s="333">
        <f>'4.  2011-2014 LRAM'!AZ419*AR1353</f>
        <v>0</v>
      </c>
      <c r="AS1356" s="545">
        <f t="shared" si="3553"/>
        <v>27311.33164944774</v>
      </c>
    </row>
    <row r="1357" spans="1:45">
      <c r="B1357" s="285" t="s">
        <v>731</v>
      </c>
      <c r="C1357" s="303"/>
      <c r="D1357" s="245"/>
      <c r="E1357" s="242"/>
      <c r="F1357" s="242"/>
      <c r="G1357" s="242"/>
      <c r="H1357" s="242"/>
      <c r="I1357" s="242"/>
      <c r="J1357" s="242"/>
      <c r="K1357" s="242"/>
      <c r="L1357" s="242"/>
      <c r="M1357" s="242"/>
      <c r="N1357" s="242"/>
      <c r="O1357" s="242"/>
      <c r="P1357" s="242"/>
      <c r="Q1357" s="242"/>
      <c r="R1357" s="253"/>
      <c r="S1357" s="242"/>
      <c r="T1357" s="242"/>
      <c r="U1357" s="242"/>
      <c r="V1357" s="245"/>
      <c r="W1357" s="245"/>
      <c r="X1357" s="245"/>
      <c r="Y1357" s="245"/>
      <c r="Z1357" s="242"/>
      <c r="AA1357" s="242"/>
      <c r="AB1357" s="242"/>
      <c r="AC1357" s="242"/>
      <c r="AD1357" s="242"/>
      <c r="AE1357" s="333">
        <f>'4.  2011-2014 LRAM'!AM556*AE1353</f>
        <v>0</v>
      </c>
      <c r="AF1357" s="333">
        <f>'4.  2011-2014 LRAM'!AN556*AF1353</f>
        <v>12467.994153523998</v>
      </c>
      <c r="AG1357" s="333">
        <f>'4.  2011-2014 LRAM'!AO556*AG1353</f>
        <v>12208.366924575121</v>
      </c>
      <c r="AH1357" s="333">
        <f>'4.  2011-2014 LRAM'!AP556*AH1353</f>
        <v>980.78185916892005</v>
      </c>
      <c r="AI1357" s="333">
        <f>'4.  2011-2014 LRAM'!AQ556*AI1353</f>
        <v>0</v>
      </c>
      <c r="AJ1357" s="333">
        <f>'4.  2011-2014 LRAM'!AR556*AJ1353</f>
        <v>0</v>
      </c>
      <c r="AK1357" s="333">
        <f>'4.  2011-2014 LRAM'!AS556*AK1353</f>
        <v>0</v>
      </c>
      <c r="AL1357" s="333">
        <f>'4.  2011-2014 LRAM'!AT556*AL1353</f>
        <v>0</v>
      </c>
      <c r="AM1357" s="333">
        <f>'4.  2011-2014 LRAM'!AU556*AM1353</f>
        <v>0</v>
      </c>
      <c r="AN1357" s="333">
        <f>'4.  2011-2014 LRAM'!AV556*AN1353</f>
        <v>0</v>
      </c>
      <c r="AO1357" s="333">
        <f>'4.  2011-2014 LRAM'!AW556*AO1353</f>
        <v>0</v>
      </c>
      <c r="AP1357" s="333">
        <f>'4.  2011-2014 LRAM'!AX556*AP1353</f>
        <v>0</v>
      </c>
      <c r="AQ1357" s="333">
        <f>'4.  2011-2014 LRAM'!AY556*AQ1353</f>
        <v>0</v>
      </c>
      <c r="AR1357" s="333">
        <f>'4.  2011-2014 LRAM'!AZ556*AR1353</f>
        <v>0</v>
      </c>
      <c r="AS1357" s="545">
        <f>SUM(AE1357:AR1357)</f>
        <v>25657.14293726804</v>
      </c>
    </row>
    <row r="1358" spans="1:45">
      <c r="B1358" s="285" t="s">
        <v>732</v>
      </c>
      <c r="C1358" s="303"/>
      <c r="D1358" s="245"/>
      <c r="E1358" s="242"/>
      <c r="F1358" s="242"/>
      <c r="G1358" s="242"/>
      <c r="H1358" s="242"/>
      <c r="I1358" s="242"/>
      <c r="J1358" s="242"/>
      <c r="K1358" s="242"/>
      <c r="L1358" s="242"/>
      <c r="M1358" s="242"/>
      <c r="N1358" s="242"/>
      <c r="O1358" s="242"/>
      <c r="P1358" s="242"/>
      <c r="Q1358" s="242"/>
      <c r="R1358" s="253"/>
      <c r="S1358" s="242"/>
      <c r="T1358" s="242"/>
      <c r="U1358" s="242"/>
      <c r="V1358" s="245"/>
      <c r="W1358" s="245"/>
      <c r="X1358" s="245"/>
      <c r="Y1358" s="245"/>
      <c r="Z1358" s="242"/>
      <c r="AA1358" s="242"/>
      <c r="AB1358" s="242"/>
      <c r="AC1358" s="242"/>
      <c r="AD1358" s="242"/>
      <c r="AE1358" s="333">
        <f>AE213*AE1353</f>
        <v>0</v>
      </c>
      <c r="AF1358" s="333">
        <f t="shared" ref="AF1358:AR1358" si="3554">AF213*AF1353</f>
        <v>38005.401120000002</v>
      </c>
      <c r="AG1358" s="333">
        <f t="shared" si="3554"/>
        <v>26040.629375999993</v>
      </c>
      <c r="AH1358" s="333">
        <f t="shared" si="3554"/>
        <v>12960.226272000002</v>
      </c>
      <c r="AI1358" s="333">
        <f t="shared" si="3554"/>
        <v>0</v>
      </c>
      <c r="AJ1358" s="333">
        <f t="shared" si="3554"/>
        <v>0</v>
      </c>
      <c r="AK1358" s="333">
        <f t="shared" si="3554"/>
        <v>0</v>
      </c>
      <c r="AL1358" s="333">
        <f t="shared" si="3554"/>
        <v>0</v>
      </c>
      <c r="AM1358" s="333">
        <f t="shared" si="3554"/>
        <v>0</v>
      </c>
      <c r="AN1358" s="333">
        <f t="shared" si="3554"/>
        <v>0</v>
      </c>
      <c r="AO1358" s="333">
        <f t="shared" si="3554"/>
        <v>0</v>
      </c>
      <c r="AP1358" s="333">
        <f t="shared" si="3554"/>
        <v>0</v>
      </c>
      <c r="AQ1358" s="333">
        <f t="shared" si="3554"/>
        <v>0</v>
      </c>
      <c r="AR1358" s="333">
        <f t="shared" si="3554"/>
        <v>0</v>
      </c>
      <c r="AS1358" s="545">
        <f t="shared" si="3553"/>
        <v>77006.256767999992</v>
      </c>
    </row>
    <row r="1359" spans="1:45">
      <c r="B1359" s="285" t="s">
        <v>733</v>
      </c>
      <c r="C1359" s="303"/>
      <c r="D1359" s="245"/>
      <c r="E1359" s="242"/>
      <c r="F1359" s="242"/>
      <c r="G1359" s="242"/>
      <c r="H1359" s="242"/>
      <c r="I1359" s="242"/>
      <c r="J1359" s="242"/>
      <c r="K1359" s="242"/>
      <c r="L1359" s="242"/>
      <c r="M1359" s="242"/>
      <c r="N1359" s="242"/>
      <c r="O1359" s="242"/>
      <c r="P1359" s="242"/>
      <c r="Q1359" s="242"/>
      <c r="R1359" s="253"/>
      <c r="S1359" s="242"/>
      <c r="T1359" s="242"/>
      <c r="U1359" s="242"/>
      <c r="V1359" s="245"/>
      <c r="W1359" s="245"/>
      <c r="X1359" s="245"/>
      <c r="Y1359" s="245"/>
      <c r="Z1359" s="242"/>
      <c r="AA1359" s="242"/>
      <c r="AB1359" s="242"/>
      <c r="AC1359" s="242"/>
      <c r="AD1359" s="242"/>
      <c r="AE1359" s="333">
        <f>AE403*AE1353</f>
        <v>0</v>
      </c>
      <c r="AF1359" s="333">
        <f t="shared" ref="AF1359:AR1359" si="3555">AF403*AF1353</f>
        <v>15477.9398</v>
      </c>
      <c r="AG1359" s="333">
        <f t="shared" si="3555"/>
        <v>57323.265599999999</v>
      </c>
      <c r="AH1359" s="333">
        <f t="shared" si="3555"/>
        <v>934.45200000000011</v>
      </c>
      <c r="AI1359" s="333">
        <f t="shared" si="3555"/>
        <v>0</v>
      </c>
      <c r="AJ1359" s="333">
        <f t="shared" si="3555"/>
        <v>0</v>
      </c>
      <c r="AK1359" s="333">
        <f t="shared" si="3555"/>
        <v>0</v>
      </c>
      <c r="AL1359" s="333">
        <f t="shared" si="3555"/>
        <v>0</v>
      </c>
      <c r="AM1359" s="333">
        <f t="shared" si="3555"/>
        <v>0</v>
      </c>
      <c r="AN1359" s="333">
        <f t="shared" si="3555"/>
        <v>0</v>
      </c>
      <c r="AO1359" s="333">
        <f t="shared" si="3555"/>
        <v>0</v>
      </c>
      <c r="AP1359" s="333">
        <f t="shared" si="3555"/>
        <v>0</v>
      </c>
      <c r="AQ1359" s="333">
        <f t="shared" si="3555"/>
        <v>0</v>
      </c>
      <c r="AR1359" s="333">
        <f t="shared" si="3555"/>
        <v>0</v>
      </c>
      <c r="AS1359" s="545">
        <f t="shared" si="3553"/>
        <v>73735.657400000011</v>
      </c>
    </row>
    <row r="1360" spans="1:45">
      <c r="B1360" s="285" t="s">
        <v>734</v>
      </c>
      <c r="C1360" s="303"/>
      <c r="D1360" s="245"/>
      <c r="E1360" s="242"/>
      <c r="F1360" s="242"/>
      <c r="G1360" s="242"/>
      <c r="H1360" s="242"/>
      <c r="I1360" s="242"/>
      <c r="J1360" s="242"/>
      <c r="K1360" s="242"/>
      <c r="L1360" s="242"/>
      <c r="M1360" s="242"/>
      <c r="N1360" s="242"/>
      <c r="O1360" s="242"/>
      <c r="P1360" s="242"/>
      <c r="Q1360" s="242"/>
      <c r="R1360" s="253"/>
      <c r="S1360" s="242"/>
      <c r="T1360" s="242"/>
      <c r="U1360" s="242"/>
      <c r="V1360" s="245"/>
      <c r="W1360" s="245"/>
      <c r="X1360" s="245"/>
      <c r="Y1360" s="245"/>
      <c r="Z1360" s="242"/>
      <c r="AA1360" s="242"/>
      <c r="AB1360" s="242"/>
      <c r="AC1360" s="242"/>
      <c r="AD1360" s="242"/>
      <c r="AE1360" s="333">
        <f>AE593*AE1353</f>
        <v>0</v>
      </c>
      <c r="AF1360" s="333">
        <f t="shared" ref="AF1360:AR1360" si="3556">AF593*AF1353</f>
        <v>21829.38984</v>
      </c>
      <c r="AG1360" s="333">
        <f t="shared" si="3556"/>
        <v>24426.511199999997</v>
      </c>
      <c r="AH1360" s="333">
        <f t="shared" si="3556"/>
        <v>1962.3491999999999</v>
      </c>
      <c r="AI1360" s="333">
        <f t="shared" si="3556"/>
        <v>0</v>
      </c>
      <c r="AJ1360" s="333">
        <f t="shared" si="3556"/>
        <v>0</v>
      </c>
      <c r="AK1360" s="333">
        <f t="shared" si="3556"/>
        <v>0</v>
      </c>
      <c r="AL1360" s="333">
        <f t="shared" si="3556"/>
        <v>0</v>
      </c>
      <c r="AM1360" s="333">
        <f t="shared" si="3556"/>
        <v>0</v>
      </c>
      <c r="AN1360" s="333">
        <f t="shared" si="3556"/>
        <v>0</v>
      </c>
      <c r="AO1360" s="333">
        <f t="shared" si="3556"/>
        <v>0</v>
      </c>
      <c r="AP1360" s="333">
        <f t="shared" si="3556"/>
        <v>0</v>
      </c>
      <c r="AQ1360" s="333">
        <f t="shared" si="3556"/>
        <v>0</v>
      </c>
      <c r="AR1360" s="333">
        <f t="shared" si="3556"/>
        <v>0</v>
      </c>
      <c r="AS1360" s="545">
        <f t="shared" si="3553"/>
        <v>48218.250239999994</v>
      </c>
    </row>
    <row r="1361" spans="2:45">
      <c r="B1361" s="285" t="s">
        <v>735</v>
      </c>
      <c r="C1361" s="303"/>
      <c r="D1361" s="245"/>
      <c r="E1361" s="242"/>
      <c r="F1361" s="242"/>
      <c r="G1361" s="242"/>
      <c r="H1361" s="242"/>
      <c r="I1361" s="242"/>
      <c r="J1361" s="242"/>
      <c r="K1361" s="242"/>
      <c r="L1361" s="242"/>
      <c r="M1361" s="242"/>
      <c r="N1361" s="242"/>
      <c r="O1361" s="242"/>
      <c r="P1361" s="242"/>
      <c r="Q1361" s="242"/>
      <c r="R1361" s="253"/>
      <c r="S1361" s="242"/>
      <c r="T1361" s="242"/>
      <c r="U1361" s="242"/>
      <c r="V1361" s="245"/>
      <c r="W1361" s="245"/>
      <c r="X1361" s="245"/>
      <c r="Y1361" s="245"/>
      <c r="Z1361" s="242"/>
      <c r="AA1361" s="242"/>
      <c r="AB1361" s="242"/>
      <c r="AC1361" s="242"/>
      <c r="AD1361" s="242"/>
      <c r="AE1361" s="333">
        <f>AE783*AE1353</f>
        <v>0</v>
      </c>
      <c r="AF1361" s="333">
        <f t="shared" ref="AF1361:AR1361" si="3557">AF783*AF1353</f>
        <v>0</v>
      </c>
      <c r="AG1361" s="333">
        <f t="shared" si="3557"/>
        <v>0</v>
      </c>
      <c r="AH1361" s="333">
        <f t="shared" si="3557"/>
        <v>0</v>
      </c>
      <c r="AI1361" s="333">
        <f t="shared" si="3557"/>
        <v>0</v>
      </c>
      <c r="AJ1361" s="333">
        <f t="shared" si="3557"/>
        <v>0</v>
      </c>
      <c r="AK1361" s="333">
        <f t="shared" si="3557"/>
        <v>0</v>
      </c>
      <c r="AL1361" s="333">
        <f t="shared" si="3557"/>
        <v>0</v>
      </c>
      <c r="AM1361" s="333">
        <f t="shared" si="3557"/>
        <v>0</v>
      </c>
      <c r="AN1361" s="333">
        <f t="shared" si="3557"/>
        <v>0</v>
      </c>
      <c r="AO1361" s="333">
        <f t="shared" si="3557"/>
        <v>0</v>
      </c>
      <c r="AP1361" s="333">
        <f t="shared" si="3557"/>
        <v>0</v>
      </c>
      <c r="AQ1361" s="333">
        <f t="shared" si="3557"/>
        <v>0</v>
      </c>
      <c r="AR1361" s="333">
        <f t="shared" si="3557"/>
        <v>0</v>
      </c>
      <c r="AS1361" s="545">
        <f t="shared" si="3553"/>
        <v>0</v>
      </c>
    </row>
    <row r="1362" spans="2:45">
      <c r="B1362" s="285" t="s">
        <v>736</v>
      </c>
      <c r="C1362" s="303"/>
      <c r="D1362" s="245"/>
      <c r="E1362" s="242"/>
      <c r="F1362" s="242"/>
      <c r="G1362" s="242"/>
      <c r="H1362" s="242"/>
      <c r="I1362" s="242"/>
      <c r="J1362" s="242"/>
      <c r="K1362" s="242"/>
      <c r="L1362" s="242"/>
      <c r="M1362" s="242"/>
      <c r="N1362" s="242"/>
      <c r="O1362" s="242"/>
      <c r="P1362" s="242"/>
      <c r="Q1362" s="242"/>
      <c r="R1362" s="253"/>
      <c r="S1362" s="242"/>
      <c r="T1362" s="242"/>
      <c r="U1362" s="242"/>
      <c r="V1362" s="245"/>
      <c r="W1362" s="245"/>
      <c r="X1362" s="245"/>
      <c r="Y1362" s="245"/>
      <c r="Z1362" s="242"/>
      <c r="AA1362" s="242"/>
      <c r="AB1362" s="242"/>
      <c r="AC1362" s="242"/>
      <c r="AD1362" s="242"/>
      <c r="AE1362" s="333">
        <f>AE1353*AE978</f>
        <v>0</v>
      </c>
      <c r="AF1362" s="333">
        <f t="shared" ref="AF1362:AR1362" si="3558">AF1353*AF978</f>
        <v>542.40624000000003</v>
      </c>
      <c r="AG1362" s="333">
        <f t="shared" si="3558"/>
        <v>30319.891680000001</v>
      </c>
      <c r="AH1362" s="333">
        <f t="shared" si="3558"/>
        <v>2435.8048800000001</v>
      </c>
      <c r="AI1362" s="333">
        <f t="shared" si="3558"/>
        <v>0</v>
      </c>
      <c r="AJ1362" s="333">
        <f t="shared" si="3558"/>
        <v>0</v>
      </c>
      <c r="AK1362" s="333">
        <f t="shared" si="3558"/>
        <v>0</v>
      </c>
      <c r="AL1362" s="333">
        <f t="shared" si="3558"/>
        <v>0</v>
      </c>
      <c r="AM1362" s="333">
        <f t="shared" si="3558"/>
        <v>0</v>
      </c>
      <c r="AN1362" s="333">
        <f t="shared" si="3558"/>
        <v>0</v>
      </c>
      <c r="AO1362" s="333">
        <f t="shared" si="3558"/>
        <v>0</v>
      </c>
      <c r="AP1362" s="333">
        <f t="shared" si="3558"/>
        <v>0</v>
      </c>
      <c r="AQ1362" s="333">
        <f t="shared" si="3558"/>
        <v>0</v>
      </c>
      <c r="AR1362" s="333">
        <f t="shared" si="3558"/>
        <v>0</v>
      </c>
      <c r="AS1362" s="545">
        <f t="shared" si="3553"/>
        <v>33298.102800000001</v>
      </c>
    </row>
    <row r="1363" spans="2:45">
      <c r="B1363" s="285" t="s">
        <v>741</v>
      </c>
      <c r="C1363" s="303"/>
      <c r="D1363" s="245"/>
      <c r="E1363" s="242"/>
      <c r="F1363" s="242"/>
      <c r="G1363" s="242"/>
      <c r="H1363" s="242"/>
      <c r="I1363" s="242"/>
      <c r="J1363" s="242"/>
      <c r="K1363" s="242"/>
      <c r="L1363" s="242"/>
      <c r="M1363" s="242"/>
      <c r="N1363" s="242"/>
      <c r="O1363" s="242"/>
      <c r="P1363" s="242"/>
      <c r="Q1363" s="242"/>
      <c r="R1363" s="253"/>
      <c r="S1363" s="242"/>
      <c r="T1363" s="242"/>
      <c r="U1363" s="242"/>
      <c r="V1363" s="245"/>
      <c r="W1363" s="245"/>
      <c r="X1363" s="245"/>
      <c r="Y1363" s="245"/>
      <c r="Z1363" s="242"/>
      <c r="AA1363" s="242"/>
      <c r="AB1363" s="242"/>
      <c r="AC1363" s="242"/>
      <c r="AD1363" s="242"/>
      <c r="AE1363" s="333">
        <f>AE1173*AE1353</f>
        <v>0</v>
      </c>
      <c r="AF1363" s="1065">
        <f t="shared" ref="AF1363:AR1363" si="3559">AF1173*AF1353</f>
        <v>11732.462681727664</v>
      </c>
      <c r="AG1363" s="1065">
        <f t="shared" si="3559"/>
        <v>6556.7836003499406</v>
      </c>
      <c r="AH1363" s="1065">
        <f t="shared" si="3559"/>
        <v>526.75140331623891</v>
      </c>
      <c r="AI1363" s="333">
        <f t="shared" si="3559"/>
        <v>0</v>
      </c>
      <c r="AJ1363" s="333">
        <f t="shared" si="3559"/>
        <v>0</v>
      </c>
      <c r="AK1363" s="333">
        <f t="shared" si="3559"/>
        <v>0</v>
      </c>
      <c r="AL1363" s="333">
        <f t="shared" si="3559"/>
        <v>0</v>
      </c>
      <c r="AM1363" s="333">
        <f t="shared" si="3559"/>
        <v>0</v>
      </c>
      <c r="AN1363" s="333">
        <f t="shared" si="3559"/>
        <v>0</v>
      </c>
      <c r="AO1363" s="333">
        <f t="shared" si="3559"/>
        <v>0</v>
      </c>
      <c r="AP1363" s="333">
        <f t="shared" si="3559"/>
        <v>0</v>
      </c>
      <c r="AQ1363" s="333">
        <f t="shared" si="3559"/>
        <v>0</v>
      </c>
      <c r="AR1363" s="333">
        <f t="shared" si="3559"/>
        <v>0</v>
      </c>
      <c r="AS1363" s="545">
        <f t="shared" si="3553"/>
        <v>18815.997685393846</v>
      </c>
    </row>
    <row r="1364" spans="2:45">
      <c r="B1364" s="285" t="s">
        <v>737</v>
      </c>
      <c r="C1364" s="303"/>
      <c r="D1364" s="245"/>
      <c r="E1364" s="242"/>
      <c r="F1364" s="242"/>
      <c r="G1364" s="242"/>
      <c r="H1364" s="242"/>
      <c r="I1364" s="242"/>
      <c r="J1364" s="242"/>
      <c r="K1364" s="242"/>
      <c r="L1364" s="242"/>
      <c r="M1364" s="242"/>
      <c r="N1364" s="242"/>
      <c r="O1364" s="242"/>
      <c r="P1364" s="242"/>
      <c r="Q1364" s="242"/>
      <c r="R1364" s="253"/>
      <c r="S1364" s="242"/>
      <c r="T1364" s="242"/>
      <c r="U1364" s="242"/>
      <c r="V1364" s="245"/>
      <c r="W1364" s="245"/>
      <c r="X1364" s="245"/>
      <c r="Y1364" s="245"/>
      <c r="Z1364" s="242"/>
      <c r="AA1364" s="242"/>
      <c r="AB1364" s="242"/>
      <c r="AC1364" s="242"/>
      <c r="AD1364" s="242"/>
      <c r="AE1364" s="333">
        <f>AE1350*AE1353</f>
        <v>0</v>
      </c>
      <c r="AF1364" s="333">
        <f t="shared" ref="AF1364:AR1364" si="3560">AF1350*AF1353</f>
        <v>0</v>
      </c>
      <c r="AG1364" s="333">
        <f t="shared" si="3560"/>
        <v>0</v>
      </c>
      <c r="AH1364" s="333">
        <f t="shared" si="3560"/>
        <v>0</v>
      </c>
      <c r="AI1364" s="333">
        <f t="shared" si="3560"/>
        <v>0</v>
      </c>
      <c r="AJ1364" s="333">
        <f t="shared" si="3560"/>
        <v>0</v>
      </c>
      <c r="AK1364" s="333">
        <f t="shared" si="3560"/>
        <v>0</v>
      </c>
      <c r="AL1364" s="333">
        <f t="shared" si="3560"/>
        <v>0</v>
      </c>
      <c r="AM1364" s="333">
        <f t="shared" si="3560"/>
        <v>0</v>
      </c>
      <c r="AN1364" s="333">
        <f t="shared" si="3560"/>
        <v>0</v>
      </c>
      <c r="AO1364" s="333">
        <f t="shared" si="3560"/>
        <v>0</v>
      </c>
      <c r="AP1364" s="333">
        <f t="shared" si="3560"/>
        <v>0</v>
      </c>
      <c r="AQ1364" s="333">
        <f t="shared" si="3560"/>
        <v>0</v>
      </c>
      <c r="AR1364" s="333">
        <f t="shared" si="3560"/>
        <v>0</v>
      </c>
      <c r="AS1364" s="545">
        <f t="shared" si="3553"/>
        <v>0</v>
      </c>
    </row>
    <row r="1365" spans="2:45" ht="15.75">
      <c r="B1365" s="307" t="s">
        <v>738</v>
      </c>
      <c r="C1365" s="303"/>
      <c r="D1365" s="265"/>
      <c r="E1365" s="295"/>
      <c r="F1365" s="295"/>
      <c r="G1365" s="295"/>
      <c r="H1365" s="295"/>
      <c r="I1365" s="295"/>
      <c r="J1365" s="295"/>
      <c r="K1365" s="295"/>
      <c r="L1365" s="295"/>
      <c r="M1365" s="295"/>
      <c r="N1365" s="295"/>
      <c r="O1365" s="295"/>
      <c r="P1365" s="295"/>
      <c r="Q1365" s="295"/>
      <c r="R1365" s="262"/>
      <c r="S1365" s="295"/>
      <c r="T1365" s="295"/>
      <c r="U1365" s="295"/>
      <c r="V1365" s="265"/>
      <c r="W1365" s="265"/>
      <c r="X1365" s="265"/>
      <c r="Y1365" s="265"/>
      <c r="Z1365" s="295"/>
      <c r="AA1365" s="295"/>
      <c r="AB1365" s="295"/>
      <c r="AC1365" s="295"/>
      <c r="AD1365" s="295"/>
      <c r="AE1365" s="304">
        <f>SUM(AE1354:AE1364)</f>
        <v>0</v>
      </c>
      <c r="AF1365" s="304">
        <f t="shared" ref="AF1365:AR1365" si="3561">SUM(AF1354:AF1364)</f>
        <v>136791.51664450916</v>
      </c>
      <c r="AG1365" s="304">
        <f t="shared" si="3561"/>
        <v>188191.7099634773</v>
      </c>
      <c r="AH1365" s="304">
        <f t="shared" si="3561"/>
        <v>21819.688590715938</v>
      </c>
      <c r="AI1365" s="304">
        <f t="shared" si="3561"/>
        <v>0</v>
      </c>
      <c r="AJ1365" s="304">
        <f t="shared" si="3561"/>
        <v>0</v>
      </c>
      <c r="AK1365" s="304">
        <f t="shared" si="3561"/>
        <v>0</v>
      </c>
      <c r="AL1365" s="304">
        <f t="shared" si="3561"/>
        <v>0</v>
      </c>
      <c r="AM1365" s="304">
        <f t="shared" si="3561"/>
        <v>0</v>
      </c>
      <c r="AN1365" s="304">
        <f t="shared" si="3561"/>
        <v>0</v>
      </c>
      <c r="AO1365" s="304">
        <f t="shared" si="3561"/>
        <v>0</v>
      </c>
      <c r="AP1365" s="304">
        <f t="shared" si="3561"/>
        <v>0</v>
      </c>
      <c r="AQ1365" s="304">
        <f t="shared" si="3561"/>
        <v>0</v>
      </c>
      <c r="AR1365" s="304">
        <f t="shared" si="3561"/>
        <v>0</v>
      </c>
      <c r="AS1365" s="698">
        <f>SUM(AS1354:AS1364)</f>
        <v>346802.91519870242</v>
      </c>
    </row>
    <row r="1366" spans="2:45" ht="15.75">
      <c r="B1366" s="307" t="s">
        <v>739</v>
      </c>
      <c r="C1366" s="303"/>
      <c r="D1366" s="308"/>
      <c r="E1366" s="295"/>
      <c r="F1366" s="295"/>
      <c r="G1366" s="295"/>
      <c r="H1366" s="295"/>
      <c r="I1366" s="295"/>
      <c r="J1366" s="295"/>
      <c r="K1366" s="295"/>
      <c r="L1366" s="295"/>
      <c r="M1366" s="295"/>
      <c r="N1366" s="295"/>
      <c r="O1366" s="295"/>
      <c r="P1366" s="295"/>
      <c r="Q1366" s="295"/>
      <c r="R1366" s="262"/>
      <c r="S1366" s="295"/>
      <c r="T1366" s="295"/>
      <c r="U1366" s="295"/>
      <c r="V1366" s="265"/>
      <c r="W1366" s="265"/>
      <c r="X1366" s="265"/>
      <c r="Y1366" s="265"/>
      <c r="Z1366" s="295"/>
      <c r="AA1366" s="295"/>
      <c r="AB1366" s="295"/>
      <c r="AC1366" s="295"/>
      <c r="AD1366" s="295"/>
      <c r="AE1366" s="305">
        <f>AE1351*AE1353</f>
        <v>0</v>
      </c>
      <c r="AF1366" s="305">
        <f t="shared" ref="AF1366:AR1366" si="3562">AF1351*AF1353</f>
        <v>0</v>
      </c>
      <c r="AG1366" s="305">
        <f t="shared" si="3562"/>
        <v>0</v>
      </c>
      <c r="AH1366" s="305">
        <f t="shared" si="3562"/>
        <v>0</v>
      </c>
      <c r="AI1366" s="305">
        <f t="shared" si="3562"/>
        <v>0</v>
      </c>
      <c r="AJ1366" s="305">
        <f t="shared" si="3562"/>
        <v>0</v>
      </c>
      <c r="AK1366" s="305">
        <f t="shared" si="3562"/>
        <v>0</v>
      </c>
      <c r="AL1366" s="305">
        <f t="shared" si="3562"/>
        <v>0</v>
      </c>
      <c r="AM1366" s="305">
        <f t="shared" si="3562"/>
        <v>0</v>
      </c>
      <c r="AN1366" s="305">
        <f t="shared" si="3562"/>
        <v>0</v>
      </c>
      <c r="AO1366" s="305">
        <f t="shared" si="3562"/>
        <v>0</v>
      </c>
      <c r="AP1366" s="305">
        <f t="shared" si="3562"/>
        <v>0</v>
      </c>
      <c r="AQ1366" s="305">
        <f t="shared" si="3562"/>
        <v>0</v>
      </c>
      <c r="AR1366" s="305">
        <f t="shared" si="3562"/>
        <v>0</v>
      </c>
      <c r="AS1366" s="361">
        <f>SUM(AE1366:AR1366)</f>
        <v>0</v>
      </c>
    </row>
    <row r="1367" spans="2:45" ht="15.75">
      <c r="B1367" s="307" t="s">
        <v>740</v>
      </c>
      <c r="C1367" s="303"/>
      <c r="D1367" s="308"/>
      <c r="E1367" s="295"/>
      <c r="F1367" s="295"/>
      <c r="G1367" s="295"/>
      <c r="H1367" s="295"/>
      <c r="I1367" s="295"/>
      <c r="J1367" s="295"/>
      <c r="K1367" s="295"/>
      <c r="L1367" s="295"/>
      <c r="M1367" s="295"/>
      <c r="N1367" s="295"/>
      <c r="O1367" s="295"/>
      <c r="P1367" s="295"/>
      <c r="Q1367" s="295"/>
      <c r="R1367" s="262"/>
      <c r="S1367" s="295"/>
      <c r="T1367" s="295"/>
      <c r="U1367" s="295"/>
      <c r="V1367" s="308"/>
      <c r="W1367" s="308"/>
      <c r="X1367" s="308"/>
      <c r="Y1367" s="308"/>
      <c r="Z1367" s="295"/>
      <c r="AA1367" s="295"/>
      <c r="AB1367" s="295"/>
      <c r="AC1367" s="295"/>
      <c r="AD1367" s="295"/>
      <c r="AE1367" s="309"/>
      <c r="AF1367" s="309"/>
      <c r="AG1367" s="309"/>
      <c r="AH1367" s="309"/>
      <c r="AI1367" s="309"/>
      <c r="AJ1367" s="309"/>
      <c r="AK1367" s="309"/>
      <c r="AL1367" s="309"/>
      <c r="AM1367" s="309"/>
      <c r="AN1367" s="309"/>
      <c r="AO1367" s="309"/>
      <c r="AP1367" s="309"/>
      <c r="AQ1367" s="309"/>
      <c r="AR1367" s="309"/>
      <c r="AS1367" s="361">
        <f>AS1365-AS1366</f>
        <v>346802.91519870242</v>
      </c>
    </row>
    <row r="1368" spans="2:45" ht="15.75">
      <c r="B1368" s="307"/>
      <c r="C1368" s="303"/>
      <c r="D1368" s="308"/>
      <c r="E1368" s="295"/>
      <c r="F1368" s="295"/>
      <c r="G1368" s="295"/>
      <c r="H1368" s="295"/>
      <c r="I1368" s="295"/>
      <c r="J1368" s="295"/>
      <c r="K1368" s="295"/>
      <c r="L1368" s="295"/>
      <c r="M1368" s="295"/>
      <c r="N1368" s="295"/>
      <c r="O1368" s="295"/>
      <c r="P1368" s="295"/>
      <c r="Q1368" s="295"/>
      <c r="R1368" s="262"/>
      <c r="S1368" s="295"/>
      <c r="T1368" s="295"/>
      <c r="U1368" s="295"/>
      <c r="V1368" s="308"/>
      <c r="W1368" s="308"/>
      <c r="X1368" s="308"/>
      <c r="Y1368" s="308"/>
      <c r="Z1368" s="295"/>
      <c r="AA1368" s="295"/>
      <c r="AB1368" s="295"/>
      <c r="AC1368" s="295"/>
      <c r="AD1368" s="295"/>
      <c r="AE1368" s="309"/>
      <c r="AF1368" s="309"/>
      <c r="AG1368" s="309"/>
      <c r="AH1368" s="309"/>
      <c r="AI1368" s="309"/>
      <c r="AJ1368" s="309"/>
      <c r="AK1368" s="309"/>
      <c r="AL1368" s="309"/>
      <c r="AM1368" s="309"/>
      <c r="AN1368" s="309"/>
      <c r="AO1368" s="309"/>
      <c r="AP1368" s="309"/>
      <c r="AQ1368" s="309"/>
      <c r="AR1368" s="309"/>
      <c r="AS1368" s="361"/>
    </row>
    <row r="1369" spans="2:45">
      <c r="B1369" s="285" t="s">
        <v>884</v>
      </c>
      <c r="C1369" s="308"/>
      <c r="D1369" s="308"/>
      <c r="E1369" s="295"/>
      <c r="F1369" s="295"/>
      <c r="G1369" s="295"/>
      <c r="H1369" s="295"/>
      <c r="I1369" s="295"/>
      <c r="J1369" s="295"/>
      <c r="K1369" s="295"/>
      <c r="L1369" s="295"/>
      <c r="M1369" s="295"/>
      <c r="N1369" s="295"/>
      <c r="O1369" s="295"/>
      <c r="P1369" s="295"/>
      <c r="Q1369" s="295"/>
      <c r="R1369" s="262"/>
      <c r="S1369" s="295"/>
      <c r="T1369" s="295"/>
      <c r="U1369" s="295"/>
      <c r="V1369" s="308"/>
      <c r="W1369" s="303"/>
      <c r="X1369" s="308"/>
      <c r="Y1369" s="308"/>
      <c r="Z1369" s="295"/>
      <c r="AA1369" s="295"/>
      <c r="AB1369" s="295"/>
      <c r="AC1369" s="295"/>
      <c r="AD1369" s="295"/>
      <c r="AE1369" s="683">
        <f>SUMPRODUCT($E$1188:$E$1348,AE1188:AE1348)</f>
        <v>0</v>
      </c>
      <c r="AF1369" s="683">
        <f>SUMPRODUCT($E$1188:$E$1348,AF1188:AF1348)</f>
        <v>0</v>
      </c>
      <c r="AG1369" s="683">
        <f>IF(AG1186="kw",SUMPRODUCT($Q$1188:$Q$1348,$S$1188:$S$1348,AG1188:AG1348),SUMPRODUCT($E$1188:$E$1348,AG1188:AG1348))</f>
        <v>0</v>
      </c>
      <c r="AH1369" s="683">
        <f t="shared" ref="AH1369:AR1369" si="3563">IF(AH1186="kw",SUMPRODUCT($Q$1188:$Q$1348,$S$1188:$S$1348,AH1188:AH1348),SUMPRODUCT($E$1188:$E$1348,AH1188:AH1348))</f>
        <v>0</v>
      </c>
      <c r="AI1369" s="683">
        <f t="shared" si="3563"/>
        <v>0</v>
      </c>
      <c r="AJ1369" s="683">
        <f t="shared" si="3563"/>
        <v>0</v>
      </c>
      <c r="AK1369" s="683">
        <f t="shared" si="3563"/>
        <v>0</v>
      </c>
      <c r="AL1369" s="683">
        <f t="shared" si="3563"/>
        <v>0</v>
      </c>
      <c r="AM1369" s="683">
        <f t="shared" si="3563"/>
        <v>0</v>
      </c>
      <c r="AN1369" s="683">
        <f t="shared" si="3563"/>
        <v>0</v>
      </c>
      <c r="AO1369" s="683">
        <f t="shared" si="3563"/>
        <v>0</v>
      </c>
      <c r="AP1369" s="683">
        <f t="shared" si="3563"/>
        <v>0</v>
      </c>
      <c r="AQ1369" s="683">
        <f t="shared" si="3563"/>
        <v>0</v>
      </c>
      <c r="AR1369" s="683">
        <f t="shared" si="3563"/>
        <v>0</v>
      </c>
      <c r="AS1369" s="297"/>
    </row>
    <row r="1370" spans="2:45">
      <c r="B1370" s="285" t="s">
        <v>885</v>
      </c>
      <c r="C1370" s="308"/>
      <c r="D1370" s="308"/>
      <c r="E1370" s="295"/>
      <c r="F1370" s="295"/>
      <c r="G1370" s="295"/>
      <c r="H1370" s="295"/>
      <c r="I1370" s="295"/>
      <c r="J1370" s="295"/>
      <c r="K1370" s="295"/>
      <c r="L1370" s="295"/>
      <c r="M1370" s="295"/>
      <c r="N1370" s="295"/>
      <c r="O1370" s="295"/>
      <c r="P1370" s="295"/>
      <c r="Q1370" s="295"/>
      <c r="R1370" s="262"/>
      <c r="S1370" s="295"/>
      <c r="T1370" s="295"/>
      <c r="U1370" s="295"/>
      <c r="V1370" s="308"/>
      <c r="W1370" s="303"/>
      <c r="X1370" s="308"/>
      <c r="Y1370" s="308"/>
      <c r="Z1370" s="295"/>
      <c r="AA1370" s="295"/>
      <c r="AB1370" s="295"/>
      <c r="AC1370" s="295"/>
      <c r="AD1370" s="295"/>
      <c r="AE1370" s="683">
        <f>SUMPRODUCT($F$1188:$F$1348,AE1188:AE1348)</f>
        <v>0</v>
      </c>
      <c r="AF1370" s="683">
        <f>SUMPRODUCT($F$1188:$F$1348,AF1188:AF1348)</f>
        <v>0</v>
      </c>
      <c r="AG1370" s="683">
        <f>IF(AG1186="kw",SUMPRODUCT($Q$1188:$Q$1348,$T$1188:$T$1348,AG1188:AG1348),SUMPRODUCT($F$1188:$F$1348,AG1188:AG1348))</f>
        <v>0</v>
      </c>
      <c r="AH1370" s="683">
        <f t="shared" ref="AH1370:AR1370" si="3564">IF(AH1186="kw",SUMPRODUCT($Q$1188:$Q$1348,$T$1188:$T$1348,AH1188:AH1348),SUMPRODUCT($F$1188:$F$1348,AH1188:AH1348))</f>
        <v>0</v>
      </c>
      <c r="AI1370" s="683">
        <f t="shared" si="3564"/>
        <v>0</v>
      </c>
      <c r="AJ1370" s="683">
        <f t="shared" si="3564"/>
        <v>0</v>
      </c>
      <c r="AK1370" s="683">
        <f t="shared" si="3564"/>
        <v>0</v>
      </c>
      <c r="AL1370" s="683">
        <f t="shared" si="3564"/>
        <v>0</v>
      </c>
      <c r="AM1370" s="683">
        <f t="shared" si="3564"/>
        <v>0</v>
      </c>
      <c r="AN1370" s="683">
        <f t="shared" si="3564"/>
        <v>0</v>
      </c>
      <c r="AO1370" s="683">
        <f t="shared" si="3564"/>
        <v>0</v>
      </c>
      <c r="AP1370" s="683">
        <f t="shared" si="3564"/>
        <v>0</v>
      </c>
      <c r="AQ1370" s="683">
        <f t="shared" si="3564"/>
        <v>0</v>
      </c>
      <c r="AR1370" s="683">
        <f t="shared" si="3564"/>
        <v>0</v>
      </c>
      <c r="AS1370" s="297"/>
    </row>
    <row r="1371" spans="2:45">
      <c r="B1371" s="285" t="s">
        <v>886</v>
      </c>
      <c r="C1371" s="308"/>
      <c r="D1371" s="308"/>
      <c r="E1371" s="295"/>
      <c r="F1371" s="295"/>
      <c r="G1371" s="295"/>
      <c r="H1371" s="295"/>
      <c r="I1371" s="295"/>
      <c r="J1371" s="295"/>
      <c r="K1371" s="295"/>
      <c r="L1371" s="295"/>
      <c r="M1371" s="295"/>
      <c r="N1371" s="295"/>
      <c r="O1371" s="295"/>
      <c r="P1371" s="295"/>
      <c r="Q1371" s="295"/>
      <c r="R1371" s="262"/>
      <c r="S1371" s="295"/>
      <c r="T1371" s="295"/>
      <c r="U1371" s="295"/>
      <c r="V1371" s="308"/>
      <c r="W1371" s="303"/>
      <c r="X1371" s="308"/>
      <c r="Y1371" s="308"/>
      <c r="Z1371" s="295"/>
      <c r="AA1371" s="295"/>
      <c r="AB1371" s="295"/>
      <c r="AC1371" s="295"/>
      <c r="AD1371" s="295"/>
      <c r="AE1371" s="683">
        <f>SUMPRODUCT($G$1188:$G$1348,AE1188:AE1348)</f>
        <v>0</v>
      </c>
      <c r="AF1371" s="683">
        <f>SUMPRODUCT($G$1188:$G$1348,AF1188:AF1348)</f>
        <v>0</v>
      </c>
      <c r="AG1371" s="683">
        <f>IF(AG1186="kw",SUMPRODUCT($Q$1188:$Q$1348,$U$1188:$U$1348,AG1188:AG1348),SUMPRODUCT($G$1188:$G$1348,AG1188:AG1348))</f>
        <v>0</v>
      </c>
      <c r="AH1371" s="683">
        <f t="shared" ref="AH1371:AR1371" si="3565">IF(AH1186="kw",SUMPRODUCT($Q$1188:$Q$1348,$U$1188:$U$1348,AH1188:AH1348),SUMPRODUCT($G$1188:$G$1348,AH1188:AH1348))</f>
        <v>0</v>
      </c>
      <c r="AI1371" s="683">
        <f t="shared" si="3565"/>
        <v>0</v>
      </c>
      <c r="AJ1371" s="683">
        <f t="shared" si="3565"/>
        <v>0</v>
      </c>
      <c r="AK1371" s="683">
        <f t="shared" si="3565"/>
        <v>0</v>
      </c>
      <c r="AL1371" s="683">
        <f t="shared" si="3565"/>
        <v>0</v>
      </c>
      <c r="AM1371" s="683">
        <f t="shared" si="3565"/>
        <v>0</v>
      </c>
      <c r="AN1371" s="683">
        <f t="shared" si="3565"/>
        <v>0</v>
      </c>
      <c r="AO1371" s="683">
        <f t="shared" si="3565"/>
        <v>0</v>
      </c>
      <c r="AP1371" s="683">
        <f t="shared" si="3565"/>
        <v>0</v>
      </c>
      <c r="AQ1371" s="683">
        <f t="shared" si="3565"/>
        <v>0</v>
      </c>
      <c r="AR1371" s="683">
        <f t="shared" si="3565"/>
        <v>0</v>
      </c>
      <c r="AS1371" s="297"/>
    </row>
    <row r="1372" spans="2:45">
      <c r="B1372" s="285" t="s">
        <v>887</v>
      </c>
      <c r="C1372" s="308"/>
      <c r="D1372" s="308"/>
      <c r="E1372" s="295"/>
      <c r="F1372" s="295"/>
      <c r="G1372" s="295"/>
      <c r="H1372" s="295"/>
      <c r="I1372" s="295"/>
      <c r="J1372" s="295"/>
      <c r="K1372" s="295"/>
      <c r="L1372" s="295"/>
      <c r="M1372" s="295"/>
      <c r="N1372" s="295"/>
      <c r="O1372" s="295"/>
      <c r="P1372" s="295"/>
      <c r="Q1372" s="295"/>
      <c r="R1372" s="262"/>
      <c r="S1372" s="295"/>
      <c r="T1372" s="295"/>
      <c r="U1372" s="295"/>
      <c r="V1372" s="308"/>
      <c r="W1372" s="303"/>
      <c r="X1372" s="308"/>
      <c r="Y1372" s="308"/>
      <c r="Z1372" s="295"/>
      <c r="AA1372" s="295"/>
      <c r="AB1372" s="295"/>
      <c r="AC1372" s="295"/>
      <c r="AD1372" s="295"/>
      <c r="AE1372" s="683">
        <f>SUMPRODUCT($H$1188:$H$1348,AE1188:AE1348)</f>
        <v>0</v>
      </c>
      <c r="AF1372" s="683">
        <f>SUMPRODUCT($H$1188:$H$1348,AF1188:AF1348)</f>
        <v>0</v>
      </c>
      <c r="AG1372" s="683">
        <f>IF(AG1186="kw",SUMPRODUCT($Q$1188:$Q$1348,$V$1188:$V$1348,AG1188:AG1348),SUMPRODUCT($H$1188:$H$1348,AG1188:AG1348))</f>
        <v>0</v>
      </c>
      <c r="AH1372" s="683">
        <f t="shared" ref="AH1372:AR1372" si="3566">IF(AH1186="kw",SUMPRODUCT($Q$1188:$Q$1348,$V$1188:$V$1348,AH1188:AH1348),SUMPRODUCT($H$1188:$H$1348,AH1188:AH1348))</f>
        <v>0</v>
      </c>
      <c r="AI1372" s="683">
        <f t="shared" si="3566"/>
        <v>0</v>
      </c>
      <c r="AJ1372" s="683">
        <f t="shared" si="3566"/>
        <v>0</v>
      </c>
      <c r="AK1372" s="683">
        <f t="shared" si="3566"/>
        <v>0</v>
      </c>
      <c r="AL1372" s="683">
        <f t="shared" si="3566"/>
        <v>0</v>
      </c>
      <c r="AM1372" s="683">
        <f t="shared" si="3566"/>
        <v>0</v>
      </c>
      <c r="AN1372" s="683">
        <f t="shared" si="3566"/>
        <v>0</v>
      </c>
      <c r="AO1372" s="683">
        <f t="shared" si="3566"/>
        <v>0</v>
      </c>
      <c r="AP1372" s="683">
        <f t="shared" si="3566"/>
        <v>0</v>
      </c>
      <c r="AQ1372" s="683">
        <f t="shared" si="3566"/>
        <v>0</v>
      </c>
      <c r="AR1372" s="683">
        <f t="shared" si="3566"/>
        <v>0</v>
      </c>
      <c r="AS1372" s="297"/>
    </row>
    <row r="1373" spans="2:45">
      <c r="B1373" s="285" t="s">
        <v>888</v>
      </c>
      <c r="C1373" s="308"/>
      <c r="D1373" s="308"/>
      <c r="E1373" s="295"/>
      <c r="F1373" s="295"/>
      <c r="G1373" s="295"/>
      <c r="H1373" s="295"/>
      <c r="I1373" s="295"/>
      <c r="J1373" s="295"/>
      <c r="K1373" s="295"/>
      <c r="L1373" s="295"/>
      <c r="M1373" s="295"/>
      <c r="N1373" s="295"/>
      <c r="O1373" s="295"/>
      <c r="P1373" s="295"/>
      <c r="Q1373" s="295"/>
      <c r="R1373" s="262"/>
      <c r="S1373" s="295"/>
      <c r="T1373" s="295"/>
      <c r="U1373" s="295"/>
      <c r="V1373" s="308"/>
      <c r="W1373" s="303"/>
      <c r="X1373" s="308"/>
      <c r="Y1373" s="308"/>
      <c r="Z1373" s="295"/>
      <c r="AA1373" s="295"/>
      <c r="AB1373" s="295"/>
      <c r="AC1373" s="295"/>
      <c r="AD1373" s="295"/>
      <c r="AE1373" s="683">
        <f>SUMPRODUCT($I$1188:$I$1348,AE1188:AE1348)</f>
        <v>0</v>
      </c>
      <c r="AF1373" s="683">
        <f>SUMPRODUCT($I$1188:$I$1348,AF1188:AF1348)</f>
        <v>0</v>
      </c>
      <c r="AG1373" s="683">
        <f>IF(AG1186="kw",SUMPRODUCT($Q$1188:$Q$1348,$W$1188:$W$1348,AG1188:AG1348),SUMPRODUCT($I$1188:$I$1348,AG1188:AG1348))</f>
        <v>0</v>
      </c>
      <c r="AH1373" s="683">
        <f t="shared" ref="AH1373:AR1373" si="3567">IF(AH1186="kw",SUMPRODUCT($Q$1188:$Q$1348,$W$1188:$W$1348,AH1188:AH1348),SUMPRODUCT($I$1188:$I$1348,AH1188:AH1348))</f>
        <v>0</v>
      </c>
      <c r="AI1373" s="683">
        <f t="shared" si="3567"/>
        <v>0</v>
      </c>
      <c r="AJ1373" s="683">
        <f t="shared" si="3567"/>
        <v>0</v>
      </c>
      <c r="AK1373" s="683">
        <f t="shared" si="3567"/>
        <v>0</v>
      </c>
      <c r="AL1373" s="683">
        <f t="shared" si="3567"/>
        <v>0</v>
      </c>
      <c r="AM1373" s="683">
        <f t="shared" si="3567"/>
        <v>0</v>
      </c>
      <c r="AN1373" s="683">
        <f t="shared" si="3567"/>
        <v>0</v>
      </c>
      <c r="AO1373" s="683">
        <f t="shared" si="3567"/>
        <v>0</v>
      </c>
      <c r="AP1373" s="683">
        <f t="shared" si="3567"/>
        <v>0</v>
      </c>
      <c r="AQ1373" s="683">
        <f t="shared" si="3567"/>
        <v>0</v>
      </c>
      <c r="AR1373" s="683">
        <f t="shared" si="3567"/>
        <v>0</v>
      </c>
      <c r="AS1373" s="297"/>
    </row>
    <row r="1374" spans="2:45">
      <c r="B1374" s="336" t="s">
        <v>889</v>
      </c>
      <c r="C1374" s="398"/>
      <c r="D1374" s="398"/>
      <c r="E1374" s="399"/>
      <c r="F1374" s="399"/>
      <c r="G1374" s="399"/>
      <c r="H1374" s="399"/>
      <c r="I1374" s="399"/>
      <c r="J1374" s="399"/>
      <c r="K1374" s="399"/>
      <c r="L1374" s="399"/>
      <c r="M1374" s="399"/>
      <c r="N1374" s="399"/>
      <c r="O1374" s="399"/>
      <c r="P1374" s="399"/>
      <c r="Q1374" s="399"/>
      <c r="R1374" s="400"/>
      <c r="S1374" s="399"/>
      <c r="T1374" s="399"/>
      <c r="U1374" s="399"/>
      <c r="V1374" s="398"/>
      <c r="W1374" s="401"/>
      <c r="X1374" s="398"/>
      <c r="Y1374" s="398"/>
      <c r="Z1374" s="399"/>
      <c r="AA1374" s="399"/>
      <c r="AB1374" s="399"/>
      <c r="AC1374" s="399"/>
      <c r="AD1374" s="399"/>
      <c r="AE1374" s="684">
        <f>SUMPRODUCT($J$1188:$J$1348,AE1188:AE1348)</f>
        <v>0</v>
      </c>
      <c r="AF1374" s="684">
        <f>SUMPRODUCT($J$1188:$J$1348,AF1188:AF1348)</f>
        <v>0</v>
      </c>
      <c r="AG1374" s="684">
        <f>IF(AG1186="kw",SUMPRODUCT($Q$1188:$Q$1348,$X$1188:$X$1348,AG1188:AG1348),SUMPRODUCT($J$1188:$J$1348,AG1188:AG1348))</f>
        <v>0</v>
      </c>
      <c r="AH1374" s="684">
        <f t="shared" ref="AH1374:AR1374" si="3568">IF(AH1186="kw",SUMPRODUCT($Q$1188:$Q$1348,$X$1188:$X$1348,AH1188:AH1348),SUMPRODUCT($J$1188:$J$1348,AH1188:AH1348))</f>
        <v>0</v>
      </c>
      <c r="AI1374" s="684">
        <f t="shared" si="3568"/>
        <v>0</v>
      </c>
      <c r="AJ1374" s="684">
        <f t="shared" si="3568"/>
        <v>0</v>
      </c>
      <c r="AK1374" s="684">
        <f t="shared" si="3568"/>
        <v>0</v>
      </c>
      <c r="AL1374" s="684">
        <f t="shared" si="3568"/>
        <v>0</v>
      </c>
      <c r="AM1374" s="684">
        <f t="shared" si="3568"/>
        <v>0</v>
      </c>
      <c r="AN1374" s="684">
        <f t="shared" si="3568"/>
        <v>0</v>
      </c>
      <c r="AO1374" s="684">
        <f t="shared" si="3568"/>
        <v>0</v>
      </c>
      <c r="AP1374" s="684">
        <f t="shared" si="3568"/>
        <v>0</v>
      </c>
      <c r="AQ1374" s="684">
        <f t="shared" si="3568"/>
        <v>0</v>
      </c>
      <c r="AR1374" s="684">
        <f t="shared" si="3568"/>
        <v>0</v>
      </c>
      <c r="AS1374" s="341"/>
    </row>
    <row r="1375" spans="2:45" ht="19.5" customHeight="1">
      <c r="B1375" s="324" t="s">
        <v>579</v>
      </c>
      <c r="C1375" s="342"/>
      <c r="D1375" s="343"/>
      <c r="E1375" s="343"/>
      <c r="F1375" s="343"/>
      <c r="G1375" s="343"/>
      <c r="H1375" s="343"/>
      <c r="I1375" s="343"/>
      <c r="J1375" s="343"/>
      <c r="K1375" s="343"/>
      <c r="L1375" s="343"/>
      <c r="M1375" s="343"/>
      <c r="N1375" s="343"/>
      <c r="O1375" s="343"/>
      <c r="P1375" s="343"/>
      <c r="Q1375" s="343"/>
      <c r="R1375" s="343"/>
      <c r="S1375" s="343"/>
      <c r="T1375" s="343"/>
      <c r="U1375" s="343"/>
      <c r="V1375" s="327"/>
      <c r="W1375" s="328"/>
      <c r="X1375" s="343"/>
      <c r="Y1375" s="343"/>
      <c r="Z1375" s="343"/>
      <c r="AA1375" s="343"/>
      <c r="AB1375" s="343"/>
      <c r="AC1375" s="343"/>
      <c r="AD1375" s="343"/>
      <c r="AE1375" s="344"/>
      <c r="AF1375" s="344"/>
      <c r="AG1375" s="344"/>
      <c r="AH1375" s="344"/>
      <c r="AI1375" s="344"/>
      <c r="AJ1375" s="344"/>
      <c r="AK1375" s="344"/>
      <c r="AL1375" s="344"/>
      <c r="AM1375" s="344"/>
      <c r="AN1375" s="344"/>
      <c r="AO1375" s="344"/>
      <c r="AP1375" s="344"/>
      <c r="AQ1375" s="344"/>
      <c r="AR1375" s="344"/>
      <c r="AS1375" s="344"/>
    </row>
    <row r="1376" spans="2:45" ht="19.5" customHeight="1">
      <c r="B1376" s="673"/>
      <c r="C1376" s="674"/>
      <c r="D1376" s="655"/>
      <c r="E1376" s="655"/>
      <c r="F1376" s="655"/>
      <c r="G1376" s="655"/>
      <c r="H1376" s="655"/>
      <c r="I1376" s="655"/>
      <c r="J1376" s="655"/>
      <c r="K1376" s="655"/>
      <c r="L1376" s="655"/>
      <c r="M1376" s="655"/>
      <c r="N1376" s="655"/>
      <c r="O1376" s="655"/>
      <c r="P1376" s="655"/>
      <c r="Q1376" s="655"/>
      <c r="R1376" s="655"/>
      <c r="S1376" s="655"/>
      <c r="T1376" s="655"/>
      <c r="U1376" s="655"/>
      <c r="V1376" s="266"/>
      <c r="W1376" s="675"/>
      <c r="X1376" s="655"/>
      <c r="Y1376" s="655"/>
      <c r="Z1376" s="655"/>
      <c r="AA1376" s="655"/>
      <c r="AB1376" s="655"/>
      <c r="AC1376" s="655"/>
      <c r="AD1376" s="655"/>
      <c r="AE1376" s="221"/>
      <c r="AF1376" s="221"/>
      <c r="AG1376" s="221"/>
      <c r="AH1376" s="221"/>
      <c r="AI1376" s="221"/>
      <c r="AJ1376" s="221"/>
      <c r="AK1376" s="221"/>
      <c r="AL1376" s="221"/>
      <c r="AM1376" s="221"/>
      <c r="AN1376" s="221"/>
      <c r="AO1376" s="221"/>
      <c r="AP1376" s="221"/>
      <c r="AQ1376" s="221"/>
      <c r="AR1376" s="221"/>
      <c r="AS1376" s="221"/>
    </row>
    <row r="1377" spans="1:45" ht="15.75">
      <c r="B1377" s="243" t="s">
        <v>814</v>
      </c>
      <c r="C1377" s="244"/>
      <c r="D1377" s="513" t="s">
        <v>523</v>
      </c>
      <c r="E1377" s="219"/>
      <c r="F1377" s="513"/>
      <c r="G1377" s="219"/>
      <c r="H1377" s="219"/>
      <c r="I1377" s="219"/>
      <c r="J1377" s="219"/>
      <c r="K1377" s="219"/>
      <c r="L1377" s="219"/>
      <c r="M1377" s="219"/>
      <c r="N1377" s="219"/>
      <c r="O1377" s="219"/>
      <c r="P1377" s="219"/>
      <c r="Q1377" s="219"/>
      <c r="R1377" s="244"/>
      <c r="S1377" s="219"/>
      <c r="T1377" s="219"/>
      <c r="U1377" s="219"/>
      <c r="V1377" s="219"/>
      <c r="W1377" s="219"/>
      <c r="X1377" s="219"/>
      <c r="Y1377" s="219"/>
      <c r="Z1377" s="219"/>
      <c r="AA1377" s="219"/>
      <c r="AB1377" s="219"/>
      <c r="AC1377" s="219"/>
      <c r="AD1377" s="219"/>
      <c r="AE1377" s="233"/>
      <c r="AF1377" s="231"/>
      <c r="AG1377" s="231"/>
      <c r="AH1377" s="231"/>
      <c r="AI1377" s="231"/>
      <c r="AJ1377" s="231"/>
      <c r="AK1377" s="231"/>
      <c r="AL1377" s="231"/>
      <c r="AM1377" s="231"/>
      <c r="AN1377" s="231"/>
      <c r="AO1377" s="231"/>
      <c r="AP1377" s="231"/>
      <c r="AQ1377" s="231"/>
      <c r="AR1377" s="231"/>
    </row>
    <row r="1378" spans="1:45" ht="39.75" customHeight="1">
      <c r="B1378" s="1123" t="s">
        <v>211</v>
      </c>
      <c r="C1378" s="1125" t="s">
        <v>33</v>
      </c>
      <c r="D1378" s="246" t="s">
        <v>421</v>
      </c>
      <c r="E1378" s="1129" t="s">
        <v>209</v>
      </c>
      <c r="F1378" s="1130"/>
      <c r="G1378" s="1130"/>
      <c r="H1378" s="1130"/>
      <c r="I1378" s="1130"/>
      <c r="J1378" s="1130"/>
      <c r="K1378" s="1130"/>
      <c r="L1378" s="1130"/>
      <c r="M1378" s="1130"/>
      <c r="N1378" s="1130"/>
      <c r="O1378" s="1130"/>
      <c r="P1378" s="1131"/>
      <c r="Q1378" s="1127" t="s">
        <v>213</v>
      </c>
      <c r="R1378" s="246" t="s">
        <v>422</v>
      </c>
      <c r="S1378" s="1120" t="s">
        <v>212</v>
      </c>
      <c r="T1378" s="1121"/>
      <c r="U1378" s="1121"/>
      <c r="V1378" s="1121"/>
      <c r="W1378" s="1121"/>
      <c r="X1378" s="1121"/>
      <c r="Y1378" s="1121"/>
      <c r="Z1378" s="1121"/>
      <c r="AA1378" s="1121"/>
      <c r="AB1378" s="1121"/>
      <c r="AC1378" s="1121"/>
      <c r="AD1378" s="1132"/>
      <c r="AE1378" s="1120" t="s">
        <v>242</v>
      </c>
      <c r="AF1378" s="1121"/>
      <c r="AG1378" s="1121"/>
      <c r="AH1378" s="1121"/>
      <c r="AI1378" s="1121"/>
      <c r="AJ1378" s="1121"/>
      <c r="AK1378" s="1121"/>
      <c r="AL1378" s="1121"/>
      <c r="AM1378" s="1121"/>
      <c r="AN1378" s="1121"/>
      <c r="AO1378" s="1121"/>
      <c r="AP1378" s="1121"/>
      <c r="AQ1378" s="1121"/>
      <c r="AR1378" s="1121"/>
      <c r="AS1378" s="1122"/>
    </row>
    <row r="1379" spans="1:45" ht="65.25" customHeight="1">
      <c r="B1379" s="1124"/>
      <c r="C1379" s="1126"/>
      <c r="D1379" s="247">
        <v>2022</v>
      </c>
      <c r="E1379" s="247">
        <v>2023</v>
      </c>
      <c r="F1379" s="247">
        <v>2024</v>
      </c>
      <c r="G1379" s="247">
        <v>2025</v>
      </c>
      <c r="H1379" s="247">
        <v>2026</v>
      </c>
      <c r="I1379" s="247">
        <v>2027</v>
      </c>
      <c r="J1379" s="247">
        <v>2028</v>
      </c>
      <c r="K1379" s="247">
        <v>2029</v>
      </c>
      <c r="L1379" s="247">
        <v>2030</v>
      </c>
      <c r="M1379" s="247">
        <v>2031</v>
      </c>
      <c r="N1379" s="247">
        <v>2032</v>
      </c>
      <c r="O1379" s="247">
        <v>2033</v>
      </c>
      <c r="P1379" s="247">
        <v>2034</v>
      </c>
      <c r="Q1379" s="1128"/>
      <c r="R1379" s="247">
        <v>2022</v>
      </c>
      <c r="S1379" s="247">
        <v>2023</v>
      </c>
      <c r="T1379" s="247">
        <v>2024</v>
      </c>
      <c r="U1379" s="247">
        <v>2025</v>
      </c>
      <c r="V1379" s="247">
        <v>2026</v>
      </c>
      <c r="W1379" s="247">
        <v>2027</v>
      </c>
      <c r="X1379" s="247">
        <v>2028</v>
      </c>
      <c r="Y1379" s="247">
        <v>2029</v>
      </c>
      <c r="Z1379" s="247">
        <v>2030</v>
      </c>
      <c r="AA1379" s="247">
        <v>2031</v>
      </c>
      <c r="AB1379" s="247">
        <v>2032</v>
      </c>
      <c r="AC1379" s="247">
        <v>2033</v>
      </c>
      <c r="AD1379" s="247">
        <v>2034</v>
      </c>
      <c r="AE1379" s="247" t="str">
        <f>'1.  LRAMVA Summary'!$D$53</f>
        <v>Residential</v>
      </c>
      <c r="AF1379" s="247" t="str">
        <f>'1.  LRAMVA Summary'!$E$53</f>
        <v>GS&lt;50 kW</v>
      </c>
      <c r="AG1379" s="247" t="str">
        <f>'1.  LRAMVA Summary'!$F$53</f>
        <v>GS&gt;50 KW - Thermal Demand Meter</v>
      </c>
      <c r="AH1379" s="247" t="str">
        <f>'1.  LRAMVA Summary'!$G$53</f>
        <v>GS&gt;50 KW - Interval Meter</v>
      </c>
      <c r="AI1379" s="247" t="str">
        <f>'1.  LRAMVA Summary'!$H$53</f>
        <v>Street Lighting</v>
      </c>
      <c r="AJ1379" s="247" t="str">
        <f>'1.  LRAMVA Summary'!$I$53</f>
        <v/>
      </c>
      <c r="AK1379" s="247" t="str">
        <f>'1.  LRAMVA Summary'!$J$53</f>
        <v/>
      </c>
      <c r="AL1379" s="247" t="str">
        <f>'1.  LRAMVA Summary'!$K$53</f>
        <v/>
      </c>
      <c r="AM1379" s="247" t="str">
        <f>'1.  LRAMVA Summary'!$L$53</f>
        <v/>
      </c>
      <c r="AN1379" s="247" t="str">
        <f>'1.  LRAMVA Summary'!$M$53</f>
        <v/>
      </c>
      <c r="AO1379" s="247" t="str">
        <f>'1.  LRAMVA Summary'!$N$53</f>
        <v/>
      </c>
      <c r="AP1379" s="247" t="str">
        <f>'1.  LRAMVA Summary'!$O$53</f>
        <v/>
      </c>
      <c r="AQ1379" s="247" t="str">
        <f>'1.  LRAMVA Summary'!$P$53</f>
        <v/>
      </c>
      <c r="AR1379" s="247" t="str">
        <f>'1.  LRAMVA Summary'!$Q$53</f>
        <v/>
      </c>
      <c r="AS1379" s="249" t="str">
        <f>'1.  LRAMVA Summary'!$R$53</f>
        <v>Total</v>
      </c>
    </row>
    <row r="1380" spans="1:45" ht="15" customHeight="1">
      <c r="A1380" s="466"/>
      <c r="B1380" s="456" t="s">
        <v>501</v>
      </c>
      <c r="C1380" s="251"/>
      <c r="D1380" s="251"/>
      <c r="E1380" s="251"/>
      <c r="F1380" s="251"/>
      <c r="G1380" s="251"/>
      <c r="H1380" s="251"/>
      <c r="I1380" s="251"/>
      <c r="J1380" s="251"/>
      <c r="K1380" s="251"/>
      <c r="L1380" s="251"/>
      <c r="M1380" s="251"/>
      <c r="N1380" s="251"/>
      <c r="O1380" s="251"/>
      <c r="P1380" s="251"/>
      <c r="Q1380" s="252"/>
      <c r="R1380" s="251"/>
      <c r="S1380" s="251"/>
      <c r="T1380" s="251"/>
      <c r="U1380" s="251"/>
      <c r="V1380" s="251"/>
      <c r="W1380" s="251"/>
      <c r="X1380" s="251"/>
      <c r="Y1380" s="251"/>
      <c r="Z1380" s="251"/>
      <c r="AA1380" s="251"/>
      <c r="AB1380" s="251"/>
      <c r="AC1380" s="251"/>
      <c r="AD1380" s="251"/>
      <c r="AE1380" s="253" t="str">
        <f>'1.  LRAMVA Summary'!$D$54</f>
        <v>kWh</v>
      </c>
      <c r="AF1380" s="253" t="str">
        <f>'1.  LRAMVA Summary'!$E$54</f>
        <v>kWh</v>
      </c>
      <c r="AG1380" s="253" t="str">
        <f>'1.  LRAMVA Summary'!$F$54</f>
        <v>kW</v>
      </c>
      <c r="AH1380" s="253" t="str">
        <f>'1.  LRAMVA Summary'!$G$54</f>
        <v>kW</v>
      </c>
      <c r="AI1380" s="253" t="str">
        <f>'1.  LRAMVA Summary'!$H$54</f>
        <v>kW</v>
      </c>
      <c r="AJ1380" s="253">
        <f>'1.  LRAMVA Summary'!$I$54</f>
        <v>0</v>
      </c>
      <c r="AK1380" s="253">
        <f>'1.  LRAMVA Summary'!$J$54</f>
        <v>0</v>
      </c>
      <c r="AL1380" s="253">
        <f>'1.  LRAMVA Summary'!$K$54</f>
        <v>0</v>
      </c>
      <c r="AM1380" s="253">
        <f>'1.  LRAMVA Summary'!$L$54</f>
        <v>0</v>
      </c>
      <c r="AN1380" s="253">
        <f>'1.  LRAMVA Summary'!$M$54</f>
        <v>0</v>
      </c>
      <c r="AO1380" s="253">
        <f>'1.  LRAMVA Summary'!$N$54</f>
        <v>0</v>
      </c>
      <c r="AP1380" s="253">
        <f>'1.  LRAMVA Summary'!$O$54</f>
        <v>0</v>
      </c>
      <c r="AQ1380" s="253">
        <f>'1.  LRAMVA Summary'!$P$54</f>
        <v>0</v>
      </c>
      <c r="AR1380" s="253">
        <f>'1.  LRAMVA Summary'!$Q$54</f>
        <v>0</v>
      </c>
      <c r="AS1380" s="254"/>
    </row>
    <row r="1381" spans="1:45" ht="15" hidden="1" customHeight="1" outlineLevel="1">
      <c r="A1381" s="466"/>
      <c r="B1381" s="445" t="s">
        <v>494</v>
      </c>
      <c r="C1381" s="251"/>
      <c r="D1381" s="251"/>
      <c r="E1381" s="251"/>
      <c r="F1381" s="251"/>
      <c r="G1381" s="251"/>
      <c r="H1381" s="251"/>
      <c r="I1381" s="251"/>
      <c r="J1381" s="251"/>
      <c r="K1381" s="251"/>
      <c r="L1381" s="251"/>
      <c r="M1381" s="251"/>
      <c r="N1381" s="251"/>
      <c r="O1381" s="251"/>
      <c r="P1381" s="251"/>
      <c r="Q1381" s="252"/>
      <c r="R1381" s="251"/>
      <c r="S1381" s="251"/>
      <c r="T1381" s="251"/>
      <c r="U1381" s="251"/>
      <c r="V1381" s="251"/>
      <c r="W1381" s="251"/>
      <c r="X1381" s="251"/>
      <c r="Y1381" s="251"/>
      <c r="Z1381" s="251"/>
      <c r="AA1381" s="251"/>
      <c r="AB1381" s="251"/>
      <c r="AC1381" s="251"/>
      <c r="AD1381" s="251"/>
      <c r="AE1381" s="253"/>
      <c r="AF1381" s="253"/>
      <c r="AG1381" s="253"/>
      <c r="AH1381" s="253"/>
      <c r="AI1381" s="253"/>
      <c r="AJ1381" s="253"/>
      <c r="AK1381" s="253"/>
      <c r="AL1381" s="253"/>
      <c r="AM1381" s="253"/>
      <c r="AN1381" s="253"/>
      <c r="AO1381" s="253"/>
      <c r="AP1381" s="253"/>
      <c r="AQ1381" s="253"/>
      <c r="AR1381" s="253"/>
      <c r="AS1381" s="254"/>
    </row>
    <row r="1382" spans="1:45" ht="15" hidden="1" customHeight="1" outlineLevel="1">
      <c r="A1382" s="466">
        <v>1</v>
      </c>
      <c r="B1382" s="381" t="s">
        <v>95</v>
      </c>
      <c r="C1382" s="253" t="s">
        <v>25</v>
      </c>
      <c r="D1382" s="257"/>
      <c r="E1382" s="257"/>
      <c r="F1382" s="257"/>
      <c r="G1382" s="257"/>
      <c r="H1382" s="257"/>
      <c r="I1382" s="257"/>
      <c r="J1382" s="257"/>
      <c r="K1382" s="257"/>
      <c r="L1382" s="257"/>
      <c r="M1382" s="257"/>
      <c r="N1382" s="257"/>
      <c r="O1382" s="257"/>
      <c r="P1382" s="257"/>
      <c r="Q1382" s="253"/>
      <c r="R1382" s="257"/>
      <c r="S1382" s="257"/>
      <c r="T1382" s="257"/>
      <c r="U1382" s="257"/>
      <c r="V1382" s="257"/>
      <c r="W1382" s="257"/>
      <c r="X1382" s="257"/>
      <c r="Y1382" s="257"/>
      <c r="Z1382" s="257"/>
      <c r="AA1382" s="257"/>
      <c r="AB1382" s="257"/>
      <c r="AC1382" s="257"/>
      <c r="AD1382" s="257"/>
      <c r="AE1382" s="368"/>
      <c r="AF1382" s="368"/>
      <c r="AG1382" s="368"/>
      <c r="AH1382" s="368"/>
      <c r="AI1382" s="368"/>
      <c r="AJ1382" s="368"/>
      <c r="AK1382" s="368"/>
      <c r="AL1382" s="363"/>
      <c r="AM1382" s="363"/>
      <c r="AN1382" s="363"/>
      <c r="AO1382" s="363"/>
      <c r="AP1382" s="363"/>
      <c r="AQ1382" s="363"/>
      <c r="AR1382" s="363"/>
      <c r="AS1382" s="258">
        <f>SUM(AE1382:AR1382)</f>
        <v>0</v>
      </c>
    </row>
    <row r="1383" spans="1:45" ht="15" hidden="1" customHeight="1" outlineLevel="1">
      <c r="A1383" s="466"/>
      <c r="B1383" s="256" t="s">
        <v>742</v>
      </c>
      <c r="C1383" s="253" t="s">
        <v>163</v>
      </c>
      <c r="D1383" s="257"/>
      <c r="E1383" s="257"/>
      <c r="F1383" s="257"/>
      <c r="G1383" s="257"/>
      <c r="H1383" s="257"/>
      <c r="I1383" s="257"/>
      <c r="J1383" s="257"/>
      <c r="K1383" s="257"/>
      <c r="L1383" s="257"/>
      <c r="M1383" s="257"/>
      <c r="N1383" s="257"/>
      <c r="O1383" s="257"/>
      <c r="P1383" s="257"/>
      <c r="Q1383" s="416"/>
      <c r="R1383" s="257"/>
      <c r="S1383" s="257"/>
      <c r="T1383" s="257"/>
      <c r="U1383" s="257"/>
      <c r="V1383" s="257"/>
      <c r="W1383" s="257"/>
      <c r="X1383" s="257"/>
      <c r="Y1383" s="257"/>
      <c r="Z1383" s="257"/>
      <c r="AA1383" s="257"/>
      <c r="AB1383" s="257"/>
      <c r="AC1383" s="257"/>
      <c r="AD1383" s="257"/>
      <c r="AE1383" s="364">
        <f>AE1382</f>
        <v>0</v>
      </c>
      <c r="AF1383" s="364">
        <f t="shared" ref="AF1383:AR1383" si="3569">AF1382</f>
        <v>0</v>
      </c>
      <c r="AG1383" s="364">
        <f t="shared" si="3569"/>
        <v>0</v>
      </c>
      <c r="AH1383" s="364">
        <f t="shared" si="3569"/>
        <v>0</v>
      </c>
      <c r="AI1383" s="364">
        <f t="shared" si="3569"/>
        <v>0</v>
      </c>
      <c r="AJ1383" s="364">
        <f t="shared" si="3569"/>
        <v>0</v>
      </c>
      <c r="AK1383" s="364">
        <f t="shared" si="3569"/>
        <v>0</v>
      </c>
      <c r="AL1383" s="364">
        <f t="shared" si="3569"/>
        <v>0</v>
      </c>
      <c r="AM1383" s="364">
        <f t="shared" si="3569"/>
        <v>0</v>
      </c>
      <c r="AN1383" s="364">
        <f t="shared" si="3569"/>
        <v>0</v>
      </c>
      <c r="AO1383" s="364">
        <f t="shared" si="3569"/>
        <v>0</v>
      </c>
      <c r="AP1383" s="364">
        <f t="shared" si="3569"/>
        <v>0</v>
      </c>
      <c r="AQ1383" s="364">
        <f t="shared" si="3569"/>
        <v>0</v>
      </c>
      <c r="AR1383" s="364">
        <f t="shared" si="3569"/>
        <v>0</v>
      </c>
      <c r="AS1383" s="259"/>
    </row>
    <row r="1384" spans="1:45" ht="15" hidden="1" customHeight="1" outlineLevel="1">
      <c r="A1384" s="466"/>
      <c r="B1384" s="260"/>
      <c r="C1384" s="261"/>
      <c r="D1384" s="261"/>
      <c r="E1384" s="261"/>
      <c r="F1384" s="261"/>
      <c r="G1384" s="261"/>
      <c r="H1384" s="261"/>
      <c r="I1384" s="261"/>
      <c r="J1384" s="660"/>
      <c r="K1384" s="261"/>
      <c r="L1384" s="261"/>
      <c r="M1384" s="261"/>
      <c r="N1384" s="261"/>
      <c r="O1384" s="261"/>
      <c r="P1384" s="261"/>
      <c r="Q1384" s="262"/>
      <c r="R1384" s="261"/>
      <c r="S1384" s="261"/>
      <c r="T1384" s="261"/>
      <c r="U1384" s="261"/>
      <c r="V1384" s="261"/>
      <c r="W1384" s="261"/>
      <c r="X1384" s="261"/>
      <c r="Y1384" s="261"/>
      <c r="Z1384" s="261"/>
      <c r="AA1384" s="261"/>
      <c r="AB1384" s="261"/>
      <c r="AC1384" s="261"/>
      <c r="AD1384" s="261"/>
      <c r="AE1384" s="365"/>
      <c r="AF1384" s="366"/>
      <c r="AG1384" s="366"/>
      <c r="AH1384" s="366"/>
      <c r="AI1384" s="366"/>
      <c r="AJ1384" s="366"/>
      <c r="AK1384" s="366"/>
      <c r="AL1384" s="366"/>
      <c r="AM1384" s="366"/>
      <c r="AN1384" s="366"/>
      <c r="AO1384" s="366"/>
      <c r="AP1384" s="366"/>
      <c r="AQ1384" s="366"/>
      <c r="AR1384" s="366"/>
      <c r="AS1384" s="264"/>
    </row>
    <row r="1385" spans="1:45" ht="15" hidden="1" customHeight="1" outlineLevel="1">
      <c r="A1385" s="466">
        <v>2</v>
      </c>
      <c r="B1385" s="381" t="s">
        <v>96</v>
      </c>
      <c r="C1385" s="253" t="s">
        <v>25</v>
      </c>
      <c r="D1385" s="257"/>
      <c r="E1385" s="257"/>
      <c r="F1385" s="257"/>
      <c r="G1385" s="257"/>
      <c r="H1385" s="257"/>
      <c r="I1385" s="257"/>
      <c r="J1385" s="257"/>
      <c r="K1385" s="257"/>
      <c r="L1385" s="257"/>
      <c r="M1385" s="257"/>
      <c r="N1385" s="257"/>
      <c r="O1385" s="257"/>
      <c r="P1385" s="257"/>
      <c r="Q1385" s="253"/>
      <c r="R1385" s="257"/>
      <c r="S1385" s="257"/>
      <c r="T1385" s="257"/>
      <c r="U1385" s="257"/>
      <c r="V1385" s="257"/>
      <c r="W1385" s="257"/>
      <c r="X1385" s="257"/>
      <c r="Y1385" s="257"/>
      <c r="Z1385" s="257"/>
      <c r="AA1385" s="257"/>
      <c r="AB1385" s="257"/>
      <c r="AC1385" s="257"/>
      <c r="AD1385" s="257"/>
      <c r="AE1385" s="368"/>
      <c r="AF1385" s="368"/>
      <c r="AG1385" s="368"/>
      <c r="AH1385" s="368"/>
      <c r="AI1385" s="368"/>
      <c r="AJ1385" s="368"/>
      <c r="AK1385" s="368"/>
      <c r="AL1385" s="363"/>
      <c r="AM1385" s="363"/>
      <c r="AN1385" s="363"/>
      <c r="AO1385" s="363"/>
      <c r="AP1385" s="363"/>
      <c r="AQ1385" s="363"/>
      <c r="AR1385" s="363"/>
      <c r="AS1385" s="258">
        <f>SUM(AE1385:AR1385)</f>
        <v>0</v>
      </c>
    </row>
    <row r="1386" spans="1:45" ht="15" hidden="1" customHeight="1" outlineLevel="1">
      <c r="A1386" s="466"/>
      <c r="B1386" s="256" t="s">
        <v>742</v>
      </c>
      <c r="C1386" s="253" t="s">
        <v>163</v>
      </c>
      <c r="D1386" s="257"/>
      <c r="E1386" s="257"/>
      <c r="F1386" s="257"/>
      <c r="G1386" s="257"/>
      <c r="H1386" s="257"/>
      <c r="I1386" s="257"/>
      <c r="J1386" s="257"/>
      <c r="K1386" s="257"/>
      <c r="L1386" s="257"/>
      <c r="M1386" s="257"/>
      <c r="N1386" s="257"/>
      <c r="O1386" s="257"/>
      <c r="P1386" s="257"/>
      <c r="Q1386" s="416"/>
      <c r="R1386" s="257"/>
      <c r="S1386" s="257"/>
      <c r="T1386" s="257"/>
      <c r="U1386" s="257"/>
      <c r="V1386" s="257"/>
      <c r="W1386" s="257"/>
      <c r="X1386" s="257"/>
      <c r="Y1386" s="257"/>
      <c r="Z1386" s="257"/>
      <c r="AA1386" s="257"/>
      <c r="AB1386" s="257"/>
      <c r="AC1386" s="257"/>
      <c r="AD1386" s="257"/>
      <c r="AE1386" s="364">
        <f>AE1385</f>
        <v>0</v>
      </c>
      <c r="AF1386" s="364">
        <f t="shared" ref="AF1386:AR1386" si="3570">AF1385</f>
        <v>0</v>
      </c>
      <c r="AG1386" s="364">
        <f t="shared" si="3570"/>
        <v>0</v>
      </c>
      <c r="AH1386" s="364">
        <f t="shared" si="3570"/>
        <v>0</v>
      </c>
      <c r="AI1386" s="364">
        <f t="shared" si="3570"/>
        <v>0</v>
      </c>
      <c r="AJ1386" s="364">
        <f t="shared" si="3570"/>
        <v>0</v>
      </c>
      <c r="AK1386" s="364">
        <f t="shared" si="3570"/>
        <v>0</v>
      </c>
      <c r="AL1386" s="364">
        <f t="shared" si="3570"/>
        <v>0</v>
      </c>
      <c r="AM1386" s="364">
        <f t="shared" si="3570"/>
        <v>0</v>
      </c>
      <c r="AN1386" s="364">
        <f t="shared" si="3570"/>
        <v>0</v>
      </c>
      <c r="AO1386" s="364">
        <f t="shared" si="3570"/>
        <v>0</v>
      </c>
      <c r="AP1386" s="364">
        <f t="shared" si="3570"/>
        <v>0</v>
      </c>
      <c r="AQ1386" s="364">
        <f t="shared" si="3570"/>
        <v>0</v>
      </c>
      <c r="AR1386" s="364">
        <f t="shared" si="3570"/>
        <v>0</v>
      </c>
      <c r="AS1386" s="259"/>
    </row>
    <row r="1387" spans="1:45" ht="15" hidden="1" customHeight="1" outlineLevel="1">
      <c r="A1387" s="466"/>
      <c r="B1387" s="260"/>
      <c r="C1387" s="261"/>
      <c r="D1387" s="266"/>
      <c r="E1387" s="266"/>
      <c r="F1387" s="266"/>
      <c r="G1387" s="266"/>
      <c r="H1387" s="266"/>
      <c r="I1387" s="266"/>
      <c r="J1387" s="266"/>
      <c r="K1387" s="266"/>
      <c r="L1387" s="266"/>
      <c r="M1387" s="266"/>
      <c r="N1387" s="266"/>
      <c r="O1387" s="266"/>
      <c r="P1387" s="266"/>
      <c r="Q1387" s="262"/>
      <c r="R1387" s="266"/>
      <c r="S1387" s="266"/>
      <c r="T1387" s="266"/>
      <c r="U1387" s="266"/>
      <c r="V1387" s="266"/>
      <c r="W1387" s="266"/>
      <c r="X1387" s="266"/>
      <c r="Y1387" s="266"/>
      <c r="Z1387" s="266"/>
      <c r="AA1387" s="266"/>
      <c r="AB1387" s="266"/>
      <c r="AC1387" s="266"/>
      <c r="AD1387" s="266"/>
      <c r="AE1387" s="365"/>
      <c r="AF1387" s="366"/>
      <c r="AG1387" s="366"/>
      <c r="AH1387" s="366"/>
      <c r="AI1387" s="366"/>
      <c r="AJ1387" s="366"/>
      <c r="AK1387" s="366"/>
      <c r="AL1387" s="366"/>
      <c r="AM1387" s="366"/>
      <c r="AN1387" s="366"/>
      <c r="AO1387" s="366"/>
      <c r="AP1387" s="366"/>
      <c r="AQ1387" s="366"/>
      <c r="AR1387" s="366"/>
      <c r="AS1387" s="264"/>
    </row>
    <row r="1388" spans="1:45" ht="15" hidden="1" customHeight="1" outlineLevel="1">
      <c r="A1388" s="466">
        <v>3</v>
      </c>
      <c r="B1388" s="381" t="s">
        <v>97</v>
      </c>
      <c r="C1388" s="253" t="s">
        <v>25</v>
      </c>
      <c r="D1388" s="257"/>
      <c r="E1388" s="257"/>
      <c r="F1388" s="257"/>
      <c r="G1388" s="257"/>
      <c r="H1388" s="257"/>
      <c r="I1388" s="257"/>
      <c r="J1388" s="257"/>
      <c r="K1388" s="257"/>
      <c r="L1388" s="257"/>
      <c r="M1388" s="257"/>
      <c r="N1388" s="257"/>
      <c r="O1388" s="257"/>
      <c r="P1388" s="257"/>
      <c r="Q1388" s="253"/>
      <c r="R1388" s="257"/>
      <c r="S1388" s="257"/>
      <c r="T1388" s="257"/>
      <c r="U1388" s="257"/>
      <c r="V1388" s="257"/>
      <c r="W1388" s="257"/>
      <c r="X1388" s="257"/>
      <c r="Y1388" s="257"/>
      <c r="Z1388" s="257"/>
      <c r="AA1388" s="257"/>
      <c r="AB1388" s="257"/>
      <c r="AC1388" s="257"/>
      <c r="AD1388" s="257"/>
      <c r="AE1388" s="368"/>
      <c r="AF1388" s="368"/>
      <c r="AG1388" s="368"/>
      <c r="AH1388" s="368"/>
      <c r="AI1388" s="368"/>
      <c r="AJ1388" s="368"/>
      <c r="AK1388" s="368"/>
      <c r="AL1388" s="363"/>
      <c r="AM1388" s="363"/>
      <c r="AN1388" s="363"/>
      <c r="AO1388" s="363"/>
      <c r="AP1388" s="363"/>
      <c r="AQ1388" s="363"/>
      <c r="AR1388" s="363"/>
      <c r="AS1388" s="258">
        <f>SUM(AE1388:AR1388)</f>
        <v>0</v>
      </c>
    </row>
    <row r="1389" spans="1:45" ht="15" hidden="1" customHeight="1" outlineLevel="1">
      <c r="A1389" s="466"/>
      <c r="B1389" s="256" t="s">
        <v>742</v>
      </c>
      <c r="C1389" s="253" t="s">
        <v>163</v>
      </c>
      <c r="D1389" s="257"/>
      <c r="E1389" s="257"/>
      <c r="F1389" s="257"/>
      <c r="G1389" s="257"/>
      <c r="H1389" s="257"/>
      <c r="I1389" s="257"/>
      <c r="J1389" s="257"/>
      <c r="K1389" s="257"/>
      <c r="L1389" s="257"/>
      <c r="M1389" s="257"/>
      <c r="N1389" s="257"/>
      <c r="O1389" s="257"/>
      <c r="P1389" s="257"/>
      <c r="Q1389" s="416"/>
      <c r="R1389" s="257"/>
      <c r="S1389" s="257"/>
      <c r="T1389" s="257"/>
      <c r="U1389" s="257"/>
      <c r="V1389" s="257"/>
      <c r="W1389" s="257"/>
      <c r="X1389" s="257"/>
      <c r="Y1389" s="257"/>
      <c r="Z1389" s="257"/>
      <c r="AA1389" s="257"/>
      <c r="AB1389" s="257"/>
      <c r="AC1389" s="257"/>
      <c r="AD1389" s="257"/>
      <c r="AE1389" s="364">
        <f>AE1388</f>
        <v>0</v>
      </c>
      <c r="AF1389" s="364">
        <f t="shared" ref="AF1389:AR1389" si="3571">AF1388</f>
        <v>0</v>
      </c>
      <c r="AG1389" s="364">
        <f t="shared" si="3571"/>
        <v>0</v>
      </c>
      <c r="AH1389" s="364">
        <f t="shared" si="3571"/>
        <v>0</v>
      </c>
      <c r="AI1389" s="364">
        <f t="shared" si="3571"/>
        <v>0</v>
      </c>
      <c r="AJ1389" s="364">
        <f t="shared" si="3571"/>
        <v>0</v>
      </c>
      <c r="AK1389" s="364">
        <f t="shared" si="3571"/>
        <v>0</v>
      </c>
      <c r="AL1389" s="364">
        <f t="shared" si="3571"/>
        <v>0</v>
      </c>
      <c r="AM1389" s="364">
        <f t="shared" si="3571"/>
        <v>0</v>
      </c>
      <c r="AN1389" s="364">
        <f t="shared" si="3571"/>
        <v>0</v>
      </c>
      <c r="AO1389" s="364">
        <f t="shared" si="3571"/>
        <v>0</v>
      </c>
      <c r="AP1389" s="364">
        <f t="shared" si="3571"/>
        <v>0</v>
      </c>
      <c r="AQ1389" s="364">
        <f t="shared" si="3571"/>
        <v>0</v>
      </c>
      <c r="AR1389" s="364">
        <f t="shared" si="3571"/>
        <v>0</v>
      </c>
      <c r="AS1389" s="259"/>
    </row>
    <row r="1390" spans="1:45" ht="15" hidden="1" customHeight="1" outlineLevel="1">
      <c r="A1390" s="466"/>
      <c r="B1390" s="256"/>
      <c r="C1390" s="267"/>
      <c r="D1390" s="253"/>
      <c r="E1390" s="253"/>
      <c r="F1390" s="253"/>
      <c r="G1390" s="253"/>
      <c r="H1390" s="253"/>
      <c r="I1390" s="253"/>
      <c r="J1390" s="253"/>
      <c r="K1390" s="253"/>
      <c r="L1390" s="253"/>
      <c r="M1390" s="253"/>
      <c r="N1390" s="253"/>
      <c r="O1390" s="253"/>
      <c r="P1390" s="253"/>
      <c r="Q1390" s="253"/>
      <c r="R1390" s="253"/>
      <c r="S1390" s="253"/>
      <c r="T1390" s="253"/>
      <c r="U1390" s="253"/>
      <c r="V1390" s="253"/>
      <c r="W1390" s="253"/>
      <c r="X1390" s="253"/>
      <c r="Y1390" s="253"/>
      <c r="Z1390" s="253"/>
      <c r="AA1390" s="253"/>
      <c r="AB1390" s="253"/>
      <c r="AC1390" s="253"/>
      <c r="AD1390" s="253"/>
      <c r="AE1390" s="365"/>
      <c r="AF1390" s="365"/>
      <c r="AG1390" s="365"/>
      <c r="AH1390" s="365"/>
      <c r="AI1390" s="365"/>
      <c r="AJ1390" s="365"/>
      <c r="AK1390" s="365"/>
      <c r="AL1390" s="365"/>
      <c r="AM1390" s="365"/>
      <c r="AN1390" s="365"/>
      <c r="AO1390" s="365"/>
      <c r="AP1390" s="365"/>
      <c r="AQ1390" s="365"/>
      <c r="AR1390" s="365"/>
      <c r="AS1390" s="268"/>
    </row>
    <row r="1391" spans="1:45" ht="15" hidden="1" customHeight="1" outlineLevel="1">
      <c r="A1391" s="466">
        <v>4</v>
      </c>
      <c r="B1391" s="275" t="s">
        <v>654</v>
      </c>
      <c r="C1391" s="253" t="s">
        <v>25</v>
      </c>
      <c r="D1391" s="257"/>
      <c r="E1391" s="257"/>
      <c r="F1391" s="257"/>
      <c r="G1391" s="257"/>
      <c r="H1391" s="257"/>
      <c r="I1391" s="257"/>
      <c r="J1391" s="257"/>
      <c r="K1391" s="257"/>
      <c r="L1391" s="257"/>
      <c r="M1391" s="257"/>
      <c r="N1391" s="257"/>
      <c r="O1391" s="257"/>
      <c r="P1391" s="257"/>
      <c r="Q1391" s="253"/>
      <c r="R1391" s="257"/>
      <c r="S1391" s="257"/>
      <c r="T1391" s="257"/>
      <c r="U1391" s="257"/>
      <c r="V1391" s="257"/>
      <c r="W1391" s="257"/>
      <c r="X1391" s="257"/>
      <c r="Y1391" s="257"/>
      <c r="Z1391" s="257"/>
      <c r="AA1391" s="257"/>
      <c r="AB1391" s="257"/>
      <c r="AC1391" s="257"/>
      <c r="AD1391" s="257"/>
      <c r="AE1391" s="368"/>
      <c r="AF1391" s="368"/>
      <c r="AG1391" s="368"/>
      <c r="AH1391" s="368"/>
      <c r="AI1391" s="368"/>
      <c r="AJ1391" s="368"/>
      <c r="AK1391" s="368"/>
      <c r="AL1391" s="363"/>
      <c r="AM1391" s="363"/>
      <c r="AN1391" s="363"/>
      <c r="AO1391" s="363"/>
      <c r="AP1391" s="363"/>
      <c r="AQ1391" s="363"/>
      <c r="AR1391" s="363"/>
      <c r="AS1391" s="258">
        <f>SUM(AE1391:AR1391)</f>
        <v>0</v>
      </c>
    </row>
    <row r="1392" spans="1:45" ht="15" hidden="1" customHeight="1" outlineLevel="1">
      <c r="A1392" s="466"/>
      <c r="B1392" s="256" t="s">
        <v>742</v>
      </c>
      <c r="C1392" s="253" t="s">
        <v>163</v>
      </c>
      <c r="D1392" s="257"/>
      <c r="E1392" s="257"/>
      <c r="F1392" s="257"/>
      <c r="G1392" s="257"/>
      <c r="H1392" s="257"/>
      <c r="I1392" s="257"/>
      <c r="J1392" s="257"/>
      <c r="K1392" s="257"/>
      <c r="L1392" s="257"/>
      <c r="M1392" s="257"/>
      <c r="N1392" s="257"/>
      <c r="O1392" s="257"/>
      <c r="P1392" s="257"/>
      <c r="Q1392" s="416"/>
      <c r="R1392" s="257"/>
      <c r="S1392" s="257"/>
      <c r="T1392" s="257"/>
      <c r="U1392" s="257"/>
      <c r="V1392" s="257"/>
      <c r="W1392" s="257"/>
      <c r="X1392" s="257"/>
      <c r="Y1392" s="257"/>
      <c r="Z1392" s="257"/>
      <c r="AA1392" s="257"/>
      <c r="AB1392" s="257"/>
      <c r="AC1392" s="257"/>
      <c r="AD1392" s="257"/>
      <c r="AE1392" s="364">
        <f>AE1391</f>
        <v>0</v>
      </c>
      <c r="AF1392" s="364">
        <f t="shared" ref="AF1392:AR1392" si="3572">AF1391</f>
        <v>0</v>
      </c>
      <c r="AG1392" s="364">
        <f t="shared" si="3572"/>
        <v>0</v>
      </c>
      <c r="AH1392" s="364">
        <f t="shared" si="3572"/>
        <v>0</v>
      </c>
      <c r="AI1392" s="364">
        <f t="shared" si="3572"/>
        <v>0</v>
      </c>
      <c r="AJ1392" s="364">
        <f t="shared" si="3572"/>
        <v>0</v>
      </c>
      <c r="AK1392" s="364">
        <f t="shared" si="3572"/>
        <v>0</v>
      </c>
      <c r="AL1392" s="364">
        <f t="shared" si="3572"/>
        <v>0</v>
      </c>
      <c r="AM1392" s="364">
        <f t="shared" si="3572"/>
        <v>0</v>
      </c>
      <c r="AN1392" s="364">
        <f t="shared" si="3572"/>
        <v>0</v>
      </c>
      <c r="AO1392" s="364">
        <f t="shared" si="3572"/>
        <v>0</v>
      </c>
      <c r="AP1392" s="364">
        <f t="shared" si="3572"/>
        <v>0</v>
      </c>
      <c r="AQ1392" s="364">
        <f t="shared" si="3572"/>
        <v>0</v>
      </c>
      <c r="AR1392" s="364">
        <f t="shared" si="3572"/>
        <v>0</v>
      </c>
      <c r="AS1392" s="259"/>
    </row>
    <row r="1393" spans="1:45" ht="15" hidden="1" customHeight="1" outlineLevel="1">
      <c r="A1393" s="466"/>
      <c r="B1393" s="256"/>
      <c r="C1393" s="267"/>
      <c r="D1393" s="266"/>
      <c r="E1393" s="266"/>
      <c r="F1393" s="266"/>
      <c r="G1393" s="266"/>
      <c r="H1393" s="266"/>
      <c r="I1393" s="266"/>
      <c r="J1393" s="266"/>
      <c r="K1393" s="266"/>
      <c r="L1393" s="266"/>
      <c r="M1393" s="266"/>
      <c r="N1393" s="266"/>
      <c r="O1393" s="266"/>
      <c r="P1393" s="266"/>
      <c r="Q1393" s="253"/>
      <c r="R1393" s="266"/>
      <c r="S1393" s="266"/>
      <c r="T1393" s="266"/>
      <c r="U1393" s="266"/>
      <c r="V1393" s="266"/>
      <c r="W1393" s="266"/>
      <c r="X1393" s="266"/>
      <c r="Y1393" s="266"/>
      <c r="Z1393" s="266"/>
      <c r="AA1393" s="266"/>
      <c r="AB1393" s="266"/>
      <c r="AC1393" s="266"/>
      <c r="AD1393" s="266"/>
      <c r="AE1393" s="365"/>
      <c r="AF1393" s="365"/>
      <c r="AG1393" s="365"/>
      <c r="AH1393" s="365"/>
      <c r="AI1393" s="365"/>
      <c r="AJ1393" s="365"/>
      <c r="AK1393" s="365"/>
      <c r="AL1393" s="365"/>
      <c r="AM1393" s="365"/>
      <c r="AN1393" s="365"/>
      <c r="AO1393" s="365"/>
      <c r="AP1393" s="365"/>
      <c r="AQ1393" s="365"/>
      <c r="AR1393" s="365"/>
      <c r="AS1393" s="268"/>
    </row>
    <row r="1394" spans="1:45" ht="15" hidden="1" customHeight="1" outlineLevel="1">
      <c r="A1394" s="466">
        <v>5</v>
      </c>
      <c r="B1394" s="381" t="s">
        <v>98</v>
      </c>
      <c r="C1394" s="253" t="s">
        <v>25</v>
      </c>
      <c r="D1394" s="257"/>
      <c r="E1394" s="257"/>
      <c r="F1394" s="257"/>
      <c r="G1394" s="257"/>
      <c r="H1394" s="257"/>
      <c r="I1394" s="257"/>
      <c r="J1394" s="257"/>
      <c r="K1394" s="257"/>
      <c r="L1394" s="257"/>
      <c r="M1394" s="257"/>
      <c r="N1394" s="257"/>
      <c r="O1394" s="257"/>
      <c r="P1394" s="257"/>
      <c r="Q1394" s="253"/>
      <c r="R1394" s="257"/>
      <c r="S1394" s="257"/>
      <c r="T1394" s="257"/>
      <c r="U1394" s="257"/>
      <c r="V1394" s="257"/>
      <c r="W1394" s="257"/>
      <c r="X1394" s="257"/>
      <c r="Y1394" s="257"/>
      <c r="Z1394" s="257"/>
      <c r="AA1394" s="257"/>
      <c r="AB1394" s="257"/>
      <c r="AC1394" s="257"/>
      <c r="AD1394" s="257"/>
      <c r="AE1394" s="368"/>
      <c r="AF1394" s="368"/>
      <c r="AG1394" s="368"/>
      <c r="AH1394" s="368"/>
      <c r="AI1394" s="368"/>
      <c r="AJ1394" s="368"/>
      <c r="AK1394" s="368"/>
      <c r="AL1394" s="363"/>
      <c r="AM1394" s="363"/>
      <c r="AN1394" s="363"/>
      <c r="AO1394" s="363"/>
      <c r="AP1394" s="363"/>
      <c r="AQ1394" s="363"/>
      <c r="AR1394" s="363"/>
      <c r="AS1394" s="258">
        <f>SUM(AE1394:AR1394)</f>
        <v>0</v>
      </c>
    </row>
    <row r="1395" spans="1:45" ht="15" hidden="1" customHeight="1" outlineLevel="1">
      <c r="A1395" s="466"/>
      <c r="B1395" s="256" t="s">
        <v>742</v>
      </c>
      <c r="C1395" s="253" t="s">
        <v>163</v>
      </c>
      <c r="D1395" s="257"/>
      <c r="E1395" s="257"/>
      <c r="F1395" s="257"/>
      <c r="G1395" s="257"/>
      <c r="H1395" s="257"/>
      <c r="I1395" s="257"/>
      <c r="J1395" s="257"/>
      <c r="K1395" s="257"/>
      <c r="L1395" s="257"/>
      <c r="M1395" s="257"/>
      <c r="N1395" s="257"/>
      <c r="O1395" s="257"/>
      <c r="P1395" s="257"/>
      <c r="Q1395" s="416"/>
      <c r="R1395" s="257"/>
      <c r="S1395" s="257"/>
      <c r="T1395" s="257"/>
      <c r="U1395" s="257"/>
      <c r="V1395" s="257"/>
      <c r="W1395" s="257"/>
      <c r="X1395" s="257"/>
      <c r="Y1395" s="257"/>
      <c r="Z1395" s="257"/>
      <c r="AA1395" s="257"/>
      <c r="AB1395" s="257"/>
      <c r="AC1395" s="257"/>
      <c r="AD1395" s="257"/>
      <c r="AE1395" s="364">
        <f>AE1394</f>
        <v>0</v>
      </c>
      <c r="AF1395" s="364">
        <f t="shared" ref="AF1395:AR1395" si="3573">AF1394</f>
        <v>0</v>
      </c>
      <c r="AG1395" s="364">
        <f t="shared" si="3573"/>
        <v>0</v>
      </c>
      <c r="AH1395" s="364">
        <f t="shared" si="3573"/>
        <v>0</v>
      </c>
      <c r="AI1395" s="364">
        <f t="shared" si="3573"/>
        <v>0</v>
      </c>
      <c r="AJ1395" s="364">
        <f t="shared" si="3573"/>
        <v>0</v>
      </c>
      <c r="AK1395" s="364">
        <f t="shared" si="3573"/>
        <v>0</v>
      </c>
      <c r="AL1395" s="364">
        <f t="shared" si="3573"/>
        <v>0</v>
      </c>
      <c r="AM1395" s="364">
        <f t="shared" si="3573"/>
        <v>0</v>
      </c>
      <c r="AN1395" s="364">
        <f t="shared" si="3573"/>
        <v>0</v>
      </c>
      <c r="AO1395" s="364">
        <f t="shared" si="3573"/>
        <v>0</v>
      </c>
      <c r="AP1395" s="364">
        <f t="shared" si="3573"/>
        <v>0</v>
      </c>
      <c r="AQ1395" s="364">
        <f t="shared" si="3573"/>
        <v>0</v>
      </c>
      <c r="AR1395" s="364">
        <f t="shared" si="3573"/>
        <v>0</v>
      </c>
      <c r="AS1395" s="259"/>
    </row>
    <row r="1396" spans="1:45" ht="15" hidden="1" customHeight="1" outlineLevel="1">
      <c r="A1396" s="466"/>
      <c r="B1396" s="256"/>
      <c r="C1396" s="253"/>
      <c r="D1396" s="253"/>
      <c r="E1396" s="253"/>
      <c r="F1396" s="253"/>
      <c r="G1396" s="253"/>
      <c r="H1396" s="253"/>
      <c r="I1396" s="253"/>
      <c r="J1396" s="253"/>
      <c r="K1396" s="253"/>
      <c r="L1396" s="253"/>
      <c r="M1396" s="253"/>
      <c r="N1396" s="253"/>
      <c r="O1396" s="253"/>
      <c r="P1396" s="253"/>
      <c r="Q1396" s="253"/>
      <c r="R1396" s="253"/>
      <c r="S1396" s="253"/>
      <c r="T1396" s="253"/>
      <c r="U1396" s="253"/>
      <c r="V1396" s="253"/>
      <c r="W1396" s="253"/>
      <c r="X1396" s="253"/>
      <c r="Y1396" s="253"/>
      <c r="Z1396" s="253"/>
      <c r="AA1396" s="253"/>
      <c r="AB1396" s="253"/>
      <c r="AC1396" s="253"/>
      <c r="AD1396" s="253"/>
      <c r="AE1396" s="375"/>
      <c r="AF1396" s="376"/>
      <c r="AG1396" s="376"/>
      <c r="AH1396" s="376"/>
      <c r="AI1396" s="376"/>
      <c r="AJ1396" s="376"/>
      <c r="AK1396" s="376"/>
      <c r="AL1396" s="376"/>
      <c r="AM1396" s="376"/>
      <c r="AN1396" s="376"/>
      <c r="AO1396" s="376"/>
      <c r="AP1396" s="376"/>
      <c r="AQ1396" s="376"/>
      <c r="AR1396" s="376"/>
      <c r="AS1396" s="259"/>
    </row>
    <row r="1397" spans="1:45" ht="15.75" hidden="1" outlineLevel="1">
      <c r="A1397" s="466"/>
      <c r="B1397" s="280" t="s">
        <v>495</v>
      </c>
      <c r="C1397" s="251"/>
      <c r="D1397" s="251"/>
      <c r="E1397" s="251"/>
      <c r="F1397" s="251"/>
      <c r="G1397" s="251"/>
      <c r="H1397" s="251"/>
      <c r="I1397" s="251"/>
      <c r="J1397" s="251"/>
      <c r="K1397" s="251"/>
      <c r="L1397" s="251"/>
      <c r="M1397" s="251"/>
      <c r="N1397" s="251"/>
      <c r="O1397" s="251"/>
      <c r="P1397" s="251"/>
      <c r="Q1397" s="252"/>
      <c r="R1397" s="251"/>
      <c r="S1397" s="251"/>
      <c r="T1397" s="251"/>
      <c r="U1397" s="251"/>
      <c r="V1397" s="251"/>
      <c r="W1397" s="251"/>
      <c r="X1397" s="251"/>
      <c r="Y1397" s="251"/>
      <c r="Z1397" s="251"/>
      <c r="AA1397" s="251"/>
      <c r="AB1397" s="251"/>
      <c r="AC1397" s="251"/>
      <c r="AD1397" s="251"/>
      <c r="AE1397" s="367"/>
      <c r="AF1397" s="367"/>
      <c r="AG1397" s="367"/>
      <c r="AH1397" s="367"/>
      <c r="AI1397" s="367"/>
      <c r="AJ1397" s="367"/>
      <c r="AK1397" s="367"/>
      <c r="AL1397" s="367"/>
      <c r="AM1397" s="367"/>
      <c r="AN1397" s="367"/>
      <c r="AO1397" s="367"/>
      <c r="AP1397" s="367"/>
      <c r="AQ1397" s="367"/>
      <c r="AR1397" s="367"/>
      <c r="AS1397" s="254"/>
    </row>
    <row r="1398" spans="1:45" ht="15" hidden="1" customHeight="1" outlineLevel="1">
      <c r="A1398" s="466">
        <v>6</v>
      </c>
      <c r="B1398" s="381" t="s">
        <v>99</v>
      </c>
      <c r="C1398" s="253" t="s">
        <v>25</v>
      </c>
      <c r="D1398" s="257"/>
      <c r="E1398" s="257"/>
      <c r="F1398" s="257"/>
      <c r="G1398" s="257"/>
      <c r="H1398" s="257"/>
      <c r="I1398" s="257"/>
      <c r="J1398" s="257"/>
      <c r="K1398" s="257"/>
      <c r="L1398" s="257"/>
      <c r="M1398" s="257"/>
      <c r="N1398" s="257"/>
      <c r="O1398" s="257"/>
      <c r="P1398" s="257"/>
      <c r="Q1398" s="257">
        <v>12</v>
      </c>
      <c r="R1398" s="257"/>
      <c r="S1398" s="257"/>
      <c r="T1398" s="257"/>
      <c r="U1398" s="257"/>
      <c r="V1398" s="257"/>
      <c r="W1398" s="257"/>
      <c r="X1398" s="257"/>
      <c r="Y1398" s="257"/>
      <c r="Z1398" s="257"/>
      <c r="AA1398" s="257"/>
      <c r="AB1398" s="257"/>
      <c r="AC1398" s="257"/>
      <c r="AD1398" s="257"/>
      <c r="AE1398" s="368"/>
      <c r="AF1398" s="368"/>
      <c r="AG1398" s="368"/>
      <c r="AH1398" s="368"/>
      <c r="AI1398" s="368"/>
      <c r="AJ1398" s="368"/>
      <c r="AK1398" s="368"/>
      <c r="AL1398" s="368"/>
      <c r="AM1398" s="368"/>
      <c r="AN1398" s="368"/>
      <c r="AO1398" s="368"/>
      <c r="AP1398" s="368"/>
      <c r="AQ1398" s="368"/>
      <c r="AR1398" s="368"/>
      <c r="AS1398" s="258">
        <f>SUM(AE1398:AR1398)</f>
        <v>0</v>
      </c>
    </row>
    <row r="1399" spans="1:45" ht="15" hidden="1" customHeight="1" outlineLevel="1">
      <c r="A1399" s="466"/>
      <c r="B1399" s="256" t="s">
        <v>742</v>
      </c>
      <c r="C1399" s="253" t="s">
        <v>163</v>
      </c>
      <c r="D1399" s="257"/>
      <c r="E1399" s="257"/>
      <c r="F1399" s="257"/>
      <c r="G1399" s="257"/>
      <c r="H1399" s="257"/>
      <c r="I1399" s="257"/>
      <c r="J1399" s="257"/>
      <c r="K1399" s="257"/>
      <c r="L1399" s="257"/>
      <c r="M1399" s="257"/>
      <c r="N1399" s="257"/>
      <c r="O1399" s="257"/>
      <c r="P1399" s="257"/>
      <c r="Q1399" s="257">
        <f>Q1398</f>
        <v>12</v>
      </c>
      <c r="R1399" s="257"/>
      <c r="S1399" s="257"/>
      <c r="T1399" s="257"/>
      <c r="U1399" s="257"/>
      <c r="V1399" s="257"/>
      <c r="W1399" s="257"/>
      <c r="X1399" s="257"/>
      <c r="Y1399" s="257"/>
      <c r="Z1399" s="257"/>
      <c r="AA1399" s="257"/>
      <c r="AB1399" s="257"/>
      <c r="AC1399" s="257"/>
      <c r="AD1399" s="257"/>
      <c r="AE1399" s="364">
        <f>AE1398</f>
        <v>0</v>
      </c>
      <c r="AF1399" s="364">
        <f t="shared" ref="AF1399:AR1399" si="3574">AF1398</f>
        <v>0</v>
      </c>
      <c r="AG1399" s="364">
        <f t="shared" si="3574"/>
        <v>0</v>
      </c>
      <c r="AH1399" s="364">
        <f t="shared" si="3574"/>
        <v>0</v>
      </c>
      <c r="AI1399" s="364">
        <f t="shared" si="3574"/>
        <v>0</v>
      </c>
      <c r="AJ1399" s="364">
        <f t="shared" si="3574"/>
        <v>0</v>
      </c>
      <c r="AK1399" s="364">
        <f t="shared" si="3574"/>
        <v>0</v>
      </c>
      <c r="AL1399" s="364">
        <f t="shared" si="3574"/>
        <v>0</v>
      </c>
      <c r="AM1399" s="364">
        <f t="shared" si="3574"/>
        <v>0</v>
      </c>
      <c r="AN1399" s="364">
        <f t="shared" si="3574"/>
        <v>0</v>
      </c>
      <c r="AO1399" s="364">
        <f t="shared" si="3574"/>
        <v>0</v>
      </c>
      <c r="AP1399" s="364">
        <f t="shared" si="3574"/>
        <v>0</v>
      </c>
      <c r="AQ1399" s="364">
        <f t="shared" si="3574"/>
        <v>0</v>
      </c>
      <c r="AR1399" s="364">
        <f t="shared" si="3574"/>
        <v>0</v>
      </c>
      <c r="AS1399" s="272"/>
    </row>
    <row r="1400" spans="1:45" ht="15" hidden="1" customHeight="1" outlineLevel="1">
      <c r="A1400" s="466"/>
      <c r="B1400" s="271"/>
      <c r="C1400" s="273"/>
      <c r="D1400" s="253"/>
      <c r="E1400" s="253"/>
      <c r="F1400" s="253"/>
      <c r="G1400" s="253"/>
      <c r="H1400" s="253"/>
      <c r="I1400" s="253"/>
      <c r="J1400" s="253"/>
      <c r="K1400" s="253"/>
      <c r="L1400" s="253"/>
      <c r="M1400" s="253"/>
      <c r="N1400" s="253"/>
      <c r="O1400" s="253"/>
      <c r="P1400" s="253"/>
      <c r="Q1400" s="253"/>
      <c r="R1400" s="253"/>
      <c r="S1400" s="253"/>
      <c r="T1400" s="253"/>
      <c r="U1400" s="253"/>
      <c r="V1400" s="253"/>
      <c r="W1400" s="253"/>
      <c r="X1400" s="253"/>
      <c r="Y1400" s="253"/>
      <c r="Z1400" s="253"/>
      <c r="AA1400" s="253"/>
      <c r="AB1400" s="253"/>
      <c r="AC1400" s="253"/>
      <c r="AD1400" s="253"/>
      <c r="AE1400" s="369"/>
      <c r="AF1400" s="369"/>
      <c r="AG1400" s="369"/>
      <c r="AH1400" s="369"/>
      <c r="AI1400" s="369"/>
      <c r="AJ1400" s="369"/>
      <c r="AK1400" s="369"/>
      <c r="AL1400" s="369"/>
      <c r="AM1400" s="369"/>
      <c r="AN1400" s="369"/>
      <c r="AO1400" s="369"/>
      <c r="AP1400" s="369"/>
      <c r="AQ1400" s="369"/>
      <c r="AR1400" s="369"/>
      <c r="AS1400" s="274"/>
    </row>
    <row r="1401" spans="1:45" ht="15" hidden="1" customHeight="1" outlineLevel="1">
      <c r="A1401" s="466">
        <v>7</v>
      </c>
      <c r="B1401" s="381" t="s">
        <v>100</v>
      </c>
      <c r="C1401" s="253" t="s">
        <v>25</v>
      </c>
      <c r="D1401" s="257"/>
      <c r="E1401" s="257"/>
      <c r="F1401" s="257"/>
      <c r="G1401" s="257"/>
      <c r="H1401" s="257"/>
      <c r="I1401" s="257"/>
      <c r="J1401" s="257"/>
      <c r="K1401" s="257"/>
      <c r="L1401" s="257"/>
      <c r="M1401" s="257"/>
      <c r="N1401" s="257"/>
      <c r="O1401" s="257"/>
      <c r="P1401" s="257"/>
      <c r="Q1401" s="257">
        <v>12</v>
      </c>
      <c r="R1401" s="257"/>
      <c r="S1401" s="257"/>
      <c r="T1401" s="257"/>
      <c r="U1401" s="257"/>
      <c r="V1401" s="257"/>
      <c r="W1401" s="257"/>
      <c r="X1401" s="257"/>
      <c r="Y1401" s="257"/>
      <c r="Z1401" s="257"/>
      <c r="AA1401" s="257"/>
      <c r="AB1401" s="257"/>
      <c r="AC1401" s="257"/>
      <c r="AD1401" s="257"/>
      <c r="AE1401" s="368"/>
      <c r="AF1401" s="368"/>
      <c r="AG1401" s="368"/>
      <c r="AH1401" s="368"/>
      <c r="AI1401" s="368"/>
      <c r="AJ1401" s="368"/>
      <c r="AK1401" s="368"/>
      <c r="AL1401" s="368"/>
      <c r="AM1401" s="368"/>
      <c r="AN1401" s="368"/>
      <c r="AO1401" s="368"/>
      <c r="AP1401" s="368"/>
      <c r="AQ1401" s="368"/>
      <c r="AR1401" s="368"/>
      <c r="AS1401" s="258">
        <f>SUM(AE1401:AR1401)</f>
        <v>0</v>
      </c>
    </row>
    <row r="1402" spans="1:45" ht="15" hidden="1" customHeight="1" outlineLevel="1">
      <c r="A1402" s="466"/>
      <c r="B1402" s="256" t="s">
        <v>742</v>
      </c>
      <c r="C1402" s="253" t="s">
        <v>163</v>
      </c>
      <c r="D1402" s="257"/>
      <c r="E1402" s="257"/>
      <c r="F1402" s="257"/>
      <c r="G1402" s="257"/>
      <c r="H1402" s="257"/>
      <c r="I1402" s="257"/>
      <c r="J1402" s="257"/>
      <c r="K1402" s="257"/>
      <c r="L1402" s="257"/>
      <c r="M1402" s="257"/>
      <c r="N1402" s="257"/>
      <c r="O1402" s="257"/>
      <c r="P1402" s="257"/>
      <c r="Q1402" s="257">
        <f>Q1401</f>
        <v>12</v>
      </c>
      <c r="R1402" s="257"/>
      <c r="S1402" s="257"/>
      <c r="T1402" s="257"/>
      <c r="U1402" s="257"/>
      <c r="V1402" s="257"/>
      <c r="W1402" s="257"/>
      <c r="X1402" s="257"/>
      <c r="Y1402" s="257"/>
      <c r="Z1402" s="257"/>
      <c r="AA1402" s="257"/>
      <c r="AB1402" s="257"/>
      <c r="AC1402" s="257"/>
      <c r="AD1402" s="257"/>
      <c r="AE1402" s="364">
        <f>AE1401</f>
        <v>0</v>
      </c>
      <c r="AF1402" s="364">
        <f t="shared" ref="AF1402:AR1402" si="3575">AF1401</f>
        <v>0</v>
      </c>
      <c r="AG1402" s="364">
        <f t="shared" si="3575"/>
        <v>0</v>
      </c>
      <c r="AH1402" s="364">
        <f t="shared" si="3575"/>
        <v>0</v>
      </c>
      <c r="AI1402" s="364">
        <f t="shared" si="3575"/>
        <v>0</v>
      </c>
      <c r="AJ1402" s="364">
        <f t="shared" si="3575"/>
        <v>0</v>
      </c>
      <c r="AK1402" s="364">
        <f t="shared" si="3575"/>
        <v>0</v>
      </c>
      <c r="AL1402" s="364">
        <f t="shared" si="3575"/>
        <v>0</v>
      </c>
      <c r="AM1402" s="364">
        <f t="shared" si="3575"/>
        <v>0</v>
      </c>
      <c r="AN1402" s="364">
        <f t="shared" si="3575"/>
        <v>0</v>
      </c>
      <c r="AO1402" s="364">
        <f t="shared" si="3575"/>
        <v>0</v>
      </c>
      <c r="AP1402" s="364">
        <f t="shared" si="3575"/>
        <v>0</v>
      </c>
      <c r="AQ1402" s="364">
        <f t="shared" si="3575"/>
        <v>0</v>
      </c>
      <c r="AR1402" s="364">
        <f t="shared" si="3575"/>
        <v>0</v>
      </c>
      <c r="AS1402" s="272"/>
    </row>
    <row r="1403" spans="1:45" ht="15" hidden="1" customHeight="1" outlineLevel="1">
      <c r="A1403" s="466"/>
      <c r="B1403" s="275"/>
      <c r="C1403" s="273"/>
      <c r="D1403" s="253"/>
      <c r="E1403" s="253"/>
      <c r="F1403" s="253"/>
      <c r="G1403" s="253"/>
      <c r="H1403" s="253"/>
      <c r="I1403" s="253"/>
      <c r="J1403" s="253"/>
      <c r="K1403" s="253"/>
      <c r="L1403" s="253"/>
      <c r="M1403" s="253"/>
      <c r="N1403" s="253"/>
      <c r="O1403" s="253"/>
      <c r="P1403" s="253"/>
      <c r="Q1403" s="253"/>
      <c r="R1403" s="253"/>
      <c r="S1403" s="253"/>
      <c r="T1403" s="253"/>
      <c r="U1403" s="253"/>
      <c r="V1403" s="253"/>
      <c r="W1403" s="253"/>
      <c r="X1403" s="253"/>
      <c r="Y1403" s="253"/>
      <c r="Z1403" s="253"/>
      <c r="AA1403" s="253"/>
      <c r="AB1403" s="253"/>
      <c r="AC1403" s="253"/>
      <c r="AD1403" s="253"/>
      <c r="AE1403" s="369"/>
      <c r="AF1403" s="370"/>
      <c r="AG1403" s="369"/>
      <c r="AH1403" s="369"/>
      <c r="AI1403" s="369"/>
      <c r="AJ1403" s="369"/>
      <c r="AK1403" s="369"/>
      <c r="AL1403" s="369"/>
      <c r="AM1403" s="369"/>
      <c r="AN1403" s="369"/>
      <c r="AO1403" s="369"/>
      <c r="AP1403" s="369"/>
      <c r="AQ1403" s="369"/>
      <c r="AR1403" s="369"/>
      <c r="AS1403" s="274"/>
    </row>
    <row r="1404" spans="1:45" ht="15" hidden="1" customHeight="1" outlineLevel="1">
      <c r="A1404" s="466">
        <v>8</v>
      </c>
      <c r="B1404" s="381" t="s">
        <v>101</v>
      </c>
      <c r="C1404" s="253" t="s">
        <v>25</v>
      </c>
      <c r="D1404" s="257"/>
      <c r="E1404" s="257"/>
      <c r="F1404" s="257"/>
      <c r="G1404" s="257"/>
      <c r="H1404" s="257"/>
      <c r="I1404" s="257"/>
      <c r="J1404" s="257"/>
      <c r="K1404" s="257"/>
      <c r="L1404" s="257"/>
      <c r="M1404" s="257"/>
      <c r="N1404" s="257"/>
      <c r="O1404" s="257"/>
      <c r="P1404" s="257"/>
      <c r="Q1404" s="257">
        <v>12</v>
      </c>
      <c r="R1404" s="257"/>
      <c r="S1404" s="257"/>
      <c r="T1404" s="257"/>
      <c r="U1404" s="257"/>
      <c r="V1404" s="257"/>
      <c r="W1404" s="257"/>
      <c r="X1404" s="257"/>
      <c r="Y1404" s="257"/>
      <c r="Z1404" s="257"/>
      <c r="AA1404" s="257"/>
      <c r="AB1404" s="257"/>
      <c r="AC1404" s="257"/>
      <c r="AD1404" s="257"/>
      <c r="AE1404" s="368"/>
      <c r="AF1404" s="368"/>
      <c r="AG1404" s="368"/>
      <c r="AH1404" s="368"/>
      <c r="AI1404" s="368"/>
      <c r="AJ1404" s="368"/>
      <c r="AK1404" s="368"/>
      <c r="AL1404" s="368"/>
      <c r="AM1404" s="368"/>
      <c r="AN1404" s="368"/>
      <c r="AO1404" s="368"/>
      <c r="AP1404" s="368"/>
      <c r="AQ1404" s="368"/>
      <c r="AR1404" s="368"/>
      <c r="AS1404" s="258">
        <f>SUM(AE1404:AR1404)</f>
        <v>0</v>
      </c>
    </row>
    <row r="1405" spans="1:45" ht="15" hidden="1" customHeight="1" outlineLevel="1">
      <c r="A1405" s="466"/>
      <c r="B1405" s="256" t="s">
        <v>742</v>
      </c>
      <c r="C1405" s="253" t="s">
        <v>163</v>
      </c>
      <c r="D1405" s="257"/>
      <c r="E1405" s="257"/>
      <c r="F1405" s="257"/>
      <c r="G1405" s="257"/>
      <c r="H1405" s="257"/>
      <c r="I1405" s="257"/>
      <c r="J1405" s="257"/>
      <c r="K1405" s="257"/>
      <c r="L1405" s="257"/>
      <c r="M1405" s="257"/>
      <c r="N1405" s="257"/>
      <c r="O1405" s="257"/>
      <c r="P1405" s="257"/>
      <c r="Q1405" s="257">
        <f>Q1404</f>
        <v>12</v>
      </c>
      <c r="R1405" s="257"/>
      <c r="S1405" s="257"/>
      <c r="T1405" s="257"/>
      <c r="U1405" s="257"/>
      <c r="V1405" s="257"/>
      <c r="W1405" s="257"/>
      <c r="X1405" s="257"/>
      <c r="Y1405" s="257"/>
      <c r="Z1405" s="257"/>
      <c r="AA1405" s="257"/>
      <c r="AB1405" s="257"/>
      <c r="AC1405" s="257"/>
      <c r="AD1405" s="257"/>
      <c r="AE1405" s="364">
        <f>AE1404</f>
        <v>0</v>
      </c>
      <c r="AF1405" s="364">
        <f t="shared" ref="AF1405:AR1405" si="3576">AF1404</f>
        <v>0</v>
      </c>
      <c r="AG1405" s="364">
        <f t="shared" si="3576"/>
        <v>0</v>
      </c>
      <c r="AH1405" s="364">
        <f t="shared" si="3576"/>
        <v>0</v>
      </c>
      <c r="AI1405" s="364">
        <f t="shared" si="3576"/>
        <v>0</v>
      </c>
      <c r="AJ1405" s="364">
        <f t="shared" si="3576"/>
        <v>0</v>
      </c>
      <c r="AK1405" s="364">
        <f t="shared" si="3576"/>
        <v>0</v>
      </c>
      <c r="AL1405" s="364">
        <f t="shared" si="3576"/>
        <v>0</v>
      </c>
      <c r="AM1405" s="364">
        <f t="shared" si="3576"/>
        <v>0</v>
      </c>
      <c r="AN1405" s="364">
        <f t="shared" si="3576"/>
        <v>0</v>
      </c>
      <c r="AO1405" s="364">
        <f t="shared" si="3576"/>
        <v>0</v>
      </c>
      <c r="AP1405" s="364">
        <f t="shared" si="3576"/>
        <v>0</v>
      </c>
      <c r="AQ1405" s="364">
        <f t="shared" si="3576"/>
        <v>0</v>
      </c>
      <c r="AR1405" s="364">
        <f t="shared" si="3576"/>
        <v>0</v>
      </c>
      <c r="AS1405" s="272"/>
    </row>
    <row r="1406" spans="1:45" ht="15" hidden="1" customHeight="1" outlineLevel="1">
      <c r="A1406" s="466"/>
      <c r="B1406" s="275"/>
      <c r="C1406" s="273"/>
      <c r="D1406" s="277"/>
      <c r="E1406" s="277"/>
      <c r="F1406" s="277"/>
      <c r="G1406" s="277"/>
      <c r="H1406" s="277"/>
      <c r="I1406" s="277"/>
      <c r="J1406" s="277"/>
      <c r="K1406" s="277"/>
      <c r="L1406" s="277"/>
      <c r="M1406" s="277"/>
      <c r="N1406" s="277"/>
      <c r="O1406" s="277"/>
      <c r="P1406" s="277"/>
      <c r="Q1406" s="253"/>
      <c r="R1406" s="277"/>
      <c r="S1406" s="277"/>
      <c r="T1406" s="277"/>
      <c r="U1406" s="277"/>
      <c r="V1406" s="277"/>
      <c r="W1406" s="277"/>
      <c r="X1406" s="277"/>
      <c r="Y1406" s="277"/>
      <c r="Z1406" s="277"/>
      <c r="AA1406" s="277"/>
      <c r="AB1406" s="277"/>
      <c r="AC1406" s="277"/>
      <c r="AD1406" s="277"/>
      <c r="AE1406" s="369"/>
      <c r="AF1406" s="370"/>
      <c r="AG1406" s="369"/>
      <c r="AH1406" s="369"/>
      <c r="AI1406" s="369"/>
      <c r="AJ1406" s="369"/>
      <c r="AK1406" s="369"/>
      <c r="AL1406" s="369"/>
      <c r="AM1406" s="369"/>
      <c r="AN1406" s="369"/>
      <c r="AO1406" s="369"/>
      <c r="AP1406" s="369"/>
      <c r="AQ1406" s="369"/>
      <c r="AR1406" s="369"/>
      <c r="AS1406" s="274"/>
    </row>
    <row r="1407" spans="1:45" ht="15" hidden="1" customHeight="1" outlineLevel="1">
      <c r="A1407" s="466">
        <v>9</v>
      </c>
      <c r="B1407" s="381" t="s">
        <v>102</v>
      </c>
      <c r="C1407" s="253" t="s">
        <v>25</v>
      </c>
      <c r="D1407" s="257"/>
      <c r="E1407" s="257"/>
      <c r="F1407" s="257"/>
      <c r="G1407" s="257"/>
      <c r="H1407" s="257"/>
      <c r="I1407" s="257"/>
      <c r="J1407" s="257"/>
      <c r="K1407" s="257"/>
      <c r="L1407" s="257"/>
      <c r="M1407" s="257"/>
      <c r="N1407" s="257"/>
      <c r="O1407" s="257"/>
      <c r="P1407" s="257"/>
      <c r="Q1407" s="257">
        <v>12</v>
      </c>
      <c r="R1407" s="257"/>
      <c r="S1407" s="257"/>
      <c r="T1407" s="257"/>
      <c r="U1407" s="257"/>
      <c r="V1407" s="257"/>
      <c r="W1407" s="257"/>
      <c r="X1407" s="257"/>
      <c r="Y1407" s="257"/>
      <c r="Z1407" s="257"/>
      <c r="AA1407" s="257"/>
      <c r="AB1407" s="257"/>
      <c r="AC1407" s="257"/>
      <c r="AD1407" s="257"/>
      <c r="AE1407" s="368"/>
      <c r="AF1407" s="368"/>
      <c r="AG1407" s="368"/>
      <c r="AH1407" s="368"/>
      <c r="AI1407" s="368"/>
      <c r="AJ1407" s="368"/>
      <c r="AK1407" s="368"/>
      <c r="AL1407" s="368"/>
      <c r="AM1407" s="368"/>
      <c r="AN1407" s="368"/>
      <c r="AO1407" s="368"/>
      <c r="AP1407" s="368"/>
      <c r="AQ1407" s="368"/>
      <c r="AR1407" s="368"/>
      <c r="AS1407" s="258">
        <f>SUM(AE1407:AR1407)</f>
        <v>0</v>
      </c>
    </row>
    <row r="1408" spans="1:45" ht="15" hidden="1" customHeight="1" outlineLevel="1">
      <c r="A1408" s="466"/>
      <c r="B1408" s="256" t="s">
        <v>742</v>
      </c>
      <c r="C1408" s="253" t="s">
        <v>163</v>
      </c>
      <c r="D1408" s="257"/>
      <c r="E1408" s="257"/>
      <c r="F1408" s="257"/>
      <c r="G1408" s="257"/>
      <c r="H1408" s="257"/>
      <c r="I1408" s="257"/>
      <c r="J1408" s="257"/>
      <c r="K1408" s="257"/>
      <c r="L1408" s="257"/>
      <c r="M1408" s="257"/>
      <c r="N1408" s="257"/>
      <c r="O1408" s="257"/>
      <c r="P1408" s="257"/>
      <c r="Q1408" s="257">
        <f>Q1407</f>
        <v>12</v>
      </c>
      <c r="R1408" s="257"/>
      <c r="S1408" s="257"/>
      <c r="T1408" s="257"/>
      <c r="U1408" s="257"/>
      <c r="V1408" s="257"/>
      <c r="W1408" s="257"/>
      <c r="X1408" s="257"/>
      <c r="Y1408" s="257"/>
      <c r="Z1408" s="257"/>
      <c r="AA1408" s="257"/>
      <c r="AB1408" s="257"/>
      <c r="AC1408" s="257"/>
      <c r="AD1408" s="257"/>
      <c r="AE1408" s="364">
        <f>AE1407</f>
        <v>0</v>
      </c>
      <c r="AF1408" s="364">
        <f t="shared" ref="AF1408:AR1408" si="3577">AF1407</f>
        <v>0</v>
      </c>
      <c r="AG1408" s="364">
        <f t="shared" si="3577"/>
        <v>0</v>
      </c>
      <c r="AH1408" s="364">
        <f t="shared" si="3577"/>
        <v>0</v>
      </c>
      <c r="AI1408" s="364">
        <f t="shared" si="3577"/>
        <v>0</v>
      </c>
      <c r="AJ1408" s="364">
        <f t="shared" si="3577"/>
        <v>0</v>
      </c>
      <c r="AK1408" s="364">
        <f t="shared" si="3577"/>
        <v>0</v>
      </c>
      <c r="AL1408" s="364">
        <f t="shared" si="3577"/>
        <v>0</v>
      </c>
      <c r="AM1408" s="364">
        <f t="shared" si="3577"/>
        <v>0</v>
      </c>
      <c r="AN1408" s="364">
        <f t="shared" si="3577"/>
        <v>0</v>
      </c>
      <c r="AO1408" s="364">
        <f t="shared" si="3577"/>
        <v>0</v>
      </c>
      <c r="AP1408" s="364">
        <f t="shared" si="3577"/>
        <v>0</v>
      </c>
      <c r="AQ1408" s="364">
        <f t="shared" si="3577"/>
        <v>0</v>
      </c>
      <c r="AR1408" s="364">
        <f t="shared" si="3577"/>
        <v>0</v>
      </c>
      <c r="AS1408" s="272"/>
    </row>
    <row r="1409" spans="1:45" ht="15" hidden="1" customHeight="1" outlineLevel="1">
      <c r="A1409" s="466"/>
      <c r="B1409" s="275"/>
      <c r="C1409" s="273"/>
      <c r="D1409" s="277"/>
      <c r="E1409" s="277"/>
      <c r="F1409" s="277"/>
      <c r="G1409" s="277"/>
      <c r="H1409" s="277"/>
      <c r="I1409" s="277"/>
      <c r="J1409" s="277"/>
      <c r="K1409" s="277"/>
      <c r="L1409" s="277"/>
      <c r="M1409" s="277"/>
      <c r="N1409" s="277"/>
      <c r="O1409" s="277"/>
      <c r="P1409" s="277"/>
      <c r="Q1409" s="253"/>
      <c r="R1409" s="277"/>
      <c r="S1409" s="277"/>
      <c r="T1409" s="277"/>
      <c r="U1409" s="277"/>
      <c r="V1409" s="277"/>
      <c r="W1409" s="277"/>
      <c r="X1409" s="277"/>
      <c r="Y1409" s="277"/>
      <c r="Z1409" s="277"/>
      <c r="AA1409" s="277"/>
      <c r="AB1409" s="277"/>
      <c r="AC1409" s="277"/>
      <c r="AD1409" s="277"/>
      <c r="AE1409" s="369"/>
      <c r="AF1409" s="369"/>
      <c r="AG1409" s="369"/>
      <c r="AH1409" s="369"/>
      <c r="AI1409" s="369"/>
      <c r="AJ1409" s="369"/>
      <c r="AK1409" s="369"/>
      <c r="AL1409" s="369"/>
      <c r="AM1409" s="369"/>
      <c r="AN1409" s="369"/>
      <c r="AO1409" s="369"/>
      <c r="AP1409" s="369"/>
      <c r="AQ1409" s="369"/>
      <c r="AR1409" s="369"/>
      <c r="AS1409" s="274"/>
    </row>
    <row r="1410" spans="1:45" ht="15" hidden="1" customHeight="1" outlineLevel="1">
      <c r="A1410" s="466">
        <v>10</v>
      </c>
      <c r="B1410" s="381" t="s">
        <v>103</v>
      </c>
      <c r="C1410" s="253" t="s">
        <v>25</v>
      </c>
      <c r="D1410" s="257"/>
      <c r="E1410" s="257"/>
      <c r="F1410" s="257"/>
      <c r="G1410" s="257"/>
      <c r="H1410" s="257"/>
      <c r="I1410" s="257"/>
      <c r="J1410" s="257"/>
      <c r="K1410" s="257"/>
      <c r="L1410" s="257"/>
      <c r="M1410" s="257"/>
      <c r="N1410" s="257"/>
      <c r="O1410" s="257"/>
      <c r="P1410" s="257"/>
      <c r="Q1410" s="257">
        <v>3</v>
      </c>
      <c r="R1410" s="257"/>
      <c r="S1410" s="257"/>
      <c r="T1410" s="257"/>
      <c r="U1410" s="257"/>
      <c r="V1410" s="257"/>
      <c r="W1410" s="257"/>
      <c r="X1410" s="257"/>
      <c r="Y1410" s="257"/>
      <c r="Z1410" s="257"/>
      <c r="AA1410" s="257"/>
      <c r="AB1410" s="257"/>
      <c r="AC1410" s="257"/>
      <c r="AD1410" s="257"/>
      <c r="AE1410" s="368"/>
      <c r="AF1410" s="368"/>
      <c r="AG1410" s="368"/>
      <c r="AH1410" s="368"/>
      <c r="AI1410" s="368"/>
      <c r="AJ1410" s="368"/>
      <c r="AK1410" s="368"/>
      <c r="AL1410" s="368"/>
      <c r="AM1410" s="368"/>
      <c r="AN1410" s="368"/>
      <c r="AO1410" s="368"/>
      <c r="AP1410" s="368"/>
      <c r="AQ1410" s="368"/>
      <c r="AR1410" s="368"/>
      <c r="AS1410" s="258">
        <f>SUM(AE1410:AR1410)</f>
        <v>0</v>
      </c>
    </row>
    <row r="1411" spans="1:45" ht="15" hidden="1" customHeight="1" outlineLevel="1">
      <c r="A1411" s="466"/>
      <c r="B1411" s="256" t="s">
        <v>742</v>
      </c>
      <c r="C1411" s="253" t="s">
        <v>163</v>
      </c>
      <c r="D1411" s="257"/>
      <c r="E1411" s="257"/>
      <c r="F1411" s="257"/>
      <c r="G1411" s="257"/>
      <c r="H1411" s="257"/>
      <c r="I1411" s="257"/>
      <c r="J1411" s="257"/>
      <c r="K1411" s="257"/>
      <c r="L1411" s="257"/>
      <c r="M1411" s="257"/>
      <c r="N1411" s="257"/>
      <c r="O1411" s="257"/>
      <c r="P1411" s="257"/>
      <c r="Q1411" s="257">
        <f>Q1410</f>
        <v>3</v>
      </c>
      <c r="R1411" s="257"/>
      <c r="S1411" s="257"/>
      <c r="T1411" s="257"/>
      <c r="U1411" s="257"/>
      <c r="V1411" s="257"/>
      <c r="W1411" s="257"/>
      <c r="X1411" s="257"/>
      <c r="Y1411" s="257"/>
      <c r="Z1411" s="257"/>
      <c r="AA1411" s="257"/>
      <c r="AB1411" s="257"/>
      <c r="AC1411" s="257"/>
      <c r="AD1411" s="257"/>
      <c r="AE1411" s="364">
        <f>AE1410</f>
        <v>0</v>
      </c>
      <c r="AF1411" s="364">
        <f t="shared" ref="AF1411:AR1411" si="3578">AF1410</f>
        <v>0</v>
      </c>
      <c r="AG1411" s="364">
        <f t="shared" si="3578"/>
        <v>0</v>
      </c>
      <c r="AH1411" s="364">
        <f t="shared" si="3578"/>
        <v>0</v>
      </c>
      <c r="AI1411" s="364">
        <f t="shared" si="3578"/>
        <v>0</v>
      </c>
      <c r="AJ1411" s="364">
        <f t="shared" si="3578"/>
        <v>0</v>
      </c>
      <c r="AK1411" s="364">
        <f t="shared" si="3578"/>
        <v>0</v>
      </c>
      <c r="AL1411" s="364">
        <f t="shared" si="3578"/>
        <v>0</v>
      </c>
      <c r="AM1411" s="364">
        <f t="shared" si="3578"/>
        <v>0</v>
      </c>
      <c r="AN1411" s="364">
        <f t="shared" si="3578"/>
        <v>0</v>
      </c>
      <c r="AO1411" s="364">
        <f t="shared" si="3578"/>
        <v>0</v>
      </c>
      <c r="AP1411" s="364">
        <f t="shared" si="3578"/>
        <v>0</v>
      </c>
      <c r="AQ1411" s="364">
        <f t="shared" si="3578"/>
        <v>0</v>
      </c>
      <c r="AR1411" s="364">
        <f t="shared" si="3578"/>
        <v>0</v>
      </c>
      <c r="AS1411" s="272"/>
    </row>
    <row r="1412" spans="1:45" ht="15" hidden="1" customHeight="1" outlineLevel="1">
      <c r="A1412" s="466"/>
      <c r="B1412" s="275"/>
      <c r="C1412" s="273"/>
      <c r="D1412" s="277"/>
      <c r="E1412" s="277"/>
      <c r="F1412" s="277"/>
      <c r="G1412" s="277"/>
      <c r="H1412" s="277"/>
      <c r="I1412" s="277"/>
      <c r="J1412" s="277"/>
      <c r="K1412" s="277"/>
      <c r="L1412" s="277"/>
      <c r="M1412" s="277"/>
      <c r="N1412" s="277"/>
      <c r="O1412" s="277"/>
      <c r="P1412" s="277"/>
      <c r="Q1412" s="253"/>
      <c r="R1412" s="277"/>
      <c r="S1412" s="277"/>
      <c r="T1412" s="277"/>
      <c r="U1412" s="277"/>
      <c r="V1412" s="277"/>
      <c r="W1412" s="277"/>
      <c r="X1412" s="277"/>
      <c r="Y1412" s="277"/>
      <c r="Z1412" s="277"/>
      <c r="AA1412" s="277"/>
      <c r="AB1412" s="277"/>
      <c r="AC1412" s="277"/>
      <c r="AD1412" s="277"/>
      <c r="AE1412" s="369"/>
      <c r="AF1412" s="370"/>
      <c r="AG1412" s="369"/>
      <c r="AH1412" s="369"/>
      <c r="AI1412" s="369"/>
      <c r="AJ1412" s="369"/>
      <c r="AK1412" s="369"/>
      <c r="AL1412" s="369"/>
      <c r="AM1412" s="369"/>
      <c r="AN1412" s="369"/>
      <c r="AO1412" s="369"/>
      <c r="AP1412" s="369"/>
      <c r="AQ1412" s="369"/>
      <c r="AR1412" s="369"/>
      <c r="AS1412" s="274"/>
    </row>
    <row r="1413" spans="1:45" ht="15" hidden="1" customHeight="1" outlineLevel="1">
      <c r="A1413" s="466"/>
      <c r="B1413" s="250" t="s">
        <v>10</v>
      </c>
      <c r="C1413" s="251"/>
      <c r="D1413" s="251"/>
      <c r="E1413" s="251"/>
      <c r="F1413" s="251"/>
      <c r="G1413" s="251"/>
      <c r="H1413" s="251"/>
      <c r="I1413" s="251"/>
      <c r="J1413" s="251"/>
      <c r="K1413" s="251"/>
      <c r="L1413" s="251"/>
      <c r="M1413" s="251"/>
      <c r="N1413" s="251"/>
      <c r="O1413" s="251"/>
      <c r="P1413" s="251"/>
      <c r="Q1413" s="252"/>
      <c r="R1413" s="251"/>
      <c r="S1413" s="251"/>
      <c r="T1413" s="251"/>
      <c r="U1413" s="251"/>
      <c r="V1413" s="251"/>
      <c r="W1413" s="251"/>
      <c r="X1413" s="251"/>
      <c r="Y1413" s="251"/>
      <c r="Z1413" s="251"/>
      <c r="AA1413" s="251"/>
      <c r="AB1413" s="251"/>
      <c r="AC1413" s="251"/>
      <c r="AD1413" s="251"/>
      <c r="AE1413" s="367"/>
      <c r="AF1413" s="367"/>
      <c r="AG1413" s="367"/>
      <c r="AH1413" s="367"/>
      <c r="AI1413" s="367"/>
      <c r="AJ1413" s="367"/>
      <c r="AK1413" s="367"/>
      <c r="AL1413" s="367"/>
      <c r="AM1413" s="367"/>
      <c r="AN1413" s="367"/>
      <c r="AO1413" s="367"/>
      <c r="AP1413" s="367"/>
      <c r="AQ1413" s="367"/>
      <c r="AR1413" s="367"/>
      <c r="AS1413" s="254"/>
    </row>
    <row r="1414" spans="1:45" ht="15" hidden="1" customHeight="1" outlineLevel="1">
      <c r="A1414" s="466">
        <v>11</v>
      </c>
      <c r="B1414" s="381" t="s">
        <v>104</v>
      </c>
      <c r="C1414" s="253" t="s">
        <v>25</v>
      </c>
      <c r="D1414" s="257"/>
      <c r="E1414" s="257"/>
      <c r="F1414" s="257"/>
      <c r="G1414" s="257"/>
      <c r="H1414" s="257"/>
      <c r="I1414" s="257"/>
      <c r="J1414" s="257"/>
      <c r="K1414" s="257"/>
      <c r="L1414" s="257"/>
      <c r="M1414" s="257"/>
      <c r="N1414" s="257"/>
      <c r="O1414" s="257"/>
      <c r="P1414" s="257"/>
      <c r="Q1414" s="257">
        <v>12</v>
      </c>
      <c r="R1414" s="257"/>
      <c r="S1414" s="257"/>
      <c r="T1414" s="257"/>
      <c r="U1414" s="257"/>
      <c r="V1414" s="257"/>
      <c r="W1414" s="257"/>
      <c r="X1414" s="257"/>
      <c r="Y1414" s="257"/>
      <c r="Z1414" s="257"/>
      <c r="AA1414" s="257"/>
      <c r="AB1414" s="257"/>
      <c r="AC1414" s="257"/>
      <c r="AD1414" s="257"/>
      <c r="AE1414" s="379"/>
      <c r="AF1414" s="368"/>
      <c r="AG1414" s="368"/>
      <c r="AH1414" s="368"/>
      <c r="AI1414" s="368"/>
      <c r="AJ1414" s="368"/>
      <c r="AK1414" s="368"/>
      <c r="AL1414" s="368"/>
      <c r="AM1414" s="368"/>
      <c r="AN1414" s="368"/>
      <c r="AO1414" s="368"/>
      <c r="AP1414" s="368"/>
      <c r="AQ1414" s="368"/>
      <c r="AR1414" s="368"/>
      <c r="AS1414" s="258">
        <f>SUM(AE1414:AR1414)</f>
        <v>0</v>
      </c>
    </row>
    <row r="1415" spans="1:45" ht="15" hidden="1" customHeight="1" outlineLevel="1">
      <c r="A1415" s="466"/>
      <c r="B1415" s="256" t="s">
        <v>742</v>
      </c>
      <c r="C1415" s="253" t="s">
        <v>163</v>
      </c>
      <c r="D1415" s="257"/>
      <c r="E1415" s="257"/>
      <c r="F1415" s="257"/>
      <c r="G1415" s="257"/>
      <c r="H1415" s="257"/>
      <c r="I1415" s="257"/>
      <c r="J1415" s="257"/>
      <c r="K1415" s="257"/>
      <c r="L1415" s="257"/>
      <c r="M1415" s="257"/>
      <c r="N1415" s="257"/>
      <c r="O1415" s="257"/>
      <c r="P1415" s="257"/>
      <c r="Q1415" s="257">
        <f>Q1414</f>
        <v>12</v>
      </c>
      <c r="R1415" s="257"/>
      <c r="S1415" s="257"/>
      <c r="T1415" s="257"/>
      <c r="U1415" s="257"/>
      <c r="V1415" s="257"/>
      <c r="W1415" s="257"/>
      <c r="X1415" s="257"/>
      <c r="Y1415" s="257"/>
      <c r="Z1415" s="257"/>
      <c r="AA1415" s="257"/>
      <c r="AB1415" s="257"/>
      <c r="AC1415" s="257"/>
      <c r="AD1415" s="257"/>
      <c r="AE1415" s="364">
        <f>AE1414</f>
        <v>0</v>
      </c>
      <c r="AF1415" s="364">
        <f t="shared" ref="AF1415:AR1415" si="3579">AF1414</f>
        <v>0</v>
      </c>
      <c r="AG1415" s="364">
        <f t="shared" si="3579"/>
        <v>0</v>
      </c>
      <c r="AH1415" s="364">
        <f t="shared" si="3579"/>
        <v>0</v>
      </c>
      <c r="AI1415" s="364">
        <f t="shared" si="3579"/>
        <v>0</v>
      </c>
      <c r="AJ1415" s="364">
        <f t="shared" si="3579"/>
        <v>0</v>
      </c>
      <c r="AK1415" s="364">
        <f t="shared" si="3579"/>
        <v>0</v>
      </c>
      <c r="AL1415" s="364">
        <f t="shared" si="3579"/>
        <v>0</v>
      </c>
      <c r="AM1415" s="364">
        <f t="shared" si="3579"/>
        <v>0</v>
      </c>
      <c r="AN1415" s="364">
        <f t="shared" si="3579"/>
        <v>0</v>
      </c>
      <c r="AO1415" s="364">
        <f t="shared" si="3579"/>
        <v>0</v>
      </c>
      <c r="AP1415" s="364">
        <f t="shared" si="3579"/>
        <v>0</v>
      </c>
      <c r="AQ1415" s="364">
        <f t="shared" si="3579"/>
        <v>0</v>
      </c>
      <c r="AR1415" s="364">
        <f t="shared" si="3579"/>
        <v>0</v>
      </c>
      <c r="AS1415" s="259"/>
    </row>
    <row r="1416" spans="1:45" ht="15" hidden="1" customHeight="1" outlineLevel="1">
      <c r="A1416" s="466"/>
      <c r="B1416" s="276"/>
      <c r="C1416" s="267"/>
      <c r="D1416" s="253"/>
      <c r="E1416" s="253"/>
      <c r="F1416" s="253"/>
      <c r="G1416" s="253"/>
      <c r="H1416" s="253"/>
      <c r="I1416" s="253"/>
      <c r="J1416" s="253"/>
      <c r="K1416" s="253"/>
      <c r="L1416" s="253"/>
      <c r="M1416" s="253"/>
      <c r="N1416" s="253"/>
      <c r="O1416" s="253"/>
      <c r="P1416" s="253"/>
      <c r="Q1416" s="253"/>
      <c r="R1416" s="253"/>
      <c r="S1416" s="253"/>
      <c r="T1416" s="253"/>
      <c r="U1416" s="253"/>
      <c r="V1416" s="253"/>
      <c r="W1416" s="253"/>
      <c r="X1416" s="253"/>
      <c r="Y1416" s="253"/>
      <c r="Z1416" s="253"/>
      <c r="AA1416" s="253"/>
      <c r="AB1416" s="253"/>
      <c r="AC1416" s="253"/>
      <c r="AD1416" s="253"/>
      <c r="AE1416" s="365"/>
      <c r="AF1416" s="374"/>
      <c r="AG1416" s="374"/>
      <c r="AH1416" s="374"/>
      <c r="AI1416" s="374"/>
      <c r="AJ1416" s="374"/>
      <c r="AK1416" s="374"/>
      <c r="AL1416" s="374"/>
      <c r="AM1416" s="374"/>
      <c r="AN1416" s="374"/>
      <c r="AO1416" s="374"/>
      <c r="AP1416" s="374"/>
      <c r="AQ1416" s="374"/>
      <c r="AR1416" s="374"/>
      <c r="AS1416" s="268"/>
    </row>
    <row r="1417" spans="1:45" ht="28.5" hidden="1" customHeight="1" outlineLevel="1">
      <c r="A1417" s="466">
        <v>12</v>
      </c>
      <c r="B1417" s="381" t="s">
        <v>105</v>
      </c>
      <c r="C1417" s="253" t="s">
        <v>25</v>
      </c>
      <c r="D1417" s="257"/>
      <c r="E1417" s="257"/>
      <c r="F1417" s="257"/>
      <c r="G1417" s="257"/>
      <c r="H1417" s="257"/>
      <c r="I1417" s="257"/>
      <c r="J1417" s="257"/>
      <c r="K1417" s="257"/>
      <c r="L1417" s="257"/>
      <c r="M1417" s="257"/>
      <c r="N1417" s="257"/>
      <c r="O1417" s="257"/>
      <c r="P1417" s="257"/>
      <c r="Q1417" s="257">
        <v>12</v>
      </c>
      <c r="R1417" s="257"/>
      <c r="S1417" s="257"/>
      <c r="T1417" s="257"/>
      <c r="U1417" s="257"/>
      <c r="V1417" s="257"/>
      <c r="W1417" s="257"/>
      <c r="X1417" s="257"/>
      <c r="Y1417" s="257"/>
      <c r="Z1417" s="257"/>
      <c r="AA1417" s="257"/>
      <c r="AB1417" s="257"/>
      <c r="AC1417" s="257"/>
      <c r="AD1417" s="257"/>
      <c r="AE1417" s="363"/>
      <c r="AF1417" s="368"/>
      <c r="AG1417" s="368"/>
      <c r="AH1417" s="368"/>
      <c r="AI1417" s="368"/>
      <c r="AJ1417" s="368"/>
      <c r="AK1417" s="368"/>
      <c r="AL1417" s="368"/>
      <c r="AM1417" s="368"/>
      <c r="AN1417" s="368"/>
      <c r="AO1417" s="368"/>
      <c r="AP1417" s="368"/>
      <c r="AQ1417" s="368"/>
      <c r="AR1417" s="368"/>
      <c r="AS1417" s="258">
        <f>SUM(AE1417:AR1417)</f>
        <v>0</v>
      </c>
    </row>
    <row r="1418" spans="1:45" ht="15" hidden="1" customHeight="1" outlineLevel="1">
      <c r="A1418" s="466"/>
      <c r="B1418" s="256" t="s">
        <v>742</v>
      </c>
      <c r="C1418" s="253" t="s">
        <v>163</v>
      </c>
      <c r="D1418" s="257"/>
      <c r="E1418" s="257"/>
      <c r="F1418" s="257"/>
      <c r="G1418" s="257"/>
      <c r="H1418" s="257"/>
      <c r="I1418" s="257"/>
      <c r="J1418" s="257"/>
      <c r="K1418" s="257"/>
      <c r="L1418" s="257"/>
      <c r="M1418" s="257"/>
      <c r="N1418" s="257"/>
      <c r="O1418" s="257"/>
      <c r="P1418" s="257"/>
      <c r="Q1418" s="257">
        <f>Q1417</f>
        <v>12</v>
      </c>
      <c r="R1418" s="257"/>
      <c r="S1418" s="257"/>
      <c r="T1418" s="257"/>
      <c r="U1418" s="257"/>
      <c r="V1418" s="257"/>
      <c r="W1418" s="257"/>
      <c r="X1418" s="257"/>
      <c r="Y1418" s="257"/>
      <c r="Z1418" s="257"/>
      <c r="AA1418" s="257"/>
      <c r="AB1418" s="257"/>
      <c r="AC1418" s="257"/>
      <c r="AD1418" s="257"/>
      <c r="AE1418" s="364">
        <f>AE1417</f>
        <v>0</v>
      </c>
      <c r="AF1418" s="364">
        <f t="shared" ref="AF1418:AR1418" si="3580">AF1417</f>
        <v>0</v>
      </c>
      <c r="AG1418" s="364">
        <f t="shared" si="3580"/>
        <v>0</v>
      </c>
      <c r="AH1418" s="364">
        <f t="shared" si="3580"/>
        <v>0</v>
      </c>
      <c r="AI1418" s="364">
        <f t="shared" si="3580"/>
        <v>0</v>
      </c>
      <c r="AJ1418" s="364">
        <f t="shared" si="3580"/>
        <v>0</v>
      </c>
      <c r="AK1418" s="364">
        <f t="shared" si="3580"/>
        <v>0</v>
      </c>
      <c r="AL1418" s="364">
        <f t="shared" si="3580"/>
        <v>0</v>
      </c>
      <c r="AM1418" s="364">
        <f t="shared" si="3580"/>
        <v>0</v>
      </c>
      <c r="AN1418" s="364">
        <f t="shared" si="3580"/>
        <v>0</v>
      </c>
      <c r="AO1418" s="364">
        <f t="shared" si="3580"/>
        <v>0</v>
      </c>
      <c r="AP1418" s="364">
        <f t="shared" si="3580"/>
        <v>0</v>
      </c>
      <c r="AQ1418" s="364">
        <f t="shared" si="3580"/>
        <v>0</v>
      </c>
      <c r="AR1418" s="364">
        <f t="shared" si="3580"/>
        <v>0</v>
      </c>
      <c r="AS1418" s="259"/>
    </row>
    <row r="1419" spans="1:45" ht="15" hidden="1" customHeight="1" outlineLevel="1">
      <c r="A1419" s="466"/>
      <c r="B1419" s="276"/>
      <c r="C1419" s="267"/>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375"/>
      <c r="AF1419" s="375"/>
      <c r="AG1419" s="365"/>
      <c r="AH1419" s="365"/>
      <c r="AI1419" s="365"/>
      <c r="AJ1419" s="365"/>
      <c r="AK1419" s="365"/>
      <c r="AL1419" s="365"/>
      <c r="AM1419" s="365"/>
      <c r="AN1419" s="365"/>
      <c r="AO1419" s="365"/>
      <c r="AP1419" s="365"/>
      <c r="AQ1419" s="365"/>
      <c r="AR1419" s="365"/>
      <c r="AS1419" s="268"/>
    </row>
    <row r="1420" spans="1:45" ht="15" hidden="1" customHeight="1" outlineLevel="1">
      <c r="A1420" s="466">
        <v>13</v>
      </c>
      <c r="B1420" s="381" t="s">
        <v>106</v>
      </c>
      <c r="C1420" s="253" t="s">
        <v>25</v>
      </c>
      <c r="D1420" s="257"/>
      <c r="E1420" s="257"/>
      <c r="F1420" s="257"/>
      <c r="G1420" s="257"/>
      <c r="H1420" s="257"/>
      <c r="I1420" s="257"/>
      <c r="J1420" s="257"/>
      <c r="K1420" s="257"/>
      <c r="L1420" s="257"/>
      <c r="M1420" s="257"/>
      <c r="N1420" s="257"/>
      <c r="O1420" s="257"/>
      <c r="P1420" s="257"/>
      <c r="Q1420" s="257">
        <v>12</v>
      </c>
      <c r="R1420" s="257"/>
      <c r="S1420" s="257"/>
      <c r="T1420" s="257"/>
      <c r="U1420" s="257"/>
      <c r="V1420" s="257"/>
      <c r="W1420" s="257"/>
      <c r="X1420" s="257"/>
      <c r="Y1420" s="257"/>
      <c r="Z1420" s="257"/>
      <c r="AA1420" s="257"/>
      <c r="AB1420" s="257"/>
      <c r="AC1420" s="257"/>
      <c r="AD1420" s="257"/>
      <c r="AE1420" s="363"/>
      <c r="AF1420" s="368"/>
      <c r="AG1420" s="368"/>
      <c r="AH1420" s="368"/>
      <c r="AI1420" s="368"/>
      <c r="AJ1420" s="368"/>
      <c r="AK1420" s="368"/>
      <c r="AL1420" s="368"/>
      <c r="AM1420" s="368"/>
      <c r="AN1420" s="368"/>
      <c r="AO1420" s="368"/>
      <c r="AP1420" s="368"/>
      <c r="AQ1420" s="368"/>
      <c r="AR1420" s="368"/>
      <c r="AS1420" s="258">
        <f>SUM(AE1420:AR1420)</f>
        <v>0</v>
      </c>
    </row>
    <row r="1421" spans="1:45" ht="15" hidden="1" customHeight="1" outlineLevel="1">
      <c r="A1421" s="466"/>
      <c r="B1421" s="256" t="s">
        <v>742</v>
      </c>
      <c r="C1421" s="253" t="s">
        <v>163</v>
      </c>
      <c r="D1421" s="257"/>
      <c r="E1421" s="257"/>
      <c r="F1421" s="257"/>
      <c r="G1421" s="257"/>
      <c r="H1421" s="257"/>
      <c r="I1421" s="257"/>
      <c r="J1421" s="257"/>
      <c r="K1421" s="257"/>
      <c r="L1421" s="257"/>
      <c r="M1421" s="257"/>
      <c r="N1421" s="257"/>
      <c r="O1421" s="257"/>
      <c r="P1421" s="257"/>
      <c r="Q1421" s="257">
        <f>Q1420</f>
        <v>12</v>
      </c>
      <c r="R1421" s="257"/>
      <c r="S1421" s="257"/>
      <c r="T1421" s="257"/>
      <c r="U1421" s="257"/>
      <c r="V1421" s="257"/>
      <c r="W1421" s="257"/>
      <c r="X1421" s="257"/>
      <c r="Y1421" s="257"/>
      <c r="Z1421" s="257"/>
      <c r="AA1421" s="257"/>
      <c r="AB1421" s="257"/>
      <c r="AC1421" s="257"/>
      <c r="AD1421" s="257"/>
      <c r="AE1421" s="364">
        <f>AE1420</f>
        <v>0</v>
      </c>
      <c r="AF1421" s="364">
        <f t="shared" ref="AF1421:AR1421" si="3581">AF1420</f>
        <v>0</v>
      </c>
      <c r="AG1421" s="364">
        <f t="shared" si="3581"/>
        <v>0</v>
      </c>
      <c r="AH1421" s="364">
        <f t="shared" si="3581"/>
        <v>0</v>
      </c>
      <c r="AI1421" s="364">
        <f t="shared" si="3581"/>
        <v>0</v>
      </c>
      <c r="AJ1421" s="364">
        <f t="shared" si="3581"/>
        <v>0</v>
      </c>
      <c r="AK1421" s="364">
        <f t="shared" si="3581"/>
        <v>0</v>
      </c>
      <c r="AL1421" s="364">
        <f t="shared" si="3581"/>
        <v>0</v>
      </c>
      <c r="AM1421" s="364">
        <f t="shared" si="3581"/>
        <v>0</v>
      </c>
      <c r="AN1421" s="364">
        <f t="shared" si="3581"/>
        <v>0</v>
      </c>
      <c r="AO1421" s="364">
        <f t="shared" si="3581"/>
        <v>0</v>
      </c>
      <c r="AP1421" s="364">
        <f t="shared" si="3581"/>
        <v>0</v>
      </c>
      <c r="AQ1421" s="364">
        <f t="shared" si="3581"/>
        <v>0</v>
      </c>
      <c r="AR1421" s="364">
        <f t="shared" si="3581"/>
        <v>0</v>
      </c>
      <c r="AS1421" s="268"/>
    </row>
    <row r="1422" spans="1:45" ht="15" hidden="1" customHeight="1" outlineLevel="1">
      <c r="A1422" s="466"/>
      <c r="B1422" s="276"/>
      <c r="C1422" s="267"/>
      <c r="D1422" s="253"/>
      <c r="E1422" s="253"/>
      <c r="F1422" s="253"/>
      <c r="G1422" s="253"/>
      <c r="H1422" s="253"/>
      <c r="I1422" s="253"/>
      <c r="J1422" s="253"/>
      <c r="K1422" s="253"/>
      <c r="L1422" s="253"/>
      <c r="M1422" s="253"/>
      <c r="N1422" s="253"/>
      <c r="O1422" s="253"/>
      <c r="P1422" s="253"/>
      <c r="Q1422" s="253"/>
      <c r="R1422" s="253"/>
      <c r="S1422" s="253"/>
      <c r="T1422" s="253"/>
      <c r="U1422" s="253"/>
      <c r="V1422" s="253"/>
      <c r="W1422" s="253"/>
      <c r="X1422" s="253"/>
      <c r="Y1422" s="253"/>
      <c r="Z1422" s="253"/>
      <c r="AA1422" s="253"/>
      <c r="AB1422" s="253"/>
      <c r="AC1422" s="253"/>
      <c r="AD1422" s="253"/>
      <c r="AE1422" s="365"/>
      <c r="AF1422" s="365"/>
      <c r="AG1422" s="365"/>
      <c r="AH1422" s="365"/>
      <c r="AI1422" s="365"/>
      <c r="AJ1422" s="365"/>
      <c r="AK1422" s="365"/>
      <c r="AL1422" s="365"/>
      <c r="AM1422" s="365"/>
      <c r="AN1422" s="365"/>
      <c r="AO1422" s="365"/>
      <c r="AP1422" s="365"/>
      <c r="AQ1422" s="365"/>
      <c r="AR1422" s="365"/>
      <c r="AS1422" s="268"/>
    </row>
    <row r="1423" spans="1:45" ht="15" hidden="1" customHeight="1" outlineLevel="1">
      <c r="A1423" s="466"/>
      <c r="B1423" s="250" t="s">
        <v>107</v>
      </c>
      <c r="C1423" s="251"/>
      <c r="D1423" s="252"/>
      <c r="E1423" s="252"/>
      <c r="F1423" s="252"/>
      <c r="G1423" s="252"/>
      <c r="H1423" s="252"/>
      <c r="I1423" s="252"/>
      <c r="J1423" s="252"/>
      <c r="K1423" s="252"/>
      <c r="L1423" s="252"/>
      <c r="M1423" s="252"/>
      <c r="N1423" s="252"/>
      <c r="O1423" s="252"/>
      <c r="P1423" s="252"/>
      <c r="Q1423" s="252"/>
      <c r="R1423" s="252"/>
      <c r="S1423" s="251"/>
      <c r="T1423" s="251"/>
      <c r="U1423" s="251"/>
      <c r="V1423" s="251"/>
      <c r="W1423" s="251"/>
      <c r="X1423" s="251"/>
      <c r="Y1423" s="251"/>
      <c r="Z1423" s="251"/>
      <c r="AA1423" s="251"/>
      <c r="AB1423" s="251"/>
      <c r="AC1423" s="251"/>
      <c r="AD1423" s="251"/>
      <c r="AE1423" s="367"/>
      <c r="AF1423" s="367"/>
      <c r="AG1423" s="367"/>
      <c r="AH1423" s="367"/>
      <c r="AI1423" s="367"/>
      <c r="AJ1423" s="367"/>
      <c r="AK1423" s="367"/>
      <c r="AL1423" s="367"/>
      <c r="AM1423" s="367"/>
      <c r="AN1423" s="367"/>
      <c r="AO1423" s="367"/>
      <c r="AP1423" s="367"/>
      <c r="AQ1423" s="367"/>
      <c r="AR1423" s="367"/>
      <c r="AS1423" s="254"/>
    </row>
    <row r="1424" spans="1:45" ht="15" hidden="1" customHeight="1" outlineLevel="1">
      <c r="A1424" s="466">
        <v>14</v>
      </c>
      <c r="B1424" s="276" t="s">
        <v>108</v>
      </c>
      <c r="C1424" s="253" t="s">
        <v>25</v>
      </c>
      <c r="D1424" s="257"/>
      <c r="E1424" s="257"/>
      <c r="F1424" s="257"/>
      <c r="G1424" s="257"/>
      <c r="H1424" s="257"/>
      <c r="I1424" s="257"/>
      <c r="J1424" s="257"/>
      <c r="K1424" s="257"/>
      <c r="L1424" s="257"/>
      <c r="M1424" s="257"/>
      <c r="N1424" s="257"/>
      <c r="O1424" s="257"/>
      <c r="P1424" s="257"/>
      <c r="Q1424" s="257">
        <v>12</v>
      </c>
      <c r="R1424" s="257"/>
      <c r="S1424" s="257"/>
      <c r="T1424" s="257"/>
      <c r="U1424" s="257"/>
      <c r="V1424" s="257"/>
      <c r="W1424" s="257"/>
      <c r="X1424" s="257"/>
      <c r="Y1424" s="257"/>
      <c r="Z1424" s="257"/>
      <c r="AA1424" s="257"/>
      <c r="AB1424" s="257"/>
      <c r="AC1424" s="257"/>
      <c r="AD1424" s="257"/>
      <c r="AE1424" s="363"/>
      <c r="AF1424" s="363"/>
      <c r="AG1424" s="363"/>
      <c r="AH1424" s="363"/>
      <c r="AI1424" s="363"/>
      <c r="AJ1424" s="363"/>
      <c r="AK1424" s="363"/>
      <c r="AL1424" s="363"/>
      <c r="AM1424" s="363"/>
      <c r="AN1424" s="363"/>
      <c r="AO1424" s="363"/>
      <c r="AP1424" s="363"/>
      <c r="AQ1424" s="363"/>
      <c r="AR1424" s="363"/>
      <c r="AS1424" s="258">
        <f>SUM(AE1424:AR1424)</f>
        <v>0</v>
      </c>
    </row>
    <row r="1425" spans="1:46" ht="15" hidden="1" customHeight="1" outlineLevel="1">
      <c r="A1425" s="466"/>
      <c r="B1425" s="256" t="s">
        <v>742</v>
      </c>
      <c r="C1425" s="253" t="s">
        <v>163</v>
      </c>
      <c r="D1425" s="257"/>
      <c r="E1425" s="257"/>
      <c r="F1425" s="257"/>
      <c r="G1425" s="257"/>
      <c r="H1425" s="257"/>
      <c r="I1425" s="257"/>
      <c r="J1425" s="257"/>
      <c r="K1425" s="257"/>
      <c r="L1425" s="257"/>
      <c r="M1425" s="257"/>
      <c r="N1425" s="257"/>
      <c r="O1425" s="257"/>
      <c r="P1425" s="257"/>
      <c r="Q1425" s="257">
        <f>Q1424</f>
        <v>12</v>
      </c>
      <c r="R1425" s="257"/>
      <c r="S1425" s="257"/>
      <c r="T1425" s="257"/>
      <c r="U1425" s="257"/>
      <c r="V1425" s="257"/>
      <c r="W1425" s="257"/>
      <c r="X1425" s="257"/>
      <c r="Y1425" s="257"/>
      <c r="Z1425" s="257"/>
      <c r="AA1425" s="257"/>
      <c r="AB1425" s="257"/>
      <c r="AC1425" s="257"/>
      <c r="AD1425" s="257"/>
      <c r="AE1425" s="364">
        <f>AE1424</f>
        <v>0</v>
      </c>
      <c r="AF1425" s="364">
        <f t="shared" ref="AF1425:AR1425" si="3582">AF1424</f>
        <v>0</v>
      </c>
      <c r="AG1425" s="364">
        <f t="shared" si="3582"/>
        <v>0</v>
      </c>
      <c r="AH1425" s="364">
        <f t="shared" si="3582"/>
        <v>0</v>
      </c>
      <c r="AI1425" s="364">
        <f t="shared" si="3582"/>
        <v>0</v>
      </c>
      <c r="AJ1425" s="364">
        <f t="shared" si="3582"/>
        <v>0</v>
      </c>
      <c r="AK1425" s="364">
        <f t="shared" si="3582"/>
        <v>0</v>
      </c>
      <c r="AL1425" s="364">
        <f t="shared" si="3582"/>
        <v>0</v>
      </c>
      <c r="AM1425" s="364">
        <f t="shared" si="3582"/>
        <v>0</v>
      </c>
      <c r="AN1425" s="364">
        <f t="shared" si="3582"/>
        <v>0</v>
      </c>
      <c r="AO1425" s="364">
        <f t="shared" si="3582"/>
        <v>0</v>
      </c>
      <c r="AP1425" s="364">
        <f t="shared" si="3582"/>
        <v>0</v>
      </c>
      <c r="AQ1425" s="364">
        <f t="shared" si="3582"/>
        <v>0</v>
      </c>
      <c r="AR1425" s="364">
        <f t="shared" si="3582"/>
        <v>0</v>
      </c>
      <c r="AS1425" s="259"/>
    </row>
    <row r="1426" spans="1:46" ht="15" hidden="1" customHeight="1" outlineLevel="1">
      <c r="A1426" s="466"/>
      <c r="B1426" s="276"/>
      <c r="C1426" s="267"/>
      <c r="D1426" s="253"/>
      <c r="E1426" s="253"/>
      <c r="F1426" s="253"/>
      <c r="G1426" s="253"/>
      <c r="H1426" s="253"/>
      <c r="I1426" s="253"/>
      <c r="J1426" s="253"/>
      <c r="K1426" s="253"/>
      <c r="L1426" s="253"/>
      <c r="M1426" s="253"/>
      <c r="N1426" s="253"/>
      <c r="O1426" s="253"/>
      <c r="P1426" s="253"/>
      <c r="Q1426" s="416"/>
      <c r="R1426" s="253"/>
      <c r="S1426" s="253"/>
      <c r="T1426" s="253"/>
      <c r="U1426" s="253"/>
      <c r="V1426" s="253"/>
      <c r="W1426" s="253"/>
      <c r="X1426" s="253"/>
      <c r="Y1426" s="253"/>
      <c r="Z1426" s="253"/>
      <c r="AA1426" s="253"/>
      <c r="AB1426" s="253"/>
      <c r="AC1426" s="253"/>
      <c r="AD1426" s="253"/>
      <c r="AE1426" s="365"/>
      <c r="AF1426" s="365"/>
      <c r="AG1426" s="365"/>
      <c r="AH1426" s="365"/>
      <c r="AI1426" s="365"/>
      <c r="AJ1426" s="365"/>
      <c r="AK1426" s="365"/>
      <c r="AL1426" s="365"/>
      <c r="AM1426" s="365"/>
      <c r="AN1426" s="365"/>
      <c r="AO1426" s="365"/>
      <c r="AP1426" s="365"/>
      <c r="AQ1426" s="365"/>
      <c r="AR1426" s="365"/>
      <c r="AS1426" s="263"/>
      <c r="AT1426" s="546"/>
    </row>
    <row r="1427" spans="1:46" s="245" customFormat="1" ht="15.75" hidden="1" outlineLevel="1">
      <c r="A1427" s="466"/>
      <c r="B1427" s="250" t="s">
        <v>487</v>
      </c>
      <c r="C1427" s="253"/>
      <c r="D1427" s="253"/>
      <c r="E1427" s="253"/>
      <c r="F1427" s="253"/>
      <c r="G1427" s="253"/>
      <c r="H1427" s="253"/>
      <c r="I1427" s="253"/>
      <c r="J1427" s="253"/>
      <c r="K1427" s="253"/>
      <c r="L1427" s="253"/>
      <c r="M1427" s="253"/>
      <c r="N1427" s="253"/>
      <c r="O1427" s="253"/>
      <c r="P1427" s="253"/>
      <c r="Q1427" s="253"/>
      <c r="R1427" s="253"/>
      <c r="S1427" s="253"/>
      <c r="T1427" s="253"/>
      <c r="U1427" s="253"/>
      <c r="V1427" s="253"/>
      <c r="W1427" s="253"/>
      <c r="X1427" s="253"/>
      <c r="Y1427" s="253"/>
      <c r="Z1427" s="253"/>
      <c r="AA1427" s="253"/>
      <c r="AB1427" s="253"/>
      <c r="AC1427" s="253"/>
      <c r="AD1427" s="253"/>
      <c r="AE1427" s="365"/>
      <c r="AF1427" s="365"/>
      <c r="AG1427" s="365"/>
      <c r="AH1427" s="365"/>
      <c r="AI1427" s="365"/>
      <c r="AJ1427" s="365"/>
      <c r="AK1427" s="369"/>
      <c r="AL1427" s="369"/>
      <c r="AM1427" s="369"/>
      <c r="AN1427" s="369"/>
      <c r="AO1427" s="369"/>
      <c r="AP1427" s="369"/>
      <c r="AQ1427" s="369"/>
      <c r="AR1427" s="369"/>
      <c r="AS1427" s="455"/>
      <c r="AT1427" s="547"/>
    </row>
    <row r="1428" spans="1:46" hidden="1" outlineLevel="1">
      <c r="A1428" s="466">
        <v>15</v>
      </c>
      <c r="B1428" s="256" t="s">
        <v>492</v>
      </c>
      <c r="C1428" s="253" t="s">
        <v>25</v>
      </c>
      <c r="D1428" s="257"/>
      <c r="E1428" s="257"/>
      <c r="F1428" s="257"/>
      <c r="G1428" s="257"/>
      <c r="H1428" s="257"/>
      <c r="I1428" s="257"/>
      <c r="J1428" s="257"/>
      <c r="K1428" s="257"/>
      <c r="L1428" s="257"/>
      <c r="M1428" s="257"/>
      <c r="N1428" s="257"/>
      <c r="O1428" s="257"/>
      <c r="P1428" s="257"/>
      <c r="Q1428" s="257">
        <v>0</v>
      </c>
      <c r="R1428" s="257"/>
      <c r="S1428" s="257"/>
      <c r="T1428" s="257"/>
      <c r="U1428" s="257"/>
      <c r="V1428" s="257"/>
      <c r="W1428" s="257"/>
      <c r="X1428" s="257"/>
      <c r="Y1428" s="257"/>
      <c r="Z1428" s="257"/>
      <c r="AA1428" s="257"/>
      <c r="AB1428" s="257"/>
      <c r="AC1428" s="257"/>
      <c r="AD1428" s="257"/>
      <c r="AE1428" s="363"/>
      <c r="AF1428" s="363"/>
      <c r="AG1428" s="363"/>
      <c r="AH1428" s="363"/>
      <c r="AI1428" s="363"/>
      <c r="AJ1428" s="363"/>
      <c r="AK1428" s="363"/>
      <c r="AL1428" s="363"/>
      <c r="AM1428" s="363"/>
      <c r="AN1428" s="363"/>
      <c r="AO1428" s="363"/>
      <c r="AP1428" s="363"/>
      <c r="AQ1428" s="363"/>
      <c r="AR1428" s="363"/>
      <c r="AS1428" s="548">
        <f>SUM(AE1428:AR1428)</f>
        <v>0</v>
      </c>
      <c r="AT1428" s="546"/>
    </row>
    <row r="1429" spans="1:46" hidden="1" outlineLevel="1">
      <c r="A1429" s="466"/>
      <c r="B1429" s="256" t="s">
        <v>742</v>
      </c>
      <c r="C1429" s="253" t="s">
        <v>163</v>
      </c>
      <c r="D1429" s="257"/>
      <c r="E1429" s="257"/>
      <c r="F1429" s="257"/>
      <c r="G1429" s="257"/>
      <c r="H1429" s="257"/>
      <c r="I1429" s="257"/>
      <c r="J1429" s="257"/>
      <c r="K1429" s="257"/>
      <c r="L1429" s="257"/>
      <c r="M1429" s="257"/>
      <c r="N1429" s="257"/>
      <c r="O1429" s="257"/>
      <c r="P1429" s="257"/>
      <c r="Q1429" s="257">
        <f>Q1428</f>
        <v>0</v>
      </c>
      <c r="R1429" s="257"/>
      <c r="S1429" s="257"/>
      <c r="T1429" s="257"/>
      <c r="U1429" s="257"/>
      <c r="V1429" s="257"/>
      <c r="W1429" s="257"/>
      <c r="X1429" s="257"/>
      <c r="Y1429" s="257"/>
      <c r="Z1429" s="257"/>
      <c r="AA1429" s="257"/>
      <c r="AB1429" s="257"/>
      <c r="AC1429" s="257"/>
      <c r="AD1429" s="257"/>
      <c r="AE1429" s="364">
        <f>AE1428</f>
        <v>0</v>
      </c>
      <c r="AF1429" s="364">
        <f>AF1428</f>
        <v>0</v>
      </c>
      <c r="AG1429" s="364">
        <f t="shared" ref="AG1429:AI1429" si="3583">AG1428</f>
        <v>0</v>
      </c>
      <c r="AH1429" s="364">
        <f t="shared" si="3583"/>
        <v>0</v>
      </c>
      <c r="AI1429" s="364">
        <f t="shared" si="3583"/>
        <v>0</v>
      </c>
      <c r="AJ1429" s="364">
        <f>AJ1428</f>
        <v>0</v>
      </c>
      <c r="AK1429" s="364">
        <f t="shared" ref="AK1429:AR1429" si="3584">AK1428</f>
        <v>0</v>
      </c>
      <c r="AL1429" s="364">
        <f t="shared" si="3584"/>
        <v>0</v>
      </c>
      <c r="AM1429" s="364">
        <f t="shared" si="3584"/>
        <v>0</v>
      </c>
      <c r="AN1429" s="364">
        <f t="shared" si="3584"/>
        <v>0</v>
      </c>
      <c r="AO1429" s="364">
        <f t="shared" si="3584"/>
        <v>0</v>
      </c>
      <c r="AP1429" s="364">
        <f t="shared" si="3584"/>
        <v>0</v>
      </c>
      <c r="AQ1429" s="364">
        <f t="shared" si="3584"/>
        <v>0</v>
      </c>
      <c r="AR1429" s="364">
        <f t="shared" si="3584"/>
        <v>0</v>
      </c>
      <c r="AS1429" s="259"/>
    </row>
    <row r="1430" spans="1:46" hidden="1" outlineLevel="1">
      <c r="A1430" s="466"/>
      <c r="B1430" s="276"/>
      <c r="C1430" s="267"/>
      <c r="D1430" s="253"/>
      <c r="E1430" s="253"/>
      <c r="F1430" s="253"/>
      <c r="G1430" s="253"/>
      <c r="H1430" s="253"/>
      <c r="I1430" s="253"/>
      <c r="J1430" s="253"/>
      <c r="K1430" s="253"/>
      <c r="L1430" s="253"/>
      <c r="M1430" s="253"/>
      <c r="N1430" s="253"/>
      <c r="O1430" s="253"/>
      <c r="P1430" s="253"/>
      <c r="Q1430" s="253"/>
      <c r="R1430" s="253"/>
      <c r="S1430" s="253"/>
      <c r="T1430" s="253"/>
      <c r="U1430" s="253"/>
      <c r="V1430" s="253"/>
      <c r="W1430" s="253"/>
      <c r="X1430" s="253"/>
      <c r="Y1430" s="253"/>
      <c r="Z1430" s="253"/>
      <c r="AA1430" s="253"/>
      <c r="AB1430" s="253"/>
      <c r="AC1430" s="253"/>
      <c r="AD1430" s="253"/>
      <c r="AE1430" s="365"/>
      <c r="AF1430" s="365"/>
      <c r="AG1430" s="365"/>
      <c r="AH1430" s="365"/>
      <c r="AI1430" s="365"/>
      <c r="AJ1430" s="365"/>
      <c r="AK1430" s="365"/>
      <c r="AL1430" s="365"/>
      <c r="AM1430" s="365"/>
      <c r="AN1430" s="365"/>
      <c r="AO1430" s="365"/>
      <c r="AP1430" s="365"/>
      <c r="AQ1430" s="365"/>
      <c r="AR1430" s="365"/>
      <c r="AS1430" s="268"/>
    </row>
    <row r="1431" spans="1:46" s="245" customFormat="1" hidden="1" outlineLevel="1">
      <c r="A1431" s="466">
        <v>16</v>
      </c>
      <c r="B1431" s="285" t="s">
        <v>488</v>
      </c>
      <c r="C1431" s="253" t="s">
        <v>25</v>
      </c>
      <c r="D1431" s="257"/>
      <c r="E1431" s="257"/>
      <c r="F1431" s="257"/>
      <c r="G1431" s="257"/>
      <c r="H1431" s="257"/>
      <c r="I1431" s="257"/>
      <c r="J1431" s="257"/>
      <c r="K1431" s="257"/>
      <c r="L1431" s="257"/>
      <c r="M1431" s="257"/>
      <c r="N1431" s="257"/>
      <c r="O1431" s="257"/>
      <c r="P1431" s="257"/>
      <c r="Q1431" s="257">
        <v>0</v>
      </c>
      <c r="R1431" s="257"/>
      <c r="S1431" s="257"/>
      <c r="T1431" s="257"/>
      <c r="U1431" s="257"/>
      <c r="V1431" s="257"/>
      <c r="W1431" s="257"/>
      <c r="X1431" s="257"/>
      <c r="Y1431" s="257"/>
      <c r="Z1431" s="257"/>
      <c r="AA1431" s="257"/>
      <c r="AB1431" s="257"/>
      <c r="AC1431" s="257"/>
      <c r="AD1431" s="257"/>
      <c r="AE1431" s="363"/>
      <c r="AF1431" s="363"/>
      <c r="AG1431" s="363"/>
      <c r="AH1431" s="363"/>
      <c r="AI1431" s="363"/>
      <c r="AJ1431" s="363"/>
      <c r="AK1431" s="363"/>
      <c r="AL1431" s="363"/>
      <c r="AM1431" s="363"/>
      <c r="AN1431" s="363"/>
      <c r="AO1431" s="363"/>
      <c r="AP1431" s="363"/>
      <c r="AQ1431" s="363"/>
      <c r="AR1431" s="363"/>
      <c r="AS1431" s="258">
        <f>SUM(AE1431:AR1431)</f>
        <v>0</v>
      </c>
    </row>
    <row r="1432" spans="1:46" s="245" customFormat="1" hidden="1" outlineLevel="1">
      <c r="A1432" s="466"/>
      <c r="B1432" s="256" t="s">
        <v>742</v>
      </c>
      <c r="C1432" s="253" t="s">
        <v>163</v>
      </c>
      <c r="D1432" s="257"/>
      <c r="E1432" s="257"/>
      <c r="F1432" s="257"/>
      <c r="G1432" s="257"/>
      <c r="H1432" s="257"/>
      <c r="I1432" s="257"/>
      <c r="J1432" s="257"/>
      <c r="K1432" s="257"/>
      <c r="L1432" s="257"/>
      <c r="M1432" s="257"/>
      <c r="N1432" s="257"/>
      <c r="O1432" s="257"/>
      <c r="P1432" s="257"/>
      <c r="Q1432" s="257">
        <f>Q1431</f>
        <v>0</v>
      </c>
      <c r="R1432" s="257"/>
      <c r="S1432" s="257"/>
      <c r="T1432" s="257"/>
      <c r="U1432" s="257"/>
      <c r="V1432" s="257"/>
      <c r="W1432" s="257"/>
      <c r="X1432" s="257"/>
      <c r="Y1432" s="257"/>
      <c r="Z1432" s="257"/>
      <c r="AA1432" s="257"/>
      <c r="AB1432" s="257"/>
      <c r="AC1432" s="257"/>
      <c r="AD1432" s="257"/>
      <c r="AE1432" s="364">
        <f>AE1431</f>
        <v>0</v>
      </c>
      <c r="AF1432" s="364">
        <f t="shared" ref="AF1432:AQ1432" si="3585">AF1431</f>
        <v>0</v>
      </c>
      <c r="AG1432" s="364">
        <f t="shared" si="3585"/>
        <v>0</v>
      </c>
      <c r="AH1432" s="364">
        <f t="shared" si="3585"/>
        <v>0</v>
      </c>
      <c r="AI1432" s="364">
        <f t="shared" si="3585"/>
        <v>0</v>
      </c>
      <c r="AJ1432" s="364">
        <f t="shared" si="3585"/>
        <v>0</v>
      </c>
      <c r="AK1432" s="364">
        <f t="shared" si="3585"/>
        <v>0</v>
      </c>
      <c r="AL1432" s="364">
        <f t="shared" si="3585"/>
        <v>0</v>
      </c>
      <c r="AM1432" s="364">
        <f t="shared" si="3585"/>
        <v>0</v>
      </c>
      <c r="AN1432" s="364">
        <f t="shared" si="3585"/>
        <v>0</v>
      </c>
      <c r="AO1432" s="364">
        <f t="shared" si="3585"/>
        <v>0</v>
      </c>
      <c r="AP1432" s="364">
        <f t="shared" si="3585"/>
        <v>0</v>
      </c>
      <c r="AQ1432" s="364">
        <f t="shared" si="3585"/>
        <v>0</v>
      </c>
      <c r="AR1432" s="364">
        <f>AR1431</f>
        <v>0</v>
      </c>
      <c r="AS1432" s="259"/>
    </row>
    <row r="1433" spans="1:46" s="245" customFormat="1" hidden="1" outlineLevel="1">
      <c r="A1433" s="466"/>
      <c r="B1433" s="285"/>
      <c r="C1433" s="253"/>
      <c r="D1433" s="253"/>
      <c r="E1433" s="253"/>
      <c r="F1433" s="253"/>
      <c r="G1433" s="253"/>
      <c r="H1433" s="253"/>
      <c r="I1433" s="253"/>
      <c r="J1433" s="253"/>
      <c r="K1433" s="253"/>
      <c r="L1433" s="253"/>
      <c r="M1433" s="253"/>
      <c r="N1433" s="253"/>
      <c r="O1433" s="253"/>
      <c r="P1433" s="253"/>
      <c r="Q1433" s="253"/>
      <c r="R1433" s="253"/>
      <c r="S1433" s="253"/>
      <c r="T1433" s="253"/>
      <c r="U1433" s="253"/>
      <c r="V1433" s="253"/>
      <c r="W1433" s="253"/>
      <c r="X1433" s="253"/>
      <c r="Y1433" s="253"/>
      <c r="Z1433" s="253"/>
      <c r="AA1433" s="253"/>
      <c r="AB1433" s="253"/>
      <c r="AC1433" s="253"/>
      <c r="AD1433" s="253"/>
      <c r="AE1433" s="365"/>
      <c r="AF1433" s="365"/>
      <c r="AG1433" s="365"/>
      <c r="AH1433" s="365"/>
      <c r="AI1433" s="365"/>
      <c r="AJ1433" s="365"/>
      <c r="AK1433" s="369"/>
      <c r="AL1433" s="369"/>
      <c r="AM1433" s="369"/>
      <c r="AN1433" s="369"/>
      <c r="AO1433" s="369"/>
      <c r="AP1433" s="369"/>
      <c r="AQ1433" s="369"/>
      <c r="AR1433" s="369"/>
      <c r="AS1433" s="274"/>
    </row>
    <row r="1434" spans="1:46" ht="15.75" hidden="1" outlineLevel="1">
      <c r="A1434" s="466"/>
      <c r="B1434" s="457" t="s">
        <v>493</v>
      </c>
      <c r="C1434" s="281"/>
      <c r="D1434" s="252"/>
      <c r="E1434" s="251"/>
      <c r="F1434" s="251"/>
      <c r="G1434" s="251"/>
      <c r="H1434" s="251"/>
      <c r="I1434" s="251"/>
      <c r="J1434" s="251"/>
      <c r="K1434" s="251"/>
      <c r="L1434" s="251"/>
      <c r="M1434" s="251"/>
      <c r="N1434" s="251"/>
      <c r="O1434" s="251"/>
      <c r="P1434" s="251"/>
      <c r="Q1434" s="252"/>
      <c r="R1434" s="251"/>
      <c r="S1434" s="251"/>
      <c r="T1434" s="251"/>
      <c r="U1434" s="251"/>
      <c r="V1434" s="251"/>
      <c r="W1434" s="251"/>
      <c r="X1434" s="251"/>
      <c r="Y1434" s="251"/>
      <c r="Z1434" s="251"/>
      <c r="AA1434" s="251"/>
      <c r="AB1434" s="251"/>
      <c r="AC1434" s="251"/>
      <c r="AD1434" s="251"/>
      <c r="AE1434" s="367"/>
      <c r="AF1434" s="367"/>
      <c r="AG1434" s="367"/>
      <c r="AH1434" s="367"/>
      <c r="AI1434" s="367"/>
      <c r="AJ1434" s="367"/>
      <c r="AK1434" s="367"/>
      <c r="AL1434" s="367"/>
      <c r="AM1434" s="367"/>
      <c r="AN1434" s="367"/>
      <c r="AO1434" s="367"/>
      <c r="AP1434" s="367"/>
      <c r="AQ1434" s="367"/>
      <c r="AR1434" s="367"/>
      <c r="AS1434" s="254"/>
    </row>
    <row r="1435" spans="1:46" hidden="1" outlineLevel="1">
      <c r="A1435" s="466">
        <v>17</v>
      </c>
      <c r="B1435" s="381" t="s">
        <v>112</v>
      </c>
      <c r="C1435" s="253" t="s">
        <v>25</v>
      </c>
      <c r="D1435" s="257"/>
      <c r="E1435" s="257"/>
      <c r="F1435" s="257"/>
      <c r="G1435" s="257"/>
      <c r="H1435" s="257"/>
      <c r="I1435" s="257"/>
      <c r="J1435" s="257"/>
      <c r="K1435" s="257"/>
      <c r="L1435" s="257"/>
      <c r="M1435" s="257"/>
      <c r="N1435" s="257"/>
      <c r="O1435" s="257"/>
      <c r="P1435" s="257"/>
      <c r="Q1435" s="257">
        <v>12</v>
      </c>
      <c r="R1435" s="257"/>
      <c r="S1435" s="257"/>
      <c r="T1435" s="257"/>
      <c r="U1435" s="257"/>
      <c r="V1435" s="257"/>
      <c r="W1435" s="257"/>
      <c r="X1435" s="257"/>
      <c r="Y1435" s="257"/>
      <c r="Z1435" s="257"/>
      <c r="AA1435" s="257"/>
      <c r="AB1435" s="257"/>
      <c r="AC1435" s="257"/>
      <c r="AD1435" s="257"/>
      <c r="AE1435" s="379"/>
      <c r="AF1435" s="363"/>
      <c r="AG1435" s="363"/>
      <c r="AH1435" s="363"/>
      <c r="AI1435" s="363"/>
      <c r="AJ1435" s="363"/>
      <c r="AK1435" s="363"/>
      <c r="AL1435" s="368"/>
      <c r="AM1435" s="368"/>
      <c r="AN1435" s="368"/>
      <c r="AO1435" s="368"/>
      <c r="AP1435" s="368"/>
      <c r="AQ1435" s="368"/>
      <c r="AR1435" s="368"/>
      <c r="AS1435" s="258">
        <f>SUM(AE1435:AR1435)</f>
        <v>0</v>
      </c>
    </row>
    <row r="1436" spans="1:46" hidden="1" outlineLevel="1">
      <c r="A1436" s="466"/>
      <c r="B1436" s="256" t="s">
        <v>742</v>
      </c>
      <c r="C1436" s="253" t="s">
        <v>163</v>
      </c>
      <c r="D1436" s="257"/>
      <c r="E1436" s="257"/>
      <c r="F1436" s="257"/>
      <c r="G1436" s="257"/>
      <c r="H1436" s="257"/>
      <c r="I1436" s="257"/>
      <c r="J1436" s="257"/>
      <c r="K1436" s="257"/>
      <c r="L1436" s="257"/>
      <c r="M1436" s="257"/>
      <c r="N1436" s="257"/>
      <c r="O1436" s="257"/>
      <c r="P1436" s="257"/>
      <c r="Q1436" s="257">
        <f>Q1435</f>
        <v>12</v>
      </c>
      <c r="R1436" s="257"/>
      <c r="S1436" s="257"/>
      <c r="T1436" s="257"/>
      <c r="U1436" s="257"/>
      <c r="V1436" s="257"/>
      <c r="W1436" s="257"/>
      <c r="X1436" s="257"/>
      <c r="Y1436" s="257"/>
      <c r="Z1436" s="257"/>
      <c r="AA1436" s="257"/>
      <c r="AB1436" s="257"/>
      <c r="AC1436" s="257"/>
      <c r="AD1436" s="257"/>
      <c r="AE1436" s="364">
        <f>AE1435</f>
        <v>0</v>
      </c>
      <c r="AF1436" s="364">
        <f t="shared" ref="AF1436:AR1436" si="3586">AF1435</f>
        <v>0</v>
      </c>
      <c r="AG1436" s="364">
        <f t="shared" si="3586"/>
        <v>0</v>
      </c>
      <c r="AH1436" s="364">
        <f t="shared" si="3586"/>
        <v>0</v>
      </c>
      <c r="AI1436" s="364">
        <f t="shared" si="3586"/>
        <v>0</v>
      </c>
      <c r="AJ1436" s="364">
        <f t="shared" si="3586"/>
        <v>0</v>
      </c>
      <c r="AK1436" s="364">
        <f t="shared" si="3586"/>
        <v>0</v>
      </c>
      <c r="AL1436" s="364">
        <f t="shared" si="3586"/>
        <v>0</v>
      </c>
      <c r="AM1436" s="364">
        <f t="shared" si="3586"/>
        <v>0</v>
      </c>
      <c r="AN1436" s="364">
        <f t="shared" si="3586"/>
        <v>0</v>
      </c>
      <c r="AO1436" s="364">
        <f t="shared" si="3586"/>
        <v>0</v>
      </c>
      <c r="AP1436" s="364">
        <f t="shared" si="3586"/>
        <v>0</v>
      </c>
      <c r="AQ1436" s="364">
        <f t="shared" si="3586"/>
        <v>0</v>
      </c>
      <c r="AR1436" s="364">
        <f t="shared" si="3586"/>
        <v>0</v>
      </c>
      <c r="AS1436" s="268"/>
    </row>
    <row r="1437" spans="1:46" hidden="1" outlineLevel="1">
      <c r="A1437" s="466"/>
      <c r="B1437" s="256"/>
      <c r="C1437" s="253"/>
      <c r="D1437" s="253"/>
      <c r="E1437" s="253"/>
      <c r="F1437" s="253"/>
      <c r="G1437" s="253"/>
      <c r="H1437" s="253"/>
      <c r="I1437" s="253"/>
      <c r="J1437" s="253"/>
      <c r="K1437" s="253"/>
      <c r="L1437" s="253"/>
      <c r="M1437" s="253"/>
      <c r="N1437" s="253"/>
      <c r="O1437" s="253"/>
      <c r="P1437" s="253"/>
      <c r="Q1437" s="253"/>
      <c r="R1437" s="253"/>
      <c r="S1437" s="253"/>
      <c r="T1437" s="253"/>
      <c r="U1437" s="253"/>
      <c r="V1437" s="253"/>
      <c r="W1437" s="253"/>
      <c r="X1437" s="253"/>
      <c r="Y1437" s="253"/>
      <c r="Z1437" s="253"/>
      <c r="AA1437" s="253"/>
      <c r="AB1437" s="253"/>
      <c r="AC1437" s="253"/>
      <c r="AD1437" s="253"/>
      <c r="AE1437" s="375"/>
      <c r="AF1437" s="378"/>
      <c r="AG1437" s="378"/>
      <c r="AH1437" s="378"/>
      <c r="AI1437" s="378"/>
      <c r="AJ1437" s="378"/>
      <c r="AK1437" s="378"/>
      <c r="AL1437" s="378"/>
      <c r="AM1437" s="378"/>
      <c r="AN1437" s="378"/>
      <c r="AO1437" s="378"/>
      <c r="AP1437" s="378"/>
      <c r="AQ1437" s="378"/>
      <c r="AR1437" s="378"/>
      <c r="AS1437" s="268"/>
    </row>
    <row r="1438" spans="1:46" hidden="1" outlineLevel="1">
      <c r="A1438" s="466">
        <v>18</v>
      </c>
      <c r="B1438" s="381" t="s">
        <v>109</v>
      </c>
      <c r="C1438" s="253" t="s">
        <v>25</v>
      </c>
      <c r="D1438" s="257"/>
      <c r="E1438" s="257"/>
      <c r="F1438" s="257"/>
      <c r="G1438" s="257"/>
      <c r="H1438" s="257"/>
      <c r="I1438" s="257"/>
      <c r="J1438" s="257"/>
      <c r="K1438" s="257"/>
      <c r="L1438" s="257"/>
      <c r="M1438" s="257"/>
      <c r="N1438" s="257"/>
      <c r="O1438" s="257"/>
      <c r="P1438" s="257"/>
      <c r="Q1438" s="257">
        <v>12</v>
      </c>
      <c r="R1438" s="257"/>
      <c r="S1438" s="257"/>
      <c r="T1438" s="257"/>
      <c r="U1438" s="257"/>
      <c r="V1438" s="257"/>
      <c r="W1438" s="257"/>
      <c r="X1438" s="257"/>
      <c r="Y1438" s="257"/>
      <c r="Z1438" s="257"/>
      <c r="AA1438" s="257"/>
      <c r="AB1438" s="257"/>
      <c r="AC1438" s="257"/>
      <c r="AD1438" s="257"/>
      <c r="AE1438" s="379"/>
      <c r="AF1438" s="363"/>
      <c r="AG1438" s="363"/>
      <c r="AH1438" s="363"/>
      <c r="AI1438" s="363"/>
      <c r="AJ1438" s="363"/>
      <c r="AK1438" s="363"/>
      <c r="AL1438" s="368"/>
      <c r="AM1438" s="368"/>
      <c r="AN1438" s="368"/>
      <c r="AO1438" s="368"/>
      <c r="AP1438" s="368"/>
      <c r="AQ1438" s="368"/>
      <c r="AR1438" s="368"/>
      <c r="AS1438" s="258">
        <f>SUM(AE1438:AR1438)</f>
        <v>0</v>
      </c>
    </row>
    <row r="1439" spans="1:46" hidden="1" outlineLevel="1">
      <c r="A1439" s="466"/>
      <c r="B1439" s="256" t="s">
        <v>742</v>
      </c>
      <c r="C1439" s="253" t="s">
        <v>163</v>
      </c>
      <c r="D1439" s="257"/>
      <c r="E1439" s="257"/>
      <c r="F1439" s="257"/>
      <c r="G1439" s="257"/>
      <c r="H1439" s="257"/>
      <c r="I1439" s="257"/>
      <c r="J1439" s="257"/>
      <c r="K1439" s="257"/>
      <c r="L1439" s="257"/>
      <c r="M1439" s="257"/>
      <c r="N1439" s="257"/>
      <c r="O1439" s="257"/>
      <c r="P1439" s="257"/>
      <c r="Q1439" s="257">
        <f>Q1438</f>
        <v>12</v>
      </c>
      <c r="R1439" s="257"/>
      <c r="S1439" s="257"/>
      <c r="T1439" s="257"/>
      <c r="U1439" s="257"/>
      <c r="V1439" s="257"/>
      <c r="W1439" s="257"/>
      <c r="X1439" s="257"/>
      <c r="Y1439" s="257"/>
      <c r="Z1439" s="257"/>
      <c r="AA1439" s="257"/>
      <c r="AB1439" s="257"/>
      <c r="AC1439" s="257"/>
      <c r="AD1439" s="257"/>
      <c r="AE1439" s="364">
        <f>AE1438</f>
        <v>0</v>
      </c>
      <c r="AF1439" s="364">
        <f t="shared" ref="AF1439:AR1439" si="3587">AF1438</f>
        <v>0</v>
      </c>
      <c r="AG1439" s="364">
        <f t="shared" si="3587"/>
        <v>0</v>
      </c>
      <c r="AH1439" s="364">
        <f t="shared" si="3587"/>
        <v>0</v>
      </c>
      <c r="AI1439" s="364">
        <f t="shared" si="3587"/>
        <v>0</v>
      </c>
      <c r="AJ1439" s="364">
        <f t="shared" si="3587"/>
        <v>0</v>
      </c>
      <c r="AK1439" s="364">
        <f t="shared" si="3587"/>
        <v>0</v>
      </c>
      <c r="AL1439" s="364">
        <f t="shared" si="3587"/>
        <v>0</v>
      </c>
      <c r="AM1439" s="364">
        <f t="shared" si="3587"/>
        <v>0</v>
      </c>
      <c r="AN1439" s="364">
        <f t="shared" si="3587"/>
        <v>0</v>
      </c>
      <c r="AO1439" s="364">
        <f t="shared" si="3587"/>
        <v>0</v>
      </c>
      <c r="AP1439" s="364">
        <f t="shared" si="3587"/>
        <v>0</v>
      </c>
      <c r="AQ1439" s="364">
        <f t="shared" si="3587"/>
        <v>0</v>
      </c>
      <c r="AR1439" s="364">
        <f t="shared" si="3587"/>
        <v>0</v>
      </c>
      <c r="AS1439" s="268"/>
    </row>
    <row r="1440" spans="1:46" hidden="1" outlineLevel="1">
      <c r="A1440" s="466"/>
      <c r="B1440" s="283"/>
      <c r="C1440" s="253"/>
      <c r="D1440" s="253"/>
      <c r="E1440" s="253"/>
      <c r="F1440" s="253"/>
      <c r="G1440" s="253"/>
      <c r="H1440" s="253"/>
      <c r="I1440" s="253"/>
      <c r="J1440" s="253"/>
      <c r="K1440" s="253"/>
      <c r="L1440" s="253"/>
      <c r="M1440" s="253"/>
      <c r="N1440" s="253"/>
      <c r="O1440" s="253"/>
      <c r="P1440" s="253"/>
      <c r="Q1440" s="253"/>
      <c r="R1440" s="253"/>
      <c r="S1440" s="253"/>
      <c r="T1440" s="253"/>
      <c r="U1440" s="253"/>
      <c r="V1440" s="253"/>
      <c r="W1440" s="253"/>
      <c r="X1440" s="253"/>
      <c r="Y1440" s="253"/>
      <c r="Z1440" s="253"/>
      <c r="AA1440" s="253"/>
      <c r="AB1440" s="253"/>
      <c r="AC1440" s="253"/>
      <c r="AD1440" s="253"/>
      <c r="AE1440" s="376"/>
      <c r="AF1440" s="377"/>
      <c r="AG1440" s="377"/>
      <c r="AH1440" s="377"/>
      <c r="AI1440" s="377"/>
      <c r="AJ1440" s="377"/>
      <c r="AK1440" s="377"/>
      <c r="AL1440" s="377"/>
      <c r="AM1440" s="377"/>
      <c r="AN1440" s="377"/>
      <c r="AO1440" s="377"/>
      <c r="AP1440" s="377"/>
      <c r="AQ1440" s="377"/>
      <c r="AR1440" s="377"/>
      <c r="AS1440" s="259"/>
    </row>
    <row r="1441" spans="1:45" hidden="1" outlineLevel="1">
      <c r="A1441" s="466">
        <v>19</v>
      </c>
      <c r="B1441" s="381" t="s">
        <v>111</v>
      </c>
      <c r="C1441" s="253" t="s">
        <v>25</v>
      </c>
      <c r="D1441" s="257"/>
      <c r="E1441" s="257"/>
      <c r="F1441" s="257"/>
      <c r="G1441" s="257"/>
      <c r="H1441" s="257"/>
      <c r="I1441" s="257"/>
      <c r="J1441" s="257"/>
      <c r="K1441" s="257"/>
      <c r="L1441" s="257"/>
      <c r="M1441" s="257"/>
      <c r="N1441" s="257"/>
      <c r="O1441" s="257"/>
      <c r="P1441" s="257"/>
      <c r="Q1441" s="257">
        <v>12</v>
      </c>
      <c r="R1441" s="257"/>
      <c r="S1441" s="257"/>
      <c r="T1441" s="257"/>
      <c r="U1441" s="257"/>
      <c r="V1441" s="257"/>
      <c r="W1441" s="257"/>
      <c r="X1441" s="257"/>
      <c r="Y1441" s="257"/>
      <c r="Z1441" s="257"/>
      <c r="AA1441" s="257"/>
      <c r="AB1441" s="257"/>
      <c r="AC1441" s="257"/>
      <c r="AD1441" s="257"/>
      <c r="AE1441" s="379"/>
      <c r="AF1441" s="363"/>
      <c r="AG1441" s="363"/>
      <c r="AH1441" s="363"/>
      <c r="AI1441" s="363"/>
      <c r="AJ1441" s="363"/>
      <c r="AK1441" s="363"/>
      <c r="AL1441" s="368"/>
      <c r="AM1441" s="368"/>
      <c r="AN1441" s="368"/>
      <c r="AO1441" s="368"/>
      <c r="AP1441" s="368"/>
      <c r="AQ1441" s="368"/>
      <c r="AR1441" s="368"/>
      <c r="AS1441" s="258">
        <f>SUM(AE1441:AR1441)</f>
        <v>0</v>
      </c>
    </row>
    <row r="1442" spans="1:45" hidden="1" outlineLevel="1">
      <c r="A1442" s="466"/>
      <c r="B1442" s="256" t="s">
        <v>742</v>
      </c>
      <c r="C1442" s="253" t="s">
        <v>163</v>
      </c>
      <c r="D1442" s="257"/>
      <c r="E1442" s="257"/>
      <c r="F1442" s="257"/>
      <c r="G1442" s="257"/>
      <c r="H1442" s="257"/>
      <c r="I1442" s="257"/>
      <c r="J1442" s="257"/>
      <c r="K1442" s="257"/>
      <c r="L1442" s="257"/>
      <c r="M1442" s="257"/>
      <c r="N1442" s="257"/>
      <c r="O1442" s="257"/>
      <c r="P1442" s="257"/>
      <c r="Q1442" s="257">
        <f>Q1441</f>
        <v>12</v>
      </c>
      <c r="R1442" s="257"/>
      <c r="S1442" s="257"/>
      <c r="T1442" s="257"/>
      <c r="U1442" s="257"/>
      <c r="V1442" s="257"/>
      <c r="W1442" s="257"/>
      <c r="X1442" s="257"/>
      <c r="Y1442" s="257"/>
      <c r="Z1442" s="257"/>
      <c r="AA1442" s="257"/>
      <c r="AB1442" s="257"/>
      <c r="AC1442" s="257"/>
      <c r="AD1442" s="257"/>
      <c r="AE1442" s="364">
        <f>AE1441</f>
        <v>0</v>
      </c>
      <c r="AF1442" s="364">
        <f t="shared" ref="AF1442:AR1442" si="3588">AF1441</f>
        <v>0</v>
      </c>
      <c r="AG1442" s="364">
        <f t="shared" si="3588"/>
        <v>0</v>
      </c>
      <c r="AH1442" s="364">
        <f t="shared" si="3588"/>
        <v>0</v>
      </c>
      <c r="AI1442" s="364">
        <f t="shared" si="3588"/>
        <v>0</v>
      </c>
      <c r="AJ1442" s="364">
        <f t="shared" si="3588"/>
        <v>0</v>
      </c>
      <c r="AK1442" s="364">
        <f t="shared" si="3588"/>
        <v>0</v>
      </c>
      <c r="AL1442" s="364">
        <f t="shared" si="3588"/>
        <v>0</v>
      </c>
      <c r="AM1442" s="364">
        <f t="shared" si="3588"/>
        <v>0</v>
      </c>
      <c r="AN1442" s="364">
        <f t="shared" si="3588"/>
        <v>0</v>
      </c>
      <c r="AO1442" s="364">
        <f t="shared" si="3588"/>
        <v>0</v>
      </c>
      <c r="AP1442" s="364">
        <f t="shared" si="3588"/>
        <v>0</v>
      </c>
      <c r="AQ1442" s="364">
        <f t="shared" si="3588"/>
        <v>0</v>
      </c>
      <c r="AR1442" s="364">
        <f t="shared" si="3588"/>
        <v>0</v>
      </c>
      <c r="AS1442" s="259"/>
    </row>
    <row r="1443" spans="1:45" hidden="1" outlineLevel="1">
      <c r="A1443" s="466"/>
      <c r="B1443" s="283"/>
      <c r="C1443" s="253"/>
      <c r="D1443" s="253"/>
      <c r="E1443" s="253"/>
      <c r="F1443" s="253"/>
      <c r="G1443" s="253"/>
      <c r="H1443" s="253"/>
      <c r="I1443" s="253"/>
      <c r="J1443" s="253"/>
      <c r="K1443" s="253"/>
      <c r="L1443" s="253"/>
      <c r="M1443" s="253"/>
      <c r="N1443" s="253"/>
      <c r="O1443" s="253"/>
      <c r="P1443" s="253"/>
      <c r="Q1443" s="253"/>
      <c r="R1443" s="253"/>
      <c r="S1443" s="253"/>
      <c r="T1443" s="253"/>
      <c r="U1443" s="253"/>
      <c r="V1443" s="253"/>
      <c r="W1443" s="253"/>
      <c r="X1443" s="253"/>
      <c r="Y1443" s="253"/>
      <c r="Z1443" s="253"/>
      <c r="AA1443" s="253"/>
      <c r="AB1443" s="253"/>
      <c r="AC1443" s="253"/>
      <c r="AD1443" s="253"/>
      <c r="AE1443" s="365"/>
      <c r="AF1443" s="365"/>
      <c r="AG1443" s="365"/>
      <c r="AH1443" s="365"/>
      <c r="AI1443" s="365"/>
      <c r="AJ1443" s="365"/>
      <c r="AK1443" s="365"/>
      <c r="AL1443" s="365"/>
      <c r="AM1443" s="365"/>
      <c r="AN1443" s="365"/>
      <c r="AO1443" s="365"/>
      <c r="AP1443" s="365"/>
      <c r="AQ1443" s="365"/>
      <c r="AR1443" s="365"/>
      <c r="AS1443" s="268"/>
    </row>
    <row r="1444" spans="1:45" hidden="1" outlineLevel="1">
      <c r="A1444" s="466">
        <v>20</v>
      </c>
      <c r="B1444" s="381" t="s">
        <v>110</v>
      </c>
      <c r="C1444" s="253" t="s">
        <v>25</v>
      </c>
      <c r="D1444" s="257"/>
      <c r="E1444" s="257"/>
      <c r="F1444" s="257"/>
      <c r="G1444" s="257"/>
      <c r="H1444" s="257"/>
      <c r="I1444" s="257"/>
      <c r="J1444" s="257"/>
      <c r="K1444" s="257"/>
      <c r="L1444" s="257"/>
      <c r="M1444" s="257"/>
      <c r="N1444" s="257"/>
      <c r="O1444" s="257"/>
      <c r="P1444" s="257"/>
      <c r="Q1444" s="257">
        <v>12</v>
      </c>
      <c r="R1444" s="257"/>
      <c r="S1444" s="257"/>
      <c r="T1444" s="257"/>
      <c r="U1444" s="257"/>
      <c r="V1444" s="257"/>
      <c r="W1444" s="257"/>
      <c r="X1444" s="257"/>
      <c r="Y1444" s="257"/>
      <c r="Z1444" s="257"/>
      <c r="AA1444" s="257"/>
      <c r="AB1444" s="257"/>
      <c r="AC1444" s="257"/>
      <c r="AD1444" s="257"/>
      <c r="AE1444" s="379"/>
      <c r="AF1444" s="363"/>
      <c r="AG1444" s="363"/>
      <c r="AH1444" s="363"/>
      <c r="AI1444" s="363"/>
      <c r="AJ1444" s="363"/>
      <c r="AK1444" s="363"/>
      <c r="AL1444" s="368"/>
      <c r="AM1444" s="368"/>
      <c r="AN1444" s="368"/>
      <c r="AO1444" s="368"/>
      <c r="AP1444" s="368"/>
      <c r="AQ1444" s="368"/>
      <c r="AR1444" s="368"/>
      <c r="AS1444" s="258">
        <f>SUM(AE1444:AR1444)</f>
        <v>0</v>
      </c>
    </row>
    <row r="1445" spans="1:45" hidden="1" outlineLevel="1">
      <c r="A1445" s="466"/>
      <c r="B1445" s="256" t="s">
        <v>742</v>
      </c>
      <c r="C1445" s="253" t="s">
        <v>163</v>
      </c>
      <c r="D1445" s="257"/>
      <c r="E1445" s="257"/>
      <c r="F1445" s="257"/>
      <c r="G1445" s="257"/>
      <c r="H1445" s="257"/>
      <c r="I1445" s="257"/>
      <c r="J1445" s="257"/>
      <c r="K1445" s="257"/>
      <c r="L1445" s="257"/>
      <c r="M1445" s="257"/>
      <c r="N1445" s="257"/>
      <c r="O1445" s="257"/>
      <c r="P1445" s="257"/>
      <c r="Q1445" s="257">
        <f>Q1444</f>
        <v>12</v>
      </c>
      <c r="R1445" s="257"/>
      <c r="S1445" s="257"/>
      <c r="T1445" s="257"/>
      <c r="U1445" s="257"/>
      <c r="V1445" s="257"/>
      <c r="W1445" s="257"/>
      <c r="X1445" s="257"/>
      <c r="Y1445" s="257"/>
      <c r="Z1445" s="257"/>
      <c r="AA1445" s="257"/>
      <c r="AB1445" s="257"/>
      <c r="AC1445" s="257"/>
      <c r="AD1445" s="257"/>
      <c r="AE1445" s="364">
        <f t="shared" ref="AE1445:AR1445" si="3589">AE1444</f>
        <v>0</v>
      </c>
      <c r="AF1445" s="364">
        <f t="shared" si="3589"/>
        <v>0</v>
      </c>
      <c r="AG1445" s="364">
        <f t="shared" si="3589"/>
        <v>0</v>
      </c>
      <c r="AH1445" s="364">
        <f t="shared" si="3589"/>
        <v>0</v>
      </c>
      <c r="AI1445" s="364">
        <f t="shared" si="3589"/>
        <v>0</v>
      </c>
      <c r="AJ1445" s="364">
        <f t="shared" si="3589"/>
        <v>0</v>
      </c>
      <c r="AK1445" s="364">
        <f t="shared" si="3589"/>
        <v>0</v>
      </c>
      <c r="AL1445" s="364">
        <f t="shared" si="3589"/>
        <v>0</v>
      </c>
      <c r="AM1445" s="364">
        <f t="shared" si="3589"/>
        <v>0</v>
      </c>
      <c r="AN1445" s="364">
        <f t="shared" si="3589"/>
        <v>0</v>
      </c>
      <c r="AO1445" s="364">
        <f t="shared" si="3589"/>
        <v>0</v>
      </c>
      <c r="AP1445" s="364">
        <f t="shared" si="3589"/>
        <v>0</v>
      </c>
      <c r="AQ1445" s="364">
        <f t="shared" si="3589"/>
        <v>0</v>
      </c>
      <c r="AR1445" s="364">
        <f t="shared" si="3589"/>
        <v>0</v>
      </c>
      <c r="AS1445" s="268"/>
    </row>
    <row r="1446" spans="1:45" ht="15.75" hidden="1" outlineLevel="1">
      <c r="A1446" s="466"/>
      <c r="B1446" s="284"/>
      <c r="C1446" s="262"/>
      <c r="D1446" s="253"/>
      <c r="E1446" s="253"/>
      <c r="F1446" s="253"/>
      <c r="G1446" s="253"/>
      <c r="H1446" s="253"/>
      <c r="I1446" s="253"/>
      <c r="J1446" s="253"/>
      <c r="K1446" s="253"/>
      <c r="L1446" s="253"/>
      <c r="M1446" s="253"/>
      <c r="N1446" s="253"/>
      <c r="O1446" s="253"/>
      <c r="P1446" s="253"/>
      <c r="Q1446" s="262"/>
      <c r="R1446" s="253"/>
      <c r="S1446" s="253"/>
      <c r="T1446" s="253"/>
      <c r="U1446" s="253"/>
      <c r="V1446" s="253"/>
      <c r="W1446" s="253"/>
      <c r="X1446" s="253"/>
      <c r="Y1446" s="253"/>
      <c r="Z1446" s="253"/>
      <c r="AA1446" s="253"/>
      <c r="AB1446" s="253"/>
      <c r="AC1446" s="253"/>
      <c r="AD1446" s="253"/>
      <c r="AE1446" s="365"/>
      <c r="AF1446" s="365"/>
      <c r="AG1446" s="365"/>
      <c r="AH1446" s="365"/>
      <c r="AI1446" s="365"/>
      <c r="AJ1446" s="365"/>
      <c r="AK1446" s="365"/>
      <c r="AL1446" s="365"/>
      <c r="AM1446" s="365"/>
      <c r="AN1446" s="365"/>
      <c r="AO1446" s="365"/>
      <c r="AP1446" s="365"/>
      <c r="AQ1446" s="365"/>
      <c r="AR1446" s="365"/>
      <c r="AS1446" s="268"/>
    </row>
    <row r="1447" spans="1:45" ht="15.75" hidden="1" outlineLevel="1">
      <c r="A1447" s="466"/>
      <c r="B1447" s="456" t="s">
        <v>500</v>
      </c>
      <c r="C1447" s="253"/>
      <c r="D1447" s="253"/>
      <c r="E1447" s="253"/>
      <c r="F1447" s="253"/>
      <c r="G1447" s="253"/>
      <c r="H1447" s="253"/>
      <c r="I1447" s="253"/>
      <c r="J1447" s="253"/>
      <c r="K1447" s="253"/>
      <c r="L1447" s="253"/>
      <c r="M1447" s="253"/>
      <c r="N1447" s="253"/>
      <c r="O1447" s="253"/>
      <c r="P1447" s="253"/>
      <c r="Q1447" s="253"/>
      <c r="R1447" s="253"/>
      <c r="S1447" s="253"/>
      <c r="T1447" s="253"/>
      <c r="U1447" s="253"/>
      <c r="V1447" s="253"/>
      <c r="W1447" s="253"/>
      <c r="X1447" s="253"/>
      <c r="Y1447" s="253"/>
      <c r="Z1447" s="253"/>
      <c r="AA1447" s="253"/>
      <c r="AB1447" s="253"/>
      <c r="AC1447" s="253"/>
      <c r="AD1447" s="253"/>
      <c r="AE1447" s="375"/>
      <c r="AF1447" s="378"/>
      <c r="AG1447" s="378"/>
      <c r="AH1447" s="378"/>
      <c r="AI1447" s="378"/>
      <c r="AJ1447" s="378"/>
      <c r="AK1447" s="378"/>
      <c r="AL1447" s="378"/>
      <c r="AM1447" s="378"/>
      <c r="AN1447" s="378"/>
      <c r="AO1447" s="378"/>
      <c r="AP1447" s="378"/>
      <c r="AQ1447" s="378"/>
      <c r="AR1447" s="378"/>
      <c r="AS1447" s="268"/>
    </row>
    <row r="1448" spans="1:45" ht="15.75" hidden="1" outlineLevel="1">
      <c r="A1448" s="466"/>
      <c r="B1448" s="445" t="s">
        <v>496</v>
      </c>
      <c r="C1448" s="253"/>
      <c r="D1448" s="253"/>
      <c r="E1448" s="253"/>
      <c r="F1448" s="253"/>
      <c r="G1448" s="253"/>
      <c r="H1448" s="253"/>
      <c r="I1448" s="253"/>
      <c r="J1448" s="253"/>
      <c r="K1448" s="253"/>
      <c r="L1448" s="253"/>
      <c r="M1448" s="253"/>
      <c r="N1448" s="253"/>
      <c r="O1448" s="253"/>
      <c r="P1448" s="253"/>
      <c r="Q1448" s="253"/>
      <c r="R1448" s="253"/>
      <c r="S1448" s="253"/>
      <c r="T1448" s="253"/>
      <c r="U1448" s="253"/>
      <c r="V1448" s="253"/>
      <c r="W1448" s="253"/>
      <c r="X1448" s="253"/>
      <c r="Y1448" s="253"/>
      <c r="Z1448" s="253"/>
      <c r="AA1448" s="253"/>
      <c r="AB1448" s="253"/>
      <c r="AC1448" s="253"/>
      <c r="AD1448" s="253"/>
      <c r="AE1448" s="375"/>
      <c r="AF1448" s="378"/>
      <c r="AG1448" s="378"/>
      <c r="AH1448" s="378"/>
      <c r="AI1448" s="378"/>
      <c r="AJ1448" s="378"/>
      <c r="AK1448" s="378"/>
      <c r="AL1448" s="378"/>
      <c r="AM1448" s="378"/>
      <c r="AN1448" s="378"/>
      <c r="AO1448" s="378"/>
      <c r="AP1448" s="378"/>
      <c r="AQ1448" s="378"/>
      <c r="AR1448" s="378"/>
      <c r="AS1448" s="268"/>
    </row>
    <row r="1449" spans="1:45" ht="15" hidden="1" customHeight="1" outlineLevel="1">
      <c r="A1449" s="466">
        <v>21</v>
      </c>
      <c r="B1449" s="381" t="s">
        <v>113</v>
      </c>
      <c r="C1449" s="253" t="s">
        <v>25</v>
      </c>
      <c r="D1449" s="257"/>
      <c r="E1449" s="257"/>
      <c r="F1449" s="257"/>
      <c r="G1449" s="257"/>
      <c r="H1449" s="257"/>
      <c r="I1449" s="257"/>
      <c r="J1449" s="257"/>
      <c r="K1449" s="257"/>
      <c r="L1449" s="257"/>
      <c r="M1449" s="257"/>
      <c r="N1449" s="257"/>
      <c r="O1449" s="257"/>
      <c r="P1449" s="257"/>
      <c r="Q1449" s="253"/>
      <c r="R1449" s="257"/>
      <c r="S1449" s="257"/>
      <c r="T1449" s="257"/>
      <c r="U1449" s="257"/>
      <c r="V1449" s="257"/>
      <c r="W1449" s="257"/>
      <c r="X1449" s="257"/>
      <c r="Y1449" s="257"/>
      <c r="Z1449" s="257"/>
      <c r="AA1449" s="257"/>
      <c r="AB1449" s="257"/>
      <c r="AC1449" s="257"/>
      <c r="AD1449" s="257"/>
      <c r="AE1449" s="363"/>
      <c r="AF1449" s="363"/>
      <c r="AG1449" s="363"/>
      <c r="AH1449" s="363"/>
      <c r="AI1449" s="363"/>
      <c r="AJ1449" s="363"/>
      <c r="AK1449" s="363"/>
      <c r="AL1449" s="363"/>
      <c r="AM1449" s="363"/>
      <c r="AN1449" s="363"/>
      <c r="AO1449" s="363"/>
      <c r="AP1449" s="363"/>
      <c r="AQ1449" s="363"/>
      <c r="AR1449" s="363"/>
      <c r="AS1449" s="258">
        <f>SUM(AE1449:AR1449)</f>
        <v>0</v>
      </c>
    </row>
    <row r="1450" spans="1:45" ht="15" hidden="1" customHeight="1" outlineLevel="1">
      <c r="A1450" s="466"/>
      <c r="B1450" s="256" t="s">
        <v>742</v>
      </c>
      <c r="C1450" s="253" t="s">
        <v>163</v>
      </c>
      <c r="D1450" s="257"/>
      <c r="E1450" s="257"/>
      <c r="F1450" s="257"/>
      <c r="G1450" s="257"/>
      <c r="H1450" s="257"/>
      <c r="I1450" s="257"/>
      <c r="J1450" s="257"/>
      <c r="K1450" s="257"/>
      <c r="L1450" s="257"/>
      <c r="M1450" s="257"/>
      <c r="N1450" s="257"/>
      <c r="O1450" s="257"/>
      <c r="P1450" s="257"/>
      <c r="Q1450" s="253"/>
      <c r="R1450" s="257"/>
      <c r="S1450" s="257"/>
      <c r="T1450" s="257"/>
      <c r="U1450" s="257"/>
      <c r="V1450" s="257"/>
      <c r="W1450" s="257"/>
      <c r="X1450" s="257"/>
      <c r="Y1450" s="257"/>
      <c r="Z1450" s="257"/>
      <c r="AA1450" s="257"/>
      <c r="AB1450" s="257"/>
      <c r="AC1450" s="257"/>
      <c r="AD1450" s="257"/>
      <c r="AE1450" s="364">
        <f>AE1449</f>
        <v>0</v>
      </c>
      <c r="AF1450" s="364">
        <f t="shared" ref="AF1450:AR1450" si="3590">AF1449</f>
        <v>0</v>
      </c>
      <c r="AG1450" s="364">
        <f t="shared" si="3590"/>
        <v>0</v>
      </c>
      <c r="AH1450" s="364">
        <f t="shared" si="3590"/>
        <v>0</v>
      </c>
      <c r="AI1450" s="364">
        <f t="shared" si="3590"/>
        <v>0</v>
      </c>
      <c r="AJ1450" s="364">
        <f t="shared" si="3590"/>
        <v>0</v>
      </c>
      <c r="AK1450" s="364">
        <f t="shared" si="3590"/>
        <v>0</v>
      </c>
      <c r="AL1450" s="364">
        <f t="shared" si="3590"/>
        <v>0</v>
      </c>
      <c r="AM1450" s="364">
        <f t="shared" si="3590"/>
        <v>0</v>
      </c>
      <c r="AN1450" s="364">
        <f t="shared" si="3590"/>
        <v>0</v>
      </c>
      <c r="AO1450" s="364">
        <f t="shared" si="3590"/>
        <v>0</v>
      </c>
      <c r="AP1450" s="364">
        <f t="shared" si="3590"/>
        <v>0</v>
      </c>
      <c r="AQ1450" s="364">
        <f t="shared" si="3590"/>
        <v>0</v>
      </c>
      <c r="AR1450" s="364">
        <f t="shared" si="3590"/>
        <v>0</v>
      </c>
      <c r="AS1450" s="268"/>
    </row>
    <row r="1451" spans="1:45" ht="15" hidden="1" customHeight="1" outlineLevel="1">
      <c r="A1451" s="466"/>
      <c r="B1451" s="256"/>
      <c r="C1451" s="253"/>
      <c r="D1451" s="253"/>
      <c r="E1451" s="253"/>
      <c r="F1451" s="253"/>
      <c r="G1451" s="253"/>
      <c r="H1451" s="253"/>
      <c r="I1451" s="253"/>
      <c r="J1451" s="253"/>
      <c r="K1451" s="253"/>
      <c r="L1451" s="253"/>
      <c r="M1451" s="253"/>
      <c r="N1451" s="253"/>
      <c r="O1451" s="253"/>
      <c r="P1451" s="253"/>
      <c r="Q1451" s="253"/>
      <c r="R1451" s="253"/>
      <c r="S1451" s="253"/>
      <c r="T1451" s="253"/>
      <c r="U1451" s="253"/>
      <c r="V1451" s="253"/>
      <c r="W1451" s="253"/>
      <c r="X1451" s="253"/>
      <c r="Y1451" s="253"/>
      <c r="Z1451" s="253"/>
      <c r="AA1451" s="253"/>
      <c r="AB1451" s="253"/>
      <c r="AC1451" s="253"/>
      <c r="AD1451" s="253"/>
      <c r="AE1451" s="375"/>
      <c r="AF1451" s="378"/>
      <c r="AG1451" s="378"/>
      <c r="AH1451" s="378"/>
      <c r="AI1451" s="378"/>
      <c r="AJ1451" s="378"/>
      <c r="AK1451" s="378"/>
      <c r="AL1451" s="378"/>
      <c r="AM1451" s="378"/>
      <c r="AN1451" s="378"/>
      <c r="AO1451" s="378"/>
      <c r="AP1451" s="378"/>
      <c r="AQ1451" s="378"/>
      <c r="AR1451" s="378"/>
      <c r="AS1451" s="268"/>
    </row>
    <row r="1452" spans="1:45" ht="15" hidden="1" customHeight="1" outlineLevel="1">
      <c r="A1452" s="466">
        <v>22</v>
      </c>
      <c r="B1452" s="381" t="s">
        <v>114</v>
      </c>
      <c r="C1452" s="253" t="s">
        <v>25</v>
      </c>
      <c r="D1452" s="257"/>
      <c r="E1452" s="257"/>
      <c r="F1452" s="257"/>
      <c r="G1452" s="257"/>
      <c r="H1452" s="257"/>
      <c r="I1452" s="257"/>
      <c r="J1452" s="257"/>
      <c r="K1452" s="257"/>
      <c r="L1452" s="257"/>
      <c r="M1452" s="257"/>
      <c r="N1452" s="257"/>
      <c r="O1452" s="257"/>
      <c r="P1452" s="257"/>
      <c r="Q1452" s="253"/>
      <c r="R1452" s="257"/>
      <c r="S1452" s="257"/>
      <c r="T1452" s="257"/>
      <c r="U1452" s="257"/>
      <c r="V1452" s="257"/>
      <c r="W1452" s="257"/>
      <c r="X1452" s="257"/>
      <c r="Y1452" s="257"/>
      <c r="Z1452" s="257"/>
      <c r="AA1452" s="257"/>
      <c r="AB1452" s="257"/>
      <c r="AC1452" s="257"/>
      <c r="AD1452" s="257"/>
      <c r="AE1452" s="363"/>
      <c r="AF1452" s="363"/>
      <c r="AG1452" s="363"/>
      <c r="AH1452" s="363"/>
      <c r="AI1452" s="363"/>
      <c r="AJ1452" s="363"/>
      <c r="AK1452" s="363"/>
      <c r="AL1452" s="363"/>
      <c r="AM1452" s="363"/>
      <c r="AN1452" s="363"/>
      <c r="AO1452" s="363"/>
      <c r="AP1452" s="363"/>
      <c r="AQ1452" s="363"/>
      <c r="AR1452" s="363"/>
      <c r="AS1452" s="258">
        <f>SUM(AE1452:AR1452)</f>
        <v>0</v>
      </c>
    </row>
    <row r="1453" spans="1:45" ht="15" hidden="1" customHeight="1" outlineLevel="1">
      <c r="A1453" s="466"/>
      <c r="B1453" s="256" t="s">
        <v>742</v>
      </c>
      <c r="C1453" s="253" t="s">
        <v>163</v>
      </c>
      <c r="D1453" s="257"/>
      <c r="E1453" s="257"/>
      <c r="F1453" s="257"/>
      <c r="G1453" s="257"/>
      <c r="H1453" s="257"/>
      <c r="I1453" s="257"/>
      <c r="J1453" s="257"/>
      <c r="K1453" s="257"/>
      <c r="L1453" s="257"/>
      <c r="M1453" s="257"/>
      <c r="N1453" s="257"/>
      <c r="O1453" s="257"/>
      <c r="P1453" s="257"/>
      <c r="Q1453" s="253"/>
      <c r="R1453" s="257"/>
      <c r="S1453" s="257"/>
      <c r="T1453" s="257"/>
      <c r="U1453" s="257"/>
      <c r="V1453" s="257"/>
      <c r="W1453" s="257"/>
      <c r="X1453" s="257"/>
      <c r="Y1453" s="257"/>
      <c r="Z1453" s="257"/>
      <c r="AA1453" s="257"/>
      <c r="AB1453" s="257"/>
      <c r="AC1453" s="257"/>
      <c r="AD1453" s="257"/>
      <c r="AE1453" s="364">
        <f>AE1452</f>
        <v>0</v>
      </c>
      <c r="AF1453" s="364">
        <f t="shared" ref="AF1453:AR1453" si="3591">AF1452</f>
        <v>0</v>
      </c>
      <c r="AG1453" s="364">
        <f t="shared" si="3591"/>
        <v>0</v>
      </c>
      <c r="AH1453" s="364">
        <f t="shared" si="3591"/>
        <v>0</v>
      </c>
      <c r="AI1453" s="364">
        <f t="shared" si="3591"/>
        <v>0</v>
      </c>
      <c r="AJ1453" s="364">
        <f t="shared" si="3591"/>
        <v>0</v>
      </c>
      <c r="AK1453" s="364">
        <f t="shared" si="3591"/>
        <v>0</v>
      </c>
      <c r="AL1453" s="364">
        <f t="shared" si="3591"/>
        <v>0</v>
      </c>
      <c r="AM1453" s="364">
        <f t="shared" si="3591"/>
        <v>0</v>
      </c>
      <c r="AN1453" s="364">
        <f t="shared" si="3591"/>
        <v>0</v>
      </c>
      <c r="AO1453" s="364">
        <f t="shared" si="3591"/>
        <v>0</v>
      </c>
      <c r="AP1453" s="364">
        <f t="shared" si="3591"/>
        <v>0</v>
      </c>
      <c r="AQ1453" s="364">
        <f t="shared" si="3591"/>
        <v>0</v>
      </c>
      <c r="AR1453" s="364">
        <f t="shared" si="3591"/>
        <v>0</v>
      </c>
      <c r="AS1453" s="268"/>
    </row>
    <row r="1454" spans="1:45" ht="15" hidden="1" customHeight="1" outlineLevel="1">
      <c r="A1454" s="466"/>
      <c r="B1454" s="256"/>
      <c r="C1454" s="253"/>
      <c r="D1454" s="253"/>
      <c r="E1454" s="253"/>
      <c r="F1454" s="253"/>
      <c r="G1454" s="253"/>
      <c r="H1454" s="253"/>
      <c r="I1454" s="253"/>
      <c r="J1454" s="253"/>
      <c r="K1454" s="253"/>
      <c r="L1454" s="253"/>
      <c r="M1454" s="253"/>
      <c r="N1454" s="253"/>
      <c r="O1454" s="253"/>
      <c r="P1454" s="253"/>
      <c r="Q1454" s="253"/>
      <c r="R1454" s="253"/>
      <c r="S1454" s="253"/>
      <c r="T1454" s="253"/>
      <c r="U1454" s="253"/>
      <c r="V1454" s="253"/>
      <c r="W1454" s="253"/>
      <c r="X1454" s="253"/>
      <c r="Y1454" s="253"/>
      <c r="Z1454" s="253"/>
      <c r="AA1454" s="253"/>
      <c r="AB1454" s="253"/>
      <c r="AC1454" s="253"/>
      <c r="AD1454" s="253"/>
      <c r="AE1454" s="375"/>
      <c r="AF1454" s="378"/>
      <c r="AG1454" s="378"/>
      <c r="AH1454" s="378"/>
      <c r="AI1454" s="378"/>
      <c r="AJ1454" s="378"/>
      <c r="AK1454" s="378"/>
      <c r="AL1454" s="378"/>
      <c r="AM1454" s="378"/>
      <c r="AN1454" s="378"/>
      <c r="AO1454" s="378"/>
      <c r="AP1454" s="378"/>
      <c r="AQ1454" s="378"/>
      <c r="AR1454" s="378"/>
      <c r="AS1454" s="268"/>
    </row>
    <row r="1455" spans="1:45" ht="15" hidden="1" customHeight="1" outlineLevel="1">
      <c r="A1455" s="466">
        <v>23</v>
      </c>
      <c r="B1455" s="381" t="s">
        <v>115</v>
      </c>
      <c r="C1455" s="253" t="s">
        <v>25</v>
      </c>
      <c r="D1455" s="257"/>
      <c r="E1455" s="257"/>
      <c r="F1455" s="257"/>
      <c r="G1455" s="257"/>
      <c r="H1455" s="257"/>
      <c r="I1455" s="257"/>
      <c r="J1455" s="257"/>
      <c r="K1455" s="257"/>
      <c r="L1455" s="257"/>
      <c r="M1455" s="257"/>
      <c r="N1455" s="257"/>
      <c r="O1455" s="257"/>
      <c r="P1455" s="257"/>
      <c r="Q1455" s="253"/>
      <c r="R1455" s="257"/>
      <c r="S1455" s="257"/>
      <c r="T1455" s="257"/>
      <c r="U1455" s="257"/>
      <c r="V1455" s="257"/>
      <c r="W1455" s="257"/>
      <c r="X1455" s="257"/>
      <c r="Y1455" s="257"/>
      <c r="Z1455" s="257"/>
      <c r="AA1455" s="257"/>
      <c r="AB1455" s="257"/>
      <c r="AC1455" s="257"/>
      <c r="AD1455" s="257"/>
      <c r="AE1455" s="363"/>
      <c r="AF1455" s="363"/>
      <c r="AG1455" s="363"/>
      <c r="AH1455" s="363"/>
      <c r="AI1455" s="363"/>
      <c r="AJ1455" s="363"/>
      <c r="AK1455" s="363"/>
      <c r="AL1455" s="363"/>
      <c r="AM1455" s="363"/>
      <c r="AN1455" s="363"/>
      <c r="AO1455" s="363"/>
      <c r="AP1455" s="363"/>
      <c r="AQ1455" s="363"/>
      <c r="AR1455" s="363"/>
      <c r="AS1455" s="258">
        <f>SUM(AE1455:AR1455)</f>
        <v>0</v>
      </c>
    </row>
    <row r="1456" spans="1:45" ht="15" hidden="1" customHeight="1" outlineLevel="1">
      <c r="A1456" s="466"/>
      <c r="B1456" s="256" t="s">
        <v>742</v>
      </c>
      <c r="C1456" s="253" t="s">
        <v>163</v>
      </c>
      <c r="D1456" s="257"/>
      <c r="E1456" s="257"/>
      <c r="F1456" s="257"/>
      <c r="G1456" s="257"/>
      <c r="H1456" s="257"/>
      <c r="I1456" s="257"/>
      <c r="J1456" s="257"/>
      <c r="K1456" s="257"/>
      <c r="L1456" s="257"/>
      <c r="M1456" s="257"/>
      <c r="N1456" s="257"/>
      <c r="O1456" s="257"/>
      <c r="P1456" s="257"/>
      <c r="Q1456" s="253"/>
      <c r="R1456" s="257"/>
      <c r="S1456" s="257"/>
      <c r="T1456" s="257"/>
      <c r="U1456" s="257"/>
      <c r="V1456" s="257"/>
      <c r="W1456" s="257"/>
      <c r="X1456" s="257"/>
      <c r="Y1456" s="257"/>
      <c r="Z1456" s="257"/>
      <c r="AA1456" s="257"/>
      <c r="AB1456" s="257"/>
      <c r="AC1456" s="257"/>
      <c r="AD1456" s="257"/>
      <c r="AE1456" s="364">
        <f>AE1455</f>
        <v>0</v>
      </c>
      <c r="AF1456" s="364">
        <f t="shared" ref="AF1456:AR1456" si="3592">AF1455</f>
        <v>0</v>
      </c>
      <c r="AG1456" s="364">
        <f t="shared" si="3592"/>
        <v>0</v>
      </c>
      <c r="AH1456" s="364">
        <f t="shared" si="3592"/>
        <v>0</v>
      </c>
      <c r="AI1456" s="364">
        <f t="shared" si="3592"/>
        <v>0</v>
      </c>
      <c r="AJ1456" s="364">
        <f t="shared" si="3592"/>
        <v>0</v>
      </c>
      <c r="AK1456" s="364">
        <f t="shared" si="3592"/>
        <v>0</v>
      </c>
      <c r="AL1456" s="364">
        <f t="shared" si="3592"/>
        <v>0</v>
      </c>
      <c r="AM1456" s="364">
        <f t="shared" si="3592"/>
        <v>0</v>
      </c>
      <c r="AN1456" s="364">
        <f t="shared" si="3592"/>
        <v>0</v>
      </c>
      <c r="AO1456" s="364">
        <f t="shared" si="3592"/>
        <v>0</v>
      </c>
      <c r="AP1456" s="364">
        <f t="shared" si="3592"/>
        <v>0</v>
      </c>
      <c r="AQ1456" s="364">
        <f t="shared" si="3592"/>
        <v>0</v>
      </c>
      <c r="AR1456" s="364">
        <f t="shared" si="3592"/>
        <v>0</v>
      </c>
      <c r="AS1456" s="268"/>
    </row>
    <row r="1457" spans="1:45" ht="15" hidden="1" customHeight="1" outlineLevel="1">
      <c r="A1457" s="466"/>
      <c r="B1457" s="383"/>
      <c r="C1457" s="253"/>
      <c r="D1457" s="253"/>
      <c r="E1457" s="253"/>
      <c r="F1457" s="253"/>
      <c r="G1457" s="253"/>
      <c r="H1457" s="253"/>
      <c r="I1457" s="253"/>
      <c r="J1457" s="253"/>
      <c r="K1457" s="253"/>
      <c r="L1457" s="253"/>
      <c r="M1457" s="253"/>
      <c r="N1457" s="253"/>
      <c r="O1457" s="253"/>
      <c r="P1457" s="253"/>
      <c r="Q1457" s="253"/>
      <c r="R1457" s="253"/>
      <c r="S1457" s="253"/>
      <c r="T1457" s="253"/>
      <c r="U1457" s="253"/>
      <c r="V1457" s="253"/>
      <c r="W1457" s="253"/>
      <c r="X1457" s="253"/>
      <c r="Y1457" s="253"/>
      <c r="Z1457" s="253"/>
      <c r="AA1457" s="253"/>
      <c r="AB1457" s="253"/>
      <c r="AC1457" s="253"/>
      <c r="AD1457" s="253"/>
      <c r="AE1457" s="375"/>
      <c r="AF1457" s="378"/>
      <c r="AG1457" s="378"/>
      <c r="AH1457" s="378"/>
      <c r="AI1457" s="378"/>
      <c r="AJ1457" s="378"/>
      <c r="AK1457" s="378"/>
      <c r="AL1457" s="378"/>
      <c r="AM1457" s="378"/>
      <c r="AN1457" s="378"/>
      <c r="AO1457" s="378"/>
      <c r="AP1457" s="378"/>
      <c r="AQ1457" s="378"/>
      <c r="AR1457" s="378"/>
      <c r="AS1457" s="268"/>
    </row>
    <row r="1458" spans="1:45" ht="15" hidden="1" customHeight="1" outlineLevel="1">
      <c r="A1458" s="466">
        <v>24</v>
      </c>
      <c r="B1458" s="381" t="s">
        <v>116</v>
      </c>
      <c r="C1458" s="253" t="s">
        <v>25</v>
      </c>
      <c r="D1458" s="257"/>
      <c r="E1458" s="257"/>
      <c r="F1458" s="257"/>
      <c r="G1458" s="257"/>
      <c r="H1458" s="257"/>
      <c r="I1458" s="257"/>
      <c r="J1458" s="257"/>
      <c r="K1458" s="257"/>
      <c r="L1458" s="257"/>
      <c r="M1458" s="257"/>
      <c r="N1458" s="257"/>
      <c r="O1458" s="257"/>
      <c r="P1458" s="257"/>
      <c r="Q1458" s="253"/>
      <c r="R1458" s="257"/>
      <c r="S1458" s="257"/>
      <c r="T1458" s="257"/>
      <c r="U1458" s="257"/>
      <c r="V1458" s="257"/>
      <c r="W1458" s="257"/>
      <c r="X1458" s="257"/>
      <c r="Y1458" s="257"/>
      <c r="Z1458" s="257"/>
      <c r="AA1458" s="257"/>
      <c r="AB1458" s="257"/>
      <c r="AC1458" s="257"/>
      <c r="AD1458" s="257"/>
      <c r="AE1458" s="363"/>
      <c r="AF1458" s="363"/>
      <c r="AG1458" s="363"/>
      <c r="AH1458" s="363"/>
      <c r="AI1458" s="363"/>
      <c r="AJ1458" s="363"/>
      <c r="AK1458" s="363"/>
      <c r="AL1458" s="363"/>
      <c r="AM1458" s="363"/>
      <c r="AN1458" s="363"/>
      <c r="AO1458" s="363"/>
      <c r="AP1458" s="363"/>
      <c r="AQ1458" s="363"/>
      <c r="AR1458" s="363"/>
      <c r="AS1458" s="258">
        <f>SUM(AE1458:AR1458)</f>
        <v>0</v>
      </c>
    </row>
    <row r="1459" spans="1:45" ht="15" hidden="1" customHeight="1" outlineLevel="1">
      <c r="A1459" s="466"/>
      <c r="B1459" s="256" t="s">
        <v>742</v>
      </c>
      <c r="C1459" s="253" t="s">
        <v>163</v>
      </c>
      <c r="D1459" s="257"/>
      <c r="E1459" s="257"/>
      <c r="F1459" s="257"/>
      <c r="G1459" s="257"/>
      <c r="H1459" s="257"/>
      <c r="I1459" s="257"/>
      <c r="J1459" s="257"/>
      <c r="K1459" s="257"/>
      <c r="L1459" s="257"/>
      <c r="M1459" s="257"/>
      <c r="N1459" s="257"/>
      <c r="O1459" s="257"/>
      <c r="P1459" s="257"/>
      <c r="Q1459" s="253"/>
      <c r="R1459" s="257"/>
      <c r="S1459" s="257"/>
      <c r="T1459" s="257"/>
      <c r="U1459" s="257"/>
      <c r="V1459" s="257"/>
      <c r="W1459" s="257"/>
      <c r="X1459" s="257"/>
      <c r="Y1459" s="257"/>
      <c r="Z1459" s="257"/>
      <c r="AA1459" s="257"/>
      <c r="AB1459" s="257"/>
      <c r="AC1459" s="257"/>
      <c r="AD1459" s="257"/>
      <c r="AE1459" s="364">
        <f>AE1458</f>
        <v>0</v>
      </c>
      <c r="AF1459" s="364">
        <f t="shared" ref="AF1459:AR1459" si="3593">AF1458</f>
        <v>0</v>
      </c>
      <c r="AG1459" s="364">
        <f t="shared" si="3593"/>
        <v>0</v>
      </c>
      <c r="AH1459" s="364">
        <f t="shared" si="3593"/>
        <v>0</v>
      </c>
      <c r="AI1459" s="364">
        <f t="shared" si="3593"/>
        <v>0</v>
      </c>
      <c r="AJ1459" s="364">
        <f t="shared" si="3593"/>
        <v>0</v>
      </c>
      <c r="AK1459" s="364">
        <f t="shared" si="3593"/>
        <v>0</v>
      </c>
      <c r="AL1459" s="364">
        <f t="shared" si="3593"/>
        <v>0</v>
      </c>
      <c r="AM1459" s="364">
        <f t="shared" si="3593"/>
        <v>0</v>
      </c>
      <c r="AN1459" s="364">
        <f t="shared" si="3593"/>
        <v>0</v>
      </c>
      <c r="AO1459" s="364">
        <f t="shared" si="3593"/>
        <v>0</v>
      </c>
      <c r="AP1459" s="364">
        <f t="shared" si="3593"/>
        <v>0</v>
      </c>
      <c r="AQ1459" s="364">
        <f t="shared" si="3593"/>
        <v>0</v>
      </c>
      <c r="AR1459" s="364">
        <f t="shared" si="3593"/>
        <v>0</v>
      </c>
      <c r="AS1459" s="268"/>
    </row>
    <row r="1460" spans="1:45" ht="15" hidden="1" customHeight="1" outlineLevel="1">
      <c r="A1460" s="466"/>
      <c r="B1460" s="256"/>
      <c r="C1460" s="253"/>
      <c r="D1460" s="253"/>
      <c r="E1460" s="253"/>
      <c r="F1460" s="253"/>
      <c r="G1460" s="253"/>
      <c r="H1460" s="253"/>
      <c r="I1460" s="253"/>
      <c r="J1460" s="253"/>
      <c r="K1460" s="253"/>
      <c r="L1460" s="253"/>
      <c r="M1460" s="253"/>
      <c r="N1460" s="253"/>
      <c r="O1460" s="253"/>
      <c r="P1460" s="253"/>
      <c r="Q1460" s="253"/>
      <c r="R1460" s="253"/>
      <c r="S1460" s="253"/>
      <c r="T1460" s="253"/>
      <c r="U1460" s="253"/>
      <c r="V1460" s="253"/>
      <c r="W1460" s="253"/>
      <c r="X1460" s="253"/>
      <c r="Y1460" s="253"/>
      <c r="Z1460" s="253"/>
      <c r="AA1460" s="253"/>
      <c r="AB1460" s="253"/>
      <c r="AC1460" s="253"/>
      <c r="AD1460" s="253"/>
      <c r="AE1460" s="365"/>
      <c r="AF1460" s="378"/>
      <c r="AG1460" s="378"/>
      <c r="AH1460" s="378"/>
      <c r="AI1460" s="378"/>
      <c r="AJ1460" s="378"/>
      <c r="AK1460" s="378"/>
      <c r="AL1460" s="378"/>
      <c r="AM1460" s="378"/>
      <c r="AN1460" s="378"/>
      <c r="AO1460" s="378"/>
      <c r="AP1460" s="378"/>
      <c r="AQ1460" s="378"/>
      <c r="AR1460" s="378"/>
      <c r="AS1460" s="268"/>
    </row>
    <row r="1461" spans="1:45" ht="15" hidden="1" customHeight="1" outlineLevel="1">
      <c r="A1461" s="466"/>
      <c r="B1461" s="250" t="s">
        <v>497</v>
      </c>
      <c r="C1461" s="253"/>
      <c r="D1461" s="253"/>
      <c r="E1461" s="253"/>
      <c r="F1461" s="253"/>
      <c r="G1461" s="253"/>
      <c r="H1461" s="253"/>
      <c r="I1461" s="253"/>
      <c r="J1461" s="253"/>
      <c r="K1461" s="253"/>
      <c r="L1461" s="253"/>
      <c r="M1461" s="253"/>
      <c r="N1461" s="253"/>
      <c r="O1461" s="253"/>
      <c r="P1461" s="253"/>
      <c r="Q1461" s="253"/>
      <c r="R1461" s="253"/>
      <c r="S1461" s="253"/>
      <c r="T1461" s="253"/>
      <c r="U1461" s="253"/>
      <c r="V1461" s="253"/>
      <c r="W1461" s="253"/>
      <c r="X1461" s="253"/>
      <c r="Y1461" s="253"/>
      <c r="Z1461" s="253"/>
      <c r="AA1461" s="253"/>
      <c r="AB1461" s="253"/>
      <c r="AC1461" s="253"/>
      <c r="AD1461" s="253"/>
      <c r="AE1461" s="365"/>
      <c r="AF1461" s="378"/>
      <c r="AG1461" s="378"/>
      <c r="AH1461" s="378"/>
      <c r="AI1461" s="378"/>
      <c r="AJ1461" s="378"/>
      <c r="AK1461" s="378"/>
      <c r="AL1461" s="378"/>
      <c r="AM1461" s="378"/>
      <c r="AN1461" s="378"/>
      <c r="AO1461" s="378"/>
      <c r="AP1461" s="378"/>
      <c r="AQ1461" s="378"/>
      <c r="AR1461" s="378"/>
      <c r="AS1461" s="268"/>
    </row>
    <row r="1462" spans="1:45" ht="15" hidden="1" customHeight="1" outlineLevel="1">
      <c r="A1462" s="466">
        <v>25</v>
      </c>
      <c r="B1462" s="381" t="s">
        <v>117</v>
      </c>
      <c r="C1462" s="253" t="s">
        <v>25</v>
      </c>
      <c r="D1462" s="257"/>
      <c r="E1462" s="257"/>
      <c r="F1462" s="257"/>
      <c r="G1462" s="257"/>
      <c r="H1462" s="257"/>
      <c r="I1462" s="257"/>
      <c r="J1462" s="257"/>
      <c r="K1462" s="257"/>
      <c r="L1462" s="257"/>
      <c r="M1462" s="257"/>
      <c r="N1462" s="257"/>
      <c r="O1462" s="257"/>
      <c r="P1462" s="257"/>
      <c r="Q1462" s="257">
        <v>12</v>
      </c>
      <c r="R1462" s="257"/>
      <c r="S1462" s="257"/>
      <c r="T1462" s="257"/>
      <c r="U1462" s="257"/>
      <c r="V1462" s="257"/>
      <c r="W1462" s="257"/>
      <c r="X1462" s="257"/>
      <c r="Y1462" s="257"/>
      <c r="Z1462" s="257"/>
      <c r="AA1462" s="257"/>
      <c r="AB1462" s="257"/>
      <c r="AC1462" s="257"/>
      <c r="AD1462" s="257"/>
      <c r="AE1462" s="379"/>
      <c r="AF1462" s="368"/>
      <c r="AG1462" s="368"/>
      <c r="AH1462" s="368"/>
      <c r="AI1462" s="368"/>
      <c r="AJ1462" s="368"/>
      <c r="AK1462" s="368"/>
      <c r="AL1462" s="368"/>
      <c r="AM1462" s="368"/>
      <c r="AN1462" s="368"/>
      <c r="AO1462" s="368"/>
      <c r="AP1462" s="368"/>
      <c r="AQ1462" s="368"/>
      <c r="AR1462" s="368"/>
      <c r="AS1462" s="258">
        <f>SUM(AE1462:AR1462)</f>
        <v>0</v>
      </c>
    </row>
    <row r="1463" spans="1:45" ht="15" hidden="1" customHeight="1" outlineLevel="1">
      <c r="A1463" s="466"/>
      <c r="B1463" s="256" t="s">
        <v>742</v>
      </c>
      <c r="C1463" s="253" t="s">
        <v>163</v>
      </c>
      <c r="D1463" s="257"/>
      <c r="E1463" s="257"/>
      <c r="F1463" s="257"/>
      <c r="G1463" s="257"/>
      <c r="H1463" s="257"/>
      <c r="I1463" s="257"/>
      <c r="J1463" s="257"/>
      <c r="K1463" s="257"/>
      <c r="L1463" s="257"/>
      <c r="M1463" s="257"/>
      <c r="N1463" s="257"/>
      <c r="O1463" s="257"/>
      <c r="P1463" s="257"/>
      <c r="Q1463" s="257">
        <f>Q1462</f>
        <v>12</v>
      </c>
      <c r="R1463" s="257"/>
      <c r="S1463" s="257"/>
      <c r="T1463" s="257"/>
      <c r="U1463" s="257"/>
      <c r="V1463" s="257"/>
      <c r="W1463" s="257"/>
      <c r="X1463" s="257"/>
      <c r="Y1463" s="257"/>
      <c r="Z1463" s="257"/>
      <c r="AA1463" s="257"/>
      <c r="AB1463" s="257"/>
      <c r="AC1463" s="257"/>
      <c r="AD1463" s="257"/>
      <c r="AE1463" s="364">
        <f>AE1462</f>
        <v>0</v>
      </c>
      <c r="AF1463" s="364">
        <f t="shared" ref="AF1463:AR1463" si="3594">AF1462</f>
        <v>0</v>
      </c>
      <c r="AG1463" s="364">
        <f t="shared" si="3594"/>
        <v>0</v>
      </c>
      <c r="AH1463" s="364">
        <f t="shared" si="3594"/>
        <v>0</v>
      </c>
      <c r="AI1463" s="364">
        <f t="shared" si="3594"/>
        <v>0</v>
      </c>
      <c r="AJ1463" s="364">
        <f t="shared" si="3594"/>
        <v>0</v>
      </c>
      <c r="AK1463" s="364">
        <f t="shared" si="3594"/>
        <v>0</v>
      </c>
      <c r="AL1463" s="364">
        <f t="shared" si="3594"/>
        <v>0</v>
      </c>
      <c r="AM1463" s="364">
        <f t="shared" si="3594"/>
        <v>0</v>
      </c>
      <c r="AN1463" s="364">
        <f t="shared" si="3594"/>
        <v>0</v>
      </c>
      <c r="AO1463" s="364">
        <f t="shared" si="3594"/>
        <v>0</v>
      </c>
      <c r="AP1463" s="364">
        <f t="shared" si="3594"/>
        <v>0</v>
      </c>
      <c r="AQ1463" s="364">
        <f t="shared" si="3594"/>
        <v>0</v>
      </c>
      <c r="AR1463" s="364">
        <f t="shared" si="3594"/>
        <v>0</v>
      </c>
      <c r="AS1463" s="268"/>
    </row>
    <row r="1464" spans="1:45" ht="15" hidden="1" customHeight="1" outlineLevel="1">
      <c r="A1464" s="466"/>
      <c r="B1464" s="256"/>
      <c r="C1464" s="253"/>
      <c r="D1464" s="253"/>
      <c r="E1464" s="253"/>
      <c r="F1464" s="253"/>
      <c r="G1464" s="253"/>
      <c r="H1464" s="253"/>
      <c r="I1464" s="253"/>
      <c r="J1464" s="253"/>
      <c r="K1464" s="253"/>
      <c r="L1464" s="253"/>
      <c r="M1464" s="253"/>
      <c r="N1464" s="253"/>
      <c r="O1464" s="253"/>
      <c r="P1464" s="253"/>
      <c r="Q1464" s="253"/>
      <c r="R1464" s="253"/>
      <c r="S1464" s="253"/>
      <c r="T1464" s="253"/>
      <c r="U1464" s="253"/>
      <c r="V1464" s="253"/>
      <c r="W1464" s="253"/>
      <c r="X1464" s="253"/>
      <c r="Y1464" s="253"/>
      <c r="Z1464" s="253"/>
      <c r="AA1464" s="253"/>
      <c r="AB1464" s="253"/>
      <c r="AC1464" s="253"/>
      <c r="AD1464" s="253"/>
      <c r="AE1464" s="365"/>
      <c r="AF1464" s="378"/>
      <c r="AG1464" s="378"/>
      <c r="AH1464" s="378"/>
      <c r="AI1464" s="378"/>
      <c r="AJ1464" s="378"/>
      <c r="AK1464" s="378"/>
      <c r="AL1464" s="378"/>
      <c r="AM1464" s="378"/>
      <c r="AN1464" s="378"/>
      <c r="AO1464" s="378"/>
      <c r="AP1464" s="378"/>
      <c r="AQ1464" s="378"/>
      <c r="AR1464" s="378"/>
      <c r="AS1464" s="268"/>
    </row>
    <row r="1465" spans="1:45" ht="15" hidden="1" customHeight="1" outlineLevel="1">
      <c r="A1465" s="466">
        <v>26</v>
      </c>
      <c r="B1465" s="381" t="s">
        <v>118</v>
      </c>
      <c r="C1465" s="253" t="s">
        <v>25</v>
      </c>
      <c r="D1465" s="257"/>
      <c r="E1465" s="257"/>
      <c r="F1465" s="257"/>
      <c r="G1465" s="257"/>
      <c r="H1465" s="257"/>
      <c r="I1465" s="257"/>
      <c r="J1465" s="257"/>
      <c r="K1465" s="257"/>
      <c r="L1465" s="257"/>
      <c r="M1465" s="257"/>
      <c r="N1465" s="257"/>
      <c r="O1465" s="257"/>
      <c r="P1465" s="257"/>
      <c r="Q1465" s="257">
        <v>12</v>
      </c>
      <c r="R1465" s="257"/>
      <c r="S1465" s="257"/>
      <c r="T1465" s="257"/>
      <c r="U1465" s="257"/>
      <c r="V1465" s="257"/>
      <c r="W1465" s="257"/>
      <c r="X1465" s="257"/>
      <c r="Y1465" s="257"/>
      <c r="Z1465" s="257"/>
      <c r="AA1465" s="257"/>
      <c r="AB1465" s="257"/>
      <c r="AC1465" s="257"/>
      <c r="AD1465" s="257"/>
      <c r="AE1465" s="379"/>
      <c r="AF1465" s="368"/>
      <c r="AG1465" s="368"/>
      <c r="AH1465" s="368"/>
      <c r="AI1465" s="368"/>
      <c r="AJ1465" s="368"/>
      <c r="AK1465" s="368"/>
      <c r="AL1465" s="368"/>
      <c r="AM1465" s="368"/>
      <c r="AN1465" s="368"/>
      <c r="AO1465" s="368"/>
      <c r="AP1465" s="368"/>
      <c r="AQ1465" s="368"/>
      <c r="AR1465" s="368"/>
      <c r="AS1465" s="258">
        <f>SUM(AE1465:AR1465)</f>
        <v>0</v>
      </c>
    </row>
    <row r="1466" spans="1:45" ht="15" hidden="1" customHeight="1" outlineLevel="1">
      <c r="A1466" s="466"/>
      <c r="B1466" s="256" t="s">
        <v>742</v>
      </c>
      <c r="C1466" s="253" t="s">
        <v>163</v>
      </c>
      <c r="D1466" s="257"/>
      <c r="E1466" s="257"/>
      <c r="F1466" s="257"/>
      <c r="G1466" s="257"/>
      <c r="H1466" s="257"/>
      <c r="I1466" s="257"/>
      <c r="J1466" s="257"/>
      <c r="K1466" s="257"/>
      <c r="L1466" s="257"/>
      <c r="M1466" s="257"/>
      <c r="N1466" s="257"/>
      <c r="O1466" s="257"/>
      <c r="P1466" s="257"/>
      <c r="Q1466" s="257">
        <f>Q1465</f>
        <v>12</v>
      </c>
      <c r="R1466" s="257"/>
      <c r="S1466" s="257"/>
      <c r="T1466" s="257"/>
      <c r="U1466" s="257"/>
      <c r="V1466" s="257"/>
      <c r="W1466" s="257"/>
      <c r="X1466" s="257"/>
      <c r="Y1466" s="257"/>
      <c r="Z1466" s="257"/>
      <c r="AA1466" s="257"/>
      <c r="AB1466" s="257"/>
      <c r="AC1466" s="257"/>
      <c r="AD1466" s="257"/>
      <c r="AE1466" s="364">
        <f>AE1465</f>
        <v>0</v>
      </c>
      <c r="AF1466" s="364">
        <f t="shared" ref="AF1466:AR1466" si="3595">AF1465</f>
        <v>0</v>
      </c>
      <c r="AG1466" s="364">
        <f t="shared" si="3595"/>
        <v>0</v>
      </c>
      <c r="AH1466" s="364">
        <f t="shared" si="3595"/>
        <v>0</v>
      </c>
      <c r="AI1466" s="364">
        <f t="shared" si="3595"/>
        <v>0</v>
      </c>
      <c r="AJ1466" s="364">
        <f t="shared" si="3595"/>
        <v>0</v>
      </c>
      <c r="AK1466" s="364">
        <f t="shared" si="3595"/>
        <v>0</v>
      </c>
      <c r="AL1466" s="364">
        <f t="shared" si="3595"/>
        <v>0</v>
      </c>
      <c r="AM1466" s="364">
        <f t="shared" si="3595"/>
        <v>0</v>
      </c>
      <c r="AN1466" s="364">
        <f t="shared" si="3595"/>
        <v>0</v>
      </c>
      <c r="AO1466" s="364">
        <f t="shared" si="3595"/>
        <v>0</v>
      </c>
      <c r="AP1466" s="364">
        <f t="shared" si="3595"/>
        <v>0</v>
      </c>
      <c r="AQ1466" s="364">
        <f t="shared" si="3595"/>
        <v>0</v>
      </c>
      <c r="AR1466" s="364">
        <f t="shared" si="3595"/>
        <v>0</v>
      </c>
      <c r="AS1466" s="268"/>
    </row>
    <row r="1467" spans="1:45" ht="15" hidden="1" customHeight="1" outlineLevel="1">
      <c r="A1467" s="466"/>
      <c r="B1467" s="256"/>
      <c r="C1467" s="253"/>
      <c r="D1467" s="253"/>
      <c r="E1467" s="253"/>
      <c r="F1467" s="253"/>
      <c r="G1467" s="253"/>
      <c r="H1467" s="253"/>
      <c r="I1467" s="253"/>
      <c r="J1467" s="253"/>
      <c r="K1467" s="253"/>
      <c r="L1467" s="253"/>
      <c r="M1467" s="253"/>
      <c r="N1467" s="253"/>
      <c r="O1467" s="253"/>
      <c r="P1467" s="253"/>
      <c r="Q1467" s="253"/>
      <c r="R1467" s="253"/>
      <c r="S1467" s="253"/>
      <c r="T1467" s="253"/>
      <c r="U1467" s="253"/>
      <c r="V1467" s="253"/>
      <c r="W1467" s="253"/>
      <c r="X1467" s="253"/>
      <c r="Y1467" s="253"/>
      <c r="Z1467" s="253"/>
      <c r="AA1467" s="253"/>
      <c r="AB1467" s="253"/>
      <c r="AC1467" s="253"/>
      <c r="AD1467" s="253"/>
      <c r="AE1467" s="365"/>
      <c r="AF1467" s="378"/>
      <c r="AG1467" s="378"/>
      <c r="AH1467" s="378"/>
      <c r="AI1467" s="378"/>
      <c r="AJ1467" s="378"/>
      <c r="AK1467" s="378"/>
      <c r="AL1467" s="378"/>
      <c r="AM1467" s="378"/>
      <c r="AN1467" s="378"/>
      <c r="AO1467" s="378"/>
      <c r="AP1467" s="378"/>
      <c r="AQ1467" s="378"/>
      <c r="AR1467" s="378"/>
      <c r="AS1467" s="268"/>
    </row>
    <row r="1468" spans="1:45" ht="15" hidden="1" customHeight="1" outlineLevel="1">
      <c r="A1468" s="466">
        <v>27</v>
      </c>
      <c r="B1468" s="381" t="s">
        <v>119</v>
      </c>
      <c r="C1468" s="253" t="s">
        <v>25</v>
      </c>
      <c r="D1468" s="257"/>
      <c r="E1468" s="257"/>
      <c r="F1468" s="257"/>
      <c r="G1468" s="257"/>
      <c r="H1468" s="257"/>
      <c r="I1468" s="257"/>
      <c r="J1468" s="257"/>
      <c r="K1468" s="257"/>
      <c r="L1468" s="257"/>
      <c r="M1468" s="257"/>
      <c r="N1468" s="257"/>
      <c r="O1468" s="257"/>
      <c r="P1468" s="257"/>
      <c r="Q1468" s="257">
        <v>12</v>
      </c>
      <c r="R1468" s="257"/>
      <c r="S1468" s="257"/>
      <c r="T1468" s="257"/>
      <c r="U1468" s="257"/>
      <c r="V1468" s="257"/>
      <c r="W1468" s="257"/>
      <c r="X1468" s="257"/>
      <c r="Y1468" s="257"/>
      <c r="Z1468" s="257"/>
      <c r="AA1468" s="257"/>
      <c r="AB1468" s="257"/>
      <c r="AC1468" s="257"/>
      <c r="AD1468" s="257"/>
      <c r="AE1468" s="379"/>
      <c r="AF1468" s="368"/>
      <c r="AG1468" s="368"/>
      <c r="AH1468" s="368"/>
      <c r="AI1468" s="368"/>
      <c r="AJ1468" s="368"/>
      <c r="AK1468" s="368"/>
      <c r="AL1468" s="368"/>
      <c r="AM1468" s="368"/>
      <c r="AN1468" s="368"/>
      <c r="AO1468" s="368"/>
      <c r="AP1468" s="368"/>
      <c r="AQ1468" s="368"/>
      <c r="AR1468" s="368"/>
      <c r="AS1468" s="258">
        <f>SUM(AE1468:AR1468)</f>
        <v>0</v>
      </c>
    </row>
    <row r="1469" spans="1:45" ht="15" hidden="1" customHeight="1" outlineLevel="1">
      <c r="A1469" s="466"/>
      <c r="B1469" s="256" t="s">
        <v>742</v>
      </c>
      <c r="C1469" s="253" t="s">
        <v>163</v>
      </c>
      <c r="D1469" s="257"/>
      <c r="E1469" s="257"/>
      <c r="F1469" s="257"/>
      <c r="G1469" s="257"/>
      <c r="H1469" s="257"/>
      <c r="I1469" s="257"/>
      <c r="J1469" s="257"/>
      <c r="K1469" s="257"/>
      <c r="L1469" s="257"/>
      <c r="M1469" s="257"/>
      <c r="N1469" s="257"/>
      <c r="O1469" s="257"/>
      <c r="P1469" s="257"/>
      <c r="Q1469" s="257">
        <f>Q1468</f>
        <v>12</v>
      </c>
      <c r="R1469" s="257"/>
      <c r="S1469" s="257"/>
      <c r="T1469" s="257"/>
      <c r="U1469" s="257"/>
      <c r="V1469" s="257"/>
      <c r="W1469" s="257"/>
      <c r="X1469" s="257"/>
      <c r="Y1469" s="257"/>
      <c r="Z1469" s="257"/>
      <c r="AA1469" s="257"/>
      <c r="AB1469" s="257"/>
      <c r="AC1469" s="257"/>
      <c r="AD1469" s="257"/>
      <c r="AE1469" s="364">
        <f>AE1468</f>
        <v>0</v>
      </c>
      <c r="AF1469" s="364">
        <f t="shared" ref="AF1469:AR1469" si="3596">AF1468</f>
        <v>0</v>
      </c>
      <c r="AG1469" s="364">
        <f t="shared" si="3596"/>
        <v>0</v>
      </c>
      <c r="AH1469" s="364">
        <f t="shared" si="3596"/>
        <v>0</v>
      </c>
      <c r="AI1469" s="364">
        <f t="shared" si="3596"/>
        <v>0</v>
      </c>
      <c r="AJ1469" s="364">
        <f t="shared" si="3596"/>
        <v>0</v>
      </c>
      <c r="AK1469" s="364">
        <f t="shared" si="3596"/>
        <v>0</v>
      </c>
      <c r="AL1469" s="364">
        <f t="shared" si="3596"/>
        <v>0</v>
      </c>
      <c r="AM1469" s="364">
        <f t="shared" si="3596"/>
        <v>0</v>
      </c>
      <c r="AN1469" s="364">
        <f t="shared" si="3596"/>
        <v>0</v>
      </c>
      <c r="AO1469" s="364">
        <f t="shared" si="3596"/>
        <v>0</v>
      </c>
      <c r="AP1469" s="364">
        <f t="shared" si="3596"/>
        <v>0</v>
      </c>
      <c r="AQ1469" s="364">
        <f t="shared" si="3596"/>
        <v>0</v>
      </c>
      <c r="AR1469" s="364">
        <f t="shared" si="3596"/>
        <v>0</v>
      </c>
      <c r="AS1469" s="268"/>
    </row>
    <row r="1470" spans="1:45" ht="15" hidden="1" customHeight="1" outlineLevel="1">
      <c r="A1470" s="466"/>
      <c r="B1470" s="256"/>
      <c r="C1470" s="253"/>
      <c r="D1470" s="253"/>
      <c r="E1470" s="253"/>
      <c r="F1470" s="253"/>
      <c r="G1470" s="253"/>
      <c r="H1470" s="253"/>
      <c r="I1470" s="253"/>
      <c r="J1470" s="253"/>
      <c r="K1470" s="253"/>
      <c r="L1470" s="253"/>
      <c r="M1470" s="253"/>
      <c r="N1470" s="253"/>
      <c r="O1470" s="253"/>
      <c r="P1470" s="253"/>
      <c r="Q1470" s="253"/>
      <c r="R1470" s="253"/>
      <c r="S1470" s="253"/>
      <c r="T1470" s="253"/>
      <c r="U1470" s="253"/>
      <c r="V1470" s="253"/>
      <c r="W1470" s="253"/>
      <c r="X1470" s="253"/>
      <c r="Y1470" s="253"/>
      <c r="Z1470" s="253"/>
      <c r="AA1470" s="253"/>
      <c r="AB1470" s="253"/>
      <c r="AC1470" s="253"/>
      <c r="AD1470" s="253"/>
      <c r="AE1470" s="365"/>
      <c r="AF1470" s="378"/>
      <c r="AG1470" s="378"/>
      <c r="AH1470" s="378"/>
      <c r="AI1470" s="378"/>
      <c r="AJ1470" s="378"/>
      <c r="AK1470" s="378"/>
      <c r="AL1470" s="378"/>
      <c r="AM1470" s="378"/>
      <c r="AN1470" s="378"/>
      <c r="AO1470" s="378"/>
      <c r="AP1470" s="378"/>
      <c r="AQ1470" s="378"/>
      <c r="AR1470" s="378"/>
      <c r="AS1470" s="268"/>
    </row>
    <row r="1471" spans="1:45" ht="15" hidden="1" customHeight="1" outlineLevel="1">
      <c r="A1471" s="466">
        <v>28</v>
      </c>
      <c r="B1471" s="381" t="s">
        <v>120</v>
      </c>
      <c r="C1471" s="253" t="s">
        <v>25</v>
      </c>
      <c r="D1471" s="257"/>
      <c r="E1471" s="257"/>
      <c r="F1471" s="257"/>
      <c r="G1471" s="257"/>
      <c r="H1471" s="257"/>
      <c r="I1471" s="257"/>
      <c r="J1471" s="257"/>
      <c r="K1471" s="257"/>
      <c r="L1471" s="257"/>
      <c r="M1471" s="257"/>
      <c r="N1471" s="257"/>
      <c r="O1471" s="257"/>
      <c r="P1471" s="257"/>
      <c r="Q1471" s="257">
        <v>12</v>
      </c>
      <c r="R1471" s="257"/>
      <c r="S1471" s="257"/>
      <c r="T1471" s="257"/>
      <c r="U1471" s="257"/>
      <c r="V1471" s="257"/>
      <c r="W1471" s="257"/>
      <c r="X1471" s="257"/>
      <c r="Y1471" s="257"/>
      <c r="Z1471" s="257"/>
      <c r="AA1471" s="257"/>
      <c r="AB1471" s="257"/>
      <c r="AC1471" s="257"/>
      <c r="AD1471" s="257"/>
      <c r="AE1471" s="379"/>
      <c r="AF1471" s="368"/>
      <c r="AG1471" s="368"/>
      <c r="AH1471" s="368"/>
      <c r="AI1471" s="368"/>
      <c r="AJ1471" s="368"/>
      <c r="AK1471" s="368"/>
      <c r="AL1471" s="368"/>
      <c r="AM1471" s="368"/>
      <c r="AN1471" s="368"/>
      <c r="AO1471" s="368"/>
      <c r="AP1471" s="368"/>
      <c r="AQ1471" s="368"/>
      <c r="AR1471" s="368"/>
      <c r="AS1471" s="258">
        <f>SUM(AE1471:AR1471)</f>
        <v>0</v>
      </c>
    </row>
    <row r="1472" spans="1:45" ht="15" hidden="1" customHeight="1" outlineLevel="1">
      <c r="A1472" s="466"/>
      <c r="B1472" s="256" t="s">
        <v>742</v>
      </c>
      <c r="C1472" s="253" t="s">
        <v>163</v>
      </c>
      <c r="D1472" s="257"/>
      <c r="E1472" s="257"/>
      <c r="F1472" s="257"/>
      <c r="G1472" s="257"/>
      <c r="H1472" s="257"/>
      <c r="I1472" s="257"/>
      <c r="J1472" s="257"/>
      <c r="K1472" s="257"/>
      <c r="L1472" s="257"/>
      <c r="M1472" s="257"/>
      <c r="N1472" s="257"/>
      <c r="O1472" s="257"/>
      <c r="P1472" s="257"/>
      <c r="Q1472" s="257">
        <f>Q1471</f>
        <v>12</v>
      </c>
      <c r="R1472" s="257"/>
      <c r="S1472" s="257"/>
      <c r="T1472" s="257"/>
      <c r="U1472" s="257"/>
      <c r="V1472" s="257"/>
      <c r="W1472" s="257"/>
      <c r="X1472" s="257"/>
      <c r="Y1472" s="257"/>
      <c r="Z1472" s="257"/>
      <c r="AA1472" s="257"/>
      <c r="AB1472" s="257"/>
      <c r="AC1472" s="257"/>
      <c r="AD1472" s="257"/>
      <c r="AE1472" s="364">
        <f>AE1471</f>
        <v>0</v>
      </c>
      <c r="AF1472" s="364">
        <f>AF1471</f>
        <v>0</v>
      </c>
      <c r="AG1472" s="364">
        <f t="shared" ref="AG1472:AJ1472" si="3597">AG1471</f>
        <v>0</v>
      </c>
      <c r="AH1472" s="364">
        <f t="shared" si="3597"/>
        <v>0</v>
      </c>
      <c r="AI1472" s="364">
        <f t="shared" si="3597"/>
        <v>0</v>
      </c>
      <c r="AJ1472" s="364">
        <f t="shared" si="3597"/>
        <v>0</v>
      </c>
      <c r="AK1472" s="364">
        <f>AK1471</f>
        <v>0</v>
      </c>
      <c r="AL1472" s="364">
        <f t="shared" ref="AL1472:AR1472" si="3598">AL1471</f>
        <v>0</v>
      </c>
      <c r="AM1472" s="364">
        <f t="shared" si="3598"/>
        <v>0</v>
      </c>
      <c r="AN1472" s="364">
        <f t="shared" si="3598"/>
        <v>0</v>
      </c>
      <c r="AO1472" s="364">
        <f t="shared" si="3598"/>
        <v>0</v>
      </c>
      <c r="AP1472" s="364">
        <f t="shared" si="3598"/>
        <v>0</v>
      </c>
      <c r="AQ1472" s="364">
        <f t="shared" si="3598"/>
        <v>0</v>
      </c>
      <c r="AR1472" s="364">
        <f t="shared" si="3598"/>
        <v>0</v>
      </c>
      <c r="AS1472" s="268"/>
    </row>
    <row r="1473" spans="1:45" ht="15" hidden="1" customHeight="1" outlineLevel="1">
      <c r="A1473" s="466"/>
      <c r="B1473" s="256"/>
      <c r="C1473" s="253"/>
      <c r="D1473" s="253"/>
      <c r="E1473" s="253"/>
      <c r="F1473" s="253"/>
      <c r="G1473" s="253"/>
      <c r="H1473" s="253"/>
      <c r="I1473" s="253"/>
      <c r="J1473" s="253"/>
      <c r="K1473" s="253"/>
      <c r="L1473" s="253"/>
      <c r="M1473" s="253"/>
      <c r="N1473" s="253"/>
      <c r="O1473" s="253"/>
      <c r="P1473" s="253"/>
      <c r="Q1473" s="253"/>
      <c r="R1473" s="253"/>
      <c r="S1473" s="253"/>
      <c r="T1473" s="253"/>
      <c r="U1473" s="253"/>
      <c r="V1473" s="253"/>
      <c r="W1473" s="253"/>
      <c r="X1473" s="253"/>
      <c r="Y1473" s="253"/>
      <c r="Z1473" s="253"/>
      <c r="AA1473" s="253"/>
      <c r="AB1473" s="253"/>
      <c r="AC1473" s="253"/>
      <c r="AD1473" s="253"/>
      <c r="AE1473" s="365"/>
      <c r="AF1473" s="378"/>
      <c r="AG1473" s="378"/>
      <c r="AH1473" s="378"/>
      <c r="AI1473" s="378"/>
      <c r="AJ1473" s="378"/>
      <c r="AK1473" s="378"/>
      <c r="AL1473" s="378"/>
      <c r="AM1473" s="378"/>
      <c r="AN1473" s="378"/>
      <c r="AO1473" s="378"/>
      <c r="AP1473" s="378"/>
      <c r="AQ1473" s="378"/>
      <c r="AR1473" s="378"/>
      <c r="AS1473" s="268"/>
    </row>
    <row r="1474" spans="1:45" ht="15" hidden="1" customHeight="1" outlineLevel="1">
      <c r="A1474" s="466">
        <v>29</v>
      </c>
      <c r="B1474" s="381" t="s">
        <v>121</v>
      </c>
      <c r="C1474" s="253" t="s">
        <v>25</v>
      </c>
      <c r="D1474" s="257"/>
      <c r="E1474" s="257"/>
      <c r="F1474" s="257"/>
      <c r="G1474" s="257"/>
      <c r="H1474" s="257"/>
      <c r="I1474" s="257"/>
      <c r="J1474" s="257"/>
      <c r="K1474" s="257"/>
      <c r="L1474" s="257"/>
      <c r="M1474" s="257"/>
      <c r="N1474" s="257"/>
      <c r="O1474" s="257"/>
      <c r="P1474" s="257"/>
      <c r="Q1474" s="257">
        <v>3</v>
      </c>
      <c r="R1474" s="257"/>
      <c r="S1474" s="257"/>
      <c r="T1474" s="257"/>
      <c r="U1474" s="257"/>
      <c r="V1474" s="257"/>
      <c r="W1474" s="257"/>
      <c r="X1474" s="257"/>
      <c r="Y1474" s="257"/>
      <c r="Z1474" s="257"/>
      <c r="AA1474" s="257"/>
      <c r="AB1474" s="257"/>
      <c r="AC1474" s="257"/>
      <c r="AD1474" s="257"/>
      <c r="AE1474" s="379"/>
      <c r="AF1474" s="368"/>
      <c r="AG1474" s="368"/>
      <c r="AH1474" s="368"/>
      <c r="AI1474" s="368"/>
      <c r="AJ1474" s="368"/>
      <c r="AK1474" s="368"/>
      <c r="AL1474" s="368"/>
      <c r="AM1474" s="368"/>
      <c r="AN1474" s="368"/>
      <c r="AO1474" s="368"/>
      <c r="AP1474" s="368"/>
      <c r="AQ1474" s="368"/>
      <c r="AR1474" s="368"/>
      <c r="AS1474" s="258">
        <f>SUM(AE1474:AR1474)</f>
        <v>0</v>
      </c>
    </row>
    <row r="1475" spans="1:45" ht="15" hidden="1" customHeight="1" outlineLevel="1">
      <c r="A1475" s="466"/>
      <c r="B1475" s="256" t="s">
        <v>742</v>
      </c>
      <c r="C1475" s="253" t="s">
        <v>163</v>
      </c>
      <c r="D1475" s="257"/>
      <c r="E1475" s="257"/>
      <c r="F1475" s="257"/>
      <c r="G1475" s="257"/>
      <c r="H1475" s="257"/>
      <c r="I1475" s="257"/>
      <c r="J1475" s="257"/>
      <c r="K1475" s="257"/>
      <c r="L1475" s="257"/>
      <c r="M1475" s="257"/>
      <c r="N1475" s="257"/>
      <c r="O1475" s="257"/>
      <c r="P1475" s="257"/>
      <c r="Q1475" s="257">
        <f>Q1474</f>
        <v>3</v>
      </c>
      <c r="R1475" s="257"/>
      <c r="S1475" s="257"/>
      <c r="T1475" s="257"/>
      <c r="U1475" s="257"/>
      <c r="V1475" s="257"/>
      <c r="W1475" s="257"/>
      <c r="X1475" s="257"/>
      <c r="Y1475" s="257"/>
      <c r="Z1475" s="257"/>
      <c r="AA1475" s="257"/>
      <c r="AB1475" s="257"/>
      <c r="AC1475" s="257"/>
      <c r="AD1475" s="257"/>
      <c r="AE1475" s="364">
        <f>AE1474</f>
        <v>0</v>
      </c>
      <c r="AF1475" s="364">
        <f t="shared" ref="AF1475:AR1475" si="3599">AF1474</f>
        <v>0</v>
      </c>
      <c r="AG1475" s="364">
        <f t="shared" si="3599"/>
        <v>0</v>
      </c>
      <c r="AH1475" s="364">
        <f t="shared" si="3599"/>
        <v>0</v>
      </c>
      <c r="AI1475" s="364">
        <f t="shared" si="3599"/>
        <v>0</v>
      </c>
      <c r="AJ1475" s="364">
        <f t="shared" si="3599"/>
        <v>0</v>
      </c>
      <c r="AK1475" s="364">
        <f t="shared" si="3599"/>
        <v>0</v>
      </c>
      <c r="AL1475" s="364">
        <f t="shared" si="3599"/>
        <v>0</v>
      </c>
      <c r="AM1475" s="364">
        <f t="shared" si="3599"/>
        <v>0</v>
      </c>
      <c r="AN1475" s="364">
        <f t="shared" si="3599"/>
        <v>0</v>
      </c>
      <c r="AO1475" s="364">
        <f t="shared" si="3599"/>
        <v>0</v>
      </c>
      <c r="AP1475" s="364">
        <f t="shared" si="3599"/>
        <v>0</v>
      </c>
      <c r="AQ1475" s="364">
        <f t="shared" si="3599"/>
        <v>0</v>
      </c>
      <c r="AR1475" s="364">
        <f t="shared" si="3599"/>
        <v>0</v>
      </c>
      <c r="AS1475" s="268"/>
    </row>
    <row r="1476" spans="1:45" ht="15" hidden="1" customHeight="1" outlineLevel="1">
      <c r="A1476" s="466"/>
      <c r="B1476" s="256"/>
      <c r="C1476" s="253"/>
      <c r="D1476" s="253"/>
      <c r="E1476" s="253"/>
      <c r="F1476" s="253"/>
      <c r="G1476" s="253"/>
      <c r="H1476" s="253"/>
      <c r="I1476" s="253"/>
      <c r="J1476" s="253"/>
      <c r="K1476" s="253"/>
      <c r="L1476" s="253"/>
      <c r="M1476" s="253"/>
      <c r="N1476" s="253"/>
      <c r="O1476" s="253"/>
      <c r="P1476" s="253"/>
      <c r="Q1476" s="253"/>
      <c r="R1476" s="253"/>
      <c r="S1476" s="253"/>
      <c r="T1476" s="253"/>
      <c r="U1476" s="253"/>
      <c r="V1476" s="253"/>
      <c r="W1476" s="253"/>
      <c r="X1476" s="253"/>
      <c r="Y1476" s="253"/>
      <c r="Z1476" s="253"/>
      <c r="AA1476" s="253"/>
      <c r="AB1476" s="253"/>
      <c r="AC1476" s="253"/>
      <c r="AD1476" s="253"/>
      <c r="AE1476" s="365"/>
      <c r="AF1476" s="378"/>
      <c r="AG1476" s="378"/>
      <c r="AH1476" s="378"/>
      <c r="AI1476" s="378"/>
      <c r="AJ1476" s="378"/>
      <c r="AK1476" s="378"/>
      <c r="AL1476" s="378"/>
      <c r="AM1476" s="378"/>
      <c r="AN1476" s="378"/>
      <c r="AO1476" s="378"/>
      <c r="AP1476" s="378"/>
      <c r="AQ1476" s="378"/>
      <c r="AR1476" s="378"/>
      <c r="AS1476" s="268"/>
    </row>
    <row r="1477" spans="1:45" ht="15" hidden="1" customHeight="1" outlineLevel="1">
      <c r="A1477" s="466">
        <v>30</v>
      </c>
      <c r="B1477" s="381" t="s">
        <v>122</v>
      </c>
      <c r="C1477" s="253" t="s">
        <v>25</v>
      </c>
      <c r="D1477" s="257"/>
      <c r="E1477" s="257"/>
      <c r="F1477" s="257"/>
      <c r="G1477" s="257"/>
      <c r="H1477" s="257"/>
      <c r="I1477" s="257"/>
      <c r="J1477" s="257"/>
      <c r="K1477" s="257"/>
      <c r="L1477" s="257"/>
      <c r="M1477" s="257"/>
      <c r="N1477" s="257"/>
      <c r="O1477" s="257"/>
      <c r="P1477" s="257"/>
      <c r="Q1477" s="257">
        <v>12</v>
      </c>
      <c r="R1477" s="257"/>
      <c r="S1477" s="257"/>
      <c r="T1477" s="257"/>
      <c r="U1477" s="257"/>
      <c r="V1477" s="257"/>
      <c r="W1477" s="257"/>
      <c r="X1477" s="257"/>
      <c r="Y1477" s="257"/>
      <c r="Z1477" s="257"/>
      <c r="AA1477" s="257"/>
      <c r="AB1477" s="257"/>
      <c r="AC1477" s="257"/>
      <c r="AD1477" s="257"/>
      <c r="AE1477" s="379"/>
      <c r="AF1477" s="368"/>
      <c r="AG1477" s="368"/>
      <c r="AH1477" s="368"/>
      <c r="AI1477" s="368"/>
      <c r="AJ1477" s="368"/>
      <c r="AK1477" s="368"/>
      <c r="AL1477" s="368"/>
      <c r="AM1477" s="368"/>
      <c r="AN1477" s="368"/>
      <c r="AO1477" s="368"/>
      <c r="AP1477" s="368"/>
      <c r="AQ1477" s="368"/>
      <c r="AR1477" s="368"/>
      <c r="AS1477" s="258">
        <f>SUM(AE1477:AR1477)</f>
        <v>0</v>
      </c>
    </row>
    <row r="1478" spans="1:45" ht="15" hidden="1" customHeight="1" outlineLevel="1">
      <c r="A1478" s="466"/>
      <c r="B1478" s="256" t="s">
        <v>742</v>
      </c>
      <c r="C1478" s="253" t="s">
        <v>163</v>
      </c>
      <c r="D1478" s="257"/>
      <c r="E1478" s="257"/>
      <c r="F1478" s="257"/>
      <c r="G1478" s="257"/>
      <c r="H1478" s="257"/>
      <c r="I1478" s="257"/>
      <c r="J1478" s="257"/>
      <c r="K1478" s="257"/>
      <c r="L1478" s="257"/>
      <c r="M1478" s="257"/>
      <c r="N1478" s="257"/>
      <c r="O1478" s="257"/>
      <c r="P1478" s="257"/>
      <c r="Q1478" s="257">
        <f>Q1477</f>
        <v>12</v>
      </c>
      <c r="R1478" s="257"/>
      <c r="S1478" s="257"/>
      <c r="T1478" s="257"/>
      <c r="U1478" s="257"/>
      <c r="V1478" s="257"/>
      <c r="W1478" s="257"/>
      <c r="X1478" s="257"/>
      <c r="Y1478" s="257"/>
      <c r="Z1478" s="257"/>
      <c r="AA1478" s="257"/>
      <c r="AB1478" s="257"/>
      <c r="AC1478" s="257"/>
      <c r="AD1478" s="257"/>
      <c r="AE1478" s="364">
        <f>AE1477</f>
        <v>0</v>
      </c>
      <c r="AF1478" s="364">
        <f t="shared" ref="AF1478:AR1478" si="3600">AF1477</f>
        <v>0</v>
      </c>
      <c r="AG1478" s="364">
        <f t="shared" si="3600"/>
        <v>0</v>
      </c>
      <c r="AH1478" s="364">
        <f t="shared" si="3600"/>
        <v>0</v>
      </c>
      <c r="AI1478" s="364">
        <f t="shared" si="3600"/>
        <v>0</v>
      </c>
      <c r="AJ1478" s="364">
        <f t="shared" si="3600"/>
        <v>0</v>
      </c>
      <c r="AK1478" s="364">
        <f t="shared" si="3600"/>
        <v>0</v>
      </c>
      <c r="AL1478" s="364">
        <f t="shared" si="3600"/>
        <v>0</v>
      </c>
      <c r="AM1478" s="364">
        <f t="shared" si="3600"/>
        <v>0</v>
      </c>
      <c r="AN1478" s="364">
        <f t="shared" si="3600"/>
        <v>0</v>
      </c>
      <c r="AO1478" s="364">
        <f t="shared" si="3600"/>
        <v>0</v>
      </c>
      <c r="AP1478" s="364">
        <f t="shared" si="3600"/>
        <v>0</v>
      </c>
      <c r="AQ1478" s="364">
        <f t="shared" si="3600"/>
        <v>0</v>
      </c>
      <c r="AR1478" s="364">
        <f t="shared" si="3600"/>
        <v>0</v>
      </c>
      <c r="AS1478" s="268"/>
    </row>
    <row r="1479" spans="1:45" ht="15" hidden="1" customHeight="1" outlineLevel="1">
      <c r="A1479" s="466"/>
      <c r="B1479" s="256"/>
      <c r="C1479" s="253"/>
      <c r="D1479" s="253"/>
      <c r="E1479" s="253"/>
      <c r="F1479" s="253"/>
      <c r="G1479" s="253"/>
      <c r="H1479" s="253"/>
      <c r="I1479" s="253"/>
      <c r="J1479" s="253"/>
      <c r="K1479" s="253"/>
      <c r="L1479" s="253"/>
      <c r="M1479" s="253"/>
      <c r="N1479" s="253"/>
      <c r="O1479" s="253"/>
      <c r="P1479" s="253"/>
      <c r="Q1479" s="253"/>
      <c r="R1479" s="253"/>
      <c r="S1479" s="253"/>
      <c r="T1479" s="253"/>
      <c r="U1479" s="253"/>
      <c r="V1479" s="253"/>
      <c r="W1479" s="253"/>
      <c r="X1479" s="253"/>
      <c r="Y1479" s="253"/>
      <c r="Z1479" s="253"/>
      <c r="AA1479" s="253"/>
      <c r="AB1479" s="253"/>
      <c r="AC1479" s="253"/>
      <c r="AD1479" s="253"/>
      <c r="AE1479" s="365"/>
      <c r="AF1479" s="378"/>
      <c r="AG1479" s="378"/>
      <c r="AH1479" s="378"/>
      <c r="AI1479" s="378"/>
      <c r="AJ1479" s="378"/>
      <c r="AK1479" s="378"/>
      <c r="AL1479" s="378"/>
      <c r="AM1479" s="378"/>
      <c r="AN1479" s="378"/>
      <c r="AO1479" s="378"/>
      <c r="AP1479" s="378"/>
      <c r="AQ1479" s="378"/>
      <c r="AR1479" s="378"/>
      <c r="AS1479" s="268"/>
    </row>
    <row r="1480" spans="1:45" ht="15" hidden="1" customHeight="1" outlineLevel="1">
      <c r="A1480" s="466">
        <v>31</v>
      </c>
      <c r="B1480" s="381" t="s">
        <v>123</v>
      </c>
      <c r="C1480" s="253" t="s">
        <v>25</v>
      </c>
      <c r="D1480" s="257"/>
      <c r="E1480" s="257"/>
      <c r="F1480" s="257"/>
      <c r="G1480" s="257"/>
      <c r="H1480" s="257"/>
      <c r="I1480" s="257"/>
      <c r="J1480" s="257"/>
      <c r="K1480" s="257"/>
      <c r="L1480" s="257"/>
      <c r="M1480" s="257"/>
      <c r="N1480" s="257"/>
      <c r="O1480" s="257"/>
      <c r="P1480" s="257"/>
      <c r="Q1480" s="257">
        <v>12</v>
      </c>
      <c r="R1480" s="257"/>
      <c r="S1480" s="257"/>
      <c r="T1480" s="257"/>
      <c r="U1480" s="257"/>
      <c r="V1480" s="257"/>
      <c r="W1480" s="257"/>
      <c r="X1480" s="257"/>
      <c r="Y1480" s="257"/>
      <c r="Z1480" s="257"/>
      <c r="AA1480" s="257"/>
      <c r="AB1480" s="257"/>
      <c r="AC1480" s="257"/>
      <c r="AD1480" s="257"/>
      <c r="AE1480" s="379"/>
      <c r="AF1480" s="368"/>
      <c r="AG1480" s="368"/>
      <c r="AH1480" s="368"/>
      <c r="AI1480" s="368"/>
      <c r="AJ1480" s="368"/>
      <c r="AK1480" s="368"/>
      <c r="AL1480" s="368"/>
      <c r="AM1480" s="368"/>
      <c r="AN1480" s="368"/>
      <c r="AO1480" s="368"/>
      <c r="AP1480" s="368"/>
      <c r="AQ1480" s="368"/>
      <c r="AR1480" s="368"/>
      <c r="AS1480" s="258">
        <f>SUM(AE1480:AR1480)</f>
        <v>0</v>
      </c>
    </row>
    <row r="1481" spans="1:45" ht="15" hidden="1" customHeight="1" outlineLevel="1">
      <c r="A1481" s="466"/>
      <c r="B1481" s="256" t="s">
        <v>742</v>
      </c>
      <c r="C1481" s="253" t="s">
        <v>163</v>
      </c>
      <c r="D1481" s="257"/>
      <c r="E1481" s="257"/>
      <c r="F1481" s="257"/>
      <c r="G1481" s="257"/>
      <c r="H1481" s="257"/>
      <c r="I1481" s="257"/>
      <c r="J1481" s="257"/>
      <c r="K1481" s="257"/>
      <c r="L1481" s="257"/>
      <c r="M1481" s="257"/>
      <c r="N1481" s="257"/>
      <c r="O1481" s="257"/>
      <c r="P1481" s="257"/>
      <c r="Q1481" s="257">
        <f>Q1480</f>
        <v>12</v>
      </c>
      <c r="R1481" s="257"/>
      <c r="S1481" s="257"/>
      <c r="T1481" s="257"/>
      <c r="U1481" s="257"/>
      <c r="V1481" s="257"/>
      <c r="W1481" s="257"/>
      <c r="X1481" s="257"/>
      <c r="Y1481" s="257"/>
      <c r="Z1481" s="257"/>
      <c r="AA1481" s="257"/>
      <c r="AB1481" s="257"/>
      <c r="AC1481" s="257"/>
      <c r="AD1481" s="257"/>
      <c r="AE1481" s="364">
        <f>AE1480</f>
        <v>0</v>
      </c>
      <c r="AF1481" s="364">
        <f t="shared" ref="AF1481:AR1481" si="3601">AF1480</f>
        <v>0</v>
      </c>
      <c r="AG1481" s="364">
        <f t="shared" si="3601"/>
        <v>0</v>
      </c>
      <c r="AH1481" s="364">
        <f t="shared" si="3601"/>
        <v>0</v>
      </c>
      <c r="AI1481" s="364">
        <f t="shared" si="3601"/>
        <v>0</v>
      </c>
      <c r="AJ1481" s="364">
        <f t="shared" si="3601"/>
        <v>0</v>
      </c>
      <c r="AK1481" s="364">
        <f t="shared" si="3601"/>
        <v>0</v>
      </c>
      <c r="AL1481" s="364">
        <f t="shared" si="3601"/>
        <v>0</v>
      </c>
      <c r="AM1481" s="364">
        <f t="shared" si="3601"/>
        <v>0</v>
      </c>
      <c r="AN1481" s="364">
        <f t="shared" si="3601"/>
        <v>0</v>
      </c>
      <c r="AO1481" s="364">
        <f t="shared" si="3601"/>
        <v>0</v>
      </c>
      <c r="AP1481" s="364">
        <f t="shared" si="3601"/>
        <v>0</v>
      </c>
      <c r="AQ1481" s="364">
        <f t="shared" si="3601"/>
        <v>0</v>
      </c>
      <c r="AR1481" s="364">
        <f t="shared" si="3601"/>
        <v>0</v>
      </c>
      <c r="AS1481" s="268"/>
    </row>
    <row r="1482" spans="1:45" ht="15" hidden="1" customHeight="1" outlineLevel="1">
      <c r="A1482" s="466"/>
      <c r="B1482" s="381"/>
      <c r="C1482" s="253"/>
      <c r="D1482" s="253"/>
      <c r="E1482" s="253"/>
      <c r="F1482" s="253"/>
      <c r="G1482" s="253"/>
      <c r="H1482" s="253"/>
      <c r="I1482" s="253"/>
      <c r="J1482" s="253"/>
      <c r="K1482" s="253"/>
      <c r="L1482" s="253"/>
      <c r="M1482" s="253"/>
      <c r="N1482" s="253"/>
      <c r="O1482" s="253"/>
      <c r="P1482" s="253"/>
      <c r="Q1482" s="253"/>
      <c r="R1482" s="253"/>
      <c r="S1482" s="253"/>
      <c r="T1482" s="253"/>
      <c r="U1482" s="253"/>
      <c r="V1482" s="253"/>
      <c r="W1482" s="253"/>
      <c r="X1482" s="253"/>
      <c r="Y1482" s="253"/>
      <c r="Z1482" s="253"/>
      <c r="AA1482" s="253"/>
      <c r="AB1482" s="253"/>
      <c r="AC1482" s="253"/>
      <c r="AD1482" s="253"/>
      <c r="AE1482" s="365"/>
      <c r="AF1482" s="378"/>
      <c r="AG1482" s="378"/>
      <c r="AH1482" s="378"/>
      <c r="AI1482" s="378"/>
      <c r="AJ1482" s="378"/>
      <c r="AK1482" s="378"/>
      <c r="AL1482" s="378"/>
      <c r="AM1482" s="378"/>
      <c r="AN1482" s="378"/>
      <c r="AO1482" s="378"/>
      <c r="AP1482" s="378"/>
      <c r="AQ1482" s="378"/>
      <c r="AR1482" s="378"/>
      <c r="AS1482" s="268"/>
    </row>
    <row r="1483" spans="1:45" ht="15" hidden="1" customHeight="1" outlineLevel="1">
      <c r="A1483" s="466">
        <v>32</v>
      </c>
      <c r="B1483" s="381" t="s">
        <v>124</v>
      </c>
      <c r="C1483" s="253" t="s">
        <v>25</v>
      </c>
      <c r="D1483" s="257"/>
      <c r="E1483" s="257"/>
      <c r="F1483" s="257"/>
      <c r="G1483" s="257"/>
      <c r="H1483" s="257"/>
      <c r="I1483" s="257"/>
      <c r="J1483" s="257"/>
      <c r="K1483" s="257"/>
      <c r="L1483" s="257"/>
      <c r="M1483" s="257"/>
      <c r="N1483" s="257"/>
      <c r="O1483" s="257"/>
      <c r="P1483" s="257"/>
      <c r="Q1483" s="257">
        <v>12</v>
      </c>
      <c r="R1483" s="257"/>
      <c r="S1483" s="257"/>
      <c r="T1483" s="257"/>
      <c r="U1483" s="257"/>
      <c r="V1483" s="257"/>
      <c r="W1483" s="257"/>
      <c r="X1483" s="257"/>
      <c r="Y1483" s="257"/>
      <c r="Z1483" s="257"/>
      <c r="AA1483" s="257"/>
      <c r="AB1483" s="257"/>
      <c r="AC1483" s="257"/>
      <c r="AD1483" s="257"/>
      <c r="AE1483" s="379"/>
      <c r="AF1483" s="368"/>
      <c r="AG1483" s="368"/>
      <c r="AH1483" s="368"/>
      <c r="AI1483" s="368"/>
      <c r="AJ1483" s="368"/>
      <c r="AK1483" s="368"/>
      <c r="AL1483" s="368"/>
      <c r="AM1483" s="368"/>
      <c r="AN1483" s="368"/>
      <c r="AO1483" s="368"/>
      <c r="AP1483" s="368"/>
      <c r="AQ1483" s="368"/>
      <c r="AR1483" s="368"/>
      <c r="AS1483" s="258">
        <f>SUM(AE1483:AR1483)</f>
        <v>0</v>
      </c>
    </row>
    <row r="1484" spans="1:45" ht="15" hidden="1" customHeight="1" outlineLevel="1">
      <c r="A1484" s="466"/>
      <c r="B1484" s="256" t="s">
        <v>742</v>
      </c>
      <c r="C1484" s="253" t="s">
        <v>163</v>
      </c>
      <c r="D1484" s="257"/>
      <c r="E1484" s="257"/>
      <c r="F1484" s="257"/>
      <c r="G1484" s="257"/>
      <c r="H1484" s="257"/>
      <c r="I1484" s="257"/>
      <c r="J1484" s="257"/>
      <c r="K1484" s="257"/>
      <c r="L1484" s="257"/>
      <c r="M1484" s="257"/>
      <c r="N1484" s="257"/>
      <c r="O1484" s="257"/>
      <c r="P1484" s="257"/>
      <c r="Q1484" s="257">
        <f>Q1483</f>
        <v>12</v>
      </c>
      <c r="R1484" s="257"/>
      <c r="S1484" s="257"/>
      <c r="T1484" s="257"/>
      <c r="U1484" s="257"/>
      <c r="V1484" s="257"/>
      <c r="W1484" s="257"/>
      <c r="X1484" s="257"/>
      <c r="Y1484" s="257"/>
      <c r="Z1484" s="257"/>
      <c r="AA1484" s="257"/>
      <c r="AB1484" s="257"/>
      <c r="AC1484" s="257"/>
      <c r="AD1484" s="257"/>
      <c r="AE1484" s="364">
        <f>AE1483</f>
        <v>0</v>
      </c>
      <c r="AF1484" s="364">
        <f t="shared" ref="AF1484:AR1484" si="3602">AF1483</f>
        <v>0</v>
      </c>
      <c r="AG1484" s="364">
        <f t="shared" si="3602"/>
        <v>0</v>
      </c>
      <c r="AH1484" s="364">
        <f t="shared" si="3602"/>
        <v>0</v>
      </c>
      <c r="AI1484" s="364">
        <f t="shared" si="3602"/>
        <v>0</v>
      </c>
      <c r="AJ1484" s="364">
        <f t="shared" si="3602"/>
        <v>0</v>
      </c>
      <c r="AK1484" s="364">
        <f t="shared" si="3602"/>
        <v>0</v>
      </c>
      <c r="AL1484" s="364">
        <f t="shared" si="3602"/>
        <v>0</v>
      </c>
      <c r="AM1484" s="364">
        <f t="shared" si="3602"/>
        <v>0</v>
      </c>
      <c r="AN1484" s="364">
        <f t="shared" si="3602"/>
        <v>0</v>
      </c>
      <c r="AO1484" s="364">
        <f t="shared" si="3602"/>
        <v>0</v>
      </c>
      <c r="AP1484" s="364">
        <f t="shared" si="3602"/>
        <v>0</v>
      </c>
      <c r="AQ1484" s="364">
        <f t="shared" si="3602"/>
        <v>0</v>
      </c>
      <c r="AR1484" s="364">
        <f t="shared" si="3602"/>
        <v>0</v>
      </c>
      <c r="AS1484" s="268"/>
    </row>
    <row r="1485" spans="1:45" ht="15" hidden="1" customHeight="1" outlineLevel="1">
      <c r="A1485" s="466"/>
      <c r="B1485" s="381"/>
      <c r="C1485" s="253"/>
      <c r="D1485" s="253"/>
      <c r="E1485" s="253"/>
      <c r="F1485" s="253"/>
      <c r="G1485" s="253"/>
      <c r="H1485" s="253"/>
      <c r="I1485" s="253"/>
      <c r="J1485" s="253"/>
      <c r="K1485" s="253"/>
      <c r="L1485" s="253"/>
      <c r="M1485" s="253"/>
      <c r="N1485" s="253"/>
      <c r="O1485" s="253"/>
      <c r="P1485" s="253"/>
      <c r="Q1485" s="253"/>
      <c r="R1485" s="253"/>
      <c r="S1485" s="253"/>
      <c r="T1485" s="253"/>
      <c r="U1485" s="253"/>
      <c r="V1485" s="253"/>
      <c r="W1485" s="253"/>
      <c r="X1485" s="253"/>
      <c r="Y1485" s="253"/>
      <c r="Z1485" s="253"/>
      <c r="AA1485" s="253"/>
      <c r="AB1485" s="253"/>
      <c r="AC1485" s="253"/>
      <c r="AD1485" s="253"/>
      <c r="AE1485" s="365"/>
      <c r="AF1485" s="378"/>
      <c r="AG1485" s="378"/>
      <c r="AH1485" s="378"/>
      <c r="AI1485" s="378"/>
      <c r="AJ1485" s="378"/>
      <c r="AK1485" s="378"/>
      <c r="AL1485" s="378"/>
      <c r="AM1485" s="378"/>
      <c r="AN1485" s="378"/>
      <c r="AO1485" s="378"/>
      <c r="AP1485" s="378"/>
      <c r="AQ1485" s="378"/>
      <c r="AR1485" s="378"/>
      <c r="AS1485" s="268"/>
    </row>
    <row r="1486" spans="1:45" ht="15" hidden="1" customHeight="1" outlineLevel="1">
      <c r="A1486" s="466"/>
      <c r="B1486" s="250" t="s">
        <v>498</v>
      </c>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365"/>
      <c r="AF1486" s="378"/>
      <c r="AG1486" s="378"/>
      <c r="AH1486" s="378"/>
      <c r="AI1486" s="378"/>
      <c r="AJ1486" s="378"/>
      <c r="AK1486" s="378"/>
      <c r="AL1486" s="378"/>
      <c r="AM1486" s="378"/>
      <c r="AN1486" s="378"/>
      <c r="AO1486" s="378"/>
      <c r="AP1486" s="378"/>
      <c r="AQ1486" s="378"/>
      <c r="AR1486" s="378"/>
      <c r="AS1486" s="268"/>
    </row>
    <row r="1487" spans="1:45" ht="15" hidden="1" customHeight="1" outlineLevel="1">
      <c r="A1487" s="466">
        <v>33</v>
      </c>
      <c r="B1487" s="381" t="s">
        <v>125</v>
      </c>
      <c r="C1487" s="253" t="s">
        <v>25</v>
      </c>
      <c r="D1487" s="257"/>
      <c r="E1487" s="257"/>
      <c r="F1487" s="257"/>
      <c r="G1487" s="257"/>
      <c r="H1487" s="257"/>
      <c r="I1487" s="257"/>
      <c r="J1487" s="257"/>
      <c r="K1487" s="257"/>
      <c r="L1487" s="257"/>
      <c r="M1487" s="257"/>
      <c r="N1487" s="257"/>
      <c r="O1487" s="257"/>
      <c r="P1487" s="257"/>
      <c r="Q1487" s="257">
        <v>0</v>
      </c>
      <c r="R1487" s="257"/>
      <c r="S1487" s="257"/>
      <c r="T1487" s="257"/>
      <c r="U1487" s="257"/>
      <c r="V1487" s="257"/>
      <c r="W1487" s="257"/>
      <c r="X1487" s="257"/>
      <c r="Y1487" s="257"/>
      <c r="Z1487" s="257"/>
      <c r="AA1487" s="257"/>
      <c r="AB1487" s="257"/>
      <c r="AC1487" s="257"/>
      <c r="AD1487" s="257"/>
      <c r="AE1487" s="379"/>
      <c r="AF1487" s="368"/>
      <c r="AG1487" s="368"/>
      <c r="AH1487" s="368"/>
      <c r="AI1487" s="368"/>
      <c r="AJ1487" s="368"/>
      <c r="AK1487" s="368"/>
      <c r="AL1487" s="368"/>
      <c r="AM1487" s="368"/>
      <c r="AN1487" s="368"/>
      <c r="AO1487" s="368"/>
      <c r="AP1487" s="368"/>
      <c r="AQ1487" s="368"/>
      <c r="AR1487" s="368"/>
      <c r="AS1487" s="258">
        <f>SUM(AE1487:AR1487)</f>
        <v>0</v>
      </c>
    </row>
    <row r="1488" spans="1:45" ht="15" hidden="1" customHeight="1" outlineLevel="1">
      <c r="A1488" s="466"/>
      <c r="B1488" s="256" t="s">
        <v>742</v>
      </c>
      <c r="C1488" s="253" t="s">
        <v>163</v>
      </c>
      <c r="D1488" s="257"/>
      <c r="E1488" s="257"/>
      <c r="F1488" s="257"/>
      <c r="G1488" s="257"/>
      <c r="H1488" s="257"/>
      <c r="I1488" s="257"/>
      <c r="J1488" s="257"/>
      <c r="K1488" s="257"/>
      <c r="L1488" s="257"/>
      <c r="M1488" s="257"/>
      <c r="N1488" s="257"/>
      <c r="O1488" s="257"/>
      <c r="P1488" s="257"/>
      <c r="Q1488" s="257">
        <f>Q1487</f>
        <v>0</v>
      </c>
      <c r="R1488" s="257"/>
      <c r="S1488" s="257"/>
      <c r="T1488" s="257"/>
      <c r="U1488" s="257"/>
      <c r="V1488" s="257"/>
      <c r="W1488" s="257"/>
      <c r="X1488" s="257"/>
      <c r="Y1488" s="257"/>
      <c r="Z1488" s="257"/>
      <c r="AA1488" s="257"/>
      <c r="AB1488" s="257"/>
      <c r="AC1488" s="257"/>
      <c r="AD1488" s="257"/>
      <c r="AE1488" s="364">
        <f>AE1487</f>
        <v>0</v>
      </c>
      <c r="AF1488" s="364">
        <f t="shared" ref="AF1488:AR1488" si="3603">AF1487</f>
        <v>0</v>
      </c>
      <c r="AG1488" s="364">
        <f t="shared" si="3603"/>
        <v>0</v>
      </c>
      <c r="AH1488" s="364">
        <f t="shared" si="3603"/>
        <v>0</v>
      </c>
      <c r="AI1488" s="364">
        <f t="shared" si="3603"/>
        <v>0</v>
      </c>
      <c r="AJ1488" s="364">
        <f t="shared" si="3603"/>
        <v>0</v>
      </c>
      <c r="AK1488" s="364">
        <f t="shared" si="3603"/>
        <v>0</v>
      </c>
      <c r="AL1488" s="364">
        <f t="shared" si="3603"/>
        <v>0</v>
      </c>
      <c r="AM1488" s="364">
        <f t="shared" si="3603"/>
        <v>0</v>
      </c>
      <c r="AN1488" s="364">
        <f t="shared" si="3603"/>
        <v>0</v>
      </c>
      <c r="AO1488" s="364">
        <f t="shared" si="3603"/>
        <v>0</v>
      </c>
      <c r="AP1488" s="364">
        <f t="shared" si="3603"/>
        <v>0</v>
      </c>
      <c r="AQ1488" s="364">
        <f t="shared" si="3603"/>
        <v>0</v>
      </c>
      <c r="AR1488" s="364">
        <f t="shared" si="3603"/>
        <v>0</v>
      </c>
      <c r="AS1488" s="268"/>
    </row>
    <row r="1489" spans="1:45" ht="15" hidden="1" customHeight="1" outlineLevel="1">
      <c r="A1489" s="466"/>
      <c r="B1489" s="381"/>
      <c r="C1489" s="253"/>
      <c r="D1489" s="253"/>
      <c r="E1489" s="253"/>
      <c r="F1489" s="253"/>
      <c r="G1489" s="253"/>
      <c r="H1489" s="253"/>
      <c r="I1489" s="253"/>
      <c r="J1489" s="253"/>
      <c r="K1489" s="253"/>
      <c r="L1489" s="253"/>
      <c r="M1489" s="253"/>
      <c r="N1489" s="253"/>
      <c r="O1489" s="253"/>
      <c r="P1489" s="253"/>
      <c r="Q1489" s="253"/>
      <c r="R1489" s="253"/>
      <c r="S1489" s="253"/>
      <c r="T1489" s="253"/>
      <c r="U1489" s="253"/>
      <c r="V1489" s="253"/>
      <c r="W1489" s="253"/>
      <c r="X1489" s="253"/>
      <c r="Y1489" s="253"/>
      <c r="Z1489" s="253"/>
      <c r="AA1489" s="253"/>
      <c r="AB1489" s="253"/>
      <c r="AC1489" s="253"/>
      <c r="AD1489" s="253"/>
      <c r="AE1489" s="365"/>
      <c r="AF1489" s="378"/>
      <c r="AG1489" s="378"/>
      <c r="AH1489" s="378"/>
      <c r="AI1489" s="378"/>
      <c r="AJ1489" s="378"/>
      <c r="AK1489" s="378"/>
      <c r="AL1489" s="378"/>
      <c r="AM1489" s="378"/>
      <c r="AN1489" s="378"/>
      <c r="AO1489" s="378"/>
      <c r="AP1489" s="378"/>
      <c r="AQ1489" s="378"/>
      <c r="AR1489" s="378"/>
      <c r="AS1489" s="268"/>
    </row>
    <row r="1490" spans="1:45" ht="15" hidden="1" customHeight="1" outlineLevel="1">
      <c r="A1490" s="466">
        <v>34</v>
      </c>
      <c r="B1490" s="381" t="s">
        <v>126</v>
      </c>
      <c r="C1490" s="253" t="s">
        <v>25</v>
      </c>
      <c r="D1490" s="257"/>
      <c r="E1490" s="257"/>
      <c r="F1490" s="257"/>
      <c r="G1490" s="257"/>
      <c r="H1490" s="257"/>
      <c r="I1490" s="257"/>
      <c r="J1490" s="257"/>
      <c r="K1490" s="257"/>
      <c r="L1490" s="257"/>
      <c r="M1490" s="257"/>
      <c r="N1490" s="257"/>
      <c r="O1490" s="257"/>
      <c r="P1490" s="257"/>
      <c r="Q1490" s="257">
        <v>0</v>
      </c>
      <c r="R1490" s="257"/>
      <c r="S1490" s="257"/>
      <c r="T1490" s="257"/>
      <c r="U1490" s="257"/>
      <c r="V1490" s="257"/>
      <c r="W1490" s="257"/>
      <c r="X1490" s="257"/>
      <c r="Y1490" s="257"/>
      <c r="Z1490" s="257"/>
      <c r="AA1490" s="257"/>
      <c r="AB1490" s="257"/>
      <c r="AC1490" s="257"/>
      <c r="AD1490" s="257"/>
      <c r="AE1490" s="379"/>
      <c r="AF1490" s="368"/>
      <c r="AG1490" s="368"/>
      <c r="AH1490" s="368"/>
      <c r="AI1490" s="368"/>
      <c r="AJ1490" s="368"/>
      <c r="AK1490" s="368"/>
      <c r="AL1490" s="368"/>
      <c r="AM1490" s="368"/>
      <c r="AN1490" s="368"/>
      <c r="AO1490" s="368"/>
      <c r="AP1490" s="368"/>
      <c r="AQ1490" s="368"/>
      <c r="AR1490" s="368"/>
      <c r="AS1490" s="258">
        <f>SUM(AE1490:AR1490)</f>
        <v>0</v>
      </c>
    </row>
    <row r="1491" spans="1:45" ht="15" hidden="1" customHeight="1" outlineLevel="1">
      <c r="A1491" s="466"/>
      <c r="B1491" s="256" t="s">
        <v>742</v>
      </c>
      <c r="C1491" s="253" t="s">
        <v>163</v>
      </c>
      <c r="D1491" s="257"/>
      <c r="E1491" s="257"/>
      <c r="F1491" s="257"/>
      <c r="G1491" s="257"/>
      <c r="H1491" s="257"/>
      <c r="I1491" s="257"/>
      <c r="J1491" s="257"/>
      <c r="K1491" s="257"/>
      <c r="L1491" s="257"/>
      <c r="M1491" s="257"/>
      <c r="N1491" s="257"/>
      <c r="O1491" s="257"/>
      <c r="P1491" s="257"/>
      <c r="Q1491" s="257">
        <f>Q1490</f>
        <v>0</v>
      </c>
      <c r="R1491" s="257"/>
      <c r="S1491" s="257"/>
      <c r="T1491" s="257"/>
      <c r="U1491" s="257"/>
      <c r="V1491" s="257"/>
      <c r="W1491" s="257"/>
      <c r="X1491" s="257"/>
      <c r="Y1491" s="257"/>
      <c r="Z1491" s="257"/>
      <c r="AA1491" s="257"/>
      <c r="AB1491" s="257"/>
      <c r="AC1491" s="257"/>
      <c r="AD1491" s="257"/>
      <c r="AE1491" s="364">
        <f>AE1490</f>
        <v>0</v>
      </c>
      <c r="AF1491" s="364">
        <f t="shared" ref="AF1491:AR1491" si="3604">AF1490</f>
        <v>0</v>
      </c>
      <c r="AG1491" s="364">
        <f t="shared" si="3604"/>
        <v>0</v>
      </c>
      <c r="AH1491" s="364">
        <f t="shared" si="3604"/>
        <v>0</v>
      </c>
      <c r="AI1491" s="364">
        <f t="shared" si="3604"/>
        <v>0</v>
      </c>
      <c r="AJ1491" s="364">
        <f t="shared" si="3604"/>
        <v>0</v>
      </c>
      <c r="AK1491" s="364">
        <f t="shared" si="3604"/>
        <v>0</v>
      </c>
      <c r="AL1491" s="364">
        <f t="shared" si="3604"/>
        <v>0</v>
      </c>
      <c r="AM1491" s="364">
        <f t="shared" si="3604"/>
        <v>0</v>
      </c>
      <c r="AN1491" s="364">
        <f t="shared" si="3604"/>
        <v>0</v>
      </c>
      <c r="AO1491" s="364">
        <f t="shared" si="3604"/>
        <v>0</v>
      </c>
      <c r="AP1491" s="364">
        <f t="shared" si="3604"/>
        <v>0</v>
      </c>
      <c r="AQ1491" s="364">
        <f t="shared" si="3604"/>
        <v>0</v>
      </c>
      <c r="AR1491" s="364">
        <f t="shared" si="3604"/>
        <v>0</v>
      </c>
      <c r="AS1491" s="268"/>
    </row>
    <row r="1492" spans="1:45" ht="15" hidden="1" customHeight="1" outlineLevel="1">
      <c r="A1492" s="466"/>
      <c r="B1492" s="381"/>
      <c r="C1492" s="253"/>
      <c r="D1492" s="253"/>
      <c r="E1492" s="253"/>
      <c r="F1492" s="253"/>
      <c r="G1492" s="253"/>
      <c r="H1492" s="253"/>
      <c r="I1492" s="253"/>
      <c r="J1492" s="253"/>
      <c r="K1492" s="253"/>
      <c r="L1492" s="253"/>
      <c r="M1492" s="253"/>
      <c r="N1492" s="253"/>
      <c r="O1492" s="253"/>
      <c r="P1492" s="253"/>
      <c r="Q1492" s="253"/>
      <c r="R1492" s="253"/>
      <c r="S1492" s="253"/>
      <c r="T1492" s="253"/>
      <c r="U1492" s="253"/>
      <c r="V1492" s="253"/>
      <c r="W1492" s="253"/>
      <c r="X1492" s="253"/>
      <c r="Y1492" s="253"/>
      <c r="Z1492" s="253"/>
      <c r="AA1492" s="253"/>
      <c r="AB1492" s="253"/>
      <c r="AC1492" s="253"/>
      <c r="AD1492" s="253"/>
      <c r="AE1492" s="365"/>
      <c r="AF1492" s="378"/>
      <c r="AG1492" s="378"/>
      <c r="AH1492" s="378"/>
      <c r="AI1492" s="378"/>
      <c r="AJ1492" s="378"/>
      <c r="AK1492" s="378"/>
      <c r="AL1492" s="378"/>
      <c r="AM1492" s="378"/>
      <c r="AN1492" s="378"/>
      <c r="AO1492" s="378"/>
      <c r="AP1492" s="378"/>
      <c r="AQ1492" s="378"/>
      <c r="AR1492" s="378"/>
      <c r="AS1492" s="268"/>
    </row>
    <row r="1493" spans="1:45" ht="15" hidden="1" customHeight="1" outlineLevel="1">
      <c r="A1493" s="466">
        <v>35</v>
      </c>
      <c r="B1493" s="381" t="s">
        <v>127</v>
      </c>
      <c r="C1493" s="253" t="s">
        <v>25</v>
      </c>
      <c r="D1493" s="257"/>
      <c r="E1493" s="257"/>
      <c r="F1493" s="257"/>
      <c r="G1493" s="257"/>
      <c r="H1493" s="257"/>
      <c r="I1493" s="257"/>
      <c r="J1493" s="257"/>
      <c r="K1493" s="257"/>
      <c r="L1493" s="257"/>
      <c r="M1493" s="257"/>
      <c r="N1493" s="257"/>
      <c r="O1493" s="257"/>
      <c r="P1493" s="257"/>
      <c r="Q1493" s="257">
        <v>0</v>
      </c>
      <c r="R1493" s="257"/>
      <c r="S1493" s="257"/>
      <c r="T1493" s="257"/>
      <c r="U1493" s="257"/>
      <c r="V1493" s="257"/>
      <c r="W1493" s="257"/>
      <c r="X1493" s="257"/>
      <c r="Y1493" s="257"/>
      <c r="Z1493" s="257"/>
      <c r="AA1493" s="257"/>
      <c r="AB1493" s="257"/>
      <c r="AC1493" s="257"/>
      <c r="AD1493" s="257"/>
      <c r="AE1493" s="379"/>
      <c r="AF1493" s="368"/>
      <c r="AG1493" s="368"/>
      <c r="AH1493" s="368"/>
      <c r="AI1493" s="368"/>
      <c r="AJ1493" s="368"/>
      <c r="AK1493" s="368"/>
      <c r="AL1493" s="368"/>
      <c r="AM1493" s="368"/>
      <c r="AN1493" s="368"/>
      <c r="AO1493" s="368"/>
      <c r="AP1493" s="368"/>
      <c r="AQ1493" s="368"/>
      <c r="AR1493" s="368"/>
      <c r="AS1493" s="258">
        <f>SUM(AE1493:AR1493)</f>
        <v>0</v>
      </c>
    </row>
    <row r="1494" spans="1:45" ht="15" hidden="1" customHeight="1" outlineLevel="1">
      <c r="A1494" s="466"/>
      <c r="B1494" s="256" t="s">
        <v>742</v>
      </c>
      <c r="C1494" s="253" t="s">
        <v>163</v>
      </c>
      <c r="D1494" s="257"/>
      <c r="E1494" s="257"/>
      <c r="F1494" s="257"/>
      <c r="G1494" s="257"/>
      <c r="H1494" s="257"/>
      <c r="I1494" s="257"/>
      <c r="J1494" s="257"/>
      <c r="K1494" s="257"/>
      <c r="L1494" s="257"/>
      <c r="M1494" s="257"/>
      <c r="N1494" s="257"/>
      <c r="O1494" s="257"/>
      <c r="P1494" s="257"/>
      <c r="Q1494" s="257">
        <f>Q1493</f>
        <v>0</v>
      </c>
      <c r="R1494" s="257"/>
      <c r="S1494" s="257"/>
      <c r="T1494" s="257"/>
      <c r="U1494" s="257"/>
      <c r="V1494" s="257"/>
      <c r="W1494" s="257"/>
      <c r="X1494" s="257"/>
      <c r="Y1494" s="257"/>
      <c r="Z1494" s="257"/>
      <c r="AA1494" s="257"/>
      <c r="AB1494" s="257"/>
      <c r="AC1494" s="257"/>
      <c r="AD1494" s="257"/>
      <c r="AE1494" s="364">
        <f>AE1493</f>
        <v>0</v>
      </c>
      <c r="AF1494" s="364">
        <f t="shared" ref="AF1494:AR1494" si="3605">AF1493</f>
        <v>0</v>
      </c>
      <c r="AG1494" s="364">
        <f t="shared" si="3605"/>
        <v>0</v>
      </c>
      <c r="AH1494" s="364">
        <f t="shared" si="3605"/>
        <v>0</v>
      </c>
      <c r="AI1494" s="364">
        <f t="shared" si="3605"/>
        <v>0</v>
      </c>
      <c r="AJ1494" s="364">
        <f t="shared" si="3605"/>
        <v>0</v>
      </c>
      <c r="AK1494" s="364">
        <f t="shared" si="3605"/>
        <v>0</v>
      </c>
      <c r="AL1494" s="364">
        <f t="shared" si="3605"/>
        <v>0</v>
      </c>
      <c r="AM1494" s="364">
        <f t="shared" si="3605"/>
        <v>0</v>
      </c>
      <c r="AN1494" s="364">
        <f t="shared" si="3605"/>
        <v>0</v>
      </c>
      <c r="AO1494" s="364">
        <f t="shared" si="3605"/>
        <v>0</v>
      </c>
      <c r="AP1494" s="364">
        <f t="shared" si="3605"/>
        <v>0</v>
      </c>
      <c r="AQ1494" s="364">
        <f t="shared" si="3605"/>
        <v>0</v>
      </c>
      <c r="AR1494" s="364">
        <f t="shared" si="3605"/>
        <v>0</v>
      </c>
      <c r="AS1494" s="268"/>
    </row>
    <row r="1495" spans="1:45" ht="15" hidden="1" customHeight="1" outlineLevel="1">
      <c r="A1495" s="466"/>
      <c r="B1495" s="384"/>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365"/>
      <c r="AF1495" s="378"/>
      <c r="AG1495" s="378"/>
      <c r="AH1495" s="378"/>
      <c r="AI1495" s="378"/>
      <c r="AJ1495" s="378"/>
      <c r="AK1495" s="378"/>
      <c r="AL1495" s="378"/>
      <c r="AM1495" s="378"/>
      <c r="AN1495" s="378"/>
      <c r="AO1495" s="378"/>
      <c r="AP1495" s="378"/>
      <c r="AQ1495" s="378"/>
      <c r="AR1495" s="378"/>
      <c r="AS1495" s="268"/>
    </row>
    <row r="1496" spans="1:45" ht="15" hidden="1" customHeight="1" outlineLevel="1">
      <c r="A1496" s="466"/>
      <c r="B1496" s="250" t="s">
        <v>499</v>
      </c>
      <c r="C1496" s="253"/>
      <c r="D1496" s="253"/>
      <c r="E1496" s="253"/>
      <c r="F1496" s="253"/>
      <c r="G1496" s="253"/>
      <c r="H1496" s="253"/>
      <c r="I1496" s="253"/>
      <c r="J1496" s="253"/>
      <c r="K1496" s="253"/>
      <c r="L1496" s="253"/>
      <c r="M1496" s="253"/>
      <c r="N1496" s="253"/>
      <c r="O1496" s="253"/>
      <c r="P1496" s="253"/>
      <c r="Q1496" s="253"/>
      <c r="R1496" s="253"/>
      <c r="S1496" s="253"/>
      <c r="T1496" s="253"/>
      <c r="U1496" s="253"/>
      <c r="V1496" s="253"/>
      <c r="W1496" s="253"/>
      <c r="X1496" s="253"/>
      <c r="Y1496" s="253"/>
      <c r="Z1496" s="253"/>
      <c r="AA1496" s="253"/>
      <c r="AB1496" s="253"/>
      <c r="AC1496" s="253"/>
      <c r="AD1496" s="253"/>
      <c r="AE1496" s="365"/>
      <c r="AF1496" s="378"/>
      <c r="AG1496" s="378"/>
      <c r="AH1496" s="378"/>
      <c r="AI1496" s="378"/>
      <c r="AJ1496" s="378"/>
      <c r="AK1496" s="378"/>
      <c r="AL1496" s="378"/>
      <c r="AM1496" s="378"/>
      <c r="AN1496" s="378"/>
      <c r="AO1496" s="378"/>
      <c r="AP1496" s="378"/>
      <c r="AQ1496" s="378"/>
      <c r="AR1496" s="378"/>
      <c r="AS1496" s="268"/>
    </row>
    <row r="1497" spans="1:45" ht="28.5" hidden="1" customHeight="1" outlineLevel="1">
      <c r="A1497" s="466">
        <v>36</v>
      </c>
      <c r="B1497" s="381" t="s">
        <v>128</v>
      </c>
      <c r="C1497" s="253" t="s">
        <v>25</v>
      </c>
      <c r="D1497" s="257"/>
      <c r="E1497" s="257"/>
      <c r="F1497" s="257"/>
      <c r="G1497" s="257"/>
      <c r="H1497" s="257"/>
      <c r="I1497" s="257"/>
      <c r="J1497" s="257"/>
      <c r="K1497" s="257"/>
      <c r="L1497" s="257"/>
      <c r="M1497" s="257"/>
      <c r="N1497" s="257"/>
      <c r="O1497" s="257"/>
      <c r="P1497" s="257"/>
      <c r="Q1497" s="257">
        <v>12</v>
      </c>
      <c r="R1497" s="257"/>
      <c r="S1497" s="257"/>
      <c r="T1497" s="257"/>
      <c r="U1497" s="257"/>
      <c r="V1497" s="257"/>
      <c r="W1497" s="257"/>
      <c r="X1497" s="257"/>
      <c r="Y1497" s="257"/>
      <c r="Z1497" s="257"/>
      <c r="AA1497" s="257"/>
      <c r="AB1497" s="257"/>
      <c r="AC1497" s="257"/>
      <c r="AD1497" s="257"/>
      <c r="AE1497" s="379"/>
      <c r="AF1497" s="368"/>
      <c r="AG1497" s="368"/>
      <c r="AH1497" s="368"/>
      <c r="AI1497" s="368"/>
      <c r="AJ1497" s="368"/>
      <c r="AK1497" s="368"/>
      <c r="AL1497" s="368"/>
      <c r="AM1497" s="368"/>
      <c r="AN1497" s="368"/>
      <c r="AO1497" s="368"/>
      <c r="AP1497" s="368"/>
      <c r="AQ1497" s="368"/>
      <c r="AR1497" s="368"/>
      <c r="AS1497" s="258">
        <f>SUM(AE1497:AR1497)</f>
        <v>0</v>
      </c>
    </row>
    <row r="1498" spans="1:45" ht="15" hidden="1" customHeight="1" outlineLevel="1">
      <c r="A1498" s="466"/>
      <c r="B1498" s="256" t="s">
        <v>742</v>
      </c>
      <c r="C1498" s="253" t="s">
        <v>163</v>
      </c>
      <c r="D1498" s="257"/>
      <c r="E1498" s="257"/>
      <c r="F1498" s="257"/>
      <c r="G1498" s="257"/>
      <c r="H1498" s="257"/>
      <c r="I1498" s="257"/>
      <c r="J1498" s="257"/>
      <c r="K1498" s="257"/>
      <c r="L1498" s="257"/>
      <c r="M1498" s="257"/>
      <c r="N1498" s="257"/>
      <c r="O1498" s="257"/>
      <c r="P1498" s="257"/>
      <c r="Q1498" s="257">
        <f>Q1497</f>
        <v>12</v>
      </c>
      <c r="R1498" s="257"/>
      <c r="S1498" s="257"/>
      <c r="T1498" s="257"/>
      <c r="U1498" s="257"/>
      <c r="V1498" s="257"/>
      <c r="W1498" s="257"/>
      <c r="X1498" s="257"/>
      <c r="Y1498" s="257"/>
      <c r="Z1498" s="257"/>
      <c r="AA1498" s="257"/>
      <c r="AB1498" s="257"/>
      <c r="AC1498" s="257"/>
      <c r="AD1498" s="257"/>
      <c r="AE1498" s="364">
        <f>AE1497</f>
        <v>0</v>
      </c>
      <c r="AF1498" s="364">
        <f t="shared" ref="AF1498:AR1498" si="3606">AF1497</f>
        <v>0</v>
      </c>
      <c r="AG1498" s="364">
        <f t="shared" si="3606"/>
        <v>0</v>
      </c>
      <c r="AH1498" s="364">
        <f t="shared" si="3606"/>
        <v>0</v>
      </c>
      <c r="AI1498" s="364">
        <f t="shared" si="3606"/>
        <v>0</v>
      </c>
      <c r="AJ1498" s="364">
        <f t="shared" si="3606"/>
        <v>0</v>
      </c>
      <c r="AK1498" s="364">
        <f t="shared" si="3606"/>
        <v>0</v>
      </c>
      <c r="AL1498" s="364">
        <f t="shared" si="3606"/>
        <v>0</v>
      </c>
      <c r="AM1498" s="364">
        <f t="shared" si="3606"/>
        <v>0</v>
      </c>
      <c r="AN1498" s="364">
        <f t="shared" si="3606"/>
        <v>0</v>
      </c>
      <c r="AO1498" s="364">
        <f t="shared" si="3606"/>
        <v>0</v>
      </c>
      <c r="AP1498" s="364">
        <f t="shared" si="3606"/>
        <v>0</v>
      </c>
      <c r="AQ1498" s="364">
        <f t="shared" si="3606"/>
        <v>0</v>
      </c>
      <c r="AR1498" s="364">
        <f t="shared" si="3606"/>
        <v>0</v>
      </c>
      <c r="AS1498" s="268"/>
    </row>
    <row r="1499" spans="1:45" ht="15" hidden="1" customHeight="1" outlineLevel="1">
      <c r="A1499" s="466"/>
      <c r="B1499" s="381"/>
      <c r="C1499" s="253"/>
      <c r="D1499" s="253"/>
      <c r="E1499" s="253"/>
      <c r="F1499" s="253"/>
      <c r="G1499" s="253"/>
      <c r="H1499" s="253"/>
      <c r="I1499" s="253"/>
      <c r="J1499" s="253"/>
      <c r="K1499" s="253"/>
      <c r="L1499" s="253"/>
      <c r="M1499" s="253"/>
      <c r="N1499" s="253"/>
      <c r="O1499" s="253"/>
      <c r="P1499" s="253"/>
      <c r="Q1499" s="253"/>
      <c r="R1499" s="253"/>
      <c r="S1499" s="253"/>
      <c r="T1499" s="253"/>
      <c r="U1499" s="253"/>
      <c r="V1499" s="253"/>
      <c r="W1499" s="253"/>
      <c r="X1499" s="253"/>
      <c r="Y1499" s="253"/>
      <c r="Z1499" s="253"/>
      <c r="AA1499" s="253"/>
      <c r="AB1499" s="253"/>
      <c r="AC1499" s="253"/>
      <c r="AD1499" s="253"/>
      <c r="AE1499" s="365"/>
      <c r="AF1499" s="378"/>
      <c r="AG1499" s="378"/>
      <c r="AH1499" s="378"/>
      <c r="AI1499" s="378"/>
      <c r="AJ1499" s="378"/>
      <c r="AK1499" s="378"/>
      <c r="AL1499" s="378"/>
      <c r="AM1499" s="378"/>
      <c r="AN1499" s="378"/>
      <c r="AO1499" s="378"/>
      <c r="AP1499" s="378"/>
      <c r="AQ1499" s="378"/>
      <c r="AR1499" s="378"/>
      <c r="AS1499" s="268"/>
    </row>
    <row r="1500" spans="1:45" ht="15" hidden="1" customHeight="1" outlineLevel="1">
      <c r="A1500" s="466">
        <v>37</v>
      </c>
      <c r="B1500" s="381" t="s">
        <v>129</v>
      </c>
      <c r="C1500" s="253" t="s">
        <v>25</v>
      </c>
      <c r="D1500" s="257"/>
      <c r="E1500" s="257"/>
      <c r="F1500" s="257"/>
      <c r="G1500" s="257"/>
      <c r="H1500" s="257"/>
      <c r="I1500" s="257"/>
      <c r="J1500" s="257"/>
      <c r="K1500" s="257"/>
      <c r="L1500" s="257"/>
      <c r="M1500" s="257"/>
      <c r="N1500" s="257"/>
      <c r="O1500" s="257"/>
      <c r="P1500" s="257"/>
      <c r="Q1500" s="257">
        <v>12</v>
      </c>
      <c r="R1500" s="257"/>
      <c r="S1500" s="257"/>
      <c r="T1500" s="257"/>
      <c r="U1500" s="257"/>
      <c r="V1500" s="257"/>
      <c r="W1500" s="257"/>
      <c r="X1500" s="257"/>
      <c r="Y1500" s="257"/>
      <c r="Z1500" s="257"/>
      <c r="AA1500" s="257"/>
      <c r="AB1500" s="257"/>
      <c r="AC1500" s="257"/>
      <c r="AD1500" s="257"/>
      <c r="AE1500" s="379"/>
      <c r="AF1500" s="368"/>
      <c r="AG1500" s="368"/>
      <c r="AH1500" s="368"/>
      <c r="AI1500" s="368"/>
      <c r="AJ1500" s="368"/>
      <c r="AK1500" s="368"/>
      <c r="AL1500" s="368"/>
      <c r="AM1500" s="368"/>
      <c r="AN1500" s="368"/>
      <c r="AO1500" s="368"/>
      <c r="AP1500" s="368"/>
      <c r="AQ1500" s="368"/>
      <c r="AR1500" s="368"/>
      <c r="AS1500" s="258">
        <f>SUM(AE1500:AR1500)</f>
        <v>0</v>
      </c>
    </row>
    <row r="1501" spans="1:45" ht="15" hidden="1" customHeight="1" outlineLevel="1">
      <c r="A1501" s="466"/>
      <c r="B1501" s="256" t="s">
        <v>742</v>
      </c>
      <c r="C1501" s="253" t="s">
        <v>163</v>
      </c>
      <c r="D1501" s="257"/>
      <c r="E1501" s="257"/>
      <c r="F1501" s="257"/>
      <c r="G1501" s="257"/>
      <c r="H1501" s="257"/>
      <c r="I1501" s="257"/>
      <c r="J1501" s="257"/>
      <c r="K1501" s="257"/>
      <c r="L1501" s="257"/>
      <c r="M1501" s="257"/>
      <c r="N1501" s="257"/>
      <c r="O1501" s="257"/>
      <c r="P1501" s="257"/>
      <c r="Q1501" s="257">
        <f>Q1500</f>
        <v>12</v>
      </c>
      <c r="R1501" s="257"/>
      <c r="S1501" s="257"/>
      <c r="T1501" s="257"/>
      <c r="U1501" s="257"/>
      <c r="V1501" s="257"/>
      <c r="W1501" s="257"/>
      <c r="X1501" s="257"/>
      <c r="Y1501" s="257"/>
      <c r="Z1501" s="257"/>
      <c r="AA1501" s="257"/>
      <c r="AB1501" s="257"/>
      <c r="AC1501" s="257"/>
      <c r="AD1501" s="257"/>
      <c r="AE1501" s="364">
        <f>AE1500</f>
        <v>0</v>
      </c>
      <c r="AF1501" s="364">
        <f t="shared" ref="AF1501:AR1501" si="3607">AF1500</f>
        <v>0</v>
      </c>
      <c r="AG1501" s="364">
        <f t="shared" si="3607"/>
        <v>0</v>
      </c>
      <c r="AH1501" s="364">
        <f t="shared" si="3607"/>
        <v>0</v>
      </c>
      <c r="AI1501" s="364">
        <f t="shared" si="3607"/>
        <v>0</v>
      </c>
      <c r="AJ1501" s="364">
        <f t="shared" si="3607"/>
        <v>0</v>
      </c>
      <c r="AK1501" s="364">
        <f t="shared" si="3607"/>
        <v>0</v>
      </c>
      <c r="AL1501" s="364">
        <f t="shared" si="3607"/>
        <v>0</v>
      </c>
      <c r="AM1501" s="364">
        <f t="shared" si="3607"/>
        <v>0</v>
      </c>
      <c r="AN1501" s="364">
        <f t="shared" si="3607"/>
        <v>0</v>
      </c>
      <c r="AO1501" s="364">
        <f t="shared" si="3607"/>
        <v>0</v>
      </c>
      <c r="AP1501" s="364">
        <f t="shared" si="3607"/>
        <v>0</v>
      </c>
      <c r="AQ1501" s="364">
        <f t="shared" si="3607"/>
        <v>0</v>
      </c>
      <c r="AR1501" s="364">
        <f t="shared" si="3607"/>
        <v>0</v>
      </c>
      <c r="AS1501" s="268"/>
    </row>
    <row r="1502" spans="1:45" ht="15" hidden="1" customHeight="1" outlineLevel="1">
      <c r="A1502" s="466"/>
      <c r="B1502" s="381"/>
      <c r="C1502" s="253"/>
      <c r="D1502" s="253"/>
      <c r="E1502" s="253"/>
      <c r="F1502" s="253"/>
      <c r="G1502" s="253"/>
      <c r="H1502" s="253"/>
      <c r="I1502" s="253"/>
      <c r="J1502" s="253"/>
      <c r="K1502" s="253"/>
      <c r="L1502" s="253"/>
      <c r="M1502" s="253"/>
      <c r="N1502" s="253"/>
      <c r="O1502" s="253"/>
      <c r="P1502" s="253"/>
      <c r="Q1502" s="253"/>
      <c r="R1502" s="253"/>
      <c r="S1502" s="253"/>
      <c r="T1502" s="253"/>
      <c r="U1502" s="253"/>
      <c r="V1502" s="253"/>
      <c r="W1502" s="253"/>
      <c r="X1502" s="253"/>
      <c r="Y1502" s="253"/>
      <c r="Z1502" s="253"/>
      <c r="AA1502" s="253"/>
      <c r="AB1502" s="253"/>
      <c r="AC1502" s="253"/>
      <c r="AD1502" s="253"/>
      <c r="AE1502" s="365"/>
      <c r="AF1502" s="378"/>
      <c r="AG1502" s="378"/>
      <c r="AH1502" s="378"/>
      <c r="AI1502" s="378"/>
      <c r="AJ1502" s="378"/>
      <c r="AK1502" s="378"/>
      <c r="AL1502" s="378"/>
      <c r="AM1502" s="378"/>
      <c r="AN1502" s="378"/>
      <c r="AO1502" s="378"/>
      <c r="AP1502" s="378"/>
      <c r="AQ1502" s="378"/>
      <c r="AR1502" s="378"/>
      <c r="AS1502" s="268"/>
    </row>
    <row r="1503" spans="1:45" ht="15" hidden="1" customHeight="1" outlineLevel="1">
      <c r="A1503" s="466">
        <v>38</v>
      </c>
      <c r="B1503" s="381" t="s">
        <v>130</v>
      </c>
      <c r="C1503" s="253" t="s">
        <v>25</v>
      </c>
      <c r="D1503" s="257"/>
      <c r="E1503" s="257"/>
      <c r="F1503" s="257"/>
      <c r="G1503" s="257"/>
      <c r="H1503" s="257"/>
      <c r="I1503" s="257"/>
      <c r="J1503" s="257"/>
      <c r="K1503" s="257"/>
      <c r="L1503" s="257"/>
      <c r="M1503" s="257"/>
      <c r="N1503" s="257"/>
      <c r="O1503" s="257"/>
      <c r="P1503" s="257"/>
      <c r="Q1503" s="257">
        <v>12</v>
      </c>
      <c r="R1503" s="257"/>
      <c r="S1503" s="257"/>
      <c r="T1503" s="257"/>
      <c r="U1503" s="257"/>
      <c r="V1503" s="257"/>
      <c r="W1503" s="257"/>
      <c r="X1503" s="257"/>
      <c r="Y1503" s="257"/>
      <c r="Z1503" s="257"/>
      <c r="AA1503" s="257"/>
      <c r="AB1503" s="257"/>
      <c r="AC1503" s="257"/>
      <c r="AD1503" s="257"/>
      <c r="AE1503" s="379"/>
      <c r="AF1503" s="368"/>
      <c r="AG1503" s="368"/>
      <c r="AH1503" s="368"/>
      <c r="AI1503" s="368"/>
      <c r="AJ1503" s="368"/>
      <c r="AK1503" s="368"/>
      <c r="AL1503" s="368"/>
      <c r="AM1503" s="368"/>
      <c r="AN1503" s="368"/>
      <c r="AO1503" s="368"/>
      <c r="AP1503" s="368"/>
      <c r="AQ1503" s="368"/>
      <c r="AR1503" s="368"/>
      <c r="AS1503" s="258">
        <f>SUM(AE1503:AR1503)</f>
        <v>0</v>
      </c>
    </row>
    <row r="1504" spans="1:45" ht="15" hidden="1" customHeight="1" outlineLevel="1">
      <c r="A1504" s="466"/>
      <c r="B1504" s="256" t="s">
        <v>742</v>
      </c>
      <c r="C1504" s="253" t="s">
        <v>163</v>
      </c>
      <c r="D1504" s="257"/>
      <c r="E1504" s="257"/>
      <c r="F1504" s="257"/>
      <c r="G1504" s="257"/>
      <c r="H1504" s="257"/>
      <c r="I1504" s="257"/>
      <c r="J1504" s="257"/>
      <c r="K1504" s="257"/>
      <c r="L1504" s="257"/>
      <c r="M1504" s="257"/>
      <c r="N1504" s="257"/>
      <c r="O1504" s="257"/>
      <c r="P1504" s="257"/>
      <c r="Q1504" s="257">
        <f>Q1503</f>
        <v>12</v>
      </c>
      <c r="R1504" s="257"/>
      <c r="S1504" s="257"/>
      <c r="T1504" s="257"/>
      <c r="U1504" s="257"/>
      <c r="V1504" s="257"/>
      <c r="W1504" s="257"/>
      <c r="X1504" s="257"/>
      <c r="Y1504" s="257"/>
      <c r="Z1504" s="257"/>
      <c r="AA1504" s="257"/>
      <c r="AB1504" s="257"/>
      <c r="AC1504" s="257"/>
      <c r="AD1504" s="257"/>
      <c r="AE1504" s="364">
        <f>AE1503</f>
        <v>0</v>
      </c>
      <c r="AF1504" s="364">
        <f t="shared" ref="AF1504:AR1504" si="3608">AF1503</f>
        <v>0</v>
      </c>
      <c r="AG1504" s="364">
        <f t="shared" si="3608"/>
        <v>0</v>
      </c>
      <c r="AH1504" s="364">
        <f t="shared" si="3608"/>
        <v>0</v>
      </c>
      <c r="AI1504" s="364">
        <f t="shared" si="3608"/>
        <v>0</v>
      </c>
      <c r="AJ1504" s="364">
        <f t="shared" si="3608"/>
        <v>0</v>
      </c>
      <c r="AK1504" s="364">
        <f t="shared" si="3608"/>
        <v>0</v>
      </c>
      <c r="AL1504" s="364">
        <f t="shared" si="3608"/>
        <v>0</v>
      </c>
      <c r="AM1504" s="364">
        <f t="shared" si="3608"/>
        <v>0</v>
      </c>
      <c r="AN1504" s="364">
        <f t="shared" si="3608"/>
        <v>0</v>
      </c>
      <c r="AO1504" s="364">
        <f t="shared" si="3608"/>
        <v>0</v>
      </c>
      <c r="AP1504" s="364">
        <f t="shared" si="3608"/>
        <v>0</v>
      </c>
      <c r="AQ1504" s="364">
        <f t="shared" si="3608"/>
        <v>0</v>
      </c>
      <c r="AR1504" s="364">
        <f t="shared" si="3608"/>
        <v>0</v>
      </c>
      <c r="AS1504" s="268"/>
    </row>
    <row r="1505" spans="1:45" ht="15" hidden="1" customHeight="1" outlineLevel="1">
      <c r="A1505" s="466"/>
      <c r="B1505" s="381"/>
      <c r="C1505" s="253"/>
      <c r="D1505" s="253"/>
      <c r="E1505" s="253"/>
      <c r="F1505" s="253"/>
      <c r="G1505" s="253"/>
      <c r="H1505" s="253"/>
      <c r="I1505" s="253"/>
      <c r="J1505" s="253"/>
      <c r="K1505" s="253"/>
      <c r="L1505" s="253"/>
      <c r="M1505" s="253"/>
      <c r="N1505" s="253"/>
      <c r="O1505" s="253"/>
      <c r="P1505" s="253"/>
      <c r="Q1505" s="253"/>
      <c r="R1505" s="253"/>
      <c r="S1505" s="253"/>
      <c r="T1505" s="253"/>
      <c r="U1505" s="253"/>
      <c r="V1505" s="253"/>
      <c r="W1505" s="253"/>
      <c r="X1505" s="253"/>
      <c r="Y1505" s="253"/>
      <c r="Z1505" s="253"/>
      <c r="AA1505" s="253"/>
      <c r="AB1505" s="253"/>
      <c r="AC1505" s="253"/>
      <c r="AD1505" s="253"/>
      <c r="AE1505" s="365"/>
      <c r="AF1505" s="378"/>
      <c r="AG1505" s="378"/>
      <c r="AH1505" s="378"/>
      <c r="AI1505" s="378"/>
      <c r="AJ1505" s="378"/>
      <c r="AK1505" s="378"/>
      <c r="AL1505" s="378"/>
      <c r="AM1505" s="378"/>
      <c r="AN1505" s="378"/>
      <c r="AO1505" s="378"/>
      <c r="AP1505" s="378"/>
      <c r="AQ1505" s="378"/>
      <c r="AR1505" s="378"/>
      <c r="AS1505" s="268"/>
    </row>
    <row r="1506" spans="1:45" ht="15" hidden="1" customHeight="1" outlineLevel="1">
      <c r="A1506" s="466">
        <v>39</v>
      </c>
      <c r="B1506" s="381" t="s">
        <v>131</v>
      </c>
      <c r="C1506" s="253" t="s">
        <v>25</v>
      </c>
      <c r="D1506" s="257"/>
      <c r="E1506" s="257"/>
      <c r="F1506" s="257"/>
      <c r="G1506" s="257"/>
      <c r="H1506" s="257"/>
      <c r="I1506" s="257"/>
      <c r="J1506" s="257"/>
      <c r="K1506" s="257"/>
      <c r="L1506" s="257"/>
      <c r="M1506" s="257"/>
      <c r="N1506" s="257"/>
      <c r="O1506" s="257"/>
      <c r="P1506" s="257"/>
      <c r="Q1506" s="257">
        <v>12</v>
      </c>
      <c r="R1506" s="257"/>
      <c r="S1506" s="257"/>
      <c r="T1506" s="257"/>
      <c r="U1506" s="257"/>
      <c r="V1506" s="257"/>
      <c r="W1506" s="257"/>
      <c r="X1506" s="257"/>
      <c r="Y1506" s="257"/>
      <c r="Z1506" s="257"/>
      <c r="AA1506" s="257"/>
      <c r="AB1506" s="257"/>
      <c r="AC1506" s="257"/>
      <c r="AD1506" s="257"/>
      <c r="AE1506" s="379"/>
      <c r="AF1506" s="368"/>
      <c r="AG1506" s="368"/>
      <c r="AH1506" s="368"/>
      <c r="AI1506" s="368"/>
      <c r="AJ1506" s="368"/>
      <c r="AK1506" s="368"/>
      <c r="AL1506" s="368"/>
      <c r="AM1506" s="368"/>
      <c r="AN1506" s="368"/>
      <c r="AO1506" s="368"/>
      <c r="AP1506" s="368"/>
      <c r="AQ1506" s="368"/>
      <c r="AR1506" s="368"/>
      <c r="AS1506" s="258">
        <f>SUM(AE1506:AR1506)</f>
        <v>0</v>
      </c>
    </row>
    <row r="1507" spans="1:45" ht="15" hidden="1" customHeight="1" outlineLevel="1">
      <c r="A1507" s="466"/>
      <c r="B1507" s="256" t="s">
        <v>742</v>
      </c>
      <c r="C1507" s="253" t="s">
        <v>163</v>
      </c>
      <c r="D1507" s="257"/>
      <c r="E1507" s="257"/>
      <c r="F1507" s="257"/>
      <c r="G1507" s="257"/>
      <c r="H1507" s="257"/>
      <c r="I1507" s="257"/>
      <c r="J1507" s="257"/>
      <c r="K1507" s="257"/>
      <c r="L1507" s="257"/>
      <c r="M1507" s="257"/>
      <c r="N1507" s="257"/>
      <c r="O1507" s="257"/>
      <c r="P1507" s="257"/>
      <c r="Q1507" s="257">
        <f>Q1506</f>
        <v>12</v>
      </c>
      <c r="R1507" s="257"/>
      <c r="S1507" s="257"/>
      <c r="T1507" s="257"/>
      <c r="U1507" s="257"/>
      <c r="V1507" s="257"/>
      <c r="W1507" s="257"/>
      <c r="X1507" s="257"/>
      <c r="Y1507" s="257"/>
      <c r="Z1507" s="257"/>
      <c r="AA1507" s="257"/>
      <c r="AB1507" s="257"/>
      <c r="AC1507" s="257"/>
      <c r="AD1507" s="257"/>
      <c r="AE1507" s="364">
        <f>AE1506</f>
        <v>0</v>
      </c>
      <c r="AF1507" s="364">
        <f t="shared" ref="AF1507:AR1507" si="3609">AF1506</f>
        <v>0</v>
      </c>
      <c r="AG1507" s="364">
        <f t="shared" si="3609"/>
        <v>0</v>
      </c>
      <c r="AH1507" s="364">
        <f t="shared" si="3609"/>
        <v>0</v>
      </c>
      <c r="AI1507" s="364">
        <f t="shared" si="3609"/>
        <v>0</v>
      </c>
      <c r="AJ1507" s="364">
        <f t="shared" si="3609"/>
        <v>0</v>
      </c>
      <c r="AK1507" s="364">
        <f t="shared" si="3609"/>
        <v>0</v>
      </c>
      <c r="AL1507" s="364">
        <f t="shared" si="3609"/>
        <v>0</v>
      </c>
      <c r="AM1507" s="364">
        <f t="shared" si="3609"/>
        <v>0</v>
      </c>
      <c r="AN1507" s="364">
        <f t="shared" si="3609"/>
        <v>0</v>
      </c>
      <c r="AO1507" s="364">
        <f t="shared" si="3609"/>
        <v>0</v>
      </c>
      <c r="AP1507" s="364">
        <f t="shared" si="3609"/>
        <v>0</v>
      </c>
      <c r="AQ1507" s="364">
        <f t="shared" si="3609"/>
        <v>0</v>
      </c>
      <c r="AR1507" s="364">
        <f t="shared" si="3609"/>
        <v>0</v>
      </c>
      <c r="AS1507" s="268"/>
    </row>
    <row r="1508" spans="1:45" ht="15" hidden="1" customHeight="1" outlineLevel="1">
      <c r="A1508" s="466"/>
      <c r="B1508" s="381"/>
      <c r="C1508" s="253"/>
      <c r="D1508" s="253"/>
      <c r="E1508" s="253"/>
      <c r="F1508" s="253"/>
      <c r="G1508" s="253"/>
      <c r="H1508" s="253"/>
      <c r="I1508" s="253"/>
      <c r="J1508" s="253"/>
      <c r="K1508" s="253"/>
      <c r="L1508" s="253"/>
      <c r="M1508" s="253"/>
      <c r="N1508" s="253"/>
      <c r="O1508" s="253"/>
      <c r="P1508" s="253"/>
      <c r="Q1508" s="253"/>
      <c r="R1508" s="253"/>
      <c r="S1508" s="253"/>
      <c r="T1508" s="253"/>
      <c r="U1508" s="253"/>
      <c r="V1508" s="253"/>
      <c r="W1508" s="253"/>
      <c r="X1508" s="253"/>
      <c r="Y1508" s="253"/>
      <c r="Z1508" s="253"/>
      <c r="AA1508" s="253"/>
      <c r="AB1508" s="253"/>
      <c r="AC1508" s="253"/>
      <c r="AD1508" s="253"/>
      <c r="AE1508" s="365"/>
      <c r="AF1508" s="378"/>
      <c r="AG1508" s="378"/>
      <c r="AH1508" s="378"/>
      <c r="AI1508" s="378"/>
      <c r="AJ1508" s="378"/>
      <c r="AK1508" s="378"/>
      <c r="AL1508" s="378"/>
      <c r="AM1508" s="378"/>
      <c r="AN1508" s="378"/>
      <c r="AO1508" s="378"/>
      <c r="AP1508" s="378"/>
      <c r="AQ1508" s="378"/>
      <c r="AR1508" s="378"/>
      <c r="AS1508" s="268"/>
    </row>
    <row r="1509" spans="1:45" ht="15" hidden="1" customHeight="1" outlineLevel="1">
      <c r="A1509" s="466">
        <v>40</v>
      </c>
      <c r="B1509" s="381" t="s">
        <v>132</v>
      </c>
      <c r="C1509" s="253" t="s">
        <v>25</v>
      </c>
      <c r="D1509" s="257"/>
      <c r="E1509" s="257"/>
      <c r="F1509" s="257"/>
      <c r="G1509" s="257"/>
      <c r="H1509" s="257"/>
      <c r="I1509" s="257"/>
      <c r="J1509" s="257"/>
      <c r="K1509" s="257"/>
      <c r="L1509" s="257"/>
      <c r="M1509" s="257"/>
      <c r="N1509" s="257"/>
      <c r="O1509" s="257"/>
      <c r="P1509" s="257"/>
      <c r="Q1509" s="257">
        <v>12</v>
      </c>
      <c r="R1509" s="257"/>
      <c r="S1509" s="257"/>
      <c r="T1509" s="257"/>
      <c r="U1509" s="257"/>
      <c r="V1509" s="257"/>
      <c r="W1509" s="257"/>
      <c r="X1509" s="257"/>
      <c r="Y1509" s="257"/>
      <c r="Z1509" s="257"/>
      <c r="AA1509" s="257"/>
      <c r="AB1509" s="257"/>
      <c r="AC1509" s="257"/>
      <c r="AD1509" s="257"/>
      <c r="AE1509" s="379"/>
      <c r="AF1509" s="368"/>
      <c r="AG1509" s="368"/>
      <c r="AH1509" s="368"/>
      <c r="AI1509" s="368"/>
      <c r="AJ1509" s="368"/>
      <c r="AK1509" s="368"/>
      <c r="AL1509" s="368"/>
      <c r="AM1509" s="368"/>
      <c r="AN1509" s="368"/>
      <c r="AO1509" s="368"/>
      <c r="AP1509" s="368"/>
      <c r="AQ1509" s="368"/>
      <c r="AR1509" s="368"/>
      <c r="AS1509" s="258">
        <f>SUM(AE1509:AR1509)</f>
        <v>0</v>
      </c>
    </row>
    <row r="1510" spans="1:45" ht="15" hidden="1" customHeight="1" outlineLevel="1">
      <c r="A1510" s="466"/>
      <c r="B1510" s="256" t="s">
        <v>742</v>
      </c>
      <c r="C1510" s="253" t="s">
        <v>163</v>
      </c>
      <c r="D1510" s="257"/>
      <c r="E1510" s="257"/>
      <c r="F1510" s="257"/>
      <c r="G1510" s="257"/>
      <c r="H1510" s="257"/>
      <c r="I1510" s="257"/>
      <c r="J1510" s="257"/>
      <c r="K1510" s="257"/>
      <c r="L1510" s="257"/>
      <c r="M1510" s="257"/>
      <c r="N1510" s="257"/>
      <c r="O1510" s="257"/>
      <c r="P1510" s="257"/>
      <c r="Q1510" s="257">
        <f>Q1509</f>
        <v>12</v>
      </c>
      <c r="R1510" s="257"/>
      <c r="S1510" s="257"/>
      <c r="T1510" s="257"/>
      <c r="U1510" s="257"/>
      <c r="V1510" s="257"/>
      <c r="W1510" s="257"/>
      <c r="X1510" s="257"/>
      <c r="Y1510" s="257"/>
      <c r="Z1510" s="257"/>
      <c r="AA1510" s="257"/>
      <c r="AB1510" s="257"/>
      <c r="AC1510" s="257"/>
      <c r="AD1510" s="257"/>
      <c r="AE1510" s="364">
        <f>AE1509</f>
        <v>0</v>
      </c>
      <c r="AF1510" s="364">
        <f t="shared" ref="AF1510:AR1510" si="3610">AF1509</f>
        <v>0</v>
      </c>
      <c r="AG1510" s="364">
        <f t="shared" si="3610"/>
        <v>0</v>
      </c>
      <c r="AH1510" s="364">
        <f t="shared" si="3610"/>
        <v>0</v>
      </c>
      <c r="AI1510" s="364">
        <f t="shared" si="3610"/>
        <v>0</v>
      </c>
      <c r="AJ1510" s="364">
        <f t="shared" si="3610"/>
        <v>0</v>
      </c>
      <c r="AK1510" s="364">
        <f t="shared" si="3610"/>
        <v>0</v>
      </c>
      <c r="AL1510" s="364">
        <f t="shared" si="3610"/>
        <v>0</v>
      </c>
      <c r="AM1510" s="364">
        <f t="shared" si="3610"/>
        <v>0</v>
      </c>
      <c r="AN1510" s="364">
        <f t="shared" si="3610"/>
        <v>0</v>
      </c>
      <c r="AO1510" s="364">
        <f t="shared" si="3610"/>
        <v>0</v>
      </c>
      <c r="AP1510" s="364">
        <f t="shared" si="3610"/>
        <v>0</v>
      </c>
      <c r="AQ1510" s="364">
        <f t="shared" si="3610"/>
        <v>0</v>
      </c>
      <c r="AR1510" s="364">
        <f t="shared" si="3610"/>
        <v>0</v>
      </c>
      <c r="AS1510" s="268"/>
    </row>
    <row r="1511" spans="1:45" ht="15" hidden="1" customHeight="1" outlineLevel="1">
      <c r="A1511" s="466"/>
      <c r="B1511" s="381"/>
      <c r="C1511" s="253"/>
      <c r="D1511" s="253"/>
      <c r="E1511" s="253"/>
      <c r="F1511" s="253"/>
      <c r="G1511" s="253"/>
      <c r="H1511" s="253"/>
      <c r="I1511" s="253"/>
      <c r="J1511" s="253"/>
      <c r="K1511" s="253"/>
      <c r="L1511" s="253"/>
      <c r="M1511" s="253"/>
      <c r="N1511" s="253"/>
      <c r="O1511" s="253"/>
      <c r="P1511" s="253"/>
      <c r="Q1511" s="253"/>
      <c r="R1511" s="253"/>
      <c r="S1511" s="253"/>
      <c r="T1511" s="253"/>
      <c r="U1511" s="253"/>
      <c r="V1511" s="253"/>
      <c r="W1511" s="253"/>
      <c r="X1511" s="253"/>
      <c r="Y1511" s="253"/>
      <c r="Z1511" s="253"/>
      <c r="AA1511" s="253"/>
      <c r="AB1511" s="253"/>
      <c r="AC1511" s="253"/>
      <c r="AD1511" s="253"/>
      <c r="AE1511" s="365"/>
      <c r="AF1511" s="378"/>
      <c r="AG1511" s="378"/>
      <c r="AH1511" s="378"/>
      <c r="AI1511" s="378"/>
      <c r="AJ1511" s="378"/>
      <c r="AK1511" s="378"/>
      <c r="AL1511" s="378"/>
      <c r="AM1511" s="378"/>
      <c r="AN1511" s="378"/>
      <c r="AO1511" s="378"/>
      <c r="AP1511" s="378"/>
      <c r="AQ1511" s="378"/>
      <c r="AR1511" s="378"/>
      <c r="AS1511" s="268"/>
    </row>
    <row r="1512" spans="1:45" ht="28.5" hidden="1" customHeight="1" outlineLevel="1">
      <c r="A1512" s="466">
        <v>41</v>
      </c>
      <c r="B1512" s="381" t="s">
        <v>133</v>
      </c>
      <c r="C1512" s="253" t="s">
        <v>25</v>
      </c>
      <c r="D1512" s="257"/>
      <c r="E1512" s="257"/>
      <c r="F1512" s="257"/>
      <c r="G1512" s="257"/>
      <c r="H1512" s="257"/>
      <c r="I1512" s="257"/>
      <c r="J1512" s="257"/>
      <c r="K1512" s="257"/>
      <c r="L1512" s="257"/>
      <c r="M1512" s="257"/>
      <c r="N1512" s="257"/>
      <c r="O1512" s="257"/>
      <c r="P1512" s="257"/>
      <c r="Q1512" s="257">
        <v>12</v>
      </c>
      <c r="R1512" s="257"/>
      <c r="S1512" s="257"/>
      <c r="T1512" s="257"/>
      <c r="U1512" s="257"/>
      <c r="V1512" s="257"/>
      <c r="W1512" s="257"/>
      <c r="X1512" s="257"/>
      <c r="Y1512" s="257"/>
      <c r="Z1512" s="257"/>
      <c r="AA1512" s="257"/>
      <c r="AB1512" s="257"/>
      <c r="AC1512" s="257"/>
      <c r="AD1512" s="257"/>
      <c r="AE1512" s="379"/>
      <c r="AF1512" s="368"/>
      <c r="AG1512" s="368"/>
      <c r="AH1512" s="368"/>
      <c r="AI1512" s="368"/>
      <c r="AJ1512" s="368"/>
      <c r="AK1512" s="368"/>
      <c r="AL1512" s="368"/>
      <c r="AM1512" s="368"/>
      <c r="AN1512" s="368"/>
      <c r="AO1512" s="368"/>
      <c r="AP1512" s="368"/>
      <c r="AQ1512" s="368"/>
      <c r="AR1512" s="368"/>
      <c r="AS1512" s="258">
        <f>SUM(AE1512:AR1512)</f>
        <v>0</v>
      </c>
    </row>
    <row r="1513" spans="1:45" ht="15" hidden="1" customHeight="1" outlineLevel="1">
      <c r="A1513" s="466"/>
      <c r="B1513" s="256" t="s">
        <v>742</v>
      </c>
      <c r="C1513" s="253" t="s">
        <v>163</v>
      </c>
      <c r="D1513" s="257"/>
      <c r="E1513" s="257"/>
      <c r="F1513" s="257"/>
      <c r="G1513" s="257"/>
      <c r="H1513" s="257"/>
      <c r="I1513" s="257"/>
      <c r="J1513" s="257"/>
      <c r="K1513" s="257"/>
      <c r="L1513" s="257"/>
      <c r="M1513" s="257"/>
      <c r="N1513" s="257"/>
      <c r="O1513" s="257"/>
      <c r="P1513" s="257"/>
      <c r="Q1513" s="257">
        <f>Q1512</f>
        <v>12</v>
      </c>
      <c r="R1513" s="257"/>
      <c r="S1513" s="257"/>
      <c r="T1513" s="257"/>
      <c r="U1513" s="257"/>
      <c r="V1513" s="257"/>
      <c r="W1513" s="257"/>
      <c r="X1513" s="257"/>
      <c r="Y1513" s="257"/>
      <c r="Z1513" s="257"/>
      <c r="AA1513" s="257"/>
      <c r="AB1513" s="257"/>
      <c r="AC1513" s="257"/>
      <c r="AD1513" s="257"/>
      <c r="AE1513" s="364">
        <f>AE1512</f>
        <v>0</v>
      </c>
      <c r="AF1513" s="364">
        <f t="shared" ref="AF1513:AR1513" si="3611">AF1512</f>
        <v>0</v>
      </c>
      <c r="AG1513" s="364">
        <f t="shared" si="3611"/>
        <v>0</v>
      </c>
      <c r="AH1513" s="364">
        <f t="shared" si="3611"/>
        <v>0</v>
      </c>
      <c r="AI1513" s="364">
        <f t="shared" si="3611"/>
        <v>0</v>
      </c>
      <c r="AJ1513" s="364">
        <f t="shared" si="3611"/>
        <v>0</v>
      </c>
      <c r="AK1513" s="364">
        <f t="shared" si="3611"/>
        <v>0</v>
      </c>
      <c r="AL1513" s="364">
        <f t="shared" si="3611"/>
        <v>0</v>
      </c>
      <c r="AM1513" s="364">
        <f t="shared" si="3611"/>
        <v>0</v>
      </c>
      <c r="AN1513" s="364">
        <f t="shared" si="3611"/>
        <v>0</v>
      </c>
      <c r="AO1513" s="364">
        <f t="shared" si="3611"/>
        <v>0</v>
      </c>
      <c r="AP1513" s="364">
        <f t="shared" si="3611"/>
        <v>0</v>
      </c>
      <c r="AQ1513" s="364">
        <f t="shared" si="3611"/>
        <v>0</v>
      </c>
      <c r="AR1513" s="364">
        <f t="shared" si="3611"/>
        <v>0</v>
      </c>
      <c r="AS1513" s="268"/>
    </row>
    <row r="1514" spans="1:45" ht="15" hidden="1" customHeight="1" outlineLevel="1">
      <c r="A1514" s="466"/>
      <c r="B1514" s="381"/>
      <c r="C1514" s="253"/>
      <c r="D1514" s="253"/>
      <c r="E1514" s="253"/>
      <c r="F1514" s="253"/>
      <c r="G1514" s="253"/>
      <c r="H1514" s="253"/>
      <c r="I1514" s="253"/>
      <c r="J1514" s="253"/>
      <c r="K1514" s="253"/>
      <c r="L1514" s="253"/>
      <c r="M1514" s="253"/>
      <c r="N1514" s="253"/>
      <c r="O1514" s="253"/>
      <c r="P1514" s="253"/>
      <c r="Q1514" s="253"/>
      <c r="R1514" s="253"/>
      <c r="S1514" s="253"/>
      <c r="T1514" s="253"/>
      <c r="U1514" s="253"/>
      <c r="V1514" s="253"/>
      <c r="W1514" s="253"/>
      <c r="X1514" s="253"/>
      <c r="Y1514" s="253"/>
      <c r="Z1514" s="253"/>
      <c r="AA1514" s="253"/>
      <c r="AB1514" s="253"/>
      <c r="AC1514" s="253"/>
      <c r="AD1514" s="253"/>
      <c r="AE1514" s="365"/>
      <c r="AF1514" s="378"/>
      <c r="AG1514" s="378"/>
      <c r="AH1514" s="378"/>
      <c r="AI1514" s="378"/>
      <c r="AJ1514" s="378"/>
      <c r="AK1514" s="378"/>
      <c r="AL1514" s="378"/>
      <c r="AM1514" s="378"/>
      <c r="AN1514" s="378"/>
      <c r="AO1514" s="378"/>
      <c r="AP1514" s="378"/>
      <c r="AQ1514" s="378"/>
      <c r="AR1514" s="378"/>
      <c r="AS1514" s="268"/>
    </row>
    <row r="1515" spans="1:45" ht="28.5" hidden="1" customHeight="1" outlineLevel="1">
      <c r="A1515" s="466">
        <v>42</v>
      </c>
      <c r="B1515" s="381" t="s">
        <v>134</v>
      </c>
      <c r="C1515" s="253" t="s">
        <v>25</v>
      </c>
      <c r="D1515" s="257"/>
      <c r="E1515" s="257"/>
      <c r="F1515" s="257"/>
      <c r="G1515" s="257"/>
      <c r="H1515" s="257"/>
      <c r="I1515" s="257"/>
      <c r="J1515" s="257"/>
      <c r="K1515" s="257"/>
      <c r="L1515" s="257"/>
      <c r="M1515" s="257"/>
      <c r="N1515" s="257"/>
      <c r="O1515" s="257"/>
      <c r="P1515" s="257"/>
      <c r="Q1515" s="253"/>
      <c r="R1515" s="257"/>
      <c r="S1515" s="257"/>
      <c r="T1515" s="257"/>
      <c r="U1515" s="257"/>
      <c r="V1515" s="257"/>
      <c r="W1515" s="257"/>
      <c r="X1515" s="257"/>
      <c r="Y1515" s="257"/>
      <c r="Z1515" s="257"/>
      <c r="AA1515" s="257"/>
      <c r="AB1515" s="257"/>
      <c r="AC1515" s="257"/>
      <c r="AD1515" s="257"/>
      <c r="AE1515" s="379"/>
      <c r="AF1515" s="368"/>
      <c r="AG1515" s="368"/>
      <c r="AH1515" s="368"/>
      <c r="AI1515" s="368"/>
      <c r="AJ1515" s="368"/>
      <c r="AK1515" s="368"/>
      <c r="AL1515" s="368"/>
      <c r="AM1515" s="368"/>
      <c r="AN1515" s="368"/>
      <c r="AO1515" s="368"/>
      <c r="AP1515" s="368"/>
      <c r="AQ1515" s="368"/>
      <c r="AR1515" s="368"/>
      <c r="AS1515" s="258">
        <f>SUM(AE1515:AR1515)</f>
        <v>0</v>
      </c>
    </row>
    <row r="1516" spans="1:45" ht="15" hidden="1" customHeight="1" outlineLevel="1">
      <c r="A1516" s="466"/>
      <c r="B1516" s="256" t="s">
        <v>742</v>
      </c>
      <c r="C1516" s="253" t="s">
        <v>163</v>
      </c>
      <c r="D1516" s="257"/>
      <c r="E1516" s="257"/>
      <c r="F1516" s="257"/>
      <c r="G1516" s="257"/>
      <c r="H1516" s="257"/>
      <c r="I1516" s="257"/>
      <c r="J1516" s="257"/>
      <c r="K1516" s="257"/>
      <c r="L1516" s="257"/>
      <c r="M1516" s="257"/>
      <c r="N1516" s="257"/>
      <c r="O1516" s="257"/>
      <c r="P1516" s="257"/>
      <c r="Q1516" s="416"/>
      <c r="R1516" s="257"/>
      <c r="S1516" s="257"/>
      <c r="T1516" s="257"/>
      <c r="U1516" s="257"/>
      <c r="V1516" s="257"/>
      <c r="W1516" s="257"/>
      <c r="X1516" s="257"/>
      <c r="Y1516" s="257"/>
      <c r="Z1516" s="257"/>
      <c r="AA1516" s="257"/>
      <c r="AB1516" s="257"/>
      <c r="AC1516" s="257"/>
      <c r="AD1516" s="257"/>
      <c r="AE1516" s="364">
        <f>AE1515</f>
        <v>0</v>
      </c>
      <c r="AF1516" s="364">
        <f t="shared" ref="AF1516:AR1516" si="3612">AF1515</f>
        <v>0</v>
      </c>
      <c r="AG1516" s="364">
        <f t="shared" si="3612"/>
        <v>0</v>
      </c>
      <c r="AH1516" s="364">
        <f t="shared" si="3612"/>
        <v>0</v>
      </c>
      <c r="AI1516" s="364">
        <f t="shared" si="3612"/>
        <v>0</v>
      </c>
      <c r="AJ1516" s="364">
        <f t="shared" si="3612"/>
        <v>0</v>
      </c>
      <c r="AK1516" s="364">
        <f t="shared" si="3612"/>
        <v>0</v>
      </c>
      <c r="AL1516" s="364">
        <f t="shared" si="3612"/>
        <v>0</v>
      </c>
      <c r="AM1516" s="364">
        <f t="shared" si="3612"/>
        <v>0</v>
      </c>
      <c r="AN1516" s="364">
        <f t="shared" si="3612"/>
        <v>0</v>
      </c>
      <c r="AO1516" s="364">
        <f t="shared" si="3612"/>
        <v>0</v>
      </c>
      <c r="AP1516" s="364">
        <f t="shared" si="3612"/>
        <v>0</v>
      </c>
      <c r="AQ1516" s="364">
        <f t="shared" si="3612"/>
        <v>0</v>
      </c>
      <c r="AR1516" s="364">
        <f t="shared" si="3612"/>
        <v>0</v>
      </c>
      <c r="AS1516" s="268"/>
    </row>
    <row r="1517" spans="1:45" ht="15" hidden="1" customHeight="1" outlineLevel="1">
      <c r="A1517" s="466"/>
      <c r="B1517" s="381"/>
      <c r="C1517" s="253"/>
      <c r="D1517" s="253"/>
      <c r="E1517" s="253"/>
      <c r="F1517" s="253"/>
      <c r="G1517" s="253"/>
      <c r="H1517" s="253"/>
      <c r="I1517" s="253"/>
      <c r="J1517" s="253"/>
      <c r="K1517" s="253"/>
      <c r="L1517" s="253"/>
      <c r="M1517" s="253"/>
      <c r="N1517" s="253"/>
      <c r="O1517" s="253"/>
      <c r="P1517" s="253"/>
      <c r="Q1517" s="253"/>
      <c r="R1517" s="253"/>
      <c r="S1517" s="253"/>
      <c r="T1517" s="253"/>
      <c r="U1517" s="253"/>
      <c r="V1517" s="253"/>
      <c r="W1517" s="253"/>
      <c r="X1517" s="253"/>
      <c r="Y1517" s="253"/>
      <c r="Z1517" s="253"/>
      <c r="AA1517" s="253"/>
      <c r="AB1517" s="253"/>
      <c r="AC1517" s="253"/>
      <c r="AD1517" s="253"/>
      <c r="AE1517" s="365"/>
      <c r="AF1517" s="378"/>
      <c r="AG1517" s="378"/>
      <c r="AH1517" s="378"/>
      <c r="AI1517" s="378"/>
      <c r="AJ1517" s="378"/>
      <c r="AK1517" s="378"/>
      <c r="AL1517" s="378"/>
      <c r="AM1517" s="378"/>
      <c r="AN1517" s="378"/>
      <c r="AO1517" s="378"/>
      <c r="AP1517" s="378"/>
      <c r="AQ1517" s="378"/>
      <c r="AR1517" s="378"/>
      <c r="AS1517" s="268"/>
    </row>
    <row r="1518" spans="1:45" ht="15" hidden="1" customHeight="1" outlineLevel="1">
      <c r="A1518" s="466">
        <v>43</v>
      </c>
      <c r="B1518" s="381" t="s">
        <v>135</v>
      </c>
      <c r="C1518" s="253" t="s">
        <v>25</v>
      </c>
      <c r="D1518" s="257"/>
      <c r="E1518" s="257"/>
      <c r="F1518" s="257"/>
      <c r="G1518" s="257"/>
      <c r="H1518" s="257"/>
      <c r="I1518" s="257"/>
      <c r="J1518" s="257"/>
      <c r="K1518" s="257"/>
      <c r="L1518" s="257"/>
      <c r="M1518" s="257"/>
      <c r="N1518" s="257"/>
      <c r="O1518" s="257"/>
      <c r="P1518" s="257"/>
      <c r="Q1518" s="257">
        <v>12</v>
      </c>
      <c r="R1518" s="257"/>
      <c r="S1518" s="257"/>
      <c r="T1518" s="257"/>
      <c r="U1518" s="257"/>
      <c r="V1518" s="257"/>
      <c r="W1518" s="257"/>
      <c r="X1518" s="257"/>
      <c r="Y1518" s="257"/>
      <c r="Z1518" s="257"/>
      <c r="AA1518" s="257"/>
      <c r="AB1518" s="257"/>
      <c r="AC1518" s="257"/>
      <c r="AD1518" s="257"/>
      <c r="AE1518" s="379"/>
      <c r="AF1518" s="368"/>
      <c r="AG1518" s="368"/>
      <c r="AH1518" s="368"/>
      <c r="AI1518" s="368"/>
      <c r="AJ1518" s="368"/>
      <c r="AK1518" s="368"/>
      <c r="AL1518" s="368"/>
      <c r="AM1518" s="368"/>
      <c r="AN1518" s="368"/>
      <c r="AO1518" s="368"/>
      <c r="AP1518" s="368"/>
      <c r="AQ1518" s="368"/>
      <c r="AR1518" s="368"/>
      <c r="AS1518" s="258">
        <f>SUM(AE1518:AR1518)</f>
        <v>0</v>
      </c>
    </row>
    <row r="1519" spans="1:45" ht="15" hidden="1" customHeight="1" outlineLevel="1">
      <c r="A1519" s="466"/>
      <c r="B1519" s="256" t="s">
        <v>742</v>
      </c>
      <c r="C1519" s="253" t="s">
        <v>163</v>
      </c>
      <c r="D1519" s="257"/>
      <c r="E1519" s="257"/>
      <c r="F1519" s="257"/>
      <c r="G1519" s="257"/>
      <c r="H1519" s="257"/>
      <c r="I1519" s="257"/>
      <c r="J1519" s="257"/>
      <c r="K1519" s="257"/>
      <c r="L1519" s="257"/>
      <c r="M1519" s="257"/>
      <c r="N1519" s="257"/>
      <c r="O1519" s="257"/>
      <c r="P1519" s="257"/>
      <c r="Q1519" s="257">
        <f>Q1518</f>
        <v>12</v>
      </c>
      <c r="R1519" s="257"/>
      <c r="S1519" s="257"/>
      <c r="T1519" s="257"/>
      <c r="U1519" s="257"/>
      <c r="V1519" s="257"/>
      <c r="W1519" s="257"/>
      <c r="X1519" s="257"/>
      <c r="Y1519" s="257"/>
      <c r="Z1519" s="257"/>
      <c r="AA1519" s="257"/>
      <c r="AB1519" s="257"/>
      <c r="AC1519" s="257"/>
      <c r="AD1519" s="257"/>
      <c r="AE1519" s="364">
        <f>AE1518</f>
        <v>0</v>
      </c>
      <c r="AF1519" s="364">
        <f t="shared" ref="AF1519:AR1519" si="3613">AF1518</f>
        <v>0</v>
      </c>
      <c r="AG1519" s="364">
        <f t="shared" si="3613"/>
        <v>0</v>
      </c>
      <c r="AH1519" s="364">
        <f t="shared" si="3613"/>
        <v>0</v>
      </c>
      <c r="AI1519" s="364">
        <f t="shared" si="3613"/>
        <v>0</v>
      </c>
      <c r="AJ1519" s="364">
        <f t="shared" si="3613"/>
        <v>0</v>
      </c>
      <c r="AK1519" s="364">
        <f t="shared" si="3613"/>
        <v>0</v>
      </c>
      <c r="AL1519" s="364">
        <f t="shared" si="3613"/>
        <v>0</v>
      </c>
      <c r="AM1519" s="364">
        <f t="shared" si="3613"/>
        <v>0</v>
      </c>
      <c r="AN1519" s="364">
        <f t="shared" si="3613"/>
        <v>0</v>
      </c>
      <c r="AO1519" s="364">
        <f t="shared" si="3613"/>
        <v>0</v>
      </c>
      <c r="AP1519" s="364">
        <f t="shared" si="3613"/>
        <v>0</v>
      </c>
      <c r="AQ1519" s="364">
        <f t="shared" si="3613"/>
        <v>0</v>
      </c>
      <c r="AR1519" s="364">
        <f t="shared" si="3613"/>
        <v>0</v>
      </c>
      <c r="AS1519" s="268"/>
    </row>
    <row r="1520" spans="1:45" ht="15" hidden="1" customHeight="1" outlineLevel="1">
      <c r="A1520" s="466"/>
      <c r="B1520" s="381"/>
      <c r="C1520" s="253"/>
      <c r="D1520" s="253"/>
      <c r="E1520" s="253"/>
      <c r="F1520" s="253"/>
      <c r="G1520" s="253"/>
      <c r="H1520" s="253"/>
      <c r="I1520" s="253"/>
      <c r="J1520" s="253"/>
      <c r="K1520" s="253"/>
      <c r="L1520" s="253"/>
      <c r="M1520" s="253"/>
      <c r="N1520" s="253"/>
      <c r="O1520" s="253"/>
      <c r="P1520" s="253"/>
      <c r="Q1520" s="253"/>
      <c r="R1520" s="253"/>
      <c r="S1520" s="253"/>
      <c r="T1520" s="253"/>
      <c r="U1520" s="253"/>
      <c r="V1520" s="253"/>
      <c r="W1520" s="253"/>
      <c r="X1520" s="253"/>
      <c r="Y1520" s="253"/>
      <c r="Z1520" s="253"/>
      <c r="AA1520" s="253"/>
      <c r="AB1520" s="253"/>
      <c r="AC1520" s="253"/>
      <c r="AD1520" s="253"/>
      <c r="AE1520" s="365"/>
      <c r="AF1520" s="378"/>
      <c r="AG1520" s="378"/>
      <c r="AH1520" s="378"/>
      <c r="AI1520" s="378"/>
      <c r="AJ1520" s="378"/>
      <c r="AK1520" s="378"/>
      <c r="AL1520" s="378"/>
      <c r="AM1520" s="378"/>
      <c r="AN1520" s="378"/>
      <c r="AO1520" s="378"/>
      <c r="AP1520" s="378"/>
      <c r="AQ1520" s="378"/>
      <c r="AR1520" s="378"/>
      <c r="AS1520" s="268"/>
    </row>
    <row r="1521" spans="1:45" ht="28.5" hidden="1" customHeight="1" outlineLevel="1">
      <c r="A1521" s="466">
        <v>44</v>
      </c>
      <c r="B1521" s="381" t="s">
        <v>136</v>
      </c>
      <c r="C1521" s="253" t="s">
        <v>25</v>
      </c>
      <c r="D1521" s="257"/>
      <c r="E1521" s="257"/>
      <c r="F1521" s="257"/>
      <c r="G1521" s="257"/>
      <c r="H1521" s="257"/>
      <c r="I1521" s="257"/>
      <c r="J1521" s="257"/>
      <c r="K1521" s="257"/>
      <c r="L1521" s="257"/>
      <c r="M1521" s="257"/>
      <c r="N1521" s="257"/>
      <c r="O1521" s="257"/>
      <c r="P1521" s="257"/>
      <c r="Q1521" s="257">
        <v>12</v>
      </c>
      <c r="R1521" s="257"/>
      <c r="S1521" s="257"/>
      <c r="T1521" s="257"/>
      <c r="U1521" s="257"/>
      <c r="V1521" s="257"/>
      <c r="W1521" s="257"/>
      <c r="X1521" s="257"/>
      <c r="Y1521" s="257"/>
      <c r="Z1521" s="257"/>
      <c r="AA1521" s="257"/>
      <c r="AB1521" s="257"/>
      <c r="AC1521" s="257"/>
      <c r="AD1521" s="257"/>
      <c r="AE1521" s="379"/>
      <c r="AF1521" s="368"/>
      <c r="AG1521" s="368"/>
      <c r="AH1521" s="368"/>
      <c r="AI1521" s="368"/>
      <c r="AJ1521" s="368"/>
      <c r="AK1521" s="368"/>
      <c r="AL1521" s="368"/>
      <c r="AM1521" s="368"/>
      <c r="AN1521" s="368"/>
      <c r="AO1521" s="368"/>
      <c r="AP1521" s="368"/>
      <c r="AQ1521" s="368"/>
      <c r="AR1521" s="368"/>
      <c r="AS1521" s="258">
        <f>SUM(AE1521:AR1521)</f>
        <v>0</v>
      </c>
    </row>
    <row r="1522" spans="1:45" ht="15" hidden="1" customHeight="1" outlineLevel="1">
      <c r="A1522" s="466"/>
      <c r="B1522" s="256" t="s">
        <v>742</v>
      </c>
      <c r="C1522" s="253" t="s">
        <v>163</v>
      </c>
      <c r="D1522" s="257"/>
      <c r="E1522" s="257"/>
      <c r="F1522" s="257"/>
      <c r="G1522" s="257"/>
      <c r="H1522" s="257"/>
      <c r="I1522" s="257"/>
      <c r="J1522" s="257"/>
      <c r="K1522" s="257"/>
      <c r="L1522" s="257"/>
      <c r="M1522" s="257"/>
      <c r="N1522" s="257"/>
      <c r="O1522" s="257"/>
      <c r="P1522" s="257"/>
      <c r="Q1522" s="257">
        <f>Q1521</f>
        <v>12</v>
      </c>
      <c r="R1522" s="257"/>
      <c r="S1522" s="257"/>
      <c r="T1522" s="257"/>
      <c r="U1522" s="257"/>
      <c r="V1522" s="257"/>
      <c r="W1522" s="257"/>
      <c r="X1522" s="257"/>
      <c r="Y1522" s="257"/>
      <c r="Z1522" s="257"/>
      <c r="AA1522" s="257"/>
      <c r="AB1522" s="257"/>
      <c r="AC1522" s="257"/>
      <c r="AD1522" s="257"/>
      <c r="AE1522" s="364">
        <f>AE1521</f>
        <v>0</v>
      </c>
      <c r="AF1522" s="364">
        <f t="shared" ref="AF1522:AR1522" si="3614">AF1521</f>
        <v>0</v>
      </c>
      <c r="AG1522" s="364">
        <f t="shared" si="3614"/>
        <v>0</v>
      </c>
      <c r="AH1522" s="364">
        <f t="shared" si="3614"/>
        <v>0</v>
      </c>
      <c r="AI1522" s="364">
        <f t="shared" si="3614"/>
        <v>0</v>
      </c>
      <c r="AJ1522" s="364">
        <f t="shared" si="3614"/>
        <v>0</v>
      </c>
      <c r="AK1522" s="364">
        <f t="shared" si="3614"/>
        <v>0</v>
      </c>
      <c r="AL1522" s="364">
        <f t="shared" si="3614"/>
        <v>0</v>
      </c>
      <c r="AM1522" s="364">
        <f t="shared" si="3614"/>
        <v>0</v>
      </c>
      <c r="AN1522" s="364">
        <f t="shared" si="3614"/>
        <v>0</v>
      </c>
      <c r="AO1522" s="364">
        <f t="shared" si="3614"/>
        <v>0</v>
      </c>
      <c r="AP1522" s="364">
        <f t="shared" si="3614"/>
        <v>0</v>
      </c>
      <c r="AQ1522" s="364">
        <f t="shared" si="3614"/>
        <v>0</v>
      </c>
      <c r="AR1522" s="364">
        <f t="shared" si="3614"/>
        <v>0</v>
      </c>
      <c r="AS1522" s="268"/>
    </row>
    <row r="1523" spans="1:45" ht="15" hidden="1" customHeight="1" outlineLevel="1">
      <c r="A1523" s="466"/>
      <c r="B1523" s="381"/>
      <c r="C1523" s="253"/>
      <c r="D1523" s="253"/>
      <c r="E1523" s="253"/>
      <c r="F1523" s="253"/>
      <c r="G1523" s="253"/>
      <c r="H1523" s="253"/>
      <c r="I1523" s="253"/>
      <c r="J1523" s="253"/>
      <c r="K1523" s="253"/>
      <c r="L1523" s="253"/>
      <c r="M1523" s="253"/>
      <c r="N1523" s="253"/>
      <c r="O1523" s="253"/>
      <c r="P1523" s="253"/>
      <c r="Q1523" s="253"/>
      <c r="R1523" s="253"/>
      <c r="S1523" s="253"/>
      <c r="T1523" s="253"/>
      <c r="U1523" s="253"/>
      <c r="V1523" s="253"/>
      <c r="W1523" s="253"/>
      <c r="X1523" s="253"/>
      <c r="Y1523" s="253"/>
      <c r="Z1523" s="253"/>
      <c r="AA1523" s="253"/>
      <c r="AB1523" s="253"/>
      <c r="AC1523" s="253"/>
      <c r="AD1523" s="253"/>
      <c r="AE1523" s="365"/>
      <c r="AF1523" s="378"/>
      <c r="AG1523" s="378"/>
      <c r="AH1523" s="378"/>
      <c r="AI1523" s="378"/>
      <c r="AJ1523" s="378"/>
      <c r="AK1523" s="378"/>
      <c r="AL1523" s="378"/>
      <c r="AM1523" s="378"/>
      <c r="AN1523" s="378"/>
      <c r="AO1523" s="378"/>
      <c r="AP1523" s="378"/>
      <c r="AQ1523" s="378"/>
      <c r="AR1523" s="378"/>
      <c r="AS1523" s="268"/>
    </row>
    <row r="1524" spans="1:45" ht="32.450000000000003" hidden="1" customHeight="1" outlineLevel="1">
      <c r="A1524" s="466">
        <v>45</v>
      </c>
      <c r="B1524" s="381" t="s">
        <v>137</v>
      </c>
      <c r="C1524" s="253" t="s">
        <v>25</v>
      </c>
      <c r="D1524" s="257"/>
      <c r="E1524" s="257"/>
      <c r="F1524" s="257"/>
      <c r="G1524" s="257"/>
      <c r="H1524" s="257"/>
      <c r="I1524" s="257"/>
      <c r="J1524" s="257"/>
      <c r="K1524" s="257"/>
      <c r="L1524" s="257"/>
      <c r="M1524" s="257"/>
      <c r="N1524" s="257"/>
      <c r="O1524" s="257"/>
      <c r="P1524" s="257"/>
      <c r="Q1524" s="257">
        <v>12</v>
      </c>
      <c r="R1524" s="257"/>
      <c r="S1524" s="257"/>
      <c r="T1524" s="257"/>
      <c r="U1524" s="257"/>
      <c r="V1524" s="257"/>
      <c r="W1524" s="257"/>
      <c r="X1524" s="257"/>
      <c r="Y1524" s="257"/>
      <c r="Z1524" s="257"/>
      <c r="AA1524" s="257"/>
      <c r="AB1524" s="257"/>
      <c r="AC1524" s="257"/>
      <c r="AD1524" s="257"/>
      <c r="AE1524" s="379"/>
      <c r="AF1524" s="368"/>
      <c r="AG1524" s="368"/>
      <c r="AH1524" s="368"/>
      <c r="AI1524" s="368"/>
      <c r="AJ1524" s="368"/>
      <c r="AK1524" s="368"/>
      <c r="AL1524" s="368"/>
      <c r="AM1524" s="368"/>
      <c r="AN1524" s="368"/>
      <c r="AO1524" s="368"/>
      <c r="AP1524" s="368"/>
      <c r="AQ1524" s="368"/>
      <c r="AR1524" s="368"/>
      <c r="AS1524" s="258">
        <f>SUM(AE1524:AR1524)</f>
        <v>0</v>
      </c>
    </row>
    <row r="1525" spans="1:45" ht="15" hidden="1" customHeight="1" outlineLevel="1">
      <c r="A1525" s="466"/>
      <c r="B1525" s="256" t="s">
        <v>742</v>
      </c>
      <c r="C1525" s="253" t="s">
        <v>163</v>
      </c>
      <c r="D1525" s="257"/>
      <c r="E1525" s="257"/>
      <c r="F1525" s="257"/>
      <c r="G1525" s="257"/>
      <c r="H1525" s="257"/>
      <c r="I1525" s="257"/>
      <c r="J1525" s="257"/>
      <c r="K1525" s="257"/>
      <c r="L1525" s="257"/>
      <c r="M1525" s="257"/>
      <c r="N1525" s="257"/>
      <c r="O1525" s="257"/>
      <c r="P1525" s="257"/>
      <c r="Q1525" s="257">
        <f>Q1524</f>
        <v>12</v>
      </c>
      <c r="R1525" s="257"/>
      <c r="S1525" s="257"/>
      <c r="T1525" s="257"/>
      <c r="U1525" s="257"/>
      <c r="V1525" s="257"/>
      <c r="W1525" s="257"/>
      <c r="X1525" s="257"/>
      <c r="Y1525" s="257"/>
      <c r="Z1525" s="257"/>
      <c r="AA1525" s="257"/>
      <c r="AB1525" s="257"/>
      <c r="AC1525" s="257"/>
      <c r="AD1525" s="257"/>
      <c r="AE1525" s="364">
        <f>AE1524</f>
        <v>0</v>
      </c>
      <c r="AF1525" s="364">
        <f t="shared" ref="AF1525:AR1525" si="3615">AF1524</f>
        <v>0</v>
      </c>
      <c r="AG1525" s="364">
        <f t="shared" si="3615"/>
        <v>0</v>
      </c>
      <c r="AH1525" s="364">
        <f t="shared" si="3615"/>
        <v>0</v>
      </c>
      <c r="AI1525" s="364">
        <f t="shared" si="3615"/>
        <v>0</v>
      </c>
      <c r="AJ1525" s="364">
        <f t="shared" si="3615"/>
        <v>0</v>
      </c>
      <c r="AK1525" s="364">
        <f t="shared" si="3615"/>
        <v>0</v>
      </c>
      <c r="AL1525" s="364">
        <f t="shared" si="3615"/>
        <v>0</v>
      </c>
      <c r="AM1525" s="364">
        <f t="shared" si="3615"/>
        <v>0</v>
      </c>
      <c r="AN1525" s="364">
        <f t="shared" si="3615"/>
        <v>0</v>
      </c>
      <c r="AO1525" s="364">
        <f t="shared" si="3615"/>
        <v>0</v>
      </c>
      <c r="AP1525" s="364">
        <f t="shared" si="3615"/>
        <v>0</v>
      </c>
      <c r="AQ1525" s="364">
        <f t="shared" si="3615"/>
        <v>0</v>
      </c>
      <c r="AR1525" s="364">
        <f t="shared" si="3615"/>
        <v>0</v>
      </c>
      <c r="AS1525" s="268"/>
    </row>
    <row r="1526" spans="1:45" ht="15" hidden="1" customHeight="1" outlineLevel="1">
      <c r="A1526" s="466"/>
      <c r="B1526" s="381"/>
      <c r="C1526" s="253"/>
      <c r="D1526" s="253"/>
      <c r="E1526" s="253"/>
      <c r="F1526" s="253"/>
      <c r="G1526" s="253"/>
      <c r="H1526" s="253"/>
      <c r="I1526" s="253"/>
      <c r="J1526" s="253"/>
      <c r="K1526" s="253"/>
      <c r="L1526" s="253"/>
      <c r="M1526" s="253"/>
      <c r="N1526" s="253"/>
      <c r="O1526" s="253"/>
      <c r="P1526" s="253"/>
      <c r="Q1526" s="253"/>
      <c r="R1526" s="253"/>
      <c r="S1526" s="253"/>
      <c r="T1526" s="253"/>
      <c r="U1526" s="253"/>
      <c r="V1526" s="253"/>
      <c r="W1526" s="253"/>
      <c r="X1526" s="253"/>
      <c r="Y1526" s="253"/>
      <c r="Z1526" s="253"/>
      <c r="AA1526" s="253"/>
      <c r="AB1526" s="253"/>
      <c r="AC1526" s="253"/>
      <c r="AD1526" s="253"/>
      <c r="AE1526" s="365"/>
      <c r="AF1526" s="378"/>
      <c r="AG1526" s="378"/>
      <c r="AH1526" s="378"/>
      <c r="AI1526" s="378"/>
      <c r="AJ1526" s="378"/>
      <c r="AK1526" s="378"/>
      <c r="AL1526" s="378"/>
      <c r="AM1526" s="378"/>
      <c r="AN1526" s="378"/>
      <c r="AO1526" s="378"/>
      <c r="AP1526" s="378"/>
      <c r="AQ1526" s="378"/>
      <c r="AR1526" s="378"/>
      <c r="AS1526" s="268"/>
    </row>
    <row r="1527" spans="1:45" ht="32.1" hidden="1" customHeight="1" outlineLevel="1">
      <c r="A1527" s="466">
        <v>46</v>
      </c>
      <c r="B1527" s="381" t="s">
        <v>138</v>
      </c>
      <c r="C1527" s="253" t="s">
        <v>25</v>
      </c>
      <c r="D1527" s="257"/>
      <c r="E1527" s="257"/>
      <c r="F1527" s="257"/>
      <c r="G1527" s="257"/>
      <c r="H1527" s="257"/>
      <c r="I1527" s="257"/>
      <c r="J1527" s="257"/>
      <c r="K1527" s="257"/>
      <c r="L1527" s="257"/>
      <c r="M1527" s="257"/>
      <c r="N1527" s="257"/>
      <c r="O1527" s="257"/>
      <c r="P1527" s="257"/>
      <c r="Q1527" s="257">
        <v>12</v>
      </c>
      <c r="R1527" s="257"/>
      <c r="S1527" s="257"/>
      <c r="T1527" s="257"/>
      <c r="U1527" s="257"/>
      <c r="V1527" s="257"/>
      <c r="W1527" s="257"/>
      <c r="X1527" s="257"/>
      <c r="Y1527" s="257"/>
      <c r="Z1527" s="257"/>
      <c r="AA1527" s="257"/>
      <c r="AB1527" s="257"/>
      <c r="AC1527" s="257"/>
      <c r="AD1527" s="257"/>
      <c r="AE1527" s="379"/>
      <c r="AF1527" s="368"/>
      <c r="AG1527" s="368"/>
      <c r="AH1527" s="368"/>
      <c r="AI1527" s="368"/>
      <c r="AJ1527" s="368"/>
      <c r="AK1527" s="368"/>
      <c r="AL1527" s="368"/>
      <c r="AM1527" s="368"/>
      <c r="AN1527" s="368"/>
      <c r="AO1527" s="368"/>
      <c r="AP1527" s="368"/>
      <c r="AQ1527" s="368"/>
      <c r="AR1527" s="368"/>
      <c r="AS1527" s="258">
        <f>SUM(AE1527:AR1527)</f>
        <v>0</v>
      </c>
    </row>
    <row r="1528" spans="1:45" ht="15" hidden="1" customHeight="1" outlineLevel="1">
      <c r="A1528" s="466"/>
      <c r="B1528" s="256" t="s">
        <v>742</v>
      </c>
      <c r="C1528" s="253" t="s">
        <v>163</v>
      </c>
      <c r="D1528" s="257"/>
      <c r="E1528" s="257"/>
      <c r="F1528" s="257"/>
      <c r="G1528" s="257"/>
      <c r="H1528" s="257"/>
      <c r="I1528" s="257"/>
      <c r="J1528" s="257"/>
      <c r="K1528" s="257"/>
      <c r="L1528" s="257"/>
      <c r="M1528" s="257"/>
      <c r="N1528" s="257"/>
      <c r="O1528" s="257"/>
      <c r="P1528" s="257"/>
      <c r="Q1528" s="257">
        <f>Q1527</f>
        <v>12</v>
      </c>
      <c r="R1528" s="257"/>
      <c r="S1528" s="257"/>
      <c r="T1528" s="257"/>
      <c r="U1528" s="257"/>
      <c r="V1528" s="257"/>
      <c r="W1528" s="257"/>
      <c r="X1528" s="257"/>
      <c r="Y1528" s="257"/>
      <c r="Z1528" s="257"/>
      <c r="AA1528" s="257"/>
      <c r="AB1528" s="257"/>
      <c r="AC1528" s="257"/>
      <c r="AD1528" s="257"/>
      <c r="AE1528" s="364">
        <f>AE1527</f>
        <v>0</v>
      </c>
      <c r="AF1528" s="364">
        <f t="shared" ref="AF1528:AR1528" si="3616">AF1527</f>
        <v>0</v>
      </c>
      <c r="AG1528" s="364">
        <f t="shared" si="3616"/>
        <v>0</v>
      </c>
      <c r="AH1528" s="364">
        <f t="shared" si="3616"/>
        <v>0</v>
      </c>
      <c r="AI1528" s="364">
        <f t="shared" si="3616"/>
        <v>0</v>
      </c>
      <c r="AJ1528" s="364">
        <f t="shared" si="3616"/>
        <v>0</v>
      </c>
      <c r="AK1528" s="364">
        <f t="shared" si="3616"/>
        <v>0</v>
      </c>
      <c r="AL1528" s="364">
        <f t="shared" si="3616"/>
        <v>0</v>
      </c>
      <c r="AM1528" s="364">
        <f t="shared" si="3616"/>
        <v>0</v>
      </c>
      <c r="AN1528" s="364">
        <f t="shared" si="3616"/>
        <v>0</v>
      </c>
      <c r="AO1528" s="364">
        <f t="shared" si="3616"/>
        <v>0</v>
      </c>
      <c r="AP1528" s="364">
        <f t="shared" si="3616"/>
        <v>0</v>
      </c>
      <c r="AQ1528" s="364">
        <f t="shared" si="3616"/>
        <v>0</v>
      </c>
      <c r="AR1528" s="364">
        <f t="shared" si="3616"/>
        <v>0</v>
      </c>
      <c r="AS1528" s="268"/>
    </row>
    <row r="1529" spans="1:45" ht="15" hidden="1" customHeight="1" outlineLevel="1">
      <c r="A1529" s="466"/>
      <c r="B1529" s="381"/>
      <c r="C1529" s="253"/>
      <c r="D1529" s="253"/>
      <c r="E1529" s="253"/>
      <c r="F1529" s="253"/>
      <c r="G1529" s="253"/>
      <c r="H1529" s="253"/>
      <c r="I1529" s="253"/>
      <c r="J1529" s="253"/>
      <c r="K1529" s="253"/>
      <c r="L1529" s="253"/>
      <c r="M1529" s="253"/>
      <c r="N1529" s="253"/>
      <c r="O1529" s="253"/>
      <c r="P1529" s="253"/>
      <c r="Q1529" s="253"/>
      <c r="R1529" s="253"/>
      <c r="S1529" s="253"/>
      <c r="T1529" s="253"/>
      <c r="U1529" s="253"/>
      <c r="V1529" s="253"/>
      <c r="W1529" s="253"/>
      <c r="X1529" s="253"/>
      <c r="Y1529" s="253"/>
      <c r="Z1529" s="253"/>
      <c r="AA1529" s="253"/>
      <c r="AB1529" s="253"/>
      <c r="AC1529" s="253"/>
      <c r="AD1529" s="253"/>
      <c r="AE1529" s="365"/>
      <c r="AF1529" s="378"/>
      <c r="AG1529" s="378"/>
      <c r="AH1529" s="378"/>
      <c r="AI1529" s="378"/>
      <c r="AJ1529" s="378"/>
      <c r="AK1529" s="378"/>
      <c r="AL1529" s="378"/>
      <c r="AM1529" s="378"/>
      <c r="AN1529" s="378"/>
      <c r="AO1529" s="378"/>
      <c r="AP1529" s="378"/>
      <c r="AQ1529" s="378"/>
      <c r="AR1529" s="378"/>
      <c r="AS1529" s="268"/>
    </row>
    <row r="1530" spans="1:45" ht="35.450000000000003" hidden="1" customHeight="1" outlineLevel="1">
      <c r="A1530" s="466">
        <v>47</v>
      </c>
      <c r="B1530" s="381" t="s">
        <v>139</v>
      </c>
      <c r="C1530" s="253" t="s">
        <v>25</v>
      </c>
      <c r="D1530" s="257"/>
      <c r="E1530" s="257"/>
      <c r="F1530" s="257"/>
      <c r="G1530" s="257"/>
      <c r="H1530" s="257"/>
      <c r="I1530" s="257"/>
      <c r="J1530" s="257"/>
      <c r="K1530" s="257"/>
      <c r="L1530" s="257"/>
      <c r="M1530" s="257"/>
      <c r="N1530" s="257"/>
      <c r="O1530" s="257"/>
      <c r="P1530" s="257"/>
      <c r="Q1530" s="257">
        <v>12</v>
      </c>
      <c r="R1530" s="257"/>
      <c r="S1530" s="257"/>
      <c r="T1530" s="257"/>
      <c r="U1530" s="257"/>
      <c r="V1530" s="257"/>
      <c r="W1530" s="257"/>
      <c r="X1530" s="257"/>
      <c r="Y1530" s="257"/>
      <c r="Z1530" s="257"/>
      <c r="AA1530" s="257"/>
      <c r="AB1530" s="257"/>
      <c r="AC1530" s="257"/>
      <c r="AD1530" s="257"/>
      <c r="AE1530" s="379"/>
      <c r="AF1530" s="368"/>
      <c r="AG1530" s="368"/>
      <c r="AH1530" s="368"/>
      <c r="AI1530" s="368"/>
      <c r="AJ1530" s="368"/>
      <c r="AK1530" s="368"/>
      <c r="AL1530" s="368"/>
      <c r="AM1530" s="368"/>
      <c r="AN1530" s="368"/>
      <c r="AO1530" s="368"/>
      <c r="AP1530" s="368"/>
      <c r="AQ1530" s="368"/>
      <c r="AR1530" s="368"/>
      <c r="AS1530" s="258">
        <f>SUM(AE1530:AR1530)</f>
        <v>0</v>
      </c>
    </row>
    <row r="1531" spans="1:45" ht="15" hidden="1" customHeight="1" outlineLevel="1">
      <c r="A1531" s="466"/>
      <c r="B1531" s="256" t="s">
        <v>742</v>
      </c>
      <c r="C1531" s="253" t="s">
        <v>163</v>
      </c>
      <c r="D1531" s="257"/>
      <c r="E1531" s="257"/>
      <c r="F1531" s="257"/>
      <c r="G1531" s="257"/>
      <c r="H1531" s="257"/>
      <c r="I1531" s="257"/>
      <c r="J1531" s="257"/>
      <c r="K1531" s="257"/>
      <c r="L1531" s="257"/>
      <c r="M1531" s="257"/>
      <c r="N1531" s="257"/>
      <c r="O1531" s="257"/>
      <c r="P1531" s="257"/>
      <c r="Q1531" s="257">
        <f>Q1530</f>
        <v>12</v>
      </c>
      <c r="R1531" s="257"/>
      <c r="S1531" s="257"/>
      <c r="T1531" s="257"/>
      <c r="U1531" s="257"/>
      <c r="V1531" s="257"/>
      <c r="W1531" s="257"/>
      <c r="X1531" s="257"/>
      <c r="Y1531" s="257"/>
      <c r="Z1531" s="257"/>
      <c r="AA1531" s="257"/>
      <c r="AB1531" s="257"/>
      <c r="AC1531" s="257"/>
      <c r="AD1531" s="257"/>
      <c r="AE1531" s="364">
        <f>AE1530</f>
        <v>0</v>
      </c>
      <c r="AF1531" s="364">
        <f t="shared" ref="AF1531:AR1531" si="3617">AF1530</f>
        <v>0</v>
      </c>
      <c r="AG1531" s="364">
        <f t="shared" si="3617"/>
        <v>0</v>
      </c>
      <c r="AH1531" s="364">
        <f t="shared" si="3617"/>
        <v>0</v>
      </c>
      <c r="AI1531" s="364">
        <f t="shared" si="3617"/>
        <v>0</v>
      </c>
      <c r="AJ1531" s="364">
        <f t="shared" si="3617"/>
        <v>0</v>
      </c>
      <c r="AK1531" s="364">
        <f t="shared" si="3617"/>
        <v>0</v>
      </c>
      <c r="AL1531" s="364">
        <f t="shared" si="3617"/>
        <v>0</v>
      </c>
      <c r="AM1531" s="364">
        <f t="shared" si="3617"/>
        <v>0</v>
      </c>
      <c r="AN1531" s="364">
        <f t="shared" si="3617"/>
        <v>0</v>
      </c>
      <c r="AO1531" s="364">
        <f t="shared" si="3617"/>
        <v>0</v>
      </c>
      <c r="AP1531" s="364">
        <f t="shared" si="3617"/>
        <v>0</v>
      </c>
      <c r="AQ1531" s="364">
        <f t="shared" si="3617"/>
        <v>0</v>
      </c>
      <c r="AR1531" s="364">
        <f t="shared" si="3617"/>
        <v>0</v>
      </c>
      <c r="AS1531" s="268"/>
    </row>
    <row r="1532" spans="1:45" ht="15" hidden="1" customHeight="1" outlineLevel="1">
      <c r="A1532" s="466"/>
      <c r="B1532" s="381"/>
      <c r="C1532" s="253"/>
      <c r="D1532" s="253"/>
      <c r="E1532" s="253"/>
      <c r="F1532" s="253"/>
      <c r="G1532" s="253"/>
      <c r="H1532" s="253"/>
      <c r="I1532" s="253"/>
      <c r="J1532" s="253"/>
      <c r="K1532" s="253"/>
      <c r="L1532" s="253"/>
      <c r="M1532" s="253"/>
      <c r="N1532" s="253"/>
      <c r="O1532" s="253"/>
      <c r="P1532" s="253"/>
      <c r="Q1532" s="253"/>
      <c r="R1532" s="253"/>
      <c r="S1532" s="253"/>
      <c r="T1532" s="253"/>
      <c r="U1532" s="253"/>
      <c r="V1532" s="253"/>
      <c r="W1532" s="253"/>
      <c r="X1532" s="253"/>
      <c r="Y1532" s="253"/>
      <c r="Z1532" s="253"/>
      <c r="AA1532" s="253"/>
      <c r="AB1532" s="253"/>
      <c r="AC1532" s="253"/>
      <c r="AD1532" s="253"/>
      <c r="AE1532" s="365"/>
      <c r="AF1532" s="378"/>
      <c r="AG1532" s="378"/>
      <c r="AH1532" s="378"/>
      <c r="AI1532" s="378"/>
      <c r="AJ1532" s="378"/>
      <c r="AK1532" s="378"/>
      <c r="AL1532" s="378"/>
      <c r="AM1532" s="378"/>
      <c r="AN1532" s="378"/>
      <c r="AO1532" s="378"/>
      <c r="AP1532" s="378"/>
      <c r="AQ1532" s="378"/>
      <c r="AR1532" s="378"/>
      <c r="AS1532" s="268"/>
    </row>
    <row r="1533" spans="1:45" ht="39.75" hidden="1" customHeight="1" outlineLevel="1">
      <c r="A1533" s="466">
        <v>48</v>
      </c>
      <c r="B1533" s="381" t="s">
        <v>140</v>
      </c>
      <c r="C1533" s="253" t="s">
        <v>25</v>
      </c>
      <c r="D1533" s="257"/>
      <c r="E1533" s="257"/>
      <c r="F1533" s="257"/>
      <c r="G1533" s="257"/>
      <c r="H1533" s="257"/>
      <c r="I1533" s="257"/>
      <c r="J1533" s="257"/>
      <c r="K1533" s="257"/>
      <c r="L1533" s="257"/>
      <c r="M1533" s="257"/>
      <c r="N1533" s="257"/>
      <c r="O1533" s="257"/>
      <c r="P1533" s="257"/>
      <c r="Q1533" s="257">
        <v>12</v>
      </c>
      <c r="R1533" s="257"/>
      <c r="S1533" s="257"/>
      <c r="T1533" s="257"/>
      <c r="U1533" s="257"/>
      <c r="V1533" s="257"/>
      <c r="W1533" s="257"/>
      <c r="X1533" s="257"/>
      <c r="Y1533" s="257"/>
      <c r="Z1533" s="257"/>
      <c r="AA1533" s="257"/>
      <c r="AB1533" s="257"/>
      <c r="AC1533" s="257"/>
      <c r="AD1533" s="257"/>
      <c r="AE1533" s="379"/>
      <c r="AF1533" s="368"/>
      <c r="AG1533" s="368"/>
      <c r="AH1533" s="368"/>
      <c r="AI1533" s="368"/>
      <c r="AJ1533" s="368"/>
      <c r="AK1533" s="368"/>
      <c r="AL1533" s="368"/>
      <c r="AM1533" s="368"/>
      <c r="AN1533" s="368"/>
      <c r="AO1533" s="368"/>
      <c r="AP1533" s="368"/>
      <c r="AQ1533" s="368"/>
      <c r="AR1533" s="368"/>
      <c r="AS1533" s="258">
        <f>SUM(AE1533:AR1533)</f>
        <v>0</v>
      </c>
    </row>
    <row r="1534" spans="1:45" ht="15" hidden="1" customHeight="1" outlineLevel="1">
      <c r="A1534" s="466"/>
      <c r="B1534" s="256" t="s">
        <v>742</v>
      </c>
      <c r="C1534" s="253" t="s">
        <v>163</v>
      </c>
      <c r="D1534" s="257"/>
      <c r="E1534" s="257"/>
      <c r="F1534" s="257"/>
      <c r="G1534" s="257"/>
      <c r="H1534" s="257"/>
      <c r="I1534" s="257"/>
      <c r="J1534" s="257"/>
      <c r="K1534" s="257"/>
      <c r="L1534" s="257"/>
      <c r="M1534" s="257"/>
      <c r="N1534" s="257"/>
      <c r="O1534" s="257"/>
      <c r="P1534" s="257"/>
      <c r="Q1534" s="257">
        <f>Q1533</f>
        <v>12</v>
      </c>
      <c r="R1534" s="257"/>
      <c r="S1534" s="257"/>
      <c r="T1534" s="257"/>
      <c r="U1534" s="257"/>
      <c r="V1534" s="257"/>
      <c r="W1534" s="257"/>
      <c r="X1534" s="257"/>
      <c r="Y1534" s="257"/>
      <c r="Z1534" s="257"/>
      <c r="AA1534" s="257"/>
      <c r="AB1534" s="257"/>
      <c r="AC1534" s="257"/>
      <c r="AD1534" s="257"/>
      <c r="AE1534" s="364">
        <f>AE1533</f>
        <v>0</v>
      </c>
      <c r="AF1534" s="364">
        <f t="shared" ref="AF1534:AR1534" si="3618">AF1533</f>
        <v>0</v>
      </c>
      <c r="AG1534" s="364">
        <f t="shared" si="3618"/>
        <v>0</v>
      </c>
      <c r="AH1534" s="364">
        <f t="shared" si="3618"/>
        <v>0</v>
      </c>
      <c r="AI1534" s="364">
        <f t="shared" si="3618"/>
        <v>0</v>
      </c>
      <c r="AJ1534" s="364">
        <f t="shared" si="3618"/>
        <v>0</v>
      </c>
      <c r="AK1534" s="364">
        <f t="shared" si="3618"/>
        <v>0</v>
      </c>
      <c r="AL1534" s="364">
        <f t="shared" si="3618"/>
        <v>0</v>
      </c>
      <c r="AM1534" s="364">
        <f t="shared" si="3618"/>
        <v>0</v>
      </c>
      <c r="AN1534" s="364">
        <f t="shared" si="3618"/>
        <v>0</v>
      </c>
      <c r="AO1534" s="364">
        <f t="shared" si="3618"/>
        <v>0</v>
      </c>
      <c r="AP1534" s="364">
        <f t="shared" si="3618"/>
        <v>0</v>
      </c>
      <c r="AQ1534" s="364">
        <f t="shared" si="3618"/>
        <v>0</v>
      </c>
      <c r="AR1534" s="364">
        <f t="shared" si="3618"/>
        <v>0</v>
      </c>
      <c r="AS1534" s="268"/>
    </row>
    <row r="1535" spans="1:45" ht="15" hidden="1" customHeight="1" outlineLevel="1">
      <c r="A1535" s="466"/>
      <c r="B1535" s="381"/>
      <c r="C1535" s="253"/>
      <c r="D1535" s="253"/>
      <c r="E1535" s="253"/>
      <c r="F1535" s="253"/>
      <c r="G1535" s="253"/>
      <c r="H1535" s="253"/>
      <c r="I1535" s="253"/>
      <c r="J1535" s="253"/>
      <c r="K1535" s="253"/>
      <c r="L1535" s="253"/>
      <c r="M1535" s="253"/>
      <c r="N1535" s="253"/>
      <c r="O1535" s="253"/>
      <c r="P1535" s="253"/>
      <c r="Q1535" s="253"/>
      <c r="R1535" s="253"/>
      <c r="S1535" s="253"/>
      <c r="T1535" s="253"/>
      <c r="U1535" s="253"/>
      <c r="V1535" s="253"/>
      <c r="W1535" s="253"/>
      <c r="X1535" s="253"/>
      <c r="Y1535" s="253"/>
      <c r="Z1535" s="253"/>
      <c r="AA1535" s="253"/>
      <c r="AB1535" s="253"/>
      <c r="AC1535" s="253"/>
      <c r="AD1535" s="253"/>
      <c r="AE1535" s="365"/>
      <c r="AF1535" s="378"/>
      <c r="AG1535" s="378"/>
      <c r="AH1535" s="378"/>
      <c r="AI1535" s="378"/>
      <c r="AJ1535" s="378"/>
      <c r="AK1535" s="378"/>
      <c r="AL1535" s="378"/>
      <c r="AM1535" s="378"/>
      <c r="AN1535" s="378"/>
      <c r="AO1535" s="378"/>
      <c r="AP1535" s="378"/>
      <c r="AQ1535" s="378"/>
      <c r="AR1535" s="378"/>
      <c r="AS1535" s="268"/>
    </row>
    <row r="1536" spans="1:45" ht="33" hidden="1" customHeight="1" outlineLevel="1">
      <c r="A1536" s="466">
        <v>49</v>
      </c>
      <c r="B1536" s="381" t="s">
        <v>141</v>
      </c>
      <c r="C1536" s="253" t="s">
        <v>25</v>
      </c>
      <c r="D1536" s="257"/>
      <c r="E1536" s="257"/>
      <c r="F1536" s="257"/>
      <c r="G1536" s="257"/>
      <c r="H1536" s="257"/>
      <c r="I1536" s="257"/>
      <c r="J1536" s="257"/>
      <c r="K1536" s="257"/>
      <c r="L1536" s="257"/>
      <c r="M1536" s="257"/>
      <c r="N1536" s="257"/>
      <c r="O1536" s="257"/>
      <c r="P1536" s="257"/>
      <c r="Q1536" s="257">
        <v>12</v>
      </c>
      <c r="R1536" s="257"/>
      <c r="S1536" s="257"/>
      <c r="T1536" s="257"/>
      <c r="U1536" s="257"/>
      <c r="V1536" s="257"/>
      <c r="W1536" s="257"/>
      <c r="X1536" s="257"/>
      <c r="Y1536" s="257"/>
      <c r="Z1536" s="257"/>
      <c r="AA1536" s="257"/>
      <c r="AB1536" s="257"/>
      <c r="AC1536" s="257"/>
      <c r="AD1536" s="257"/>
      <c r="AE1536" s="379"/>
      <c r="AF1536" s="368"/>
      <c r="AG1536" s="368"/>
      <c r="AH1536" s="368"/>
      <c r="AI1536" s="368"/>
      <c r="AJ1536" s="368"/>
      <c r="AK1536" s="368"/>
      <c r="AL1536" s="368"/>
      <c r="AM1536" s="368"/>
      <c r="AN1536" s="368"/>
      <c r="AO1536" s="368"/>
      <c r="AP1536" s="368"/>
      <c r="AQ1536" s="368"/>
      <c r="AR1536" s="368"/>
      <c r="AS1536" s="258">
        <f>SUM(AE1536:AR1536)</f>
        <v>0</v>
      </c>
    </row>
    <row r="1537" spans="1:45" ht="15" hidden="1" customHeight="1" outlineLevel="1">
      <c r="A1537" s="466"/>
      <c r="B1537" s="256" t="s">
        <v>742</v>
      </c>
      <c r="C1537" s="253" t="s">
        <v>163</v>
      </c>
      <c r="D1537" s="257"/>
      <c r="E1537" s="257"/>
      <c r="F1537" s="257"/>
      <c r="G1537" s="257"/>
      <c r="H1537" s="257"/>
      <c r="I1537" s="257"/>
      <c r="J1537" s="257"/>
      <c r="K1537" s="257"/>
      <c r="L1537" s="257"/>
      <c r="M1537" s="257"/>
      <c r="N1537" s="257"/>
      <c r="O1537" s="257"/>
      <c r="P1537" s="257"/>
      <c r="Q1537" s="257">
        <f>Q1536</f>
        <v>12</v>
      </c>
      <c r="R1537" s="257"/>
      <c r="S1537" s="257"/>
      <c r="T1537" s="257"/>
      <c r="U1537" s="257"/>
      <c r="V1537" s="257"/>
      <c r="W1537" s="257"/>
      <c r="X1537" s="257"/>
      <c r="Y1537" s="257"/>
      <c r="Z1537" s="257"/>
      <c r="AA1537" s="257"/>
      <c r="AB1537" s="257"/>
      <c r="AC1537" s="257"/>
      <c r="AD1537" s="257"/>
      <c r="AE1537" s="364">
        <f>AE1536</f>
        <v>0</v>
      </c>
      <c r="AF1537" s="364">
        <f t="shared" ref="AF1537:AR1537" si="3619">AF1536</f>
        <v>0</v>
      </c>
      <c r="AG1537" s="364">
        <f t="shared" si="3619"/>
        <v>0</v>
      </c>
      <c r="AH1537" s="364">
        <f t="shared" si="3619"/>
        <v>0</v>
      </c>
      <c r="AI1537" s="364">
        <f t="shared" si="3619"/>
        <v>0</v>
      </c>
      <c r="AJ1537" s="364">
        <f t="shared" si="3619"/>
        <v>0</v>
      </c>
      <c r="AK1537" s="364">
        <f t="shared" si="3619"/>
        <v>0</v>
      </c>
      <c r="AL1537" s="364">
        <f t="shared" si="3619"/>
        <v>0</v>
      </c>
      <c r="AM1537" s="364">
        <f t="shared" si="3619"/>
        <v>0</v>
      </c>
      <c r="AN1537" s="364">
        <f t="shared" si="3619"/>
        <v>0</v>
      </c>
      <c r="AO1537" s="364">
        <f t="shared" si="3619"/>
        <v>0</v>
      </c>
      <c r="AP1537" s="364">
        <f t="shared" si="3619"/>
        <v>0</v>
      </c>
      <c r="AQ1537" s="364">
        <f t="shared" si="3619"/>
        <v>0</v>
      </c>
      <c r="AR1537" s="364">
        <f t="shared" si="3619"/>
        <v>0</v>
      </c>
      <c r="AS1537" s="268"/>
    </row>
    <row r="1538" spans="1:45" ht="15" hidden="1" customHeight="1" outlineLevel="1">
      <c r="A1538" s="466"/>
      <c r="B1538" s="256"/>
      <c r="C1538" s="253"/>
      <c r="D1538" s="671"/>
      <c r="E1538" s="671"/>
      <c r="F1538" s="671"/>
      <c r="G1538" s="671"/>
      <c r="H1538" s="671"/>
      <c r="I1538" s="671"/>
      <c r="J1538" s="671"/>
      <c r="K1538" s="671"/>
      <c r="L1538" s="671"/>
      <c r="M1538" s="671"/>
      <c r="N1538" s="671"/>
      <c r="O1538" s="671"/>
      <c r="P1538" s="671"/>
      <c r="Q1538" s="671"/>
      <c r="R1538" s="671"/>
      <c r="S1538" s="671"/>
      <c r="T1538" s="671"/>
      <c r="U1538" s="671"/>
      <c r="V1538" s="671"/>
      <c r="W1538" s="671"/>
      <c r="X1538" s="671"/>
      <c r="Y1538" s="671"/>
      <c r="Z1538" s="671"/>
      <c r="AA1538" s="671"/>
      <c r="AB1538" s="671"/>
      <c r="AC1538" s="671"/>
      <c r="AD1538" s="671"/>
      <c r="AE1538" s="364"/>
      <c r="AF1538" s="364"/>
      <c r="AG1538" s="364"/>
      <c r="AH1538" s="364"/>
      <c r="AI1538" s="364"/>
      <c r="AJ1538" s="364"/>
      <c r="AK1538" s="364"/>
      <c r="AL1538" s="364"/>
      <c r="AM1538" s="364"/>
      <c r="AN1538" s="364"/>
      <c r="AO1538" s="364"/>
      <c r="AP1538" s="364"/>
      <c r="AQ1538" s="364"/>
      <c r="AR1538" s="364"/>
      <c r="AS1538" s="268"/>
    </row>
    <row r="1539" spans="1:45" ht="15.75" hidden="1" outlineLevel="1">
      <c r="A1539" s="466"/>
      <c r="B1539" s="676" t="s">
        <v>935</v>
      </c>
      <c r="AS1539" s="672"/>
    </row>
    <row r="1540" spans="1:45" hidden="1" outlineLevel="1">
      <c r="A1540" s="466">
        <v>50</v>
      </c>
      <c r="B1540" s="256"/>
      <c r="AS1540" s="672"/>
    </row>
    <row r="1541" spans="1:45" ht="15.75" hidden="1" outlineLevel="1">
      <c r="A1541" s="466"/>
      <c r="B1541" s="381" t="s">
        <v>934</v>
      </c>
      <c r="C1541" s="253" t="s">
        <v>25</v>
      </c>
      <c r="D1541" s="257"/>
      <c r="E1541" s="257"/>
      <c r="F1541" s="257"/>
      <c r="G1541" s="257"/>
      <c r="H1541" s="257"/>
      <c r="I1541" s="257"/>
      <c r="J1541" s="257"/>
      <c r="K1541" s="257"/>
      <c r="L1541" s="257"/>
      <c r="M1541" s="257"/>
      <c r="N1541" s="257"/>
      <c r="O1541" s="257"/>
      <c r="P1541" s="257"/>
      <c r="Q1541" s="257">
        <v>12</v>
      </c>
      <c r="R1541" s="257"/>
      <c r="S1541" s="257"/>
      <c r="T1541" s="257"/>
      <c r="U1541" s="257"/>
      <c r="V1541" s="257"/>
      <c r="W1541" s="257"/>
      <c r="X1541" s="257"/>
      <c r="Y1541" s="257"/>
      <c r="Z1541" s="257"/>
      <c r="AA1541" s="257"/>
      <c r="AB1541" s="257"/>
      <c r="AC1541" s="257"/>
      <c r="AD1541" s="257"/>
      <c r="AE1541" s="379"/>
      <c r="AF1541" s="368"/>
      <c r="AG1541" s="368"/>
      <c r="AH1541" s="368"/>
      <c r="AI1541" s="368"/>
      <c r="AJ1541" s="368"/>
      <c r="AK1541" s="368"/>
      <c r="AL1541" s="368"/>
      <c r="AM1541" s="368"/>
      <c r="AN1541" s="368"/>
      <c r="AO1541" s="368"/>
      <c r="AP1541" s="368"/>
      <c r="AQ1541" s="368"/>
      <c r="AR1541" s="368"/>
      <c r="AS1541" s="258">
        <f>SUM(AE1541:AR1541)</f>
        <v>0</v>
      </c>
    </row>
    <row r="1542" spans="1:45" hidden="1" outlineLevel="1">
      <c r="A1542" s="466"/>
      <c r="B1542" s="256" t="s">
        <v>742</v>
      </c>
      <c r="C1542" s="253" t="s">
        <v>163</v>
      </c>
      <c r="D1542" s="257"/>
      <c r="E1542" s="257"/>
      <c r="F1542" s="257"/>
      <c r="G1542" s="257"/>
      <c r="H1542" s="257"/>
      <c r="I1542" s="257"/>
      <c r="J1542" s="257"/>
      <c r="K1542" s="257"/>
      <c r="L1542" s="257"/>
      <c r="M1542" s="257"/>
      <c r="N1542" s="257"/>
      <c r="O1542" s="257"/>
      <c r="P1542" s="257"/>
      <c r="Q1542" s="257">
        <f>Q1541</f>
        <v>12</v>
      </c>
      <c r="R1542" s="257"/>
      <c r="S1542" s="257"/>
      <c r="T1542" s="257"/>
      <c r="U1542" s="257"/>
      <c r="V1542" s="257"/>
      <c r="W1542" s="257"/>
      <c r="X1542" s="257"/>
      <c r="Y1542" s="257"/>
      <c r="Z1542" s="257"/>
      <c r="AA1542" s="257"/>
      <c r="AB1542" s="257"/>
      <c r="AC1542" s="257"/>
      <c r="AD1542" s="257"/>
      <c r="AE1542" s="364">
        <f>AE1541</f>
        <v>0</v>
      </c>
      <c r="AF1542" s="364">
        <f t="shared" ref="AF1542:AR1542" si="3620">AF1541</f>
        <v>0</v>
      </c>
      <c r="AG1542" s="364">
        <f t="shared" si="3620"/>
        <v>0</v>
      </c>
      <c r="AH1542" s="364">
        <f t="shared" si="3620"/>
        <v>0</v>
      </c>
      <c r="AI1542" s="364">
        <f t="shared" si="3620"/>
        <v>0</v>
      </c>
      <c r="AJ1542" s="364">
        <f t="shared" si="3620"/>
        <v>0</v>
      </c>
      <c r="AK1542" s="364">
        <f t="shared" si="3620"/>
        <v>0</v>
      </c>
      <c r="AL1542" s="364">
        <f t="shared" si="3620"/>
        <v>0</v>
      </c>
      <c r="AM1542" s="364">
        <f t="shared" si="3620"/>
        <v>0</v>
      </c>
      <c r="AN1542" s="364">
        <f t="shared" si="3620"/>
        <v>0</v>
      </c>
      <c r="AO1542" s="364">
        <f t="shared" si="3620"/>
        <v>0</v>
      </c>
      <c r="AP1542" s="364">
        <f t="shared" si="3620"/>
        <v>0</v>
      </c>
      <c r="AQ1542" s="364">
        <f t="shared" si="3620"/>
        <v>0</v>
      </c>
      <c r="AR1542" s="364">
        <f t="shared" si="3620"/>
        <v>0</v>
      </c>
      <c r="AS1542" s="268"/>
    </row>
    <row r="1543" spans="1:45" ht="15.75" hidden="1" customHeight="1" outlineLevel="1">
      <c r="A1543" s="466"/>
      <c r="B1543" s="256"/>
      <c r="C1543" s="267"/>
      <c r="D1543" s="253"/>
      <c r="E1543" s="253"/>
      <c r="F1543" s="253"/>
      <c r="G1543" s="253"/>
      <c r="H1543" s="253"/>
      <c r="I1543" s="253"/>
      <c r="J1543" s="253"/>
      <c r="K1543" s="253"/>
      <c r="L1543" s="253"/>
      <c r="M1543" s="253"/>
      <c r="N1543" s="253"/>
      <c r="O1543" s="253"/>
      <c r="P1543" s="253"/>
      <c r="Q1543" s="253"/>
      <c r="R1543" s="253"/>
      <c r="S1543" s="253"/>
      <c r="T1543" s="253"/>
      <c r="U1543" s="253"/>
      <c r="V1543" s="253"/>
      <c r="W1543" s="253"/>
      <c r="X1543" s="253"/>
      <c r="Y1543" s="253"/>
      <c r="Z1543" s="253"/>
      <c r="AA1543" s="253"/>
      <c r="AB1543" s="253"/>
      <c r="AC1543" s="253"/>
      <c r="AD1543" s="253"/>
      <c r="AE1543" s="263"/>
      <c r="AF1543" s="263"/>
      <c r="AG1543" s="263"/>
      <c r="AH1543" s="263"/>
      <c r="AI1543" s="263"/>
      <c r="AJ1543" s="263"/>
      <c r="AK1543" s="263"/>
      <c r="AL1543" s="263"/>
      <c r="AM1543" s="263"/>
      <c r="AN1543" s="263"/>
      <c r="AO1543" s="263"/>
      <c r="AP1543" s="263"/>
      <c r="AQ1543" s="263"/>
      <c r="AR1543" s="263"/>
      <c r="AS1543" s="268"/>
    </row>
    <row r="1544" spans="1:45" ht="15.75" collapsed="1">
      <c r="B1544" s="288" t="s">
        <v>743</v>
      </c>
      <c r="C1544" s="290"/>
      <c r="D1544" s="290">
        <f>SUM(D1382:D1537)</f>
        <v>0</v>
      </c>
      <c r="E1544" s="290"/>
      <c r="F1544" s="290"/>
      <c r="G1544" s="290"/>
      <c r="H1544" s="290"/>
      <c r="I1544" s="290"/>
      <c r="J1544" s="290"/>
      <c r="K1544" s="290"/>
      <c r="L1544" s="290"/>
      <c r="M1544" s="290"/>
      <c r="N1544" s="290"/>
      <c r="O1544" s="290"/>
      <c r="P1544" s="290"/>
      <c r="Q1544" s="290"/>
      <c r="R1544" s="290">
        <f>SUM(R1382:R1537)</f>
        <v>0</v>
      </c>
      <c r="S1544" s="290"/>
      <c r="T1544" s="290"/>
      <c r="U1544" s="290"/>
      <c r="V1544" s="290"/>
      <c r="W1544" s="290"/>
      <c r="X1544" s="290"/>
      <c r="Y1544" s="290"/>
      <c r="Z1544" s="290"/>
      <c r="AA1544" s="290"/>
      <c r="AB1544" s="290"/>
      <c r="AC1544" s="290"/>
      <c r="AD1544" s="290"/>
      <c r="AE1544" s="290">
        <f>IF(AE1380="kWh",SUMPRODUCT(D1382:D1537,AE1382:AE1537))</f>
        <v>0</v>
      </c>
      <c r="AF1544" s="290">
        <f>IF(AF1380="kWh",SUMPRODUCT(D1382:D1537,AF1382:AF1537))</f>
        <v>0</v>
      </c>
      <c r="AG1544" s="290">
        <f>IF(AG1380="kw",SUMPRODUCT(Q1382:Q1537,R1382:R1537,AG1382:AG1537),SUMPRODUCT(D1382:D1537,AG1382:AG1537))</f>
        <v>0</v>
      </c>
      <c r="AH1544" s="290">
        <f>IF(AH1380="kw",SUMPRODUCT(Q1382:Q1537,R1382:R1537,AH1382:AH1537),SUMPRODUCT(D1382:D1537,AH1382:AH1537))</f>
        <v>0</v>
      </c>
      <c r="AI1544" s="290">
        <f>IF(AI1380="kw",SUMPRODUCT(Q1382:Q1537,R1382:R1537,AI1382:AI1537),SUMPRODUCT(D1382:D1537,AI1382:AI1537))</f>
        <v>0</v>
      </c>
      <c r="AJ1544" s="290">
        <f>IF(AJ1380="kw",SUMPRODUCT(Q1382:Q1537,R1382:R1537,AJ1382:AJ1537),SUMPRODUCT(D1382:D1537,AJ1382:AJ1537))</f>
        <v>0</v>
      </c>
      <c r="AK1544" s="290">
        <f>IF(AK1380="kw",SUMPRODUCT(Q1382:Q1537,R1382:R1537,AK1382:AK1537),SUMPRODUCT(D1382:D1537,AK1382:AK1537))</f>
        <v>0</v>
      </c>
      <c r="AL1544" s="290">
        <f>IF(AL1380="kw",SUMPRODUCT(Q1382:Q1537,R1382:R1537,AL1382:AL1537),SUMPRODUCT(D1382:D1537,AL1382:AL1537))</f>
        <v>0</v>
      </c>
      <c r="AM1544" s="290">
        <f>IF(AM1380="kw",SUMPRODUCT(Q1382:Q1537,R1382:R1537,AM1382:AM1537),SUMPRODUCT(D1382:D1537,AM1382:AM1537))</f>
        <v>0</v>
      </c>
      <c r="AN1544" s="290">
        <f>IF(AN1380="kw",SUMPRODUCT(Q1382:Q1537,R1382:R1537,AN1382:AN1537),SUMPRODUCT(D1382:D1537,AN1382:AN1537))</f>
        <v>0</v>
      </c>
      <c r="AO1544" s="290">
        <f>IF(AO1380="kw",SUMPRODUCT(Q1382:Q1537,R1382:R1537,AO1382:AO1537),SUMPRODUCT(D1382:D1537,AO1382:AO1537))</f>
        <v>0</v>
      </c>
      <c r="AP1544" s="290">
        <f>IF(AP1380="kw",SUMPRODUCT(Q1382:Q1537,R1382:R1537,AP1382:AP1537),SUMPRODUCT(D1382:D1537,AP1382:AP1537))</f>
        <v>0</v>
      </c>
      <c r="AQ1544" s="290">
        <f>IF(AQ1380="kw",SUMPRODUCT(Q1382:Q1537,R1382:R1537,AQ1382:AQ1537),SUMPRODUCT(D1382:D1537,AQ1382:AQ1537))</f>
        <v>0</v>
      </c>
      <c r="AR1544" s="290">
        <f>IF(AR1380="kw",SUMPRODUCT(Q1382:Q1537,R1382:R1537,AR1382:AR1537),SUMPRODUCT(D1382:D1537,AR1382:AR1537))</f>
        <v>0</v>
      </c>
      <c r="AS1544" s="291"/>
    </row>
    <row r="1545" spans="1:45" ht="15.75">
      <c r="B1545" s="345" t="s">
        <v>744</v>
      </c>
      <c r="C1545" s="346"/>
      <c r="D1545" s="346"/>
      <c r="E1545" s="346"/>
      <c r="F1545" s="346"/>
      <c r="G1545" s="346"/>
      <c r="H1545" s="346"/>
      <c r="I1545" s="346"/>
      <c r="J1545" s="346"/>
      <c r="K1545" s="346"/>
      <c r="L1545" s="346"/>
      <c r="M1545" s="346"/>
      <c r="N1545" s="346"/>
      <c r="O1545" s="346"/>
      <c r="P1545" s="346"/>
      <c r="Q1545" s="346"/>
      <c r="R1545" s="346"/>
      <c r="S1545" s="346"/>
      <c r="T1545" s="346"/>
      <c r="U1545" s="346"/>
      <c r="V1545" s="346"/>
      <c r="W1545" s="346"/>
      <c r="X1545" s="346"/>
      <c r="Y1545" s="346"/>
      <c r="Z1545" s="346"/>
      <c r="AA1545" s="346"/>
      <c r="AB1545" s="346"/>
      <c r="AC1545" s="346"/>
      <c r="AD1545" s="346"/>
      <c r="AE1545" s="346">
        <f>HLOOKUP(AE1379,'2. LRAMVA Threshold'!$B$42:$Q$60,14,FALSE)</f>
        <v>0</v>
      </c>
      <c r="AF1545" s="346">
        <f>HLOOKUP(AF1379,'2. LRAMVA Threshold'!$B$42:$Q$60,14,FALSE)</f>
        <v>0</v>
      </c>
      <c r="AG1545" s="346">
        <f>HLOOKUP(AG1379,'2. LRAMVA Threshold'!$B$42:$Q$60,14,FALSE)</f>
        <v>0</v>
      </c>
      <c r="AH1545" s="346">
        <f>HLOOKUP(AH1379,'2. LRAMVA Threshold'!$B$42:$Q$60,14,FALSE)</f>
        <v>0</v>
      </c>
      <c r="AI1545" s="346">
        <f>HLOOKUP(AI1379,'2. LRAMVA Threshold'!$B$42:$Q$60,14,FALSE)</f>
        <v>0</v>
      </c>
      <c r="AJ1545" s="346">
        <f>HLOOKUP(AJ1379,'2. LRAMVA Threshold'!$B$42:$Q$60,14,FALSE)</f>
        <v>0</v>
      </c>
      <c r="AK1545" s="346">
        <f>HLOOKUP(AK1379,'2. LRAMVA Threshold'!$B$42:$Q$60,14,FALSE)</f>
        <v>0</v>
      </c>
      <c r="AL1545" s="346">
        <f>HLOOKUP(AL1379,'2. LRAMVA Threshold'!$B$42:$Q$60,14,FALSE)</f>
        <v>0</v>
      </c>
      <c r="AM1545" s="346">
        <f>HLOOKUP(AM1379,'2. LRAMVA Threshold'!$B$42:$Q$60,14,FALSE)</f>
        <v>0</v>
      </c>
      <c r="AN1545" s="346">
        <f>HLOOKUP(AN1379,'2. LRAMVA Threshold'!$B$42:$Q$60,14,FALSE)</f>
        <v>0</v>
      </c>
      <c r="AO1545" s="346">
        <f>HLOOKUP(AO1379,'2. LRAMVA Threshold'!$B$42:$Q$60,14,FALSE)</f>
        <v>0</v>
      </c>
      <c r="AP1545" s="346">
        <f>HLOOKUP(AP1379,'2. LRAMVA Threshold'!$B$42:$Q$60,14,FALSE)</f>
        <v>0</v>
      </c>
      <c r="AQ1545" s="346">
        <f>HLOOKUP(AQ1379,'2. LRAMVA Threshold'!$B$42:$Q$60,14,FALSE)</f>
        <v>0</v>
      </c>
      <c r="AR1545" s="346">
        <f>HLOOKUP(AR1379,'2. LRAMVA Threshold'!$B$42:$Q$60,14,FALSE)</f>
        <v>0</v>
      </c>
      <c r="AS1545" s="395"/>
    </row>
    <row r="1546" spans="1:45">
      <c r="B1546" s="348"/>
      <c r="C1546" s="385"/>
      <c r="D1546" s="386"/>
      <c r="E1546" s="386"/>
      <c r="F1546" s="386"/>
      <c r="G1546" s="386"/>
      <c r="H1546" s="386"/>
      <c r="I1546" s="386"/>
      <c r="J1546" s="386"/>
      <c r="K1546" s="386"/>
      <c r="L1546" s="386"/>
      <c r="M1546" s="386"/>
      <c r="N1546" s="350"/>
      <c r="O1546" s="350"/>
      <c r="P1546" s="350"/>
      <c r="Q1546" s="386"/>
      <c r="R1546" s="387"/>
      <c r="S1546" s="386"/>
      <c r="T1546" s="386"/>
      <c r="U1546" s="386"/>
      <c r="V1546" s="388"/>
      <c r="W1546" s="388"/>
      <c r="X1546" s="388"/>
      <c r="Y1546" s="388"/>
      <c r="Z1546" s="386"/>
      <c r="AA1546" s="386"/>
      <c r="AB1546" s="350"/>
      <c r="AC1546" s="350"/>
      <c r="AD1546" s="350"/>
      <c r="AE1546" s="389"/>
      <c r="AF1546" s="389"/>
      <c r="AG1546" s="389"/>
      <c r="AH1546" s="389"/>
      <c r="AI1546" s="389"/>
      <c r="AJ1546" s="389"/>
      <c r="AK1546" s="389"/>
      <c r="AL1546" s="353"/>
      <c r="AM1546" s="353"/>
      <c r="AN1546" s="353"/>
      <c r="AO1546" s="353"/>
      <c r="AP1546" s="353"/>
      <c r="AQ1546" s="353"/>
      <c r="AR1546" s="353"/>
      <c r="AS1546" s="354"/>
    </row>
    <row r="1547" spans="1:45">
      <c r="B1547" s="285" t="s">
        <v>745</v>
      </c>
      <c r="C1547" s="298"/>
      <c r="D1547" s="298"/>
      <c r="E1547" s="331"/>
      <c r="F1547" s="331"/>
      <c r="G1547" s="331"/>
      <c r="H1547" s="331"/>
      <c r="I1547" s="331"/>
      <c r="J1547" s="331"/>
      <c r="K1547" s="331"/>
      <c r="L1547" s="331"/>
      <c r="M1547" s="331"/>
      <c r="N1547" s="331"/>
      <c r="O1547" s="331"/>
      <c r="P1547" s="331"/>
      <c r="Q1547" s="331"/>
      <c r="R1547" s="253"/>
      <c r="S1547" s="300"/>
      <c r="T1547" s="300"/>
      <c r="U1547" s="300"/>
      <c r="V1547" s="299"/>
      <c r="W1547" s="299"/>
      <c r="X1547" s="299"/>
      <c r="Y1547" s="299"/>
      <c r="Z1547" s="300"/>
      <c r="AA1547" s="300"/>
      <c r="AB1547" s="300"/>
      <c r="AC1547" s="300"/>
      <c r="AD1547" s="300"/>
      <c r="AE1547" s="736">
        <f>HLOOKUP(AE35,'3.  Distribution Rates'!$C$122:$P$135,14,FALSE)</f>
        <v>0</v>
      </c>
      <c r="AF1547" s="736">
        <f>HLOOKUP(AF35,'3.  Distribution Rates'!$C$122:$P$135,14,FALSE)</f>
        <v>2.2100000000000002E-2</v>
      </c>
      <c r="AG1547" s="301">
        <f>HLOOKUP(AG35,'3.  Distribution Rates'!$C$122:$P$135,14,FALSE)</f>
        <v>5.2628000000000004</v>
      </c>
      <c r="AH1547" s="301">
        <f>HLOOKUP(AH35,'3.  Distribution Rates'!$C$122:$P$135,14,FALSE)</f>
        <v>5.4062999999999999</v>
      </c>
      <c r="AI1547" s="301">
        <f>HLOOKUP(AI35,'3.  Distribution Rates'!$C$122:$P$135,14,FALSE)</f>
        <v>0</v>
      </c>
      <c r="AJ1547" s="301">
        <f>HLOOKUP(AJ35,'3.  Distribution Rates'!$C$122:$P$135,14,FALSE)</f>
        <v>0</v>
      </c>
      <c r="AK1547" s="301">
        <f>HLOOKUP(AK35,'3.  Distribution Rates'!$C$122:$P$135,14,FALSE)</f>
        <v>0</v>
      </c>
      <c r="AL1547" s="301">
        <f>HLOOKUP(AL35,'3.  Distribution Rates'!$C$122:$P$135,14,FALSE)</f>
        <v>0</v>
      </c>
      <c r="AM1547" s="301">
        <f>HLOOKUP(AM35,'3.  Distribution Rates'!$C$122:$P$135,14,FALSE)</f>
        <v>0</v>
      </c>
      <c r="AN1547" s="301">
        <f>HLOOKUP(AN35,'3.  Distribution Rates'!$C$122:$P$135,14,FALSE)</f>
        <v>0</v>
      </c>
      <c r="AO1547" s="301">
        <f>HLOOKUP(AO35,'3.  Distribution Rates'!$C$122:$P$135,14,FALSE)</f>
        <v>0</v>
      </c>
      <c r="AP1547" s="301">
        <f>HLOOKUP(AP35,'3.  Distribution Rates'!$C$122:$P$135,14,FALSE)</f>
        <v>0</v>
      </c>
      <c r="AQ1547" s="301">
        <f>HLOOKUP(AQ35,'3.  Distribution Rates'!$C$122:$P$135,14,FALSE)</f>
        <v>0</v>
      </c>
      <c r="AR1547" s="301">
        <f>HLOOKUP(AR35,'3.  Distribution Rates'!$C$122:$P$135,14,FALSE)</f>
        <v>0</v>
      </c>
      <c r="AS1547" s="397"/>
    </row>
    <row r="1548" spans="1:45">
      <c r="B1548" s="285" t="s">
        <v>746</v>
      </c>
      <c r="C1548" s="303"/>
      <c r="D1548" s="245"/>
      <c r="E1548" s="242"/>
      <c r="F1548" s="242"/>
      <c r="G1548" s="242"/>
      <c r="H1548" s="242"/>
      <c r="I1548" s="242"/>
      <c r="J1548" s="242"/>
      <c r="K1548" s="242"/>
      <c r="L1548" s="242"/>
      <c r="M1548" s="242"/>
      <c r="N1548" s="242"/>
      <c r="O1548" s="242"/>
      <c r="P1548" s="242"/>
      <c r="Q1548" s="242"/>
      <c r="R1548" s="253"/>
      <c r="S1548" s="242"/>
      <c r="T1548" s="242"/>
      <c r="U1548" s="242"/>
      <c r="V1548" s="245"/>
      <c r="W1548" s="245"/>
      <c r="X1548" s="245"/>
      <c r="Y1548" s="245"/>
      <c r="Z1548" s="242"/>
      <c r="AA1548" s="242"/>
      <c r="AB1548" s="242"/>
      <c r="AC1548" s="242"/>
      <c r="AD1548" s="242"/>
      <c r="AE1548" s="333">
        <f>'4.  2011-2014 LRAM'!AM145*AE1547</f>
        <v>0</v>
      </c>
      <c r="AF1548" s="333">
        <f>'4.  2011-2014 LRAM'!AN145*AF1547</f>
        <v>5033.432119505791</v>
      </c>
      <c r="AG1548" s="333">
        <f>'4.  2011-2014 LRAM'!AO145*AG1547</f>
        <v>6173.7547949532473</v>
      </c>
      <c r="AH1548" s="333">
        <f>'4.  2011-2014 LRAM'!AP145*AH1547</f>
        <v>0</v>
      </c>
      <c r="AI1548" s="333">
        <f>'4.  2011-2014 LRAM'!AQ145*AI1547</f>
        <v>0</v>
      </c>
      <c r="AJ1548" s="333">
        <f>'4.  2011-2014 LRAM'!AR145*AJ1547</f>
        <v>0</v>
      </c>
      <c r="AK1548" s="333">
        <f>'4.  2011-2014 LRAM'!AS145*AK1547</f>
        <v>0</v>
      </c>
      <c r="AL1548" s="333">
        <f>'4.  2011-2014 LRAM'!AT145*AL1547</f>
        <v>0</v>
      </c>
      <c r="AM1548" s="333">
        <f>'4.  2011-2014 LRAM'!AU145*AM1547</f>
        <v>0</v>
      </c>
      <c r="AN1548" s="333">
        <f>'4.  2011-2014 LRAM'!AV145*AN1547</f>
        <v>0</v>
      </c>
      <c r="AO1548" s="333">
        <f>'4.  2011-2014 LRAM'!AW145*AO1547</f>
        <v>0</v>
      </c>
      <c r="AP1548" s="333">
        <f>'4.  2011-2014 LRAM'!AX145*AP1547</f>
        <v>0</v>
      </c>
      <c r="AQ1548" s="333">
        <f>'4.  2011-2014 LRAM'!AY145*AQ1547</f>
        <v>0</v>
      </c>
      <c r="AR1548" s="333">
        <f>'4.  2011-2014 LRAM'!AZ145*AR1547</f>
        <v>0</v>
      </c>
      <c r="AS1548" s="545">
        <f>SUM(AE1548:AR1548)</f>
        <v>11207.186914459038</v>
      </c>
    </row>
    <row r="1549" spans="1:45">
      <c r="B1549" s="285" t="s">
        <v>747</v>
      </c>
      <c r="C1549" s="303"/>
      <c r="D1549" s="245"/>
      <c r="E1549" s="242"/>
      <c r="F1549" s="242"/>
      <c r="G1549" s="242"/>
      <c r="H1549" s="242"/>
      <c r="I1549" s="242"/>
      <c r="J1549" s="242"/>
      <c r="K1549" s="242"/>
      <c r="L1549" s="242"/>
      <c r="M1549" s="242"/>
      <c r="N1549" s="242"/>
      <c r="O1549" s="242"/>
      <c r="P1549" s="242"/>
      <c r="Q1549" s="242"/>
      <c r="R1549" s="253"/>
      <c r="S1549" s="242"/>
      <c r="T1549" s="242"/>
      <c r="U1549" s="242"/>
      <c r="V1549" s="245"/>
      <c r="W1549" s="245"/>
      <c r="X1549" s="245"/>
      <c r="Y1549" s="245"/>
      <c r="Z1549" s="242"/>
      <c r="AA1549" s="242"/>
      <c r="AB1549" s="242"/>
      <c r="AC1549" s="242"/>
      <c r="AD1549" s="242"/>
      <c r="AE1549" s="333">
        <f>'4.  2011-2014 LRAM'!AM284*AE1547</f>
        <v>0</v>
      </c>
      <c r="AF1549" s="333">
        <f>'4.  2011-2014 LRAM'!AN284*AF1547</f>
        <v>15941.910136253839</v>
      </c>
      <c r="AG1549" s="333">
        <f>'4.  2011-2014 LRAM'!AO284*AG1547</f>
        <v>12917.500416910667</v>
      </c>
      <c r="AH1549" s="333">
        <f>'4.  2011-2014 LRAM'!AP284*AH1547</f>
        <v>1020.747693593117</v>
      </c>
      <c r="AI1549" s="333">
        <f>'4.  2011-2014 LRAM'!AQ284*AI1547</f>
        <v>0</v>
      </c>
      <c r="AJ1549" s="333">
        <f>'4.  2011-2014 LRAM'!AR284*AJ1547</f>
        <v>0</v>
      </c>
      <c r="AK1549" s="333">
        <f>'4.  2011-2014 LRAM'!AS284*AK1547</f>
        <v>0</v>
      </c>
      <c r="AL1549" s="333">
        <f>'4.  2011-2014 LRAM'!AT284*AL1547</f>
        <v>0</v>
      </c>
      <c r="AM1549" s="333">
        <f>'4.  2011-2014 LRAM'!AU284*AM1547</f>
        <v>0</v>
      </c>
      <c r="AN1549" s="333">
        <f>'4.  2011-2014 LRAM'!AV284*AN1547</f>
        <v>0</v>
      </c>
      <c r="AO1549" s="333">
        <f>'4.  2011-2014 LRAM'!AW284*AO1547</f>
        <v>0</v>
      </c>
      <c r="AP1549" s="333">
        <f>'4.  2011-2014 LRAM'!AX284*AP1547</f>
        <v>0</v>
      </c>
      <c r="AQ1549" s="333">
        <f>'4.  2011-2014 LRAM'!AY284*AQ1547</f>
        <v>0</v>
      </c>
      <c r="AR1549" s="333">
        <f>'4.  2011-2014 LRAM'!AZ284*AR1547</f>
        <v>0</v>
      </c>
      <c r="AS1549" s="545">
        <f t="shared" ref="AS1549:AS1558" si="3621">SUM(AE1549:AR1549)</f>
        <v>29880.158246757619</v>
      </c>
    </row>
    <row r="1550" spans="1:45">
      <c r="B1550" s="285" t="s">
        <v>748</v>
      </c>
      <c r="C1550" s="303"/>
      <c r="D1550" s="245"/>
      <c r="E1550" s="242"/>
      <c r="F1550" s="242"/>
      <c r="G1550" s="242"/>
      <c r="H1550" s="242"/>
      <c r="I1550" s="242"/>
      <c r="J1550" s="242"/>
      <c r="K1550" s="242"/>
      <c r="L1550" s="242"/>
      <c r="M1550" s="242"/>
      <c r="N1550" s="242"/>
      <c r="O1550" s="242"/>
      <c r="P1550" s="242"/>
      <c r="Q1550" s="242"/>
      <c r="R1550" s="253"/>
      <c r="S1550" s="242"/>
      <c r="T1550" s="242"/>
      <c r="U1550" s="242"/>
      <c r="V1550" s="245"/>
      <c r="W1550" s="245"/>
      <c r="X1550" s="245"/>
      <c r="Y1550" s="245"/>
      <c r="Z1550" s="242"/>
      <c r="AA1550" s="242"/>
      <c r="AB1550" s="242"/>
      <c r="AC1550" s="242"/>
      <c r="AD1550" s="242"/>
      <c r="AE1550" s="333">
        <f>'4.  2011-2014 LRAM'!AM420*AE1547</f>
        <v>0</v>
      </c>
      <c r="AF1550" s="333">
        <f>'4.  2011-2014 LRAM'!AN420*AF1547</f>
        <v>13977.933607798504</v>
      </c>
      <c r="AG1550" s="333">
        <f>'4.  2011-2014 LRAM'!AO420*AG1547</f>
        <v>12351.933685768041</v>
      </c>
      <c r="AH1550" s="333">
        <f>'4.  2011-2014 LRAM'!AP420*AH1547</f>
        <v>946.82860689999632</v>
      </c>
      <c r="AI1550" s="333">
        <f>'4.  2011-2014 LRAM'!AQ420*AI1547</f>
        <v>0</v>
      </c>
      <c r="AJ1550" s="333">
        <f>'4.  2011-2014 LRAM'!AR420*AJ1547</f>
        <v>0</v>
      </c>
      <c r="AK1550" s="333">
        <f>'4.  2011-2014 LRAM'!AS420*AK1547</f>
        <v>0</v>
      </c>
      <c r="AL1550" s="333">
        <f>'4.  2011-2014 LRAM'!AT420*AL1547</f>
        <v>0</v>
      </c>
      <c r="AM1550" s="333">
        <f>'4.  2011-2014 LRAM'!AU420*AM1547</f>
        <v>0</v>
      </c>
      <c r="AN1550" s="333">
        <f>'4.  2011-2014 LRAM'!AV420*AN1547</f>
        <v>0</v>
      </c>
      <c r="AO1550" s="333">
        <f>'4.  2011-2014 LRAM'!AW420*AO1547</f>
        <v>0</v>
      </c>
      <c r="AP1550" s="333">
        <f>'4.  2011-2014 LRAM'!AX420*AP1547</f>
        <v>0</v>
      </c>
      <c r="AQ1550" s="333">
        <f>'4.  2011-2014 LRAM'!AY420*AQ1547</f>
        <v>0</v>
      </c>
      <c r="AR1550" s="333">
        <f>'4.  2011-2014 LRAM'!AZ420*AR1547</f>
        <v>0</v>
      </c>
      <c r="AS1550" s="545">
        <f>SUM(AE1550:AR1550)</f>
        <v>27276.69590046654</v>
      </c>
    </row>
    <row r="1551" spans="1:45">
      <c r="B1551" s="285" t="s">
        <v>749</v>
      </c>
      <c r="C1551" s="303"/>
      <c r="D1551" s="245"/>
      <c r="E1551" s="242"/>
      <c r="F1551" s="242"/>
      <c r="G1551" s="242"/>
      <c r="H1551" s="242"/>
      <c r="I1551" s="242"/>
      <c r="J1551" s="242"/>
      <c r="K1551" s="242"/>
      <c r="L1551" s="242"/>
      <c r="M1551" s="242"/>
      <c r="N1551" s="242"/>
      <c r="O1551" s="242"/>
      <c r="P1551" s="242"/>
      <c r="Q1551" s="242"/>
      <c r="R1551" s="253"/>
      <c r="S1551" s="242"/>
      <c r="T1551" s="242"/>
      <c r="U1551" s="242"/>
      <c r="V1551" s="245"/>
      <c r="W1551" s="245"/>
      <c r="X1551" s="245"/>
      <c r="Y1551" s="245"/>
      <c r="Z1551" s="242"/>
      <c r="AA1551" s="242"/>
      <c r="AB1551" s="242"/>
      <c r="AC1551" s="242"/>
      <c r="AD1551" s="242"/>
      <c r="AE1551" s="333">
        <f>'4.  2011-2014 LRAM'!AM557*AE1547</f>
        <v>0</v>
      </c>
      <c r="AF1551" s="333">
        <f>'4.  2011-2014 LRAM'!AN557*AF1547</f>
        <v>12539.573381387001</v>
      </c>
      <c r="AG1551" s="333">
        <f>'4.  2011-2014 LRAM'!AO557*AG1547</f>
        <v>12320.599025344583</v>
      </c>
      <c r="AH1551" s="333">
        <f>'4.  2011-2014 LRAM'!AP557*AH1547</f>
        <v>973.58023092007807</v>
      </c>
      <c r="AI1551" s="333">
        <f>'4.  2011-2014 LRAM'!AQ557*AI1547</f>
        <v>0</v>
      </c>
      <c r="AJ1551" s="333">
        <f>'4.  2011-2014 LRAM'!AR557*AJ1547</f>
        <v>0</v>
      </c>
      <c r="AK1551" s="333">
        <f>'4.  2011-2014 LRAM'!AS557*AK1547</f>
        <v>0</v>
      </c>
      <c r="AL1551" s="333">
        <f>'4.  2011-2014 LRAM'!AT557*AL1547</f>
        <v>0</v>
      </c>
      <c r="AM1551" s="333">
        <f>'4.  2011-2014 LRAM'!AU557*AM1547</f>
        <v>0</v>
      </c>
      <c r="AN1551" s="333">
        <f>'4.  2011-2014 LRAM'!AV557*AN1547</f>
        <v>0</v>
      </c>
      <c r="AO1551" s="333">
        <f>'4.  2011-2014 LRAM'!AW557*AO1547</f>
        <v>0</v>
      </c>
      <c r="AP1551" s="333">
        <f>'4.  2011-2014 LRAM'!AX557*AP1547</f>
        <v>0</v>
      </c>
      <c r="AQ1551" s="333">
        <f>'4.  2011-2014 LRAM'!AY557*AQ1547</f>
        <v>0</v>
      </c>
      <c r="AR1551" s="333">
        <f>'4.  2011-2014 LRAM'!AZ557*AR1547</f>
        <v>0</v>
      </c>
      <c r="AS1551" s="545">
        <f>SUM(AE1551:AR1551)</f>
        <v>25833.752637651662</v>
      </c>
    </row>
    <row r="1552" spans="1:45">
      <c r="B1552" s="285" t="s">
        <v>750</v>
      </c>
      <c r="C1552" s="303"/>
      <c r="D1552" s="245"/>
      <c r="E1552" s="242"/>
      <c r="F1552" s="242"/>
      <c r="G1552" s="242"/>
      <c r="H1552" s="242"/>
      <c r="I1552" s="242"/>
      <c r="J1552" s="242"/>
      <c r="K1552" s="242"/>
      <c r="L1552" s="242"/>
      <c r="M1552" s="242"/>
      <c r="N1552" s="242"/>
      <c r="O1552" s="242"/>
      <c r="P1552" s="242"/>
      <c r="Q1552" s="242"/>
      <c r="R1552" s="253"/>
      <c r="S1552" s="242"/>
      <c r="T1552" s="242"/>
      <c r="U1552" s="242"/>
      <c r="V1552" s="245"/>
      <c r="W1552" s="245"/>
      <c r="X1552" s="245"/>
      <c r="Y1552" s="245"/>
      <c r="Z1552" s="242"/>
      <c r="AA1552" s="242"/>
      <c r="AB1552" s="242"/>
      <c r="AC1552" s="242"/>
      <c r="AD1552" s="242"/>
      <c r="AE1552" s="333">
        <f>AE214*AE1547</f>
        <v>0</v>
      </c>
      <c r="AF1552" s="333">
        <f t="shared" ref="AF1552:AR1552" si="3622">AF214*AF1547</f>
        <v>39618.837960000004</v>
      </c>
      <c r="AG1552" s="333">
        <f t="shared" si="3622"/>
        <v>27570.335615999997</v>
      </c>
      <c r="AH1552" s="333">
        <f t="shared" si="3622"/>
        <v>13496.719824000002</v>
      </c>
      <c r="AI1552" s="333">
        <f t="shared" si="3622"/>
        <v>0</v>
      </c>
      <c r="AJ1552" s="333">
        <f t="shared" si="3622"/>
        <v>0</v>
      </c>
      <c r="AK1552" s="333">
        <f t="shared" si="3622"/>
        <v>0</v>
      </c>
      <c r="AL1552" s="333">
        <f t="shared" si="3622"/>
        <v>0</v>
      </c>
      <c r="AM1552" s="333">
        <f t="shared" si="3622"/>
        <v>0</v>
      </c>
      <c r="AN1552" s="333">
        <f t="shared" si="3622"/>
        <v>0</v>
      </c>
      <c r="AO1552" s="333">
        <f t="shared" si="3622"/>
        <v>0</v>
      </c>
      <c r="AP1552" s="333">
        <f t="shared" si="3622"/>
        <v>0</v>
      </c>
      <c r="AQ1552" s="333">
        <f t="shared" si="3622"/>
        <v>0</v>
      </c>
      <c r="AR1552" s="333">
        <f t="shared" si="3622"/>
        <v>0</v>
      </c>
      <c r="AS1552" s="545">
        <f t="shared" ref="AS1552" si="3623">SUM(AE1552:AR1552)</f>
        <v>80685.893400000001</v>
      </c>
    </row>
    <row r="1553" spans="2:45">
      <c r="B1553" s="285" t="s">
        <v>751</v>
      </c>
      <c r="C1553" s="303"/>
      <c r="D1553" s="245"/>
      <c r="E1553" s="242"/>
      <c r="F1553" s="242"/>
      <c r="G1553" s="242"/>
      <c r="H1553" s="242"/>
      <c r="I1553" s="242"/>
      <c r="J1553" s="242"/>
      <c r="K1553" s="242"/>
      <c r="L1553" s="242"/>
      <c r="M1553" s="242"/>
      <c r="N1553" s="242"/>
      <c r="O1553" s="242"/>
      <c r="P1553" s="242"/>
      <c r="Q1553" s="242"/>
      <c r="R1553" s="253"/>
      <c r="S1553" s="242"/>
      <c r="T1553" s="242"/>
      <c r="U1553" s="242"/>
      <c r="V1553" s="245"/>
      <c r="W1553" s="245"/>
      <c r="X1553" s="245"/>
      <c r="Y1553" s="245"/>
      <c r="Z1553" s="242"/>
      <c r="AA1553" s="242"/>
      <c r="AB1553" s="242"/>
      <c r="AC1553" s="242"/>
      <c r="AD1553" s="242"/>
      <c r="AE1553" s="333">
        <f>AE404*AE1547</f>
        <v>0</v>
      </c>
      <c r="AF1553" s="333">
        <f t="shared" ref="AF1553:AR1553" si="3624">AF404*AF1547</f>
        <v>16135.022150000001</v>
      </c>
      <c r="AG1553" s="333">
        <f t="shared" si="3624"/>
        <v>60690.609600000003</v>
      </c>
      <c r="AH1553" s="333">
        <f t="shared" si="3624"/>
        <v>973.13400000000013</v>
      </c>
      <c r="AI1553" s="333">
        <f t="shared" si="3624"/>
        <v>0</v>
      </c>
      <c r="AJ1553" s="333">
        <f t="shared" si="3624"/>
        <v>0</v>
      </c>
      <c r="AK1553" s="333">
        <f t="shared" si="3624"/>
        <v>0</v>
      </c>
      <c r="AL1553" s="333">
        <f t="shared" si="3624"/>
        <v>0</v>
      </c>
      <c r="AM1553" s="333">
        <f t="shared" si="3624"/>
        <v>0</v>
      </c>
      <c r="AN1553" s="333">
        <f t="shared" si="3624"/>
        <v>0</v>
      </c>
      <c r="AO1553" s="333">
        <f t="shared" si="3624"/>
        <v>0</v>
      </c>
      <c r="AP1553" s="333">
        <f t="shared" si="3624"/>
        <v>0</v>
      </c>
      <c r="AQ1553" s="333">
        <f t="shared" si="3624"/>
        <v>0</v>
      </c>
      <c r="AR1553" s="333">
        <f t="shared" si="3624"/>
        <v>0</v>
      </c>
      <c r="AS1553" s="545">
        <f t="shared" si="3621"/>
        <v>77798.765750000006</v>
      </c>
    </row>
    <row r="1554" spans="2:45">
      <c r="B1554" s="285" t="s">
        <v>752</v>
      </c>
      <c r="C1554" s="303"/>
      <c r="D1554" s="245"/>
      <c r="E1554" s="242"/>
      <c r="F1554" s="242"/>
      <c r="G1554" s="242"/>
      <c r="H1554" s="242"/>
      <c r="I1554" s="242"/>
      <c r="J1554" s="242"/>
      <c r="K1554" s="242"/>
      <c r="L1554" s="242"/>
      <c r="M1554" s="242"/>
      <c r="N1554" s="242"/>
      <c r="O1554" s="242"/>
      <c r="P1554" s="242"/>
      <c r="Q1554" s="242"/>
      <c r="R1554" s="253"/>
      <c r="S1554" s="242"/>
      <c r="T1554" s="242"/>
      <c r="U1554" s="242"/>
      <c r="V1554" s="245"/>
      <c r="W1554" s="245"/>
      <c r="X1554" s="245"/>
      <c r="Y1554" s="245"/>
      <c r="Z1554" s="242"/>
      <c r="AA1554" s="242"/>
      <c r="AB1554" s="242"/>
      <c r="AC1554" s="242"/>
      <c r="AD1554" s="242"/>
      <c r="AE1554" s="333">
        <f>AE594*AE1547</f>
        <v>0</v>
      </c>
      <c r="AF1554" s="333">
        <f t="shared" ref="AF1554:AR1554" si="3625">AF594*AF1547</f>
        <v>21587.22033</v>
      </c>
      <c r="AG1554" s="333">
        <f t="shared" si="3625"/>
        <v>24670.953840000002</v>
      </c>
      <c r="AH1554" s="333">
        <f t="shared" si="3625"/>
        <v>1949.51178</v>
      </c>
      <c r="AI1554" s="333">
        <f t="shared" si="3625"/>
        <v>0</v>
      </c>
      <c r="AJ1554" s="333">
        <f t="shared" si="3625"/>
        <v>0</v>
      </c>
      <c r="AK1554" s="333">
        <f t="shared" si="3625"/>
        <v>0</v>
      </c>
      <c r="AL1554" s="333">
        <f t="shared" si="3625"/>
        <v>0</v>
      </c>
      <c r="AM1554" s="333">
        <f t="shared" si="3625"/>
        <v>0</v>
      </c>
      <c r="AN1554" s="333">
        <f t="shared" si="3625"/>
        <v>0</v>
      </c>
      <c r="AO1554" s="333">
        <f t="shared" si="3625"/>
        <v>0</v>
      </c>
      <c r="AP1554" s="333">
        <f t="shared" si="3625"/>
        <v>0</v>
      </c>
      <c r="AQ1554" s="333">
        <f t="shared" si="3625"/>
        <v>0</v>
      </c>
      <c r="AR1554" s="333">
        <f t="shared" si="3625"/>
        <v>0</v>
      </c>
      <c r="AS1554" s="545">
        <f t="shared" si="3621"/>
        <v>48207.685949999999</v>
      </c>
    </row>
    <row r="1555" spans="2:45">
      <c r="B1555" s="285" t="s">
        <v>753</v>
      </c>
      <c r="C1555" s="303"/>
      <c r="D1555" s="245"/>
      <c r="E1555" s="242"/>
      <c r="F1555" s="242"/>
      <c r="G1555" s="242"/>
      <c r="H1555" s="242"/>
      <c r="I1555" s="242"/>
      <c r="J1555" s="242"/>
      <c r="K1555" s="242"/>
      <c r="L1555" s="242"/>
      <c r="M1555" s="242"/>
      <c r="N1555" s="242"/>
      <c r="O1555" s="242"/>
      <c r="P1555" s="242"/>
      <c r="Q1555" s="242"/>
      <c r="R1555" s="253"/>
      <c r="S1555" s="242"/>
      <c r="T1555" s="242"/>
      <c r="U1555" s="242"/>
      <c r="V1555" s="245"/>
      <c r="W1555" s="245"/>
      <c r="X1555" s="245"/>
      <c r="Y1555" s="245"/>
      <c r="Z1555" s="242"/>
      <c r="AA1555" s="242"/>
      <c r="AB1555" s="242"/>
      <c r="AC1555" s="242"/>
      <c r="AD1555" s="242"/>
      <c r="AE1555" s="333">
        <f>AE784*AE1547</f>
        <v>0</v>
      </c>
      <c r="AF1555" s="333">
        <f t="shared" ref="AF1555:AR1555" si="3626">AF784*AF1547</f>
        <v>0</v>
      </c>
      <c r="AG1555" s="333">
        <f t="shared" si="3626"/>
        <v>0</v>
      </c>
      <c r="AH1555" s="333">
        <f t="shared" si="3626"/>
        <v>0</v>
      </c>
      <c r="AI1555" s="333">
        <f t="shared" si="3626"/>
        <v>0</v>
      </c>
      <c r="AJ1555" s="333">
        <f t="shared" si="3626"/>
        <v>0</v>
      </c>
      <c r="AK1555" s="333">
        <f t="shared" si="3626"/>
        <v>0</v>
      </c>
      <c r="AL1555" s="333">
        <f t="shared" si="3626"/>
        <v>0</v>
      </c>
      <c r="AM1555" s="333">
        <f t="shared" si="3626"/>
        <v>0</v>
      </c>
      <c r="AN1555" s="333">
        <f t="shared" si="3626"/>
        <v>0</v>
      </c>
      <c r="AO1555" s="333">
        <f t="shared" si="3626"/>
        <v>0</v>
      </c>
      <c r="AP1555" s="333">
        <f t="shared" si="3626"/>
        <v>0</v>
      </c>
      <c r="AQ1555" s="333">
        <f t="shared" si="3626"/>
        <v>0</v>
      </c>
      <c r="AR1555" s="333">
        <f t="shared" si="3626"/>
        <v>0</v>
      </c>
      <c r="AS1555" s="545">
        <f>SUM(AE1555:AR1555)</f>
        <v>0</v>
      </c>
    </row>
    <row r="1556" spans="2:45">
      <c r="B1556" s="285" t="s">
        <v>754</v>
      </c>
      <c r="C1556" s="303"/>
      <c r="D1556" s="245"/>
      <c r="E1556" s="242"/>
      <c r="F1556" s="242"/>
      <c r="G1556" s="242"/>
      <c r="H1556" s="242"/>
      <c r="I1556" s="242"/>
      <c r="J1556" s="242"/>
      <c r="K1556" s="242"/>
      <c r="L1556" s="242"/>
      <c r="M1556" s="242"/>
      <c r="N1556" s="242"/>
      <c r="O1556" s="242"/>
      <c r="P1556" s="242"/>
      <c r="Q1556" s="242"/>
      <c r="R1556" s="253"/>
      <c r="S1556" s="242"/>
      <c r="T1556" s="242"/>
      <c r="U1556" s="242"/>
      <c r="V1556" s="245"/>
      <c r="W1556" s="245"/>
      <c r="X1556" s="245"/>
      <c r="Y1556" s="245"/>
      <c r="Z1556" s="242"/>
      <c r="AA1556" s="242"/>
      <c r="AB1556" s="242"/>
      <c r="AC1556" s="242"/>
      <c r="AD1556" s="242"/>
      <c r="AE1556" s="333">
        <f>AE979*AE1547</f>
        <v>0</v>
      </c>
      <c r="AF1556" s="333">
        <f t="shared" ref="AF1556:AR1556" si="3627">AF979*AF1547</f>
        <v>565.43292000000008</v>
      </c>
      <c r="AG1556" s="333">
        <f t="shared" si="3627"/>
        <v>32100.974880000005</v>
      </c>
      <c r="AH1556" s="333">
        <f t="shared" si="3627"/>
        <v>2536.6359600000001</v>
      </c>
      <c r="AI1556" s="333">
        <f t="shared" si="3627"/>
        <v>0</v>
      </c>
      <c r="AJ1556" s="333">
        <f t="shared" si="3627"/>
        <v>0</v>
      </c>
      <c r="AK1556" s="333">
        <f t="shared" si="3627"/>
        <v>0</v>
      </c>
      <c r="AL1556" s="333">
        <f t="shared" si="3627"/>
        <v>0</v>
      </c>
      <c r="AM1556" s="333">
        <f t="shared" si="3627"/>
        <v>0</v>
      </c>
      <c r="AN1556" s="333">
        <f t="shared" si="3627"/>
        <v>0</v>
      </c>
      <c r="AO1556" s="333">
        <f t="shared" si="3627"/>
        <v>0</v>
      </c>
      <c r="AP1556" s="333">
        <f t="shared" si="3627"/>
        <v>0</v>
      </c>
      <c r="AQ1556" s="333">
        <f t="shared" si="3627"/>
        <v>0</v>
      </c>
      <c r="AR1556" s="333">
        <f t="shared" si="3627"/>
        <v>0</v>
      </c>
      <c r="AS1556" s="545">
        <f t="shared" si="3621"/>
        <v>35203.043760000008</v>
      </c>
    </row>
    <row r="1557" spans="2:45">
      <c r="B1557" s="285" t="s">
        <v>759</v>
      </c>
      <c r="C1557" s="303"/>
      <c r="D1557" s="245"/>
      <c r="E1557" s="242"/>
      <c r="F1557" s="242"/>
      <c r="G1557" s="242"/>
      <c r="H1557" s="242"/>
      <c r="I1557" s="242"/>
      <c r="J1557" s="242"/>
      <c r="K1557" s="242"/>
      <c r="L1557" s="242"/>
      <c r="M1557" s="242"/>
      <c r="N1557" s="242"/>
      <c r="O1557" s="242"/>
      <c r="P1557" s="242"/>
      <c r="Q1557" s="242"/>
      <c r="R1557" s="253"/>
      <c r="S1557" s="242"/>
      <c r="T1557" s="242"/>
      <c r="U1557" s="242"/>
      <c r="V1557" s="245"/>
      <c r="W1557" s="245"/>
      <c r="X1557" s="245"/>
      <c r="Y1557" s="245"/>
      <c r="Z1557" s="242"/>
      <c r="AA1557" s="242"/>
      <c r="AB1557" s="242"/>
      <c r="AC1557" s="242"/>
      <c r="AD1557" s="242"/>
      <c r="AE1557" s="333">
        <f>AE1174*AE1547</f>
        <v>0</v>
      </c>
      <c r="AF1557" s="333">
        <f>AF1174*AF1547</f>
        <v>12230.538927650066</v>
      </c>
      <c r="AG1557" s="333">
        <f>AG1174*AG1547</f>
        <v>6941.9491292994435</v>
      </c>
      <c r="AH1557" s="333">
        <f>AH1174*AH1547</f>
        <v>548.55648028442852</v>
      </c>
      <c r="AI1557" s="333">
        <f t="shared" ref="AI1557:AR1557" si="3628">AI1174*AI1548</f>
        <v>0</v>
      </c>
      <c r="AJ1557" s="333">
        <f t="shared" si="3628"/>
        <v>0</v>
      </c>
      <c r="AK1557" s="333">
        <f t="shared" si="3628"/>
        <v>0</v>
      </c>
      <c r="AL1557" s="333">
        <f t="shared" si="3628"/>
        <v>0</v>
      </c>
      <c r="AM1557" s="333">
        <f t="shared" si="3628"/>
        <v>0</v>
      </c>
      <c r="AN1557" s="333">
        <f t="shared" si="3628"/>
        <v>0</v>
      </c>
      <c r="AO1557" s="333">
        <f t="shared" si="3628"/>
        <v>0</v>
      </c>
      <c r="AP1557" s="333">
        <f t="shared" si="3628"/>
        <v>0</v>
      </c>
      <c r="AQ1557" s="333">
        <f t="shared" si="3628"/>
        <v>0</v>
      </c>
      <c r="AR1557" s="333">
        <f t="shared" si="3628"/>
        <v>0</v>
      </c>
      <c r="AS1557" s="545">
        <f t="shared" si="3621"/>
        <v>19721.044537233938</v>
      </c>
    </row>
    <row r="1558" spans="2:45">
      <c r="B1558" s="285" t="s">
        <v>760</v>
      </c>
      <c r="C1558" s="303"/>
      <c r="D1558" s="245"/>
      <c r="E1558" s="242"/>
      <c r="F1558" s="242"/>
      <c r="G1558" s="242"/>
      <c r="H1558" s="242"/>
      <c r="I1558" s="242"/>
      <c r="J1558" s="242"/>
      <c r="K1558" s="242"/>
      <c r="L1558" s="242"/>
      <c r="M1558" s="242"/>
      <c r="N1558" s="242"/>
      <c r="O1558" s="242"/>
      <c r="P1558" s="242"/>
      <c r="Q1558" s="242"/>
      <c r="R1558" s="253"/>
      <c r="S1558" s="242"/>
      <c r="T1558" s="242"/>
      <c r="U1558" s="242"/>
      <c r="V1558" s="245"/>
      <c r="W1558" s="245"/>
      <c r="X1558" s="245"/>
      <c r="Y1558" s="245"/>
      <c r="Z1558" s="242"/>
      <c r="AA1558" s="242"/>
      <c r="AB1558" s="242"/>
      <c r="AC1558" s="242"/>
      <c r="AD1558" s="242"/>
      <c r="AE1558" s="333">
        <f>AE1547*AE1369</f>
        <v>0</v>
      </c>
      <c r="AF1558" s="333">
        <f t="shared" ref="AF1558:AR1558" si="3629">AF1547*AF1369</f>
        <v>0</v>
      </c>
      <c r="AG1558" s="333">
        <f t="shared" si="3629"/>
        <v>0</v>
      </c>
      <c r="AH1558" s="333">
        <f t="shared" si="3629"/>
        <v>0</v>
      </c>
      <c r="AI1558" s="333">
        <f t="shared" si="3629"/>
        <v>0</v>
      </c>
      <c r="AJ1558" s="333">
        <f t="shared" si="3629"/>
        <v>0</v>
      </c>
      <c r="AK1558" s="333">
        <f t="shared" si="3629"/>
        <v>0</v>
      </c>
      <c r="AL1558" s="333">
        <f t="shared" si="3629"/>
        <v>0</v>
      </c>
      <c r="AM1558" s="333">
        <f t="shared" si="3629"/>
        <v>0</v>
      </c>
      <c r="AN1558" s="333">
        <f t="shared" si="3629"/>
        <v>0</v>
      </c>
      <c r="AO1558" s="333">
        <f t="shared" si="3629"/>
        <v>0</v>
      </c>
      <c r="AP1558" s="333">
        <f t="shared" si="3629"/>
        <v>0</v>
      </c>
      <c r="AQ1558" s="333">
        <f t="shared" si="3629"/>
        <v>0</v>
      </c>
      <c r="AR1558" s="333">
        <f t="shared" si="3629"/>
        <v>0</v>
      </c>
      <c r="AS1558" s="545">
        <f t="shared" si="3621"/>
        <v>0</v>
      </c>
    </row>
    <row r="1559" spans="2:45">
      <c r="B1559" s="285" t="s">
        <v>755</v>
      </c>
      <c r="C1559" s="303"/>
      <c r="D1559" s="245"/>
      <c r="E1559" s="242"/>
      <c r="F1559" s="242"/>
      <c r="G1559" s="242"/>
      <c r="H1559" s="242"/>
      <c r="I1559" s="242"/>
      <c r="J1559" s="242"/>
      <c r="K1559" s="242"/>
      <c r="L1559" s="242"/>
      <c r="M1559" s="242"/>
      <c r="N1559" s="242"/>
      <c r="O1559" s="242"/>
      <c r="P1559" s="242"/>
      <c r="Q1559" s="242"/>
      <c r="R1559" s="253"/>
      <c r="S1559" s="242"/>
      <c r="T1559" s="242"/>
      <c r="U1559" s="242"/>
      <c r="V1559" s="245"/>
      <c r="W1559" s="245"/>
      <c r="X1559" s="245"/>
      <c r="Y1559" s="245"/>
      <c r="Z1559" s="242"/>
      <c r="AA1559" s="242"/>
      <c r="AB1559" s="242"/>
      <c r="AC1559" s="242"/>
      <c r="AD1559" s="242"/>
      <c r="AE1559" s="333">
        <f>AE1544*AE1547</f>
        <v>0</v>
      </c>
      <c r="AF1559" s="333">
        <f t="shared" ref="AF1559:AR1559" si="3630">AF1544*AF1547</f>
        <v>0</v>
      </c>
      <c r="AG1559" s="333">
        <f t="shared" si="3630"/>
        <v>0</v>
      </c>
      <c r="AH1559" s="333">
        <f t="shared" si="3630"/>
        <v>0</v>
      </c>
      <c r="AI1559" s="333">
        <f t="shared" si="3630"/>
        <v>0</v>
      </c>
      <c r="AJ1559" s="333">
        <f t="shared" si="3630"/>
        <v>0</v>
      </c>
      <c r="AK1559" s="333">
        <f t="shared" si="3630"/>
        <v>0</v>
      </c>
      <c r="AL1559" s="333">
        <f t="shared" si="3630"/>
        <v>0</v>
      </c>
      <c r="AM1559" s="333">
        <f t="shared" si="3630"/>
        <v>0</v>
      </c>
      <c r="AN1559" s="333">
        <f t="shared" si="3630"/>
        <v>0</v>
      </c>
      <c r="AO1559" s="333">
        <f t="shared" si="3630"/>
        <v>0</v>
      </c>
      <c r="AP1559" s="333">
        <f t="shared" si="3630"/>
        <v>0</v>
      </c>
      <c r="AQ1559" s="333">
        <f t="shared" si="3630"/>
        <v>0</v>
      </c>
      <c r="AR1559" s="333">
        <f t="shared" si="3630"/>
        <v>0</v>
      </c>
      <c r="AS1559" s="545">
        <f>SUM(AE1559:AR1559)</f>
        <v>0</v>
      </c>
    </row>
    <row r="1560" spans="2:45" ht="15.75">
      <c r="B1560" s="307" t="s">
        <v>756</v>
      </c>
      <c r="C1560" s="303"/>
      <c r="D1560" s="265"/>
      <c r="E1560" s="295"/>
      <c r="F1560" s="295"/>
      <c r="G1560" s="295"/>
      <c r="H1560" s="295"/>
      <c r="I1560" s="295"/>
      <c r="J1560" s="295"/>
      <c r="K1560" s="295"/>
      <c r="L1560" s="295"/>
      <c r="M1560" s="295"/>
      <c r="N1560" s="295"/>
      <c r="O1560" s="295"/>
      <c r="P1560" s="295"/>
      <c r="Q1560" s="295"/>
      <c r="R1560" s="262"/>
      <c r="S1560" s="295"/>
      <c r="T1560" s="295"/>
      <c r="U1560" s="295"/>
      <c r="V1560" s="265"/>
      <c r="W1560" s="265"/>
      <c r="X1560" s="265"/>
      <c r="Y1560" s="265"/>
      <c r="Z1560" s="295"/>
      <c r="AA1560" s="295"/>
      <c r="AB1560" s="295"/>
      <c r="AC1560" s="295"/>
      <c r="AD1560" s="295"/>
      <c r="AE1560" s="304">
        <f>SUM(AE1548:AE1559)</f>
        <v>0</v>
      </c>
      <c r="AF1560" s="304">
        <f t="shared" ref="AF1560:AR1560" si="3631">SUM(AF1548:AF1559)</f>
        <v>137629.90153259522</v>
      </c>
      <c r="AG1560" s="304">
        <f t="shared" si="3631"/>
        <v>195738.61098827596</v>
      </c>
      <c r="AH1560" s="304">
        <f t="shared" si="3631"/>
        <v>22445.714575697624</v>
      </c>
      <c r="AI1560" s="304">
        <f t="shared" si="3631"/>
        <v>0</v>
      </c>
      <c r="AJ1560" s="304">
        <f t="shared" si="3631"/>
        <v>0</v>
      </c>
      <c r="AK1560" s="304">
        <f t="shared" si="3631"/>
        <v>0</v>
      </c>
      <c r="AL1560" s="304">
        <f t="shared" si="3631"/>
        <v>0</v>
      </c>
      <c r="AM1560" s="304">
        <f t="shared" si="3631"/>
        <v>0</v>
      </c>
      <c r="AN1560" s="304">
        <f t="shared" si="3631"/>
        <v>0</v>
      </c>
      <c r="AO1560" s="304">
        <f t="shared" si="3631"/>
        <v>0</v>
      </c>
      <c r="AP1560" s="304">
        <f t="shared" si="3631"/>
        <v>0</v>
      </c>
      <c r="AQ1560" s="304">
        <f t="shared" si="3631"/>
        <v>0</v>
      </c>
      <c r="AR1560" s="304">
        <f t="shared" si="3631"/>
        <v>0</v>
      </c>
      <c r="AS1560" s="698">
        <f>SUM(AS1548:AS1559)</f>
        <v>355814.22709656885</v>
      </c>
    </row>
    <row r="1561" spans="2:45" ht="15.75">
      <c r="B1561" s="307" t="s">
        <v>757</v>
      </c>
      <c r="C1561" s="303"/>
      <c r="D1561" s="308"/>
      <c r="E1561" s="295"/>
      <c r="F1561" s="295"/>
      <c r="G1561" s="295"/>
      <c r="H1561" s="295"/>
      <c r="I1561" s="295"/>
      <c r="J1561" s="295"/>
      <c r="K1561" s="295"/>
      <c r="L1561" s="295"/>
      <c r="M1561" s="295"/>
      <c r="N1561" s="295"/>
      <c r="O1561" s="295"/>
      <c r="P1561" s="295"/>
      <c r="Q1561" s="295"/>
      <c r="R1561" s="262"/>
      <c r="S1561" s="295"/>
      <c r="T1561" s="295"/>
      <c r="U1561" s="295"/>
      <c r="V1561" s="265"/>
      <c r="W1561" s="265"/>
      <c r="X1561" s="265"/>
      <c r="Y1561" s="265"/>
      <c r="Z1561" s="295"/>
      <c r="AA1561" s="295"/>
      <c r="AB1561" s="295"/>
      <c r="AC1561" s="295"/>
      <c r="AD1561" s="295"/>
      <c r="AE1561" s="305">
        <f>AE1545*AE1547</f>
        <v>0</v>
      </c>
      <c r="AF1561" s="305">
        <f t="shared" ref="AF1561:AR1561" si="3632">AF1545*AF1547</f>
        <v>0</v>
      </c>
      <c r="AG1561" s="305">
        <f t="shared" si="3632"/>
        <v>0</v>
      </c>
      <c r="AH1561" s="305">
        <f t="shared" si="3632"/>
        <v>0</v>
      </c>
      <c r="AI1561" s="305">
        <f t="shared" si="3632"/>
        <v>0</v>
      </c>
      <c r="AJ1561" s="305">
        <f t="shared" si="3632"/>
        <v>0</v>
      </c>
      <c r="AK1561" s="305">
        <f t="shared" si="3632"/>
        <v>0</v>
      </c>
      <c r="AL1561" s="305">
        <f t="shared" si="3632"/>
        <v>0</v>
      </c>
      <c r="AM1561" s="305">
        <f t="shared" si="3632"/>
        <v>0</v>
      </c>
      <c r="AN1561" s="305">
        <f t="shared" si="3632"/>
        <v>0</v>
      </c>
      <c r="AO1561" s="305">
        <f t="shared" si="3632"/>
        <v>0</v>
      </c>
      <c r="AP1561" s="305">
        <f t="shared" si="3632"/>
        <v>0</v>
      </c>
      <c r="AQ1561" s="305">
        <f t="shared" si="3632"/>
        <v>0</v>
      </c>
      <c r="AR1561" s="305">
        <f t="shared" si="3632"/>
        <v>0</v>
      </c>
      <c r="AS1561" s="699">
        <f>SUM(AE1561:AR1561)</f>
        <v>0</v>
      </c>
    </row>
    <row r="1562" spans="2:45" ht="15.75">
      <c r="B1562" s="307" t="s">
        <v>758</v>
      </c>
      <c r="C1562" s="303"/>
      <c r="D1562" s="308"/>
      <c r="E1562" s="295"/>
      <c r="F1562" s="295"/>
      <c r="G1562" s="295"/>
      <c r="H1562" s="295"/>
      <c r="I1562" s="295"/>
      <c r="J1562" s="295"/>
      <c r="K1562" s="295"/>
      <c r="L1562" s="295"/>
      <c r="M1562" s="295"/>
      <c r="N1562" s="295"/>
      <c r="O1562" s="295"/>
      <c r="P1562" s="295"/>
      <c r="Q1562" s="295"/>
      <c r="R1562" s="262"/>
      <c r="S1562" s="295"/>
      <c r="T1562" s="295"/>
      <c r="U1562" s="295"/>
      <c r="V1562" s="308"/>
      <c r="W1562" s="308"/>
      <c r="X1562" s="308"/>
      <c r="Y1562" s="308"/>
      <c r="Z1562" s="295"/>
      <c r="AA1562" s="295"/>
      <c r="AB1562" s="295"/>
      <c r="AC1562" s="295"/>
      <c r="AD1562" s="295"/>
      <c r="AE1562" s="309"/>
      <c r="AF1562" s="309"/>
      <c r="AG1562" s="309"/>
      <c r="AH1562" s="309"/>
      <c r="AI1562" s="309"/>
      <c r="AJ1562" s="309"/>
      <c r="AK1562" s="309"/>
      <c r="AL1562" s="309"/>
      <c r="AM1562" s="309"/>
      <c r="AN1562" s="309"/>
      <c r="AO1562" s="309"/>
      <c r="AP1562" s="309"/>
      <c r="AQ1562" s="309"/>
      <c r="AR1562" s="309"/>
      <c r="AS1562" s="361">
        <f>AS1560-AS1561</f>
        <v>355814.22709656885</v>
      </c>
    </row>
    <row r="1563" spans="2:45" ht="15.75">
      <c r="B1563" s="307"/>
      <c r="C1563" s="303"/>
      <c r="D1563" s="308"/>
      <c r="E1563" s="295"/>
      <c r="F1563" s="295"/>
      <c r="G1563" s="295"/>
      <c r="H1563" s="295"/>
      <c r="I1563" s="295"/>
      <c r="J1563" s="295"/>
      <c r="K1563" s="295"/>
      <c r="L1563" s="295"/>
      <c r="M1563" s="295"/>
      <c r="N1563" s="295"/>
      <c r="O1563" s="295"/>
      <c r="P1563" s="295"/>
      <c r="Q1563" s="295"/>
      <c r="R1563" s="262"/>
      <c r="S1563" s="295"/>
      <c r="T1563" s="295"/>
      <c r="U1563" s="295"/>
      <c r="V1563" s="308"/>
      <c r="W1563" s="308"/>
      <c r="X1563" s="308"/>
      <c r="Y1563" s="308"/>
      <c r="Z1563" s="295"/>
      <c r="AA1563" s="295"/>
      <c r="AB1563" s="295"/>
      <c r="AC1563" s="295"/>
      <c r="AD1563" s="295"/>
      <c r="AE1563" s="309"/>
      <c r="AF1563" s="309"/>
      <c r="AG1563" s="309"/>
      <c r="AH1563" s="309"/>
      <c r="AI1563" s="309"/>
      <c r="AJ1563" s="309"/>
      <c r="AK1563" s="309"/>
      <c r="AL1563" s="309"/>
      <c r="AM1563" s="309"/>
      <c r="AN1563" s="309"/>
      <c r="AO1563" s="309"/>
      <c r="AP1563" s="309"/>
      <c r="AQ1563" s="309"/>
      <c r="AR1563" s="309"/>
      <c r="AS1563" s="361"/>
    </row>
    <row r="1564" spans="2:45">
      <c r="B1564" s="285" t="s">
        <v>890</v>
      </c>
      <c r="C1564" s="308"/>
      <c r="D1564" s="308"/>
      <c r="E1564" s="295"/>
      <c r="F1564" s="295"/>
      <c r="G1564" s="295"/>
      <c r="H1564" s="295"/>
      <c r="I1564" s="295"/>
      <c r="J1564" s="295"/>
      <c r="K1564" s="295"/>
      <c r="L1564" s="295"/>
      <c r="M1564" s="295"/>
      <c r="N1564" s="295"/>
      <c r="O1564" s="295"/>
      <c r="P1564" s="295"/>
      <c r="Q1564" s="295"/>
      <c r="R1564" s="262"/>
      <c r="S1564" s="295"/>
      <c r="T1564" s="295"/>
      <c r="U1564" s="295"/>
      <c r="V1564" s="308"/>
      <c r="W1564" s="303"/>
      <c r="X1564" s="308"/>
      <c r="Y1564" s="308"/>
      <c r="Z1564" s="295"/>
      <c r="AA1564" s="295"/>
      <c r="AB1564" s="295"/>
      <c r="AC1564" s="295"/>
      <c r="AD1564" s="295"/>
      <c r="AE1564" s="683">
        <f>SUMPRODUCT($E$1382:$E$1542,AE1382:AE1542)</f>
        <v>0</v>
      </c>
      <c r="AF1564" s="683">
        <f>SUMPRODUCT($E$1382:$E$1542,AF1382:AF1542)</f>
        <v>0</v>
      </c>
      <c r="AG1564" s="683">
        <f>IF(AG1380="kw",SUMPRODUCT($Q$1382:$Q$1542,$S$1382:$S$1542,AG1382:AG1542),SUMPRODUCT($E$1382:$E$1542,AG1382:AG1542))</f>
        <v>0</v>
      </c>
      <c r="AH1564" s="683">
        <f t="shared" ref="AH1564:AR1564" si="3633">IF(AH1380="kw",SUMPRODUCT($Q$1382:$Q$1542,$S$1382:$S$1542,AH1382:AH1542),SUMPRODUCT($E$1382:$E$1542,AH1382:AH1542))</f>
        <v>0</v>
      </c>
      <c r="AI1564" s="683">
        <f t="shared" si="3633"/>
        <v>0</v>
      </c>
      <c r="AJ1564" s="683">
        <f t="shared" si="3633"/>
        <v>0</v>
      </c>
      <c r="AK1564" s="683">
        <f t="shared" si="3633"/>
        <v>0</v>
      </c>
      <c r="AL1564" s="683">
        <f t="shared" si="3633"/>
        <v>0</v>
      </c>
      <c r="AM1564" s="683">
        <f t="shared" si="3633"/>
        <v>0</v>
      </c>
      <c r="AN1564" s="683">
        <f t="shared" si="3633"/>
        <v>0</v>
      </c>
      <c r="AO1564" s="683">
        <f t="shared" si="3633"/>
        <v>0</v>
      </c>
      <c r="AP1564" s="683">
        <f t="shared" si="3633"/>
        <v>0</v>
      </c>
      <c r="AQ1564" s="683">
        <f t="shared" si="3633"/>
        <v>0</v>
      </c>
      <c r="AR1564" s="683">
        <f t="shared" si="3633"/>
        <v>0</v>
      </c>
      <c r="AS1564" s="297"/>
    </row>
    <row r="1565" spans="2:45">
      <c r="B1565" s="285" t="s">
        <v>891</v>
      </c>
      <c r="C1565" s="308"/>
      <c r="D1565" s="308"/>
      <c r="E1565" s="295"/>
      <c r="F1565" s="295"/>
      <c r="G1565" s="295"/>
      <c r="H1565" s="295"/>
      <c r="I1565" s="295"/>
      <c r="J1565" s="295"/>
      <c r="K1565" s="295"/>
      <c r="L1565" s="295"/>
      <c r="M1565" s="295"/>
      <c r="N1565" s="295"/>
      <c r="O1565" s="295"/>
      <c r="P1565" s="295"/>
      <c r="Q1565" s="295"/>
      <c r="R1565" s="262"/>
      <c r="S1565" s="295"/>
      <c r="T1565" s="295"/>
      <c r="U1565" s="295"/>
      <c r="V1565" s="308"/>
      <c r="W1565" s="303"/>
      <c r="X1565" s="308"/>
      <c r="Y1565" s="308"/>
      <c r="Z1565" s="295"/>
      <c r="AA1565" s="295"/>
      <c r="AB1565" s="295"/>
      <c r="AC1565" s="295"/>
      <c r="AD1565" s="295"/>
      <c r="AE1565" s="683">
        <f>SUMPRODUCT($F$1382:$F$1542,AE1382:AE1542)</f>
        <v>0</v>
      </c>
      <c r="AF1565" s="683">
        <f>SUMPRODUCT($F$1382:$F$1542,AF1382:AF1542)</f>
        <v>0</v>
      </c>
      <c r="AG1565" s="683">
        <f>IF(AG1380="kw",SUMPRODUCT($Q$1382:$Q$1542,$T$1382:$T$1542,AG1382:AG1542),SUMPRODUCT($F$1382:$F$1542,AG1382:AG1542))</f>
        <v>0</v>
      </c>
      <c r="AH1565" s="683">
        <f t="shared" ref="AH1565:AR1565" si="3634">IF(AH1380="kw",SUMPRODUCT($Q$1382:$Q$1542,$T$1382:$T$1542,AH1382:AH1542),SUMPRODUCT($F$1382:$F$1542,AH1382:AH1542))</f>
        <v>0</v>
      </c>
      <c r="AI1565" s="683">
        <f t="shared" si="3634"/>
        <v>0</v>
      </c>
      <c r="AJ1565" s="683">
        <f t="shared" si="3634"/>
        <v>0</v>
      </c>
      <c r="AK1565" s="683">
        <f t="shared" si="3634"/>
        <v>0</v>
      </c>
      <c r="AL1565" s="683">
        <f t="shared" si="3634"/>
        <v>0</v>
      </c>
      <c r="AM1565" s="683">
        <f t="shared" si="3634"/>
        <v>0</v>
      </c>
      <c r="AN1565" s="683">
        <f t="shared" si="3634"/>
        <v>0</v>
      </c>
      <c r="AO1565" s="683">
        <f t="shared" si="3634"/>
        <v>0</v>
      </c>
      <c r="AP1565" s="683">
        <f t="shared" si="3634"/>
        <v>0</v>
      </c>
      <c r="AQ1565" s="683">
        <f t="shared" si="3634"/>
        <v>0</v>
      </c>
      <c r="AR1565" s="683">
        <f t="shared" si="3634"/>
        <v>0</v>
      </c>
      <c r="AS1565" s="297"/>
    </row>
    <row r="1566" spans="2:45">
      <c r="B1566" s="285" t="s">
        <v>892</v>
      </c>
      <c r="C1566" s="308"/>
      <c r="D1566" s="308"/>
      <c r="E1566" s="295"/>
      <c r="F1566" s="295"/>
      <c r="G1566" s="295"/>
      <c r="H1566" s="295"/>
      <c r="I1566" s="295"/>
      <c r="J1566" s="295"/>
      <c r="K1566" s="295"/>
      <c r="L1566" s="295"/>
      <c r="M1566" s="295"/>
      <c r="N1566" s="295"/>
      <c r="O1566" s="295"/>
      <c r="P1566" s="295"/>
      <c r="Q1566" s="295"/>
      <c r="R1566" s="262"/>
      <c r="S1566" s="295"/>
      <c r="T1566" s="295"/>
      <c r="U1566" s="295"/>
      <c r="V1566" s="308"/>
      <c r="W1566" s="303"/>
      <c r="X1566" s="308"/>
      <c r="Y1566" s="308"/>
      <c r="Z1566" s="295"/>
      <c r="AA1566" s="295"/>
      <c r="AB1566" s="295"/>
      <c r="AC1566" s="295"/>
      <c r="AD1566" s="295"/>
      <c r="AE1566" s="683">
        <f>SUMPRODUCT($G$1382:$G$1542,AE1382:AE1542)</f>
        <v>0</v>
      </c>
      <c r="AF1566" s="683">
        <f>SUMPRODUCT($G$1382:$G$1542,AF1382:AF1542)</f>
        <v>0</v>
      </c>
      <c r="AG1566" s="683">
        <f>IF(AG1380="kw",SUMPRODUCT($Q$1382:$Q$1542,$U$1382:$U$1542,AG1382:AG1542),SUMPRODUCT($G$1382:$G$1542,AG1382:AG1542))</f>
        <v>0</v>
      </c>
      <c r="AH1566" s="683">
        <f t="shared" ref="AH1566:AR1566" si="3635">IF(AH1380="kw",SUMPRODUCT($Q$1382:$Q$1542,$U$1382:$U$1542,AH1382:AH1542),SUMPRODUCT($G$1382:$G$1542,AH1382:AH1542))</f>
        <v>0</v>
      </c>
      <c r="AI1566" s="683">
        <f t="shared" si="3635"/>
        <v>0</v>
      </c>
      <c r="AJ1566" s="683">
        <f t="shared" si="3635"/>
        <v>0</v>
      </c>
      <c r="AK1566" s="683">
        <f t="shared" si="3635"/>
        <v>0</v>
      </c>
      <c r="AL1566" s="683">
        <f t="shared" si="3635"/>
        <v>0</v>
      </c>
      <c r="AM1566" s="683">
        <f t="shared" si="3635"/>
        <v>0</v>
      </c>
      <c r="AN1566" s="683">
        <f t="shared" si="3635"/>
        <v>0</v>
      </c>
      <c r="AO1566" s="683">
        <f t="shared" si="3635"/>
        <v>0</v>
      </c>
      <c r="AP1566" s="683">
        <f t="shared" si="3635"/>
        <v>0</v>
      </c>
      <c r="AQ1566" s="683">
        <f t="shared" si="3635"/>
        <v>0</v>
      </c>
      <c r="AR1566" s="683">
        <f t="shared" si="3635"/>
        <v>0</v>
      </c>
      <c r="AS1566" s="297"/>
    </row>
    <row r="1567" spans="2:45">
      <c r="B1567" s="285" t="s">
        <v>893</v>
      </c>
      <c r="C1567" s="308"/>
      <c r="D1567" s="308"/>
      <c r="E1567" s="295"/>
      <c r="F1567" s="295"/>
      <c r="G1567" s="295"/>
      <c r="H1567" s="295"/>
      <c r="I1567" s="295"/>
      <c r="J1567" s="295"/>
      <c r="K1567" s="295"/>
      <c r="L1567" s="295"/>
      <c r="M1567" s="295"/>
      <c r="N1567" s="295"/>
      <c r="O1567" s="295"/>
      <c r="P1567" s="295"/>
      <c r="Q1567" s="295"/>
      <c r="R1567" s="262"/>
      <c r="S1567" s="295"/>
      <c r="T1567" s="295"/>
      <c r="U1567" s="295"/>
      <c r="V1567" s="308"/>
      <c r="W1567" s="303"/>
      <c r="X1567" s="308"/>
      <c r="Y1567" s="308"/>
      <c r="Z1567" s="295"/>
      <c r="AA1567" s="295"/>
      <c r="AB1567" s="295"/>
      <c r="AC1567" s="295"/>
      <c r="AD1567" s="295"/>
      <c r="AE1567" s="683">
        <f>SUMPRODUCT($H$1382:$H$1542,AE1382:AE1542)</f>
        <v>0</v>
      </c>
      <c r="AF1567" s="683">
        <f>SUMPRODUCT($H$1382:$H$1542,AF1382:AF1542)</f>
        <v>0</v>
      </c>
      <c r="AG1567" s="683">
        <f>IF(AG1380="kw",SUMPRODUCT($Q$1382:$Q$1542,$V$1382:$V$1542,AG1382:AG1542),SUMPRODUCT($H$1382:$H$1542,AG1382:AG1542))</f>
        <v>0</v>
      </c>
      <c r="AH1567" s="683">
        <f t="shared" ref="AH1567:AR1567" si="3636">IF(AH1380="kw",SUMPRODUCT($Q$1382:$Q$1542,$V$1382:$V$1542,AH1382:AH1542),SUMPRODUCT($H$1382:$H$1542,AH1382:AH1542))</f>
        <v>0</v>
      </c>
      <c r="AI1567" s="683">
        <f t="shared" si="3636"/>
        <v>0</v>
      </c>
      <c r="AJ1567" s="683">
        <f t="shared" si="3636"/>
        <v>0</v>
      </c>
      <c r="AK1567" s="683">
        <f t="shared" si="3636"/>
        <v>0</v>
      </c>
      <c r="AL1567" s="683">
        <f t="shared" si="3636"/>
        <v>0</v>
      </c>
      <c r="AM1567" s="683">
        <f t="shared" si="3636"/>
        <v>0</v>
      </c>
      <c r="AN1567" s="683">
        <f t="shared" si="3636"/>
        <v>0</v>
      </c>
      <c r="AO1567" s="683">
        <f t="shared" si="3636"/>
        <v>0</v>
      </c>
      <c r="AP1567" s="683">
        <f t="shared" si="3636"/>
        <v>0</v>
      </c>
      <c r="AQ1567" s="683">
        <f t="shared" si="3636"/>
        <v>0</v>
      </c>
      <c r="AR1567" s="683">
        <f t="shared" si="3636"/>
        <v>0</v>
      </c>
      <c r="AS1567" s="297"/>
    </row>
    <row r="1568" spans="2:45">
      <c r="B1568" s="336" t="s">
        <v>894</v>
      </c>
      <c r="C1568" s="398"/>
      <c r="D1568" s="398"/>
      <c r="E1568" s="399"/>
      <c r="F1568" s="399"/>
      <c r="G1568" s="399"/>
      <c r="H1568" s="399"/>
      <c r="I1568" s="399"/>
      <c r="J1568" s="399"/>
      <c r="K1568" s="399"/>
      <c r="L1568" s="399"/>
      <c r="M1568" s="399"/>
      <c r="N1568" s="399"/>
      <c r="O1568" s="399"/>
      <c r="P1568" s="399"/>
      <c r="Q1568" s="399"/>
      <c r="R1568" s="400"/>
      <c r="S1568" s="399"/>
      <c r="T1568" s="399"/>
      <c r="U1568" s="399"/>
      <c r="V1568" s="398"/>
      <c r="W1568" s="401"/>
      <c r="X1568" s="398"/>
      <c r="Y1568" s="398"/>
      <c r="Z1568" s="399"/>
      <c r="AA1568" s="399"/>
      <c r="AB1568" s="399"/>
      <c r="AC1568" s="399"/>
      <c r="AD1568" s="399"/>
      <c r="AE1568" s="684">
        <f>SUMPRODUCT($I$1382:$I$1542,AE1382:AE1542)</f>
        <v>0</v>
      </c>
      <c r="AF1568" s="684">
        <f>SUMPRODUCT($I$1382:$I$1542,AF1382:AF1542)</f>
        <v>0</v>
      </c>
      <c r="AG1568" s="684">
        <f>IF(AG1380="kw",SUMPRODUCT($Q$1382:$Q$1542,$W$1382:$W$1542,AG1382:AG1542),SUMPRODUCT($I$1382:$I$1542,AG1382:AG1542))</f>
        <v>0</v>
      </c>
      <c r="AH1568" s="684">
        <f t="shared" ref="AH1568:AR1568" si="3637">IF(AH1380="kw",SUMPRODUCT($Q$1382:$Q$1542,$W$1382:$W$1542,AH1382:AH1542),SUMPRODUCT($I$1382:$I$1542,AH1382:AH1542))</f>
        <v>0</v>
      </c>
      <c r="AI1568" s="684">
        <f t="shared" si="3637"/>
        <v>0</v>
      </c>
      <c r="AJ1568" s="684">
        <f t="shared" si="3637"/>
        <v>0</v>
      </c>
      <c r="AK1568" s="684">
        <f t="shared" si="3637"/>
        <v>0</v>
      </c>
      <c r="AL1568" s="684">
        <f t="shared" si="3637"/>
        <v>0</v>
      </c>
      <c r="AM1568" s="684">
        <f t="shared" si="3637"/>
        <v>0</v>
      </c>
      <c r="AN1568" s="684">
        <f t="shared" si="3637"/>
        <v>0</v>
      </c>
      <c r="AO1568" s="684">
        <f t="shared" si="3637"/>
        <v>0</v>
      </c>
      <c r="AP1568" s="684">
        <f t="shared" si="3637"/>
        <v>0</v>
      </c>
      <c r="AQ1568" s="684">
        <f t="shared" si="3637"/>
        <v>0</v>
      </c>
      <c r="AR1568" s="684">
        <f t="shared" si="3637"/>
        <v>0</v>
      </c>
      <c r="AS1568" s="341"/>
    </row>
    <row r="1569" spans="2:45" ht="19.5" customHeight="1">
      <c r="B1569" s="324" t="s">
        <v>579</v>
      </c>
      <c r="C1569" s="342"/>
      <c r="D1569" s="343"/>
      <c r="E1569" s="343"/>
      <c r="F1569" s="343"/>
      <c r="G1569" s="343"/>
      <c r="H1569" s="343"/>
      <c r="I1569" s="343"/>
      <c r="J1569" s="343"/>
      <c r="K1569" s="343"/>
      <c r="L1569" s="343"/>
      <c r="M1569" s="343"/>
      <c r="N1569" s="343"/>
      <c r="O1569" s="343"/>
      <c r="P1569" s="343"/>
      <c r="Q1569" s="343"/>
      <c r="R1569" s="343"/>
      <c r="S1569" s="343"/>
      <c r="T1569" s="343"/>
      <c r="U1569" s="343"/>
      <c r="V1569" s="327"/>
      <c r="W1569" s="328"/>
      <c r="X1569" s="343"/>
      <c r="Y1569" s="343"/>
      <c r="Z1569" s="343"/>
      <c r="AA1569" s="343"/>
      <c r="AB1569" s="343"/>
      <c r="AC1569" s="343"/>
      <c r="AD1569" s="343"/>
      <c r="AE1569" s="344"/>
      <c r="AF1569" s="344"/>
      <c r="AG1569" s="344"/>
      <c r="AH1569" s="344"/>
      <c r="AI1569" s="344"/>
      <c r="AJ1569" s="344"/>
      <c r="AK1569" s="344"/>
      <c r="AL1569" s="344"/>
      <c r="AM1569" s="344"/>
      <c r="AN1569" s="344"/>
      <c r="AO1569" s="344"/>
      <c r="AP1569" s="344"/>
      <c r="AQ1569" s="344"/>
      <c r="AR1569" s="344"/>
      <c r="AS1569" s="344"/>
    </row>
    <row r="1570" spans="2:45" ht="19.5" customHeight="1" thickBot="1">
      <c r="B1570" s="673"/>
      <c r="C1570" s="674"/>
      <c r="D1570" s="655"/>
      <c r="E1570" s="655"/>
      <c r="F1570" s="655"/>
      <c r="G1570" s="655"/>
      <c r="H1570" s="655"/>
      <c r="I1570" s="655"/>
      <c r="J1570" s="655"/>
      <c r="K1570" s="655"/>
      <c r="L1570" s="655"/>
      <c r="M1570" s="655"/>
      <c r="N1570" s="655"/>
      <c r="O1570" s="655"/>
      <c r="P1570" s="655"/>
      <c r="Q1570" s="655"/>
      <c r="R1570" s="655"/>
      <c r="S1570" s="655"/>
      <c r="T1570" s="655"/>
      <c r="U1570" s="655"/>
      <c r="V1570" s="266"/>
      <c r="W1570" s="675"/>
      <c r="X1570" s="655"/>
      <c r="Y1570" s="655"/>
      <c r="Z1570" s="655"/>
      <c r="AA1570" s="655"/>
      <c r="AB1570" s="655"/>
      <c r="AC1570" s="655"/>
      <c r="AD1570" s="655"/>
      <c r="AE1570" s="221"/>
      <c r="AF1570" s="221"/>
      <c r="AG1570" s="221"/>
      <c r="AH1570" s="221"/>
      <c r="AI1570" s="221"/>
      <c r="AJ1570" s="221"/>
      <c r="AK1570" s="221"/>
      <c r="AL1570" s="221"/>
      <c r="AM1570" s="221"/>
      <c r="AN1570" s="221"/>
      <c r="AO1570" s="221"/>
      <c r="AP1570" s="221"/>
      <c r="AQ1570" s="221"/>
      <c r="AR1570" s="221"/>
      <c r="AS1570" s="221"/>
    </row>
    <row r="1571" spans="2:45" ht="48" customHeight="1" thickBot="1">
      <c r="B1571" s="701" t="s">
        <v>947</v>
      </c>
      <c r="C1571" s="702"/>
      <c r="D1571" s="703"/>
      <c r="E1571" s="703"/>
      <c r="F1571" s="703"/>
      <c r="G1571" s="703"/>
      <c r="H1571" s="703"/>
      <c r="I1571" s="703"/>
      <c r="J1571" s="703"/>
      <c r="K1571" s="703"/>
      <c r="L1571" s="703"/>
      <c r="M1571" s="703"/>
      <c r="N1571" s="703"/>
      <c r="O1571" s="703"/>
      <c r="P1571" s="703"/>
      <c r="Q1571" s="703"/>
      <c r="R1571" s="703"/>
      <c r="S1571" s="703"/>
      <c r="T1571" s="703"/>
      <c r="U1571" s="703"/>
      <c r="V1571" s="704"/>
      <c r="W1571" s="705"/>
      <c r="X1571" s="703"/>
      <c r="Y1571" s="703"/>
      <c r="Z1571" s="703"/>
      <c r="AA1571" s="703"/>
      <c r="AB1571" s="703"/>
      <c r="AC1571" s="703"/>
      <c r="AD1571" s="703"/>
      <c r="AE1571" s="706"/>
      <c r="AF1571" s="706"/>
      <c r="AG1571" s="706"/>
      <c r="AH1571" s="706"/>
      <c r="AI1571" s="706"/>
      <c r="AJ1571" s="706"/>
      <c r="AK1571" s="706"/>
      <c r="AL1571" s="706"/>
      <c r="AM1571" s="706"/>
      <c r="AN1571" s="706"/>
      <c r="AO1571" s="706"/>
      <c r="AP1571" s="706"/>
      <c r="AQ1571" s="706"/>
      <c r="AR1571" s="706"/>
      <c r="AS1571" s="707"/>
    </row>
    <row r="1572" spans="2:45" ht="296.45" customHeight="1">
      <c r="B1572" s="726" t="s">
        <v>502</v>
      </c>
      <c r="C1572" s="1135" t="s">
        <v>956</v>
      </c>
      <c r="D1572" s="1136"/>
      <c r="E1572" s="1136"/>
      <c r="F1572" s="1136"/>
      <c r="G1572" s="1136"/>
      <c r="H1572" s="1136"/>
      <c r="I1572" s="1136"/>
      <c r="J1572" s="1136"/>
      <c r="K1572" s="1136"/>
      <c r="L1572" s="1136"/>
      <c r="M1572" s="1136"/>
      <c r="N1572" s="1136"/>
      <c r="O1572" s="1136"/>
      <c r="P1572" s="1136"/>
      <c r="Q1572" s="1136"/>
      <c r="R1572" s="1136"/>
      <c r="S1572" s="1136"/>
      <c r="T1572" s="1136"/>
      <c r="U1572" s="1136"/>
      <c r="V1572" s="1136"/>
      <c r="W1572" s="1136"/>
      <c r="X1572" s="1136"/>
      <c r="Y1572" s="1136"/>
      <c r="Z1572" s="1136"/>
      <c r="AA1572" s="1136"/>
      <c r="AB1572" s="1136"/>
      <c r="AC1572" s="1136"/>
      <c r="AD1572" s="1136"/>
      <c r="AE1572" s="221"/>
      <c r="AF1572" s="221"/>
      <c r="AG1572" s="221"/>
      <c r="AH1572" s="221"/>
      <c r="AI1572" s="221"/>
      <c r="AJ1572" s="221"/>
      <c r="AK1572" s="221"/>
      <c r="AL1572" s="221"/>
      <c r="AM1572" s="221"/>
      <c r="AN1572" s="221"/>
      <c r="AO1572" s="221"/>
      <c r="AP1572" s="221"/>
      <c r="AQ1572" s="221"/>
      <c r="AR1572" s="221"/>
      <c r="AS1572" s="221"/>
    </row>
    <row r="1573" spans="2:45" ht="14.1" customHeight="1">
      <c r="B1573" s="727"/>
      <c r="C1573" s="728"/>
      <c r="D1573" s="729"/>
      <c r="E1573" s="729"/>
      <c r="F1573" s="729"/>
      <c r="G1573" s="729"/>
      <c r="H1573" s="729"/>
      <c r="I1573" s="729"/>
      <c r="J1573" s="729"/>
      <c r="K1573" s="729"/>
      <c r="L1573" s="729"/>
      <c r="M1573" s="729"/>
      <c r="N1573" s="729"/>
      <c r="O1573" s="729"/>
      <c r="P1573" s="729"/>
      <c r="Q1573" s="729"/>
      <c r="R1573" s="729"/>
      <c r="S1573" s="729"/>
      <c r="T1573" s="729"/>
      <c r="U1573" s="729"/>
      <c r="V1573" s="729"/>
      <c r="W1573" s="729"/>
      <c r="X1573" s="729"/>
      <c r="Y1573" s="729"/>
      <c r="Z1573" s="729"/>
      <c r="AA1573" s="729"/>
      <c r="AB1573" s="729"/>
      <c r="AC1573" s="729"/>
      <c r="AD1573" s="729"/>
      <c r="AE1573" s="221"/>
      <c r="AF1573" s="221"/>
      <c r="AG1573" s="221"/>
      <c r="AH1573" s="221"/>
      <c r="AI1573" s="221"/>
      <c r="AJ1573" s="221"/>
      <c r="AK1573" s="221"/>
      <c r="AL1573" s="221"/>
      <c r="AM1573" s="221"/>
      <c r="AN1573" s="221"/>
      <c r="AO1573" s="221"/>
      <c r="AP1573" s="221"/>
      <c r="AQ1573" s="221"/>
      <c r="AR1573" s="221"/>
      <c r="AS1573" s="221"/>
    </row>
    <row r="1574" spans="2:45" ht="15.75">
      <c r="B1574" s="243" t="s">
        <v>815</v>
      </c>
      <c r="C1574" s="244"/>
      <c r="D1574" s="513" t="s">
        <v>523</v>
      </c>
      <c r="E1574" s="219"/>
      <c r="F1574" s="513"/>
      <c r="G1574" s="219"/>
      <c r="H1574" s="219"/>
      <c r="I1574" s="219"/>
      <c r="J1574" s="219"/>
      <c r="K1574" s="219"/>
      <c r="L1574" s="219"/>
      <c r="M1574" s="219"/>
      <c r="N1574" s="219"/>
      <c r="O1574" s="219"/>
      <c r="P1574" s="219"/>
      <c r="Q1574" s="219"/>
      <c r="R1574" s="244"/>
      <c r="S1574" s="219"/>
      <c r="T1574" s="219"/>
      <c r="U1574" s="219"/>
      <c r="V1574" s="219"/>
      <c r="W1574" s="219"/>
      <c r="X1574" s="219"/>
      <c r="Y1574" s="219"/>
      <c r="Z1574" s="219"/>
      <c r="AA1574" s="219"/>
      <c r="AB1574" s="219"/>
      <c r="AC1574" s="219"/>
      <c r="AD1574" s="219"/>
      <c r="AE1574" s="233"/>
      <c r="AF1574" s="231"/>
      <c r="AG1574" s="231"/>
      <c r="AH1574" s="231"/>
      <c r="AI1574" s="231"/>
      <c r="AJ1574" s="231"/>
      <c r="AK1574" s="231"/>
      <c r="AL1574" s="231"/>
      <c r="AM1574" s="231"/>
      <c r="AN1574" s="231"/>
      <c r="AO1574" s="231"/>
      <c r="AP1574" s="231"/>
      <c r="AQ1574" s="231"/>
      <c r="AR1574" s="231"/>
    </row>
    <row r="1575" spans="2:45" ht="39.75" customHeight="1">
      <c r="B1575" s="1123" t="s">
        <v>211</v>
      </c>
      <c r="C1575" s="1127" t="s">
        <v>33</v>
      </c>
      <c r="D1575" s="246" t="s">
        <v>421</v>
      </c>
      <c r="E1575" s="1129" t="s">
        <v>209</v>
      </c>
      <c r="F1575" s="1130"/>
      <c r="G1575" s="1130"/>
      <c r="H1575" s="1130"/>
      <c r="I1575" s="1130"/>
      <c r="J1575" s="1130"/>
      <c r="K1575" s="1130"/>
      <c r="L1575" s="1130"/>
      <c r="M1575" s="1130"/>
      <c r="N1575" s="1130"/>
      <c r="O1575" s="1130"/>
      <c r="P1575" s="1131"/>
      <c r="Q1575" s="1127" t="s">
        <v>213</v>
      </c>
      <c r="R1575" s="246" t="s">
        <v>422</v>
      </c>
      <c r="S1575" s="1120" t="s">
        <v>212</v>
      </c>
      <c r="T1575" s="1121"/>
      <c r="U1575" s="1121"/>
      <c r="V1575" s="1121"/>
      <c r="W1575" s="1121"/>
      <c r="X1575" s="1121"/>
      <c r="Y1575" s="1121"/>
      <c r="Z1575" s="1121"/>
      <c r="AA1575" s="1121"/>
      <c r="AB1575" s="1121"/>
      <c r="AC1575" s="1121"/>
      <c r="AD1575" s="1132"/>
      <c r="AE1575" s="1120" t="s">
        <v>242</v>
      </c>
      <c r="AF1575" s="1121"/>
      <c r="AG1575" s="1121"/>
      <c r="AH1575" s="1121"/>
      <c r="AI1575" s="1121"/>
      <c r="AJ1575" s="1121"/>
      <c r="AK1575" s="1121"/>
      <c r="AL1575" s="1121"/>
      <c r="AM1575" s="1121"/>
      <c r="AN1575" s="1121"/>
      <c r="AO1575" s="1121"/>
      <c r="AP1575" s="1121"/>
      <c r="AQ1575" s="1121"/>
      <c r="AR1575" s="1121"/>
      <c r="AS1575" s="1122"/>
    </row>
    <row r="1576" spans="2:45" ht="65.25" customHeight="1">
      <c r="B1576" s="1124"/>
      <c r="C1576" s="1128"/>
      <c r="D1576" s="247">
        <v>2023</v>
      </c>
      <c r="E1576" s="247">
        <v>2024</v>
      </c>
      <c r="F1576" s="247">
        <v>2025</v>
      </c>
      <c r="G1576" s="247">
        <v>2026</v>
      </c>
      <c r="H1576" s="247">
        <v>2027</v>
      </c>
      <c r="I1576" s="247">
        <v>2028</v>
      </c>
      <c r="J1576" s="247">
        <v>2029</v>
      </c>
      <c r="K1576" s="247">
        <v>2030</v>
      </c>
      <c r="L1576" s="247">
        <v>2031</v>
      </c>
      <c r="M1576" s="247">
        <v>2032</v>
      </c>
      <c r="N1576" s="247">
        <v>2033</v>
      </c>
      <c r="O1576" s="247">
        <v>2034</v>
      </c>
      <c r="P1576" s="247">
        <v>2035</v>
      </c>
      <c r="Q1576" s="1128"/>
      <c r="R1576" s="247">
        <v>2023</v>
      </c>
      <c r="S1576" s="247">
        <v>2024</v>
      </c>
      <c r="T1576" s="247">
        <v>2025</v>
      </c>
      <c r="U1576" s="247">
        <v>2026</v>
      </c>
      <c r="V1576" s="247">
        <v>2027</v>
      </c>
      <c r="W1576" s="247">
        <v>2028</v>
      </c>
      <c r="X1576" s="247">
        <v>2029</v>
      </c>
      <c r="Y1576" s="247">
        <v>2030</v>
      </c>
      <c r="Z1576" s="247">
        <v>2031</v>
      </c>
      <c r="AA1576" s="247">
        <v>2032</v>
      </c>
      <c r="AB1576" s="247">
        <v>2033</v>
      </c>
      <c r="AC1576" s="247">
        <v>2034</v>
      </c>
      <c r="AD1576" s="247">
        <v>2035</v>
      </c>
      <c r="AE1576" s="247" t="str">
        <f>'1.  LRAMVA Summary'!$D$53</f>
        <v>Residential</v>
      </c>
      <c r="AF1576" s="247" t="str">
        <f>'1.  LRAMVA Summary'!$E$53</f>
        <v>GS&lt;50 kW</v>
      </c>
      <c r="AG1576" s="247" t="str">
        <f>'1.  LRAMVA Summary'!$F$53</f>
        <v>GS&gt;50 KW - Thermal Demand Meter</v>
      </c>
      <c r="AH1576" s="247" t="str">
        <f>'1.  LRAMVA Summary'!$G$53</f>
        <v>GS&gt;50 KW - Interval Meter</v>
      </c>
      <c r="AI1576" s="247" t="str">
        <f>'1.  LRAMVA Summary'!$H$53</f>
        <v>Street Lighting</v>
      </c>
      <c r="AJ1576" s="247" t="str">
        <f>'1.  LRAMVA Summary'!$I$53</f>
        <v/>
      </c>
      <c r="AK1576" s="247" t="str">
        <f>'1.  LRAMVA Summary'!$J$53</f>
        <v/>
      </c>
      <c r="AL1576" s="247" t="str">
        <f>'1.  LRAMVA Summary'!$K$53</f>
        <v/>
      </c>
      <c r="AM1576" s="247" t="str">
        <f>'1.  LRAMVA Summary'!$L$53</f>
        <v/>
      </c>
      <c r="AN1576" s="247" t="str">
        <f>'1.  LRAMVA Summary'!$M$53</f>
        <v/>
      </c>
      <c r="AO1576" s="247" t="str">
        <f>'1.  LRAMVA Summary'!$N$53</f>
        <v/>
      </c>
      <c r="AP1576" s="247" t="str">
        <f>'1.  LRAMVA Summary'!$O$53</f>
        <v/>
      </c>
      <c r="AQ1576" s="247" t="str">
        <f>'1.  LRAMVA Summary'!$P$53</f>
        <v/>
      </c>
      <c r="AR1576" s="247" t="str">
        <f>'1.  LRAMVA Summary'!$Q$53</f>
        <v/>
      </c>
      <c r="AS1576" s="249" t="str">
        <f>'1.  LRAMVA Summary'!$R$53</f>
        <v>Total</v>
      </c>
    </row>
    <row r="1577" spans="2:45" ht="15.75">
      <c r="B1577" s="740"/>
      <c r="C1577" s="296"/>
      <c r="D1577" s="296"/>
      <c r="E1577" s="296"/>
      <c r="F1577" s="296"/>
      <c r="G1577" s="296"/>
      <c r="H1577" s="296"/>
      <c r="I1577" s="296"/>
      <c r="J1577" s="296"/>
      <c r="K1577" s="296"/>
      <c r="L1577" s="296"/>
      <c r="M1577" s="296"/>
      <c r="N1577" s="296"/>
      <c r="O1577" s="296"/>
      <c r="P1577" s="296"/>
      <c r="Q1577" s="296"/>
      <c r="R1577" s="296"/>
      <c r="S1577" s="296"/>
      <c r="T1577" s="296"/>
      <c r="U1577" s="296"/>
      <c r="V1577" s="296"/>
      <c r="W1577" s="296"/>
      <c r="X1577" s="296"/>
      <c r="Y1577" s="296"/>
      <c r="Z1577" s="296"/>
      <c r="AA1577" s="296"/>
      <c r="AB1577" s="296"/>
      <c r="AC1577" s="296"/>
      <c r="AD1577" s="745"/>
      <c r="AE1577" s="253" t="str">
        <f>'1.  LRAMVA Summary'!$D$54</f>
        <v>kWh</v>
      </c>
      <c r="AF1577" s="253" t="str">
        <f>'1.  LRAMVA Summary'!$E$54</f>
        <v>kWh</v>
      </c>
      <c r="AG1577" s="253" t="str">
        <f>'1.  LRAMVA Summary'!$F$54</f>
        <v>kW</v>
      </c>
      <c r="AH1577" s="253" t="str">
        <f>'1.  LRAMVA Summary'!$G$54</f>
        <v>kW</v>
      </c>
      <c r="AI1577" s="253" t="str">
        <f>'1.  LRAMVA Summary'!$H$54</f>
        <v>kW</v>
      </c>
      <c r="AJ1577" s="253">
        <f>'1.  LRAMVA Summary'!$I$54</f>
        <v>0</v>
      </c>
      <c r="AK1577" s="253">
        <f>'1.  LRAMVA Summary'!$J$54</f>
        <v>0</v>
      </c>
      <c r="AL1577" s="253">
        <f>'1.  LRAMVA Summary'!$K$54</f>
        <v>0</v>
      </c>
      <c r="AM1577" s="253">
        <f>'1.  LRAMVA Summary'!$L$54</f>
        <v>0</v>
      </c>
      <c r="AN1577" s="253">
        <f>'1.  LRAMVA Summary'!$M$54</f>
        <v>0</v>
      </c>
      <c r="AO1577" s="253">
        <f>'1.  LRAMVA Summary'!$N$54</f>
        <v>0</v>
      </c>
      <c r="AP1577" s="253">
        <f>'1.  LRAMVA Summary'!$O$54</f>
        <v>0</v>
      </c>
      <c r="AQ1577" s="253">
        <f>'1.  LRAMVA Summary'!$P$54</f>
        <v>0</v>
      </c>
      <c r="AR1577" s="253">
        <f>'1.  LRAMVA Summary'!$Q$54</f>
        <v>0</v>
      </c>
      <c r="AS1577" s="254"/>
    </row>
    <row r="1578" spans="2:45" ht="15.75">
      <c r="B1578" s="741" t="s">
        <v>962</v>
      </c>
      <c r="C1578" s="296"/>
      <c r="D1578" s="296"/>
      <c r="E1578" s="296"/>
      <c r="F1578" s="296"/>
      <c r="G1578" s="296"/>
      <c r="H1578" s="296"/>
      <c r="I1578" s="296"/>
      <c r="J1578" s="296"/>
      <c r="K1578" s="296"/>
      <c r="L1578" s="296"/>
      <c r="M1578" s="296"/>
      <c r="N1578" s="296"/>
      <c r="O1578" s="296"/>
      <c r="P1578" s="296"/>
      <c r="Q1578" s="296"/>
      <c r="R1578" s="296"/>
      <c r="S1578" s="296"/>
      <c r="T1578" s="296"/>
      <c r="U1578" s="296"/>
      <c r="V1578" s="296"/>
      <c r="W1578" s="296"/>
      <c r="X1578" s="296"/>
      <c r="Y1578" s="296"/>
      <c r="Z1578" s="296"/>
      <c r="AA1578" s="296"/>
      <c r="AB1578" s="296"/>
      <c r="AC1578" s="296"/>
      <c r="AD1578" s="745"/>
      <c r="AE1578" s="743">
        <v>0</v>
      </c>
      <c r="AF1578" s="738">
        <v>0</v>
      </c>
      <c r="AG1578" s="738">
        <v>0</v>
      </c>
      <c r="AH1578" s="738">
        <v>0</v>
      </c>
      <c r="AI1578" s="738">
        <v>0</v>
      </c>
      <c r="AJ1578" s="738">
        <v>0</v>
      </c>
      <c r="AK1578" s="738">
        <v>0</v>
      </c>
      <c r="AL1578" s="738">
        <v>0</v>
      </c>
      <c r="AM1578" s="738">
        <v>0</v>
      </c>
      <c r="AN1578" s="738">
        <v>0</v>
      </c>
      <c r="AO1578" s="738">
        <v>0</v>
      </c>
      <c r="AP1578" s="738">
        <v>0</v>
      </c>
      <c r="AQ1578" s="738">
        <v>0</v>
      </c>
      <c r="AR1578" s="738">
        <v>0</v>
      </c>
      <c r="AS1578" s="254"/>
    </row>
    <row r="1579" spans="2:45" ht="15.75">
      <c r="B1579" s="742" t="s">
        <v>761</v>
      </c>
      <c r="C1579" s="357"/>
      <c r="D1579" s="357"/>
      <c r="E1579" s="357"/>
      <c r="F1579" s="357"/>
      <c r="G1579" s="357"/>
      <c r="H1579" s="357"/>
      <c r="I1579" s="357"/>
      <c r="J1579" s="357"/>
      <c r="K1579" s="357"/>
      <c r="L1579" s="357"/>
      <c r="M1579" s="357"/>
      <c r="N1579" s="357"/>
      <c r="O1579" s="357"/>
      <c r="P1579" s="357"/>
      <c r="Q1579" s="357"/>
      <c r="R1579" s="357"/>
      <c r="S1579" s="357"/>
      <c r="T1579" s="357"/>
      <c r="U1579" s="357"/>
      <c r="V1579" s="357"/>
      <c r="W1579" s="357"/>
      <c r="X1579" s="357"/>
      <c r="Y1579" s="357"/>
      <c r="Z1579" s="357"/>
      <c r="AA1579" s="357"/>
      <c r="AB1579" s="357"/>
      <c r="AC1579" s="357"/>
      <c r="AD1579" s="746"/>
      <c r="AE1579" s="744">
        <f>HLOOKUP(AE1576,'2. LRAMVA Threshold'!$B$42:$Q$60,15,FALSE)</f>
        <v>0</v>
      </c>
      <c r="AF1579" s="346">
        <f>HLOOKUP(AF1576,'2. LRAMVA Threshold'!$B$42:$Q$60,15,FALSE)</f>
        <v>0</v>
      </c>
      <c r="AG1579" s="346">
        <f>HLOOKUP(AG1576,'2. LRAMVA Threshold'!$B$42:$Q$60,15,FALSE)</f>
        <v>0</v>
      </c>
      <c r="AH1579" s="346">
        <f>HLOOKUP(AH1576,'2. LRAMVA Threshold'!$B$42:$Q$60,15,FALSE)</f>
        <v>0</v>
      </c>
      <c r="AI1579" s="346">
        <f>HLOOKUP(AI1576,'2. LRAMVA Threshold'!$B$42:$Q$60,15,FALSE)</f>
        <v>0</v>
      </c>
      <c r="AJ1579" s="346">
        <f>HLOOKUP(AJ1576,'2. LRAMVA Threshold'!$B$42:$Q$60,15,FALSE)</f>
        <v>0</v>
      </c>
      <c r="AK1579" s="346">
        <f>HLOOKUP(AK1576,'2. LRAMVA Threshold'!$B$42:$Q$60,15,FALSE)</f>
        <v>0</v>
      </c>
      <c r="AL1579" s="346">
        <f>HLOOKUP(AL1576,'2. LRAMVA Threshold'!$B$42:$Q$60,15,FALSE)</f>
        <v>0</v>
      </c>
      <c r="AM1579" s="346">
        <f>HLOOKUP(AM1576,'2. LRAMVA Threshold'!$B$42:$Q$60,15,FALSE)</f>
        <v>0</v>
      </c>
      <c r="AN1579" s="346">
        <f>HLOOKUP(AN1576,'2. LRAMVA Threshold'!$B$42:$Q$60,15,FALSE)</f>
        <v>0</v>
      </c>
      <c r="AO1579" s="346">
        <f>HLOOKUP(AO1576,'2. LRAMVA Threshold'!$B$42:$Q$60,15,FALSE)</f>
        <v>0</v>
      </c>
      <c r="AP1579" s="346">
        <f>HLOOKUP(AP1576,'2. LRAMVA Threshold'!$B$42:$Q$60,15,FALSE)</f>
        <v>0</v>
      </c>
      <c r="AQ1579" s="346">
        <f>HLOOKUP(AQ1576,'2. LRAMVA Threshold'!$B$42:$Q$60,15,FALSE)</f>
        <v>0</v>
      </c>
      <c r="AR1579" s="346">
        <f>HLOOKUP(AR1576,'2. LRAMVA Threshold'!$B$42:$Q$60,15,FALSE)</f>
        <v>0</v>
      </c>
      <c r="AS1579" s="395"/>
    </row>
    <row r="1580" spans="2:45">
      <c r="B1580" s="348"/>
      <c r="C1580" s="294"/>
      <c r="D1580" s="295"/>
      <c r="E1580" s="295"/>
      <c r="F1580" s="295"/>
      <c r="G1580" s="295"/>
      <c r="H1580" s="295"/>
      <c r="I1580" s="295"/>
      <c r="J1580" s="295"/>
      <c r="K1580" s="295"/>
      <c r="L1580" s="295"/>
      <c r="M1580" s="295"/>
      <c r="N1580" s="295"/>
      <c r="O1580" s="295"/>
      <c r="P1580" s="295"/>
      <c r="Q1580" s="295"/>
      <c r="R1580" s="296"/>
      <c r="S1580" s="295"/>
      <c r="T1580" s="295"/>
      <c r="U1580" s="295"/>
      <c r="V1580" s="265"/>
      <c r="W1580" s="265"/>
      <c r="X1580" s="265"/>
      <c r="Y1580" s="265"/>
      <c r="Z1580" s="295"/>
      <c r="AA1580" s="295"/>
      <c r="AB1580" s="295"/>
      <c r="AC1580" s="295"/>
      <c r="AD1580" s="295"/>
      <c r="AE1580" s="389"/>
      <c r="AF1580" s="389"/>
      <c r="AG1580" s="389"/>
      <c r="AH1580" s="389"/>
      <c r="AI1580" s="389"/>
      <c r="AJ1580" s="389"/>
      <c r="AK1580" s="389"/>
      <c r="AL1580" s="353"/>
      <c r="AM1580" s="353"/>
      <c r="AN1580" s="353"/>
      <c r="AO1580" s="353"/>
      <c r="AP1580" s="353"/>
      <c r="AQ1580" s="353"/>
      <c r="AR1580" s="353"/>
      <c r="AS1580" s="354"/>
    </row>
    <row r="1581" spans="2:45">
      <c r="B1581" s="285" t="s">
        <v>745</v>
      </c>
      <c r="C1581" s="298"/>
      <c r="D1581" s="298"/>
      <c r="E1581" s="331"/>
      <c r="F1581" s="331"/>
      <c r="G1581" s="331"/>
      <c r="H1581" s="331"/>
      <c r="I1581" s="331"/>
      <c r="J1581" s="331"/>
      <c r="K1581" s="331"/>
      <c r="L1581" s="331"/>
      <c r="M1581" s="331"/>
      <c r="N1581" s="331"/>
      <c r="O1581" s="331"/>
      <c r="P1581" s="331"/>
      <c r="Q1581" s="331"/>
      <c r="R1581" s="253"/>
      <c r="S1581" s="300"/>
      <c r="T1581" s="300"/>
      <c r="U1581" s="300"/>
      <c r="V1581" s="299"/>
      <c r="W1581" s="299"/>
      <c r="X1581" s="299"/>
      <c r="Y1581" s="299"/>
      <c r="Z1581" s="300"/>
      <c r="AA1581" s="300"/>
      <c r="AB1581" s="300"/>
      <c r="AC1581" s="300"/>
      <c r="AD1581" s="300"/>
      <c r="AE1581" s="736">
        <f>HLOOKUP(AE35,'3.  Distribution Rates'!$C$122:$P$135,14,FALSE)</f>
        <v>0</v>
      </c>
      <c r="AF1581" s="736">
        <f>HLOOKUP(AF35,'3.  Distribution Rates'!$C$122:$P$135,14,FALSE)</f>
        <v>2.2100000000000002E-2</v>
      </c>
      <c r="AG1581" s="301">
        <f>HLOOKUP(AG35,'3.  Distribution Rates'!$C$122:$P$135,14,FALSE)</f>
        <v>5.2628000000000004</v>
      </c>
      <c r="AH1581" s="301">
        <f>HLOOKUP(AH35,'3.  Distribution Rates'!$C$122:$P$135,14,FALSE)</f>
        <v>5.4062999999999999</v>
      </c>
      <c r="AI1581" s="301">
        <f>HLOOKUP(AI35,'3.  Distribution Rates'!$C$122:$P$135,14,FALSE)</f>
        <v>0</v>
      </c>
      <c r="AJ1581" s="301">
        <f>HLOOKUP(AJ35,'3.  Distribution Rates'!$C$122:$P$135,14,FALSE)</f>
        <v>0</v>
      </c>
      <c r="AK1581" s="301">
        <f>HLOOKUP(AK35,'3.  Distribution Rates'!$C$122:$P$135,14,FALSE)</f>
        <v>0</v>
      </c>
      <c r="AL1581" s="301">
        <f>HLOOKUP(AL35,'3.  Distribution Rates'!$C$122:$P$135,14,FALSE)</f>
        <v>0</v>
      </c>
      <c r="AM1581" s="301">
        <f>HLOOKUP(AM35,'3.  Distribution Rates'!$C$122:$P$135,14,FALSE)</f>
        <v>0</v>
      </c>
      <c r="AN1581" s="301">
        <f>HLOOKUP(AN35,'3.  Distribution Rates'!$C$122:$P$135,14,FALSE)</f>
        <v>0</v>
      </c>
      <c r="AO1581" s="301">
        <f>HLOOKUP(AO35,'3.  Distribution Rates'!$C$122:$P$135,14,FALSE)</f>
        <v>0</v>
      </c>
      <c r="AP1581" s="301">
        <f>HLOOKUP(AP35,'3.  Distribution Rates'!$C$122:$P$135,14,FALSE)</f>
        <v>0</v>
      </c>
      <c r="AQ1581" s="301">
        <f>HLOOKUP(AQ35,'3.  Distribution Rates'!$C$122:$P$135,14,FALSE)</f>
        <v>0</v>
      </c>
      <c r="AR1581" s="301">
        <f>HLOOKUP(AR35,'3.  Distribution Rates'!$C$122:$P$135,14,FALSE)</f>
        <v>0</v>
      </c>
      <c r="AS1581" s="397"/>
    </row>
    <row r="1582" spans="2:45">
      <c r="B1582" s="285" t="s">
        <v>762</v>
      </c>
      <c r="C1582" s="303"/>
      <c r="D1582" s="245"/>
      <c r="E1582" s="242"/>
      <c r="F1582" s="242"/>
      <c r="G1582" s="242"/>
      <c r="H1582" s="242"/>
      <c r="I1582" s="242"/>
      <c r="J1582" s="242"/>
      <c r="K1582" s="242"/>
      <c r="L1582" s="242"/>
      <c r="M1582" s="242"/>
      <c r="N1582" s="242"/>
      <c r="O1582" s="242"/>
      <c r="P1582" s="242"/>
      <c r="Q1582" s="242"/>
      <c r="R1582" s="253"/>
      <c r="S1582" s="242"/>
      <c r="T1582" s="242"/>
      <c r="U1582" s="242"/>
      <c r="V1582" s="245"/>
      <c r="W1582" s="245"/>
      <c r="X1582" s="245"/>
      <c r="Y1582" s="245"/>
      <c r="Z1582" s="242"/>
      <c r="AA1582" s="242"/>
      <c r="AB1582" s="242"/>
      <c r="AC1582" s="242"/>
      <c r="AD1582" s="242"/>
      <c r="AE1582" s="333">
        <f>'4.  2011-2014 LRAM'!AM146*AE1581</f>
        <v>0</v>
      </c>
      <c r="AF1582" s="333">
        <f>'4.  2011-2014 LRAM'!AN146*AF1581</f>
        <v>5033.432119505791</v>
      </c>
      <c r="AG1582" s="333">
        <f>'4.  2011-2014 LRAM'!AO146*AG1581</f>
        <v>6173.7547949532473</v>
      </c>
      <c r="AH1582" s="333">
        <f>'4.  2011-2014 LRAM'!AP146*AH1581</f>
        <v>0</v>
      </c>
      <c r="AI1582" s="333">
        <f>'4.  2011-2014 LRAM'!AQ146*AI1581</f>
        <v>0</v>
      </c>
      <c r="AJ1582" s="333">
        <f>'4.  2011-2014 LRAM'!AR146*AJ1581</f>
        <v>0</v>
      </c>
      <c r="AK1582" s="333">
        <f>'4.  2011-2014 LRAM'!AS146*AK1581</f>
        <v>0</v>
      </c>
      <c r="AL1582" s="333">
        <f>'4.  2011-2014 LRAM'!AT146*AL1581</f>
        <v>0</v>
      </c>
      <c r="AM1582" s="333">
        <f>'4.  2011-2014 LRAM'!AU146*AM1581</f>
        <v>0</v>
      </c>
      <c r="AN1582" s="333">
        <f>'4.  2011-2014 LRAM'!AV146*AN1581</f>
        <v>0</v>
      </c>
      <c r="AO1582" s="333">
        <f>'4.  2011-2014 LRAM'!AW146*AO1581</f>
        <v>0</v>
      </c>
      <c r="AP1582" s="333">
        <f>'4.  2011-2014 LRAM'!AX146*AP1581</f>
        <v>0</v>
      </c>
      <c r="AQ1582" s="333">
        <f>'4.  2011-2014 LRAM'!AY146*AQ1581</f>
        <v>0</v>
      </c>
      <c r="AR1582" s="333">
        <f>'4.  2011-2014 LRAM'!AZ146*AR1581</f>
        <v>0</v>
      </c>
      <c r="AS1582" s="545">
        <f t="shared" ref="AS1582:AS1593" si="3638">SUM(AE1582:AR1582)</f>
        <v>11207.186914459038</v>
      </c>
    </row>
    <row r="1583" spans="2:45" ht="15.6" customHeight="1">
      <c r="B1583" s="285" t="s">
        <v>763</v>
      </c>
      <c r="C1583" s="303"/>
      <c r="D1583" s="245"/>
      <c r="E1583" s="242"/>
      <c r="F1583" s="242"/>
      <c r="G1583" s="242"/>
      <c r="H1583" s="242"/>
      <c r="I1583" s="242"/>
      <c r="J1583" s="242"/>
      <c r="K1583" s="242"/>
      <c r="L1583" s="242"/>
      <c r="M1583" s="242"/>
      <c r="N1583" s="242"/>
      <c r="O1583" s="242"/>
      <c r="P1583" s="242"/>
      <c r="Q1583" s="242"/>
      <c r="R1583" s="253"/>
      <c r="S1583" s="242"/>
      <c r="T1583" s="242"/>
      <c r="U1583" s="242"/>
      <c r="V1583" s="245"/>
      <c r="W1583" s="245"/>
      <c r="X1583" s="245"/>
      <c r="Y1583" s="245"/>
      <c r="Z1583" s="242"/>
      <c r="AA1583" s="242"/>
      <c r="AB1583" s="242"/>
      <c r="AC1583" s="242"/>
      <c r="AD1583" s="242"/>
      <c r="AE1583" s="333">
        <f>'4.  2011-2014 LRAM'!AM285*AE1581</f>
        <v>0</v>
      </c>
      <c r="AF1583" s="333">
        <f>'4.  2011-2014 LRAM'!AN285*AF1581</f>
        <v>15218.504206253836</v>
      </c>
      <c r="AG1583" s="333">
        <f>'4.  2011-2014 LRAM'!AO285*AG1581</f>
        <v>12698.294271310668</v>
      </c>
      <c r="AH1583" s="333">
        <f>'4.  2011-2014 LRAM'!AP285*AH1581</f>
        <v>1003.4259083931171</v>
      </c>
      <c r="AI1583" s="333">
        <f>'4.  2011-2014 LRAM'!AQ285*AI1581</f>
        <v>0</v>
      </c>
      <c r="AJ1583" s="333">
        <f>'4.  2011-2014 LRAM'!AR285*AJ1581</f>
        <v>0</v>
      </c>
      <c r="AK1583" s="333">
        <f>'4.  2011-2014 LRAM'!AS285*AK1581</f>
        <v>0</v>
      </c>
      <c r="AL1583" s="333">
        <f>'4.  2011-2014 LRAM'!AT285*AL1581</f>
        <v>0</v>
      </c>
      <c r="AM1583" s="333">
        <f>'4.  2011-2014 LRAM'!AU285*AM1581</f>
        <v>0</v>
      </c>
      <c r="AN1583" s="333">
        <f>'4.  2011-2014 LRAM'!AV285*AN1581</f>
        <v>0</v>
      </c>
      <c r="AO1583" s="333">
        <f>'4.  2011-2014 LRAM'!AW285*AO1581</f>
        <v>0</v>
      </c>
      <c r="AP1583" s="333">
        <f>'4.  2011-2014 LRAM'!AX285*AP1581</f>
        <v>0</v>
      </c>
      <c r="AQ1583" s="333">
        <f>'4.  2011-2014 LRAM'!AY285*AQ1581</f>
        <v>0</v>
      </c>
      <c r="AR1583" s="333">
        <f>'4.  2011-2014 LRAM'!AZ285*AR1581</f>
        <v>0</v>
      </c>
      <c r="AS1583" s="545">
        <f t="shared" si="3638"/>
        <v>28920.224385957619</v>
      </c>
    </row>
    <row r="1584" spans="2:45">
      <c r="B1584" s="285" t="s">
        <v>764</v>
      </c>
      <c r="C1584" s="303"/>
      <c r="D1584" s="245"/>
      <c r="E1584" s="242"/>
      <c r="F1584" s="242"/>
      <c r="G1584" s="242"/>
      <c r="H1584" s="242"/>
      <c r="I1584" s="242"/>
      <c r="J1584" s="242"/>
      <c r="K1584" s="242"/>
      <c r="L1584" s="242"/>
      <c r="M1584" s="242"/>
      <c r="N1584" s="242"/>
      <c r="O1584" s="242"/>
      <c r="P1584" s="242"/>
      <c r="Q1584" s="242"/>
      <c r="R1584" s="253"/>
      <c r="S1584" s="242"/>
      <c r="T1584" s="242"/>
      <c r="U1584" s="242"/>
      <c r="V1584" s="245"/>
      <c r="W1584" s="245"/>
      <c r="X1584" s="245"/>
      <c r="Y1584" s="245"/>
      <c r="Z1584" s="242"/>
      <c r="AA1584" s="242"/>
      <c r="AB1584" s="242"/>
      <c r="AC1584" s="242"/>
      <c r="AD1584" s="242"/>
      <c r="AE1584" s="333">
        <f>'4.  2011-2014 LRAM'!AM421*AE1581</f>
        <v>0</v>
      </c>
      <c r="AF1584" s="333">
        <f>'4.  2011-2014 LRAM'!AN421*AF1581</f>
        <v>11451.380108095451</v>
      </c>
      <c r="AG1584" s="333">
        <f>'4.  2011-2014 LRAM'!AO421*AG1581</f>
        <v>11390.81716383393</v>
      </c>
      <c r="AH1584" s="333">
        <f>'4.  2011-2014 LRAM'!AP421*AH1581</f>
        <v>874.29412724191354</v>
      </c>
      <c r="AI1584" s="333">
        <f>'4.  2011-2014 LRAM'!AQ421*AI1581</f>
        <v>0</v>
      </c>
      <c r="AJ1584" s="333">
        <f>'4.  2011-2014 LRAM'!AR421*AJ1581</f>
        <v>0</v>
      </c>
      <c r="AK1584" s="333">
        <f>'4.  2011-2014 LRAM'!AS421*AK1581</f>
        <v>0</v>
      </c>
      <c r="AL1584" s="333">
        <f>'4.  2011-2014 LRAM'!AT421*AL1581</f>
        <v>0</v>
      </c>
      <c r="AM1584" s="333">
        <f>'4.  2011-2014 LRAM'!AU421*AM1581</f>
        <v>0</v>
      </c>
      <c r="AN1584" s="333">
        <f>'4.  2011-2014 LRAM'!AV421*AN1581</f>
        <v>0</v>
      </c>
      <c r="AO1584" s="333">
        <f>'4.  2011-2014 LRAM'!AW421*AO1581</f>
        <v>0</v>
      </c>
      <c r="AP1584" s="333">
        <f>'4.  2011-2014 LRAM'!AX421*AP1581</f>
        <v>0</v>
      </c>
      <c r="AQ1584" s="333">
        <f>'4.  2011-2014 LRAM'!AY421*AQ1581</f>
        <v>0</v>
      </c>
      <c r="AR1584" s="333">
        <f>'4.  2011-2014 LRAM'!AZ421*AR1581</f>
        <v>0</v>
      </c>
      <c r="AS1584" s="545">
        <f t="shared" si="3638"/>
        <v>23716.491399171293</v>
      </c>
    </row>
    <row r="1585" spans="2:45">
      <c r="B1585" s="285" t="s">
        <v>765</v>
      </c>
      <c r="C1585" s="303"/>
      <c r="D1585" s="245"/>
      <c r="E1585" s="242"/>
      <c r="F1585" s="242"/>
      <c r="G1585" s="242"/>
      <c r="H1585" s="242"/>
      <c r="I1585" s="242"/>
      <c r="J1585" s="242"/>
      <c r="K1585" s="242"/>
      <c r="L1585" s="242"/>
      <c r="M1585" s="242"/>
      <c r="N1585" s="242"/>
      <c r="O1585" s="242"/>
      <c r="P1585" s="242"/>
      <c r="Q1585" s="242"/>
      <c r="R1585" s="253"/>
      <c r="S1585" s="242"/>
      <c r="T1585" s="242"/>
      <c r="U1585" s="242"/>
      <c r="V1585" s="245"/>
      <c r="W1585" s="245"/>
      <c r="X1585" s="245"/>
      <c r="Y1585" s="245"/>
      <c r="Z1585" s="242"/>
      <c r="AA1585" s="242"/>
      <c r="AB1585" s="242"/>
      <c r="AC1585" s="242"/>
      <c r="AD1585" s="242"/>
      <c r="AE1585" s="333">
        <f>'4.  2011-2014 LRAM'!AM558*AE1581</f>
        <v>0</v>
      </c>
      <c r="AF1585" s="333">
        <f>'4.  2011-2014 LRAM'!AN558*AF1581</f>
        <v>11032.673082197001</v>
      </c>
      <c r="AG1585" s="333">
        <f>'4.  2011-2014 LRAM'!AO558*AG1581</f>
        <v>10998.969045558</v>
      </c>
      <c r="AH1585" s="333">
        <f>'4.  2011-2014 LRAM'!AP558*AH1581</f>
        <v>869.14433309849994</v>
      </c>
      <c r="AI1585" s="333">
        <f>'4.  2011-2014 LRAM'!AQ558*AI1581</f>
        <v>0</v>
      </c>
      <c r="AJ1585" s="333">
        <f>'4.  2011-2014 LRAM'!AR558*AJ1581</f>
        <v>0</v>
      </c>
      <c r="AK1585" s="333">
        <f>'4.  2011-2014 LRAM'!AS558*AK1581</f>
        <v>0</v>
      </c>
      <c r="AL1585" s="333">
        <f>'4.  2011-2014 LRAM'!AT558*AL1581</f>
        <v>0</v>
      </c>
      <c r="AM1585" s="333">
        <f>'4.  2011-2014 LRAM'!AU558*AM1581</f>
        <v>0</v>
      </c>
      <c r="AN1585" s="333">
        <f>'4.  2011-2014 LRAM'!AV558*AN1581</f>
        <v>0</v>
      </c>
      <c r="AO1585" s="333">
        <f>'4.  2011-2014 LRAM'!AW558*AO1581</f>
        <v>0</v>
      </c>
      <c r="AP1585" s="333">
        <f>'4.  2011-2014 LRAM'!AX558*AP1581</f>
        <v>0</v>
      </c>
      <c r="AQ1585" s="333">
        <f>'4.  2011-2014 LRAM'!AY558*AQ1581</f>
        <v>0</v>
      </c>
      <c r="AR1585" s="333">
        <f>'4.  2011-2014 LRAM'!AZ558*AR1581</f>
        <v>0</v>
      </c>
      <c r="AS1585" s="545">
        <f>SUM(AE1585:AR1585)</f>
        <v>22900.786460853502</v>
      </c>
    </row>
    <row r="1586" spans="2:45">
      <c r="B1586" s="285" t="s">
        <v>766</v>
      </c>
      <c r="C1586" s="303"/>
      <c r="D1586" s="245"/>
      <c r="E1586" s="242"/>
      <c r="F1586" s="242"/>
      <c r="G1586" s="242"/>
      <c r="H1586" s="242"/>
      <c r="I1586" s="242"/>
      <c r="J1586" s="242"/>
      <c r="K1586" s="242"/>
      <c r="L1586" s="242"/>
      <c r="M1586" s="242"/>
      <c r="N1586" s="242"/>
      <c r="O1586" s="242"/>
      <c r="P1586" s="242"/>
      <c r="Q1586" s="242"/>
      <c r="R1586" s="253"/>
      <c r="S1586" s="242"/>
      <c r="T1586" s="242"/>
      <c r="U1586" s="242"/>
      <c r="V1586" s="245"/>
      <c r="W1586" s="245"/>
      <c r="X1586" s="245"/>
      <c r="Y1586" s="245"/>
      <c r="Z1586" s="242"/>
      <c r="AA1586" s="242"/>
      <c r="AB1586" s="242"/>
      <c r="AC1586" s="242"/>
      <c r="AD1586" s="242"/>
      <c r="AE1586" s="333">
        <f t="shared" ref="AE1586:AR1586" si="3639">AE215*AE1581</f>
        <v>0</v>
      </c>
      <c r="AF1586" s="333">
        <f t="shared" si="3639"/>
        <v>39616.128500000006</v>
      </c>
      <c r="AG1586" s="333">
        <f t="shared" si="3639"/>
        <v>27507.182015999999</v>
      </c>
      <c r="AH1586" s="333">
        <f t="shared" si="3639"/>
        <v>13496.719824</v>
      </c>
      <c r="AI1586" s="333">
        <f t="shared" si="3639"/>
        <v>0</v>
      </c>
      <c r="AJ1586" s="333">
        <f t="shared" si="3639"/>
        <v>0</v>
      </c>
      <c r="AK1586" s="333">
        <f t="shared" si="3639"/>
        <v>0</v>
      </c>
      <c r="AL1586" s="333">
        <f t="shared" si="3639"/>
        <v>0</v>
      </c>
      <c r="AM1586" s="333">
        <f t="shared" si="3639"/>
        <v>0</v>
      </c>
      <c r="AN1586" s="333">
        <f t="shared" si="3639"/>
        <v>0</v>
      </c>
      <c r="AO1586" s="333">
        <f t="shared" si="3639"/>
        <v>0</v>
      </c>
      <c r="AP1586" s="333">
        <f t="shared" si="3639"/>
        <v>0</v>
      </c>
      <c r="AQ1586" s="333">
        <f t="shared" si="3639"/>
        <v>0</v>
      </c>
      <c r="AR1586" s="333">
        <f t="shared" si="3639"/>
        <v>0</v>
      </c>
      <c r="AS1586" s="545">
        <f t="shared" si="3638"/>
        <v>80620.030339999998</v>
      </c>
    </row>
    <row r="1587" spans="2:45">
      <c r="B1587" s="285" t="s">
        <v>767</v>
      </c>
      <c r="C1587" s="303"/>
      <c r="D1587" s="245"/>
      <c r="E1587" s="242"/>
      <c r="F1587" s="242"/>
      <c r="G1587" s="242"/>
      <c r="H1587" s="242"/>
      <c r="I1587" s="242"/>
      <c r="J1587" s="242"/>
      <c r="K1587" s="242"/>
      <c r="L1587" s="242"/>
      <c r="M1587" s="242"/>
      <c r="N1587" s="242"/>
      <c r="O1587" s="242"/>
      <c r="P1587" s="242"/>
      <c r="Q1587" s="242"/>
      <c r="R1587" s="253"/>
      <c r="S1587" s="242"/>
      <c r="T1587" s="242"/>
      <c r="U1587" s="242"/>
      <c r="V1587" s="245"/>
      <c r="W1587" s="245"/>
      <c r="X1587" s="245"/>
      <c r="Y1587" s="245"/>
      <c r="Z1587" s="242"/>
      <c r="AA1587" s="242"/>
      <c r="AB1587" s="242"/>
      <c r="AC1587" s="242"/>
      <c r="AD1587" s="242"/>
      <c r="AE1587" s="333">
        <f t="shared" ref="AE1587:AR1587" si="3640">AE405*AE1581</f>
        <v>0</v>
      </c>
      <c r="AF1587" s="333">
        <f t="shared" si="3640"/>
        <v>16016.477750000002</v>
      </c>
      <c r="AG1587" s="333">
        <f t="shared" si="3640"/>
        <v>60690.609600000003</v>
      </c>
      <c r="AH1587" s="333">
        <f t="shared" si="3640"/>
        <v>973.13400000000013</v>
      </c>
      <c r="AI1587" s="333">
        <f t="shared" si="3640"/>
        <v>0</v>
      </c>
      <c r="AJ1587" s="333">
        <f t="shared" si="3640"/>
        <v>0</v>
      </c>
      <c r="AK1587" s="333">
        <f t="shared" si="3640"/>
        <v>0</v>
      </c>
      <c r="AL1587" s="333">
        <f t="shared" si="3640"/>
        <v>0</v>
      </c>
      <c r="AM1587" s="333">
        <f t="shared" si="3640"/>
        <v>0</v>
      </c>
      <c r="AN1587" s="333">
        <f t="shared" si="3640"/>
        <v>0</v>
      </c>
      <c r="AO1587" s="333">
        <f t="shared" si="3640"/>
        <v>0</v>
      </c>
      <c r="AP1587" s="333">
        <f t="shared" si="3640"/>
        <v>0</v>
      </c>
      <c r="AQ1587" s="333">
        <f t="shared" si="3640"/>
        <v>0</v>
      </c>
      <c r="AR1587" s="333">
        <f t="shared" si="3640"/>
        <v>0</v>
      </c>
      <c r="AS1587" s="545">
        <f t="shared" si="3638"/>
        <v>77680.221350000007</v>
      </c>
    </row>
    <row r="1588" spans="2:45">
      <c r="B1588" s="285" t="s">
        <v>768</v>
      </c>
      <c r="C1588" s="303"/>
      <c r="D1588" s="245"/>
      <c r="E1588" s="242"/>
      <c r="F1588" s="242"/>
      <c r="G1588" s="242"/>
      <c r="H1588" s="242"/>
      <c r="I1588" s="242"/>
      <c r="J1588" s="242"/>
      <c r="K1588" s="242"/>
      <c r="L1588" s="242"/>
      <c r="M1588" s="242"/>
      <c r="N1588" s="242"/>
      <c r="O1588" s="242"/>
      <c r="P1588" s="242"/>
      <c r="Q1588" s="242"/>
      <c r="R1588" s="253"/>
      <c r="S1588" s="242"/>
      <c r="T1588" s="242"/>
      <c r="U1588" s="242"/>
      <c r="V1588" s="245"/>
      <c r="W1588" s="245"/>
      <c r="X1588" s="245"/>
      <c r="Y1588" s="245"/>
      <c r="Z1588" s="242"/>
      <c r="AA1588" s="242"/>
      <c r="AB1588" s="242"/>
      <c r="AC1588" s="242"/>
      <c r="AD1588" s="242"/>
      <c r="AE1588" s="333">
        <f t="shared" ref="AE1588:AR1588" si="3641">AE595*AE1581</f>
        <v>0</v>
      </c>
      <c r="AF1588" s="333">
        <f t="shared" si="3641"/>
        <v>21587.22033</v>
      </c>
      <c r="AG1588" s="333">
        <f t="shared" si="3641"/>
        <v>24670.953840000002</v>
      </c>
      <c r="AH1588" s="333">
        <f t="shared" si="3641"/>
        <v>1949.51178</v>
      </c>
      <c r="AI1588" s="333">
        <f t="shared" si="3641"/>
        <v>0</v>
      </c>
      <c r="AJ1588" s="333">
        <f t="shared" si="3641"/>
        <v>0</v>
      </c>
      <c r="AK1588" s="333">
        <f t="shared" si="3641"/>
        <v>0</v>
      </c>
      <c r="AL1588" s="333">
        <f t="shared" si="3641"/>
        <v>0</v>
      </c>
      <c r="AM1588" s="333">
        <f t="shared" si="3641"/>
        <v>0</v>
      </c>
      <c r="AN1588" s="333">
        <f t="shared" si="3641"/>
        <v>0</v>
      </c>
      <c r="AO1588" s="333">
        <f t="shared" si="3641"/>
        <v>0</v>
      </c>
      <c r="AP1588" s="333">
        <f t="shared" si="3641"/>
        <v>0</v>
      </c>
      <c r="AQ1588" s="333">
        <f t="shared" si="3641"/>
        <v>0</v>
      </c>
      <c r="AR1588" s="333">
        <f t="shared" si="3641"/>
        <v>0</v>
      </c>
      <c r="AS1588" s="545">
        <f t="shared" si="3638"/>
        <v>48207.685949999999</v>
      </c>
    </row>
    <row r="1589" spans="2:45">
      <c r="B1589" s="285" t="s">
        <v>769</v>
      </c>
      <c r="C1589" s="303"/>
      <c r="D1589" s="245"/>
      <c r="E1589" s="242"/>
      <c r="F1589" s="242"/>
      <c r="G1589" s="242"/>
      <c r="H1589" s="242"/>
      <c r="I1589" s="242"/>
      <c r="J1589" s="242"/>
      <c r="K1589" s="242"/>
      <c r="L1589" s="242"/>
      <c r="M1589" s="242"/>
      <c r="N1589" s="242"/>
      <c r="O1589" s="242"/>
      <c r="P1589" s="242"/>
      <c r="Q1589" s="242"/>
      <c r="R1589" s="253"/>
      <c r="S1589" s="242"/>
      <c r="T1589" s="242"/>
      <c r="U1589" s="242"/>
      <c r="V1589" s="245"/>
      <c r="W1589" s="245"/>
      <c r="X1589" s="245"/>
      <c r="Y1589" s="245"/>
      <c r="Z1589" s="242"/>
      <c r="AA1589" s="242"/>
      <c r="AB1589" s="242"/>
      <c r="AC1589" s="242"/>
      <c r="AD1589" s="242"/>
      <c r="AE1589" s="333">
        <f t="shared" ref="AE1589:AR1589" si="3642">AE785*AE1581</f>
        <v>0</v>
      </c>
      <c r="AF1589" s="333">
        <f t="shared" si="3642"/>
        <v>0</v>
      </c>
      <c r="AG1589" s="333">
        <f t="shared" si="3642"/>
        <v>0</v>
      </c>
      <c r="AH1589" s="333">
        <f t="shared" si="3642"/>
        <v>0</v>
      </c>
      <c r="AI1589" s="333">
        <f t="shared" si="3642"/>
        <v>0</v>
      </c>
      <c r="AJ1589" s="333">
        <f t="shared" si="3642"/>
        <v>0</v>
      </c>
      <c r="AK1589" s="333">
        <f t="shared" si="3642"/>
        <v>0</v>
      </c>
      <c r="AL1589" s="333">
        <f t="shared" si="3642"/>
        <v>0</v>
      </c>
      <c r="AM1589" s="333">
        <f t="shared" si="3642"/>
        <v>0</v>
      </c>
      <c r="AN1589" s="333">
        <f t="shared" si="3642"/>
        <v>0</v>
      </c>
      <c r="AO1589" s="333">
        <f t="shared" si="3642"/>
        <v>0</v>
      </c>
      <c r="AP1589" s="333">
        <f t="shared" si="3642"/>
        <v>0</v>
      </c>
      <c r="AQ1589" s="333">
        <f t="shared" si="3642"/>
        <v>0</v>
      </c>
      <c r="AR1589" s="333">
        <f t="shared" si="3642"/>
        <v>0</v>
      </c>
      <c r="AS1589" s="545">
        <f t="shared" si="3638"/>
        <v>0</v>
      </c>
    </row>
    <row r="1590" spans="2:45">
      <c r="B1590" s="285" t="s">
        <v>770</v>
      </c>
      <c r="C1590" s="303"/>
      <c r="D1590" s="245"/>
      <c r="E1590" s="242"/>
      <c r="F1590" s="242"/>
      <c r="G1590" s="242"/>
      <c r="H1590" s="242"/>
      <c r="I1590" s="242"/>
      <c r="J1590" s="242"/>
      <c r="K1590" s="242"/>
      <c r="L1590" s="242"/>
      <c r="M1590" s="242"/>
      <c r="N1590" s="242"/>
      <c r="O1590" s="242"/>
      <c r="P1590" s="242"/>
      <c r="Q1590" s="242"/>
      <c r="R1590" s="253"/>
      <c r="S1590" s="242"/>
      <c r="T1590" s="242"/>
      <c r="U1590" s="242"/>
      <c r="V1590" s="245"/>
      <c r="W1590" s="245"/>
      <c r="X1590" s="245"/>
      <c r="Y1590" s="245"/>
      <c r="Z1590" s="242"/>
      <c r="AA1590" s="242"/>
      <c r="AB1590" s="242"/>
      <c r="AC1590" s="242"/>
      <c r="AD1590" s="242"/>
      <c r="AE1590" s="333">
        <f t="shared" ref="AE1590:AR1590" si="3643">AE980*AE1581</f>
        <v>0</v>
      </c>
      <c r="AF1590" s="333">
        <f t="shared" si="3643"/>
        <v>565.43292000000008</v>
      </c>
      <c r="AG1590" s="333">
        <f t="shared" si="3643"/>
        <v>32100.974880000005</v>
      </c>
      <c r="AH1590" s="333">
        <f t="shared" si="3643"/>
        <v>2536.6359600000001</v>
      </c>
      <c r="AI1590" s="333">
        <f t="shared" si="3643"/>
        <v>0</v>
      </c>
      <c r="AJ1590" s="333">
        <f t="shared" si="3643"/>
        <v>0</v>
      </c>
      <c r="AK1590" s="333">
        <f t="shared" si="3643"/>
        <v>0</v>
      </c>
      <c r="AL1590" s="333">
        <f t="shared" si="3643"/>
        <v>0</v>
      </c>
      <c r="AM1590" s="333">
        <f t="shared" si="3643"/>
        <v>0</v>
      </c>
      <c r="AN1590" s="333">
        <f t="shared" si="3643"/>
        <v>0</v>
      </c>
      <c r="AO1590" s="333">
        <f t="shared" si="3643"/>
        <v>0</v>
      </c>
      <c r="AP1590" s="333">
        <f t="shared" si="3643"/>
        <v>0</v>
      </c>
      <c r="AQ1590" s="333">
        <f t="shared" si="3643"/>
        <v>0</v>
      </c>
      <c r="AR1590" s="333">
        <f t="shared" si="3643"/>
        <v>0</v>
      </c>
      <c r="AS1590" s="545">
        <f t="shared" si="3638"/>
        <v>35203.043760000008</v>
      </c>
    </row>
    <row r="1591" spans="2:45">
      <c r="B1591" s="285" t="s">
        <v>771</v>
      </c>
      <c r="C1591" s="303"/>
      <c r="D1591" s="245"/>
      <c r="E1591" s="242"/>
      <c r="F1591" s="242"/>
      <c r="G1591" s="242"/>
      <c r="H1591" s="242"/>
      <c r="I1591" s="242"/>
      <c r="J1591" s="242"/>
      <c r="K1591" s="242"/>
      <c r="L1591" s="242"/>
      <c r="M1591" s="242"/>
      <c r="N1591" s="242"/>
      <c r="O1591" s="242"/>
      <c r="P1591" s="242"/>
      <c r="Q1591" s="242"/>
      <c r="R1591" s="253"/>
      <c r="S1591" s="242"/>
      <c r="T1591" s="242"/>
      <c r="U1591" s="242"/>
      <c r="V1591" s="245"/>
      <c r="W1591" s="245"/>
      <c r="X1591" s="245"/>
      <c r="Y1591" s="245"/>
      <c r="Z1591" s="242"/>
      <c r="AA1591" s="242"/>
      <c r="AB1591" s="242"/>
      <c r="AC1591" s="242"/>
      <c r="AD1591" s="242"/>
      <c r="AE1591" s="333">
        <f t="shared" ref="AE1591:AR1591" si="3644">AE1175*AE1581</f>
        <v>0</v>
      </c>
      <c r="AF1591" s="333">
        <f t="shared" si="3644"/>
        <v>12230.538927650066</v>
      </c>
      <c r="AG1591" s="333">
        <f t="shared" si="3644"/>
        <v>6941.9491292994435</v>
      </c>
      <c r="AH1591" s="333">
        <f t="shared" si="3644"/>
        <v>548.55648028442852</v>
      </c>
      <c r="AI1591" s="333">
        <f t="shared" si="3644"/>
        <v>0</v>
      </c>
      <c r="AJ1591" s="333">
        <f t="shared" si="3644"/>
        <v>0</v>
      </c>
      <c r="AK1591" s="333">
        <f t="shared" si="3644"/>
        <v>0</v>
      </c>
      <c r="AL1591" s="333">
        <f t="shared" si="3644"/>
        <v>0</v>
      </c>
      <c r="AM1591" s="333">
        <f t="shared" si="3644"/>
        <v>0</v>
      </c>
      <c r="AN1591" s="333">
        <f t="shared" si="3644"/>
        <v>0</v>
      </c>
      <c r="AO1591" s="333">
        <f t="shared" si="3644"/>
        <v>0</v>
      </c>
      <c r="AP1591" s="333">
        <f t="shared" si="3644"/>
        <v>0</v>
      </c>
      <c r="AQ1591" s="333">
        <f t="shared" si="3644"/>
        <v>0</v>
      </c>
      <c r="AR1591" s="333">
        <f t="shared" si="3644"/>
        <v>0</v>
      </c>
      <c r="AS1591" s="545">
        <f>SUM(AE1591:AR1591)</f>
        <v>19721.044537233938</v>
      </c>
    </row>
    <row r="1592" spans="2:45">
      <c r="B1592" s="285" t="s">
        <v>772</v>
      </c>
      <c r="C1592" s="303"/>
      <c r="D1592" s="245"/>
      <c r="E1592" s="242"/>
      <c r="F1592" s="242"/>
      <c r="G1592" s="242"/>
      <c r="H1592" s="242"/>
      <c r="I1592" s="242"/>
      <c r="J1592" s="242"/>
      <c r="K1592" s="242"/>
      <c r="L1592" s="242"/>
      <c r="M1592" s="242"/>
      <c r="N1592" s="242"/>
      <c r="O1592" s="242"/>
      <c r="P1592" s="242"/>
      <c r="Q1592" s="242"/>
      <c r="R1592" s="253"/>
      <c r="S1592" s="242"/>
      <c r="T1592" s="242"/>
      <c r="U1592" s="242"/>
      <c r="V1592" s="245"/>
      <c r="W1592" s="245"/>
      <c r="X1592" s="245"/>
      <c r="Y1592" s="245"/>
      <c r="Z1592" s="242"/>
      <c r="AA1592" s="242"/>
      <c r="AB1592" s="242"/>
      <c r="AC1592" s="242"/>
      <c r="AD1592" s="242"/>
      <c r="AE1592" s="333">
        <f t="shared" ref="AE1592:AR1592" si="3645">AE1370*AE1581</f>
        <v>0</v>
      </c>
      <c r="AF1592" s="333">
        <f t="shared" si="3645"/>
        <v>0</v>
      </c>
      <c r="AG1592" s="333">
        <f t="shared" si="3645"/>
        <v>0</v>
      </c>
      <c r="AH1592" s="333">
        <f t="shared" si="3645"/>
        <v>0</v>
      </c>
      <c r="AI1592" s="333">
        <f t="shared" si="3645"/>
        <v>0</v>
      </c>
      <c r="AJ1592" s="333">
        <f t="shared" si="3645"/>
        <v>0</v>
      </c>
      <c r="AK1592" s="333">
        <f t="shared" si="3645"/>
        <v>0</v>
      </c>
      <c r="AL1592" s="333">
        <f t="shared" si="3645"/>
        <v>0</v>
      </c>
      <c r="AM1592" s="333">
        <f t="shared" si="3645"/>
        <v>0</v>
      </c>
      <c r="AN1592" s="333">
        <f t="shared" si="3645"/>
        <v>0</v>
      </c>
      <c r="AO1592" s="333">
        <f t="shared" si="3645"/>
        <v>0</v>
      </c>
      <c r="AP1592" s="333">
        <f t="shared" si="3645"/>
        <v>0</v>
      </c>
      <c r="AQ1592" s="333">
        <f t="shared" si="3645"/>
        <v>0</v>
      </c>
      <c r="AR1592" s="333">
        <f t="shared" si="3645"/>
        <v>0</v>
      </c>
      <c r="AS1592" s="545">
        <f>SUM(AE1592:AR1592)</f>
        <v>0</v>
      </c>
    </row>
    <row r="1593" spans="2:45">
      <c r="B1593" s="285" t="s">
        <v>773</v>
      </c>
      <c r="C1593" s="303"/>
      <c r="D1593" s="245"/>
      <c r="E1593" s="242"/>
      <c r="F1593" s="242"/>
      <c r="G1593" s="242"/>
      <c r="H1593" s="242"/>
      <c r="I1593" s="242"/>
      <c r="J1593" s="242"/>
      <c r="K1593" s="242"/>
      <c r="L1593" s="242"/>
      <c r="M1593" s="242"/>
      <c r="N1593" s="242"/>
      <c r="O1593" s="242"/>
      <c r="P1593" s="242"/>
      <c r="Q1593" s="242"/>
      <c r="R1593" s="253"/>
      <c r="S1593" s="242"/>
      <c r="T1593" s="242"/>
      <c r="U1593" s="242"/>
      <c r="V1593" s="245"/>
      <c r="W1593" s="245"/>
      <c r="X1593" s="245"/>
      <c r="Y1593" s="245"/>
      <c r="Z1593" s="242"/>
      <c r="AA1593" s="242"/>
      <c r="AB1593" s="242"/>
      <c r="AC1593" s="242"/>
      <c r="AD1593" s="242"/>
      <c r="AE1593" s="333">
        <f t="shared" ref="AE1593:AR1593" si="3646">AE1564*AE1581</f>
        <v>0</v>
      </c>
      <c r="AF1593" s="333">
        <f t="shared" si="3646"/>
        <v>0</v>
      </c>
      <c r="AG1593" s="333">
        <f t="shared" si="3646"/>
        <v>0</v>
      </c>
      <c r="AH1593" s="333">
        <f t="shared" si="3646"/>
        <v>0</v>
      </c>
      <c r="AI1593" s="333">
        <f t="shared" si="3646"/>
        <v>0</v>
      </c>
      <c r="AJ1593" s="333">
        <f t="shared" si="3646"/>
        <v>0</v>
      </c>
      <c r="AK1593" s="333">
        <f t="shared" si="3646"/>
        <v>0</v>
      </c>
      <c r="AL1593" s="333">
        <f t="shared" si="3646"/>
        <v>0</v>
      </c>
      <c r="AM1593" s="333">
        <f t="shared" si="3646"/>
        <v>0</v>
      </c>
      <c r="AN1593" s="333">
        <f t="shared" si="3646"/>
        <v>0</v>
      </c>
      <c r="AO1593" s="333">
        <f t="shared" si="3646"/>
        <v>0</v>
      </c>
      <c r="AP1593" s="333">
        <f t="shared" si="3646"/>
        <v>0</v>
      </c>
      <c r="AQ1593" s="333">
        <f t="shared" si="3646"/>
        <v>0</v>
      </c>
      <c r="AR1593" s="333">
        <f t="shared" si="3646"/>
        <v>0</v>
      </c>
      <c r="AS1593" s="545">
        <f t="shared" si="3638"/>
        <v>0</v>
      </c>
    </row>
    <row r="1594" spans="2:45" ht="15.75">
      <c r="B1594" s="307" t="s">
        <v>899</v>
      </c>
      <c r="C1594" s="303"/>
      <c r="D1594" s="265"/>
      <c r="E1594" s="295"/>
      <c r="F1594" s="295"/>
      <c r="G1594" s="295"/>
      <c r="H1594" s="295"/>
      <c r="I1594" s="295"/>
      <c r="J1594" s="295"/>
      <c r="K1594" s="295"/>
      <c r="L1594" s="295"/>
      <c r="M1594" s="295"/>
      <c r="N1594" s="295"/>
      <c r="O1594" s="295"/>
      <c r="P1594" s="295"/>
      <c r="Q1594" s="295"/>
      <c r="R1594" s="262"/>
      <c r="S1594" s="295"/>
      <c r="T1594" s="295"/>
      <c r="U1594" s="295"/>
      <c r="V1594" s="265"/>
      <c r="W1594" s="265"/>
      <c r="X1594" s="265"/>
      <c r="Y1594" s="265"/>
      <c r="Z1594" s="295"/>
      <c r="AA1594" s="295"/>
      <c r="AB1594" s="295"/>
      <c r="AC1594" s="295"/>
      <c r="AD1594" s="295"/>
      <c r="AE1594" s="304">
        <f>SUM(AE1582:AE1593)</f>
        <v>0</v>
      </c>
      <c r="AF1594" s="304">
        <f t="shared" ref="AF1594:AR1594" si="3647">SUM(AF1582:AF1593)</f>
        <v>132751.78794370216</v>
      </c>
      <c r="AG1594" s="304">
        <f t="shared" si="3647"/>
        <v>193173.50474095528</v>
      </c>
      <c r="AH1594" s="304">
        <f t="shared" si="3647"/>
        <v>22251.422413017961</v>
      </c>
      <c r="AI1594" s="304">
        <f t="shared" si="3647"/>
        <v>0</v>
      </c>
      <c r="AJ1594" s="304">
        <f t="shared" si="3647"/>
        <v>0</v>
      </c>
      <c r="AK1594" s="304">
        <f t="shared" si="3647"/>
        <v>0</v>
      </c>
      <c r="AL1594" s="304">
        <f t="shared" si="3647"/>
        <v>0</v>
      </c>
      <c r="AM1594" s="304">
        <f t="shared" si="3647"/>
        <v>0</v>
      </c>
      <c r="AN1594" s="304">
        <f t="shared" si="3647"/>
        <v>0</v>
      </c>
      <c r="AO1594" s="304">
        <f t="shared" si="3647"/>
        <v>0</v>
      </c>
      <c r="AP1594" s="304">
        <f t="shared" si="3647"/>
        <v>0</v>
      </c>
      <c r="AQ1594" s="304">
        <f t="shared" si="3647"/>
        <v>0</v>
      </c>
      <c r="AR1594" s="304">
        <f t="shared" si="3647"/>
        <v>0</v>
      </c>
      <c r="AS1594" s="698">
        <f>SUM(AS1582:AS1593)</f>
        <v>348176.71509767545</v>
      </c>
    </row>
    <row r="1595" spans="2:45" ht="15.75">
      <c r="B1595" s="307" t="s">
        <v>900</v>
      </c>
      <c r="C1595" s="303"/>
      <c r="D1595" s="308"/>
      <c r="E1595" s="295"/>
      <c r="F1595" s="295"/>
      <c r="G1595" s="295"/>
      <c r="H1595" s="295"/>
      <c r="I1595" s="295"/>
      <c r="J1595" s="295"/>
      <c r="K1595" s="295"/>
      <c r="L1595" s="295"/>
      <c r="M1595" s="295"/>
      <c r="N1595" s="295"/>
      <c r="O1595" s="295"/>
      <c r="P1595" s="295"/>
      <c r="Q1595" s="295"/>
      <c r="R1595" s="262"/>
      <c r="S1595" s="295"/>
      <c r="T1595" s="295"/>
      <c r="U1595" s="295"/>
      <c r="V1595" s="265"/>
      <c r="W1595" s="265"/>
      <c r="X1595" s="265"/>
      <c r="Y1595" s="265"/>
      <c r="Z1595" s="295"/>
      <c r="AA1595" s="295"/>
      <c r="AB1595" s="295"/>
      <c r="AC1595" s="295"/>
      <c r="AD1595" s="295"/>
      <c r="AE1595" s="305">
        <f>AE1579*AE1581</f>
        <v>0</v>
      </c>
      <c r="AF1595" s="305">
        <f t="shared" ref="AF1595:AR1595" si="3648">AF1579*AF1581</f>
        <v>0</v>
      </c>
      <c r="AG1595" s="305">
        <f t="shared" si="3648"/>
        <v>0</v>
      </c>
      <c r="AH1595" s="305">
        <f t="shared" si="3648"/>
        <v>0</v>
      </c>
      <c r="AI1595" s="305">
        <f t="shared" si="3648"/>
        <v>0</v>
      </c>
      <c r="AJ1595" s="305">
        <f t="shared" si="3648"/>
        <v>0</v>
      </c>
      <c r="AK1595" s="305">
        <f t="shared" si="3648"/>
        <v>0</v>
      </c>
      <c r="AL1595" s="305">
        <f t="shared" si="3648"/>
        <v>0</v>
      </c>
      <c r="AM1595" s="305">
        <f t="shared" si="3648"/>
        <v>0</v>
      </c>
      <c r="AN1595" s="305">
        <f t="shared" si="3648"/>
        <v>0</v>
      </c>
      <c r="AO1595" s="305">
        <f t="shared" si="3648"/>
        <v>0</v>
      </c>
      <c r="AP1595" s="305">
        <f t="shared" si="3648"/>
        <v>0</v>
      </c>
      <c r="AQ1595" s="305">
        <f t="shared" si="3648"/>
        <v>0</v>
      </c>
      <c r="AR1595" s="305">
        <f t="shared" si="3648"/>
        <v>0</v>
      </c>
      <c r="AS1595" s="699">
        <f>SUM(AE1595:AR1595)</f>
        <v>0</v>
      </c>
    </row>
    <row r="1596" spans="2:45" ht="15.75">
      <c r="B1596" s="307" t="s">
        <v>898</v>
      </c>
      <c r="C1596" s="303"/>
      <c r="D1596" s="308"/>
      <c r="E1596" s="295"/>
      <c r="F1596" s="295"/>
      <c r="G1596" s="295"/>
      <c r="H1596" s="295"/>
      <c r="I1596" s="295"/>
      <c r="J1596" s="295"/>
      <c r="K1596" s="295"/>
      <c r="L1596" s="295"/>
      <c r="M1596" s="295"/>
      <c r="N1596" s="295"/>
      <c r="O1596" s="295"/>
      <c r="P1596" s="295"/>
      <c r="Q1596" s="295"/>
      <c r="R1596" s="262"/>
      <c r="S1596" s="295"/>
      <c r="T1596" s="295"/>
      <c r="U1596" s="295"/>
      <c r="V1596" s="308"/>
      <c r="W1596" s="308"/>
      <c r="X1596" s="308"/>
      <c r="Y1596" s="308"/>
      <c r="Z1596" s="295"/>
      <c r="AA1596" s="295"/>
      <c r="AB1596" s="295"/>
      <c r="AC1596" s="295"/>
      <c r="AD1596" s="295"/>
      <c r="AE1596" s="309"/>
      <c r="AF1596" s="309"/>
      <c r="AG1596" s="309"/>
      <c r="AH1596" s="309"/>
      <c r="AI1596" s="309"/>
      <c r="AJ1596" s="309"/>
      <c r="AK1596" s="309"/>
      <c r="AL1596" s="309"/>
      <c r="AM1596" s="309"/>
      <c r="AN1596" s="309"/>
      <c r="AO1596" s="309"/>
      <c r="AP1596" s="309"/>
      <c r="AQ1596" s="309"/>
      <c r="AR1596" s="309"/>
      <c r="AS1596" s="361">
        <f>AS1594-AS1595</f>
        <v>348176.71509767545</v>
      </c>
    </row>
    <row r="1597" spans="2:45">
      <c r="B1597" s="336"/>
      <c r="C1597" s="398"/>
      <c r="D1597" s="398"/>
      <c r="E1597" s="399"/>
      <c r="F1597" s="399"/>
      <c r="G1597" s="399"/>
      <c r="H1597" s="399"/>
      <c r="I1597" s="399"/>
      <c r="J1597" s="399"/>
      <c r="K1597" s="399"/>
      <c r="L1597" s="399"/>
      <c r="M1597" s="399"/>
      <c r="N1597" s="399"/>
      <c r="O1597" s="399"/>
      <c r="P1597" s="399"/>
      <c r="Q1597" s="399"/>
      <c r="R1597" s="400"/>
      <c r="S1597" s="399"/>
      <c r="T1597" s="399"/>
      <c r="U1597" s="399"/>
      <c r="V1597" s="398"/>
      <c r="W1597" s="401"/>
      <c r="X1597" s="398"/>
      <c r="Y1597" s="398"/>
      <c r="Z1597" s="399"/>
      <c r="AA1597" s="399"/>
      <c r="AB1597" s="399"/>
      <c r="AC1597" s="399"/>
      <c r="AD1597" s="399"/>
      <c r="AE1597" s="684"/>
      <c r="AF1597" s="684"/>
      <c r="AG1597" s="684"/>
      <c r="AH1597" s="684"/>
      <c r="AI1597" s="684"/>
      <c r="AJ1597" s="684"/>
      <c r="AK1597" s="684"/>
      <c r="AL1597" s="684"/>
      <c r="AM1597" s="684"/>
      <c r="AN1597" s="684"/>
      <c r="AO1597" s="684"/>
      <c r="AP1597" s="684"/>
      <c r="AQ1597" s="684"/>
      <c r="AR1597" s="684"/>
      <c r="AS1597" s="341"/>
    </row>
    <row r="1598" spans="2:45" ht="19.5" customHeight="1">
      <c r="B1598" s="324" t="s">
        <v>579</v>
      </c>
      <c r="C1598" s="342"/>
      <c r="D1598" s="343"/>
      <c r="E1598" s="343"/>
      <c r="F1598" s="343"/>
      <c r="G1598" s="343"/>
      <c r="H1598" s="343"/>
      <c r="I1598" s="343"/>
      <c r="J1598" s="343"/>
      <c r="K1598" s="343"/>
      <c r="L1598" s="343"/>
      <c r="M1598" s="343"/>
      <c r="N1598" s="343"/>
      <c r="O1598" s="343"/>
      <c r="P1598" s="343"/>
      <c r="Q1598" s="343"/>
      <c r="R1598" s="343"/>
      <c r="S1598" s="343"/>
      <c r="T1598" s="343"/>
      <c r="U1598" s="343"/>
      <c r="V1598" s="327"/>
      <c r="W1598" s="328"/>
      <c r="X1598" s="343"/>
      <c r="Y1598" s="343"/>
      <c r="Z1598" s="343"/>
      <c r="AA1598" s="343"/>
      <c r="AB1598" s="343"/>
      <c r="AC1598" s="343"/>
      <c r="AD1598" s="343"/>
      <c r="AE1598" s="344"/>
      <c r="AF1598" s="344"/>
      <c r="AG1598" s="344"/>
      <c r="AH1598" s="344"/>
      <c r="AI1598" s="344"/>
      <c r="AJ1598" s="344"/>
      <c r="AK1598" s="344"/>
      <c r="AL1598" s="344"/>
      <c r="AM1598" s="344"/>
      <c r="AN1598" s="344"/>
      <c r="AO1598" s="344"/>
      <c r="AP1598" s="344"/>
      <c r="AQ1598" s="344"/>
      <c r="AR1598" s="344"/>
      <c r="AS1598" s="344"/>
    </row>
    <row r="1599" spans="2:45" ht="19.5" customHeight="1">
      <c r="B1599" s="673"/>
      <c r="C1599" s="674"/>
      <c r="D1599" s="655"/>
      <c r="E1599" s="655"/>
      <c r="F1599" s="655"/>
      <c r="G1599" s="655"/>
      <c r="H1599" s="655"/>
      <c r="I1599" s="655"/>
      <c r="J1599" s="655"/>
      <c r="K1599" s="655"/>
      <c r="L1599" s="655"/>
      <c r="M1599" s="655"/>
      <c r="N1599" s="655"/>
      <c r="O1599" s="655"/>
      <c r="P1599" s="655"/>
      <c r="Q1599" s="655"/>
      <c r="R1599" s="655"/>
      <c r="S1599" s="655"/>
      <c r="T1599" s="655"/>
      <c r="U1599" s="655"/>
      <c r="V1599" s="266"/>
      <c r="W1599" s="675"/>
      <c r="X1599" s="655"/>
      <c r="Y1599" s="655"/>
      <c r="Z1599" s="655"/>
      <c r="AA1599" s="655"/>
      <c r="AB1599" s="655"/>
      <c r="AC1599" s="655"/>
      <c r="AD1599" s="655"/>
      <c r="AE1599" s="221"/>
      <c r="AF1599" s="221"/>
      <c r="AG1599" s="221"/>
      <c r="AH1599" s="221"/>
      <c r="AI1599" s="221"/>
      <c r="AJ1599" s="221"/>
      <c r="AK1599" s="221"/>
      <c r="AL1599" s="221"/>
      <c r="AM1599" s="221"/>
      <c r="AN1599" s="221"/>
      <c r="AO1599" s="221"/>
      <c r="AP1599" s="221"/>
      <c r="AQ1599" s="221"/>
      <c r="AR1599" s="221"/>
      <c r="AS1599" s="221"/>
    </row>
    <row r="1600" spans="2:45" ht="15.75">
      <c r="B1600" s="243" t="s">
        <v>816</v>
      </c>
      <c r="C1600" s="244"/>
      <c r="D1600" s="513" t="s">
        <v>523</v>
      </c>
      <c r="E1600" s="219"/>
      <c r="F1600" s="513"/>
      <c r="G1600" s="219"/>
      <c r="H1600" s="219"/>
      <c r="I1600" s="219"/>
      <c r="J1600" s="219"/>
      <c r="K1600" s="219"/>
      <c r="L1600" s="219"/>
      <c r="M1600" s="219"/>
      <c r="N1600" s="219"/>
      <c r="O1600" s="219"/>
      <c r="P1600" s="219"/>
      <c r="Q1600" s="219"/>
      <c r="R1600" s="244"/>
      <c r="S1600" s="219"/>
      <c r="T1600" s="219"/>
      <c r="U1600" s="219"/>
      <c r="V1600" s="219"/>
      <c r="W1600" s="219"/>
      <c r="X1600" s="219"/>
      <c r="Y1600" s="219"/>
      <c r="Z1600" s="219"/>
      <c r="AA1600" s="219"/>
      <c r="AB1600" s="219"/>
      <c r="AC1600" s="219"/>
      <c r="AD1600" s="219"/>
      <c r="AE1600" s="233"/>
      <c r="AF1600" s="231"/>
      <c r="AG1600" s="231"/>
      <c r="AH1600" s="231"/>
      <c r="AI1600" s="231"/>
      <c r="AJ1600" s="231"/>
      <c r="AK1600" s="231"/>
      <c r="AL1600" s="231"/>
      <c r="AM1600" s="231"/>
      <c r="AN1600" s="231"/>
      <c r="AO1600" s="231"/>
      <c r="AP1600" s="231"/>
      <c r="AQ1600" s="231"/>
      <c r="AR1600" s="231"/>
    </row>
    <row r="1601" spans="2:45" ht="39.75" customHeight="1">
      <c r="B1601" s="1123" t="s">
        <v>211</v>
      </c>
      <c r="C1601" s="1125" t="s">
        <v>33</v>
      </c>
      <c r="D1601" s="246" t="s">
        <v>421</v>
      </c>
      <c r="E1601" s="1129" t="s">
        <v>209</v>
      </c>
      <c r="F1601" s="1130"/>
      <c r="G1601" s="1130"/>
      <c r="H1601" s="1130"/>
      <c r="I1601" s="1130"/>
      <c r="J1601" s="1130"/>
      <c r="K1601" s="1130"/>
      <c r="L1601" s="1130"/>
      <c r="M1601" s="1130"/>
      <c r="N1601" s="1130"/>
      <c r="O1601" s="1130"/>
      <c r="P1601" s="1131"/>
      <c r="Q1601" s="1127" t="s">
        <v>213</v>
      </c>
      <c r="R1601" s="246" t="s">
        <v>422</v>
      </c>
      <c r="S1601" s="1120" t="s">
        <v>212</v>
      </c>
      <c r="T1601" s="1121"/>
      <c r="U1601" s="1121"/>
      <c r="V1601" s="1121"/>
      <c r="W1601" s="1121"/>
      <c r="X1601" s="1121"/>
      <c r="Y1601" s="1121"/>
      <c r="Z1601" s="1121"/>
      <c r="AA1601" s="1121"/>
      <c r="AB1601" s="1121"/>
      <c r="AC1601" s="1121"/>
      <c r="AD1601" s="1132"/>
      <c r="AE1601" s="1120" t="s">
        <v>242</v>
      </c>
      <c r="AF1601" s="1121"/>
      <c r="AG1601" s="1121"/>
      <c r="AH1601" s="1121"/>
      <c r="AI1601" s="1121"/>
      <c r="AJ1601" s="1121"/>
      <c r="AK1601" s="1121"/>
      <c r="AL1601" s="1121"/>
      <c r="AM1601" s="1121"/>
      <c r="AN1601" s="1121"/>
      <c r="AO1601" s="1121"/>
      <c r="AP1601" s="1121"/>
      <c r="AQ1601" s="1121"/>
      <c r="AR1601" s="1121"/>
      <c r="AS1601" s="1122"/>
    </row>
    <row r="1602" spans="2:45" ht="65.25" customHeight="1">
      <c r="B1602" s="1124"/>
      <c r="C1602" s="1128"/>
      <c r="D1602" s="247">
        <v>2024</v>
      </c>
      <c r="E1602" s="247">
        <v>2025</v>
      </c>
      <c r="F1602" s="247">
        <v>2026</v>
      </c>
      <c r="G1602" s="247">
        <v>2027</v>
      </c>
      <c r="H1602" s="247">
        <v>2028</v>
      </c>
      <c r="I1602" s="247">
        <v>2029</v>
      </c>
      <c r="J1602" s="247">
        <v>2030</v>
      </c>
      <c r="K1602" s="247">
        <v>2031</v>
      </c>
      <c r="L1602" s="247">
        <v>2032</v>
      </c>
      <c r="M1602" s="247">
        <v>2033</v>
      </c>
      <c r="N1602" s="247">
        <v>2034</v>
      </c>
      <c r="O1602" s="247">
        <v>2035</v>
      </c>
      <c r="P1602" s="247">
        <v>2036</v>
      </c>
      <c r="Q1602" s="1128"/>
      <c r="R1602" s="247">
        <v>2024</v>
      </c>
      <c r="S1602" s="247">
        <v>2025</v>
      </c>
      <c r="T1602" s="247">
        <v>2026</v>
      </c>
      <c r="U1602" s="247">
        <v>2027</v>
      </c>
      <c r="V1602" s="247">
        <v>2028</v>
      </c>
      <c r="W1602" s="247">
        <v>2029</v>
      </c>
      <c r="X1602" s="247">
        <v>2030</v>
      </c>
      <c r="Y1602" s="247">
        <v>2031</v>
      </c>
      <c r="Z1602" s="247">
        <v>2032</v>
      </c>
      <c r="AA1602" s="247">
        <v>2033</v>
      </c>
      <c r="AB1602" s="247">
        <v>2034</v>
      </c>
      <c r="AC1602" s="247">
        <v>2035</v>
      </c>
      <c r="AD1602" s="247">
        <v>2036</v>
      </c>
      <c r="AE1602" s="247" t="str">
        <f>'1.  LRAMVA Summary'!$D$53</f>
        <v>Residential</v>
      </c>
      <c r="AF1602" s="247" t="str">
        <f>'1.  LRAMVA Summary'!$E$53</f>
        <v>GS&lt;50 kW</v>
      </c>
      <c r="AG1602" s="247" t="str">
        <f>'1.  LRAMVA Summary'!$F$53</f>
        <v>GS&gt;50 KW - Thermal Demand Meter</v>
      </c>
      <c r="AH1602" s="247" t="str">
        <f>'1.  LRAMVA Summary'!$G$53</f>
        <v>GS&gt;50 KW - Interval Meter</v>
      </c>
      <c r="AI1602" s="247" t="str">
        <f>'1.  LRAMVA Summary'!$H$53</f>
        <v>Street Lighting</v>
      </c>
      <c r="AJ1602" s="247" t="str">
        <f>'1.  LRAMVA Summary'!$I$53</f>
        <v/>
      </c>
      <c r="AK1602" s="247" t="str">
        <f>'1.  LRAMVA Summary'!$J$53</f>
        <v/>
      </c>
      <c r="AL1602" s="247" t="str">
        <f>'1.  LRAMVA Summary'!$K$53</f>
        <v/>
      </c>
      <c r="AM1602" s="247" t="str">
        <f>'1.  LRAMVA Summary'!$L$53</f>
        <v/>
      </c>
      <c r="AN1602" s="247" t="str">
        <f>'1.  LRAMVA Summary'!$M$53</f>
        <v/>
      </c>
      <c r="AO1602" s="247" t="str">
        <f>'1.  LRAMVA Summary'!$N$53</f>
        <v/>
      </c>
      <c r="AP1602" s="247" t="str">
        <f>'1.  LRAMVA Summary'!$O$53</f>
        <v/>
      </c>
      <c r="AQ1602" s="247" t="str">
        <f>'1.  LRAMVA Summary'!$P$53</f>
        <v/>
      </c>
      <c r="AR1602" s="247" t="str">
        <f>'1.  LRAMVA Summary'!$Q$53</f>
        <v/>
      </c>
      <c r="AS1602" s="249" t="str">
        <f>'1.  LRAMVA Summary'!$R$53</f>
        <v>Total</v>
      </c>
    </row>
    <row r="1603" spans="2:45" ht="15.75">
      <c r="B1603" s="740"/>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745"/>
      <c r="AE1603" s="253" t="str">
        <f>'1.  LRAMVA Summary'!$D$54</f>
        <v>kWh</v>
      </c>
      <c r="AF1603" s="253" t="str">
        <f>'1.  LRAMVA Summary'!$E$54</f>
        <v>kWh</v>
      </c>
      <c r="AG1603" s="253" t="str">
        <f>'1.  LRAMVA Summary'!$F$54</f>
        <v>kW</v>
      </c>
      <c r="AH1603" s="253" t="str">
        <f>'1.  LRAMVA Summary'!$G$54</f>
        <v>kW</v>
      </c>
      <c r="AI1603" s="253" t="str">
        <f>'1.  LRAMVA Summary'!$H$54</f>
        <v>kW</v>
      </c>
      <c r="AJ1603" s="253">
        <f>'1.  LRAMVA Summary'!$I$54</f>
        <v>0</v>
      </c>
      <c r="AK1603" s="253">
        <f>'1.  LRAMVA Summary'!$J$54</f>
        <v>0</v>
      </c>
      <c r="AL1603" s="253">
        <f>'1.  LRAMVA Summary'!$K$54</f>
        <v>0</v>
      </c>
      <c r="AM1603" s="253">
        <f>'1.  LRAMVA Summary'!$L$54</f>
        <v>0</v>
      </c>
      <c r="AN1603" s="253">
        <f>'1.  LRAMVA Summary'!$M$54</f>
        <v>0</v>
      </c>
      <c r="AO1603" s="253">
        <f>'1.  LRAMVA Summary'!$N$54</f>
        <v>0</v>
      </c>
      <c r="AP1603" s="253">
        <f>'1.  LRAMVA Summary'!$O$54</f>
        <v>0</v>
      </c>
      <c r="AQ1603" s="253">
        <f>'1.  LRAMVA Summary'!$P$54</f>
        <v>0</v>
      </c>
      <c r="AR1603" s="253">
        <f>'1.  LRAMVA Summary'!$Q$54</f>
        <v>0</v>
      </c>
      <c r="AS1603" s="291"/>
    </row>
    <row r="1604" spans="2:45" ht="15.75">
      <c r="B1604" s="741" t="s">
        <v>963</v>
      </c>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745"/>
      <c r="AE1604" s="743">
        <v>0</v>
      </c>
      <c r="AF1604" s="738">
        <v>0</v>
      </c>
      <c r="AG1604" s="738">
        <v>0</v>
      </c>
      <c r="AH1604" s="738">
        <v>0</v>
      </c>
      <c r="AI1604" s="738">
        <v>0</v>
      </c>
      <c r="AJ1604" s="738">
        <v>0</v>
      </c>
      <c r="AK1604" s="738">
        <v>0</v>
      </c>
      <c r="AL1604" s="738">
        <v>0</v>
      </c>
      <c r="AM1604" s="738">
        <v>0</v>
      </c>
      <c r="AN1604" s="738">
        <v>0</v>
      </c>
      <c r="AO1604" s="738">
        <v>0</v>
      </c>
      <c r="AP1604" s="738">
        <v>0</v>
      </c>
      <c r="AQ1604" s="738">
        <v>0</v>
      </c>
      <c r="AR1604" s="738">
        <v>0</v>
      </c>
      <c r="AS1604" s="739"/>
    </row>
    <row r="1605" spans="2:45" ht="15.75">
      <c r="B1605" s="742" t="s">
        <v>774</v>
      </c>
      <c r="C1605" s="357"/>
      <c r="D1605" s="357"/>
      <c r="E1605" s="357"/>
      <c r="F1605" s="357"/>
      <c r="G1605" s="357"/>
      <c r="H1605" s="357"/>
      <c r="I1605" s="357"/>
      <c r="J1605" s="357"/>
      <c r="K1605" s="357"/>
      <c r="L1605" s="357"/>
      <c r="M1605" s="357"/>
      <c r="N1605" s="357"/>
      <c r="O1605" s="357"/>
      <c r="P1605" s="357"/>
      <c r="Q1605" s="357"/>
      <c r="R1605" s="357"/>
      <c r="S1605" s="357"/>
      <c r="T1605" s="357"/>
      <c r="U1605" s="357"/>
      <c r="V1605" s="357"/>
      <c r="W1605" s="357"/>
      <c r="X1605" s="357"/>
      <c r="Y1605" s="357"/>
      <c r="Z1605" s="357"/>
      <c r="AA1605" s="357"/>
      <c r="AB1605" s="357"/>
      <c r="AC1605" s="357"/>
      <c r="AD1605" s="746"/>
      <c r="AE1605" s="744">
        <f>HLOOKUP(AE1602,'2. LRAMVA Threshold'!$B$42:$Q$60,16,FALSE)</f>
        <v>0</v>
      </c>
      <c r="AF1605" s="346">
        <f>HLOOKUP(AF1602,'2. LRAMVA Threshold'!$B$42:$Q$60,16,FALSE)</f>
        <v>0</v>
      </c>
      <c r="AG1605" s="346">
        <f>HLOOKUP(AG1602,'2. LRAMVA Threshold'!$B$42:$Q$60,16,FALSE)</f>
        <v>0</v>
      </c>
      <c r="AH1605" s="346">
        <f>HLOOKUP(AH1602,'2. LRAMVA Threshold'!$B$42:$Q$60,16,FALSE)</f>
        <v>0</v>
      </c>
      <c r="AI1605" s="346">
        <f>HLOOKUP(AI1602,'2. LRAMVA Threshold'!$B$42:$Q$60,16,FALSE)</f>
        <v>0</v>
      </c>
      <c r="AJ1605" s="346">
        <f>HLOOKUP(AJ1602,'2. LRAMVA Threshold'!$B$42:$Q$60,16,FALSE)</f>
        <v>0</v>
      </c>
      <c r="AK1605" s="346">
        <f>HLOOKUP(AK1602,'2. LRAMVA Threshold'!$B$42:$Q$60,16,FALSE)</f>
        <v>0</v>
      </c>
      <c r="AL1605" s="346">
        <f>HLOOKUP(AL1602,'2. LRAMVA Threshold'!$B$42:$Q$60,16,FALSE)</f>
        <v>0</v>
      </c>
      <c r="AM1605" s="346">
        <f>HLOOKUP(AM1602,'2. LRAMVA Threshold'!$B$42:$Q$60,16,FALSE)</f>
        <v>0</v>
      </c>
      <c r="AN1605" s="346">
        <f>HLOOKUP(AN1602,'2. LRAMVA Threshold'!$B$42:$Q$60,16,FALSE)</f>
        <v>0</v>
      </c>
      <c r="AO1605" s="346">
        <f>HLOOKUP(AO1602,'2. LRAMVA Threshold'!$B$42:$Q$60,16,FALSE)</f>
        <v>0</v>
      </c>
      <c r="AP1605" s="346">
        <f>HLOOKUP(AP1602,'2. LRAMVA Threshold'!$B$42:$Q$60,16,FALSE)</f>
        <v>0</v>
      </c>
      <c r="AQ1605" s="346">
        <f>HLOOKUP(AQ1602,'2. LRAMVA Threshold'!$B$42:$Q$60,16,FALSE)</f>
        <v>0</v>
      </c>
      <c r="AR1605" s="346">
        <f>HLOOKUP(AR1602,'2. LRAMVA Threshold'!$B$42:$Q$60,16,FALSE)</f>
        <v>0</v>
      </c>
      <c r="AS1605" s="395"/>
    </row>
    <row r="1606" spans="2:45">
      <c r="B1606" s="348"/>
      <c r="C1606" s="294"/>
      <c r="D1606" s="295"/>
      <c r="E1606" s="295"/>
      <c r="F1606" s="295"/>
      <c r="G1606" s="295"/>
      <c r="H1606" s="295"/>
      <c r="I1606" s="295"/>
      <c r="J1606" s="295"/>
      <c r="K1606" s="295"/>
      <c r="L1606" s="295"/>
      <c r="M1606" s="295"/>
      <c r="N1606" s="295"/>
      <c r="O1606" s="295"/>
      <c r="P1606" s="295"/>
      <c r="Q1606" s="295"/>
      <c r="R1606" s="296"/>
      <c r="S1606" s="295"/>
      <c r="T1606" s="295"/>
      <c r="U1606" s="295"/>
      <c r="V1606" s="265"/>
      <c r="W1606" s="265"/>
      <c r="X1606" s="265"/>
      <c r="Y1606" s="265"/>
      <c r="Z1606" s="295"/>
      <c r="AA1606" s="295"/>
      <c r="AB1606" s="295"/>
      <c r="AC1606" s="295"/>
      <c r="AD1606" s="295"/>
      <c r="AE1606" s="389"/>
      <c r="AF1606" s="389"/>
      <c r="AG1606" s="389"/>
      <c r="AH1606" s="389"/>
      <c r="AI1606" s="389"/>
      <c r="AJ1606" s="389"/>
      <c r="AK1606" s="389"/>
      <c r="AL1606" s="353"/>
      <c r="AM1606" s="353"/>
      <c r="AN1606" s="353"/>
      <c r="AO1606" s="353"/>
      <c r="AP1606" s="353"/>
      <c r="AQ1606" s="353"/>
      <c r="AR1606" s="353"/>
      <c r="AS1606" s="354"/>
    </row>
    <row r="1607" spans="2:45">
      <c r="B1607" s="285" t="s">
        <v>745</v>
      </c>
      <c r="C1607" s="298"/>
      <c r="D1607" s="298"/>
      <c r="E1607" s="331"/>
      <c r="F1607" s="331"/>
      <c r="G1607" s="331"/>
      <c r="H1607" s="331"/>
      <c r="I1607" s="331"/>
      <c r="J1607" s="331"/>
      <c r="K1607" s="331"/>
      <c r="L1607" s="331"/>
      <c r="M1607" s="331"/>
      <c r="N1607" s="331"/>
      <c r="O1607" s="331"/>
      <c r="P1607" s="331"/>
      <c r="Q1607" s="331"/>
      <c r="R1607" s="253"/>
      <c r="S1607" s="300"/>
      <c r="T1607" s="300"/>
      <c r="U1607" s="300"/>
      <c r="V1607" s="299"/>
      <c r="W1607" s="299"/>
      <c r="X1607" s="299"/>
      <c r="Y1607" s="299"/>
      <c r="Z1607" s="300"/>
      <c r="AA1607" s="300"/>
      <c r="AB1607" s="300"/>
      <c r="AC1607" s="300"/>
      <c r="AD1607" s="300"/>
      <c r="AE1607" s="301">
        <f>HLOOKUP(AE35,'3.  Distribution Rates'!$C$122:$P$135,14,FALSE)</f>
        <v>0</v>
      </c>
      <c r="AF1607" s="301">
        <f>HLOOKUP(AF35,'3.  Distribution Rates'!$C$122:$P$135,14,FALSE)</f>
        <v>2.2100000000000002E-2</v>
      </c>
      <c r="AG1607" s="301">
        <f>HLOOKUP(AG35,'3.  Distribution Rates'!$C$122:$P$135,14,FALSE)</f>
        <v>5.2628000000000004</v>
      </c>
      <c r="AH1607" s="301">
        <f>HLOOKUP(AH35,'3.  Distribution Rates'!$C$122:$P$135,14,FALSE)</f>
        <v>5.4062999999999999</v>
      </c>
      <c r="AI1607" s="301">
        <f>HLOOKUP(AI35,'3.  Distribution Rates'!$C$122:$P$135,14,FALSE)</f>
        <v>0</v>
      </c>
      <c r="AJ1607" s="301">
        <f>HLOOKUP(AJ35,'3.  Distribution Rates'!$C$122:$P$135,14,FALSE)</f>
        <v>0</v>
      </c>
      <c r="AK1607" s="301">
        <f>HLOOKUP(AK35,'3.  Distribution Rates'!$C$122:$P$135,14,FALSE)</f>
        <v>0</v>
      </c>
      <c r="AL1607" s="301">
        <f>HLOOKUP(AL35,'3.  Distribution Rates'!$C$122:$P$135,14,FALSE)</f>
        <v>0</v>
      </c>
      <c r="AM1607" s="301">
        <f>HLOOKUP(AM35,'3.  Distribution Rates'!$C$122:$P$135,14,FALSE)</f>
        <v>0</v>
      </c>
      <c r="AN1607" s="301">
        <f>HLOOKUP(AN35,'3.  Distribution Rates'!$C$122:$P$135,14,FALSE)</f>
        <v>0</v>
      </c>
      <c r="AO1607" s="301">
        <f>HLOOKUP(AO35,'3.  Distribution Rates'!$C$122:$P$135,14,FALSE)</f>
        <v>0</v>
      </c>
      <c r="AP1607" s="301">
        <f>HLOOKUP(AP35,'3.  Distribution Rates'!$C$122:$P$135,14,FALSE)</f>
        <v>0</v>
      </c>
      <c r="AQ1607" s="301">
        <f>HLOOKUP(AQ35,'3.  Distribution Rates'!$C$122:$P$135,14,FALSE)</f>
        <v>0</v>
      </c>
      <c r="AR1607" s="301">
        <f>HLOOKUP(AR35,'3.  Distribution Rates'!$C$122:$P$135,14,FALSE)</f>
        <v>0</v>
      </c>
      <c r="AS1607" s="397"/>
    </row>
    <row r="1608" spans="2:45">
      <c r="B1608" s="285" t="s">
        <v>775</v>
      </c>
      <c r="C1608" s="303"/>
      <c r="D1608" s="245"/>
      <c r="E1608" s="242"/>
      <c r="F1608" s="242"/>
      <c r="G1608" s="242"/>
      <c r="H1608" s="242"/>
      <c r="I1608" s="242"/>
      <c r="J1608" s="242"/>
      <c r="K1608" s="242"/>
      <c r="L1608" s="242"/>
      <c r="M1608" s="242"/>
      <c r="N1608" s="242"/>
      <c r="O1608" s="242"/>
      <c r="P1608" s="242"/>
      <c r="Q1608" s="242"/>
      <c r="R1608" s="253"/>
      <c r="S1608" s="242"/>
      <c r="T1608" s="242"/>
      <c r="U1608" s="242"/>
      <c r="V1608" s="245"/>
      <c r="W1608" s="245"/>
      <c r="X1608" s="245"/>
      <c r="Y1608" s="245"/>
      <c r="Z1608" s="242"/>
      <c r="AA1608" s="242"/>
      <c r="AB1608" s="242"/>
      <c r="AC1608" s="242"/>
      <c r="AD1608" s="242"/>
      <c r="AE1608" s="333">
        <f>'4.  2011-2014 LRAM'!AM147*AE1607</f>
        <v>0</v>
      </c>
      <c r="AF1608" s="333">
        <f>'4.  2011-2014 LRAM'!AN147*AF1607</f>
        <v>0</v>
      </c>
      <c r="AG1608" s="333">
        <f>'4.  2011-2014 LRAM'!AO147*AG1607</f>
        <v>3698.3763742380461</v>
      </c>
      <c r="AH1608" s="333">
        <f>'4.  2011-2014 LRAM'!AP147*AH1607</f>
        <v>0</v>
      </c>
      <c r="AI1608" s="333">
        <f>'4.  2011-2014 LRAM'!AQ147*AI1607</f>
        <v>0</v>
      </c>
      <c r="AJ1608" s="333">
        <f>'4.  2011-2014 LRAM'!AR147*AJ1607</f>
        <v>0</v>
      </c>
      <c r="AK1608" s="333">
        <f>'4.  2011-2014 LRAM'!AS147*AK1607</f>
        <v>0</v>
      </c>
      <c r="AL1608" s="333">
        <f>'4.  2011-2014 LRAM'!AT147*AL1607</f>
        <v>0</v>
      </c>
      <c r="AM1608" s="333">
        <f>'4.  2011-2014 LRAM'!AU147*AM1607</f>
        <v>0</v>
      </c>
      <c r="AN1608" s="333">
        <f>'4.  2011-2014 LRAM'!AV147*AN1607</f>
        <v>0</v>
      </c>
      <c r="AO1608" s="333">
        <f>'4.  2011-2014 LRAM'!AW147*AO1607</f>
        <v>0</v>
      </c>
      <c r="AP1608" s="333">
        <f>'4.  2011-2014 LRAM'!AX147*AP1607</f>
        <v>0</v>
      </c>
      <c r="AQ1608" s="333">
        <f>'4.  2011-2014 LRAM'!AY147*AQ1607</f>
        <v>0</v>
      </c>
      <c r="AR1608" s="333">
        <f>'4.  2011-2014 LRAM'!AZ147*AR1607</f>
        <v>0</v>
      </c>
      <c r="AS1608" s="545">
        <f>SUM(AE1608:AR1608)</f>
        <v>3698.3763742380461</v>
      </c>
    </row>
    <row r="1609" spans="2:45">
      <c r="B1609" s="285" t="s">
        <v>776</v>
      </c>
      <c r="C1609" s="303"/>
      <c r="D1609" s="245"/>
      <c r="E1609" s="242"/>
      <c r="F1609" s="242"/>
      <c r="G1609" s="242"/>
      <c r="H1609" s="242"/>
      <c r="I1609" s="242"/>
      <c r="J1609" s="242"/>
      <c r="K1609" s="242"/>
      <c r="L1609" s="242"/>
      <c r="M1609" s="242"/>
      <c r="N1609" s="242"/>
      <c r="O1609" s="242"/>
      <c r="P1609" s="242"/>
      <c r="Q1609" s="242"/>
      <c r="R1609" s="253"/>
      <c r="S1609" s="242"/>
      <c r="T1609" s="242"/>
      <c r="U1609" s="242"/>
      <c r="V1609" s="245"/>
      <c r="W1609" s="245"/>
      <c r="X1609" s="245"/>
      <c r="Y1609" s="245"/>
      <c r="Z1609" s="242"/>
      <c r="AA1609" s="242"/>
      <c r="AB1609" s="242"/>
      <c r="AC1609" s="242"/>
      <c r="AD1609" s="242"/>
      <c r="AE1609" s="333">
        <f>'4.  2011-2014 LRAM'!AM286*AE1607</f>
        <v>0</v>
      </c>
      <c r="AF1609" s="333">
        <f>'4.  2011-2014 LRAM'!AN286*AF1607</f>
        <v>716.92994438268579</v>
      </c>
      <c r="AG1609" s="333">
        <f>'4.  2011-2014 LRAM'!AO286*AG1607</f>
        <v>1792.3484432514344</v>
      </c>
      <c r="AH1609" s="333">
        <f>'4.  2011-2014 LRAM'!AP286*AH1607</f>
        <v>141.63231898711757</v>
      </c>
      <c r="AI1609" s="333">
        <f>'4.  2011-2014 LRAM'!AQ286*AI1607</f>
        <v>0</v>
      </c>
      <c r="AJ1609" s="333">
        <f>'4.  2011-2014 LRAM'!AR286*AJ1607</f>
        <v>0</v>
      </c>
      <c r="AK1609" s="333">
        <f>'4.  2011-2014 LRAM'!AS286*AK1607</f>
        <v>0</v>
      </c>
      <c r="AL1609" s="333">
        <f>'4.  2011-2014 LRAM'!AT286*AL1607</f>
        <v>0</v>
      </c>
      <c r="AM1609" s="333">
        <f>'4.  2011-2014 LRAM'!AU286*AM1607</f>
        <v>0</v>
      </c>
      <c r="AN1609" s="333">
        <f>'4.  2011-2014 LRAM'!AV286*AN1607</f>
        <v>0</v>
      </c>
      <c r="AO1609" s="333">
        <f>'4.  2011-2014 LRAM'!AW286*AO1607</f>
        <v>0</v>
      </c>
      <c r="AP1609" s="333">
        <f>'4.  2011-2014 LRAM'!AX286*AP1607</f>
        <v>0</v>
      </c>
      <c r="AQ1609" s="333">
        <f>'4.  2011-2014 LRAM'!AY286*AQ1607</f>
        <v>0</v>
      </c>
      <c r="AR1609" s="333">
        <f>'4.  2011-2014 LRAM'!AZ286*AR1607</f>
        <v>0</v>
      </c>
      <c r="AS1609" s="545">
        <f>SUM(AE1609:AR1609)</f>
        <v>2650.9107066212378</v>
      </c>
    </row>
    <row r="1610" spans="2:45">
      <c r="B1610" s="285" t="s">
        <v>777</v>
      </c>
      <c r="C1610" s="303"/>
      <c r="D1610" s="245"/>
      <c r="E1610" s="242"/>
      <c r="F1610" s="242"/>
      <c r="G1610" s="242"/>
      <c r="H1610" s="242"/>
      <c r="I1610" s="242"/>
      <c r="J1610" s="242"/>
      <c r="K1610" s="242"/>
      <c r="L1610" s="242"/>
      <c r="M1610" s="242"/>
      <c r="N1610" s="242"/>
      <c r="O1610" s="242"/>
      <c r="P1610" s="242"/>
      <c r="Q1610" s="242"/>
      <c r="R1610" s="253"/>
      <c r="S1610" s="242"/>
      <c r="T1610" s="242"/>
      <c r="U1610" s="242"/>
      <c r="V1610" s="245"/>
      <c r="W1610" s="245"/>
      <c r="X1610" s="245"/>
      <c r="Y1610" s="245"/>
      <c r="Z1610" s="242"/>
      <c r="AA1610" s="242"/>
      <c r="AB1610" s="242"/>
      <c r="AC1610" s="242"/>
      <c r="AD1610" s="242"/>
      <c r="AE1610" s="333">
        <f>'4.  2011-2014 LRAM'!AM422*AE1607</f>
        <v>0</v>
      </c>
      <c r="AF1610" s="333">
        <f>'4.  2011-2014 LRAM'!AN422*AF1607</f>
        <v>11049.236006648247</v>
      </c>
      <c r="AG1610" s="333">
        <f>'4.  2011-2014 LRAM'!AO422*AG1607</f>
        <v>11358.298656212299</v>
      </c>
      <c r="AH1610" s="333">
        <f>'4.  2011-2014 LRAM'!AP422*AH1607</f>
        <v>871.72449762452879</v>
      </c>
      <c r="AI1610" s="333">
        <f>'4.  2011-2014 LRAM'!AQ422*AI1607</f>
        <v>0</v>
      </c>
      <c r="AJ1610" s="333">
        <f>'4.  2011-2014 LRAM'!AR422*AJ1607</f>
        <v>0</v>
      </c>
      <c r="AK1610" s="333">
        <f>'4.  2011-2014 LRAM'!AS422*AK1607</f>
        <v>0</v>
      </c>
      <c r="AL1610" s="333">
        <f>'4.  2011-2014 LRAM'!AT422*AL1607</f>
        <v>0</v>
      </c>
      <c r="AM1610" s="333">
        <f>'4.  2011-2014 LRAM'!AU422*AM1607</f>
        <v>0</v>
      </c>
      <c r="AN1610" s="333">
        <f>'4.  2011-2014 LRAM'!AV422*AN1607</f>
        <v>0</v>
      </c>
      <c r="AO1610" s="333">
        <f>'4.  2011-2014 LRAM'!AW422*AO1607</f>
        <v>0</v>
      </c>
      <c r="AP1610" s="333">
        <f>'4.  2011-2014 LRAM'!AX422*AP1607</f>
        <v>0</v>
      </c>
      <c r="AQ1610" s="333">
        <f>'4.  2011-2014 LRAM'!AY422*AQ1607</f>
        <v>0</v>
      </c>
      <c r="AR1610" s="333">
        <f>'4.  2011-2014 LRAM'!AZ422*AR1607</f>
        <v>0</v>
      </c>
      <c r="AS1610" s="545">
        <f>SUM(AE1610:AR1610)</f>
        <v>23279.259160485075</v>
      </c>
    </row>
    <row r="1611" spans="2:45">
      <c r="B1611" s="285" t="s">
        <v>778</v>
      </c>
      <c r="C1611" s="303"/>
      <c r="D1611" s="245"/>
      <c r="E1611" s="242"/>
      <c r="F1611" s="242"/>
      <c r="G1611" s="242"/>
      <c r="H1611" s="242"/>
      <c r="I1611" s="242"/>
      <c r="J1611" s="242"/>
      <c r="K1611" s="242"/>
      <c r="L1611" s="242"/>
      <c r="M1611" s="242"/>
      <c r="N1611" s="242"/>
      <c r="O1611" s="242"/>
      <c r="P1611" s="242"/>
      <c r="Q1611" s="242"/>
      <c r="R1611" s="253"/>
      <c r="S1611" s="242"/>
      <c r="T1611" s="242"/>
      <c r="U1611" s="242"/>
      <c r="V1611" s="245"/>
      <c r="W1611" s="245"/>
      <c r="X1611" s="245"/>
      <c r="Y1611" s="245"/>
      <c r="Z1611" s="242"/>
      <c r="AA1611" s="242"/>
      <c r="AB1611" s="242"/>
      <c r="AC1611" s="242"/>
      <c r="AD1611" s="242"/>
      <c r="AE1611" s="333">
        <f>'4.  2011-2014 LRAM'!AM559*AE1607</f>
        <v>0</v>
      </c>
      <c r="AF1611" s="333">
        <f>'4.  2011-2014 LRAM'!AN559*AF1607</f>
        <v>8425.6483068810012</v>
      </c>
      <c r="AG1611" s="333">
        <f>'4.  2011-2014 LRAM'!AO559*AG1607</f>
        <v>9639.5646048199687</v>
      </c>
      <c r="AH1611" s="333">
        <f>'4.  2011-2014 LRAM'!AP559*AH1607</f>
        <v>761.72347745625598</v>
      </c>
      <c r="AI1611" s="333">
        <f>'4.  2011-2014 LRAM'!AQ559*AI1607</f>
        <v>0</v>
      </c>
      <c r="AJ1611" s="333">
        <f>'4.  2011-2014 LRAM'!AR559*AJ1607</f>
        <v>0</v>
      </c>
      <c r="AK1611" s="333">
        <f>'4.  2011-2014 LRAM'!AS559*AK1607</f>
        <v>0</v>
      </c>
      <c r="AL1611" s="333">
        <f>'4.  2011-2014 LRAM'!AT559*AL1607</f>
        <v>0</v>
      </c>
      <c r="AM1611" s="333">
        <f>'4.  2011-2014 LRAM'!AU559*AM1607</f>
        <v>0</v>
      </c>
      <c r="AN1611" s="333">
        <f>'4.  2011-2014 LRAM'!AV559*AN1607</f>
        <v>0</v>
      </c>
      <c r="AO1611" s="333">
        <f>'4.  2011-2014 LRAM'!AW559*AO1607</f>
        <v>0</v>
      </c>
      <c r="AP1611" s="333">
        <f>'4.  2011-2014 LRAM'!AX559*AP1607</f>
        <v>0</v>
      </c>
      <c r="AQ1611" s="333">
        <f>'4.  2011-2014 LRAM'!AY559*AQ1607</f>
        <v>0</v>
      </c>
      <c r="AR1611" s="333">
        <f>'4.  2011-2014 LRAM'!AZ559*AR1607</f>
        <v>0</v>
      </c>
      <c r="AS1611" s="545">
        <f t="shared" ref="AS1611:AS1620" si="3649">SUM(AE1611:AR1611)</f>
        <v>18826.936389157225</v>
      </c>
    </row>
    <row r="1612" spans="2:45">
      <c r="B1612" s="285" t="s">
        <v>779</v>
      </c>
      <c r="C1612" s="303"/>
      <c r="D1612" s="245"/>
      <c r="E1612" s="242"/>
      <c r="F1612" s="242"/>
      <c r="G1612" s="242"/>
      <c r="H1612" s="242"/>
      <c r="I1612" s="242"/>
      <c r="J1612" s="242"/>
      <c r="K1612" s="242"/>
      <c r="L1612" s="242"/>
      <c r="M1612" s="242"/>
      <c r="N1612" s="242"/>
      <c r="O1612" s="242"/>
      <c r="P1612" s="242"/>
      <c r="Q1612" s="242"/>
      <c r="R1612" s="253"/>
      <c r="S1612" s="242"/>
      <c r="T1612" s="242"/>
      <c r="U1612" s="242"/>
      <c r="V1612" s="245"/>
      <c r="W1612" s="245"/>
      <c r="X1612" s="245"/>
      <c r="Y1612" s="245"/>
      <c r="Z1612" s="242"/>
      <c r="AA1612" s="242"/>
      <c r="AB1612" s="242"/>
      <c r="AC1612" s="242"/>
      <c r="AD1612" s="242"/>
      <c r="AE1612" s="333">
        <f t="shared" ref="AE1612:AR1612" si="3650">AE216*AE1607</f>
        <v>0</v>
      </c>
      <c r="AF1612" s="333">
        <f t="shared" si="3650"/>
        <v>37054.413629999995</v>
      </c>
      <c r="AG1612" s="333">
        <f t="shared" si="3650"/>
        <v>24463.178496000004</v>
      </c>
      <c r="AH1612" s="333">
        <f t="shared" si="3650"/>
        <v>11511.526464</v>
      </c>
      <c r="AI1612" s="333">
        <f t="shared" si="3650"/>
        <v>0</v>
      </c>
      <c r="AJ1612" s="333">
        <f t="shared" si="3650"/>
        <v>0</v>
      </c>
      <c r="AK1612" s="333">
        <f t="shared" si="3650"/>
        <v>0</v>
      </c>
      <c r="AL1612" s="333">
        <f t="shared" si="3650"/>
        <v>0</v>
      </c>
      <c r="AM1612" s="333">
        <f t="shared" si="3650"/>
        <v>0</v>
      </c>
      <c r="AN1612" s="333">
        <f t="shared" si="3650"/>
        <v>0</v>
      </c>
      <c r="AO1612" s="333">
        <f t="shared" si="3650"/>
        <v>0</v>
      </c>
      <c r="AP1612" s="333">
        <f t="shared" si="3650"/>
        <v>0</v>
      </c>
      <c r="AQ1612" s="333">
        <f t="shared" si="3650"/>
        <v>0</v>
      </c>
      <c r="AR1612" s="333">
        <f t="shared" si="3650"/>
        <v>0</v>
      </c>
      <c r="AS1612" s="545">
        <f t="shared" si="3649"/>
        <v>73029.118589999998</v>
      </c>
    </row>
    <row r="1613" spans="2:45">
      <c r="B1613" s="285" t="s">
        <v>780</v>
      </c>
      <c r="C1613" s="303"/>
      <c r="D1613" s="245"/>
      <c r="E1613" s="242"/>
      <c r="F1613" s="242"/>
      <c r="G1613" s="242"/>
      <c r="H1613" s="242"/>
      <c r="I1613" s="242"/>
      <c r="J1613" s="242"/>
      <c r="K1613" s="242"/>
      <c r="L1613" s="242"/>
      <c r="M1613" s="242"/>
      <c r="N1613" s="242"/>
      <c r="O1613" s="242"/>
      <c r="P1613" s="242"/>
      <c r="Q1613" s="242"/>
      <c r="R1613" s="253"/>
      <c r="S1613" s="242"/>
      <c r="T1613" s="242"/>
      <c r="U1613" s="242"/>
      <c r="V1613" s="245"/>
      <c r="W1613" s="245"/>
      <c r="X1613" s="245"/>
      <c r="Y1613" s="245"/>
      <c r="Z1613" s="242"/>
      <c r="AA1613" s="242"/>
      <c r="AB1613" s="242"/>
      <c r="AC1613" s="242"/>
      <c r="AD1613" s="242"/>
      <c r="AE1613" s="333">
        <f t="shared" ref="AE1613:AR1613" si="3651">AE406*AE1607</f>
        <v>0</v>
      </c>
      <c r="AF1613" s="333">
        <f t="shared" si="3651"/>
        <v>15844.659089999999</v>
      </c>
      <c r="AG1613" s="333">
        <f t="shared" si="3651"/>
        <v>60690.609600000003</v>
      </c>
      <c r="AH1613" s="333">
        <f t="shared" si="3651"/>
        <v>973.13400000000013</v>
      </c>
      <c r="AI1613" s="333">
        <f t="shared" si="3651"/>
        <v>0</v>
      </c>
      <c r="AJ1613" s="333">
        <f t="shared" si="3651"/>
        <v>0</v>
      </c>
      <c r="AK1613" s="333">
        <f t="shared" si="3651"/>
        <v>0</v>
      </c>
      <c r="AL1613" s="333">
        <f t="shared" si="3651"/>
        <v>0</v>
      </c>
      <c r="AM1613" s="333">
        <f t="shared" si="3651"/>
        <v>0</v>
      </c>
      <c r="AN1613" s="333">
        <f t="shared" si="3651"/>
        <v>0</v>
      </c>
      <c r="AO1613" s="333">
        <f t="shared" si="3651"/>
        <v>0</v>
      </c>
      <c r="AP1613" s="333">
        <f t="shared" si="3651"/>
        <v>0</v>
      </c>
      <c r="AQ1613" s="333">
        <f t="shared" si="3651"/>
        <v>0</v>
      </c>
      <c r="AR1613" s="333">
        <f t="shared" si="3651"/>
        <v>0</v>
      </c>
      <c r="AS1613" s="545">
        <f t="shared" si="3649"/>
        <v>77508.402690000003</v>
      </c>
    </row>
    <row r="1614" spans="2:45">
      <c r="B1614" s="285" t="s">
        <v>781</v>
      </c>
      <c r="C1614" s="303"/>
      <c r="D1614" s="245"/>
      <c r="E1614" s="242"/>
      <c r="F1614" s="242"/>
      <c r="G1614" s="242"/>
      <c r="H1614" s="242"/>
      <c r="I1614" s="242"/>
      <c r="J1614" s="242"/>
      <c r="K1614" s="242"/>
      <c r="L1614" s="242"/>
      <c r="M1614" s="242"/>
      <c r="N1614" s="242"/>
      <c r="O1614" s="242"/>
      <c r="P1614" s="242"/>
      <c r="Q1614" s="242"/>
      <c r="R1614" s="253"/>
      <c r="S1614" s="242"/>
      <c r="T1614" s="242"/>
      <c r="U1614" s="242"/>
      <c r="V1614" s="245"/>
      <c r="W1614" s="245"/>
      <c r="X1614" s="245"/>
      <c r="Y1614" s="245"/>
      <c r="Z1614" s="242"/>
      <c r="AA1614" s="242"/>
      <c r="AB1614" s="242"/>
      <c r="AC1614" s="242"/>
      <c r="AD1614" s="242"/>
      <c r="AE1614" s="333">
        <f t="shared" ref="AE1614:AR1614" si="3652">AE596*AE1607</f>
        <v>0</v>
      </c>
      <c r="AF1614" s="333">
        <f t="shared" si="3652"/>
        <v>21587.22033</v>
      </c>
      <c r="AG1614" s="333">
        <f t="shared" si="3652"/>
        <v>24670.953840000002</v>
      </c>
      <c r="AH1614" s="333">
        <f t="shared" si="3652"/>
        <v>1949.51178</v>
      </c>
      <c r="AI1614" s="333">
        <f t="shared" si="3652"/>
        <v>0</v>
      </c>
      <c r="AJ1614" s="333">
        <f t="shared" si="3652"/>
        <v>0</v>
      </c>
      <c r="AK1614" s="333">
        <f t="shared" si="3652"/>
        <v>0</v>
      </c>
      <c r="AL1614" s="333">
        <f t="shared" si="3652"/>
        <v>0</v>
      </c>
      <c r="AM1614" s="333">
        <f t="shared" si="3652"/>
        <v>0</v>
      </c>
      <c r="AN1614" s="333">
        <f t="shared" si="3652"/>
        <v>0</v>
      </c>
      <c r="AO1614" s="333">
        <f t="shared" si="3652"/>
        <v>0</v>
      </c>
      <c r="AP1614" s="333">
        <f t="shared" si="3652"/>
        <v>0</v>
      </c>
      <c r="AQ1614" s="333">
        <f t="shared" si="3652"/>
        <v>0</v>
      </c>
      <c r="AR1614" s="333">
        <f t="shared" si="3652"/>
        <v>0</v>
      </c>
      <c r="AS1614" s="545">
        <f t="shared" si="3649"/>
        <v>48207.685949999999</v>
      </c>
    </row>
    <row r="1615" spans="2:45">
      <c r="B1615" s="285" t="s">
        <v>782</v>
      </c>
      <c r="C1615" s="303"/>
      <c r="D1615" s="245"/>
      <c r="E1615" s="242"/>
      <c r="F1615" s="242"/>
      <c r="G1615" s="242"/>
      <c r="H1615" s="242"/>
      <c r="I1615" s="242"/>
      <c r="J1615" s="242"/>
      <c r="K1615" s="242"/>
      <c r="L1615" s="242"/>
      <c r="M1615" s="242"/>
      <c r="N1615" s="242"/>
      <c r="O1615" s="242"/>
      <c r="P1615" s="242"/>
      <c r="Q1615" s="242"/>
      <c r="R1615" s="253"/>
      <c r="S1615" s="242"/>
      <c r="T1615" s="242"/>
      <c r="U1615" s="242"/>
      <c r="V1615" s="245"/>
      <c r="W1615" s="245"/>
      <c r="X1615" s="245"/>
      <c r="Y1615" s="245"/>
      <c r="Z1615" s="242"/>
      <c r="AA1615" s="242"/>
      <c r="AB1615" s="242"/>
      <c r="AC1615" s="242"/>
      <c r="AD1615" s="242"/>
      <c r="AE1615" s="333">
        <f t="shared" ref="AE1615:AR1615" si="3653">AE786*AE1607</f>
        <v>0</v>
      </c>
      <c r="AF1615" s="333">
        <f t="shared" si="3653"/>
        <v>0</v>
      </c>
      <c r="AG1615" s="333">
        <f t="shared" si="3653"/>
        <v>0</v>
      </c>
      <c r="AH1615" s="333">
        <f t="shared" si="3653"/>
        <v>0</v>
      </c>
      <c r="AI1615" s="333">
        <f t="shared" si="3653"/>
        <v>0</v>
      </c>
      <c r="AJ1615" s="333">
        <f t="shared" si="3653"/>
        <v>0</v>
      </c>
      <c r="AK1615" s="333">
        <f t="shared" si="3653"/>
        <v>0</v>
      </c>
      <c r="AL1615" s="333">
        <f t="shared" si="3653"/>
        <v>0</v>
      </c>
      <c r="AM1615" s="333">
        <f t="shared" si="3653"/>
        <v>0</v>
      </c>
      <c r="AN1615" s="333">
        <f t="shared" si="3653"/>
        <v>0</v>
      </c>
      <c r="AO1615" s="333">
        <f t="shared" si="3653"/>
        <v>0</v>
      </c>
      <c r="AP1615" s="333">
        <f t="shared" si="3653"/>
        <v>0</v>
      </c>
      <c r="AQ1615" s="333">
        <f t="shared" si="3653"/>
        <v>0</v>
      </c>
      <c r="AR1615" s="333">
        <f t="shared" si="3653"/>
        <v>0</v>
      </c>
      <c r="AS1615" s="545">
        <f t="shared" si="3649"/>
        <v>0</v>
      </c>
    </row>
    <row r="1616" spans="2:45">
      <c r="B1616" s="285" t="s">
        <v>783</v>
      </c>
      <c r="C1616" s="303"/>
      <c r="D1616" s="245"/>
      <c r="E1616" s="242"/>
      <c r="F1616" s="242"/>
      <c r="G1616" s="242"/>
      <c r="H1616" s="242"/>
      <c r="I1616" s="242"/>
      <c r="J1616" s="242"/>
      <c r="K1616" s="242"/>
      <c r="L1616" s="242"/>
      <c r="M1616" s="242"/>
      <c r="N1616" s="242"/>
      <c r="O1616" s="242"/>
      <c r="P1616" s="242"/>
      <c r="Q1616" s="242"/>
      <c r="R1616" s="253"/>
      <c r="S1616" s="242"/>
      <c r="T1616" s="242"/>
      <c r="U1616" s="242"/>
      <c r="V1616" s="245"/>
      <c r="W1616" s="245"/>
      <c r="X1616" s="245"/>
      <c r="Y1616" s="245"/>
      <c r="Z1616" s="242"/>
      <c r="AA1616" s="242"/>
      <c r="AB1616" s="242"/>
      <c r="AC1616" s="242"/>
      <c r="AD1616" s="242"/>
      <c r="AE1616" s="333">
        <f t="shared" ref="AE1616:AR1616" si="3654">AE981*AE1607</f>
        <v>0</v>
      </c>
      <c r="AF1616" s="333">
        <f t="shared" si="3654"/>
        <v>565.43292000000008</v>
      </c>
      <c r="AG1616" s="333">
        <f t="shared" si="3654"/>
        <v>32100.974880000005</v>
      </c>
      <c r="AH1616" s="333">
        <f t="shared" si="3654"/>
        <v>2536.6359600000001</v>
      </c>
      <c r="AI1616" s="333">
        <f t="shared" si="3654"/>
        <v>0</v>
      </c>
      <c r="AJ1616" s="333">
        <f t="shared" si="3654"/>
        <v>0</v>
      </c>
      <c r="AK1616" s="333">
        <f t="shared" si="3654"/>
        <v>0</v>
      </c>
      <c r="AL1616" s="333">
        <f t="shared" si="3654"/>
        <v>0</v>
      </c>
      <c r="AM1616" s="333">
        <f t="shared" si="3654"/>
        <v>0</v>
      </c>
      <c r="AN1616" s="333">
        <f t="shared" si="3654"/>
        <v>0</v>
      </c>
      <c r="AO1616" s="333">
        <f t="shared" si="3654"/>
        <v>0</v>
      </c>
      <c r="AP1616" s="333">
        <f t="shared" si="3654"/>
        <v>0</v>
      </c>
      <c r="AQ1616" s="333">
        <f t="shared" si="3654"/>
        <v>0</v>
      </c>
      <c r="AR1616" s="333">
        <f t="shared" si="3654"/>
        <v>0</v>
      </c>
      <c r="AS1616" s="545">
        <f t="shared" si="3649"/>
        <v>35203.043760000008</v>
      </c>
    </row>
    <row r="1617" spans="1:45">
      <c r="B1617" s="285" t="s">
        <v>784</v>
      </c>
      <c r="C1617" s="303"/>
      <c r="D1617" s="245"/>
      <c r="E1617" s="242"/>
      <c r="F1617" s="242"/>
      <c r="G1617" s="242"/>
      <c r="H1617" s="242"/>
      <c r="I1617" s="242"/>
      <c r="J1617" s="242"/>
      <c r="K1617" s="242"/>
      <c r="L1617" s="242"/>
      <c r="M1617" s="242"/>
      <c r="N1617" s="242"/>
      <c r="O1617" s="242"/>
      <c r="P1617" s="242"/>
      <c r="Q1617" s="242"/>
      <c r="R1617" s="253"/>
      <c r="S1617" s="242"/>
      <c r="T1617" s="242"/>
      <c r="U1617" s="242"/>
      <c r="V1617" s="245"/>
      <c r="W1617" s="245"/>
      <c r="X1617" s="245"/>
      <c r="Y1617" s="245"/>
      <c r="Z1617" s="242"/>
      <c r="AA1617" s="242"/>
      <c r="AB1617" s="242"/>
      <c r="AC1617" s="242"/>
      <c r="AD1617" s="242"/>
      <c r="AE1617" s="333">
        <f t="shared" ref="AE1617:AR1617" si="3655">AE1176*AE1607</f>
        <v>0</v>
      </c>
      <c r="AF1617" s="333">
        <f t="shared" si="3655"/>
        <v>12230.538927650066</v>
      </c>
      <c r="AG1617" s="333">
        <f t="shared" si="3655"/>
        <v>6941.9491292994435</v>
      </c>
      <c r="AH1617" s="333">
        <f t="shared" si="3655"/>
        <v>548.55648028442852</v>
      </c>
      <c r="AI1617" s="333">
        <f t="shared" si="3655"/>
        <v>0</v>
      </c>
      <c r="AJ1617" s="333">
        <f t="shared" si="3655"/>
        <v>0</v>
      </c>
      <c r="AK1617" s="333">
        <f t="shared" si="3655"/>
        <v>0</v>
      </c>
      <c r="AL1617" s="333">
        <f t="shared" si="3655"/>
        <v>0</v>
      </c>
      <c r="AM1617" s="333">
        <f t="shared" si="3655"/>
        <v>0</v>
      </c>
      <c r="AN1617" s="333">
        <f t="shared" si="3655"/>
        <v>0</v>
      </c>
      <c r="AO1617" s="333">
        <f t="shared" si="3655"/>
        <v>0</v>
      </c>
      <c r="AP1617" s="333">
        <f t="shared" si="3655"/>
        <v>0</v>
      </c>
      <c r="AQ1617" s="333">
        <f t="shared" si="3655"/>
        <v>0</v>
      </c>
      <c r="AR1617" s="333">
        <f t="shared" si="3655"/>
        <v>0</v>
      </c>
      <c r="AS1617" s="545">
        <f t="shared" si="3649"/>
        <v>19721.044537233938</v>
      </c>
    </row>
    <row r="1618" spans="1:45">
      <c r="B1618" s="285" t="s">
        <v>785</v>
      </c>
      <c r="C1618" s="303"/>
      <c r="D1618" s="245"/>
      <c r="E1618" s="242"/>
      <c r="F1618" s="242"/>
      <c r="G1618" s="242"/>
      <c r="H1618" s="242"/>
      <c r="I1618" s="242"/>
      <c r="J1618" s="242"/>
      <c r="K1618" s="242"/>
      <c r="L1618" s="242"/>
      <c r="M1618" s="242"/>
      <c r="N1618" s="242"/>
      <c r="O1618" s="242"/>
      <c r="P1618" s="242"/>
      <c r="Q1618" s="242"/>
      <c r="R1618" s="253"/>
      <c r="S1618" s="242"/>
      <c r="T1618" s="242"/>
      <c r="U1618" s="242"/>
      <c r="V1618" s="245"/>
      <c r="W1618" s="245"/>
      <c r="X1618" s="245"/>
      <c r="Y1618" s="245"/>
      <c r="Z1618" s="242"/>
      <c r="AA1618" s="242"/>
      <c r="AB1618" s="242"/>
      <c r="AC1618" s="242"/>
      <c r="AD1618" s="242"/>
      <c r="AE1618" s="333">
        <f t="shared" ref="AE1618:AR1618" si="3656">AE1371*AE1607</f>
        <v>0</v>
      </c>
      <c r="AF1618" s="333">
        <f t="shared" si="3656"/>
        <v>0</v>
      </c>
      <c r="AG1618" s="333">
        <f t="shared" si="3656"/>
        <v>0</v>
      </c>
      <c r="AH1618" s="333">
        <f t="shared" si="3656"/>
        <v>0</v>
      </c>
      <c r="AI1618" s="333">
        <f t="shared" si="3656"/>
        <v>0</v>
      </c>
      <c r="AJ1618" s="333">
        <f t="shared" si="3656"/>
        <v>0</v>
      </c>
      <c r="AK1618" s="333">
        <f t="shared" si="3656"/>
        <v>0</v>
      </c>
      <c r="AL1618" s="333">
        <f t="shared" si="3656"/>
        <v>0</v>
      </c>
      <c r="AM1618" s="333">
        <f t="shared" si="3656"/>
        <v>0</v>
      </c>
      <c r="AN1618" s="333">
        <f t="shared" si="3656"/>
        <v>0</v>
      </c>
      <c r="AO1618" s="333">
        <f t="shared" si="3656"/>
        <v>0</v>
      </c>
      <c r="AP1618" s="333">
        <f t="shared" si="3656"/>
        <v>0</v>
      </c>
      <c r="AQ1618" s="333">
        <f t="shared" si="3656"/>
        <v>0</v>
      </c>
      <c r="AR1618" s="333">
        <f t="shared" si="3656"/>
        <v>0</v>
      </c>
      <c r="AS1618" s="545">
        <f t="shared" si="3649"/>
        <v>0</v>
      </c>
    </row>
    <row r="1619" spans="1:45">
      <c r="B1619" s="285" t="s">
        <v>786</v>
      </c>
      <c r="C1619" s="303"/>
      <c r="D1619" s="245"/>
      <c r="E1619" s="242"/>
      <c r="F1619" s="242"/>
      <c r="G1619" s="242"/>
      <c r="H1619" s="242"/>
      <c r="I1619" s="242"/>
      <c r="J1619" s="242"/>
      <c r="K1619" s="242"/>
      <c r="L1619" s="242"/>
      <c r="M1619" s="242"/>
      <c r="N1619" s="242"/>
      <c r="O1619" s="242"/>
      <c r="P1619" s="242"/>
      <c r="Q1619" s="242"/>
      <c r="R1619" s="253"/>
      <c r="S1619" s="242"/>
      <c r="T1619" s="242"/>
      <c r="U1619" s="242"/>
      <c r="V1619" s="245"/>
      <c r="W1619" s="245"/>
      <c r="X1619" s="245"/>
      <c r="Y1619" s="245"/>
      <c r="Z1619" s="242"/>
      <c r="AA1619" s="242"/>
      <c r="AB1619" s="242"/>
      <c r="AC1619" s="242"/>
      <c r="AD1619" s="242"/>
      <c r="AE1619" s="333">
        <f t="shared" ref="AE1619:AR1619" si="3657">AE1565*AE1607</f>
        <v>0</v>
      </c>
      <c r="AF1619" s="333">
        <f t="shared" si="3657"/>
        <v>0</v>
      </c>
      <c r="AG1619" s="333">
        <f t="shared" si="3657"/>
        <v>0</v>
      </c>
      <c r="AH1619" s="333">
        <f t="shared" si="3657"/>
        <v>0</v>
      </c>
      <c r="AI1619" s="333">
        <f t="shared" si="3657"/>
        <v>0</v>
      </c>
      <c r="AJ1619" s="333">
        <f t="shared" si="3657"/>
        <v>0</v>
      </c>
      <c r="AK1619" s="333">
        <f t="shared" si="3657"/>
        <v>0</v>
      </c>
      <c r="AL1619" s="333">
        <f t="shared" si="3657"/>
        <v>0</v>
      </c>
      <c r="AM1619" s="333">
        <f t="shared" si="3657"/>
        <v>0</v>
      </c>
      <c r="AN1619" s="333">
        <f t="shared" si="3657"/>
        <v>0</v>
      </c>
      <c r="AO1619" s="333">
        <f t="shared" si="3657"/>
        <v>0</v>
      </c>
      <c r="AP1619" s="333">
        <f t="shared" si="3657"/>
        <v>0</v>
      </c>
      <c r="AQ1619" s="333">
        <f t="shared" si="3657"/>
        <v>0</v>
      </c>
      <c r="AR1619" s="333">
        <f t="shared" si="3657"/>
        <v>0</v>
      </c>
      <c r="AS1619" s="545">
        <f t="shared" si="3649"/>
        <v>0</v>
      </c>
    </row>
    <row r="1620" spans="1:45" ht="15.75">
      <c r="B1620" s="307" t="s">
        <v>901</v>
      </c>
      <c r="C1620" s="303"/>
      <c r="D1620" s="265"/>
      <c r="E1620" s="295"/>
      <c r="F1620" s="295"/>
      <c r="G1620" s="295"/>
      <c r="H1620" s="295"/>
      <c r="I1620" s="295"/>
      <c r="J1620" s="295"/>
      <c r="K1620" s="295"/>
      <c r="L1620" s="295"/>
      <c r="M1620" s="295"/>
      <c r="N1620" s="295"/>
      <c r="O1620" s="295"/>
      <c r="P1620" s="295"/>
      <c r="Q1620" s="295"/>
      <c r="R1620" s="262"/>
      <c r="S1620" s="295"/>
      <c r="T1620" s="295"/>
      <c r="U1620" s="295"/>
      <c r="V1620" s="265"/>
      <c r="W1620" s="265"/>
      <c r="X1620" s="265"/>
      <c r="Y1620" s="265"/>
      <c r="Z1620" s="295"/>
      <c r="AA1620" s="295"/>
      <c r="AB1620" s="295"/>
      <c r="AC1620" s="295"/>
      <c r="AD1620" s="295"/>
      <c r="AE1620" s="304">
        <f>SUM(AE1608:AE1619)</f>
        <v>0</v>
      </c>
      <c r="AF1620" s="304">
        <f>SUM(AF1608:AF1619)</f>
        <v>107474.07915556199</v>
      </c>
      <c r="AG1620" s="304">
        <f t="shared" ref="AG1620:AR1620" si="3658">SUM(AG1608:AG1619)</f>
        <v>175356.25402382118</v>
      </c>
      <c r="AH1620" s="304">
        <f t="shared" si="3658"/>
        <v>19294.444978352331</v>
      </c>
      <c r="AI1620" s="304">
        <f t="shared" si="3658"/>
        <v>0</v>
      </c>
      <c r="AJ1620" s="304">
        <f t="shared" si="3658"/>
        <v>0</v>
      </c>
      <c r="AK1620" s="304">
        <f t="shared" si="3658"/>
        <v>0</v>
      </c>
      <c r="AL1620" s="304">
        <f t="shared" si="3658"/>
        <v>0</v>
      </c>
      <c r="AM1620" s="304">
        <f t="shared" si="3658"/>
        <v>0</v>
      </c>
      <c r="AN1620" s="304">
        <f t="shared" si="3658"/>
        <v>0</v>
      </c>
      <c r="AO1620" s="304">
        <f t="shared" si="3658"/>
        <v>0</v>
      </c>
      <c r="AP1620" s="304">
        <f t="shared" si="3658"/>
        <v>0</v>
      </c>
      <c r="AQ1620" s="304">
        <f t="shared" si="3658"/>
        <v>0</v>
      </c>
      <c r="AR1620" s="304">
        <f t="shared" si="3658"/>
        <v>0</v>
      </c>
      <c r="AS1620" s="361">
        <f t="shared" si="3649"/>
        <v>302124.77815773553</v>
      </c>
    </row>
    <row r="1621" spans="1:45" ht="15.75">
      <c r="B1621" s="307" t="s">
        <v>902</v>
      </c>
      <c r="C1621" s="303"/>
      <c r="D1621" s="308"/>
      <c r="E1621" s="295"/>
      <c r="F1621" s="295"/>
      <c r="G1621" s="295"/>
      <c r="H1621" s="295"/>
      <c r="I1621" s="295"/>
      <c r="J1621" s="295"/>
      <c r="K1621" s="295"/>
      <c r="L1621" s="295"/>
      <c r="M1621" s="295"/>
      <c r="N1621" s="295"/>
      <c r="O1621" s="295"/>
      <c r="P1621" s="295"/>
      <c r="Q1621" s="295"/>
      <c r="R1621" s="262"/>
      <c r="S1621" s="295"/>
      <c r="T1621" s="295"/>
      <c r="U1621" s="295"/>
      <c r="V1621" s="265"/>
      <c r="W1621" s="265"/>
      <c r="X1621" s="265"/>
      <c r="Y1621" s="265"/>
      <c r="Z1621" s="295"/>
      <c r="AA1621" s="295"/>
      <c r="AB1621" s="295"/>
      <c r="AC1621" s="295"/>
      <c r="AD1621" s="295"/>
      <c r="AE1621" s="305">
        <f>AE1605*AE1607</f>
        <v>0</v>
      </c>
      <c r="AF1621" s="305">
        <f t="shared" ref="AF1621:AR1621" si="3659">AF1605*AF1607</f>
        <v>0</v>
      </c>
      <c r="AG1621" s="305">
        <f t="shared" si="3659"/>
        <v>0</v>
      </c>
      <c r="AH1621" s="305">
        <f t="shared" si="3659"/>
        <v>0</v>
      </c>
      <c r="AI1621" s="305">
        <f t="shared" si="3659"/>
        <v>0</v>
      </c>
      <c r="AJ1621" s="305">
        <f t="shared" si="3659"/>
        <v>0</v>
      </c>
      <c r="AK1621" s="305">
        <f t="shared" si="3659"/>
        <v>0</v>
      </c>
      <c r="AL1621" s="305">
        <f t="shared" si="3659"/>
        <v>0</v>
      </c>
      <c r="AM1621" s="305">
        <f t="shared" si="3659"/>
        <v>0</v>
      </c>
      <c r="AN1621" s="305">
        <f t="shared" si="3659"/>
        <v>0</v>
      </c>
      <c r="AO1621" s="305">
        <f t="shared" si="3659"/>
        <v>0</v>
      </c>
      <c r="AP1621" s="305">
        <f t="shared" si="3659"/>
        <v>0</v>
      </c>
      <c r="AQ1621" s="305">
        <f t="shared" si="3659"/>
        <v>0</v>
      </c>
      <c r="AR1621" s="305">
        <f t="shared" si="3659"/>
        <v>0</v>
      </c>
      <c r="AS1621" s="361">
        <f>SUM(AE1621:AR1621)</f>
        <v>0</v>
      </c>
    </row>
    <row r="1622" spans="1:45" ht="15.75">
      <c r="B1622" s="307" t="s">
        <v>903</v>
      </c>
      <c r="C1622" s="303"/>
      <c r="D1622" s="308"/>
      <c r="E1622" s="295"/>
      <c r="F1622" s="295"/>
      <c r="G1622" s="295"/>
      <c r="H1622" s="295"/>
      <c r="I1622" s="295"/>
      <c r="J1622" s="295"/>
      <c r="K1622" s="295"/>
      <c r="L1622" s="295"/>
      <c r="M1622" s="295"/>
      <c r="N1622" s="295"/>
      <c r="O1622" s="295"/>
      <c r="P1622" s="295"/>
      <c r="Q1622" s="295"/>
      <c r="R1622" s="262"/>
      <c r="S1622" s="295"/>
      <c r="T1622" s="295"/>
      <c r="U1622" s="295"/>
      <c r="V1622" s="308"/>
      <c r="W1622" s="308"/>
      <c r="X1622" s="308"/>
      <c r="Y1622" s="308"/>
      <c r="Z1622" s="295"/>
      <c r="AA1622" s="295"/>
      <c r="AB1622" s="295"/>
      <c r="AC1622" s="295"/>
      <c r="AD1622" s="295"/>
      <c r="AE1622" s="309"/>
      <c r="AF1622" s="309"/>
      <c r="AG1622" s="309"/>
      <c r="AH1622" s="309"/>
      <c r="AI1622" s="309"/>
      <c r="AJ1622" s="309"/>
      <c r="AK1622" s="309"/>
      <c r="AL1622" s="309"/>
      <c r="AM1622" s="309"/>
      <c r="AN1622" s="309"/>
      <c r="AO1622" s="309"/>
      <c r="AP1622" s="309"/>
      <c r="AQ1622" s="309"/>
      <c r="AR1622" s="309"/>
      <c r="AS1622" s="361">
        <f>AS1620-AS1621</f>
        <v>302124.77815773553</v>
      </c>
    </row>
    <row r="1623" spans="1:45">
      <c r="B1623" s="336"/>
      <c r="C1623" s="398"/>
      <c r="D1623" s="398"/>
      <c r="E1623" s="399"/>
      <c r="F1623" s="399"/>
      <c r="G1623" s="399"/>
      <c r="H1623" s="399"/>
      <c r="I1623" s="399"/>
      <c r="J1623" s="399"/>
      <c r="K1623" s="399"/>
      <c r="L1623" s="399"/>
      <c r="M1623" s="399"/>
      <c r="N1623" s="399"/>
      <c r="O1623" s="399"/>
      <c r="P1623" s="399"/>
      <c r="Q1623" s="399"/>
      <c r="R1623" s="400"/>
      <c r="S1623" s="399"/>
      <c r="T1623" s="399"/>
      <c r="U1623" s="399"/>
      <c r="V1623" s="398"/>
      <c r="W1623" s="401"/>
      <c r="X1623" s="398"/>
      <c r="Y1623" s="398"/>
      <c r="Z1623" s="399"/>
      <c r="AA1623" s="399"/>
      <c r="AB1623" s="399"/>
      <c r="AC1623" s="399"/>
      <c r="AD1623" s="399"/>
      <c r="AE1623" s="684"/>
      <c r="AF1623" s="684"/>
      <c r="AG1623" s="684"/>
      <c r="AH1623" s="684"/>
      <c r="AI1623" s="684"/>
      <c r="AJ1623" s="684"/>
      <c r="AK1623" s="684"/>
      <c r="AL1623" s="684"/>
      <c r="AM1623" s="684"/>
      <c r="AN1623" s="684"/>
      <c r="AO1623" s="684"/>
      <c r="AP1623" s="684"/>
      <c r="AQ1623" s="684"/>
      <c r="AR1623" s="684"/>
      <c r="AS1623" s="700"/>
    </row>
    <row r="1624" spans="1:45" ht="19.5" customHeight="1">
      <c r="B1624" s="324" t="s">
        <v>579</v>
      </c>
      <c r="C1624" s="342"/>
      <c r="D1624" s="343"/>
      <c r="E1624" s="343"/>
      <c r="F1624" s="343"/>
      <c r="G1624" s="343"/>
      <c r="H1624" s="343"/>
      <c r="I1624" s="343"/>
      <c r="J1624" s="343"/>
      <c r="K1624" s="343"/>
      <c r="L1624" s="343"/>
      <c r="M1624" s="343"/>
      <c r="N1624" s="343"/>
      <c r="O1624" s="343"/>
      <c r="P1624" s="343"/>
      <c r="Q1624" s="343"/>
      <c r="R1624" s="343"/>
      <c r="S1624" s="343"/>
      <c r="T1624" s="343"/>
      <c r="U1624" s="343"/>
      <c r="V1624" s="327"/>
      <c r="W1624" s="328"/>
      <c r="X1624" s="343"/>
      <c r="Y1624" s="343"/>
      <c r="Z1624" s="343"/>
      <c r="AA1624" s="343"/>
      <c r="AB1624" s="343"/>
      <c r="AC1624" s="343"/>
      <c r="AD1624" s="343"/>
      <c r="AE1624" s="344"/>
      <c r="AF1624" s="344"/>
      <c r="AG1624" s="344"/>
      <c r="AH1624" s="344"/>
      <c r="AI1624" s="344"/>
      <c r="AJ1624" s="344"/>
      <c r="AK1624" s="344"/>
      <c r="AL1624" s="344"/>
      <c r="AM1624" s="344"/>
      <c r="AN1624" s="344"/>
      <c r="AO1624" s="344"/>
      <c r="AP1624" s="344"/>
      <c r="AQ1624" s="344"/>
      <c r="AR1624" s="344"/>
      <c r="AS1624" s="344"/>
    </row>
    <row r="1625" spans="1:45" ht="19.5" customHeight="1">
      <c r="B1625" s="673"/>
      <c r="C1625" s="674"/>
      <c r="D1625" s="655"/>
      <c r="E1625" s="655"/>
      <c r="F1625" s="655"/>
      <c r="G1625" s="655"/>
      <c r="H1625" s="655"/>
      <c r="I1625" s="655"/>
      <c r="J1625" s="655"/>
      <c r="K1625" s="655"/>
      <c r="L1625" s="655"/>
      <c r="M1625" s="655"/>
      <c r="N1625" s="655"/>
      <c r="O1625" s="655"/>
      <c r="P1625" s="655"/>
      <c r="Q1625" s="655"/>
      <c r="R1625" s="655"/>
      <c r="S1625" s="655"/>
      <c r="T1625" s="655"/>
      <c r="U1625" s="655"/>
      <c r="V1625" s="266"/>
      <c r="W1625" s="675"/>
      <c r="X1625" s="655"/>
      <c r="Y1625" s="655"/>
      <c r="Z1625" s="655"/>
      <c r="AA1625" s="655"/>
      <c r="AB1625" s="655"/>
      <c r="AC1625" s="655"/>
      <c r="AD1625" s="655"/>
      <c r="AE1625" s="221"/>
      <c r="AF1625" s="221"/>
      <c r="AG1625" s="221"/>
      <c r="AH1625" s="221"/>
      <c r="AI1625" s="221"/>
      <c r="AJ1625" s="221"/>
      <c r="AK1625" s="221"/>
      <c r="AL1625" s="221"/>
      <c r="AM1625" s="221"/>
      <c r="AN1625" s="221"/>
      <c r="AO1625" s="221"/>
      <c r="AP1625" s="221"/>
      <c r="AQ1625" s="221"/>
      <c r="AR1625" s="221"/>
      <c r="AS1625" s="221"/>
    </row>
    <row r="1626" spans="1:45" ht="15.75">
      <c r="B1626" s="243" t="s">
        <v>817</v>
      </c>
      <c r="C1626" s="244"/>
      <c r="D1626" s="513" t="s">
        <v>523</v>
      </c>
      <c r="E1626" s="219"/>
      <c r="F1626" s="513"/>
      <c r="G1626" s="219"/>
      <c r="H1626" s="219"/>
      <c r="I1626" s="219"/>
      <c r="J1626" s="219"/>
      <c r="K1626" s="219"/>
      <c r="L1626" s="219"/>
      <c r="M1626" s="219"/>
      <c r="N1626" s="219"/>
      <c r="O1626" s="219"/>
      <c r="P1626" s="219"/>
      <c r="Q1626" s="219"/>
      <c r="R1626" s="244"/>
      <c r="S1626" s="219"/>
      <c r="T1626" s="219"/>
      <c r="U1626" s="219"/>
      <c r="V1626" s="219"/>
      <c r="W1626" s="219"/>
      <c r="X1626" s="219"/>
      <c r="Y1626" s="219"/>
      <c r="Z1626" s="219"/>
      <c r="AA1626" s="219"/>
      <c r="AB1626" s="219"/>
      <c r="AC1626" s="219"/>
      <c r="AD1626" s="219"/>
      <c r="AE1626" s="233"/>
      <c r="AF1626" s="231"/>
      <c r="AG1626" s="231"/>
      <c r="AH1626" s="231"/>
      <c r="AI1626" s="231"/>
      <c r="AJ1626" s="231"/>
      <c r="AK1626" s="231"/>
      <c r="AL1626" s="231"/>
      <c r="AM1626" s="231"/>
      <c r="AN1626" s="231"/>
      <c r="AO1626" s="231"/>
      <c r="AP1626" s="231"/>
      <c r="AQ1626" s="231"/>
      <c r="AR1626" s="231"/>
    </row>
    <row r="1627" spans="1:45" ht="39.75" customHeight="1">
      <c r="B1627" s="1123" t="s">
        <v>211</v>
      </c>
      <c r="C1627" s="1125" t="s">
        <v>33</v>
      </c>
      <c r="D1627" s="246" t="s">
        <v>421</v>
      </c>
      <c r="E1627" s="1129" t="s">
        <v>209</v>
      </c>
      <c r="F1627" s="1130"/>
      <c r="G1627" s="1130"/>
      <c r="H1627" s="1130"/>
      <c r="I1627" s="1130"/>
      <c r="J1627" s="1130"/>
      <c r="K1627" s="1130"/>
      <c r="L1627" s="1130"/>
      <c r="M1627" s="1130"/>
      <c r="N1627" s="1130"/>
      <c r="O1627" s="1130"/>
      <c r="P1627" s="1131"/>
      <c r="Q1627" s="1127" t="s">
        <v>213</v>
      </c>
      <c r="R1627" s="246" t="s">
        <v>422</v>
      </c>
      <c r="S1627" s="1120" t="s">
        <v>212</v>
      </c>
      <c r="T1627" s="1121"/>
      <c r="U1627" s="1121"/>
      <c r="V1627" s="1121"/>
      <c r="W1627" s="1121"/>
      <c r="X1627" s="1121"/>
      <c r="Y1627" s="1121"/>
      <c r="Z1627" s="1121"/>
      <c r="AA1627" s="1121"/>
      <c r="AB1627" s="1121"/>
      <c r="AC1627" s="1121"/>
      <c r="AD1627" s="1132"/>
      <c r="AE1627" s="1120" t="s">
        <v>242</v>
      </c>
      <c r="AF1627" s="1121"/>
      <c r="AG1627" s="1121"/>
      <c r="AH1627" s="1121"/>
      <c r="AI1627" s="1121"/>
      <c r="AJ1627" s="1121"/>
      <c r="AK1627" s="1121"/>
      <c r="AL1627" s="1121"/>
      <c r="AM1627" s="1121"/>
      <c r="AN1627" s="1121"/>
      <c r="AO1627" s="1121"/>
      <c r="AP1627" s="1121"/>
      <c r="AQ1627" s="1121"/>
      <c r="AR1627" s="1121"/>
      <c r="AS1627" s="1122"/>
    </row>
    <row r="1628" spans="1:45" ht="65.25" customHeight="1">
      <c r="B1628" s="1124"/>
      <c r="C1628" s="1126"/>
      <c r="D1628" s="247">
        <v>2025</v>
      </c>
      <c r="E1628" s="247">
        <v>2026</v>
      </c>
      <c r="F1628" s="247">
        <v>2027</v>
      </c>
      <c r="G1628" s="247">
        <v>2028</v>
      </c>
      <c r="H1628" s="247">
        <v>2029</v>
      </c>
      <c r="I1628" s="247">
        <v>2030</v>
      </c>
      <c r="J1628" s="247">
        <v>2031</v>
      </c>
      <c r="K1628" s="247">
        <v>2032</v>
      </c>
      <c r="L1628" s="247">
        <v>2033</v>
      </c>
      <c r="M1628" s="247">
        <v>2034</v>
      </c>
      <c r="N1628" s="247">
        <v>2035</v>
      </c>
      <c r="O1628" s="247">
        <v>2036</v>
      </c>
      <c r="P1628" s="247">
        <v>2037</v>
      </c>
      <c r="Q1628" s="1128"/>
      <c r="R1628" s="247">
        <v>2025</v>
      </c>
      <c r="S1628" s="247">
        <v>2026</v>
      </c>
      <c r="T1628" s="247">
        <v>2027</v>
      </c>
      <c r="U1628" s="247">
        <v>2028</v>
      </c>
      <c r="V1628" s="247">
        <v>2029</v>
      </c>
      <c r="W1628" s="247">
        <v>2030</v>
      </c>
      <c r="X1628" s="247">
        <v>2031</v>
      </c>
      <c r="Y1628" s="247">
        <v>2032</v>
      </c>
      <c r="Z1628" s="247">
        <v>2033</v>
      </c>
      <c r="AA1628" s="247">
        <v>2034</v>
      </c>
      <c r="AB1628" s="247">
        <v>2035</v>
      </c>
      <c r="AC1628" s="247">
        <v>2036</v>
      </c>
      <c r="AD1628" s="247">
        <v>2037</v>
      </c>
      <c r="AE1628" s="247" t="str">
        <f>'1.  LRAMVA Summary'!$D$53</f>
        <v>Residential</v>
      </c>
      <c r="AF1628" s="247" t="str">
        <f>'1.  LRAMVA Summary'!$E$53</f>
        <v>GS&lt;50 kW</v>
      </c>
      <c r="AG1628" s="247" t="str">
        <f>'1.  LRAMVA Summary'!$F$53</f>
        <v>GS&gt;50 KW - Thermal Demand Meter</v>
      </c>
      <c r="AH1628" s="247" t="str">
        <f>'1.  LRAMVA Summary'!$G$53</f>
        <v>GS&gt;50 KW - Interval Meter</v>
      </c>
      <c r="AI1628" s="247" t="str">
        <f>'1.  LRAMVA Summary'!$H$53</f>
        <v>Street Lighting</v>
      </c>
      <c r="AJ1628" s="247" t="str">
        <f>'1.  LRAMVA Summary'!$I$53</f>
        <v/>
      </c>
      <c r="AK1628" s="247" t="str">
        <f>'1.  LRAMVA Summary'!$J$53</f>
        <v/>
      </c>
      <c r="AL1628" s="247" t="str">
        <f>'1.  LRAMVA Summary'!$K$53</f>
        <v/>
      </c>
      <c r="AM1628" s="247" t="str">
        <f>'1.  LRAMVA Summary'!$L$53</f>
        <v/>
      </c>
      <c r="AN1628" s="247" t="str">
        <f>'1.  LRAMVA Summary'!$M$53</f>
        <v/>
      </c>
      <c r="AO1628" s="247" t="str">
        <f>'1.  LRAMVA Summary'!$N$53</f>
        <v/>
      </c>
      <c r="AP1628" s="247" t="str">
        <f>'1.  LRAMVA Summary'!$O$53</f>
        <v/>
      </c>
      <c r="AQ1628" s="247" t="str">
        <f>'1.  LRAMVA Summary'!$P$53</f>
        <v/>
      </c>
      <c r="AR1628" s="247" t="str">
        <f>'1.  LRAMVA Summary'!$Q$53</f>
        <v/>
      </c>
      <c r="AS1628" s="249" t="str">
        <f>'1.  LRAMVA Summary'!$R$53</f>
        <v>Total</v>
      </c>
    </row>
    <row r="1629" spans="1:45" ht="15" hidden="1" customHeight="1" outlineLevel="1">
      <c r="A1629" s="466"/>
      <c r="B1629" s="256"/>
      <c r="C1629" s="267"/>
      <c r="D1629" s="253"/>
      <c r="E1629" s="253"/>
      <c r="F1629" s="253"/>
      <c r="G1629" s="253"/>
      <c r="H1629" s="253"/>
      <c r="I1629" s="253"/>
      <c r="J1629" s="253"/>
      <c r="K1629" s="253"/>
      <c r="L1629" s="253"/>
      <c r="M1629" s="253"/>
      <c r="N1629" s="253"/>
      <c r="O1629" s="253"/>
      <c r="P1629" s="253"/>
      <c r="Q1629" s="253"/>
      <c r="R1629" s="253"/>
      <c r="S1629" s="253"/>
      <c r="T1629" s="253"/>
      <c r="U1629" s="253"/>
      <c r="V1629" s="253"/>
      <c r="W1629" s="253"/>
      <c r="X1629" s="253"/>
      <c r="Y1629" s="253"/>
      <c r="Z1629" s="253"/>
      <c r="AA1629" s="253"/>
      <c r="AB1629" s="253"/>
      <c r="AC1629" s="253"/>
      <c r="AD1629" s="253"/>
      <c r="AE1629" s="253">
        <f>'1.  LRAMVA Summary'!D695</f>
        <v>0</v>
      </c>
      <c r="AF1629" s="253">
        <f>'1.  LRAMVA Summary'!E695</f>
        <v>0</v>
      </c>
      <c r="AG1629" s="253">
        <f>'1.  LRAMVA Summary'!F695</f>
        <v>0</v>
      </c>
      <c r="AH1629" s="253">
        <f>'1.  LRAMVA Summary'!G695</f>
        <v>0</v>
      </c>
      <c r="AI1629" s="253">
        <f>'1.  LRAMVA Summary'!H695</f>
        <v>0</v>
      </c>
      <c r="AJ1629" s="253">
        <f>'1.  LRAMVA Summary'!I695</f>
        <v>0</v>
      </c>
      <c r="AK1629" s="253">
        <f>'1.  LRAMVA Summary'!J695</f>
        <v>0</v>
      </c>
      <c r="AL1629" s="253">
        <f>'1.  LRAMVA Summary'!K695</f>
        <v>0</v>
      </c>
      <c r="AM1629" s="253">
        <f>'1.  LRAMVA Summary'!L695</f>
        <v>0</v>
      </c>
      <c r="AN1629" s="253">
        <f>'1.  LRAMVA Summary'!M695</f>
        <v>0</v>
      </c>
      <c r="AO1629" s="253">
        <f>'1.  LRAMVA Summary'!N695</f>
        <v>0</v>
      </c>
      <c r="AP1629" s="253">
        <f>'1.  LRAMVA Summary'!O695</f>
        <v>0</v>
      </c>
      <c r="AQ1629" s="253">
        <f>'1.  LRAMVA Summary'!P695</f>
        <v>0</v>
      </c>
      <c r="AR1629" s="253">
        <f>'1.  LRAMVA Summary'!Q695</f>
        <v>0</v>
      </c>
      <c r="AS1629" s="254"/>
    </row>
    <row r="1630" spans="1:45" ht="15.75" collapsed="1">
      <c r="B1630" s="740"/>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745"/>
      <c r="AE1630" s="253" t="str">
        <f>'1.  LRAMVA Summary'!$D$54</f>
        <v>kWh</v>
      </c>
      <c r="AF1630" s="253" t="str">
        <f>'1.  LRAMVA Summary'!$E$54</f>
        <v>kWh</v>
      </c>
      <c r="AG1630" s="253" t="str">
        <f>'1.  LRAMVA Summary'!$F$54</f>
        <v>kW</v>
      </c>
      <c r="AH1630" s="253" t="str">
        <f>'1.  LRAMVA Summary'!$G$54</f>
        <v>kW</v>
      </c>
      <c r="AI1630" s="253" t="str">
        <f>'1.  LRAMVA Summary'!$H$54</f>
        <v>kW</v>
      </c>
      <c r="AJ1630" s="253">
        <f>'1.  LRAMVA Summary'!$I$54</f>
        <v>0</v>
      </c>
      <c r="AK1630" s="253">
        <f>'1.  LRAMVA Summary'!$J$54</f>
        <v>0</v>
      </c>
      <c r="AL1630" s="253">
        <f>'1.  LRAMVA Summary'!$K$54</f>
        <v>0</v>
      </c>
      <c r="AM1630" s="253">
        <f>'1.  LRAMVA Summary'!$L$54</f>
        <v>0</v>
      </c>
      <c r="AN1630" s="253">
        <f>'1.  LRAMVA Summary'!$M$54</f>
        <v>0</v>
      </c>
      <c r="AO1630" s="253">
        <f>'1.  LRAMVA Summary'!$N$54</f>
        <v>0</v>
      </c>
      <c r="AP1630" s="253">
        <f>'1.  LRAMVA Summary'!$O$54</f>
        <v>0</v>
      </c>
      <c r="AQ1630" s="253">
        <f>'1.  LRAMVA Summary'!$P$54</f>
        <v>0</v>
      </c>
      <c r="AR1630" s="253">
        <f>'1.  LRAMVA Summary'!$Q$54</f>
        <v>0</v>
      </c>
      <c r="AS1630" s="291"/>
    </row>
    <row r="1631" spans="1:45" ht="15.75">
      <c r="B1631" s="741" t="s">
        <v>964</v>
      </c>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745"/>
      <c r="AE1631" s="743">
        <v>0</v>
      </c>
      <c r="AF1631" s="738">
        <v>0</v>
      </c>
      <c r="AG1631" s="738">
        <v>0</v>
      </c>
      <c r="AH1631" s="738">
        <v>0</v>
      </c>
      <c r="AI1631" s="738">
        <v>0</v>
      </c>
      <c r="AJ1631" s="738">
        <v>0</v>
      </c>
      <c r="AK1631" s="738">
        <v>0</v>
      </c>
      <c r="AL1631" s="738">
        <v>0</v>
      </c>
      <c r="AM1631" s="738">
        <v>0</v>
      </c>
      <c r="AN1631" s="738">
        <v>0</v>
      </c>
      <c r="AO1631" s="738">
        <v>0</v>
      </c>
      <c r="AP1631" s="738">
        <v>0</v>
      </c>
      <c r="AQ1631" s="738">
        <v>0</v>
      </c>
      <c r="AR1631" s="738">
        <v>0</v>
      </c>
      <c r="AS1631" s="739"/>
    </row>
    <row r="1632" spans="1:45" ht="15.75">
      <c r="B1632" s="742" t="s">
        <v>787</v>
      </c>
      <c r="C1632" s="357"/>
      <c r="D1632" s="357"/>
      <c r="E1632" s="357"/>
      <c r="F1632" s="357"/>
      <c r="G1632" s="357"/>
      <c r="H1632" s="357"/>
      <c r="I1632" s="357"/>
      <c r="J1632" s="357"/>
      <c r="K1632" s="357"/>
      <c r="L1632" s="357"/>
      <c r="M1632" s="357"/>
      <c r="N1632" s="357"/>
      <c r="O1632" s="357"/>
      <c r="P1632" s="357"/>
      <c r="Q1632" s="357"/>
      <c r="R1632" s="357"/>
      <c r="S1632" s="357"/>
      <c r="T1632" s="357"/>
      <c r="U1632" s="357"/>
      <c r="V1632" s="357"/>
      <c r="W1632" s="357"/>
      <c r="X1632" s="357"/>
      <c r="Y1632" s="357"/>
      <c r="Z1632" s="357"/>
      <c r="AA1632" s="357"/>
      <c r="AB1632" s="357"/>
      <c r="AC1632" s="357"/>
      <c r="AD1632" s="746"/>
      <c r="AE1632" s="744">
        <f>HLOOKUP(AE1628,'2. LRAMVA Threshold'!$B$42:$Q$60,17,FALSE)</f>
        <v>0</v>
      </c>
      <c r="AF1632" s="744">
        <f>HLOOKUP(AF1628,'2. LRAMVA Threshold'!$B$42:$Q$60,17,FALSE)</f>
        <v>0</v>
      </c>
      <c r="AG1632" s="744">
        <f>HLOOKUP(AG1628,'2. LRAMVA Threshold'!$B$42:$Q$60,17,FALSE)</f>
        <v>0</v>
      </c>
      <c r="AH1632" s="744">
        <f>HLOOKUP(AH1628,'2. LRAMVA Threshold'!$B$42:$Q$60,17,FALSE)</f>
        <v>0</v>
      </c>
      <c r="AI1632" s="744">
        <f>HLOOKUP(AI1628,'2. LRAMVA Threshold'!$B$42:$Q$60,17,FALSE)</f>
        <v>0</v>
      </c>
      <c r="AJ1632" s="744">
        <f>HLOOKUP(AJ1628,'2. LRAMVA Threshold'!$B$42:$Q$60,17,FALSE)</f>
        <v>0</v>
      </c>
      <c r="AK1632" s="744">
        <f>HLOOKUP(AK1628,'2. LRAMVA Threshold'!$B$42:$Q$60,17,FALSE)</f>
        <v>0</v>
      </c>
      <c r="AL1632" s="744">
        <f>HLOOKUP(AL1628,'2. LRAMVA Threshold'!$B$42:$Q$60,17,FALSE)</f>
        <v>0</v>
      </c>
      <c r="AM1632" s="744">
        <f>HLOOKUP(AM1628,'2. LRAMVA Threshold'!$B$42:$Q$60,17,FALSE)</f>
        <v>0</v>
      </c>
      <c r="AN1632" s="744">
        <f>HLOOKUP(AN1628,'2. LRAMVA Threshold'!$B$42:$Q$60,17,FALSE)</f>
        <v>0</v>
      </c>
      <c r="AO1632" s="744">
        <f>HLOOKUP(AO1628,'2. LRAMVA Threshold'!$B$42:$Q$60,17,FALSE)</f>
        <v>0</v>
      </c>
      <c r="AP1632" s="744">
        <f>HLOOKUP(AP1628,'2. LRAMVA Threshold'!$B$42:$Q$60,17,FALSE)</f>
        <v>0</v>
      </c>
      <c r="AQ1632" s="744">
        <f>HLOOKUP(AQ1628,'2. LRAMVA Threshold'!$B$42:$Q$60,17,FALSE)</f>
        <v>0</v>
      </c>
      <c r="AR1632" s="744">
        <f>HLOOKUP(AR1628,'2. LRAMVA Threshold'!$B$42:$Q$60,17,FALSE)</f>
        <v>0</v>
      </c>
      <c r="AS1632" s="395"/>
    </row>
    <row r="1633" spans="2:45">
      <c r="B1633" s="348"/>
      <c r="C1633" s="294"/>
      <c r="D1633" s="295"/>
      <c r="E1633" s="295"/>
      <c r="F1633" s="295"/>
      <c r="G1633" s="295"/>
      <c r="H1633" s="295"/>
      <c r="I1633" s="295"/>
      <c r="J1633" s="295"/>
      <c r="K1633" s="295"/>
      <c r="L1633" s="295"/>
      <c r="M1633" s="295"/>
      <c r="N1633" s="295"/>
      <c r="O1633" s="295"/>
      <c r="P1633" s="295"/>
      <c r="Q1633" s="295"/>
      <c r="R1633" s="296"/>
      <c r="S1633" s="295"/>
      <c r="T1633" s="295"/>
      <c r="U1633" s="295"/>
      <c r="V1633" s="265"/>
      <c r="W1633" s="265"/>
      <c r="X1633" s="265"/>
      <c r="Y1633" s="265"/>
      <c r="Z1633" s="295"/>
      <c r="AA1633" s="295"/>
      <c r="AB1633" s="295"/>
      <c r="AC1633" s="295"/>
      <c r="AD1633" s="295"/>
      <c r="AE1633" s="389"/>
      <c r="AF1633" s="389"/>
      <c r="AG1633" s="389"/>
      <c r="AH1633" s="389"/>
      <c r="AI1633" s="389"/>
      <c r="AJ1633" s="389"/>
      <c r="AK1633" s="389"/>
      <c r="AL1633" s="353"/>
      <c r="AM1633" s="353"/>
      <c r="AN1633" s="353"/>
      <c r="AO1633" s="353"/>
      <c r="AP1633" s="353"/>
      <c r="AQ1633" s="353"/>
      <c r="AR1633" s="353"/>
      <c r="AS1633" s="354"/>
    </row>
    <row r="1634" spans="2:45">
      <c r="B1634" s="285" t="s">
        <v>745</v>
      </c>
      <c r="C1634" s="298"/>
      <c r="D1634" s="298"/>
      <c r="E1634" s="331"/>
      <c r="F1634" s="331"/>
      <c r="G1634" s="331"/>
      <c r="H1634" s="331"/>
      <c r="I1634" s="331"/>
      <c r="J1634" s="331"/>
      <c r="K1634" s="331"/>
      <c r="L1634" s="331"/>
      <c r="M1634" s="331"/>
      <c r="N1634" s="331"/>
      <c r="O1634" s="331"/>
      <c r="P1634" s="331"/>
      <c r="Q1634" s="331"/>
      <c r="R1634" s="253"/>
      <c r="S1634" s="300"/>
      <c r="T1634" s="300"/>
      <c r="U1634" s="300"/>
      <c r="V1634" s="299"/>
      <c r="W1634" s="299"/>
      <c r="X1634" s="299"/>
      <c r="Y1634" s="299"/>
      <c r="Z1634" s="300"/>
      <c r="AA1634" s="300"/>
      <c r="AB1634" s="300"/>
      <c r="AC1634" s="300"/>
      <c r="AD1634" s="300"/>
      <c r="AE1634" s="736">
        <f>HLOOKUP(AE35,'3.  Distribution Rates'!$C$122:$P$135,14,FALSE)</f>
        <v>0</v>
      </c>
      <c r="AF1634" s="736">
        <f>HLOOKUP(AF35,'3.  Distribution Rates'!$C$122:$P$135,14,FALSE)</f>
        <v>2.2100000000000002E-2</v>
      </c>
      <c r="AG1634" s="301">
        <f>HLOOKUP(AG35,'3.  Distribution Rates'!$C$122:$P$135,14,FALSE)</f>
        <v>5.2628000000000004</v>
      </c>
      <c r="AH1634" s="301">
        <f>HLOOKUP(AH35,'3.  Distribution Rates'!$C$122:$P$135,14,FALSE)</f>
        <v>5.4062999999999999</v>
      </c>
      <c r="AI1634" s="301">
        <f>HLOOKUP(AI35,'3.  Distribution Rates'!$C$122:$P$135,14,FALSE)</f>
        <v>0</v>
      </c>
      <c r="AJ1634" s="301">
        <f>HLOOKUP(AJ35,'3.  Distribution Rates'!$C$122:$P$135,14,FALSE)</f>
        <v>0</v>
      </c>
      <c r="AK1634" s="301">
        <f>HLOOKUP(AK35,'3.  Distribution Rates'!$C$122:$P$135,14,FALSE)</f>
        <v>0</v>
      </c>
      <c r="AL1634" s="301">
        <f>HLOOKUP(AL35,'3.  Distribution Rates'!$C$122:$P$135,14,FALSE)</f>
        <v>0</v>
      </c>
      <c r="AM1634" s="301">
        <f>HLOOKUP(AM35,'3.  Distribution Rates'!$C$122:$P$135,14,FALSE)</f>
        <v>0</v>
      </c>
      <c r="AN1634" s="301">
        <f>HLOOKUP(AN35,'3.  Distribution Rates'!$C$122:$P$135,14,FALSE)</f>
        <v>0</v>
      </c>
      <c r="AO1634" s="301">
        <f>HLOOKUP(AO35,'3.  Distribution Rates'!$C$122:$P$135,14,FALSE)</f>
        <v>0</v>
      </c>
      <c r="AP1634" s="301">
        <f>HLOOKUP(AP35,'3.  Distribution Rates'!$C$122:$P$135,14,FALSE)</f>
        <v>0</v>
      </c>
      <c r="AQ1634" s="301">
        <f>HLOOKUP(AQ35,'3.  Distribution Rates'!$C$122:$P$135,14,FALSE)</f>
        <v>0</v>
      </c>
      <c r="AR1634" s="301">
        <f>HLOOKUP(AR35,'3.  Distribution Rates'!$C$122:$P$135,14,FALSE)</f>
        <v>0</v>
      </c>
      <c r="AS1634" s="397"/>
    </row>
    <row r="1635" spans="2:45">
      <c r="B1635" s="285" t="s">
        <v>788</v>
      </c>
      <c r="C1635" s="303"/>
      <c r="D1635" s="245"/>
      <c r="E1635" s="242"/>
      <c r="F1635" s="242"/>
      <c r="G1635" s="242"/>
      <c r="H1635" s="242"/>
      <c r="I1635" s="242"/>
      <c r="J1635" s="242"/>
      <c r="K1635" s="242"/>
      <c r="L1635" s="242"/>
      <c r="M1635" s="242"/>
      <c r="N1635" s="242"/>
      <c r="O1635" s="242"/>
      <c r="P1635" s="242"/>
      <c r="Q1635" s="242"/>
      <c r="R1635" s="253"/>
      <c r="S1635" s="242"/>
      <c r="T1635" s="242"/>
      <c r="U1635" s="242"/>
      <c r="V1635" s="245"/>
      <c r="W1635" s="245"/>
      <c r="X1635" s="245"/>
      <c r="Y1635" s="245"/>
      <c r="Z1635" s="242"/>
      <c r="AA1635" s="242"/>
      <c r="AB1635" s="242"/>
      <c r="AC1635" s="242"/>
      <c r="AD1635" s="242"/>
      <c r="AE1635" s="333">
        <f>'4.  2011-2014 LRAM'!AM148*AE1634</f>
        <v>0</v>
      </c>
      <c r="AF1635" s="333">
        <f>'4.  2011-2014 LRAM'!AN148*AF1634</f>
        <v>0</v>
      </c>
      <c r="AG1635" s="333">
        <f>'4.  2011-2014 LRAM'!AO148*AG1634</f>
        <v>3698.3763742380461</v>
      </c>
      <c r="AH1635" s="333">
        <f>'4.  2011-2014 LRAM'!AP148*AH1634</f>
        <v>0</v>
      </c>
      <c r="AI1635" s="333">
        <f>'4.  2011-2014 LRAM'!AQ148*AI1634</f>
        <v>0</v>
      </c>
      <c r="AJ1635" s="333">
        <f>'4.  2011-2014 LRAM'!AR148*AJ1634</f>
        <v>0</v>
      </c>
      <c r="AK1635" s="333">
        <f>'4.  2011-2014 LRAM'!AS148*AK1634</f>
        <v>0</v>
      </c>
      <c r="AL1635" s="333">
        <f>'4.  2011-2014 LRAM'!AT148*AL1634</f>
        <v>0</v>
      </c>
      <c r="AM1635" s="333">
        <f>'4.  2011-2014 LRAM'!AU148*AM1634</f>
        <v>0</v>
      </c>
      <c r="AN1635" s="333">
        <f>'4.  2011-2014 LRAM'!AV148*AN1634</f>
        <v>0</v>
      </c>
      <c r="AO1635" s="333">
        <f>'4.  2011-2014 LRAM'!AW148*AO1634</f>
        <v>0</v>
      </c>
      <c r="AP1635" s="333">
        <f>'4.  2011-2014 LRAM'!AX148*AP1634</f>
        <v>0</v>
      </c>
      <c r="AQ1635" s="333">
        <f>'4.  2011-2014 LRAM'!AY148*AQ1634</f>
        <v>0</v>
      </c>
      <c r="AR1635" s="333">
        <f>'4.  2011-2014 LRAM'!AZ148*AR1634</f>
        <v>0</v>
      </c>
      <c r="AS1635" s="545">
        <f t="shared" ref="AS1635:AS1638" si="3660">SUM(AE1635:AR1635)</f>
        <v>3698.3763742380461</v>
      </c>
    </row>
    <row r="1636" spans="2:45">
      <c r="B1636" s="285" t="s">
        <v>789</v>
      </c>
      <c r="C1636" s="303"/>
      <c r="D1636" s="245"/>
      <c r="E1636" s="242"/>
      <c r="F1636" s="242"/>
      <c r="G1636" s="242"/>
      <c r="H1636" s="242"/>
      <c r="I1636" s="242"/>
      <c r="J1636" s="242"/>
      <c r="K1636" s="242"/>
      <c r="L1636" s="242"/>
      <c r="M1636" s="242"/>
      <c r="N1636" s="242"/>
      <c r="O1636" s="242"/>
      <c r="P1636" s="242"/>
      <c r="Q1636" s="242"/>
      <c r="R1636" s="253"/>
      <c r="S1636" s="242"/>
      <c r="T1636" s="242"/>
      <c r="U1636" s="242"/>
      <c r="V1636" s="245"/>
      <c r="W1636" s="245"/>
      <c r="X1636" s="245"/>
      <c r="Y1636" s="245"/>
      <c r="Z1636" s="242"/>
      <c r="AA1636" s="242"/>
      <c r="AB1636" s="242"/>
      <c r="AC1636" s="242"/>
      <c r="AD1636" s="242"/>
      <c r="AE1636" s="333">
        <f>'4.  2011-2014 LRAM'!AM287*AE1634</f>
        <v>0</v>
      </c>
      <c r="AF1636" s="333">
        <f>'4.  2011-2014 LRAM'!AN287*AF1634</f>
        <v>693.9214331845028</v>
      </c>
      <c r="AG1636" s="333">
        <f>'4.  2011-2014 LRAM'!AO287*AG1634</f>
        <v>1749.2815569780203</v>
      </c>
      <c r="AH1636" s="333">
        <f>'4.  2011-2014 LRAM'!AP287*AH1634</f>
        <v>138.22915092712083</v>
      </c>
      <c r="AI1636" s="333">
        <f>'4.  2011-2014 LRAM'!AQ287*AI1634</f>
        <v>0</v>
      </c>
      <c r="AJ1636" s="333">
        <f>'4.  2011-2014 LRAM'!AR287*AJ1634</f>
        <v>0</v>
      </c>
      <c r="AK1636" s="333">
        <f>'4.  2011-2014 LRAM'!AS287*AK1634</f>
        <v>0</v>
      </c>
      <c r="AL1636" s="333">
        <f>'4.  2011-2014 LRAM'!AT287*AL1634</f>
        <v>0</v>
      </c>
      <c r="AM1636" s="333">
        <f>'4.  2011-2014 LRAM'!AU287*AM1634</f>
        <v>0</v>
      </c>
      <c r="AN1636" s="333">
        <f>'4.  2011-2014 LRAM'!AV287*AN1634</f>
        <v>0</v>
      </c>
      <c r="AO1636" s="333">
        <f>'4.  2011-2014 LRAM'!AW287*AO1634</f>
        <v>0</v>
      </c>
      <c r="AP1636" s="333">
        <f>'4.  2011-2014 LRAM'!AX287*AP1634</f>
        <v>0</v>
      </c>
      <c r="AQ1636" s="333">
        <f>'4.  2011-2014 LRAM'!AY287*AQ1634</f>
        <v>0</v>
      </c>
      <c r="AR1636" s="333">
        <f>'4.  2011-2014 LRAM'!AZ287*AR1634</f>
        <v>0</v>
      </c>
      <c r="AS1636" s="545">
        <f t="shared" si="3660"/>
        <v>2581.4321410896437</v>
      </c>
    </row>
    <row r="1637" spans="2:45">
      <c r="B1637" s="285" t="s">
        <v>790</v>
      </c>
      <c r="C1637" s="303"/>
      <c r="D1637" s="245"/>
      <c r="E1637" s="242"/>
      <c r="F1637" s="242"/>
      <c r="G1637" s="242"/>
      <c r="H1637" s="242"/>
      <c r="I1637" s="242"/>
      <c r="J1637" s="242"/>
      <c r="K1637" s="242"/>
      <c r="L1637" s="242"/>
      <c r="M1637" s="242"/>
      <c r="N1637" s="242"/>
      <c r="O1637" s="242"/>
      <c r="P1637" s="242"/>
      <c r="Q1637" s="242"/>
      <c r="R1637" s="253"/>
      <c r="S1637" s="242"/>
      <c r="T1637" s="242"/>
      <c r="U1637" s="242"/>
      <c r="V1637" s="245"/>
      <c r="W1637" s="245"/>
      <c r="X1637" s="245"/>
      <c r="Y1637" s="245"/>
      <c r="Z1637" s="242"/>
      <c r="AA1637" s="242"/>
      <c r="AB1637" s="242"/>
      <c r="AC1637" s="242"/>
      <c r="AD1637" s="242"/>
      <c r="AE1637" s="333">
        <f>'4.  2011-2014 LRAM'!AM423*AE1634</f>
        <v>0</v>
      </c>
      <c r="AF1637" s="333">
        <f>'4.  2011-2014 LRAM'!AN423*AF1634</f>
        <v>3930.9579329449462</v>
      </c>
      <c r="AG1637" s="333">
        <f>'4.  2011-2014 LRAM'!AO423*AG1634</f>
        <v>5954.509156082916</v>
      </c>
      <c r="AH1637" s="333">
        <f>'4.  2011-2014 LRAM'!AP423*AH1634</f>
        <v>444.71420221948762</v>
      </c>
      <c r="AI1637" s="333">
        <f>'4.  2011-2014 LRAM'!AQ423*AI1634</f>
        <v>0</v>
      </c>
      <c r="AJ1637" s="333">
        <f>'4.  2011-2014 LRAM'!AR423*AJ1634</f>
        <v>0</v>
      </c>
      <c r="AK1637" s="333">
        <f>'4.  2011-2014 LRAM'!AS423*AK1634</f>
        <v>0</v>
      </c>
      <c r="AL1637" s="333">
        <f>'4.  2011-2014 LRAM'!AT423*AL1634</f>
        <v>0</v>
      </c>
      <c r="AM1637" s="333">
        <f>'4.  2011-2014 LRAM'!AU423*AM1634</f>
        <v>0</v>
      </c>
      <c r="AN1637" s="333">
        <f>'4.  2011-2014 LRAM'!AV423*AN1634</f>
        <v>0</v>
      </c>
      <c r="AO1637" s="333">
        <f>'4.  2011-2014 LRAM'!AW423*AO1634</f>
        <v>0</v>
      </c>
      <c r="AP1637" s="333">
        <f>'4.  2011-2014 LRAM'!AX423*AP1634</f>
        <v>0</v>
      </c>
      <c r="AQ1637" s="333">
        <f>'4.  2011-2014 LRAM'!AY423*AQ1634</f>
        <v>0</v>
      </c>
      <c r="AR1637" s="333">
        <f>'4.  2011-2014 LRAM'!AZ423*AR1634</f>
        <v>0</v>
      </c>
      <c r="AS1637" s="545">
        <f t="shared" si="3660"/>
        <v>10330.181291247349</v>
      </c>
    </row>
    <row r="1638" spans="2:45">
      <c r="B1638" s="285" t="s">
        <v>791</v>
      </c>
      <c r="C1638" s="303"/>
      <c r="D1638" s="245"/>
      <c r="E1638" s="242"/>
      <c r="F1638" s="242"/>
      <c r="G1638" s="242"/>
      <c r="H1638" s="242"/>
      <c r="I1638" s="242"/>
      <c r="J1638" s="242"/>
      <c r="K1638" s="242"/>
      <c r="L1638" s="242"/>
      <c r="M1638" s="242"/>
      <c r="N1638" s="242"/>
      <c r="O1638" s="242"/>
      <c r="P1638" s="242"/>
      <c r="Q1638" s="242"/>
      <c r="R1638" s="253"/>
      <c r="S1638" s="242"/>
      <c r="T1638" s="242"/>
      <c r="U1638" s="242"/>
      <c r="V1638" s="245"/>
      <c r="W1638" s="245"/>
      <c r="X1638" s="245"/>
      <c r="Y1638" s="245"/>
      <c r="Z1638" s="242"/>
      <c r="AA1638" s="242"/>
      <c r="AB1638" s="242"/>
      <c r="AC1638" s="242"/>
      <c r="AD1638" s="242"/>
      <c r="AE1638" s="333">
        <f>'4.  2011-2014 LRAM'!AM560*AE1634</f>
        <v>0</v>
      </c>
      <c r="AF1638" s="333">
        <f>'4.  2011-2014 LRAM'!AN560*AF1634</f>
        <v>8004.3109202289997</v>
      </c>
      <c r="AG1638" s="333">
        <f>'4.  2011-2014 LRAM'!AO560*AG1634</f>
        <v>9551.7966438682342</v>
      </c>
      <c r="AH1638" s="333">
        <f>'4.  2011-2014 LRAM'!AP560*AH1634</f>
        <v>754.78800690689411</v>
      </c>
      <c r="AI1638" s="333">
        <f>'4.  2011-2014 LRAM'!AQ560*AI1634</f>
        <v>0</v>
      </c>
      <c r="AJ1638" s="333">
        <f>'4.  2011-2014 LRAM'!AR560*AJ1634</f>
        <v>0</v>
      </c>
      <c r="AK1638" s="333">
        <f>'4.  2011-2014 LRAM'!AS560*AK1634</f>
        <v>0</v>
      </c>
      <c r="AL1638" s="333">
        <f>'4.  2011-2014 LRAM'!AT560*AL1634</f>
        <v>0</v>
      </c>
      <c r="AM1638" s="333">
        <f>'4.  2011-2014 LRAM'!AU560*AM1634</f>
        <v>0</v>
      </c>
      <c r="AN1638" s="333">
        <f>'4.  2011-2014 LRAM'!AV560*AN1634</f>
        <v>0</v>
      </c>
      <c r="AO1638" s="333">
        <f>'4.  2011-2014 LRAM'!AW560*AO1634</f>
        <v>0</v>
      </c>
      <c r="AP1638" s="333">
        <f>'4.  2011-2014 LRAM'!AX560*AP1634</f>
        <v>0</v>
      </c>
      <c r="AQ1638" s="333">
        <f>'4.  2011-2014 LRAM'!AY560*AQ1634</f>
        <v>0</v>
      </c>
      <c r="AR1638" s="333">
        <f>'4.  2011-2014 LRAM'!AZ560*AR1634</f>
        <v>0</v>
      </c>
      <c r="AS1638" s="545">
        <f t="shared" si="3660"/>
        <v>18310.895571004126</v>
      </c>
    </row>
    <row r="1639" spans="2:45">
      <c r="B1639" s="285" t="s">
        <v>792</v>
      </c>
      <c r="C1639" s="303"/>
      <c r="D1639" s="245"/>
      <c r="E1639" s="242"/>
      <c r="F1639" s="242"/>
      <c r="G1639" s="242"/>
      <c r="H1639" s="242"/>
      <c r="I1639" s="242"/>
      <c r="J1639" s="242"/>
      <c r="K1639" s="242"/>
      <c r="L1639" s="242"/>
      <c r="M1639" s="242"/>
      <c r="N1639" s="242"/>
      <c r="O1639" s="242"/>
      <c r="P1639" s="242"/>
      <c r="Q1639" s="242"/>
      <c r="R1639" s="253"/>
      <c r="S1639" s="242"/>
      <c r="T1639" s="242"/>
      <c r="U1639" s="242"/>
      <c r="V1639" s="245"/>
      <c r="W1639" s="245"/>
      <c r="X1639" s="245"/>
      <c r="Y1639" s="245"/>
      <c r="Z1639" s="242"/>
      <c r="AA1639" s="242"/>
      <c r="AB1639" s="242"/>
      <c r="AC1639" s="242"/>
      <c r="AD1639" s="242"/>
      <c r="AE1639" s="333">
        <f t="shared" ref="AE1639:AR1639" si="3661">AE217*AE1634</f>
        <v>0</v>
      </c>
      <c r="AF1639" s="333">
        <f t="shared" si="3661"/>
        <v>24830.563290000006</v>
      </c>
      <c r="AG1639" s="333">
        <f t="shared" si="3661"/>
        <v>15618.516815999999</v>
      </c>
      <c r="AH1639" s="333">
        <f t="shared" si="3661"/>
        <v>5980.8815639999993</v>
      </c>
      <c r="AI1639" s="333">
        <f t="shared" si="3661"/>
        <v>0</v>
      </c>
      <c r="AJ1639" s="333">
        <f t="shared" si="3661"/>
        <v>0</v>
      </c>
      <c r="AK1639" s="333">
        <f t="shared" si="3661"/>
        <v>0</v>
      </c>
      <c r="AL1639" s="333">
        <f t="shared" si="3661"/>
        <v>0</v>
      </c>
      <c r="AM1639" s="333">
        <f t="shared" si="3661"/>
        <v>0</v>
      </c>
      <c r="AN1639" s="333">
        <f t="shared" si="3661"/>
        <v>0</v>
      </c>
      <c r="AO1639" s="333">
        <f t="shared" si="3661"/>
        <v>0</v>
      </c>
      <c r="AP1639" s="333">
        <f t="shared" si="3661"/>
        <v>0</v>
      </c>
      <c r="AQ1639" s="333">
        <f t="shared" si="3661"/>
        <v>0</v>
      </c>
      <c r="AR1639" s="333">
        <f t="shared" si="3661"/>
        <v>0</v>
      </c>
      <c r="AS1639" s="545">
        <f>SUM(AE1639:AR1639)</f>
        <v>46429.961670000004</v>
      </c>
    </row>
    <row r="1640" spans="2:45">
      <c r="B1640" s="285" t="s">
        <v>793</v>
      </c>
      <c r="C1640" s="303"/>
      <c r="D1640" s="245"/>
      <c r="E1640" s="242"/>
      <c r="F1640" s="242"/>
      <c r="G1640" s="242"/>
      <c r="H1640" s="242"/>
      <c r="I1640" s="242"/>
      <c r="J1640" s="242"/>
      <c r="K1640" s="242"/>
      <c r="L1640" s="242"/>
      <c r="M1640" s="242"/>
      <c r="N1640" s="242"/>
      <c r="O1640" s="242"/>
      <c r="P1640" s="242"/>
      <c r="Q1640" s="242"/>
      <c r="R1640" s="253"/>
      <c r="S1640" s="242"/>
      <c r="T1640" s="242"/>
      <c r="U1640" s="242"/>
      <c r="V1640" s="245"/>
      <c r="W1640" s="245"/>
      <c r="X1640" s="245"/>
      <c r="Y1640" s="245"/>
      <c r="Z1640" s="242"/>
      <c r="AA1640" s="242"/>
      <c r="AB1640" s="242"/>
      <c r="AC1640" s="242"/>
      <c r="AD1640" s="242"/>
      <c r="AE1640" s="333">
        <f t="shared" ref="AE1640:AR1640" si="3662">AE407*AE1634</f>
        <v>0</v>
      </c>
      <c r="AF1640" s="333">
        <f t="shared" si="3662"/>
        <v>15818.072789999998</v>
      </c>
      <c r="AG1640" s="333">
        <f t="shared" si="3662"/>
        <v>60690.609600000003</v>
      </c>
      <c r="AH1640" s="333">
        <f t="shared" si="3662"/>
        <v>973.13400000000013</v>
      </c>
      <c r="AI1640" s="333">
        <f t="shared" si="3662"/>
        <v>0</v>
      </c>
      <c r="AJ1640" s="333">
        <f t="shared" si="3662"/>
        <v>0</v>
      </c>
      <c r="AK1640" s="333">
        <f t="shared" si="3662"/>
        <v>0</v>
      </c>
      <c r="AL1640" s="333">
        <f t="shared" si="3662"/>
        <v>0</v>
      </c>
      <c r="AM1640" s="333">
        <f t="shared" si="3662"/>
        <v>0</v>
      </c>
      <c r="AN1640" s="333">
        <f t="shared" si="3662"/>
        <v>0</v>
      </c>
      <c r="AO1640" s="333">
        <f t="shared" si="3662"/>
        <v>0</v>
      </c>
      <c r="AP1640" s="333">
        <f t="shared" si="3662"/>
        <v>0</v>
      </c>
      <c r="AQ1640" s="333">
        <f t="shared" si="3662"/>
        <v>0</v>
      </c>
      <c r="AR1640" s="333">
        <f t="shared" si="3662"/>
        <v>0</v>
      </c>
      <c r="AS1640" s="545">
        <f t="shared" ref="AS1640:AS1647" si="3663">SUM(AE1640:AR1640)</f>
        <v>77481.816390000007</v>
      </c>
    </row>
    <row r="1641" spans="2:45">
      <c r="B1641" s="285" t="s">
        <v>794</v>
      </c>
      <c r="C1641" s="303"/>
      <c r="D1641" s="245"/>
      <c r="E1641" s="242"/>
      <c r="F1641" s="242"/>
      <c r="G1641" s="242"/>
      <c r="H1641" s="242"/>
      <c r="I1641" s="242"/>
      <c r="J1641" s="242"/>
      <c r="K1641" s="242"/>
      <c r="L1641" s="242"/>
      <c r="M1641" s="242"/>
      <c r="N1641" s="242"/>
      <c r="O1641" s="242"/>
      <c r="P1641" s="242"/>
      <c r="Q1641" s="242"/>
      <c r="R1641" s="253"/>
      <c r="S1641" s="242"/>
      <c r="T1641" s="242"/>
      <c r="U1641" s="242"/>
      <c r="V1641" s="245"/>
      <c r="W1641" s="245"/>
      <c r="X1641" s="245"/>
      <c r="Y1641" s="245"/>
      <c r="Z1641" s="242"/>
      <c r="AA1641" s="242"/>
      <c r="AB1641" s="242"/>
      <c r="AC1641" s="242"/>
      <c r="AD1641" s="242"/>
      <c r="AE1641" s="333">
        <f t="shared" ref="AE1641:AR1641" si="3664">AE597*AE1634</f>
        <v>0</v>
      </c>
      <c r="AF1641" s="333">
        <f t="shared" si="3664"/>
        <v>21587.22033</v>
      </c>
      <c r="AG1641" s="333">
        <f t="shared" si="3664"/>
        <v>24670.953840000002</v>
      </c>
      <c r="AH1641" s="333">
        <f t="shared" si="3664"/>
        <v>1949.51178</v>
      </c>
      <c r="AI1641" s="333">
        <f t="shared" si="3664"/>
        <v>0</v>
      </c>
      <c r="AJ1641" s="333">
        <f t="shared" si="3664"/>
        <v>0</v>
      </c>
      <c r="AK1641" s="333">
        <f t="shared" si="3664"/>
        <v>0</v>
      </c>
      <c r="AL1641" s="333">
        <f t="shared" si="3664"/>
        <v>0</v>
      </c>
      <c r="AM1641" s="333">
        <f t="shared" si="3664"/>
        <v>0</v>
      </c>
      <c r="AN1641" s="333">
        <f t="shared" si="3664"/>
        <v>0</v>
      </c>
      <c r="AO1641" s="333">
        <f t="shared" si="3664"/>
        <v>0</v>
      </c>
      <c r="AP1641" s="333">
        <f t="shared" si="3664"/>
        <v>0</v>
      </c>
      <c r="AQ1641" s="333">
        <f t="shared" si="3664"/>
        <v>0</v>
      </c>
      <c r="AR1641" s="333">
        <f t="shared" si="3664"/>
        <v>0</v>
      </c>
      <c r="AS1641" s="545">
        <f t="shared" si="3663"/>
        <v>48207.685949999999</v>
      </c>
    </row>
    <row r="1642" spans="2:45">
      <c r="B1642" s="285" t="s">
        <v>795</v>
      </c>
      <c r="C1642" s="303"/>
      <c r="D1642" s="245"/>
      <c r="E1642" s="242"/>
      <c r="F1642" s="242"/>
      <c r="G1642" s="242"/>
      <c r="H1642" s="242"/>
      <c r="I1642" s="242"/>
      <c r="J1642" s="242"/>
      <c r="K1642" s="242"/>
      <c r="L1642" s="242"/>
      <c r="M1642" s="242"/>
      <c r="N1642" s="242"/>
      <c r="O1642" s="242"/>
      <c r="P1642" s="242"/>
      <c r="Q1642" s="242"/>
      <c r="R1642" s="253"/>
      <c r="S1642" s="242"/>
      <c r="T1642" s="242"/>
      <c r="U1642" s="242"/>
      <c r="V1642" s="245"/>
      <c r="W1642" s="245"/>
      <c r="X1642" s="245"/>
      <c r="Y1642" s="245"/>
      <c r="Z1642" s="242"/>
      <c r="AA1642" s="242"/>
      <c r="AB1642" s="242"/>
      <c r="AC1642" s="242"/>
      <c r="AD1642" s="242"/>
      <c r="AE1642" s="333">
        <f t="shared" ref="AE1642:AR1642" si="3665">AE1634*AE787</f>
        <v>0</v>
      </c>
      <c r="AF1642" s="333">
        <f t="shared" si="3665"/>
        <v>0</v>
      </c>
      <c r="AG1642" s="333">
        <f t="shared" si="3665"/>
        <v>0</v>
      </c>
      <c r="AH1642" s="333">
        <f t="shared" si="3665"/>
        <v>0</v>
      </c>
      <c r="AI1642" s="333">
        <f t="shared" si="3665"/>
        <v>0</v>
      </c>
      <c r="AJ1642" s="333">
        <f t="shared" si="3665"/>
        <v>0</v>
      </c>
      <c r="AK1642" s="333">
        <f t="shared" si="3665"/>
        <v>0</v>
      </c>
      <c r="AL1642" s="333">
        <f t="shared" si="3665"/>
        <v>0</v>
      </c>
      <c r="AM1642" s="333">
        <f t="shared" si="3665"/>
        <v>0</v>
      </c>
      <c r="AN1642" s="333">
        <f t="shared" si="3665"/>
        <v>0</v>
      </c>
      <c r="AO1642" s="333">
        <f t="shared" si="3665"/>
        <v>0</v>
      </c>
      <c r="AP1642" s="333">
        <f t="shared" si="3665"/>
        <v>0</v>
      </c>
      <c r="AQ1642" s="333">
        <f t="shared" si="3665"/>
        <v>0</v>
      </c>
      <c r="AR1642" s="333">
        <f t="shared" si="3665"/>
        <v>0</v>
      </c>
      <c r="AS1642" s="545">
        <f t="shared" si="3663"/>
        <v>0</v>
      </c>
    </row>
    <row r="1643" spans="2:45">
      <c r="B1643" s="285" t="s">
        <v>796</v>
      </c>
      <c r="C1643" s="303"/>
      <c r="D1643" s="245"/>
      <c r="E1643" s="242"/>
      <c r="F1643" s="242"/>
      <c r="G1643" s="242"/>
      <c r="H1643" s="242"/>
      <c r="I1643" s="242"/>
      <c r="J1643" s="242"/>
      <c r="K1643" s="242"/>
      <c r="L1643" s="242"/>
      <c r="M1643" s="242"/>
      <c r="N1643" s="242"/>
      <c r="O1643" s="242"/>
      <c r="P1643" s="242"/>
      <c r="Q1643" s="242"/>
      <c r="R1643" s="253"/>
      <c r="S1643" s="242"/>
      <c r="T1643" s="242"/>
      <c r="U1643" s="242"/>
      <c r="V1643" s="245"/>
      <c r="W1643" s="245"/>
      <c r="X1643" s="245"/>
      <c r="Y1643" s="245"/>
      <c r="Z1643" s="242"/>
      <c r="AA1643" s="242"/>
      <c r="AB1643" s="242"/>
      <c r="AC1643" s="242"/>
      <c r="AD1643" s="242"/>
      <c r="AE1643" s="333">
        <f t="shared" ref="AE1643:AR1643" si="3666">AE982*AE1634</f>
        <v>0</v>
      </c>
      <c r="AF1643" s="333">
        <f t="shared" si="3666"/>
        <v>0</v>
      </c>
      <c r="AG1643" s="333">
        <f t="shared" si="3666"/>
        <v>0</v>
      </c>
      <c r="AH1643" s="333">
        <f t="shared" si="3666"/>
        <v>0</v>
      </c>
      <c r="AI1643" s="333">
        <f t="shared" si="3666"/>
        <v>0</v>
      </c>
      <c r="AJ1643" s="333">
        <f t="shared" si="3666"/>
        <v>0</v>
      </c>
      <c r="AK1643" s="333">
        <f t="shared" si="3666"/>
        <v>0</v>
      </c>
      <c r="AL1643" s="333">
        <f t="shared" si="3666"/>
        <v>0</v>
      </c>
      <c r="AM1643" s="333">
        <f t="shared" si="3666"/>
        <v>0</v>
      </c>
      <c r="AN1643" s="333">
        <f t="shared" si="3666"/>
        <v>0</v>
      </c>
      <c r="AO1643" s="333">
        <f t="shared" si="3666"/>
        <v>0</v>
      </c>
      <c r="AP1643" s="333">
        <f t="shared" si="3666"/>
        <v>0</v>
      </c>
      <c r="AQ1643" s="333">
        <f t="shared" si="3666"/>
        <v>0</v>
      </c>
      <c r="AR1643" s="333">
        <f t="shared" si="3666"/>
        <v>0</v>
      </c>
      <c r="AS1643" s="545">
        <f t="shared" si="3663"/>
        <v>0</v>
      </c>
    </row>
    <row r="1644" spans="2:45">
      <c r="B1644" s="285" t="s">
        <v>797</v>
      </c>
      <c r="C1644" s="303"/>
      <c r="D1644" s="245"/>
      <c r="E1644" s="242"/>
      <c r="F1644" s="242"/>
      <c r="G1644" s="242"/>
      <c r="H1644" s="242"/>
      <c r="I1644" s="242"/>
      <c r="J1644" s="242"/>
      <c r="K1644" s="242"/>
      <c r="L1644" s="242"/>
      <c r="M1644" s="242"/>
      <c r="N1644" s="242"/>
      <c r="O1644" s="242"/>
      <c r="P1644" s="242"/>
      <c r="Q1644" s="242"/>
      <c r="R1644" s="253"/>
      <c r="S1644" s="242"/>
      <c r="T1644" s="242"/>
      <c r="U1644" s="242"/>
      <c r="V1644" s="245"/>
      <c r="W1644" s="245"/>
      <c r="X1644" s="245"/>
      <c r="Y1644" s="245"/>
      <c r="Z1644" s="242"/>
      <c r="AA1644" s="242"/>
      <c r="AB1644" s="242"/>
      <c r="AC1644" s="242"/>
      <c r="AD1644" s="242"/>
      <c r="AE1644" s="333">
        <f t="shared" ref="AE1644:AR1644" si="3667">AE1177*AE1634</f>
        <v>0</v>
      </c>
      <c r="AF1644" s="333">
        <f t="shared" si="3667"/>
        <v>0</v>
      </c>
      <c r="AG1644" s="333">
        <f t="shared" si="3667"/>
        <v>0</v>
      </c>
      <c r="AH1644" s="333">
        <f t="shared" si="3667"/>
        <v>0</v>
      </c>
      <c r="AI1644" s="333">
        <f t="shared" si="3667"/>
        <v>0</v>
      </c>
      <c r="AJ1644" s="333">
        <f t="shared" si="3667"/>
        <v>0</v>
      </c>
      <c r="AK1644" s="333">
        <f t="shared" si="3667"/>
        <v>0</v>
      </c>
      <c r="AL1644" s="333">
        <f t="shared" si="3667"/>
        <v>0</v>
      </c>
      <c r="AM1644" s="333">
        <f t="shared" si="3667"/>
        <v>0</v>
      </c>
      <c r="AN1644" s="333">
        <f t="shared" si="3667"/>
        <v>0</v>
      </c>
      <c r="AO1644" s="333">
        <f t="shared" si="3667"/>
        <v>0</v>
      </c>
      <c r="AP1644" s="333">
        <f t="shared" si="3667"/>
        <v>0</v>
      </c>
      <c r="AQ1644" s="333">
        <f t="shared" si="3667"/>
        <v>0</v>
      </c>
      <c r="AR1644" s="333">
        <f t="shared" si="3667"/>
        <v>0</v>
      </c>
      <c r="AS1644" s="545">
        <f t="shared" si="3663"/>
        <v>0</v>
      </c>
    </row>
    <row r="1645" spans="2:45">
      <c r="B1645" s="285" t="s">
        <v>798</v>
      </c>
      <c r="C1645" s="303"/>
      <c r="D1645" s="245"/>
      <c r="E1645" s="242"/>
      <c r="F1645" s="242"/>
      <c r="G1645" s="242"/>
      <c r="H1645" s="242"/>
      <c r="I1645" s="242"/>
      <c r="J1645" s="242"/>
      <c r="K1645" s="242"/>
      <c r="L1645" s="242"/>
      <c r="M1645" s="242"/>
      <c r="N1645" s="242"/>
      <c r="O1645" s="242"/>
      <c r="P1645" s="242"/>
      <c r="Q1645" s="242"/>
      <c r="R1645" s="253"/>
      <c r="S1645" s="242"/>
      <c r="T1645" s="242"/>
      <c r="U1645" s="242"/>
      <c r="V1645" s="245"/>
      <c r="W1645" s="245"/>
      <c r="X1645" s="245"/>
      <c r="Y1645" s="245"/>
      <c r="Z1645" s="242"/>
      <c r="AA1645" s="242"/>
      <c r="AB1645" s="242"/>
      <c r="AC1645" s="242"/>
      <c r="AD1645" s="242"/>
      <c r="AE1645" s="333">
        <f t="shared" ref="AE1645:AR1645" si="3668">AE1372*AE1634</f>
        <v>0</v>
      </c>
      <c r="AF1645" s="333">
        <f t="shared" si="3668"/>
        <v>0</v>
      </c>
      <c r="AG1645" s="333">
        <f t="shared" si="3668"/>
        <v>0</v>
      </c>
      <c r="AH1645" s="333">
        <f t="shared" si="3668"/>
        <v>0</v>
      </c>
      <c r="AI1645" s="333">
        <f t="shared" si="3668"/>
        <v>0</v>
      </c>
      <c r="AJ1645" s="333">
        <f t="shared" si="3668"/>
        <v>0</v>
      </c>
      <c r="AK1645" s="333">
        <f t="shared" si="3668"/>
        <v>0</v>
      </c>
      <c r="AL1645" s="333">
        <f t="shared" si="3668"/>
        <v>0</v>
      </c>
      <c r="AM1645" s="333">
        <f t="shared" si="3668"/>
        <v>0</v>
      </c>
      <c r="AN1645" s="333">
        <f t="shared" si="3668"/>
        <v>0</v>
      </c>
      <c r="AO1645" s="333">
        <f t="shared" si="3668"/>
        <v>0</v>
      </c>
      <c r="AP1645" s="333">
        <f t="shared" si="3668"/>
        <v>0</v>
      </c>
      <c r="AQ1645" s="333">
        <f t="shared" si="3668"/>
        <v>0</v>
      </c>
      <c r="AR1645" s="333">
        <f t="shared" si="3668"/>
        <v>0</v>
      </c>
      <c r="AS1645" s="545">
        <f t="shared" si="3663"/>
        <v>0</v>
      </c>
    </row>
    <row r="1646" spans="2:45">
      <c r="B1646" s="285" t="s">
        <v>799</v>
      </c>
      <c r="C1646" s="303"/>
      <c r="D1646" s="245"/>
      <c r="E1646" s="242"/>
      <c r="F1646" s="242"/>
      <c r="G1646" s="242"/>
      <c r="H1646" s="242"/>
      <c r="I1646" s="242"/>
      <c r="J1646" s="242"/>
      <c r="K1646" s="242"/>
      <c r="L1646" s="242"/>
      <c r="M1646" s="242"/>
      <c r="N1646" s="242"/>
      <c r="O1646" s="242"/>
      <c r="P1646" s="242"/>
      <c r="Q1646" s="242"/>
      <c r="R1646" s="253"/>
      <c r="S1646" s="242"/>
      <c r="T1646" s="242"/>
      <c r="U1646" s="242"/>
      <c r="V1646" s="245"/>
      <c r="W1646" s="245"/>
      <c r="X1646" s="245"/>
      <c r="Y1646" s="245"/>
      <c r="Z1646" s="242"/>
      <c r="AA1646" s="242"/>
      <c r="AB1646" s="242"/>
      <c r="AC1646" s="242"/>
      <c r="AD1646" s="242"/>
      <c r="AE1646" s="333">
        <f t="shared" ref="AE1646:AR1646" si="3669">AE1566*AE1634</f>
        <v>0</v>
      </c>
      <c r="AF1646" s="333">
        <f t="shared" si="3669"/>
        <v>0</v>
      </c>
      <c r="AG1646" s="333">
        <f t="shared" si="3669"/>
        <v>0</v>
      </c>
      <c r="AH1646" s="333">
        <f t="shared" si="3669"/>
        <v>0</v>
      </c>
      <c r="AI1646" s="333">
        <f t="shared" si="3669"/>
        <v>0</v>
      </c>
      <c r="AJ1646" s="333">
        <f t="shared" si="3669"/>
        <v>0</v>
      </c>
      <c r="AK1646" s="333">
        <f t="shared" si="3669"/>
        <v>0</v>
      </c>
      <c r="AL1646" s="333">
        <f t="shared" si="3669"/>
        <v>0</v>
      </c>
      <c r="AM1646" s="333">
        <f t="shared" si="3669"/>
        <v>0</v>
      </c>
      <c r="AN1646" s="333">
        <f t="shared" si="3669"/>
        <v>0</v>
      </c>
      <c r="AO1646" s="333">
        <f t="shared" si="3669"/>
        <v>0</v>
      </c>
      <c r="AP1646" s="333">
        <f t="shared" si="3669"/>
        <v>0</v>
      </c>
      <c r="AQ1646" s="333">
        <f t="shared" si="3669"/>
        <v>0</v>
      </c>
      <c r="AR1646" s="333">
        <f t="shared" si="3669"/>
        <v>0</v>
      </c>
      <c r="AS1646" s="545">
        <f t="shared" si="3663"/>
        <v>0</v>
      </c>
    </row>
    <row r="1647" spans="2:45" ht="15.75">
      <c r="B1647" s="307" t="s">
        <v>904</v>
      </c>
      <c r="C1647" s="303"/>
      <c r="D1647" s="265"/>
      <c r="E1647" s="295"/>
      <c r="F1647" s="295"/>
      <c r="G1647" s="295"/>
      <c r="H1647" s="295"/>
      <c r="I1647" s="295"/>
      <c r="J1647" s="295"/>
      <c r="K1647" s="295"/>
      <c r="L1647" s="295"/>
      <c r="M1647" s="295"/>
      <c r="N1647" s="295"/>
      <c r="O1647" s="295"/>
      <c r="P1647" s="295"/>
      <c r="Q1647" s="295"/>
      <c r="R1647" s="262"/>
      <c r="S1647" s="295"/>
      <c r="T1647" s="295"/>
      <c r="U1647" s="295"/>
      <c r="V1647" s="265"/>
      <c r="W1647" s="265"/>
      <c r="X1647" s="265"/>
      <c r="Y1647" s="265"/>
      <c r="Z1647" s="295"/>
      <c r="AA1647" s="295"/>
      <c r="AB1647" s="295"/>
      <c r="AC1647" s="295"/>
      <c r="AD1647" s="295"/>
      <c r="AE1647" s="304">
        <f>SUM(AE1635:AE1646)</f>
        <v>0</v>
      </c>
      <c r="AF1647" s="304">
        <f>SUM(AF1635:AF1646)</f>
        <v>74865.046696358448</v>
      </c>
      <c r="AG1647" s="304">
        <f t="shared" ref="AG1647:AR1647" si="3670">SUM(AG1635:AG1646)</f>
        <v>121934.04398716721</v>
      </c>
      <c r="AH1647" s="304">
        <f t="shared" si="3670"/>
        <v>10241.258704053504</v>
      </c>
      <c r="AI1647" s="304">
        <f t="shared" si="3670"/>
        <v>0</v>
      </c>
      <c r="AJ1647" s="304">
        <f t="shared" si="3670"/>
        <v>0</v>
      </c>
      <c r="AK1647" s="304">
        <f t="shared" si="3670"/>
        <v>0</v>
      </c>
      <c r="AL1647" s="304">
        <f t="shared" si="3670"/>
        <v>0</v>
      </c>
      <c r="AM1647" s="304">
        <f t="shared" si="3670"/>
        <v>0</v>
      </c>
      <c r="AN1647" s="304">
        <f t="shared" si="3670"/>
        <v>0</v>
      </c>
      <c r="AO1647" s="304">
        <f t="shared" si="3670"/>
        <v>0</v>
      </c>
      <c r="AP1647" s="304">
        <f t="shared" si="3670"/>
        <v>0</v>
      </c>
      <c r="AQ1647" s="304">
        <f t="shared" si="3670"/>
        <v>0</v>
      </c>
      <c r="AR1647" s="304">
        <f t="shared" si="3670"/>
        <v>0</v>
      </c>
      <c r="AS1647" s="361">
        <f t="shared" si="3663"/>
        <v>207040.34938757916</v>
      </c>
    </row>
    <row r="1648" spans="2:45" ht="15.75">
      <c r="B1648" s="307" t="s">
        <v>905</v>
      </c>
      <c r="C1648" s="303"/>
      <c r="D1648" s="308"/>
      <c r="E1648" s="295"/>
      <c r="F1648" s="295"/>
      <c r="G1648" s="295"/>
      <c r="H1648" s="295"/>
      <c r="I1648" s="295"/>
      <c r="J1648" s="295"/>
      <c r="K1648" s="295"/>
      <c r="L1648" s="295"/>
      <c r="M1648" s="295"/>
      <c r="N1648" s="295"/>
      <c r="O1648" s="295"/>
      <c r="P1648" s="295"/>
      <c r="Q1648" s="295"/>
      <c r="R1648" s="262"/>
      <c r="S1648" s="295"/>
      <c r="T1648" s="295"/>
      <c r="U1648" s="295"/>
      <c r="V1648" s="265"/>
      <c r="W1648" s="265"/>
      <c r="X1648" s="265"/>
      <c r="Y1648" s="265"/>
      <c r="Z1648" s="295"/>
      <c r="AA1648" s="295"/>
      <c r="AB1648" s="295"/>
      <c r="AC1648" s="295"/>
      <c r="AD1648" s="295"/>
      <c r="AE1648" s="305">
        <f>AE1632*AE1634</f>
        <v>0</v>
      </c>
      <c r="AF1648" s="305">
        <f t="shared" ref="AF1648:AR1648" si="3671">AF1632*AF1634</f>
        <v>0</v>
      </c>
      <c r="AG1648" s="305">
        <f t="shared" si="3671"/>
        <v>0</v>
      </c>
      <c r="AH1648" s="305">
        <f t="shared" si="3671"/>
        <v>0</v>
      </c>
      <c r="AI1648" s="305">
        <f t="shared" si="3671"/>
        <v>0</v>
      </c>
      <c r="AJ1648" s="305">
        <f t="shared" si="3671"/>
        <v>0</v>
      </c>
      <c r="AK1648" s="305">
        <f t="shared" si="3671"/>
        <v>0</v>
      </c>
      <c r="AL1648" s="305">
        <f t="shared" si="3671"/>
        <v>0</v>
      </c>
      <c r="AM1648" s="305">
        <f t="shared" si="3671"/>
        <v>0</v>
      </c>
      <c r="AN1648" s="305">
        <f t="shared" si="3671"/>
        <v>0</v>
      </c>
      <c r="AO1648" s="305">
        <f t="shared" si="3671"/>
        <v>0</v>
      </c>
      <c r="AP1648" s="305">
        <f t="shared" si="3671"/>
        <v>0</v>
      </c>
      <c r="AQ1648" s="305">
        <f t="shared" si="3671"/>
        <v>0</v>
      </c>
      <c r="AR1648" s="305">
        <f t="shared" si="3671"/>
        <v>0</v>
      </c>
      <c r="AS1648" s="361">
        <f>SUM(AE1648:AR1648)</f>
        <v>0</v>
      </c>
    </row>
    <row r="1649" spans="1:45" ht="15.75">
      <c r="B1649" s="307" t="s">
        <v>906</v>
      </c>
      <c r="C1649" s="303"/>
      <c r="D1649" s="308"/>
      <c r="E1649" s="295"/>
      <c r="F1649" s="295"/>
      <c r="G1649" s="295"/>
      <c r="H1649" s="295"/>
      <c r="I1649" s="295"/>
      <c r="J1649" s="295"/>
      <c r="K1649" s="295"/>
      <c r="L1649" s="295"/>
      <c r="M1649" s="295"/>
      <c r="N1649" s="295"/>
      <c r="O1649" s="295"/>
      <c r="P1649" s="295"/>
      <c r="Q1649" s="295"/>
      <c r="R1649" s="262"/>
      <c r="S1649" s="295"/>
      <c r="T1649" s="295"/>
      <c r="U1649" s="295"/>
      <c r="V1649" s="308"/>
      <c r="W1649" s="308"/>
      <c r="X1649" s="308"/>
      <c r="Y1649" s="308"/>
      <c r="Z1649" s="295"/>
      <c r="AA1649" s="295"/>
      <c r="AB1649" s="295"/>
      <c r="AC1649" s="295"/>
      <c r="AD1649" s="295"/>
      <c r="AE1649" s="309"/>
      <c r="AF1649" s="309"/>
      <c r="AG1649" s="309"/>
      <c r="AH1649" s="309"/>
      <c r="AI1649" s="309"/>
      <c r="AJ1649" s="309"/>
      <c r="AK1649" s="309"/>
      <c r="AL1649" s="309"/>
      <c r="AM1649" s="309"/>
      <c r="AN1649" s="309"/>
      <c r="AO1649" s="309"/>
      <c r="AP1649" s="309"/>
      <c r="AQ1649" s="309"/>
      <c r="AR1649" s="309"/>
      <c r="AS1649" s="361">
        <f>AS1647-AS1648</f>
        <v>207040.34938757916</v>
      </c>
    </row>
    <row r="1650" spans="1:45">
      <c r="B1650" s="336"/>
      <c r="C1650" s="398"/>
      <c r="D1650" s="398"/>
      <c r="E1650" s="399"/>
      <c r="F1650" s="399"/>
      <c r="G1650" s="399"/>
      <c r="H1650" s="399"/>
      <c r="I1650" s="399"/>
      <c r="J1650" s="399"/>
      <c r="K1650" s="399"/>
      <c r="L1650" s="399"/>
      <c r="M1650" s="399"/>
      <c r="N1650" s="399"/>
      <c r="O1650" s="399"/>
      <c r="P1650" s="399"/>
      <c r="Q1650" s="399"/>
      <c r="R1650" s="400"/>
      <c r="S1650" s="399"/>
      <c r="T1650" s="399"/>
      <c r="U1650" s="399"/>
      <c r="V1650" s="398"/>
      <c r="W1650" s="401"/>
      <c r="X1650" s="398"/>
      <c r="Y1650" s="398"/>
      <c r="Z1650" s="399"/>
      <c r="AA1650" s="399"/>
      <c r="AB1650" s="399"/>
      <c r="AC1650" s="399"/>
      <c r="AD1650" s="399"/>
      <c r="AE1650" s="684"/>
      <c r="AF1650" s="684"/>
      <c r="AG1650" s="684"/>
      <c r="AH1650" s="684"/>
      <c r="AI1650" s="684"/>
      <c r="AJ1650" s="684"/>
      <c r="AK1650" s="684"/>
      <c r="AL1650" s="684"/>
      <c r="AM1650" s="684"/>
      <c r="AN1650" s="684"/>
      <c r="AO1650" s="684"/>
      <c r="AP1650" s="684"/>
      <c r="AQ1650" s="684"/>
      <c r="AR1650" s="684"/>
      <c r="AS1650" s="700"/>
    </row>
    <row r="1651" spans="1:45" ht="19.5" customHeight="1">
      <c r="B1651" s="324" t="s">
        <v>579</v>
      </c>
      <c r="C1651" s="342"/>
      <c r="D1651" s="343"/>
      <c r="E1651" s="343"/>
      <c r="F1651" s="343"/>
      <c r="G1651" s="343"/>
      <c r="H1651" s="343"/>
      <c r="I1651" s="343"/>
      <c r="J1651" s="343"/>
      <c r="K1651" s="343"/>
      <c r="L1651" s="343"/>
      <c r="M1651" s="343"/>
      <c r="N1651" s="343"/>
      <c r="O1651" s="343"/>
      <c r="P1651" s="343"/>
      <c r="Q1651" s="343"/>
      <c r="R1651" s="343"/>
      <c r="S1651" s="343"/>
      <c r="T1651" s="343"/>
      <c r="U1651" s="343"/>
      <c r="V1651" s="327"/>
      <c r="W1651" s="328"/>
      <c r="X1651" s="343"/>
      <c r="Y1651" s="343"/>
      <c r="Z1651" s="343"/>
      <c r="AA1651" s="343"/>
      <c r="AB1651" s="343"/>
      <c r="AC1651" s="343"/>
      <c r="AD1651" s="343"/>
      <c r="AE1651" s="344"/>
      <c r="AF1651" s="344"/>
      <c r="AG1651" s="344"/>
      <c r="AH1651" s="344"/>
      <c r="AI1651" s="344"/>
      <c r="AJ1651" s="344"/>
      <c r="AK1651" s="344"/>
      <c r="AL1651" s="344"/>
      <c r="AM1651" s="344"/>
      <c r="AN1651" s="344"/>
      <c r="AO1651" s="344"/>
      <c r="AP1651" s="344"/>
      <c r="AQ1651" s="344"/>
      <c r="AR1651" s="344"/>
      <c r="AS1651" s="344"/>
    </row>
    <row r="1652" spans="1:45" ht="19.5" customHeight="1">
      <c r="B1652" s="673"/>
      <c r="C1652" s="674"/>
      <c r="D1652" s="655"/>
      <c r="E1652" s="655"/>
      <c r="F1652" s="655"/>
      <c r="G1652" s="655"/>
      <c r="H1652" s="655"/>
      <c r="I1652" s="655"/>
      <c r="J1652" s="655"/>
      <c r="K1652" s="655"/>
      <c r="L1652" s="655"/>
      <c r="M1652" s="655"/>
      <c r="N1652" s="655"/>
      <c r="O1652" s="655"/>
      <c r="P1652" s="655"/>
      <c r="Q1652" s="655"/>
      <c r="R1652" s="655"/>
      <c r="S1652" s="655"/>
      <c r="T1652" s="655"/>
      <c r="U1652" s="655"/>
      <c r="V1652" s="266"/>
      <c r="W1652" s="675"/>
      <c r="X1652" s="655"/>
      <c r="Y1652" s="655"/>
      <c r="Z1652" s="655"/>
      <c r="AA1652" s="655"/>
      <c r="AB1652" s="655"/>
      <c r="AC1652" s="655"/>
      <c r="AD1652" s="655"/>
      <c r="AE1652" s="221"/>
      <c r="AF1652" s="221"/>
      <c r="AG1652" s="221"/>
      <c r="AH1652" s="221"/>
      <c r="AI1652" s="221"/>
      <c r="AJ1652" s="221"/>
      <c r="AK1652" s="221"/>
      <c r="AL1652" s="221"/>
      <c r="AM1652" s="221"/>
      <c r="AN1652" s="221"/>
      <c r="AO1652" s="221"/>
      <c r="AP1652" s="221"/>
      <c r="AQ1652" s="221"/>
      <c r="AR1652" s="221"/>
      <c r="AS1652" s="221"/>
    </row>
    <row r="1653" spans="1:45" ht="15.75">
      <c r="B1653" s="243" t="s">
        <v>818</v>
      </c>
      <c r="C1653" s="244"/>
      <c r="D1653" s="513" t="s">
        <v>523</v>
      </c>
      <c r="E1653" s="219"/>
      <c r="F1653" s="513"/>
      <c r="G1653" s="219"/>
      <c r="H1653" s="219"/>
      <c r="I1653" s="219"/>
      <c r="J1653" s="219"/>
      <c r="K1653" s="219"/>
      <c r="L1653" s="219"/>
      <c r="M1653" s="219"/>
      <c r="N1653" s="219"/>
      <c r="O1653" s="219"/>
      <c r="P1653" s="219"/>
      <c r="Q1653" s="219"/>
      <c r="R1653" s="244"/>
      <c r="S1653" s="219"/>
      <c r="T1653" s="219"/>
      <c r="U1653" s="219"/>
      <c r="V1653" s="219"/>
      <c r="W1653" s="219"/>
      <c r="X1653" s="219"/>
      <c r="Y1653" s="219"/>
      <c r="Z1653" s="219"/>
      <c r="AA1653" s="219"/>
      <c r="AB1653" s="219"/>
      <c r="AC1653" s="219"/>
      <c r="AD1653" s="219"/>
      <c r="AE1653" s="233"/>
      <c r="AF1653" s="231"/>
      <c r="AG1653" s="231"/>
      <c r="AH1653" s="231"/>
      <c r="AI1653" s="231"/>
      <c r="AJ1653" s="231"/>
      <c r="AK1653" s="231"/>
      <c r="AL1653" s="231"/>
      <c r="AM1653" s="231"/>
      <c r="AN1653" s="231"/>
      <c r="AO1653" s="231"/>
      <c r="AP1653" s="231"/>
      <c r="AQ1653" s="231"/>
      <c r="AR1653" s="231"/>
    </row>
    <row r="1654" spans="1:45" ht="39.75" customHeight="1">
      <c r="B1654" s="1123" t="s">
        <v>211</v>
      </c>
      <c r="C1654" s="1125" t="s">
        <v>33</v>
      </c>
      <c r="D1654" s="246" t="s">
        <v>421</v>
      </c>
      <c r="E1654" s="1129" t="s">
        <v>209</v>
      </c>
      <c r="F1654" s="1130"/>
      <c r="G1654" s="1130"/>
      <c r="H1654" s="1130"/>
      <c r="I1654" s="1130"/>
      <c r="J1654" s="1130"/>
      <c r="K1654" s="1130"/>
      <c r="L1654" s="1130"/>
      <c r="M1654" s="1130"/>
      <c r="N1654" s="1130"/>
      <c r="O1654" s="1130"/>
      <c r="P1654" s="1131"/>
      <c r="Q1654" s="1127" t="s">
        <v>213</v>
      </c>
      <c r="R1654" s="246" t="s">
        <v>422</v>
      </c>
      <c r="S1654" s="1120" t="s">
        <v>212</v>
      </c>
      <c r="T1654" s="1121"/>
      <c r="U1654" s="1121"/>
      <c r="V1654" s="1121"/>
      <c r="W1654" s="1121"/>
      <c r="X1654" s="1121"/>
      <c r="Y1654" s="1121"/>
      <c r="Z1654" s="1121"/>
      <c r="AA1654" s="1121"/>
      <c r="AB1654" s="1121"/>
      <c r="AC1654" s="1121"/>
      <c r="AD1654" s="1132"/>
      <c r="AE1654" s="1120" t="s">
        <v>242</v>
      </c>
      <c r="AF1654" s="1121"/>
      <c r="AG1654" s="1121"/>
      <c r="AH1654" s="1121"/>
      <c r="AI1654" s="1121"/>
      <c r="AJ1654" s="1121"/>
      <c r="AK1654" s="1121"/>
      <c r="AL1654" s="1121"/>
      <c r="AM1654" s="1121"/>
      <c r="AN1654" s="1121"/>
      <c r="AO1654" s="1121"/>
      <c r="AP1654" s="1121"/>
      <c r="AQ1654" s="1121"/>
      <c r="AR1654" s="1121"/>
      <c r="AS1654" s="1122"/>
    </row>
    <row r="1655" spans="1:45" ht="65.25" customHeight="1">
      <c r="B1655" s="1124"/>
      <c r="C1655" s="1126"/>
      <c r="D1655" s="247">
        <v>2026</v>
      </c>
      <c r="E1655" s="247">
        <v>2027</v>
      </c>
      <c r="F1655" s="247">
        <v>2028</v>
      </c>
      <c r="G1655" s="247">
        <v>2029</v>
      </c>
      <c r="H1655" s="247">
        <v>2030</v>
      </c>
      <c r="I1655" s="247">
        <v>2031</v>
      </c>
      <c r="J1655" s="247">
        <v>2032</v>
      </c>
      <c r="K1655" s="247">
        <v>2033</v>
      </c>
      <c r="L1655" s="247">
        <v>2034</v>
      </c>
      <c r="M1655" s="247">
        <v>2035</v>
      </c>
      <c r="N1655" s="247">
        <v>2036</v>
      </c>
      <c r="O1655" s="247">
        <v>2037</v>
      </c>
      <c r="P1655" s="247">
        <v>2038</v>
      </c>
      <c r="Q1655" s="1128"/>
      <c r="R1655" s="247">
        <v>2026</v>
      </c>
      <c r="S1655" s="247">
        <v>2027</v>
      </c>
      <c r="T1655" s="247">
        <v>2028</v>
      </c>
      <c r="U1655" s="247">
        <v>2029</v>
      </c>
      <c r="V1655" s="247">
        <v>2030</v>
      </c>
      <c r="W1655" s="247">
        <v>2031</v>
      </c>
      <c r="X1655" s="247">
        <v>2032</v>
      </c>
      <c r="Y1655" s="247">
        <v>2033</v>
      </c>
      <c r="Z1655" s="247">
        <v>2034</v>
      </c>
      <c r="AA1655" s="247">
        <v>2035</v>
      </c>
      <c r="AB1655" s="247">
        <v>2036</v>
      </c>
      <c r="AC1655" s="247">
        <v>2037</v>
      </c>
      <c r="AD1655" s="247">
        <v>2038</v>
      </c>
      <c r="AE1655" s="247" t="str">
        <f>'1.  LRAMVA Summary'!$D$53</f>
        <v>Residential</v>
      </c>
      <c r="AF1655" s="247" t="str">
        <f>'1.  LRAMVA Summary'!$E$53</f>
        <v>GS&lt;50 kW</v>
      </c>
      <c r="AG1655" s="247" t="str">
        <f>'1.  LRAMVA Summary'!$F$53</f>
        <v>GS&gt;50 KW - Thermal Demand Meter</v>
      </c>
      <c r="AH1655" s="247" t="str">
        <f>'1.  LRAMVA Summary'!$G$53</f>
        <v>GS&gt;50 KW - Interval Meter</v>
      </c>
      <c r="AI1655" s="247" t="str">
        <f>'1.  LRAMVA Summary'!$H$53</f>
        <v>Street Lighting</v>
      </c>
      <c r="AJ1655" s="247" t="str">
        <f>'1.  LRAMVA Summary'!$I$53</f>
        <v/>
      </c>
      <c r="AK1655" s="247" t="str">
        <f>'1.  LRAMVA Summary'!$J$53</f>
        <v/>
      </c>
      <c r="AL1655" s="247" t="str">
        <f>'1.  LRAMVA Summary'!$K$53</f>
        <v/>
      </c>
      <c r="AM1655" s="247" t="str">
        <f>'1.  LRAMVA Summary'!$L$53</f>
        <v/>
      </c>
      <c r="AN1655" s="247" t="str">
        <f>'1.  LRAMVA Summary'!$M$53</f>
        <v/>
      </c>
      <c r="AO1655" s="247" t="str">
        <f>'1.  LRAMVA Summary'!$N$53</f>
        <v/>
      </c>
      <c r="AP1655" s="247" t="str">
        <f>'1.  LRAMVA Summary'!$O$53</f>
        <v/>
      </c>
      <c r="AQ1655" s="247" t="str">
        <f>'1.  LRAMVA Summary'!$P$53</f>
        <v/>
      </c>
      <c r="AR1655" s="247" t="str">
        <f>'1.  LRAMVA Summary'!$Q$53</f>
        <v/>
      </c>
      <c r="AS1655" s="249" t="str">
        <f>'1.  LRAMVA Summary'!$R$53</f>
        <v>Total</v>
      </c>
    </row>
    <row r="1656" spans="1:45" ht="15" hidden="1" customHeight="1" outlineLevel="1">
      <c r="A1656" s="466"/>
      <c r="B1656" s="256"/>
      <c r="C1656" s="267"/>
      <c r="D1656" s="253"/>
      <c r="E1656" s="253"/>
      <c r="F1656" s="253"/>
      <c r="G1656" s="253"/>
      <c r="H1656" s="253"/>
      <c r="I1656" s="253"/>
      <c r="J1656" s="253"/>
      <c r="K1656" s="253"/>
      <c r="L1656" s="253"/>
      <c r="M1656" s="253"/>
      <c r="N1656" s="253"/>
      <c r="O1656" s="253"/>
      <c r="P1656" s="253"/>
      <c r="Q1656" s="253"/>
      <c r="R1656" s="253"/>
      <c r="S1656" s="253"/>
      <c r="T1656" s="253"/>
      <c r="U1656" s="253"/>
      <c r="V1656" s="253"/>
      <c r="W1656" s="253"/>
      <c r="X1656" s="253"/>
      <c r="Y1656" s="253"/>
      <c r="Z1656" s="253"/>
      <c r="AA1656" s="253"/>
      <c r="AB1656" s="253"/>
      <c r="AC1656" s="253"/>
      <c r="AD1656" s="253"/>
      <c r="AE1656" s="253">
        <f>'1.  LRAMVA Summary'!D720</f>
        <v>0</v>
      </c>
      <c r="AF1656" s="253">
        <f>'1.  LRAMVA Summary'!E720</f>
        <v>0</v>
      </c>
      <c r="AG1656" s="253">
        <f>'1.  LRAMVA Summary'!F720</f>
        <v>0</v>
      </c>
      <c r="AH1656" s="253">
        <f>'1.  LRAMVA Summary'!G720</f>
        <v>0</v>
      </c>
      <c r="AI1656" s="253">
        <f>'1.  LRAMVA Summary'!H720</f>
        <v>0</v>
      </c>
      <c r="AJ1656" s="253">
        <f>'1.  LRAMVA Summary'!I720</f>
        <v>0</v>
      </c>
      <c r="AK1656" s="253">
        <f>'1.  LRAMVA Summary'!J720</f>
        <v>0</v>
      </c>
      <c r="AL1656" s="253">
        <f>'1.  LRAMVA Summary'!K720</f>
        <v>0</v>
      </c>
      <c r="AM1656" s="253">
        <f>'1.  LRAMVA Summary'!L720</f>
        <v>0</v>
      </c>
      <c r="AN1656" s="253">
        <f>'1.  LRAMVA Summary'!M720</f>
        <v>0</v>
      </c>
      <c r="AO1656" s="253">
        <f>'1.  LRAMVA Summary'!N720</f>
        <v>0</v>
      </c>
      <c r="AP1656" s="253">
        <f>'1.  LRAMVA Summary'!O720</f>
        <v>0</v>
      </c>
      <c r="AQ1656" s="253">
        <f>'1.  LRAMVA Summary'!P720</f>
        <v>0</v>
      </c>
      <c r="AR1656" s="253">
        <f>'1.  LRAMVA Summary'!Q720</f>
        <v>0</v>
      </c>
      <c r="AS1656" s="254"/>
    </row>
    <row r="1657" spans="1:45" ht="15.75" collapsed="1">
      <c r="B1657" s="740"/>
      <c r="C1657" s="296"/>
      <c r="D1657" s="296"/>
      <c r="E1657" s="296"/>
      <c r="F1657" s="296"/>
      <c r="G1657" s="296"/>
      <c r="H1657" s="296"/>
      <c r="I1657" s="296"/>
      <c r="J1657" s="296"/>
      <c r="K1657" s="296"/>
      <c r="L1657" s="296"/>
      <c r="M1657" s="296"/>
      <c r="N1657" s="296"/>
      <c r="O1657" s="296"/>
      <c r="P1657" s="296"/>
      <c r="Q1657" s="296"/>
      <c r="R1657" s="296"/>
      <c r="S1657" s="296"/>
      <c r="T1657" s="296"/>
      <c r="U1657" s="296"/>
      <c r="V1657" s="296"/>
      <c r="W1657" s="296"/>
      <c r="X1657" s="296"/>
      <c r="Y1657" s="296"/>
      <c r="Z1657" s="296"/>
      <c r="AA1657" s="296"/>
      <c r="AB1657" s="296"/>
      <c r="AC1657" s="296"/>
      <c r="AD1657" s="745"/>
      <c r="AE1657" s="253" t="str">
        <f>'1.  LRAMVA Summary'!$D$54</f>
        <v>kWh</v>
      </c>
      <c r="AF1657" s="253" t="str">
        <f>'1.  LRAMVA Summary'!$E$54</f>
        <v>kWh</v>
      </c>
      <c r="AG1657" s="253" t="str">
        <f>'1.  LRAMVA Summary'!$F$54</f>
        <v>kW</v>
      </c>
      <c r="AH1657" s="253" t="str">
        <f>'1.  LRAMVA Summary'!$G$54</f>
        <v>kW</v>
      </c>
      <c r="AI1657" s="253" t="str">
        <f>'1.  LRAMVA Summary'!$H$54</f>
        <v>kW</v>
      </c>
      <c r="AJ1657" s="253">
        <f>'1.  LRAMVA Summary'!$I$54</f>
        <v>0</v>
      </c>
      <c r="AK1657" s="253">
        <f>'1.  LRAMVA Summary'!$J$54</f>
        <v>0</v>
      </c>
      <c r="AL1657" s="253">
        <f>'1.  LRAMVA Summary'!$K$54</f>
        <v>0</v>
      </c>
      <c r="AM1657" s="253">
        <f>'1.  LRAMVA Summary'!$L$54</f>
        <v>0</v>
      </c>
      <c r="AN1657" s="253">
        <f>'1.  LRAMVA Summary'!$M$54</f>
        <v>0</v>
      </c>
      <c r="AO1657" s="253">
        <f>'1.  LRAMVA Summary'!$N$54</f>
        <v>0</v>
      </c>
      <c r="AP1657" s="253">
        <f>'1.  LRAMVA Summary'!$O$54</f>
        <v>0</v>
      </c>
      <c r="AQ1657" s="253">
        <f>'1.  LRAMVA Summary'!$P$54</f>
        <v>0</v>
      </c>
      <c r="AR1657" s="253">
        <f>'1.  LRAMVA Summary'!$Q$54</f>
        <v>0</v>
      </c>
      <c r="AS1657" s="291"/>
    </row>
    <row r="1658" spans="1:45" ht="15.75">
      <c r="B1658" s="741" t="s">
        <v>965</v>
      </c>
      <c r="C1658" s="296"/>
      <c r="D1658" s="296"/>
      <c r="E1658" s="296"/>
      <c r="F1658" s="296"/>
      <c r="G1658" s="296"/>
      <c r="H1658" s="296"/>
      <c r="I1658" s="296"/>
      <c r="J1658" s="296"/>
      <c r="K1658" s="296"/>
      <c r="L1658" s="296"/>
      <c r="M1658" s="296"/>
      <c r="N1658" s="296"/>
      <c r="O1658" s="296"/>
      <c r="P1658" s="296"/>
      <c r="Q1658" s="296"/>
      <c r="R1658" s="296"/>
      <c r="S1658" s="296"/>
      <c r="T1658" s="296"/>
      <c r="U1658" s="296"/>
      <c r="V1658" s="296"/>
      <c r="W1658" s="296"/>
      <c r="X1658" s="296"/>
      <c r="Y1658" s="296"/>
      <c r="Z1658" s="296"/>
      <c r="AA1658" s="296"/>
      <c r="AB1658" s="296"/>
      <c r="AC1658" s="296"/>
      <c r="AD1658" s="745"/>
      <c r="AE1658" s="743">
        <v>0</v>
      </c>
      <c r="AF1658" s="738">
        <v>0</v>
      </c>
      <c r="AG1658" s="738">
        <v>0</v>
      </c>
      <c r="AH1658" s="738">
        <v>0</v>
      </c>
      <c r="AI1658" s="738">
        <v>0</v>
      </c>
      <c r="AJ1658" s="738">
        <v>0</v>
      </c>
      <c r="AK1658" s="738">
        <v>0</v>
      </c>
      <c r="AL1658" s="738">
        <v>0</v>
      </c>
      <c r="AM1658" s="738">
        <v>0</v>
      </c>
      <c r="AN1658" s="738">
        <v>0</v>
      </c>
      <c r="AO1658" s="738">
        <v>0</v>
      </c>
      <c r="AP1658" s="738">
        <v>0</v>
      </c>
      <c r="AQ1658" s="738">
        <v>0</v>
      </c>
      <c r="AR1658" s="738">
        <v>0</v>
      </c>
      <c r="AS1658" s="739"/>
    </row>
    <row r="1659" spans="1:45" ht="15.75">
      <c r="B1659" s="742" t="s">
        <v>800</v>
      </c>
      <c r="C1659" s="357"/>
      <c r="D1659" s="357"/>
      <c r="E1659" s="357"/>
      <c r="F1659" s="357"/>
      <c r="G1659" s="357"/>
      <c r="H1659" s="357"/>
      <c r="I1659" s="357"/>
      <c r="J1659" s="357"/>
      <c r="K1659" s="357"/>
      <c r="L1659" s="357"/>
      <c r="M1659" s="357"/>
      <c r="N1659" s="357"/>
      <c r="O1659" s="357"/>
      <c r="P1659" s="357"/>
      <c r="Q1659" s="357"/>
      <c r="R1659" s="357"/>
      <c r="S1659" s="357"/>
      <c r="T1659" s="357"/>
      <c r="U1659" s="357"/>
      <c r="V1659" s="357"/>
      <c r="W1659" s="357"/>
      <c r="X1659" s="357"/>
      <c r="Y1659" s="357"/>
      <c r="Z1659" s="357"/>
      <c r="AA1659" s="357"/>
      <c r="AB1659" s="357"/>
      <c r="AC1659" s="357"/>
      <c r="AD1659" s="746"/>
      <c r="AE1659" s="744">
        <f>HLOOKUP(AE1655,'2. LRAMVA Threshold'!$B$42:$Q$60,18,FALSE)</f>
        <v>0</v>
      </c>
      <c r="AF1659" s="744">
        <f>HLOOKUP(AF1655,'2. LRAMVA Threshold'!$B$42:$Q$60,18,FALSE)</f>
        <v>0</v>
      </c>
      <c r="AG1659" s="744">
        <f>HLOOKUP(AG1655,'2. LRAMVA Threshold'!$B$42:$Q$60,18,FALSE)</f>
        <v>0</v>
      </c>
      <c r="AH1659" s="744">
        <f>HLOOKUP(AH1655,'2. LRAMVA Threshold'!$B$42:$Q$60,18,FALSE)</f>
        <v>0</v>
      </c>
      <c r="AI1659" s="744">
        <f>HLOOKUP(AI1655,'2. LRAMVA Threshold'!$B$42:$Q$60,18,FALSE)</f>
        <v>0</v>
      </c>
      <c r="AJ1659" s="744">
        <f>HLOOKUP(AJ1655,'2. LRAMVA Threshold'!$B$42:$Q$60,18,FALSE)</f>
        <v>0</v>
      </c>
      <c r="AK1659" s="744">
        <f>HLOOKUP(AK1655,'2. LRAMVA Threshold'!$B$42:$Q$60,18,FALSE)</f>
        <v>0</v>
      </c>
      <c r="AL1659" s="744">
        <f>HLOOKUP(AL1655,'2. LRAMVA Threshold'!$B$42:$Q$60,18,FALSE)</f>
        <v>0</v>
      </c>
      <c r="AM1659" s="744">
        <f>HLOOKUP(AM1655,'2. LRAMVA Threshold'!$B$42:$Q$60,18,FALSE)</f>
        <v>0</v>
      </c>
      <c r="AN1659" s="744">
        <f>HLOOKUP(AN1655,'2. LRAMVA Threshold'!$B$42:$Q$60,18,FALSE)</f>
        <v>0</v>
      </c>
      <c r="AO1659" s="744">
        <f>HLOOKUP(AO1655,'2. LRAMVA Threshold'!$B$42:$Q$60,18,FALSE)</f>
        <v>0</v>
      </c>
      <c r="AP1659" s="744">
        <f>HLOOKUP(AP1655,'2. LRAMVA Threshold'!$B$42:$Q$60,18,FALSE)</f>
        <v>0</v>
      </c>
      <c r="AQ1659" s="744">
        <f>HLOOKUP(AQ1655,'2. LRAMVA Threshold'!$B$42:$Q$60,18,FALSE)</f>
        <v>0</v>
      </c>
      <c r="AR1659" s="744">
        <f>HLOOKUP(AR1655,'2. LRAMVA Threshold'!$B$42:$Q$60,18,FALSE)</f>
        <v>0</v>
      </c>
      <c r="AS1659" s="395"/>
    </row>
    <row r="1660" spans="1:45">
      <c r="B1660" s="348"/>
      <c r="C1660" s="294"/>
      <c r="D1660" s="295"/>
      <c r="E1660" s="295"/>
      <c r="F1660" s="295"/>
      <c r="G1660" s="295"/>
      <c r="H1660" s="295"/>
      <c r="I1660" s="295"/>
      <c r="J1660" s="295"/>
      <c r="K1660" s="295"/>
      <c r="L1660" s="295"/>
      <c r="M1660" s="295"/>
      <c r="N1660" s="295"/>
      <c r="O1660" s="295"/>
      <c r="P1660" s="295"/>
      <c r="Q1660" s="295"/>
      <c r="R1660" s="296"/>
      <c r="S1660" s="295"/>
      <c r="T1660" s="295"/>
      <c r="U1660" s="295"/>
      <c r="V1660" s="265"/>
      <c r="W1660" s="265"/>
      <c r="X1660" s="265"/>
      <c r="Y1660" s="265"/>
      <c r="Z1660" s="295"/>
      <c r="AA1660" s="295"/>
      <c r="AB1660" s="295"/>
      <c r="AC1660" s="295"/>
      <c r="AD1660" s="295"/>
      <c r="AE1660" s="389"/>
      <c r="AF1660" s="389"/>
      <c r="AG1660" s="389"/>
      <c r="AH1660" s="389"/>
      <c r="AI1660" s="389"/>
      <c r="AJ1660" s="389"/>
      <c r="AK1660" s="389"/>
      <c r="AL1660" s="353"/>
      <c r="AM1660" s="353"/>
      <c r="AN1660" s="353"/>
      <c r="AO1660" s="353"/>
      <c r="AP1660" s="353"/>
      <c r="AQ1660" s="353"/>
      <c r="AR1660" s="353"/>
      <c r="AS1660" s="354"/>
    </row>
    <row r="1661" spans="1:45">
      <c r="B1661" s="285" t="s">
        <v>745</v>
      </c>
      <c r="C1661" s="298"/>
      <c r="D1661" s="298"/>
      <c r="E1661" s="331"/>
      <c r="F1661" s="331"/>
      <c r="G1661" s="331"/>
      <c r="H1661" s="331"/>
      <c r="I1661" s="331"/>
      <c r="J1661" s="331"/>
      <c r="K1661" s="331"/>
      <c r="L1661" s="331"/>
      <c r="M1661" s="331"/>
      <c r="N1661" s="331"/>
      <c r="O1661" s="331"/>
      <c r="P1661" s="331"/>
      <c r="Q1661" s="331"/>
      <c r="R1661" s="253"/>
      <c r="S1661" s="300"/>
      <c r="T1661" s="300"/>
      <c r="U1661" s="300"/>
      <c r="V1661" s="299"/>
      <c r="W1661" s="299"/>
      <c r="X1661" s="299"/>
      <c r="Y1661" s="299"/>
      <c r="Z1661" s="300"/>
      <c r="AA1661" s="300"/>
      <c r="AB1661" s="300"/>
      <c r="AC1661" s="300"/>
      <c r="AD1661" s="300"/>
      <c r="AE1661" s="736">
        <f>HLOOKUP(AE35,'3.  Distribution Rates'!$C$122:$P$135,14,FALSE)</f>
        <v>0</v>
      </c>
      <c r="AF1661" s="736">
        <f>HLOOKUP(AF35,'3.  Distribution Rates'!$C$122:$P$135,14,FALSE)</f>
        <v>2.2100000000000002E-2</v>
      </c>
      <c r="AG1661" s="301">
        <f>HLOOKUP(AG35,'3.  Distribution Rates'!$C$122:$P$135,14,FALSE)</f>
        <v>5.2628000000000004</v>
      </c>
      <c r="AH1661" s="301">
        <f>HLOOKUP(AH35,'3.  Distribution Rates'!$C$122:$P$135,14,FALSE)</f>
        <v>5.4062999999999999</v>
      </c>
      <c r="AI1661" s="301">
        <f>HLOOKUP(AI35,'3.  Distribution Rates'!$C$122:$P$135,14,FALSE)</f>
        <v>0</v>
      </c>
      <c r="AJ1661" s="301">
        <f>HLOOKUP(AJ35,'3.  Distribution Rates'!$C$122:$P$135,14,FALSE)</f>
        <v>0</v>
      </c>
      <c r="AK1661" s="301">
        <f>HLOOKUP(AK35,'3.  Distribution Rates'!$C$122:$P$135,14,FALSE)</f>
        <v>0</v>
      </c>
      <c r="AL1661" s="301">
        <f>HLOOKUP(AL35,'3.  Distribution Rates'!$C$122:$P$135,14,FALSE)</f>
        <v>0</v>
      </c>
      <c r="AM1661" s="301">
        <f>HLOOKUP(AM35,'3.  Distribution Rates'!$C$122:$P$135,14,FALSE)</f>
        <v>0</v>
      </c>
      <c r="AN1661" s="301">
        <f>HLOOKUP(AN35,'3.  Distribution Rates'!$C$122:$P$135,14,FALSE)</f>
        <v>0</v>
      </c>
      <c r="AO1661" s="301">
        <f>HLOOKUP(AO35,'3.  Distribution Rates'!$C$122:$P$135,14,FALSE)</f>
        <v>0</v>
      </c>
      <c r="AP1661" s="301">
        <f>HLOOKUP(AP35,'3.  Distribution Rates'!$C$122:$P$135,14,FALSE)</f>
        <v>0</v>
      </c>
      <c r="AQ1661" s="301">
        <f>HLOOKUP(AQ35,'3.  Distribution Rates'!$C$122:$P$135,14,FALSE)</f>
        <v>0</v>
      </c>
      <c r="AR1661" s="301">
        <f>HLOOKUP(AR35,'3.  Distribution Rates'!$C$122:$P$135,14,FALSE)</f>
        <v>0</v>
      </c>
      <c r="AS1661" s="397"/>
    </row>
    <row r="1662" spans="1:45">
      <c r="B1662" s="285" t="s">
        <v>801</v>
      </c>
      <c r="C1662" s="303"/>
      <c r="D1662" s="245"/>
      <c r="E1662" s="242"/>
      <c r="F1662" s="242"/>
      <c r="G1662" s="242"/>
      <c r="H1662" s="242"/>
      <c r="I1662" s="242"/>
      <c r="J1662" s="242"/>
      <c r="K1662" s="242"/>
      <c r="L1662" s="242"/>
      <c r="M1662" s="242"/>
      <c r="N1662" s="242"/>
      <c r="O1662" s="242"/>
      <c r="P1662" s="242"/>
      <c r="Q1662" s="242"/>
      <c r="R1662" s="253"/>
      <c r="S1662" s="242"/>
      <c r="T1662" s="242"/>
      <c r="U1662" s="242"/>
      <c r="V1662" s="245"/>
      <c r="W1662" s="245"/>
      <c r="X1662" s="245"/>
      <c r="Y1662" s="245"/>
      <c r="Z1662" s="242"/>
      <c r="AA1662" s="242"/>
      <c r="AB1662" s="242"/>
      <c r="AC1662" s="242"/>
      <c r="AD1662" s="242"/>
      <c r="AE1662" s="333">
        <f>'4.  2011-2014 LRAM'!AM149*AE1661</f>
        <v>0</v>
      </c>
      <c r="AF1662" s="333">
        <f>'4.  2011-2014 LRAM'!AN149*AF1661</f>
        <v>0</v>
      </c>
      <c r="AG1662" s="333">
        <f>'4.  2011-2014 LRAM'!AO149*AG1661</f>
        <v>3698.3763742380461</v>
      </c>
      <c r="AH1662" s="333">
        <f>'4.  2011-2014 LRAM'!AP149*AH1661</f>
        <v>0</v>
      </c>
      <c r="AI1662" s="333">
        <f>'4.  2011-2014 LRAM'!AQ149*AI1661</f>
        <v>0</v>
      </c>
      <c r="AJ1662" s="333">
        <f>'4.  2011-2014 LRAM'!AR149*AJ1661</f>
        <v>0</v>
      </c>
      <c r="AK1662" s="333">
        <f>'4.  2011-2014 LRAM'!AS149*AK1661</f>
        <v>0</v>
      </c>
      <c r="AL1662" s="333">
        <f>'4.  2011-2014 LRAM'!AT149*AL1661</f>
        <v>0</v>
      </c>
      <c r="AM1662" s="333">
        <f>'4.  2011-2014 LRAM'!AU149*AM1661</f>
        <v>0</v>
      </c>
      <c r="AN1662" s="333">
        <f>'4.  2011-2014 LRAM'!AV149*AN1661</f>
        <v>0</v>
      </c>
      <c r="AO1662" s="333">
        <f>'4.  2011-2014 LRAM'!AW149*AO1661</f>
        <v>0</v>
      </c>
      <c r="AP1662" s="333">
        <f>'4.  2011-2014 LRAM'!AX149*AP1661</f>
        <v>0</v>
      </c>
      <c r="AQ1662" s="333">
        <f>'4.  2011-2014 LRAM'!AY149*AQ1661</f>
        <v>0</v>
      </c>
      <c r="AR1662" s="333">
        <f>'4.  2011-2014 LRAM'!AZ149*AR1661</f>
        <v>0</v>
      </c>
      <c r="AS1662" s="545">
        <f t="shared" ref="AS1662:AS1665" si="3672">SUM(AE1662:AR1662)</f>
        <v>3698.3763742380461</v>
      </c>
    </row>
    <row r="1663" spans="1:45">
      <c r="B1663" s="285" t="s">
        <v>802</v>
      </c>
      <c r="C1663" s="303"/>
      <c r="D1663" s="245"/>
      <c r="E1663" s="242"/>
      <c r="F1663" s="242"/>
      <c r="G1663" s="242"/>
      <c r="H1663" s="242"/>
      <c r="I1663" s="242"/>
      <c r="J1663" s="242"/>
      <c r="K1663" s="242"/>
      <c r="L1663" s="242"/>
      <c r="M1663" s="242"/>
      <c r="N1663" s="242"/>
      <c r="O1663" s="242"/>
      <c r="P1663" s="242"/>
      <c r="Q1663" s="242"/>
      <c r="R1663" s="253"/>
      <c r="S1663" s="242"/>
      <c r="T1663" s="242"/>
      <c r="U1663" s="242"/>
      <c r="V1663" s="245"/>
      <c r="W1663" s="245"/>
      <c r="X1663" s="245"/>
      <c r="Y1663" s="245"/>
      <c r="Z1663" s="242"/>
      <c r="AA1663" s="242"/>
      <c r="AB1663" s="242"/>
      <c r="AC1663" s="242"/>
      <c r="AD1663" s="242"/>
      <c r="AE1663" s="333">
        <f>'4.  2011-2014 LRAM'!AM288*AE1661</f>
        <v>0</v>
      </c>
      <c r="AF1663" s="333">
        <f>'4.  2011-2014 LRAM'!AN288*AF1661</f>
        <v>693.9214331845028</v>
      </c>
      <c r="AG1663" s="333">
        <f>'4.  2011-2014 LRAM'!AO288*AG1661</f>
        <v>1749.2815569780203</v>
      </c>
      <c r="AH1663" s="333">
        <f>'4.  2011-2014 LRAM'!AP288*AH1661</f>
        <v>138.22915092712083</v>
      </c>
      <c r="AI1663" s="333">
        <f>'4.  2011-2014 LRAM'!AQ288*AI1661</f>
        <v>0</v>
      </c>
      <c r="AJ1663" s="333">
        <f>'4.  2011-2014 LRAM'!AR288*AJ1661</f>
        <v>0</v>
      </c>
      <c r="AK1663" s="333">
        <f>'4.  2011-2014 LRAM'!AS288*AK1661</f>
        <v>0</v>
      </c>
      <c r="AL1663" s="333">
        <f>'4.  2011-2014 LRAM'!AT288*AL1661</f>
        <v>0</v>
      </c>
      <c r="AM1663" s="333">
        <f>'4.  2011-2014 LRAM'!AU288*AM1661</f>
        <v>0</v>
      </c>
      <c r="AN1663" s="333">
        <f>'4.  2011-2014 LRAM'!AV288*AN1661</f>
        <v>0</v>
      </c>
      <c r="AO1663" s="333">
        <f>'4.  2011-2014 LRAM'!AW288*AO1661</f>
        <v>0</v>
      </c>
      <c r="AP1663" s="333">
        <f>'4.  2011-2014 LRAM'!AX288*AP1661</f>
        <v>0</v>
      </c>
      <c r="AQ1663" s="333">
        <f>'4.  2011-2014 LRAM'!AY288*AQ1661</f>
        <v>0</v>
      </c>
      <c r="AR1663" s="333">
        <f>'4.  2011-2014 LRAM'!AZ288*AR1661</f>
        <v>0</v>
      </c>
      <c r="AS1663" s="545">
        <f t="shared" si="3672"/>
        <v>2581.4321410896437</v>
      </c>
    </row>
    <row r="1664" spans="1:45">
      <c r="B1664" s="285" t="s">
        <v>803</v>
      </c>
      <c r="C1664" s="303"/>
      <c r="D1664" s="245"/>
      <c r="E1664" s="242"/>
      <c r="F1664" s="242"/>
      <c r="G1664" s="242"/>
      <c r="H1664" s="242"/>
      <c r="I1664" s="242"/>
      <c r="J1664" s="242"/>
      <c r="K1664" s="242"/>
      <c r="L1664" s="242"/>
      <c r="M1664" s="242"/>
      <c r="N1664" s="242"/>
      <c r="O1664" s="242"/>
      <c r="P1664" s="242"/>
      <c r="Q1664" s="242"/>
      <c r="R1664" s="253"/>
      <c r="S1664" s="242"/>
      <c r="T1664" s="242"/>
      <c r="U1664" s="242"/>
      <c r="V1664" s="245"/>
      <c r="W1664" s="245"/>
      <c r="X1664" s="245"/>
      <c r="Y1664" s="245"/>
      <c r="Z1664" s="242"/>
      <c r="AA1664" s="242"/>
      <c r="AB1664" s="242"/>
      <c r="AC1664" s="242"/>
      <c r="AD1664" s="242"/>
      <c r="AE1664" s="333">
        <f>'4.  2011-2014 LRAM'!AM425*AE1661</f>
        <v>0</v>
      </c>
      <c r="AF1664" s="333">
        <f>'4.  2011-2014 LRAM'!AN425*AF1661</f>
        <v>3893.5511411134462</v>
      </c>
      <c r="AG1664" s="333">
        <f>'4.  2011-2014 LRAM'!AO425*AG1661</f>
        <v>5899.0406628180144</v>
      </c>
      <c r="AH1664" s="333">
        <f>'4.  2011-2014 LRAM'!AP425*AH1661</f>
        <v>440.33105263637538</v>
      </c>
      <c r="AI1664" s="333">
        <f>'4.  2011-2014 LRAM'!AQ425*AI1661</f>
        <v>0</v>
      </c>
      <c r="AJ1664" s="333">
        <f>'4.  2011-2014 LRAM'!AR425*AJ1661</f>
        <v>0</v>
      </c>
      <c r="AK1664" s="333">
        <f>'4.  2011-2014 LRAM'!AS425*AK1661</f>
        <v>0</v>
      </c>
      <c r="AL1664" s="333">
        <f>'4.  2011-2014 LRAM'!AT425*AL1661</f>
        <v>0</v>
      </c>
      <c r="AM1664" s="333">
        <f>'4.  2011-2014 LRAM'!AU425*AM1661</f>
        <v>0</v>
      </c>
      <c r="AN1664" s="333">
        <f>'4.  2011-2014 LRAM'!AV425*AN1661</f>
        <v>0</v>
      </c>
      <c r="AO1664" s="333">
        <f>'4.  2011-2014 LRAM'!AW425*AO1661</f>
        <v>0</v>
      </c>
      <c r="AP1664" s="333">
        <f>'4.  2011-2014 LRAM'!AX425*AP1661</f>
        <v>0</v>
      </c>
      <c r="AQ1664" s="333">
        <f>'4.  2011-2014 LRAM'!AY425*AQ1661</f>
        <v>0</v>
      </c>
      <c r="AR1664" s="333">
        <f>'4.  2011-2014 LRAM'!AZ425*AR1661</f>
        <v>0</v>
      </c>
      <c r="AS1664" s="545">
        <f t="shared" si="3672"/>
        <v>10232.922856567835</v>
      </c>
    </row>
    <row r="1665" spans="2:45">
      <c r="B1665" s="285" t="s">
        <v>804</v>
      </c>
      <c r="C1665" s="303"/>
      <c r="D1665" s="245"/>
      <c r="E1665" s="242"/>
      <c r="F1665" s="242"/>
      <c r="G1665" s="242"/>
      <c r="H1665" s="242"/>
      <c r="I1665" s="242"/>
      <c r="J1665" s="242"/>
      <c r="K1665" s="242"/>
      <c r="L1665" s="242"/>
      <c r="M1665" s="242"/>
      <c r="N1665" s="242"/>
      <c r="O1665" s="242"/>
      <c r="P1665" s="242"/>
      <c r="Q1665" s="242"/>
      <c r="R1665" s="253"/>
      <c r="S1665" s="242"/>
      <c r="T1665" s="242"/>
      <c r="U1665" s="242"/>
      <c r="V1665" s="245"/>
      <c r="W1665" s="245"/>
      <c r="X1665" s="245"/>
      <c r="Y1665" s="245"/>
      <c r="Z1665" s="242"/>
      <c r="AA1665" s="242"/>
      <c r="AB1665" s="242"/>
      <c r="AC1665" s="242"/>
      <c r="AD1665" s="242"/>
      <c r="AE1665" s="333">
        <f>'4.  2011-2014 LRAM'!AM561*AE1661</f>
        <v>0</v>
      </c>
      <c r="AF1665" s="333">
        <f>'4.  2011-2014 LRAM'!AN561*AF1661</f>
        <v>2952.213336969</v>
      </c>
      <c r="AG1665" s="333">
        <f>'4.  2011-2014 LRAM'!AO561*AG1661</f>
        <v>5306.9659659837607</v>
      </c>
      <c r="AH1665" s="333">
        <f>'4.  2011-2014 LRAM'!AP561*AH1661</f>
        <v>419.35924868742001</v>
      </c>
      <c r="AI1665" s="333">
        <f>'4.  2011-2014 LRAM'!AQ561*AI1661</f>
        <v>0</v>
      </c>
      <c r="AJ1665" s="333">
        <f>'4.  2011-2014 LRAM'!AR561*AJ1661</f>
        <v>0</v>
      </c>
      <c r="AK1665" s="333">
        <f>'4.  2011-2014 LRAM'!AS561*AK1661</f>
        <v>0</v>
      </c>
      <c r="AL1665" s="333">
        <f>'4.  2011-2014 LRAM'!AT561*AL1661</f>
        <v>0</v>
      </c>
      <c r="AM1665" s="333">
        <f>'4.  2011-2014 LRAM'!AU561*AM1661</f>
        <v>0</v>
      </c>
      <c r="AN1665" s="333">
        <f>'4.  2011-2014 LRAM'!AV561*AN1661</f>
        <v>0</v>
      </c>
      <c r="AO1665" s="333">
        <f>'4.  2011-2014 LRAM'!AW561*AO1661</f>
        <v>0</v>
      </c>
      <c r="AP1665" s="333">
        <f>'4.  2011-2014 LRAM'!AX561*AP1661</f>
        <v>0</v>
      </c>
      <c r="AQ1665" s="333">
        <f>'4.  2011-2014 LRAM'!AY561*AQ1661</f>
        <v>0</v>
      </c>
      <c r="AR1665" s="333">
        <f>'4.  2011-2014 LRAM'!AZ561*AR1661</f>
        <v>0</v>
      </c>
      <c r="AS1665" s="545">
        <f t="shared" si="3672"/>
        <v>8678.538551640182</v>
      </c>
    </row>
    <row r="1666" spans="2:45">
      <c r="B1666" s="285" t="s">
        <v>805</v>
      </c>
      <c r="C1666" s="303"/>
      <c r="D1666" s="245"/>
      <c r="E1666" s="242"/>
      <c r="F1666" s="242"/>
      <c r="G1666" s="242"/>
      <c r="H1666" s="242"/>
      <c r="I1666" s="242"/>
      <c r="J1666" s="242"/>
      <c r="K1666" s="242"/>
      <c r="L1666" s="242"/>
      <c r="M1666" s="242"/>
      <c r="N1666" s="242"/>
      <c r="O1666" s="242"/>
      <c r="P1666" s="242"/>
      <c r="Q1666" s="242"/>
      <c r="R1666" s="253"/>
      <c r="S1666" s="242"/>
      <c r="T1666" s="242"/>
      <c r="U1666" s="242"/>
      <c r="V1666" s="245"/>
      <c r="W1666" s="245"/>
      <c r="X1666" s="245"/>
      <c r="Y1666" s="245"/>
      <c r="Z1666" s="242"/>
      <c r="AA1666" s="242"/>
      <c r="AB1666" s="242"/>
      <c r="AC1666" s="242"/>
      <c r="AD1666" s="242"/>
      <c r="AE1666" s="333">
        <f t="shared" ref="AE1666:AR1666" si="3673">AE218*AE1661</f>
        <v>0</v>
      </c>
      <c r="AF1666" s="333">
        <f t="shared" si="3673"/>
        <v>14125.442630000001</v>
      </c>
      <c r="AG1666" s="333">
        <f t="shared" si="3673"/>
        <v>14739.418704000003</v>
      </c>
      <c r="AH1666" s="333">
        <f t="shared" si="3673"/>
        <v>5378.8359960000007</v>
      </c>
      <c r="AI1666" s="333">
        <f t="shared" si="3673"/>
        <v>0</v>
      </c>
      <c r="AJ1666" s="333">
        <f t="shared" si="3673"/>
        <v>0</v>
      </c>
      <c r="AK1666" s="333">
        <f t="shared" si="3673"/>
        <v>0</v>
      </c>
      <c r="AL1666" s="333">
        <f t="shared" si="3673"/>
        <v>0</v>
      </c>
      <c r="AM1666" s="333">
        <f t="shared" si="3673"/>
        <v>0</v>
      </c>
      <c r="AN1666" s="333">
        <f t="shared" si="3673"/>
        <v>0</v>
      </c>
      <c r="AO1666" s="333">
        <f t="shared" si="3673"/>
        <v>0</v>
      </c>
      <c r="AP1666" s="333">
        <f t="shared" si="3673"/>
        <v>0</v>
      </c>
      <c r="AQ1666" s="333">
        <f t="shared" si="3673"/>
        <v>0</v>
      </c>
      <c r="AR1666" s="333">
        <f t="shared" si="3673"/>
        <v>0</v>
      </c>
      <c r="AS1666" s="545">
        <f>SUM(AE1666:AR1666)</f>
        <v>34243.697330000003</v>
      </c>
    </row>
    <row r="1667" spans="2:45">
      <c r="B1667" s="285" t="s">
        <v>806</v>
      </c>
      <c r="C1667" s="303"/>
      <c r="D1667" s="245"/>
      <c r="E1667" s="242"/>
      <c r="F1667" s="242"/>
      <c r="G1667" s="242"/>
      <c r="H1667" s="242"/>
      <c r="I1667" s="242"/>
      <c r="J1667" s="242"/>
      <c r="K1667" s="242"/>
      <c r="L1667" s="242"/>
      <c r="M1667" s="242"/>
      <c r="N1667" s="242"/>
      <c r="O1667" s="242"/>
      <c r="P1667" s="242"/>
      <c r="Q1667" s="242"/>
      <c r="R1667" s="253"/>
      <c r="S1667" s="242"/>
      <c r="T1667" s="242"/>
      <c r="U1667" s="242"/>
      <c r="V1667" s="245"/>
      <c r="W1667" s="245"/>
      <c r="X1667" s="245"/>
      <c r="Y1667" s="245"/>
      <c r="Z1667" s="242"/>
      <c r="AA1667" s="242"/>
      <c r="AB1667" s="242"/>
      <c r="AC1667" s="242"/>
      <c r="AD1667" s="242"/>
      <c r="AE1667" s="333">
        <f t="shared" ref="AE1667:AR1667" si="3674">AE408*AE1661</f>
        <v>0</v>
      </c>
      <c r="AF1667" s="333">
        <f t="shared" si="3674"/>
        <v>15664.860119999999</v>
      </c>
      <c r="AG1667" s="333">
        <f t="shared" si="3674"/>
        <v>60229.588320000003</v>
      </c>
      <c r="AH1667" s="333">
        <f t="shared" si="3674"/>
        <v>966.64643999999998</v>
      </c>
      <c r="AI1667" s="333">
        <f t="shared" si="3674"/>
        <v>0</v>
      </c>
      <c r="AJ1667" s="333">
        <f t="shared" si="3674"/>
        <v>0</v>
      </c>
      <c r="AK1667" s="333">
        <f t="shared" si="3674"/>
        <v>0</v>
      </c>
      <c r="AL1667" s="333">
        <f t="shared" si="3674"/>
        <v>0</v>
      </c>
      <c r="AM1667" s="333">
        <f t="shared" si="3674"/>
        <v>0</v>
      </c>
      <c r="AN1667" s="333">
        <f t="shared" si="3674"/>
        <v>0</v>
      </c>
      <c r="AO1667" s="333">
        <f t="shared" si="3674"/>
        <v>0</v>
      </c>
      <c r="AP1667" s="333">
        <f t="shared" si="3674"/>
        <v>0</v>
      </c>
      <c r="AQ1667" s="333">
        <f t="shared" si="3674"/>
        <v>0</v>
      </c>
      <c r="AR1667" s="333">
        <f t="shared" si="3674"/>
        <v>0</v>
      </c>
      <c r="AS1667" s="545">
        <f>SUM(AE1667:AR1667)</f>
        <v>76861.094880000004</v>
      </c>
    </row>
    <row r="1668" spans="2:45">
      <c r="B1668" s="285" t="s">
        <v>807</v>
      </c>
      <c r="C1668" s="303"/>
      <c r="D1668" s="245"/>
      <c r="E1668" s="242"/>
      <c r="F1668" s="242"/>
      <c r="G1668" s="242"/>
      <c r="H1668" s="242"/>
      <c r="I1668" s="242"/>
      <c r="J1668" s="242"/>
      <c r="K1668" s="242"/>
      <c r="L1668" s="242"/>
      <c r="M1668" s="242"/>
      <c r="N1668" s="242"/>
      <c r="O1668" s="242"/>
      <c r="P1668" s="242"/>
      <c r="Q1668" s="242"/>
      <c r="R1668" s="253"/>
      <c r="S1668" s="242"/>
      <c r="T1668" s="242"/>
      <c r="U1668" s="242"/>
      <c r="V1668" s="245"/>
      <c r="W1668" s="245"/>
      <c r="X1668" s="245"/>
      <c r="Y1668" s="245"/>
      <c r="Z1668" s="242"/>
      <c r="AA1668" s="242"/>
      <c r="AB1668" s="242"/>
      <c r="AC1668" s="242"/>
      <c r="AD1668" s="242"/>
      <c r="AE1668" s="333">
        <f t="shared" ref="AE1668:AR1668" si="3675">AE598*AE1661</f>
        <v>0</v>
      </c>
      <c r="AF1668" s="333">
        <f t="shared" si="3675"/>
        <v>21587.22033</v>
      </c>
      <c r="AG1668" s="333">
        <f t="shared" si="3675"/>
        <v>24670.953840000002</v>
      </c>
      <c r="AH1668" s="333">
        <f t="shared" si="3675"/>
        <v>1949.51178</v>
      </c>
      <c r="AI1668" s="333">
        <f t="shared" si="3675"/>
        <v>0</v>
      </c>
      <c r="AJ1668" s="333">
        <f t="shared" si="3675"/>
        <v>0</v>
      </c>
      <c r="AK1668" s="333">
        <f t="shared" si="3675"/>
        <v>0</v>
      </c>
      <c r="AL1668" s="333">
        <f t="shared" si="3675"/>
        <v>0</v>
      </c>
      <c r="AM1668" s="333">
        <f t="shared" si="3675"/>
        <v>0</v>
      </c>
      <c r="AN1668" s="333">
        <f t="shared" si="3675"/>
        <v>0</v>
      </c>
      <c r="AO1668" s="333">
        <f t="shared" si="3675"/>
        <v>0</v>
      </c>
      <c r="AP1668" s="333">
        <f t="shared" si="3675"/>
        <v>0</v>
      </c>
      <c r="AQ1668" s="333">
        <f t="shared" si="3675"/>
        <v>0</v>
      </c>
      <c r="AR1668" s="333">
        <f t="shared" si="3675"/>
        <v>0</v>
      </c>
      <c r="AS1668" s="545">
        <f>SUM(AE1668:AR1668)</f>
        <v>48207.685949999999</v>
      </c>
    </row>
    <row r="1669" spans="2:45">
      <c r="B1669" s="285" t="s">
        <v>808</v>
      </c>
      <c r="C1669" s="303"/>
      <c r="D1669" s="245"/>
      <c r="E1669" s="242"/>
      <c r="F1669" s="242"/>
      <c r="G1669" s="242"/>
      <c r="H1669" s="242"/>
      <c r="I1669" s="242"/>
      <c r="J1669" s="242"/>
      <c r="K1669" s="242"/>
      <c r="L1669" s="242"/>
      <c r="M1669" s="242"/>
      <c r="N1669" s="242"/>
      <c r="O1669" s="242"/>
      <c r="P1669" s="242"/>
      <c r="Q1669" s="242"/>
      <c r="R1669" s="253"/>
      <c r="S1669" s="242"/>
      <c r="T1669" s="242"/>
      <c r="U1669" s="242"/>
      <c r="V1669" s="245"/>
      <c r="W1669" s="245"/>
      <c r="X1669" s="245"/>
      <c r="Y1669" s="245"/>
      <c r="Z1669" s="242"/>
      <c r="AA1669" s="242"/>
      <c r="AB1669" s="242"/>
      <c r="AC1669" s="242"/>
      <c r="AD1669" s="242"/>
      <c r="AE1669" s="333">
        <f t="shared" ref="AE1669:AR1669" si="3676">AE788*AE1661</f>
        <v>0</v>
      </c>
      <c r="AF1669" s="333">
        <f t="shared" si="3676"/>
        <v>0</v>
      </c>
      <c r="AG1669" s="333">
        <f t="shared" si="3676"/>
        <v>0</v>
      </c>
      <c r="AH1669" s="333">
        <f t="shared" si="3676"/>
        <v>0</v>
      </c>
      <c r="AI1669" s="333">
        <f t="shared" si="3676"/>
        <v>0</v>
      </c>
      <c r="AJ1669" s="333">
        <f t="shared" si="3676"/>
        <v>0</v>
      </c>
      <c r="AK1669" s="333">
        <f t="shared" si="3676"/>
        <v>0</v>
      </c>
      <c r="AL1669" s="333">
        <f t="shared" si="3676"/>
        <v>0</v>
      </c>
      <c r="AM1669" s="333">
        <f t="shared" si="3676"/>
        <v>0</v>
      </c>
      <c r="AN1669" s="333">
        <f t="shared" si="3676"/>
        <v>0</v>
      </c>
      <c r="AO1669" s="333">
        <f t="shared" si="3676"/>
        <v>0</v>
      </c>
      <c r="AP1669" s="333">
        <f t="shared" si="3676"/>
        <v>0</v>
      </c>
      <c r="AQ1669" s="333">
        <f t="shared" si="3676"/>
        <v>0</v>
      </c>
      <c r="AR1669" s="333">
        <f t="shared" si="3676"/>
        <v>0</v>
      </c>
      <c r="AS1669" s="545">
        <f t="shared" ref="AS1669:AS1674" si="3677">SUM(AE1669:AR1669)</f>
        <v>0</v>
      </c>
    </row>
    <row r="1670" spans="2:45">
      <c r="B1670" s="285" t="s">
        <v>809</v>
      </c>
      <c r="C1670" s="303"/>
      <c r="D1670" s="245"/>
      <c r="E1670" s="242"/>
      <c r="F1670" s="242"/>
      <c r="G1670" s="242"/>
      <c r="H1670" s="242"/>
      <c r="I1670" s="242"/>
      <c r="J1670" s="242"/>
      <c r="K1670" s="242"/>
      <c r="L1670" s="242"/>
      <c r="M1670" s="242"/>
      <c r="N1670" s="242"/>
      <c r="O1670" s="242"/>
      <c r="P1670" s="242"/>
      <c r="Q1670" s="242"/>
      <c r="R1670" s="253"/>
      <c r="S1670" s="242"/>
      <c r="T1670" s="242"/>
      <c r="U1670" s="242"/>
      <c r="V1670" s="245"/>
      <c r="W1670" s="245"/>
      <c r="X1670" s="245"/>
      <c r="Y1670" s="245"/>
      <c r="Z1670" s="242"/>
      <c r="AA1670" s="242"/>
      <c r="AB1670" s="242"/>
      <c r="AC1670" s="242"/>
      <c r="AD1670" s="242"/>
      <c r="AE1670" s="333">
        <f t="shared" ref="AE1670:AR1670" si="3678">AE983*AE1661</f>
        <v>0</v>
      </c>
      <c r="AF1670" s="333">
        <f t="shared" si="3678"/>
        <v>0</v>
      </c>
      <c r="AG1670" s="333">
        <f t="shared" si="3678"/>
        <v>0</v>
      </c>
      <c r="AH1670" s="333">
        <f t="shared" si="3678"/>
        <v>0</v>
      </c>
      <c r="AI1670" s="333">
        <f t="shared" si="3678"/>
        <v>0</v>
      </c>
      <c r="AJ1670" s="333">
        <f t="shared" si="3678"/>
        <v>0</v>
      </c>
      <c r="AK1670" s="333">
        <f t="shared" si="3678"/>
        <v>0</v>
      </c>
      <c r="AL1670" s="333">
        <f t="shared" si="3678"/>
        <v>0</v>
      </c>
      <c r="AM1670" s="333">
        <f t="shared" si="3678"/>
        <v>0</v>
      </c>
      <c r="AN1670" s="333">
        <f t="shared" si="3678"/>
        <v>0</v>
      </c>
      <c r="AO1670" s="333">
        <f t="shared" si="3678"/>
        <v>0</v>
      </c>
      <c r="AP1670" s="333">
        <f t="shared" si="3678"/>
        <v>0</v>
      </c>
      <c r="AQ1670" s="333">
        <f t="shared" si="3678"/>
        <v>0</v>
      </c>
      <c r="AR1670" s="333">
        <f t="shared" si="3678"/>
        <v>0</v>
      </c>
      <c r="AS1670" s="545">
        <f t="shared" si="3677"/>
        <v>0</v>
      </c>
    </row>
    <row r="1671" spans="2:45">
      <c r="B1671" s="285" t="s">
        <v>810</v>
      </c>
      <c r="C1671" s="303"/>
      <c r="D1671" s="245"/>
      <c r="E1671" s="242"/>
      <c r="F1671" s="242"/>
      <c r="G1671" s="242"/>
      <c r="H1671" s="242"/>
      <c r="I1671" s="242"/>
      <c r="J1671" s="242"/>
      <c r="K1671" s="242"/>
      <c r="L1671" s="242"/>
      <c r="M1671" s="242"/>
      <c r="N1671" s="242"/>
      <c r="O1671" s="242"/>
      <c r="P1671" s="242"/>
      <c r="Q1671" s="242"/>
      <c r="R1671" s="253"/>
      <c r="S1671" s="242"/>
      <c r="T1671" s="242"/>
      <c r="U1671" s="242"/>
      <c r="V1671" s="245"/>
      <c r="W1671" s="245"/>
      <c r="X1671" s="245"/>
      <c r="Y1671" s="245"/>
      <c r="Z1671" s="242"/>
      <c r="AA1671" s="242"/>
      <c r="AB1671" s="242"/>
      <c r="AC1671" s="242"/>
      <c r="AD1671" s="242"/>
      <c r="AE1671" s="333">
        <f t="shared" ref="AE1671:AR1671" si="3679">AE1178*AE1661</f>
        <v>0</v>
      </c>
      <c r="AF1671" s="333">
        <f t="shared" si="3679"/>
        <v>0</v>
      </c>
      <c r="AG1671" s="333">
        <f t="shared" si="3679"/>
        <v>0</v>
      </c>
      <c r="AH1671" s="333">
        <f t="shared" si="3679"/>
        <v>0</v>
      </c>
      <c r="AI1671" s="333">
        <f t="shared" si="3679"/>
        <v>0</v>
      </c>
      <c r="AJ1671" s="333">
        <f t="shared" si="3679"/>
        <v>0</v>
      </c>
      <c r="AK1671" s="333">
        <f t="shared" si="3679"/>
        <v>0</v>
      </c>
      <c r="AL1671" s="333">
        <f t="shared" si="3679"/>
        <v>0</v>
      </c>
      <c r="AM1671" s="333">
        <f t="shared" si="3679"/>
        <v>0</v>
      </c>
      <c r="AN1671" s="333">
        <f t="shared" si="3679"/>
        <v>0</v>
      </c>
      <c r="AO1671" s="333">
        <f t="shared" si="3679"/>
        <v>0</v>
      </c>
      <c r="AP1671" s="333">
        <f t="shared" si="3679"/>
        <v>0</v>
      </c>
      <c r="AQ1671" s="333">
        <f t="shared" si="3679"/>
        <v>0</v>
      </c>
      <c r="AR1671" s="333">
        <f t="shared" si="3679"/>
        <v>0</v>
      </c>
      <c r="AS1671" s="545">
        <f t="shared" si="3677"/>
        <v>0</v>
      </c>
    </row>
    <row r="1672" spans="2:45">
      <c r="B1672" s="285" t="s">
        <v>811</v>
      </c>
      <c r="C1672" s="303"/>
      <c r="D1672" s="245"/>
      <c r="E1672" s="242"/>
      <c r="F1672" s="242"/>
      <c r="G1672" s="242"/>
      <c r="H1672" s="242"/>
      <c r="I1672" s="242"/>
      <c r="J1672" s="242"/>
      <c r="K1672" s="242"/>
      <c r="L1672" s="242"/>
      <c r="M1672" s="242"/>
      <c r="N1672" s="242"/>
      <c r="O1672" s="242"/>
      <c r="P1672" s="242"/>
      <c r="Q1672" s="242"/>
      <c r="R1672" s="253"/>
      <c r="S1672" s="242"/>
      <c r="T1672" s="242"/>
      <c r="U1672" s="242"/>
      <c r="V1672" s="245"/>
      <c r="W1672" s="245"/>
      <c r="X1672" s="245"/>
      <c r="Y1672" s="245"/>
      <c r="Z1672" s="242"/>
      <c r="AA1672" s="242"/>
      <c r="AB1672" s="242"/>
      <c r="AC1672" s="242"/>
      <c r="AD1672" s="242"/>
      <c r="AE1672" s="333">
        <f t="shared" ref="AE1672:AR1672" si="3680">AE1373*AE1661</f>
        <v>0</v>
      </c>
      <c r="AF1672" s="333">
        <f t="shared" si="3680"/>
        <v>0</v>
      </c>
      <c r="AG1672" s="333">
        <f t="shared" si="3680"/>
        <v>0</v>
      </c>
      <c r="AH1672" s="333">
        <f t="shared" si="3680"/>
        <v>0</v>
      </c>
      <c r="AI1672" s="333">
        <f t="shared" si="3680"/>
        <v>0</v>
      </c>
      <c r="AJ1672" s="333">
        <f t="shared" si="3680"/>
        <v>0</v>
      </c>
      <c r="AK1672" s="333">
        <f t="shared" si="3680"/>
        <v>0</v>
      </c>
      <c r="AL1672" s="333">
        <f t="shared" si="3680"/>
        <v>0</v>
      </c>
      <c r="AM1672" s="333">
        <f t="shared" si="3680"/>
        <v>0</v>
      </c>
      <c r="AN1672" s="333">
        <f t="shared" si="3680"/>
        <v>0</v>
      </c>
      <c r="AO1672" s="333">
        <f t="shared" si="3680"/>
        <v>0</v>
      </c>
      <c r="AP1672" s="333">
        <f t="shared" si="3680"/>
        <v>0</v>
      </c>
      <c r="AQ1672" s="333">
        <f t="shared" si="3680"/>
        <v>0</v>
      </c>
      <c r="AR1672" s="333">
        <f t="shared" si="3680"/>
        <v>0</v>
      </c>
      <c r="AS1672" s="545">
        <f t="shared" si="3677"/>
        <v>0</v>
      </c>
    </row>
    <row r="1673" spans="2:45">
      <c r="B1673" s="285" t="s">
        <v>812</v>
      </c>
      <c r="C1673" s="303"/>
      <c r="D1673" s="245"/>
      <c r="E1673" s="242"/>
      <c r="F1673" s="242"/>
      <c r="G1673" s="242"/>
      <c r="H1673" s="242"/>
      <c r="I1673" s="242"/>
      <c r="J1673" s="242"/>
      <c r="K1673" s="242"/>
      <c r="L1673" s="242"/>
      <c r="M1673" s="242"/>
      <c r="N1673" s="242"/>
      <c r="O1673" s="242"/>
      <c r="P1673" s="242"/>
      <c r="Q1673" s="242"/>
      <c r="R1673" s="253"/>
      <c r="S1673" s="242"/>
      <c r="T1673" s="242"/>
      <c r="U1673" s="242"/>
      <c r="V1673" s="245"/>
      <c r="W1673" s="245"/>
      <c r="X1673" s="245"/>
      <c r="Y1673" s="245"/>
      <c r="Z1673" s="242"/>
      <c r="AA1673" s="242"/>
      <c r="AB1673" s="242"/>
      <c r="AC1673" s="242"/>
      <c r="AD1673" s="242"/>
      <c r="AE1673" s="333">
        <f t="shared" ref="AE1673:AR1673" si="3681">AE1567*AE1661</f>
        <v>0</v>
      </c>
      <c r="AF1673" s="333">
        <f t="shared" si="3681"/>
        <v>0</v>
      </c>
      <c r="AG1673" s="333">
        <f t="shared" si="3681"/>
        <v>0</v>
      </c>
      <c r="AH1673" s="333">
        <f t="shared" si="3681"/>
        <v>0</v>
      </c>
      <c r="AI1673" s="333">
        <f t="shared" si="3681"/>
        <v>0</v>
      </c>
      <c r="AJ1673" s="333">
        <f t="shared" si="3681"/>
        <v>0</v>
      </c>
      <c r="AK1673" s="333">
        <f t="shared" si="3681"/>
        <v>0</v>
      </c>
      <c r="AL1673" s="333">
        <f t="shared" si="3681"/>
        <v>0</v>
      </c>
      <c r="AM1673" s="333">
        <f t="shared" si="3681"/>
        <v>0</v>
      </c>
      <c r="AN1673" s="333">
        <f t="shared" si="3681"/>
        <v>0</v>
      </c>
      <c r="AO1673" s="333">
        <f t="shared" si="3681"/>
        <v>0</v>
      </c>
      <c r="AP1673" s="333">
        <f t="shared" si="3681"/>
        <v>0</v>
      </c>
      <c r="AQ1673" s="333">
        <f t="shared" si="3681"/>
        <v>0</v>
      </c>
      <c r="AR1673" s="333">
        <f t="shared" si="3681"/>
        <v>0</v>
      </c>
      <c r="AS1673" s="545">
        <f t="shared" si="3677"/>
        <v>0</v>
      </c>
    </row>
    <row r="1674" spans="2:45" ht="15.75">
      <c r="B1674" s="307" t="s">
        <v>907</v>
      </c>
      <c r="C1674" s="303"/>
      <c r="D1674" s="265"/>
      <c r="E1674" s="295"/>
      <c r="F1674" s="295"/>
      <c r="G1674" s="295"/>
      <c r="H1674" s="295"/>
      <c r="I1674" s="295"/>
      <c r="J1674" s="295"/>
      <c r="K1674" s="295"/>
      <c r="L1674" s="295"/>
      <c r="M1674" s="295"/>
      <c r="N1674" s="295"/>
      <c r="O1674" s="295"/>
      <c r="P1674" s="295"/>
      <c r="Q1674" s="295"/>
      <c r="R1674" s="262"/>
      <c r="S1674" s="295"/>
      <c r="T1674" s="295"/>
      <c r="U1674" s="295"/>
      <c r="V1674" s="265"/>
      <c r="W1674" s="265"/>
      <c r="X1674" s="265"/>
      <c r="Y1674" s="265"/>
      <c r="Z1674" s="295"/>
      <c r="AA1674" s="295"/>
      <c r="AB1674" s="295"/>
      <c r="AC1674" s="295"/>
      <c r="AD1674" s="295"/>
      <c r="AE1674" s="304">
        <f>SUM(AE1662:AE1673)</f>
        <v>0</v>
      </c>
      <c r="AF1674" s="304">
        <f t="shared" ref="AF1674:AR1674" si="3682">SUM(AF1662:AF1673)</f>
        <v>58917.208991266947</v>
      </c>
      <c r="AG1674" s="304">
        <f t="shared" si="3682"/>
        <v>116293.62542401785</v>
      </c>
      <c r="AH1674" s="304">
        <f t="shared" si="3682"/>
        <v>9292.9136682509179</v>
      </c>
      <c r="AI1674" s="304">
        <f t="shared" si="3682"/>
        <v>0</v>
      </c>
      <c r="AJ1674" s="304">
        <f t="shared" si="3682"/>
        <v>0</v>
      </c>
      <c r="AK1674" s="304">
        <f t="shared" si="3682"/>
        <v>0</v>
      </c>
      <c r="AL1674" s="304">
        <f t="shared" si="3682"/>
        <v>0</v>
      </c>
      <c r="AM1674" s="304">
        <f t="shared" si="3682"/>
        <v>0</v>
      </c>
      <c r="AN1674" s="304">
        <f t="shared" si="3682"/>
        <v>0</v>
      </c>
      <c r="AO1674" s="304">
        <f t="shared" si="3682"/>
        <v>0</v>
      </c>
      <c r="AP1674" s="304">
        <f t="shared" si="3682"/>
        <v>0</v>
      </c>
      <c r="AQ1674" s="304">
        <f t="shared" si="3682"/>
        <v>0</v>
      </c>
      <c r="AR1674" s="304">
        <f t="shared" si="3682"/>
        <v>0</v>
      </c>
      <c r="AS1674" s="361">
        <f t="shared" si="3677"/>
        <v>184503.74808353573</v>
      </c>
    </row>
    <row r="1675" spans="2:45" ht="15.75">
      <c r="B1675" s="307" t="s">
        <v>908</v>
      </c>
      <c r="C1675" s="303"/>
      <c r="D1675" s="308"/>
      <c r="E1675" s="295"/>
      <c r="F1675" s="295"/>
      <c r="G1675" s="295"/>
      <c r="H1675" s="295"/>
      <c r="I1675" s="295"/>
      <c r="J1675" s="295"/>
      <c r="K1675" s="295"/>
      <c r="L1675" s="295"/>
      <c r="M1675" s="295"/>
      <c r="N1675" s="295"/>
      <c r="O1675" s="295"/>
      <c r="P1675" s="295"/>
      <c r="Q1675" s="295"/>
      <c r="R1675" s="262"/>
      <c r="S1675" s="295"/>
      <c r="T1675" s="295"/>
      <c r="U1675" s="295"/>
      <c r="V1675" s="265"/>
      <c r="W1675" s="265"/>
      <c r="X1675" s="265"/>
      <c r="Y1675" s="265"/>
      <c r="Z1675" s="295"/>
      <c r="AA1675" s="295"/>
      <c r="AB1675" s="295"/>
      <c r="AC1675" s="295"/>
      <c r="AD1675" s="295"/>
      <c r="AE1675" s="305">
        <f>AE1659*AE1661</f>
        <v>0</v>
      </c>
      <c r="AF1675" s="305">
        <f t="shared" ref="AF1675:AR1675" si="3683">AF1659*AF1661</f>
        <v>0</v>
      </c>
      <c r="AG1675" s="305">
        <f t="shared" si="3683"/>
        <v>0</v>
      </c>
      <c r="AH1675" s="305">
        <f t="shared" si="3683"/>
        <v>0</v>
      </c>
      <c r="AI1675" s="305">
        <f t="shared" si="3683"/>
        <v>0</v>
      </c>
      <c r="AJ1675" s="305">
        <f t="shared" si="3683"/>
        <v>0</v>
      </c>
      <c r="AK1675" s="305">
        <f t="shared" si="3683"/>
        <v>0</v>
      </c>
      <c r="AL1675" s="305">
        <f t="shared" si="3683"/>
        <v>0</v>
      </c>
      <c r="AM1675" s="305">
        <f t="shared" si="3683"/>
        <v>0</v>
      </c>
      <c r="AN1675" s="305">
        <f t="shared" si="3683"/>
        <v>0</v>
      </c>
      <c r="AO1675" s="305">
        <f t="shared" si="3683"/>
        <v>0</v>
      </c>
      <c r="AP1675" s="305">
        <f t="shared" si="3683"/>
        <v>0</v>
      </c>
      <c r="AQ1675" s="305">
        <f t="shared" si="3683"/>
        <v>0</v>
      </c>
      <c r="AR1675" s="305">
        <f t="shared" si="3683"/>
        <v>0</v>
      </c>
      <c r="AS1675" s="361">
        <f>SUM(AE1675:AR1675)</f>
        <v>0</v>
      </c>
    </row>
    <row r="1676" spans="2:45" ht="15.75">
      <c r="B1676" s="307" t="s">
        <v>909</v>
      </c>
      <c r="C1676" s="303"/>
      <c r="D1676" s="308"/>
      <c r="E1676" s="295"/>
      <c r="F1676" s="295"/>
      <c r="G1676" s="295"/>
      <c r="H1676" s="295"/>
      <c r="I1676" s="295"/>
      <c r="J1676" s="295"/>
      <c r="K1676" s="295"/>
      <c r="L1676" s="295"/>
      <c r="M1676" s="295"/>
      <c r="N1676" s="295"/>
      <c r="O1676" s="295"/>
      <c r="P1676" s="295"/>
      <c r="Q1676" s="295"/>
      <c r="R1676" s="262"/>
      <c r="S1676" s="295"/>
      <c r="T1676" s="295"/>
      <c r="U1676" s="295"/>
      <c r="V1676" s="308"/>
      <c r="W1676" s="308"/>
      <c r="X1676" s="308"/>
      <c r="Y1676" s="308"/>
      <c r="Z1676" s="295"/>
      <c r="AA1676" s="295"/>
      <c r="AB1676" s="295"/>
      <c r="AC1676" s="295"/>
      <c r="AD1676" s="295"/>
      <c r="AE1676" s="309"/>
      <c r="AF1676" s="309"/>
      <c r="AG1676" s="309"/>
      <c r="AH1676" s="309"/>
      <c r="AI1676" s="309"/>
      <c r="AJ1676" s="309"/>
      <c r="AK1676" s="309"/>
      <c r="AL1676" s="309"/>
      <c r="AM1676" s="309"/>
      <c r="AN1676" s="309"/>
      <c r="AO1676" s="309"/>
      <c r="AP1676" s="309"/>
      <c r="AQ1676" s="309"/>
      <c r="AR1676" s="309"/>
      <c r="AS1676" s="361">
        <f>AS1674-AS1675</f>
        <v>184503.74808353573</v>
      </c>
    </row>
    <row r="1677" spans="2:45">
      <c r="B1677" s="336"/>
      <c r="C1677" s="398"/>
      <c r="D1677" s="398"/>
      <c r="E1677" s="399"/>
      <c r="F1677" s="399"/>
      <c r="G1677" s="399"/>
      <c r="H1677" s="399"/>
      <c r="I1677" s="399"/>
      <c r="J1677" s="399"/>
      <c r="K1677" s="399"/>
      <c r="L1677" s="399"/>
      <c r="M1677" s="399"/>
      <c r="N1677" s="399"/>
      <c r="O1677" s="399"/>
      <c r="P1677" s="399"/>
      <c r="Q1677" s="399"/>
      <c r="R1677" s="400"/>
      <c r="S1677" s="399"/>
      <c r="T1677" s="399"/>
      <c r="U1677" s="399"/>
      <c r="V1677" s="398"/>
      <c r="W1677" s="401"/>
      <c r="X1677" s="398"/>
      <c r="Y1677" s="398"/>
      <c r="Z1677" s="399"/>
      <c r="AA1677" s="399"/>
      <c r="AB1677" s="399"/>
      <c r="AC1677" s="399"/>
      <c r="AD1677" s="399"/>
      <c r="AE1677" s="684"/>
      <c r="AF1677" s="684"/>
      <c r="AG1677" s="684"/>
      <c r="AH1677" s="684"/>
      <c r="AI1677" s="684"/>
      <c r="AJ1677" s="684"/>
      <c r="AK1677" s="684"/>
      <c r="AL1677" s="684"/>
      <c r="AM1677" s="684"/>
      <c r="AN1677" s="684"/>
      <c r="AO1677" s="684"/>
      <c r="AP1677" s="684"/>
      <c r="AQ1677" s="684"/>
      <c r="AR1677" s="684"/>
      <c r="AS1677" s="700"/>
    </row>
    <row r="1678" spans="2:45" ht="19.5" customHeight="1">
      <c r="B1678" s="324" t="s">
        <v>579</v>
      </c>
      <c r="C1678" s="342"/>
      <c r="D1678" s="343"/>
      <c r="E1678" s="343"/>
      <c r="F1678" s="343"/>
      <c r="G1678" s="343"/>
      <c r="H1678" s="343"/>
      <c r="I1678" s="343"/>
      <c r="J1678" s="343"/>
      <c r="K1678" s="343"/>
      <c r="L1678" s="343"/>
      <c r="M1678" s="343"/>
      <c r="N1678" s="343"/>
      <c r="O1678" s="343"/>
      <c r="P1678" s="343"/>
      <c r="Q1678" s="343"/>
      <c r="R1678" s="343"/>
      <c r="S1678" s="343"/>
      <c r="T1678" s="343"/>
      <c r="U1678" s="343"/>
      <c r="V1678" s="327"/>
      <c r="W1678" s="328"/>
      <c r="X1678" s="343"/>
      <c r="Y1678" s="343"/>
      <c r="Z1678" s="343"/>
      <c r="AA1678" s="343"/>
      <c r="AB1678" s="343"/>
      <c r="AC1678" s="343"/>
      <c r="AD1678" s="343"/>
      <c r="AE1678" s="344"/>
      <c r="AF1678" s="344"/>
      <c r="AG1678" s="344"/>
      <c r="AH1678" s="344"/>
      <c r="AI1678" s="344"/>
      <c r="AJ1678" s="344"/>
      <c r="AK1678" s="344"/>
      <c r="AL1678" s="344"/>
      <c r="AM1678" s="344"/>
      <c r="AN1678" s="344"/>
      <c r="AO1678" s="344"/>
      <c r="AP1678" s="344"/>
      <c r="AQ1678" s="344"/>
      <c r="AR1678" s="344"/>
      <c r="AS1678" s="344"/>
    </row>
    <row r="1679" spans="2:45" ht="19.5" customHeight="1">
      <c r="B1679" s="673"/>
      <c r="C1679" s="674"/>
      <c r="D1679" s="655"/>
      <c r="E1679" s="655"/>
      <c r="F1679" s="655"/>
      <c r="G1679" s="655"/>
      <c r="H1679" s="655"/>
      <c r="I1679" s="655"/>
      <c r="J1679" s="655"/>
      <c r="K1679" s="655"/>
      <c r="L1679" s="655"/>
      <c r="M1679" s="655"/>
      <c r="N1679" s="655"/>
      <c r="O1679" s="655"/>
      <c r="P1679" s="655"/>
      <c r="Q1679" s="655"/>
      <c r="R1679" s="655"/>
      <c r="S1679" s="655"/>
      <c r="T1679" s="655"/>
      <c r="U1679" s="655"/>
      <c r="V1679" s="266"/>
      <c r="W1679" s="675"/>
      <c r="X1679" s="655"/>
      <c r="Y1679" s="655"/>
      <c r="Z1679" s="655"/>
      <c r="AA1679" s="655"/>
      <c r="AB1679" s="655"/>
      <c r="AC1679" s="655"/>
      <c r="AD1679" s="655"/>
      <c r="AE1679" s="221"/>
      <c r="AF1679" s="221"/>
      <c r="AG1679" s="221"/>
      <c r="AH1679" s="221"/>
      <c r="AI1679" s="221"/>
      <c r="AJ1679" s="221"/>
      <c r="AK1679" s="221"/>
      <c r="AL1679" s="221"/>
      <c r="AM1679" s="221"/>
      <c r="AN1679" s="221"/>
      <c r="AO1679" s="221"/>
      <c r="AP1679" s="221"/>
      <c r="AQ1679" s="221"/>
      <c r="AR1679" s="221"/>
      <c r="AS1679" s="221"/>
    </row>
    <row r="1680" spans="2:45" ht="15.75">
      <c r="B1680" s="243" t="s">
        <v>819</v>
      </c>
      <c r="C1680" s="244"/>
      <c r="D1680" s="513" t="s">
        <v>523</v>
      </c>
      <c r="E1680" s="219"/>
      <c r="F1680" s="513"/>
      <c r="G1680" s="219"/>
      <c r="H1680" s="219"/>
      <c r="I1680" s="219"/>
      <c r="J1680" s="219"/>
      <c r="K1680" s="219"/>
      <c r="L1680" s="219"/>
      <c r="M1680" s="219"/>
      <c r="N1680" s="219"/>
      <c r="O1680" s="219"/>
      <c r="P1680" s="219"/>
      <c r="Q1680" s="219"/>
      <c r="R1680" s="244"/>
      <c r="S1680" s="219"/>
      <c r="T1680" s="219"/>
      <c r="U1680" s="219"/>
      <c r="V1680" s="219"/>
      <c r="W1680" s="219"/>
      <c r="X1680" s="219"/>
      <c r="Y1680" s="219"/>
      <c r="Z1680" s="219"/>
      <c r="AA1680" s="219"/>
      <c r="AB1680" s="219"/>
      <c r="AC1680" s="219"/>
      <c r="AD1680" s="219"/>
      <c r="AE1680" s="233"/>
      <c r="AF1680" s="231"/>
      <c r="AG1680" s="231"/>
      <c r="AH1680" s="231"/>
      <c r="AI1680" s="231"/>
      <c r="AJ1680" s="231"/>
      <c r="AK1680" s="231"/>
      <c r="AL1680" s="231"/>
      <c r="AM1680" s="231"/>
      <c r="AN1680" s="231"/>
      <c r="AO1680" s="231"/>
      <c r="AP1680" s="231"/>
      <c r="AQ1680" s="231"/>
      <c r="AR1680" s="231"/>
    </row>
    <row r="1681" spans="1:45" ht="39.75" customHeight="1">
      <c r="B1681" s="1123" t="s">
        <v>211</v>
      </c>
      <c r="C1681" s="1125" t="s">
        <v>33</v>
      </c>
      <c r="D1681" s="246" t="s">
        <v>421</v>
      </c>
      <c r="E1681" s="1129" t="s">
        <v>209</v>
      </c>
      <c r="F1681" s="1130"/>
      <c r="G1681" s="1130"/>
      <c r="H1681" s="1130"/>
      <c r="I1681" s="1130"/>
      <c r="J1681" s="1130"/>
      <c r="K1681" s="1130"/>
      <c r="L1681" s="1130"/>
      <c r="M1681" s="1130"/>
      <c r="N1681" s="1130"/>
      <c r="O1681" s="1130"/>
      <c r="P1681" s="1131"/>
      <c r="Q1681" s="1127" t="s">
        <v>213</v>
      </c>
      <c r="R1681" s="246" t="s">
        <v>422</v>
      </c>
      <c r="S1681" s="1120" t="s">
        <v>212</v>
      </c>
      <c r="T1681" s="1121"/>
      <c r="U1681" s="1121"/>
      <c r="V1681" s="1121"/>
      <c r="W1681" s="1121"/>
      <c r="X1681" s="1121"/>
      <c r="Y1681" s="1121"/>
      <c r="Z1681" s="1121"/>
      <c r="AA1681" s="1121"/>
      <c r="AB1681" s="1121"/>
      <c r="AC1681" s="1121"/>
      <c r="AD1681" s="1132"/>
      <c r="AE1681" s="1120" t="s">
        <v>242</v>
      </c>
      <c r="AF1681" s="1121"/>
      <c r="AG1681" s="1121"/>
      <c r="AH1681" s="1121"/>
      <c r="AI1681" s="1121"/>
      <c r="AJ1681" s="1121"/>
      <c r="AK1681" s="1121"/>
      <c r="AL1681" s="1121"/>
      <c r="AM1681" s="1121"/>
      <c r="AN1681" s="1121"/>
      <c r="AO1681" s="1121"/>
      <c r="AP1681" s="1121"/>
      <c r="AQ1681" s="1121"/>
      <c r="AR1681" s="1121"/>
      <c r="AS1681" s="1122"/>
    </row>
    <row r="1682" spans="1:45" ht="65.25" customHeight="1">
      <c r="B1682" s="1124"/>
      <c r="C1682" s="1126"/>
      <c r="D1682" s="247">
        <v>2027</v>
      </c>
      <c r="E1682" s="247">
        <v>2028</v>
      </c>
      <c r="F1682" s="247">
        <v>2029</v>
      </c>
      <c r="G1682" s="247">
        <v>2030</v>
      </c>
      <c r="H1682" s="247">
        <v>2031</v>
      </c>
      <c r="I1682" s="247">
        <v>2032</v>
      </c>
      <c r="J1682" s="247">
        <v>2033</v>
      </c>
      <c r="K1682" s="247">
        <v>2034</v>
      </c>
      <c r="L1682" s="247">
        <v>2035</v>
      </c>
      <c r="M1682" s="247">
        <v>2036</v>
      </c>
      <c r="N1682" s="247">
        <v>2037</v>
      </c>
      <c r="O1682" s="247">
        <v>2038</v>
      </c>
      <c r="P1682" s="247">
        <v>2039</v>
      </c>
      <c r="Q1682" s="1128"/>
      <c r="R1682" s="247">
        <v>2027</v>
      </c>
      <c r="S1682" s="247">
        <v>2028</v>
      </c>
      <c r="T1682" s="247">
        <v>2029</v>
      </c>
      <c r="U1682" s="247">
        <v>2030</v>
      </c>
      <c r="V1682" s="247">
        <v>2031</v>
      </c>
      <c r="W1682" s="247">
        <v>2032</v>
      </c>
      <c r="X1682" s="247">
        <v>2033</v>
      </c>
      <c r="Y1682" s="247">
        <v>2034</v>
      </c>
      <c r="Z1682" s="247">
        <v>2035</v>
      </c>
      <c r="AA1682" s="247">
        <v>2036</v>
      </c>
      <c r="AB1682" s="247">
        <v>2037</v>
      </c>
      <c r="AC1682" s="247">
        <v>2038</v>
      </c>
      <c r="AD1682" s="247">
        <v>2039</v>
      </c>
      <c r="AE1682" s="247" t="str">
        <f>'1.  LRAMVA Summary'!$D$53</f>
        <v>Residential</v>
      </c>
      <c r="AF1682" s="247" t="str">
        <f>'1.  LRAMVA Summary'!$E$53</f>
        <v>GS&lt;50 kW</v>
      </c>
      <c r="AG1682" s="247" t="str">
        <f>'1.  LRAMVA Summary'!$F$53</f>
        <v>GS&gt;50 KW - Thermal Demand Meter</v>
      </c>
      <c r="AH1682" s="247" t="str">
        <f>'1.  LRAMVA Summary'!$G$53</f>
        <v>GS&gt;50 KW - Interval Meter</v>
      </c>
      <c r="AI1682" s="247" t="str">
        <f>'1.  LRAMVA Summary'!$H$53</f>
        <v>Street Lighting</v>
      </c>
      <c r="AJ1682" s="247" t="str">
        <f>'1.  LRAMVA Summary'!$I$53</f>
        <v/>
      </c>
      <c r="AK1682" s="247" t="str">
        <f>'1.  LRAMVA Summary'!$J$53</f>
        <v/>
      </c>
      <c r="AL1682" s="247" t="str">
        <f>'1.  LRAMVA Summary'!$K$53</f>
        <v/>
      </c>
      <c r="AM1682" s="247" t="str">
        <f>'1.  LRAMVA Summary'!$L$53</f>
        <v/>
      </c>
      <c r="AN1682" s="247" t="str">
        <f>'1.  LRAMVA Summary'!$M$53</f>
        <v/>
      </c>
      <c r="AO1682" s="247" t="str">
        <f>'1.  LRAMVA Summary'!$N$53</f>
        <v/>
      </c>
      <c r="AP1682" s="247" t="str">
        <f>'1.  LRAMVA Summary'!$O$53</f>
        <v/>
      </c>
      <c r="AQ1682" s="247" t="str">
        <f>'1.  LRAMVA Summary'!$P$53</f>
        <v/>
      </c>
      <c r="AR1682" s="247" t="str">
        <f>'1.  LRAMVA Summary'!$Q$53</f>
        <v/>
      </c>
      <c r="AS1682" s="249" t="str">
        <f>'1.  LRAMVA Summary'!$R$53</f>
        <v>Total</v>
      </c>
    </row>
    <row r="1683" spans="1:45" ht="15" hidden="1" customHeight="1" outlineLevel="1">
      <c r="A1683" s="466"/>
      <c r="B1683" s="256"/>
      <c r="C1683" s="267"/>
      <c r="D1683" s="253"/>
      <c r="E1683" s="253"/>
      <c r="F1683" s="253"/>
      <c r="G1683" s="253"/>
      <c r="H1683" s="253"/>
      <c r="I1683" s="253"/>
      <c r="J1683" s="253"/>
      <c r="K1683" s="253"/>
      <c r="L1683" s="253"/>
      <c r="M1683" s="253"/>
      <c r="N1683" s="253"/>
      <c r="O1683" s="253"/>
      <c r="P1683" s="253"/>
      <c r="Q1683" s="253"/>
      <c r="R1683" s="253"/>
      <c r="S1683" s="253"/>
      <c r="T1683" s="253"/>
      <c r="U1683" s="253"/>
      <c r="V1683" s="253"/>
      <c r="W1683" s="253"/>
      <c r="X1683" s="253"/>
      <c r="Y1683" s="253"/>
      <c r="Z1683" s="253"/>
      <c r="AA1683" s="253"/>
      <c r="AB1683" s="253"/>
      <c r="AC1683" s="253"/>
      <c r="AD1683" s="253"/>
      <c r="AE1683" s="253">
        <f>'1.  LRAMVA Summary'!D745</f>
        <v>0</v>
      </c>
      <c r="AF1683" s="253">
        <f>'1.  LRAMVA Summary'!E745</f>
        <v>0</v>
      </c>
      <c r="AG1683" s="253">
        <f>'1.  LRAMVA Summary'!F745</f>
        <v>0</v>
      </c>
      <c r="AH1683" s="253">
        <f>'1.  LRAMVA Summary'!G745</f>
        <v>0</v>
      </c>
      <c r="AI1683" s="253">
        <f>'1.  LRAMVA Summary'!H745</f>
        <v>0</v>
      </c>
      <c r="AJ1683" s="253">
        <f>'1.  LRAMVA Summary'!I745</f>
        <v>0</v>
      </c>
      <c r="AK1683" s="253">
        <f>'1.  LRAMVA Summary'!J745</f>
        <v>0</v>
      </c>
      <c r="AL1683" s="253">
        <f>'1.  LRAMVA Summary'!K745</f>
        <v>0</v>
      </c>
      <c r="AM1683" s="253">
        <f>'1.  LRAMVA Summary'!L745</f>
        <v>0</v>
      </c>
      <c r="AN1683" s="253">
        <f>'1.  LRAMVA Summary'!M745</f>
        <v>0</v>
      </c>
      <c r="AO1683" s="253">
        <f>'1.  LRAMVA Summary'!N745</f>
        <v>0</v>
      </c>
      <c r="AP1683" s="253">
        <f>'1.  LRAMVA Summary'!O745</f>
        <v>0</v>
      </c>
      <c r="AQ1683" s="253">
        <f>'1.  LRAMVA Summary'!P745</f>
        <v>0</v>
      </c>
      <c r="AR1683" s="253">
        <f>'1.  LRAMVA Summary'!Q745</f>
        <v>0</v>
      </c>
      <c r="AS1683" s="254"/>
    </row>
    <row r="1684" spans="1:45" ht="15.75" collapsed="1">
      <c r="B1684" s="740"/>
      <c r="C1684" s="296"/>
      <c r="D1684" s="296"/>
      <c r="E1684" s="296"/>
      <c r="F1684" s="296"/>
      <c r="G1684" s="296"/>
      <c r="H1684" s="296"/>
      <c r="I1684" s="296"/>
      <c r="J1684" s="296"/>
      <c r="K1684" s="296"/>
      <c r="L1684" s="296"/>
      <c r="M1684" s="296"/>
      <c r="N1684" s="296"/>
      <c r="O1684" s="296"/>
      <c r="P1684" s="296"/>
      <c r="Q1684" s="296"/>
      <c r="R1684" s="296"/>
      <c r="S1684" s="296"/>
      <c r="T1684" s="296"/>
      <c r="U1684" s="296"/>
      <c r="V1684" s="296"/>
      <c r="W1684" s="296"/>
      <c r="X1684" s="296"/>
      <c r="Y1684" s="296"/>
      <c r="Z1684" s="296"/>
      <c r="AA1684" s="296"/>
      <c r="AB1684" s="296"/>
      <c r="AC1684" s="296"/>
      <c r="AD1684" s="745"/>
      <c r="AE1684" s="253" t="str">
        <f>'1.  LRAMVA Summary'!$D$54</f>
        <v>kWh</v>
      </c>
      <c r="AF1684" s="253" t="str">
        <f>'1.  LRAMVA Summary'!$E$54</f>
        <v>kWh</v>
      </c>
      <c r="AG1684" s="253" t="str">
        <f>'1.  LRAMVA Summary'!$F$54</f>
        <v>kW</v>
      </c>
      <c r="AH1684" s="253" t="str">
        <f>'1.  LRAMVA Summary'!$G$54</f>
        <v>kW</v>
      </c>
      <c r="AI1684" s="253" t="str">
        <f>'1.  LRAMVA Summary'!$H$54</f>
        <v>kW</v>
      </c>
      <c r="AJ1684" s="253">
        <f>'1.  LRAMVA Summary'!$I$54</f>
        <v>0</v>
      </c>
      <c r="AK1684" s="253">
        <f>'1.  LRAMVA Summary'!$J$54</f>
        <v>0</v>
      </c>
      <c r="AL1684" s="253">
        <f>'1.  LRAMVA Summary'!$K$54</f>
        <v>0</v>
      </c>
      <c r="AM1684" s="253">
        <f>'1.  LRAMVA Summary'!$L$54</f>
        <v>0</v>
      </c>
      <c r="AN1684" s="253">
        <f>'1.  LRAMVA Summary'!$M$54</f>
        <v>0</v>
      </c>
      <c r="AO1684" s="253">
        <f>'1.  LRAMVA Summary'!$N$54</f>
        <v>0</v>
      </c>
      <c r="AP1684" s="253">
        <f>'1.  LRAMVA Summary'!$O$54</f>
        <v>0</v>
      </c>
      <c r="AQ1684" s="253">
        <f>'1.  LRAMVA Summary'!$P$54</f>
        <v>0</v>
      </c>
      <c r="AR1684" s="253">
        <f>'1.  LRAMVA Summary'!$Q$54</f>
        <v>0</v>
      </c>
      <c r="AS1684" s="291"/>
    </row>
    <row r="1685" spans="1:45" ht="15.75">
      <c r="B1685" s="741" t="s">
        <v>966</v>
      </c>
      <c r="C1685" s="296"/>
      <c r="D1685" s="296"/>
      <c r="E1685" s="296"/>
      <c r="F1685" s="296"/>
      <c r="G1685" s="296"/>
      <c r="H1685" s="296"/>
      <c r="I1685" s="296"/>
      <c r="J1685" s="296"/>
      <c r="K1685" s="296"/>
      <c r="L1685" s="296"/>
      <c r="M1685" s="296"/>
      <c r="N1685" s="296"/>
      <c r="O1685" s="296"/>
      <c r="P1685" s="296"/>
      <c r="Q1685" s="296"/>
      <c r="R1685" s="296"/>
      <c r="S1685" s="296"/>
      <c r="T1685" s="296"/>
      <c r="U1685" s="296"/>
      <c r="V1685" s="296"/>
      <c r="W1685" s="296"/>
      <c r="X1685" s="296"/>
      <c r="Y1685" s="296"/>
      <c r="Z1685" s="296"/>
      <c r="AA1685" s="296"/>
      <c r="AB1685" s="296"/>
      <c r="AC1685" s="296"/>
      <c r="AD1685" s="745"/>
      <c r="AE1685" s="743">
        <v>0</v>
      </c>
      <c r="AF1685" s="738">
        <v>0</v>
      </c>
      <c r="AG1685" s="738">
        <v>0</v>
      </c>
      <c r="AH1685" s="738">
        <v>0</v>
      </c>
      <c r="AI1685" s="738">
        <v>0</v>
      </c>
      <c r="AJ1685" s="738">
        <v>0</v>
      </c>
      <c r="AK1685" s="738">
        <v>0</v>
      </c>
      <c r="AL1685" s="738">
        <v>0</v>
      </c>
      <c r="AM1685" s="738">
        <v>0</v>
      </c>
      <c r="AN1685" s="738">
        <v>0</v>
      </c>
      <c r="AO1685" s="738">
        <v>0</v>
      </c>
      <c r="AP1685" s="738">
        <v>0</v>
      </c>
      <c r="AQ1685" s="738">
        <v>0</v>
      </c>
      <c r="AR1685" s="738">
        <v>0</v>
      </c>
      <c r="AS1685" s="739"/>
    </row>
    <row r="1686" spans="1:45" ht="15.75">
      <c r="B1686" s="742" t="s">
        <v>820</v>
      </c>
      <c r="C1686" s="357"/>
      <c r="D1686" s="357"/>
      <c r="E1686" s="357"/>
      <c r="F1686" s="357"/>
      <c r="G1686" s="357"/>
      <c r="H1686" s="357"/>
      <c r="I1686" s="357"/>
      <c r="J1686" s="357"/>
      <c r="K1686" s="357"/>
      <c r="L1686" s="357"/>
      <c r="M1686" s="357"/>
      <c r="N1686" s="357"/>
      <c r="O1686" s="357"/>
      <c r="P1686" s="357"/>
      <c r="Q1686" s="357"/>
      <c r="R1686" s="357"/>
      <c r="S1686" s="357"/>
      <c r="T1686" s="357"/>
      <c r="U1686" s="357"/>
      <c r="V1686" s="357"/>
      <c r="W1686" s="357"/>
      <c r="X1686" s="357"/>
      <c r="Y1686" s="357"/>
      <c r="Z1686" s="357"/>
      <c r="AA1686" s="357"/>
      <c r="AB1686" s="357"/>
      <c r="AC1686" s="357"/>
      <c r="AD1686" s="746"/>
      <c r="AE1686" s="744">
        <f>HLOOKUP(AE1682,'2. LRAMVA Threshold'!$B$42:$Q$60,19,FALSE)</f>
        <v>0</v>
      </c>
      <c r="AF1686" s="744">
        <f>HLOOKUP(AF1682,'2. LRAMVA Threshold'!$B$42:$Q$60,19,FALSE)</f>
        <v>0</v>
      </c>
      <c r="AG1686" s="744">
        <f>HLOOKUP(AG1682,'2. LRAMVA Threshold'!$B$42:$Q$60,19,FALSE)</f>
        <v>0</v>
      </c>
      <c r="AH1686" s="744">
        <f>HLOOKUP(AH1682,'2. LRAMVA Threshold'!$B$42:$Q$60,19,FALSE)</f>
        <v>0</v>
      </c>
      <c r="AI1686" s="744">
        <f>HLOOKUP(AI1682,'2. LRAMVA Threshold'!$B$42:$Q$60,19,FALSE)</f>
        <v>0</v>
      </c>
      <c r="AJ1686" s="744">
        <f>HLOOKUP(AJ1682,'2. LRAMVA Threshold'!$B$42:$Q$60,19,FALSE)</f>
        <v>0</v>
      </c>
      <c r="AK1686" s="744">
        <f>HLOOKUP(AK1682,'2. LRAMVA Threshold'!$B$42:$Q$60,19,FALSE)</f>
        <v>0</v>
      </c>
      <c r="AL1686" s="744">
        <f>HLOOKUP(AL1682,'2. LRAMVA Threshold'!$B$42:$Q$60,19,FALSE)</f>
        <v>0</v>
      </c>
      <c r="AM1686" s="744">
        <f>HLOOKUP(AM1682,'2. LRAMVA Threshold'!$B$42:$Q$60,19,FALSE)</f>
        <v>0</v>
      </c>
      <c r="AN1686" s="744">
        <f>HLOOKUP(AN1682,'2. LRAMVA Threshold'!$B$42:$Q$60,19,FALSE)</f>
        <v>0</v>
      </c>
      <c r="AO1686" s="744">
        <f>HLOOKUP(AO1682,'2. LRAMVA Threshold'!$B$42:$Q$60,19,FALSE)</f>
        <v>0</v>
      </c>
      <c r="AP1686" s="744">
        <f>HLOOKUP(AP1682,'2. LRAMVA Threshold'!$B$42:$Q$60,19,FALSE)</f>
        <v>0</v>
      </c>
      <c r="AQ1686" s="744">
        <f>HLOOKUP(AQ1682,'2. LRAMVA Threshold'!$B$42:$Q$60,19,FALSE)</f>
        <v>0</v>
      </c>
      <c r="AR1686" s="744">
        <f>HLOOKUP(AR1682,'2. LRAMVA Threshold'!$B$42:$Q$60,19,FALSE)</f>
        <v>0</v>
      </c>
      <c r="AS1686" s="395"/>
    </row>
    <row r="1687" spans="1:45">
      <c r="B1687" s="348"/>
      <c r="C1687" s="294"/>
      <c r="D1687" s="295"/>
      <c r="E1687" s="295"/>
      <c r="F1687" s="295"/>
      <c r="G1687" s="295"/>
      <c r="H1687" s="295"/>
      <c r="I1687" s="295"/>
      <c r="J1687" s="295"/>
      <c r="K1687" s="295"/>
      <c r="L1687" s="295"/>
      <c r="M1687" s="295"/>
      <c r="N1687" s="295"/>
      <c r="O1687" s="295"/>
      <c r="P1687" s="295"/>
      <c r="Q1687" s="295"/>
      <c r="R1687" s="296"/>
      <c r="S1687" s="295"/>
      <c r="T1687" s="295"/>
      <c r="U1687" s="295"/>
      <c r="V1687" s="265"/>
      <c r="W1687" s="265"/>
      <c r="X1687" s="265"/>
      <c r="Y1687" s="265"/>
      <c r="Z1687" s="295"/>
      <c r="AA1687" s="295"/>
      <c r="AB1687" s="295"/>
      <c r="AC1687" s="295"/>
      <c r="AD1687" s="295"/>
      <c r="AE1687" s="389"/>
      <c r="AF1687" s="389"/>
      <c r="AG1687" s="389"/>
      <c r="AH1687" s="389"/>
      <c r="AI1687" s="389"/>
      <c r="AJ1687" s="389"/>
      <c r="AK1687" s="389"/>
      <c r="AL1687" s="353"/>
      <c r="AM1687" s="353"/>
      <c r="AN1687" s="353"/>
      <c r="AO1687" s="353"/>
      <c r="AP1687" s="353"/>
      <c r="AQ1687" s="353"/>
      <c r="AR1687" s="353"/>
      <c r="AS1687" s="354"/>
    </row>
    <row r="1688" spans="1:45">
      <c r="B1688" s="285" t="s">
        <v>745</v>
      </c>
      <c r="C1688" s="298"/>
      <c r="D1688" s="298"/>
      <c r="E1688" s="331"/>
      <c r="F1688" s="331"/>
      <c r="G1688" s="331"/>
      <c r="H1688" s="331"/>
      <c r="I1688" s="331"/>
      <c r="J1688" s="331"/>
      <c r="K1688" s="331"/>
      <c r="L1688" s="331"/>
      <c r="M1688" s="331"/>
      <c r="N1688" s="331"/>
      <c r="O1688" s="331"/>
      <c r="P1688" s="331"/>
      <c r="Q1688" s="331"/>
      <c r="R1688" s="253"/>
      <c r="S1688" s="300"/>
      <c r="T1688" s="300"/>
      <c r="U1688" s="300"/>
      <c r="V1688" s="299"/>
      <c r="W1688" s="299"/>
      <c r="X1688" s="299"/>
      <c r="Y1688" s="299"/>
      <c r="Z1688" s="300"/>
      <c r="AA1688" s="300"/>
      <c r="AB1688" s="300"/>
      <c r="AC1688" s="300"/>
      <c r="AD1688" s="300"/>
      <c r="AE1688" s="736">
        <f>HLOOKUP(AE35,'3.  Distribution Rates'!$C$122:$P$135,14,FALSE)</f>
        <v>0</v>
      </c>
      <c r="AF1688" s="736">
        <f>HLOOKUP(AF35,'3.  Distribution Rates'!$C$122:$P$135,14,FALSE)</f>
        <v>2.2100000000000002E-2</v>
      </c>
      <c r="AG1688" s="301">
        <f>HLOOKUP(AG35,'3.  Distribution Rates'!$C$122:$P$135,14,FALSE)</f>
        <v>5.2628000000000004</v>
      </c>
      <c r="AH1688" s="301">
        <f>HLOOKUP(AH35,'3.  Distribution Rates'!$C$122:$P$135,14,FALSE)</f>
        <v>5.4062999999999999</v>
      </c>
      <c r="AI1688" s="301">
        <f>HLOOKUP(AI35,'3.  Distribution Rates'!$C$122:$P$135,14,FALSE)</f>
        <v>0</v>
      </c>
      <c r="AJ1688" s="301">
        <f>HLOOKUP(AJ35,'3.  Distribution Rates'!$C$122:$P$135,14,FALSE)</f>
        <v>0</v>
      </c>
      <c r="AK1688" s="301">
        <f>HLOOKUP(AK35,'3.  Distribution Rates'!$C$122:$P$135,14,FALSE)</f>
        <v>0</v>
      </c>
      <c r="AL1688" s="301">
        <f>HLOOKUP(AL35,'3.  Distribution Rates'!$C$122:$P$135,14,FALSE)</f>
        <v>0</v>
      </c>
      <c r="AM1688" s="301">
        <f>HLOOKUP(AM35,'3.  Distribution Rates'!$C$122:$P$135,14,FALSE)</f>
        <v>0</v>
      </c>
      <c r="AN1688" s="301">
        <f>HLOOKUP(AN35,'3.  Distribution Rates'!$C$122:$P$135,14,FALSE)</f>
        <v>0</v>
      </c>
      <c r="AO1688" s="301">
        <f>HLOOKUP(AO35,'3.  Distribution Rates'!$C$122:$P$135,14,FALSE)</f>
        <v>0</v>
      </c>
      <c r="AP1688" s="301">
        <f>HLOOKUP(AP35,'3.  Distribution Rates'!$C$122:$P$135,14,FALSE)</f>
        <v>0</v>
      </c>
      <c r="AQ1688" s="301">
        <f>HLOOKUP(AQ35,'3.  Distribution Rates'!$C$122:$P$135,14,FALSE)</f>
        <v>0</v>
      </c>
      <c r="AR1688" s="301">
        <f>HLOOKUP(AR35,'3.  Distribution Rates'!$C$122:$P$135,14,FALSE)</f>
        <v>0</v>
      </c>
      <c r="AS1688" s="397"/>
    </row>
    <row r="1689" spans="1:45">
      <c r="B1689" s="285" t="s">
        <v>821</v>
      </c>
      <c r="C1689" s="303"/>
      <c r="D1689" s="245"/>
      <c r="E1689" s="242"/>
      <c r="F1689" s="242"/>
      <c r="G1689" s="242"/>
      <c r="H1689" s="242"/>
      <c r="I1689" s="242"/>
      <c r="J1689" s="242"/>
      <c r="K1689" s="242"/>
      <c r="L1689" s="242"/>
      <c r="M1689" s="242"/>
      <c r="N1689" s="242"/>
      <c r="O1689" s="242"/>
      <c r="P1689" s="242"/>
      <c r="Q1689" s="242"/>
      <c r="R1689" s="253"/>
      <c r="S1689" s="242"/>
      <c r="T1689" s="242"/>
      <c r="U1689" s="242"/>
      <c r="V1689" s="245"/>
      <c r="W1689" s="245"/>
      <c r="X1689" s="245"/>
      <c r="Y1689" s="245"/>
      <c r="Z1689" s="242"/>
      <c r="AA1689" s="242"/>
      <c r="AB1689" s="242"/>
      <c r="AC1689" s="242"/>
      <c r="AD1689" s="242"/>
      <c r="AE1689" s="333">
        <f>'4.  2011-2014 LRAM'!AM150*AE1688</f>
        <v>0</v>
      </c>
      <c r="AF1689" s="333">
        <f>'4.  2011-2014 LRAM'!AN150*AF1688</f>
        <v>0</v>
      </c>
      <c r="AG1689" s="333">
        <f>'4.  2011-2014 LRAM'!AO150*AG1688</f>
        <v>3698.3763742380461</v>
      </c>
      <c r="AH1689" s="333">
        <f>'4.  2011-2014 LRAM'!AP150*AH1688</f>
        <v>0</v>
      </c>
      <c r="AI1689" s="333">
        <f>'4.  2011-2014 LRAM'!AQ150*AI1688</f>
        <v>0</v>
      </c>
      <c r="AJ1689" s="333">
        <f>'4.  2011-2014 LRAM'!AR150*AJ1688</f>
        <v>0</v>
      </c>
      <c r="AK1689" s="333">
        <f>'4.  2011-2014 LRAM'!AS150*AK1688</f>
        <v>0</v>
      </c>
      <c r="AL1689" s="333">
        <f>'4.  2011-2014 LRAM'!AT150*AL1688</f>
        <v>0</v>
      </c>
      <c r="AM1689" s="333">
        <f>'4.  2011-2014 LRAM'!AU150*AM1688</f>
        <v>0</v>
      </c>
      <c r="AN1689" s="333">
        <f>'4.  2011-2014 LRAM'!AV150*AN1688</f>
        <v>0</v>
      </c>
      <c r="AO1689" s="333">
        <f>'4.  2011-2014 LRAM'!AW150*AO1688</f>
        <v>0</v>
      </c>
      <c r="AP1689" s="333">
        <f>'4.  2011-2014 LRAM'!AX150*AP1688</f>
        <v>0</v>
      </c>
      <c r="AQ1689" s="333">
        <f>'4.  2011-2014 LRAM'!AY150*AQ1688</f>
        <v>0</v>
      </c>
      <c r="AR1689" s="333">
        <f>'4.  2011-2014 LRAM'!AZ150*AR1688</f>
        <v>0</v>
      </c>
      <c r="AS1689" s="545">
        <f>SUM(AE1689:AR1689)</f>
        <v>3698.3763742380461</v>
      </c>
    </row>
    <row r="1690" spans="1:45">
      <c r="B1690" s="285" t="s">
        <v>822</v>
      </c>
      <c r="C1690" s="303"/>
      <c r="D1690" s="245"/>
      <c r="E1690" s="242"/>
      <c r="F1690" s="242"/>
      <c r="G1690" s="242"/>
      <c r="H1690" s="242"/>
      <c r="I1690" s="242"/>
      <c r="J1690" s="242"/>
      <c r="K1690" s="242"/>
      <c r="L1690" s="242"/>
      <c r="M1690" s="242"/>
      <c r="N1690" s="242"/>
      <c r="O1690" s="242"/>
      <c r="P1690" s="242"/>
      <c r="Q1690" s="242"/>
      <c r="R1690" s="253"/>
      <c r="S1690" s="242"/>
      <c r="T1690" s="242"/>
      <c r="U1690" s="242"/>
      <c r="V1690" s="245"/>
      <c r="W1690" s="245"/>
      <c r="X1690" s="245"/>
      <c r="Y1690" s="245"/>
      <c r="Z1690" s="242"/>
      <c r="AA1690" s="242"/>
      <c r="AB1690" s="242"/>
      <c r="AC1690" s="242"/>
      <c r="AD1690" s="242"/>
      <c r="AE1690" s="333">
        <f>'4.  2011-2014 LRAM'!AM289*AE1688</f>
        <v>0</v>
      </c>
      <c r="AF1690" s="333">
        <f>'4.  2011-2014 LRAM'!AN289*AF1688</f>
        <v>693.9214331845028</v>
      </c>
      <c r="AG1690" s="333">
        <f>'4.  2011-2014 LRAM'!AO289*AG1688</f>
        <v>1749.2815569780203</v>
      </c>
      <c r="AH1690" s="333">
        <f>'4.  2011-2014 LRAM'!AP289*AH1688</f>
        <v>138.22915092712083</v>
      </c>
      <c r="AI1690" s="333">
        <f>'4.  2011-2014 LRAM'!AQ289*AI1688</f>
        <v>0</v>
      </c>
      <c r="AJ1690" s="333">
        <f>'4.  2011-2014 LRAM'!AR289*AJ1688</f>
        <v>0</v>
      </c>
      <c r="AK1690" s="333">
        <f>'4.  2011-2014 LRAM'!AS289*AK1688</f>
        <v>0</v>
      </c>
      <c r="AL1690" s="333">
        <f>'4.  2011-2014 LRAM'!AT289*AL1688</f>
        <v>0</v>
      </c>
      <c r="AM1690" s="333">
        <f>'4.  2011-2014 LRAM'!AU289*AM1688</f>
        <v>0</v>
      </c>
      <c r="AN1690" s="333">
        <f>'4.  2011-2014 LRAM'!AV289*AN1688</f>
        <v>0</v>
      </c>
      <c r="AO1690" s="333">
        <f>'4.  2011-2014 LRAM'!AW289*AO1688</f>
        <v>0</v>
      </c>
      <c r="AP1690" s="333">
        <f>'4.  2011-2014 LRAM'!AX289*AP1688</f>
        <v>0</v>
      </c>
      <c r="AQ1690" s="333">
        <f>'4.  2011-2014 LRAM'!AY289*AQ1688</f>
        <v>0</v>
      </c>
      <c r="AR1690" s="333">
        <f>'4.  2011-2014 LRAM'!AZ289*AR1688</f>
        <v>0</v>
      </c>
      <c r="AS1690" s="545">
        <f>SUM(AE1690:AR1690)</f>
        <v>2581.4321410896437</v>
      </c>
    </row>
    <row r="1691" spans="1:45">
      <c r="B1691" s="285" t="s">
        <v>823</v>
      </c>
      <c r="C1691" s="303"/>
      <c r="D1691" s="245"/>
      <c r="E1691" s="242"/>
      <c r="F1691" s="242"/>
      <c r="G1691" s="242"/>
      <c r="H1691" s="242"/>
      <c r="I1691" s="242"/>
      <c r="J1691" s="242"/>
      <c r="K1691" s="242"/>
      <c r="L1691" s="242"/>
      <c r="M1691" s="242"/>
      <c r="N1691" s="242"/>
      <c r="O1691" s="242"/>
      <c r="P1691" s="242"/>
      <c r="Q1691" s="242"/>
      <c r="R1691" s="253"/>
      <c r="S1691" s="242"/>
      <c r="T1691" s="242"/>
      <c r="U1691" s="242"/>
      <c r="V1691" s="245"/>
      <c r="W1691" s="245"/>
      <c r="X1691" s="245"/>
      <c r="Y1691" s="245"/>
      <c r="Z1691" s="242"/>
      <c r="AA1691" s="242"/>
      <c r="AB1691" s="242"/>
      <c r="AC1691" s="242"/>
      <c r="AD1691" s="242"/>
      <c r="AE1691" s="333">
        <f>'4.  2011-2014 LRAM'!AM425*AE1688</f>
        <v>0</v>
      </c>
      <c r="AF1691" s="333">
        <f>'4.  2011-2014 LRAM'!AN425*AF1688</f>
        <v>3893.5511411134462</v>
      </c>
      <c r="AG1691" s="333">
        <f>'4.  2011-2014 LRAM'!AO425*AG1688</f>
        <v>5899.0406628180144</v>
      </c>
      <c r="AH1691" s="333">
        <f>'4.  2011-2014 LRAM'!AP425*AH1688</f>
        <v>440.33105263637538</v>
      </c>
      <c r="AI1691" s="333">
        <f>'4.  2011-2014 LRAM'!AQ425*AI1688</f>
        <v>0</v>
      </c>
      <c r="AJ1691" s="333">
        <f>'4.  2011-2014 LRAM'!AR425*AJ1688</f>
        <v>0</v>
      </c>
      <c r="AK1691" s="333">
        <f>'4.  2011-2014 LRAM'!AS425*AK1688</f>
        <v>0</v>
      </c>
      <c r="AL1691" s="333">
        <f>'4.  2011-2014 LRAM'!AT425*AL1688</f>
        <v>0</v>
      </c>
      <c r="AM1691" s="333">
        <f>'4.  2011-2014 LRAM'!AU425*AM1688</f>
        <v>0</v>
      </c>
      <c r="AN1691" s="333">
        <f>'4.  2011-2014 LRAM'!AV425*AN1688</f>
        <v>0</v>
      </c>
      <c r="AO1691" s="333">
        <f>'4.  2011-2014 LRAM'!AW425*AO1688</f>
        <v>0</v>
      </c>
      <c r="AP1691" s="333">
        <f>'4.  2011-2014 LRAM'!AX425*AP1688</f>
        <v>0</v>
      </c>
      <c r="AQ1691" s="333">
        <f>'4.  2011-2014 LRAM'!AY425*AQ1688</f>
        <v>0</v>
      </c>
      <c r="AR1691" s="333">
        <f>'4.  2011-2014 LRAM'!AZ425*AR1688</f>
        <v>0</v>
      </c>
      <c r="AS1691" s="545">
        <f>SUM(AE1691:AR1691)</f>
        <v>10232.922856567835</v>
      </c>
    </row>
    <row r="1692" spans="1:45">
      <c r="B1692" s="285" t="s">
        <v>824</v>
      </c>
      <c r="C1692" s="303"/>
      <c r="D1692" s="245"/>
      <c r="E1692" s="242"/>
      <c r="F1692" s="242"/>
      <c r="G1692" s="242"/>
      <c r="H1692" s="242"/>
      <c r="I1692" s="242"/>
      <c r="J1692" s="242"/>
      <c r="K1692" s="242"/>
      <c r="L1692" s="242"/>
      <c r="M1692" s="242"/>
      <c r="N1692" s="242"/>
      <c r="O1692" s="242"/>
      <c r="P1692" s="242"/>
      <c r="Q1692" s="242"/>
      <c r="R1692" s="253"/>
      <c r="S1692" s="242"/>
      <c r="T1692" s="242"/>
      <c r="U1692" s="242"/>
      <c r="V1692" s="245"/>
      <c r="W1692" s="245"/>
      <c r="X1692" s="245"/>
      <c r="Y1692" s="245"/>
      <c r="Z1692" s="242"/>
      <c r="AA1692" s="242"/>
      <c r="AB1692" s="242"/>
      <c r="AC1692" s="242"/>
      <c r="AD1692" s="242"/>
      <c r="AE1692" s="333">
        <f>'4.  2011-2014 LRAM'!AM562*AE1688</f>
        <v>0</v>
      </c>
      <c r="AF1692" s="333">
        <f>'4.  2011-2014 LRAM'!AN562*AF1688</f>
        <v>2952.213336969</v>
      </c>
      <c r="AG1692" s="333">
        <f>'4.  2011-2014 LRAM'!AO562*AG1688</f>
        <v>5306.9659659837607</v>
      </c>
      <c r="AH1692" s="333">
        <f>'4.  2011-2014 LRAM'!AP562*AH1688</f>
        <v>419.35924868742001</v>
      </c>
      <c r="AI1692" s="333">
        <f>'4.  2011-2014 LRAM'!AQ562*AI1688</f>
        <v>0</v>
      </c>
      <c r="AJ1692" s="333">
        <f>'4.  2011-2014 LRAM'!AR562*AJ1688</f>
        <v>0</v>
      </c>
      <c r="AK1692" s="333">
        <f>'4.  2011-2014 LRAM'!AS562*AK1688</f>
        <v>0</v>
      </c>
      <c r="AL1692" s="333">
        <f>'4.  2011-2014 LRAM'!AT562*AL1688</f>
        <v>0</v>
      </c>
      <c r="AM1692" s="333">
        <f>'4.  2011-2014 LRAM'!AU562*AM1688</f>
        <v>0</v>
      </c>
      <c r="AN1692" s="333">
        <f>'4.  2011-2014 LRAM'!AV562*AN1688</f>
        <v>0</v>
      </c>
      <c r="AO1692" s="333">
        <f>'4.  2011-2014 LRAM'!AW562*AO1688</f>
        <v>0</v>
      </c>
      <c r="AP1692" s="333">
        <f>'4.  2011-2014 LRAM'!AX562*AP1688</f>
        <v>0</v>
      </c>
      <c r="AQ1692" s="333">
        <f>'4.  2011-2014 LRAM'!AY562*AQ1688</f>
        <v>0</v>
      </c>
      <c r="AR1692" s="333">
        <f>'4.  2011-2014 LRAM'!AZ562*AR1688</f>
        <v>0</v>
      </c>
      <c r="AS1692" s="545">
        <f t="shared" ref="AS1692:AS1701" si="3684">SUM(AE1692:AR1692)</f>
        <v>8678.538551640182</v>
      </c>
    </row>
    <row r="1693" spans="1:45">
      <c r="B1693" s="285" t="s">
        <v>825</v>
      </c>
      <c r="C1693" s="303"/>
      <c r="D1693" s="245"/>
      <c r="E1693" s="242"/>
      <c r="F1693" s="242"/>
      <c r="G1693" s="242"/>
      <c r="H1693" s="242"/>
      <c r="I1693" s="242"/>
      <c r="J1693" s="242"/>
      <c r="K1693" s="242"/>
      <c r="L1693" s="242"/>
      <c r="M1693" s="242"/>
      <c r="N1693" s="242"/>
      <c r="O1693" s="242"/>
      <c r="P1693" s="242"/>
      <c r="Q1693" s="242"/>
      <c r="R1693" s="253"/>
      <c r="S1693" s="242"/>
      <c r="T1693" s="242"/>
      <c r="U1693" s="242"/>
      <c r="V1693" s="245"/>
      <c r="W1693" s="245"/>
      <c r="X1693" s="245"/>
      <c r="Y1693" s="245"/>
      <c r="Z1693" s="242"/>
      <c r="AA1693" s="242"/>
      <c r="AB1693" s="242"/>
      <c r="AC1693" s="242"/>
      <c r="AD1693" s="242"/>
      <c r="AE1693" s="333">
        <f t="shared" ref="AE1693:AR1693" si="3685">AE219*AE1688</f>
        <v>0</v>
      </c>
      <c r="AF1693" s="333">
        <f t="shared" si="3685"/>
        <v>9672.0561600000019</v>
      </c>
      <c r="AG1693" s="333">
        <f t="shared" si="3685"/>
        <v>11531.84736</v>
      </c>
      <c r="AH1693" s="333">
        <f t="shared" si="3685"/>
        <v>3529.2326400000002</v>
      </c>
      <c r="AI1693" s="333">
        <f t="shared" si="3685"/>
        <v>0</v>
      </c>
      <c r="AJ1693" s="333">
        <f t="shared" si="3685"/>
        <v>0</v>
      </c>
      <c r="AK1693" s="333">
        <f t="shared" si="3685"/>
        <v>0</v>
      </c>
      <c r="AL1693" s="333">
        <f t="shared" si="3685"/>
        <v>0</v>
      </c>
      <c r="AM1693" s="333">
        <f t="shared" si="3685"/>
        <v>0</v>
      </c>
      <c r="AN1693" s="333">
        <f t="shared" si="3685"/>
        <v>0</v>
      </c>
      <c r="AO1693" s="333">
        <f t="shared" si="3685"/>
        <v>0</v>
      </c>
      <c r="AP1693" s="333">
        <f t="shared" si="3685"/>
        <v>0</v>
      </c>
      <c r="AQ1693" s="333">
        <f t="shared" si="3685"/>
        <v>0</v>
      </c>
      <c r="AR1693" s="333">
        <f t="shared" si="3685"/>
        <v>0</v>
      </c>
      <c r="AS1693" s="545">
        <f t="shared" si="3684"/>
        <v>24733.136160000002</v>
      </c>
    </row>
    <row r="1694" spans="1:45">
      <c r="B1694" s="285" t="s">
        <v>826</v>
      </c>
      <c r="C1694" s="303"/>
      <c r="D1694" s="245"/>
      <c r="E1694" s="242"/>
      <c r="F1694" s="242"/>
      <c r="G1694" s="242"/>
      <c r="H1694" s="242"/>
      <c r="I1694" s="242"/>
      <c r="J1694" s="242"/>
      <c r="K1694" s="242"/>
      <c r="L1694" s="242"/>
      <c r="M1694" s="242"/>
      <c r="N1694" s="242"/>
      <c r="O1694" s="242"/>
      <c r="P1694" s="242"/>
      <c r="Q1694" s="242"/>
      <c r="R1694" s="253"/>
      <c r="S1694" s="242"/>
      <c r="T1694" s="242"/>
      <c r="U1694" s="242"/>
      <c r="V1694" s="245"/>
      <c r="W1694" s="245"/>
      <c r="X1694" s="245"/>
      <c r="Y1694" s="245"/>
      <c r="Z1694" s="242"/>
      <c r="AA1694" s="242"/>
      <c r="AB1694" s="242"/>
      <c r="AC1694" s="242"/>
      <c r="AD1694" s="242"/>
      <c r="AE1694" s="333">
        <f t="shared" ref="AE1694:AR1694" si="3686">AE409*AE1688</f>
        <v>0</v>
      </c>
      <c r="AF1694" s="333">
        <f t="shared" si="3686"/>
        <v>12449.91345</v>
      </c>
      <c r="AG1694" s="333">
        <f t="shared" si="3686"/>
        <v>56102.500560000008</v>
      </c>
      <c r="AH1694" s="333">
        <f t="shared" si="3686"/>
        <v>645.51221999999996</v>
      </c>
      <c r="AI1694" s="333">
        <f t="shared" si="3686"/>
        <v>0</v>
      </c>
      <c r="AJ1694" s="333">
        <f t="shared" si="3686"/>
        <v>0</v>
      </c>
      <c r="AK1694" s="333">
        <f t="shared" si="3686"/>
        <v>0</v>
      </c>
      <c r="AL1694" s="333">
        <f t="shared" si="3686"/>
        <v>0</v>
      </c>
      <c r="AM1694" s="333">
        <f t="shared" si="3686"/>
        <v>0</v>
      </c>
      <c r="AN1694" s="333">
        <f t="shared" si="3686"/>
        <v>0</v>
      </c>
      <c r="AO1694" s="333">
        <f t="shared" si="3686"/>
        <v>0</v>
      </c>
      <c r="AP1694" s="333">
        <f t="shared" si="3686"/>
        <v>0</v>
      </c>
      <c r="AQ1694" s="333">
        <f t="shared" si="3686"/>
        <v>0</v>
      </c>
      <c r="AR1694" s="333">
        <f t="shared" si="3686"/>
        <v>0</v>
      </c>
      <c r="AS1694" s="545">
        <f t="shared" si="3684"/>
        <v>69197.926230000012</v>
      </c>
    </row>
    <row r="1695" spans="1:45">
      <c r="B1695" s="285" t="s">
        <v>827</v>
      </c>
      <c r="C1695" s="303"/>
      <c r="D1695" s="245"/>
      <c r="E1695" s="242"/>
      <c r="F1695" s="242"/>
      <c r="G1695" s="242"/>
      <c r="H1695" s="242"/>
      <c r="I1695" s="242"/>
      <c r="J1695" s="242"/>
      <c r="K1695" s="242"/>
      <c r="L1695" s="242"/>
      <c r="M1695" s="242"/>
      <c r="N1695" s="242"/>
      <c r="O1695" s="242"/>
      <c r="P1695" s="242"/>
      <c r="Q1695" s="242"/>
      <c r="R1695" s="253"/>
      <c r="S1695" s="242"/>
      <c r="T1695" s="242"/>
      <c r="U1695" s="242"/>
      <c r="V1695" s="245"/>
      <c r="W1695" s="245"/>
      <c r="X1695" s="245"/>
      <c r="Y1695" s="245"/>
      <c r="Z1695" s="242"/>
      <c r="AA1695" s="242"/>
      <c r="AB1695" s="242"/>
      <c r="AC1695" s="242"/>
      <c r="AD1695" s="242"/>
      <c r="AE1695" s="333">
        <f t="shared" ref="AE1695:AR1695" si="3687">AE599*AE1688</f>
        <v>0</v>
      </c>
      <c r="AF1695" s="333">
        <f t="shared" si="3687"/>
        <v>20865.763620000002</v>
      </c>
      <c r="AG1695" s="333">
        <f t="shared" si="3687"/>
        <v>23891.006880000004</v>
      </c>
      <c r="AH1695" s="333">
        <f t="shared" si="3687"/>
        <v>1887.8799600000002</v>
      </c>
      <c r="AI1695" s="333">
        <f t="shared" si="3687"/>
        <v>0</v>
      </c>
      <c r="AJ1695" s="333">
        <f t="shared" si="3687"/>
        <v>0</v>
      </c>
      <c r="AK1695" s="333">
        <f t="shared" si="3687"/>
        <v>0</v>
      </c>
      <c r="AL1695" s="333">
        <f t="shared" si="3687"/>
        <v>0</v>
      </c>
      <c r="AM1695" s="333">
        <f t="shared" si="3687"/>
        <v>0</v>
      </c>
      <c r="AN1695" s="333">
        <f t="shared" si="3687"/>
        <v>0</v>
      </c>
      <c r="AO1695" s="333">
        <f t="shared" si="3687"/>
        <v>0</v>
      </c>
      <c r="AP1695" s="333">
        <f t="shared" si="3687"/>
        <v>0</v>
      </c>
      <c r="AQ1695" s="333">
        <f t="shared" si="3687"/>
        <v>0</v>
      </c>
      <c r="AR1695" s="333">
        <f t="shared" si="3687"/>
        <v>0</v>
      </c>
      <c r="AS1695" s="545">
        <f t="shared" si="3684"/>
        <v>46644.650460000004</v>
      </c>
    </row>
    <row r="1696" spans="1:45">
      <c r="B1696" s="285" t="s">
        <v>828</v>
      </c>
      <c r="C1696" s="303"/>
      <c r="D1696" s="245"/>
      <c r="E1696" s="242"/>
      <c r="F1696" s="242"/>
      <c r="G1696" s="242"/>
      <c r="H1696" s="242"/>
      <c r="I1696" s="242"/>
      <c r="J1696" s="242"/>
      <c r="K1696" s="242"/>
      <c r="L1696" s="242"/>
      <c r="M1696" s="242"/>
      <c r="N1696" s="242"/>
      <c r="O1696" s="242"/>
      <c r="P1696" s="242"/>
      <c r="Q1696" s="242"/>
      <c r="R1696" s="253"/>
      <c r="S1696" s="242"/>
      <c r="T1696" s="242"/>
      <c r="U1696" s="242"/>
      <c r="V1696" s="245"/>
      <c r="W1696" s="245"/>
      <c r="X1696" s="245"/>
      <c r="Y1696" s="245"/>
      <c r="Z1696" s="242"/>
      <c r="AA1696" s="242"/>
      <c r="AB1696" s="242"/>
      <c r="AC1696" s="242"/>
      <c r="AD1696" s="242"/>
      <c r="AE1696" s="333">
        <f t="shared" ref="AE1696:AR1696" si="3688">AE789*AE1688</f>
        <v>0</v>
      </c>
      <c r="AF1696" s="333">
        <f t="shared" si="3688"/>
        <v>0</v>
      </c>
      <c r="AG1696" s="333">
        <f t="shared" si="3688"/>
        <v>0</v>
      </c>
      <c r="AH1696" s="333">
        <f t="shared" si="3688"/>
        <v>0</v>
      </c>
      <c r="AI1696" s="333">
        <f t="shared" si="3688"/>
        <v>0</v>
      </c>
      <c r="AJ1696" s="333">
        <f t="shared" si="3688"/>
        <v>0</v>
      </c>
      <c r="AK1696" s="333">
        <f t="shared" si="3688"/>
        <v>0</v>
      </c>
      <c r="AL1696" s="333">
        <f t="shared" si="3688"/>
        <v>0</v>
      </c>
      <c r="AM1696" s="333">
        <f t="shared" si="3688"/>
        <v>0</v>
      </c>
      <c r="AN1696" s="333">
        <f t="shared" si="3688"/>
        <v>0</v>
      </c>
      <c r="AO1696" s="333">
        <f t="shared" si="3688"/>
        <v>0</v>
      </c>
      <c r="AP1696" s="333">
        <f t="shared" si="3688"/>
        <v>0</v>
      </c>
      <c r="AQ1696" s="333">
        <f t="shared" si="3688"/>
        <v>0</v>
      </c>
      <c r="AR1696" s="333">
        <f t="shared" si="3688"/>
        <v>0</v>
      </c>
      <c r="AS1696" s="545">
        <f t="shared" si="3684"/>
        <v>0</v>
      </c>
    </row>
    <row r="1697" spans="2:45">
      <c r="B1697" s="285" t="s">
        <v>829</v>
      </c>
      <c r="C1697" s="303"/>
      <c r="D1697" s="245"/>
      <c r="E1697" s="242"/>
      <c r="F1697" s="242"/>
      <c r="G1697" s="242"/>
      <c r="H1697" s="242"/>
      <c r="I1697" s="242"/>
      <c r="J1697" s="242"/>
      <c r="K1697" s="242"/>
      <c r="L1697" s="242"/>
      <c r="M1697" s="242"/>
      <c r="N1697" s="242"/>
      <c r="O1697" s="242"/>
      <c r="P1697" s="242"/>
      <c r="Q1697" s="242"/>
      <c r="R1697" s="253"/>
      <c r="S1697" s="242"/>
      <c r="T1697" s="242"/>
      <c r="U1697" s="242"/>
      <c r="V1697" s="245"/>
      <c r="W1697" s="245"/>
      <c r="X1697" s="245"/>
      <c r="Y1697" s="245"/>
      <c r="Z1697" s="242"/>
      <c r="AA1697" s="242"/>
      <c r="AB1697" s="242"/>
      <c r="AC1697" s="242"/>
      <c r="AD1697" s="242"/>
      <c r="AE1697" s="333">
        <f t="shared" ref="AE1697:AR1697" si="3689">AE984*AE1688</f>
        <v>0</v>
      </c>
      <c r="AF1697" s="333">
        <f t="shared" si="3689"/>
        <v>0</v>
      </c>
      <c r="AG1697" s="333">
        <f t="shared" si="3689"/>
        <v>0</v>
      </c>
      <c r="AH1697" s="333">
        <f t="shared" si="3689"/>
        <v>0</v>
      </c>
      <c r="AI1697" s="333">
        <f t="shared" si="3689"/>
        <v>0</v>
      </c>
      <c r="AJ1697" s="333">
        <f t="shared" si="3689"/>
        <v>0</v>
      </c>
      <c r="AK1697" s="333">
        <f t="shared" si="3689"/>
        <v>0</v>
      </c>
      <c r="AL1697" s="333">
        <f t="shared" si="3689"/>
        <v>0</v>
      </c>
      <c r="AM1697" s="333">
        <f t="shared" si="3689"/>
        <v>0</v>
      </c>
      <c r="AN1697" s="333">
        <f t="shared" si="3689"/>
        <v>0</v>
      </c>
      <c r="AO1697" s="333">
        <f t="shared" si="3689"/>
        <v>0</v>
      </c>
      <c r="AP1697" s="333">
        <f t="shared" si="3689"/>
        <v>0</v>
      </c>
      <c r="AQ1697" s="333">
        <f t="shared" si="3689"/>
        <v>0</v>
      </c>
      <c r="AR1697" s="333">
        <f t="shared" si="3689"/>
        <v>0</v>
      </c>
      <c r="AS1697" s="545">
        <f t="shared" si="3684"/>
        <v>0</v>
      </c>
    </row>
    <row r="1698" spans="2:45">
      <c r="B1698" s="285" t="s">
        <v>830</v>
      </c>
      <c r="C1698" s="303"/>
      <c r="D1698" s="245"/>
      <c r="E1698" s="242"/>
      <c r="F1698" s="242"/>
      <c r="G1698" s="242"/>
      <c r="H1698" s="242"/>
      <c r="I1698" s="242"/>
      <c r="J1698" s="242"/>
      <c r="K1698" s="242"/>
      <c r="L1698" s="242"/>
      <c r="M1698" s="242"/>
      <c r="N1698" s="242"/>
      <c r="O1698" s="242"/>
      <c r="P1698" s="242"/>
      <c r="Q1698" s="242"/>
      <c r="R1698" s="253"/>
      <c r="S1698" s="242"/>
      <c r="T1698" s="242"/>
      <c r="U1698" s="242"/>
      <c r="V1698" s="245"/>
      <c r="W1698" s="245"/>
      <c r="X1698" s="245"/>
      <c r="Y1698" s="245"/>
      <c r="Z1698" s="242"/>
      <c r="AA1698" s="242"/>
      <c r="AB1698" s="242"/>
      <c r="AC1698" s="242"/>
      <c r="AD1698" s="242"/>
      <c r="AE1698" s="333">
        <f t="shared" ref="AE1698:AR1698" si="3690">AE1179*AE1688</f>
        <v>0</v>
      </c>
      <c r="AF1698" s="333">
        <f t="shared" si="3690"/>
        <v>0</v>
      </c>
      <c r="AG1698" s="333">
        <f t="shared" si="3690"/>
        <v>0</v>
      </c>
      <c r="AH1698" s="333">
        <f t="shared" si="3690"/>
        <v>0</v>
      </c>
      <c r="AI1698" s="333">
        <f t="shared" si="3690"/>
        <v>0</v>
      </c>
      <c r="AJ1698" s="333">
        <f t="shared" si="3690"/>
        <v>0</v>
      </c>
      <c r="AK1698" s="333">
        <f t="shared" si="3690"/>
        <v>0</v>
      </c>
      <c r="AL1698" s="333">
        <f t="shared" si="3690"/>
        <v>0</v>
      </c>
      <c r="AM1698" s="333">
        <f t="shared" si="3690"/>
        <v>0</v>
      </c>
      <c r="AN1698" s="333">
        <f t="shared" si="3690"/>
        <v>0</v>
      </c>
      <c r="AO1698" s="333">
        <f t="shared" si="3690"/>
        <v>0</v>
      </c>
      <c r="AP1698" s="333">
        <f t="shared" si="3690"/>
        <v>0</v>
      </c>
      <c r="AQ1698" s="333">
        <f t="shared" si="3690"/>
        <v>0</v>
      </c>
      <c r="AR1698" s="333">
        <f t="shared" si="3690"/>
        <v>0</v>
      </c>
      <c r="AS1698" s="545">
        <f t="shared" si="3684"/>
        <v>0</v>
      </c>
    </row>
    <row r="1699" spans="2:45">
      <c r="B1699" s="285" t="s">
        <v>831</v>
      </c>
      <c r="C1699" s="303"/>
      <c r="D1699" s="245"/>
      <c r="E1699" s="242"/>
      <c r="F1699" s="242"/>
      <c r="G1699" s="242"/>
      <c r="H1699" s="242"/>
      <c r="I1699" s="242"/>
      <c r="J1699" s="242"/>
      <c r="K1699" s="242"/>
      <c r="L1699" s="242"/>
      <c r="M1699" s="242"/>
      <c r="N1699" s="242"/>
      <c r="O1699" s="242"/>
      <c r="P1699" s="242"/>
      <c r="Q1699" s="242"/>
      <c r="R1699" s="253"/>
      <c r="S1699" s="242"/>
      <c r="T1699" s="242"/>
      <c r="U1699" s="242"/>
      <c r="V1699" s="245"/>
      <c r="W1699" s="245"/>
      <c r="X1699" s="245"/>
      <c r="Y1699" s="245"/>
      <c r="Z1699" s="242"/>
      <c r="AA1699" s="242"/>
      <c r="AB1699" s="242"/>
      <c r="AC1699" s="242"/>
      <c r="AD1699" s="242"/>
      <c r="AE1699" s="333">
        <f t="shared" ref="AE1699:AR1699" si="3691">AE1374*AE1688</f>
        <v>0</v>
      </c>
      <c r="AF1699" s="333">
        <f t="shared" si="3691"/>
        <v>0</v>
      </c>
      <c r="AG1699" s="333">
        <f t="shared" si="3691"/>
        <v>0</v>
      </c>
      <c r="AH1699" s="333">
        <f t="shared" si="3691"/>
        <v>0</v>
      </c>
      <c r="AI1699" s="333">
        <f t="shared" si="3691"/>
        <v>0</v>
      </c>
      <c r="AJ1699" s="333">
        <f t="shared" si="3691"/>
        <v>0</v>
      </c>
      <c r="AK1699" s="333">
        <f t="shared" si="3691"/>
        <v>0</v>
      </c>
      <c r="AL1699" s="333">
        <f t="shared" si="3691"/>
        <v>0</v>
      </c>
      <c r="AM1699" s="333">
        <f t="shared" si="3691"/>
        <v>0</v>
      </c>
      <c r="AN1699" s="333">
        <f t="shared" si="3691"/>
        <v>0</v>
      </c>
      <c r="AO1699" s="333">
        <f t="shared" si="3691"/>
        <v>0</v>
      </c>
      <c r="AP1699" s="333">
        <f t="shared" si="3691"/>
        <v>0</v>
      </c>
      <c r="AQ1699" s="333">
        <f t="shared" si="3691"/>
        <v>0</v>
      </c>
      <c r="AR1699" s="333">
        <f t="shared" si="3691"/>
        <v>0</v>
      </c>
      <c r="AS1699" s="545">
        <f t="shared" si="3684"/>
        <v>0</v>
      </c>
    </row>
    <row r="1700" spans="2:45">
      <c r="B1700" s="285" t="s">
        <v>832</v>
      </c>
      <c r="C1700" s="303"/>
      <c r="D1700" s="245"/>
      <c r="E1700" s="242"/>
      <c r="F1700" s="242"/>
      <c r="G1700" s="242"/>
      <c r="H1700" s="242"/>
      <c r="I1700" s="242"/>
      <c r="J1700" s="242"/>
      <c r="K1700" s="242"/>
      <c r="L1700" s="242"/>
      <c r="M1700" s="242"/>
      <c r="N1700" s="242"/>
      <c r="O1700" s="242"/>
      <c r="P1700" s="242"/>
      <c r="Q1700" s="242"/>
      <c r="R1700" s="253"/>
      <c r="S1700" s="242"/>
      <c r="T1700" s="242"/>
      <c r="U1700" s="242"/>
      <c r="V1700" s="245"/>
      <c r="W1700" s="245"/>
      <c r="X1700" s="245"/>
      <c r="Y1700" s="245"/>
      <c r="Z1700" s="242"/>
      <c r="AA1700" s="242"/>
      <c r="AB1700" s="242"/>
      <c r="AC1700" s="242"/>
      <c r="AD1700" s="242"/>
      <c r="AE1700" s="333">
        <f t="shared" ref="AE1700:AR1700" si="3692">AE1568*AE1688</f>
        <v>0</v>
      </c>
      <c r="AF1700" s="333">
        <f t="shared" si="3692"/>
        <v>0</v>
      </c>
      <c r="AG1700" s="333">
        <f t="shared" si="3692"/>
        <v>0</v>
      </c>
      <c r="AH1700" s="333">
        <f t="shared" si="3692"/>
        <v>0</v>
      </c>
      <c r="AI1700" s="333">
        <f t="shared" si="3692"/>
        <v>0</v>
      </c>
      <c r="AJ1700" s="333">
        <f t="shared" si="3692"/>
        <v>0</v>
      </c>
      <c r="AK1700" s="333">
        <f t="shared" si="3692"/>
        <v>0</v>
      </c>
      <c r="AL1700" s="333">
        <f t="shared" si="3692"/>
        <v>0</v>
      </c>
      <c r="AM1700" s="333">
        <f t="shared" si="3692"/>
        <v>0</v>
      </c>
      <c r="AN1700" s="333">
        <f t="shared" si="3692"/>
        <v>0</v>
      </c>
      <c r="AO1700" s="333">
        <f t="shared" si="3692"/>
        <v>0</v>
      </c>
      <c r="AP1700" s="333">
        <f t="shared" si="3692"/>
        <v>0</v>
      </c>
      <c r="AQ1700" s="333">
        <f t="shared" si="3692"/>
        <v>0</v>
      </c>
      <c r="AR1700" s="333">
        <f t="shared" si="3692"/>
        <v>0</v>
      </c>
      <c r="AS1700" s="545">
        <f t="shared" si="3684"/>
        <v>0</v>
      </c>
    </row>
    <row r="1701" spans="2:45" ht="15.75">
      <c r="B1701" s="307" t="s">
        <v>910</v>
      </c>
      <c r="C1701" s="303"/>
      <c r="D1701" s="265"/>
      <c r="E1701" s="295"/>
      <c r="F1701" s="295"/>
      <c r="G1701" s="295"/>
      <c r="H1701" s="295"/>
      <c r="I1701" s="295"/>
      <c r="J1701" s="295"/>
      <c r="K1701" s="295"/>
      <c r="L1701" s="295"/>
      <c r="M1701" s="295"/>
      <c r="N1701" s="295"/>
      <c r="O1701" s="295"/>
      <c r="P1701" s="295"/>
      <c r="Q1701" s="295"/>
      <c r="R1701" s="262"/>
      <c r="S1701" s="295"/>
      <c r="T1701" s="295"/>
      <c r="U1701" s="295"/>
      <c r="V1701" s="265"/>
      <c r="W1701" s="265"/>
      <c r="X1701" s="265"/>
      <c r="Y1701" s="265"/>
      <c r="Z1701" s="295"/>
      <c r="AA1701" s="295"/>
      <c r="AB1701" s="295"/>
      <c r="AC1701" s="295"/>
      <c r="AD1701" s="295"/>
      <c r="AE1701" s="304">
        <f>SUM(AE1689:AE1700)</f>
        <v>0</v>
      </c>
      <c r="AF1701" s="304">
        <f t="shared" ref="AF1701:AR1701" si="3693">SUM(AF1689:AF1700)</f>
        <v>50527.419141266953</v>
      </c>
      <c r="AG1701" s="304">
        <f t="shared" si="3693"/>
        <v>108179.01936001785</v>
      </c>
      <c r="AH1701" s="304">
        <f t="shared" si="3693"/>
        <v>7060.544272250916</v>
      </c>
      <c r="AI1701" s="304">
        <f t="shared" si="3693"/>
        <v>0</v>
      </c>
      <c r="AJ1701" s="304">
        <f t="shared" si="3693"/>
        <v>0</v>
      </c>
      <c r="AK1701" s="304">
        <f t="shared" si="3693"/>
        <v>0</v>
      </c>
      <c r="AL1701" s="304">
        <f t="shared" si="3693"/>
        <v>0</v>
      </c>
      <c r="AM1701" s="304">
        <f t="shared" si="3693"/>
        <v>0</v>
      </c>
      <c r="AN1701" s="304">
        <f t="shared" si="3693"/>
        <v>0</v>
      </c>
      <c r="AO1701" s="304">
        <f t="shared" si="3693"/>
        <v>0</v>
      </c>
      <c r="AP1701" s="304">
        <f t="shared" si="3693"/>
        <v>0</v>
      </c>
      <c r="AQ1701" s="304">
        <f t="shared" si="3693"/>
        <v>0</v>
      </c>
      <c r="AR1701" s="304">
        <f t="shared" si="3693"/>
        <v>0</v>
      </c>
      <c r="AS1701" s="361">
        <f t="shared" si="3684"/>
        <v>165766.98277353571</v>
      </c>
    </row>
    <row r="1702" spans="2:45" ht="15.75">
      <c r="B1702" s="307" t="s">
        <v>911</v>
      </c>
      <c r="C1702" s="303"/>
      <c r="D1702" s="308"/>
      <c r="E1702" s="295"/>
      <c r="F1702" s="295"/>
      <c r="G1702" s="295"/>
      <c r="H1702" s="295"/>
      <c r="I1702" s="295"/>
      <c r="J1702" s="295"/>
      <c r="K1702" s="295"/>
      <c r="L1702" s="295"/>
      <c r="M1702" s="295"/>
      <c r="N1702" s="295"/>
      <c r="O1702" s="295"/>
      <c r="P1702" s="295"/>
      <c r="Q1702" s="295"/>
      <c r="R1702" s="262"/>
      <c r="S1702" s="295"/>
      <c r="T1702" s="295"/>
      <c r="U1702" s="295"/>
      <c r="V1702" s="265"/>
      <c r="W1702" s="265"/>
      <c r="X1702" s="265"/>
      <c r="Y1702" s="265"/>
      <c r="Z1702" s="295"/>
      <c r="AA1702" s="295"/>
      <c r="AB1702" s="295"/>
      <c r="AC1702" s="295"/>
      <c r="AD1702" s="295"/>
      <c r="AE1702" s="305">
        <f>AE1686*AE1688</f>
        <v>0</v>
      </c>
      <c r="AF1702" s="305">
        <f t="shared" ref="AF1702:AR1702" si="3694">AF1686*AF1688</f>
        <v>0</v>
      </c>
      <c r="AG1702" s="305">
        <f t="shared" si="3694"/>
        <v>0</v>
      </c>
      <c r="AH1702" s="305">
        <f t="shared" si="3694"/>
        <v>0</v>
      </c>
      <c r="AI1702" s="305">
        <f t="shared" si="3694"/>
        <v>0</v>
      </c>
      <c r="AJ1702" s="305">
        <f t="shared" si="3694"/>
        <v>0</v>
      </c>
      <c r="AK1702" s="305">
        <f t="shared" si="3694"/>
        <v>0</v>
      </c>
      <c r="AL1702" s="305">
        <f t="shared" si="3694"/>
        <v>0</v>
      </c>
      <c r="AM1702" s="305">
        <f t="shared" si="3694"/>
        <v>0</v>
      </c>
      <c r="AN1702" s="305">
        <f t="shared" si="3694"/>
        <v>0</v>
      </c>
      <c r="AO1702" s="305">
        <f t="shared" si="3694"/>
        <v>0</v>
      </c>
      <c r="AP1702" s="305">
        <f t="shared" si="3694"/>
        <v>0</v>
      </c>
      <c r="AQ1702" s="305">
        <f t="shared" si="3694"/>
        <v>0</v>
      </c>
      <c r="AR1702" s="305">
        <f t="shared" si="3694"/>
        <v>0</v>
      </c>
      <c r="AS1702" s="361">
        <f>SUM(AE1702:AR1702)</f>
        <v>0</v>
      </c>
    </row>
    <row r="1703" spans="2:45" ht="15.75">
      <c r="B1703" s="307" t="s">
        <v>912</v>
      </c>
      <c r="C1703" s="303"/>
      <c r="D1703" s="308"/>
      <c r="E1703" s="295"/>
      <c r="F1703" s="295"/>
      <c r="G1703" s="295"/>
      <c r="H1703" s="295"/>
      <c r="I1703" s="295"/>
      <c r="J1703" s="295"/>
      <c r="K1703" s="295"/>
      <c r="L1703" s="295"/>
      <c r="M1703" s="295"/>
      <c r="N1703" s="295"/>
      <c r="O1703" s="295"/>
      <c r="P1703" s="295"/>
      <c r="Q1703" s="295"/>
      <c r="R1703" s="262"/>
      <c r="S1703" s="295"/>
      <c r="T1703" s="295"/>
      <c r="U1703" s="295"/>
      <c r="V1703" s="308"/>
      <c r="W1703" s="308"/>
      <c r="X1703" s="308"/>
      <c r="Y1703" s="308"/>
      <c r="Z1703" s="295"/>
      <c r="AA1703" s="295"/>
      <c r="AB1703" s="295"/>
      <c r="AC1703" s="295"/>
      <c r="AD1703" s="295"/>
      <c r="AE1703" s="309"/>
      <c r="AF1703" s="309"/>
      <c r="AG1703" s="309"/>
      <c r="AH1703" s="309"/>
      <c r="AI1703" s="309"/>
      <c r="AJ1703" s="309"/>
      <c r="AK1703" s="309"/>
      <c r="AL1703" s="309"/>
      <c r="AM1703" s="309"/>
      <c r="AN1703" s="309"/>
      <c r="AO1703" s="309"/>
      <c r="AP1703" s="309"/>
      <c r="AQ1703" s="309"/>
      <c r="AR1703" s="309"/>
      <c r="AS1703" s="361">
        <f>AS1701-AS1702</f>
        <v>165766.98277353571</v>
      </c>
    </row>
    <row r="1704" spans="2:45">
      <c r="B1704" s="336"/>
      <c r="C1704" s="398"/>
      <c r="D1704" s="398"/>
      <c r="E1704" s="399"/>
      <c r="F1704" s="399"/>
      <c r="G1704" s="399"/>
      <c r="H1704" s="399"/>
      <c r="I1704" s="399"/>
      <c r="J1704" s="399"/>
      <c r="K1704" s="399"/>
      <c r="L1704" s="399"/>
      <c r="M1704" s="399"/>
      <c r="N1704" s="399"/>
      <c r="O1704" s="399"/>
      <c r="P1704" s="399"/>
      <c r="Q1704" s="399"/>
      <c r="R1704" s="400"/>
      <c r="S1704" s="399"/>
      <c r="T1704" s="399"/>
      <c r="U1704" s="399"/>
      <c r="V1704" s="398"/>
      <c r="W1704" s="401"/>
      <c r="X1704" s="398"/>
      <c r="Y1704" s="398"/>
      <c r="Z1704" s="399"/>
      <c r="AA1704" s="399"/>
      <c r="AB1704" s="399"/>
      <c r="AC1704" s="399"/>
      <c r="AD1704" s="399"/>
      <c r="AE1704" s="402"/>
      <c r="AF1704" s="402"/>
      <c r="AG1704" s="402"/>
      <c r="AH1704" s="402"/>
      <c r="AI1704" s="402"/>
      <c r="AJ1704" s="402"/>
      <c r="AK1704" s="402"/>
      <c r="AL1704" s="402"/>
      <c r="AM1704" s="402"/>
      <c r="AN1704" s="402"/>
      <c r="AO1704" s="402"/>
      <c r="AP1704" s="402"/>
      <c r="AQ1704" s="402"/>
      <c r="AR1704" s="402"/>
      <c r="AS1704" s="341"/>
    </row>
  </sheetData>
  <sheetProtection formatCells="0" formatColumns="0" formatRows="0" insertColumns="0" insertRows="0" insertHyperlinks="0" deleteColumns="0" deleteRows="0" sort="0" autoFilter="0" pivotTables="0"/>
  <mergeCells count="87">
    <mergeCell ref="AE1681:AS1681"/>
    <mergeCell ref="B1681:B1682"/>
    <mergeCell ref="C1681:C1682"/>
    <mergeCell ref="Q1681:Q1682"/>
    <mergeCell ref="E1681:P1681"/>
    <mergeCell ref="S1681:AD1681"/>
    <mergeCell ref="AE1627:AS1627"/>
    <mergeCell ref="B1654:B1655"/>
    <mergeCell ref="C1654:C1655"/>
    <mergeCell ref="Q1654:Q1655"/>
    <mergeCell ref="AE1654:AS1654"/>
    <mergeCell ref="B1627:B1628"/>
    <mergeCell ref="C1627:C1628"/>
    <mergeCell ref="Q1627:Q1628"/>
    <mergeCell ref="E1627:P1627"/>
    <mergeCell ref="E1654:P1654"/>
    <mergeCell ref="S1654:AD1654"/>
    <mergeCell ref="S1627:AD1627"/>
    <mergeCell ref="AE1575:AS1575"/>
    <mergeCell ref="B1601:B1602"/>
    <mergeCell ref="C1601:C1602"/>
    <mergeCell ref="Q1601:Q1602"/>
    <mergeCell ref="AE1601:AS1601"/>
    <mergeCell ref="B1575:B1576"/>
    <mergeCell ref="C1575:C1576"/>
    <mergeCell ref="Q1575:Q1576"/>
    <mergeCell ref="E1575:P1575"/>
    <mergeCell ref="E1601:P1601"/>
    <mergeCell ref="S1575:AD1575"/>
    <mergeCell ref="S1601:AD1601"/>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572:AD1572"/>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600" location="'5.  2015-2020 LRAM'!A1" display="Return to top" xr:uid="{6EC8DA8E-6F1F-4C73-A137-6E5BB30C5B94}"/>
    <hyperlink ref="D1626" location="'5.  2015-2020 LRAM'!A1" display="Return to top" xr:uid="{31D5DA7B-CBF7-4225-982B-2FD4C5554E84}"/>
    <hyperlink ref="D1653" location="'5.  2015-2020 LRAM'!A1" display="Return to top" xr:uid="{278D811C-DEDB-43E0-A919-D4F625F1C6E5}"/>
    <hyperlink ref="D1680" location="'5.  2015-2020 LRAM'!A1" display="Return to top" xr:uid="{223528A0-8936-430C-B9FD-6493F6E71F79}"/>
    <hyperlink ref="D1574"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08"/>
  <sheetViews>
    <sheetView topLeftCell="C183" zoomScale="90" zoomScaleNormal="90" workbookViewId="0">
      <selection activeCell="J180" sqref="J180:L191"/>
    </sheetView>
  </sheetViews>
  <sheetFormatPr defaultColWidth="9" defaultRowHeight="15"/>
  <cols>
    <col min="1" max="1" width="4.5703125" style="1" customWidth="1"/>
    <col min="2" max="2" width="19.5703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0" t="s">
        <v>171</v>
      </c>
      <c r="C4" s="99" t="s">
        <v>175</v>
      </c>
      <c r="D4" s="13"/>
      <c r="E4" s="13"/>
      <c r="F4" s="13"/>
      <c r="G4" s="147"/>
      <c r="H4" s="148"/>
      <c r="I4" s="149"/>
      <c r="J4" s="149"/>
      <c r="K4" s="149"/>
      <c r="L4" s="149"/>
      <c r="M4" s="149"/>
      <c r="N4" s="147"/>
      <c r="O4" s="147"/>
      <c r="P4" s="147"/>
      <c r="Q4" s="147"/>
      <c r="R4" s="147"/>
      <c r="S4" s="147"/>
      <c r="T4" s="147"/>
      <c r="U4" s="147"/>
      <c r="V4" s="147"/>
      <c r="W4" s="150"/>
    </row>
    <row r="5" spans="1:28" ht="25.5" customHeight="1" thickBot="1">
      <c r="B5" s="37"/>
      <c r="C5" s="102" t="s">
        <v>172</v>
      </c>
      <c r="D5" s="147"/>
      <c r="E5" s="147"/>
      <c r="F5" s="13"/>
      <c r="G5" s="147"/>
      <c r="H5" s="148"/>
      <c r="I5" s="149"/>
      <c r="J5" s="149"/>
      <c r="K5" s="149"/>
      <c r="L5" s="149"/>
      <c r="M5" s="149"/>
      <c r="N5" s="147"/>
      <c r="O5" s="147"/>
      <c r="P5" s="147"/>
      <c r="Q5" s="147"/>
      <c r="R5" s="147"/>
      <c r="S5" s="147"/>
      <c r="T5" s="147"/>
      <c r="U5" s="147"/>
      <c r="V5" s="147"/>
      <c r="W5" s="13"/>
    </row>
    <row r="6" spans="1:28" ht="31.5" customHeight="1" thickBot="1">
      <c r="B6" s="37"/>
      <c r="C6" s="530" t="s">
        <v>548</v>
      </c>
      <c r="D6" s="147"/>
      <c r="E6" s="147"/>
      <c r="F6" s="13"/>
      <c r="G6" s="147"/>
      <c r="H6" s="148"/>
      <c r="I6" s="149"/>
      <c r="J6" s="149"/>
      <c r="K6" s="149"/>
      <c r="L6" s="149"/>
      <c r="M6" s="149"/>
      <c r="N6" s="147"/>
      <c r="O6" s="147"/>
      <c r="P6" s="147"/>
      <c r="Q6" s="147"/>
      <c r="R6" s="147"/>
      <c r="S6" s="147"/>
      <c r="T6" s="147"/>
      <c r="U6" s="147"/>
      <c r="V6" s="147"/>
      <c r="W6" s="13"/>
    </row>
    <row r="7" spans="1:28" ht="25.35" customHeight="1">
      <c r="B7" s="37"/>
      <c r="C7" s="147"/>
      <c r="D7" s="147"/>
      <c r="E7" s="147"/>
      <c r="F7" s="13"/>
      <c r="G7" s="147"/>
      <c r="H7" s="148"/>
      <c r="I7" s="149"/>
      <c r="J7" s="149"/>
      <c r="K7" s="149"/>
      <c r="L7" s="149"/>
      <c r="M7" s="149"/>
      <c r="N7" s="147"/>
      <c r="O7" s="147"/>
      <c r="P7" s="147"/>
      <c r="Q7" s="147"/>
      <c r="R7" s="147"/>
      <c r="S7" s="147"/>
      <c r="T7" s="147"/>
      <c r="U7" s="147"/>
      <c r="V7" s="147"/>
      <c r="W7" s="13"/>
    </row>
    <row r="8" spans="1:28" ht="36" customHeight="1">
      <c r="A8" s="9"/>
      <c r="B8" s="91" t="s">
        <v>502</v>
      </c>
      <c r="C8" s="1141" t="s">
        <v>641</v>
      </c>
      <c r="D8" s="1141"/>
      <c r="E8" s="1141"/>
      <c r="F8" s="1141"/>
      <c r="G8" s="1141"/>
      <c r="H8" s="1141"/>
      <c r="I8" s="1141"/>
      <c r="J8" s="1141"/>
      <c r="K8" s="1141"/>
      <c r="L8" s="1141"/>
      <c r="M8" s="1141"/>
      <c r="N8" s="1141"/>
      <c r="O8" s="1141"/>
      <c r="P8" s="1141"/>
      <c r="Q8" s="1141"/>
      <c r="R8" s="1141"/>
      <c r="S8" s="1141"/>
      <c r="T8" s="84"/>
      <c r="U8" s="84"/>
      <c r="V8" s="84"/>
      <c r="W8" s="84"/>
    </row>
    <row r="9" spans="1:28" ht="47.1" customHeight="1">
      <c r="B9" s="44"/>
      <c r="C9" s="1098" t="s">
        <v>652</v>
      </c>
      <c r="D9" s="1098"/>
      <c r="E9" s="1098"/>
      <c r="F9" s="1098"/>
      <c r="G9" s="1098"/>
      <c r="H9" s="1098"/>
      <c r="I9" s="1098"/>
      <c r="J9" s="1098"/>
      <c r="K9" s="1098"/>
      <c r="L9" s="1098"/>
      <c r="M9" s="1098"/>
      <c r="N9" s="1098"/>
      <c r="O9" s="1098"/>
      <c r="P9" s="1098"/>
      <c r="Q9" s="1098"/>
      <c r="R9" s="1098"/>
      <c r="S9" s="1098"/>
      <c r="T9" s="84"/>
      <c r="U9" s="84"/>
      <c r="V9" s="84"/>
      <c r="W9" s="84"/>
    </row>
    <row r="10" spans="1:28" ht="38.1" customHeight="1">
      <c r="B10" s="37"/>
      <c r="C10" s="1119" t="s">
        <v>653</v>
      </c>
      <c r="D10" s="1098"/>
      <c r="E10" s="1098"/>
      <c r="F10" s="1098"/>
      <c r="G10" s="1098"/>
      <c r="H10" s="1098"/>
      <c r="I10" s="1098"/>
      <c r="J10" s="1098"/>
      <c r="K10" s="1098"/>
      <c r="L10" s="1098"/>
      <c r="M10" s="1098"/>
      <c r="N10" s="1098"/>
      <c r="O10" s="1098"/>
      <c r="P10" s="1098"/>
      <c r="Q10" s="1098"/>
      <c r="R10" s="1098"/>
      <c r="S10" s="1098"/>
      <c r="T10" s="37"/>
      <c r="U10" s="37"/>
      <c r="V10" s="37"/>
    </row>
    <row r="11" spans="1:28" ht="32.450000000000003"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1140" t="s">
        <v>235</v>
      </c>
      <c r="C12" s="1140"/>
      <c r="D12" s="92"/>
      <c r="E12" s="151" t="s">
        <v>236</v>
      </c>
      <c r="F12" s="40"/>
      <c r="G12" s="40"/>
      <c r="H12" s="33"/>
      <c r="I12" s="40"/>
      <c r="K12" s="515" t="s">
        <v>532</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68" t="s">
        <v>63</v>
      </c>
      <c r="C14" s="169" t="s">
        <v>469</v>
      </c>
      <c r="D14" s="170"/>
      <c r="E14" s="171" t="s">
        <v>62</v>
      </c>
      <c r="F14" s="171" t="s">
        <v>491</v>
      </c>
      <c r="G14" s="171" t="s">
        <v>63</v>
      </c>
      <c r="H14" s="171" t="s">
        <v>64</v>
      </c>
      <c r="I14" s="171" t="str">
        <f>'1.  LRAMVA Summary'!D53</f>
        <v>Residential</v>
      </c>
      <c r="J14" s="171" t="str">
        <f>'1.  LRAMVA Summary'!E53</f>
        <v>GS&lt;50 kW</v>
      </c>
      <c r="K14" s="171" t="str">
        <f>'1.  LRAMVA Summary'!F53</f>
        <v>GS&gt;50 KW - Thermal Demand Meter</v>
      </c>
      <c r="L14" s="171" t="str">
        <f>'1.  LRAMVA Summary'!G53</f>
        <v>GS&gt;50 KW - Interval Meter</v>
      </c>
      <c r="M14" s="171" t="str">
        <f>'1.  LRAMVA Summary'!H53</f>
        <v>Street Lighting</v>
      </c>
      <c r="N14" s="171" t="str">
        <f>'1.  LRAMVA Summary'!I53</f>
        <v/>
      </c>
      <c r="O14" s="171" t="str">
        <f>'1.  LRAMVA Summary'!J53</f>
        <v/>
      </c>
      <c r="P14" s="171" t="str">
        <f>'1.  LRAMVA Summary'!K53</f>
        <v/>
      </c>
      <c r="Q14" s="171" t="str">
        <f>'1.  LRAMVA Summary'!L53</f>
        <v/>
      </c>
      <c r="R14" s="171" t="str">
        <f>'1.  LRAMVA Summary'!M53</f>
        <v/>
      </c>
      <c r="S14" s="171" t="str">
        <f>'1.  LRAMVA Summary'!N53</f>
        <v/>
      </c>
      <c r="T14" s="171" t="str">
        <f>'1.  LRAMVA Summary'!O53</f>
        <v/>
      </c>
      <c r="U14" s="171" t="str">
        <f>'1.  LRAMVA Summary'!P53</f>
        <v/>
      </c>
      <c r="V14" s="171" t="str">
        <f>'1.  LRAMVA Summary'!Q53</f>
        <v/>
      </c>
      <c r="W14" s="171" t="str">
        <f>'1.  LRAMVA Summary'!R53</f>
        <v>Total</v>
      </c>
    </row>
    <row r="15" spans="1:28">
      <c r="B15" s="172" t="s">
        <v>44</v>
      </c>
      <c r="C15" s="172">
        <v>1.47E-2</v>
      </c>
      <c r="D15" s="173"/>
      <c r="E15" s="174">
        <v>40544</v>
      </c>
      <c r="F15" s="175">
        <v>2011</v>
      </c>
      <c r="G15" s="176" t="s">
        <v>65</v>
      </c>
      <c r="H15" s="177">
        <f>C$15/12</f>
        <v>1.225E-3</v>
      </c>
      <c r="I15" s="178">
        <f>SUM('1.  LRAMVA Summary'!D$55:D$56)*(MONTH($E15)-1)/12*$H15</f>
        <v>0</v>
      </c>
      <c r="J15" s="178">
        <f>SUM('1.  LRAMVA Summary'!E$55:E$56)*(MONTH($E15)-1)/12*$H15</f>
        <v>0</v>
      </c>
      <c r="K15" s="178">
        <f>SUM('1.  LRAMVA Summary'!F$55:F$56)*(MONTH($E15)-1)/12*$H15</f>
        <v>0</v>
      </c>
      <c r="L15" s="178">
        <f>SUM('1.  LRAMVA Summary'!G$55:G$56)*(MONTH($E15)-1)/12*$H15</f>
        <v>0</v>
      </c>
      <c r="M15" s="178">
        <f>SUM('1.  LRAMVA Summary'!H$55:H$56)*(MONTH($E15)-1)/12*$H15</f>
        <v>0</v>
      </c>
      <c r="N15" s="178">
        <f>SUM('1.  LRAMVA Summary'!I$55:I$56)*(MONTH($E15)-1)/12*$H15</f>
        <v>0</v>
      </c>
      <c r="O15" s="178">
        <f>SUM('1.  LRAMVA Summary'!J$55:J$56)*(MONTH($E15)-1)/12*$H15</f>
        <v>0</v>
      </c>
      <c r="P15" s="178">
        <f>SUM('1.  LRAMVA Summary'!K$55:K$56)*(MONTH($E15)-1)/12*$H15</f>
        <v>0</v>
      </c>
      <c r="Q15" s="178">
        <f>SUM('1.  LRAMVA Summary'!L$55:L$56)*(MONTH($E15)-1)/12*$H15</f>
        <v>0</v>
      </c>
      <c r="R15" s="178">
        <f>SUM('1.  LRAMVA Summary'!M$55:M$56)*(MONTH($E15)-1)/12*$H15</f>
        <v>0</v>
      </c>
      <c r="S15" s="178">
        <f>SUM('1.  LRAMVA Summary'!N$55:N$56)*(MONTH($E15)-1)/12*$H15</f>
        <v>0</v>
      </c>
      <c r="T15" s="178">
        <f>SUM('1.  LRAMVA Summary'!O$55:O$56)*(MONTH($E15)-1)/12*$H15</f>
        <v>0</v>
      </c>
      <c r="U15" s="178">
        <f>SUM('1.  LRAMVA Summary'!P$55:P$56)*(MONTH($E15)-1)/12*$H15</f>
        <v>0</v>
      </c>
      <c r="V15" s="178">
        <f>SUM('1.  LRAMVA Summary'!Q$55:Q$56)*(MONTH($E15)-1)/12*$H15</f>
        <v>0</v>
      </c>
      <c r="W15" s="179">
        <f>SUM(I15:V15)</f>
        <v>0</v>
      </c>
    </row>
    <row r="16" spans="1:28">
      <c r="B16" s="180" t="s">
        <v>45</v>
      </c>
      <c r="C16" s="180">
        <v>1.47E-2</v>
      </c>
      <c r="D16" s="173"/>
      <c r="E16" s="174">
        <v>40575</v>
      </c>
      <c r="F16" s="175">
        <v>2011</v>
      </c>
      <c r="G16" s="176" t="s">
        <v>65</v>
      </c>
      <c r="H16" s="177">
        <f>C$15/12</f>
        <v>1.225E-3</v>
      </c>
      <c r="I16" s="178">
        <f>SUM('1.  LRAMVA Summary'!D$55:D$56)*(MONTH($E16)-1)/12*$H16</f>
        <v>0</v>
      </c>
      <c r="J16" s="178">
        <f>SUM('1.  LRAMVA Summary'!E$55:E$56)*(MONTH($E16)-1)/12*$H16</f>
        <v>0</v>
      </c>
      <c r="K16" s="178">
        <f>SUM('1.  LRAMVA Summary'!F$55:F$56)*(MONTH($E16)-1)/12*$H16</f>
        <v>0</v>
      </c>
      <c r="L16" s="178">
        <f>SUM('1.  LRAMVA Summary'!G$55:G$56)*(MONTH($E16)-1)/12*$H16</f>
        <v>0</v>
      </c>
      <c r="M16" s="178">
        <f>SUM('1.  LRAMVA Summary'!H$55:H$56)*(MONTH($E16)-1)/12*$H16</f>
        <v>0</v>
      </c>
      <c r="N16" s="178">
        <f>SUM('1.  LRAMVA Summary'!I$55:I$56)*(MONTH($E16)-1)/12*$H16</f>
        <v>0</v>
      </c>
      <c r="O16" s="178">
        <f>SUM('1.  LRAMVA Summary'!J$55:J$56)*(MONTH($E16)-1)/12*$H16</f>
        <v>0</v>
      </c>
      <c r="P16" s="178">
        <f>SUM('1.  LRAMVA Summary'!K$55:K$56)*(MONTH($E16)-1)/12*$H16</f>
        <v>0</v>
      </c>
      <c r="Q16" s="178">
        <f>SUM('1.  LRAMVA Summary'!L$55:L$56)*(MONTH($E16)-1)/12*$H16</f>
        <v>0</v>
      </c>
      <c r="R16" s="178">
        <f>SUM('1.  LRAMVA Summary'!M$55:M$56)*(MONTH($E16)-1)/12*$H16</f>
        <v>0</v>
      </c>
      <c r="S16" s="178">
        <f>SUM('1.  LRAMVA Summary'!N$55:N$56)*(MONTH($E16)-1)/12*$H16</f>
        <v>0</v>
      </c>
      <c r="T16" s="178">
        <f>SUM('1.  LRAMVA Summary'!O$55:O$56)*(MONTH($E16)-1)/12*$H16</f>
        <v>0</v>
      </c>
      <c r="U16" s="178">
        <f>SUM('1.  LRAMVA Summary'!P$55:P$56)*(MONTH($E16)-1)/12*$H16</f>
        <v>0</v>
      </c>
      <c r="V16" s="178">
        <f>SUM('1.  LRAMVA Summary'!Q$55:Q$56)*(MONTH($E16)-1)/12*$H16</f>
        <v>0</v>
      </c>
      <c r="W16" s="179">
        <f t="shared" ref="W16:W25" si="0">SUM(I16:V16)</f>
        <v>0</v>
      </c>
    </row>
    <row r="17" spans="2:23">
      <c r="B17" s="180" t="s">
        <v>46</v>
      </c>
      <c r="C17" s="180">
        <v>1.47E-2</v>
      </c>
      <c r="D17" s="173"/>
      <c r="E17" s="174">
        <v>40603</v>
      </c>
      <c r="F17" s="175">
        <v>2011</v>
      </c>
      <c r="G17" s="176" t="s">
        <v>65</v>
      </c>
      <c r="H17" s="177">
        <f>C$15/12</f>
        <v>1.225E-3</v>
      </c>
      <c r="I17" s="178">
        <f>SUM('1.  LRAMVA Summary'!D$55:D$56)*(MONTH($E17)-1)/12*$H17</f>
        <v>0</v>
      </c>
      <c r="J17" s="178">
        <f>SUM('1.  LRAMVA Summary'!E$55:E$56)*(MONTH($E17)-1)/12*$H17</f>
        <v>0</v>
      </c>
      <c r="K17" s="178">
        <f>SUM('1.  LRAMVA Summary'!F$55:F$56)*(MONTH($E17)-1)/12*$H17</f>
        <v>0</v>
      </c>
      <c r="L17" s="178">
        <f>SUM('1.  LRAMVA Summary'!G$55:G$56)*(MONTH($E17)-1)/12*$H17</f>
        <v>0</v>
      </c>
      <c r="M17" s="178">
        <f>SUM('1.  LRAMVA Summary'!H$55:H$56)*(MONTH($E17)-1)/12*$H17</f>
        <v>0</v>
      </c>
      <c r="N17" s="178">
        <f>SUM('1.  LRAMVA Summary'!I$55:I$56)*(MONTH($E17)-1)/12*$H17</f>
        <v>0</v>
      </c>
      <c r="O17" s="178">
        <f>SUM('1.  LRAMVA Summary'!J$55:J$56)*(MONTH($E17)-1)/12*$H17</f>
        <v>0</v>
      </c>
      <c r="P17" s="178">
        <f>SUM('1.  LRAMVA Summary'!K$55:K$56)*(MONTH($E17)-1)/12*$H17</f>
        <v>0</v>
      </c>
      <c r="Q17" s="178">
        <f>SUM('1.  LRAMVA Summary'!L$55:L$56)*(MONTH($E17)-1)/12*$H17</f>
        <v>0</v>
      </c>
      <c r="R17" s="178">
        <f>SUM('1.  LRAMVA Summary'!M$55:M$56)*(MONTH($E17)-1)/12*$H17</f>
        <v>0</v>
      </c>
      <c r="S17" s="178">
        <f>SUM('1.  LRAMVA Summary'!N$55:N$56)*(MONTH($E17)-1)/12*$H17</f>
        <v>0</v>
      </c>
      <c r="T17" s="178">
        <f>SUM('1.  LRAMVA Summary'!O$55:O$56)*(MONTH($E17)-1)/12*$H17</f>
        <v>0</v>
      </c>
      <c r="U17" s="178">
        <f>SUM('1.  LRAMVA Summary'!P$55:P$56)*(MONTH($E17)-1)/12*$H17</f>
        <v>0</v>
      </c>
      <c r="V17" s="178">
        <f>SUM('1.  LRAMVA Summary'!Q$55:Q$56)*(MONTH($E17)-1)/12*$H17</f>
        <v>0</v>
      </c>
      <c r="W17" s="179">
        <f>SUM(I17:V17)</f>
        <v>0</v>
      </c>
    </row>
    <row r="18" spans="2:23">
      <c r="B18" s="180" t="s">
        <v>47</v>
      </c>
      <c r="C18" s="180">
        <v>1.47E-2</v>
      </c>
      <c r="D18" s="173"/>
      <c r="E18" s="181">
        <v>40634</v>
      </c>
      <c r="F18" s="175">
        <v>2011</v>
      </c>
      <c r="G18" s="182" t="s">
        <v>66</v>
      </c>
      <c r="H18" s="177">
        <f>C$16/12</f>
        <v>1.225E-3</v>
      </c>
      <c r="I18" s="178">
        <f>SUM('1.  LRAMVA Summary'!D$55:D$56)*(MONTH($E18)-1)/12*$H18</f>
        <v>0</v>
      </c>
      <c r="J18" s="178">
        <f>SUM('1.  LRAMVA Summary'!E$55:E$56)*(MONTH($E18)-1)/12*$H18</f>
        <v>0</v>
      </c>
      <c r="K18" s="178">
        <f>SUM('1.  LRAMVA Summary'!F$55:F$56)*(MONTH($E18)-1)/12*$H18</f>
        <v>0</v>
      </c>
      <c r="L18" s="178">
        <f>SUM('1.  LRAMVA Summary'!G$55:G$56)*(MONTH($E18)-1)/12*$H18</f>
        <v>0</v>
      </c>
      <c r="M18" s="178">
        <f>SUM('1.  LRAMVA Summary'!H$55:H$56)*(MONTH($E18)-1)/12*$H18</f>
        <v>0</v>
      </c>
      <c r="N18" s="178">
        <f>SUM('1.  LRAMVA Summary'!I$55:I$56)*(MONTH($E18)-1)/12*$H18</f>
        <v>0</v>
      </c>
      <c r="O18" s="178">
        <f>SUM('1.  LRAMVA Summary'!J$55:J$56)*(MONTH($E18)-1)/12*$H18</f>
        <v>0</v>
      </c>
      <c r="P18" s="178">
        <f>SUM('1.  LRAMVA Summary'!K$55:K$56)*(MONTH($E18)-1)/12*$H18</f>
        <v>0</v>
      </c>
      <c r="Q18" s="178">
        <f>SUM('1.  LRAMVA Summary'!L$55:L$56)*(MONTH($E18)-1)/12*$H18</f>
        <v>0</v>
      </c>
      <c r="R18" s="178">
        <f>SUM('1.  LRAMVA Summary'!M$55:M$56)*(MONTH($E18)-1)/12*$H18</f>
        <v>0</v>
      </c>
      <c r="S18" s="178">
        <f>SUM('1.  LRAMVA Summary'!N$55:N$56)*(MONTH($E18)-1)/12*$H18</f>
        <v>0</v>
      </c>
      <c r="T18" s="178">
        <f>SUM('1.  LRAMVA Summary'!O$55:O$56)*(MONTH($E18)-1)/12*$H18</f>
        <v>0</v>
      </c>
      <c r="U18" s="178">
        <f>SUM('1.  LRAMVA Summary'!P$55:P$56)*(MONTH($E18)-1)/12*$H18</f>
        <v>0</v>
      </c>
      <c r="V18" s="178">
        <f>SUM('1.  LRAMVA Summary'!Q$55:Q$56)*(MONTH($E18)-1)/12*$H18</f>
        <v>0</v>
      </c>
      <c r="W18" s="179">
        <f>SUM(I18:V18)</f>
        <v>0</v>
      </c>
    </row>
    <row r="19" spans="2:23">
      <c r="B19" s="180" t="s">
        <v>48</v>
      </c>
      <c r="C19" s="180">
        <v>1.47E-2</v>
      </c>
      <c r="D19" s="173"/>
      <c r="E19" s="181">
        <v>40664</v>
      </c>
      <c r="F19" s="175">
        <v>2011</v>
      </c>
      <c r="G19" s="182" t="s">
        <v>66</v>
      </c>
      <c r="H19" s="177">
        <f>C$16/12</f>
        <v>1.225E-3</v>
      </c>
      <c r="I19" s="178">
        <f>SUM('1.  LRAMVA Summary'!D$55:D$56)*(MONTH($E19)-1)/12*$H19</f>
        <v>0</v>
      </c>
      <c r="J19" s="178">
        <f>SUM('1.  LRAMVA Summary'!E$55:E$56)*(MONTH($E19)-1)/12*$H19</f>
        <v>0</v>
      </c>
      <c r="K19" s="178">
        <f>SUM('1.  LRAMVA Summary'!F$55:F$56)*(MONTH($E19)-1)/12*$H19</f>
        <v>0</v>
      </c>
      <c r="L19" s="178">
        <f>SUM('1.  LRAMVA Summary'!G$55:G$56)*(MONTH($E19)-1)/12*$H19</f>
        <v>0</v>
      </c>
      <c r="M19" s="178">
        <f>SUM('1.  LRAMVA Summary'!H$55:H$56)*(MONTH($E19)-1)/12*$H19</f>
        <v>0</v>
      </c>
      <c r="N19" s="178">
        <f>SUM('1.  LRAMVA Summary'!I$55:I$56)*(MONTH($E19)-1)/12*$H19</f>
        <v>0</v>
      </c>
      <c r="O19" s="178">
        <f>SUM('1.  LRAMVA Summary'!J$55:J$56)*(MONTH($E19)-1)/12*$H19</f>
        <v>0</v>
      </c>
      <c r="P19" s="178">
        <f>SUM('1.  LRAMVA Summary'!K$55:K$56)*(MONTH($E19)-1)/12*$H19</f>
        <v>0</v>
      </c>
      <c r="Q19" s="178">
        <f>SUM('1.  LRAMVA Summary'!L$55:L$56)*(MONTH($E19)-1)/12*$H19</f>
        <v>0</v>
      </c>
      <c r="R19" s="178">
        <f>SUM('1.  LRAMVA Summary'!M$55:M$56)*(MONTH($E19)-1)/12*$H19</f>
        <v>0</v>
      </c>
      <c r="S19" s="178">
        <f>SUM('1.  LRAMVA Summary'!N$55:N$56)*(MONTH($E19)-1)/12*$H19</f>
        <v>0</v>
      </c>
      <c r="T19" s="178">
        <f>SUM('1.  LRAMVA Summary'!O$55:O$56)*(MONTH($E19)-1)/12*$H19</f>
        <v>0</v>
      </c>
      <c r="U19" s="178">
        <f>SUM('1.  LRAMVA Summary'!P$55:P$56)*(MONTH($E19)-1)/12*$H19</f>
        <v>0</v>
      </c>
      <c r="V19" s="178">
        <f>SUM('1.  LRAMVA Summary'!Q$55:Q$56)*(MONTH($E19)-1)/12*$H19</f>
        <v>0</v>
      </c>
      <c r="W19" s="179">
        <f t="shared" si="0"/>
        <v>0</v>
      </c>
    </row>
    <row r="20" spans="2:23">
      <c r="B20" s="180" t="s">
        <v>49</v>
      </c>
      <c r="C20" s="180">
        <v>1.47E-2</v>
      </c>
      <c r="D20" s="173"/>
      <c r="E20" s="181">
        <v>40695</v>
      </c>
      <c r="F20" s="175">
        <v>2011</v>
      </c>
      <c r="G20" s="182" t="s">
        <v>66</v>
      </c>
      <c r="H20" s="177">
        <f>C$16/12</f>
        <v>1.225E-3</v>
      </c>
      <c r="I20" s="178">
        <f>SUM('1.  LRAMVA Summary'!D$55:D$56)*(MONTH($E20)-1)/12*$H20</f>
        <v>0</v>
      </c>
      <c r="J20" s="178">
        <f>SUM('1.  LRAMVA Summary'!E$55:E$56)*(MONTH($E20)-1)/12*$H20</f>
        <v>0</v>
      </c>
      <c r="K20" s="178">
        <f>SUM('1.  LRAMVA Summary'!F$55:F$56)*(MONTH($E20)-1)/12*$H20</f>
        <v>0</v>
      </c>
      <c r="L20" s="178">
        <f>SUM('1.  LRAMVA Summary'!G$55:G$56)*(MONTH($E20)-1)/12*$H20</f>
        <v>0</v>
      </c>
      <c r="M20" s="178">
        <f>SUM('1.  LRAMVA Summary'!H$55:H$56)*(MONTH($E20)-1)/12*$H20</f>
        <v>0</v>
      </c>
      <c r="N20" s="178">
        <f>SUM('1.  LRAMVA Summary'!I$55:I$56)*(MONTH($E20)-1)/12*$H20</f>
        <v>0</v>
      </c>
      <c r="O20" s="178">
        <f>SUM('1.  LRAMVA Summary'!J$55:J$56)*(MONTH($E20)-1)/12*$H20</f>
        <v>0</v>
      </c>
      <c r="P20" s="178">
        <f>SUM('1.  LRAMVA Summary'!K$55:K$56)*(MONTH($E20)-1)/12*$H20</f>
        <v>0</v>
      </c>
      <c r="Q20" s="178">
        <f>SUM('1.  LRAMVA Summary'!L$55:L$56)*(MONTH($E20)-1)/12*$H20</f>
        <v>0</v>
      </c>
      <c r="R20" s="178">
        <f>SUM('1.  LRAMVA Summary'!M$55:M$56)*(MONTH($E20)-1)/12*$H20</f>
        <v>0</v>
      </c>
      <c r="S20" s="178">
        <f>SUM('1.  LRAMVA Summary'!N$55:N$56)*(MONTH($E20)-1)/12*$H20</f>
        <v>0</v>
      </c>
      <c r="T20" s="178">
        <f>SUM('1.  LRAMVA Summary'!O$55:O$56)*(MONTH($E20)-1)/12*$H20</f>
        <v>0</v>
      </c>
      <c r="U20" s="178">
        <f>SUM('1.  LRAMVA Summary'!P$55:P$56)*(MONTH($E20)-1)/12*$H20</f>
        <v>0</v>
      </c>
      <c r="V20" s="178">
        <f>SUM('1.  LRAMVA Summary'!Q$55:Q$56)*(MONTH($E20)-1)/12*$H20</f>
        <v>0</v>
      </c>
      <c r="W20" s="179">
        <f t="shared" si="0"/>
        <v>0</v>
      </c>
    </row>
    <row r="21" spans="2:23">
      <c r="B21" s="180" t="s">
        <v>50</v>
      </c>
      <c r="C21" s="180">
        <v>1.47E-2</v>
      </c>
      <c r="D21" s="173"/>
      <c r="E21" s="181">
        <v>40725</v>
      </c>
      <c r="F21" s="175">
        <v>2011</v>
      </c>
      <c r="G21" s="182" t="s">
        <v>68</v>
      </c>
      <c r="H21" s="177">
        <f>C$17/12</f>
        <v>1.225E-3</v>
      </c>
      <c r="I21" s="178">
        <f>SUM('1.  LRAMVA Summary'!D$55:D$56)*(MONTH($E21)-1)/12*$H21</f>
        <v>0</v>
      </c>
      <c r="J21" s="178">
        <f>SUM('1.  LRAMVA Summary'!E$55:E$56)*(MONTH($E21)-1)/12*$H21</f>
        <v>0</v>
      </c>
      <c r="K21" s="178">
        <f>SUM('1.  LRAMVA Summary'!F$55:F$56)*(MONTH($E21)-1)/12*$H21</f>
        <v>0</v>
      </c>
      <c r="L21" s="178">
        <f>SUM('1.  LRAMVA Summary'!G$55:G$56)*(MONTH($E21)-1)/12*$H21</f>
        <v>0</v>
      </c>
      <c r="M21" s="178">
        <f>SUM('1.  LRAMVA Summary'!H$55:H$56)*(MONTH($E21)-1)/12*$H21</f>
        <v>0</v>
      </c>
      <c r="N21" s="178">
        <f>SUM('1.  LRAMVA Summary'!I$55:I$56)*(MONTH($E21)-1)/12*$H21</f>
        <v>0</v>
      </c>
      <c r="O21" s="178">
        <f>SUM('1.  LRAMVA Summary'!J$55:J$56)*(MONTH($E21)-1)/12*$H21</f>
        <v>0</v>
      </c>
      <c r="P21" s="178">
        <f>SUM('1.  LRAMVA Summary'!K$55:K$56)*(MONTH($E21)-1)/12*$H21</f>
        <v>0</v>
      </c>
      <c r="Q21" s="178">
        <f>SUM('1.  LRAMVA Summary'!L$55:L$56)*(MONTH($E21)-1)/12*$H21</f>
        <v>0</v>
      </c>
      <c r="R21" s="178">
        <f>SUM('1.  LRAMVA Summary'!M$55:M$56)*(MONTH($E21)-1)/12*$H21</f>
        <v>0</v>
      </c>
      <c r="S21" s="178">
        <f>SUM('1.  LRAMVA Summary'!N$55:N$56)*(MONTH($E21)-1)/12*$H21</f>
        <v>0</v>
      </c>
      <c r="T21" s="178">
        <f>SUM('1.  LRAMVA Summary'!O$55:O$56)*(MONTH($E21)-1)/12*$H21</f>
        <v>0</v>
      </c>
      <c r="U21" s="178">
        <f>SUM('1.  LRAMVA Summary'!P$55:P$56)*(MONTH($E21)-1)/12*$H21</f>
        <v>0</v>
      </c>
      <c r="V21" s="178">
        <f>SUM('1.  LRAMVA Summary'!Q$55:Q$56)*(MONTH($E21)-1)/12*$H21</f>
        <v>0</v>
      </c>
      <c r="W21" s="179">
        <f t="shared" si="0"/>
        <v>0</v>
      </c>
    </row>
    <row r="22" spans="2:23">
      <c r="B22" s="180" t="s">
        <v>51</v>
      </c>
      <c r="C22" s="180">
        <v>1.47E-2</v>
      </c>
      <c r="D22" s="173"/>
      <c r="E22" s="181">
        <v>40756</v>
      </c>
      <c r="F22" s="175">
        <v>2011</v>
      </c>
      <c r="G22" s="182" t="s">
        <v>68</v>
      </c>
      <c r="H22" s="177">
        <f>C$17/12</f>
        <v>1.225E-3</v>
      </c>
      <c r="I22" s="178">
        <f>SUM('1.  LRAMVA Summary'!D$55:D$56)*(MONTH($E22)-1)/12*$H22</f>
        <v>0</v>
      </c>
      <c r="J22" s="178">
        <f>SUM('1.  LRAMVA Summary'!E$55:E$56)*(MONTH($E22)-1)/12*$H22</f>
        <v>0</v>
      </c>
      <c r="K22" s="178">
        <f>SUM('1.  LRAMVA Summary'!F$55:F$56)*(MONTH($E22)-1)/12*$H22</f>
        <v>0</v>
      </c>
      <c r="L22" s="178">
        <f>SUM('1.  LRAMVA Summary'!G$55:G$56)*(MONTH($E22)-1)/12*$H22</f>
        <v>0</v>
      </c>
      <c r="M22" s="178">
        <f>SUM('1.  LRAMVA Summary'!H$55:H$56)*(MONTH($E22)-1)/12*$H22</f>
        <v>0</v>
      </c>
      <c r="N22" s="178">
        <f>SUM('1.  LRAMVA Summary'!I$55:I$56)*(MONTH($E22)-1)/12*$H22</f>
        <v>0</v>
      </c>
      <c r="O22" s="178">
        <f>SUM('1.  LRAMVA Summary'!J$55:J$56)*(MONTH($E22)-1)/12*$H22</f>
        <v>0</v>
      </c>
      <c r="P22" s="178">
        <f>SUM('1.  LRAMVA Summary'!K$55:K$56)*(MONTH($E22)-1)/12*$H22</f>
        <v>0</v>
      </c>
      <c r="Q22" s="178">
        <f>SUM('1.  LRAMVA Summary'!L$55:L$56)*(MONTH($E22)-1)/12*$H22</f>
        <v>0</v>
      </c>
      <c r="R22" s="178">
        <f>SUM('1.  LRAMVA Summary'!M$55:M$56)*(MONTH($E22)-1)/12*$H22</f>
        <v>0</v>
      </c>
      <c r="S22" s="178">
        <f>SUM('1.  LRAMVA Summary'!N$55:N$56)*(MONTH($E22)-1)/12*$H22</f>
        <v>0</v>
      </c>
      <c r="T22" s="178">
        <f>SUM('1.  LRAMVA Summary'!O$55:O$56)*(MONTH($E22)-1)/12*$H22</f>
        <v>0</v>
      </c>
      <c r="U22" s="178">
        <f>SUM('1.  LRAMVA Summary'!P$55:P$56)*(MONTH($E22)-1)/12*$H22</f>
        <v>0</v>
      </c>
      <c r="V22" s="178">
        <f>SUM('1.  LRAMVA Summary'!Q$55:Q$56)*(MONTH($E22)-1)/12*$H22</f>
        <v>0</v>
      </c>
      <c r="W22" s="179">
        <f t="shared" si="0"/>
        <v>0</v>
      </c>
    </row>
    <row r="23" spans="2:23">
      <c r="B23" s="180" t="s">
        <v>52</v>
      </c>
      <c r="C23" s="180">
        <v>1.47E-2</v>
      </c>
      <c r="D23" s="173"/>
      <c r="E23" s="181">
        <v>40787</v>
      </c>
      <c r="F23" s="175">
        <v>2011</v>
      </c>
      <c r="G23" s="182" t="s">
        <v>68</v>
      </c>
      <c r="H23" s="177">
        <f>C$17/12</f>
        <v>1.225E-3</v>
      </c>
      <c r="I23" s="178">
        <f>SUM('1.  LRAMVA Summary'!D$55:D$56)*(MONTH($E23)-1)/12*$H23</f>
        <v>0</v>
      </c>
      <c r="J23" s="178">
        <f>SUM('1.  LRAMVA Summary'!E$55:E$56)*(MONTH($E23)-1)/12*$H23</f>
        <v>0</v>
      </c>
      <c r="K23" s="178">
        <f>SUM('1.  LRAMVA Summary'!F$55:F$56)*(MONTH($E23)-1)/12*$H23</f>
        <v>0</v>
      </c>
      <c r="L23" s="178">
        <f>SUM('1.  LRAMVA Summary'!G$55:G$56)*(MONTH($E23)-1)/12*$H23</f>
        <v>0</v>
      </c>
      <c r="M23" s="178">
        <f>SUM('1.  LRAMVA Summary'!H$55:H$56)*(MONTH($E23)-1)/12*$H23</f>
        <v>0</v>
      </c>
      <c r="N23" s="178">
        <f>SUM('1.  LRAMVA Summary'!I$55:I$56)*(MONTH($E23)-1)/12*$H23</f>
        <v>0</v>
      </c>
      <c r="O23" s="178">
        <f>SUM('1.  LRAMVA Summary'!J$55:J$56)*(MONTH($E23)-1)/12*$H23</f>
        <v>0</v>
      </c>
      <c r="P23" s="178">
        <f>SUM('1.  LRAMVA Summary'!K$55:K$56)*(MONTH($E23)-1)/12*$H23</f>
        <v>0</v>
      </c>
      <c r="Q23" s="178">
        <f>SUM('1.  LRAMVA Summary'!L$55:L$56)*(MONTH($E23)-1)/12*$H23</f>
        <v>0</v>
      </c>
      <c r="R23" s="178">
        <f>SUM('1.  LRAMVA Summary'!M$55:M$56)*(MONTH($E23)-1)/12*$H23</f>
        <v>0</v>
      </c>
      <c r="S23" s="178">
        <f>SUM('1.  LRAMVA Summary'!N$55:N$56)*(MONTH($E23)-1)/12*$H23</f>
        <v>0</v>
      </c>
      <c r="T23" s="178">
        <f>SUM('1.  LRAMVA Summary'!O$55:O$56)*(MONTH($E23)-1)/12*$H23</f>
        <v>0</v>
      </c>
      <c r="U23" s="178">
        <f>SUM('1.  LRAMVA Summary'!P$55:P$56)*(MONTH($E23)-1)/12*$H23</f>
        <v>0</v>
      </c>
      <c r="V23" s="178">
        <f>SUM('1.  LRAMVA Summary'!Q$55:Q$56)*(MONTH($E23)-1)/12*$H23</f>
        <v>0</v>
      </c>
      <c r="W23" s="179">
        <f t="shared" si="0"/>
        <v>0</v>
      </c>
    </row>
    <row r="24" spans="2:23">
      <c r="B24" s="180" t="s">
        <v>53</v>
      </c>
      <c r="C24" s="180">
        <v>1.47E-2</v>
      </c>
      <c r="D24" s="173"/>
      <c r="E24" s="181">
        <v>40817</v>
      </c>
      <c r="F24" s="175">
        <v>2011</v>
      </c>
      <c r="G24" s="182" t="s">
        <v>69</v>
      </c>
      <c r="H24" s="177">
        <f>C$18/12</f>
        <v>1.225E-3</v>
      </c>
      <c r="I24" s="178">
        <f>SUM('1.  LRAMVA Summary'!D$55:D$56)*(MONTH($E24)-1)/12*$H24</f>
        <v>0</v>
      </c>
      <c r="J24" s="178">
        <f>SUM('1.  LRAMVA Summary'!E$55:E$56)*(MONTH($E24)-1)/12*$H24</f>
        <v>0</v>
      </c>
      <c r="K24" s="178">
        <f>SUM('1.  LRAMVA Summary'!F$55:F$56)*(MONTH($E24)-1)/12*$H24</f>
        <v>0</v>
      </c>
      <c r="L24" s="178">
        <f>SUM('1.  LRAMVA Summary'!G$55:G$56)*(MONTH($E24)-1)/12*$H24</f>
        <v>0</v>
      </c>
      <c r="M24" s="178">
        <f>SUM('1.  LRAMVA Summary'!H$55:H$56)*(MONTH($E24)-1)/12*$H24</f>
        <v>0</v>
      </c>
      <c r="N24" s="178">
        <f>SUM('1.  LRAMVA Summary'!I$55:I$56)*(MONTH($E24)-1)/12*$H24</f>
        <v>0</v>
      </c>
      <c r="O24" s="178">
        <f>SUM('1.  LRAMVA Summary'!J$55:J$56)*(MONTH($E24)-1)/12*$H24</f>
        <v>0</v>
      </c>
      <c r="P24" s="178">
        <f>SUM('1.  LRAMVA Summary'!K$55:K$56)*(MONTH($E24)-1)/12*$H24</f>
        <v>0</v>
      </c>
      <c r="Q24" s="178">
        <f>SUM('1.  LRAMVA Summary'!L$55:L$56)*(MONTH($E24)-1)/12*$H24</f>
        <v>0</v>
      </c>
      <c r="R24" s="178">
        <f>SUM('1.  LRAMVA Summary'!M$55:M$56)*(MONTH($E24)-1)/12*$H24</f>
        <v>0</v>
      </c>
      <c r="S24" s="178">
        <f>SUM('1.  LRAMVA Summary'!N$55:N$56)*(MONTH($E24)-1)/12*$H24</f>
        <v>0</v>
      </c>
      <c r="T24" s="178">
        <f>SUM('1.  LRAMVA Summary'!O$55:O$56)*(MONTH($E24)-1)/12*$H24</f>
        <v>0</v>
      </c>
      <c r="U24" s="178">
        <f>SUM('1.  LRAMVA Summary'!P$55:P$56)*(MONTH($E24)-1)/12*$H24</f>
        <v>0</v>
      </c>
      <c r="V24" s="178">
        <f>SUM('1.  LRAMVA Summary'!Q$55:Q$56)*(MONTH($E24)-1)/12*$H24</f>
        <v>0</v>
      </c>
      <c r="W24" s="179">
        <f t="shared" si="0"/>
        <v>0</v>
      </c>
    </row>
    <row r="25" spans="2:23">
      <c r="B25" s="180" t="s">
        <v>54</v>
      </c>
      <c r="C25" s="180">
        <v>1.47E-2</v>
      </c>
      <c r="D25" s="173"/>
      <c r="E25" s="181">
        <v>40848</v>
      </c>
      <c r="F25" s="175">
        <v>2011</v>
      </c>
      <c r="G25" s="182" t="s">
        <v>69</v>
      </c>
      <c r="H25" s="177">
        <f>C$18/12</f>
        <v>1.225E-3</v>
      </c>
      <c r="I25" s="178">
        <f>SUM('1.  LRAMVA Summary'!D$55:D$56)*(MONTH($E25)-1)/12*$H25</f>
        <v>0</v>
      </c>
      <c r="J25" s="178">
        <f>SUM('1.  LRAMVA Summary'!E$55:E$56)*(MONTH($E25)-1)/12*$H25</f>
        <v>0</v>
      </c>
      <c r="K25" s="178">
        <f>SUM('1.  LRAMVA Summary'!F$55:F$56)*(MONTH($E25)-1)/12*$H25</f>
        <v>0</v>
      </c>
      <c r="L25" s="178">
        <f>SUM('1.  LRAMVA Summary'!G$55:G$56)*(MONTH($E25)-1)/12*$H25</f>
        <v>0</v>
      </c>
      <c r="M25" s="178">
        <f>SUM('1.  LRAMVA Summary'!H$55:H$56)*(MONTH($E25)-1)/12*$H25</f>
        <v>0</v>
      </c>
      <c r="N25" s="178">
        <f>SUM('1.  LRAMVA Summary'!I$55:I$56)*(MONTH($E25)-1)/12*$H25</f>
        <v>0</v>
      </c>
      <c r="O25" s="178">
        <f>SUM('1.  LRAMVA Summary'!J$55:J$56)*(MONTH($E25)-1)/12*$H25</f>
        <v>0</v>
      </c>
      <c r="P25" s="178">
        <f>SUM('1.  LRAMVA Summary'!K$55:K$56)*(MONTH($E25)-1)/12*$H25</f>
        <v>0</v>
      </c>
      <c r="Q25" s="178">
        <f>SUM('1.  LRAMVA Summary'!L$55:L$56)*(MONTH($E25)-1)/12*$H25</f>
        <v>0</v>
      </c>
      <c r="R25" s="178">
        <f>SUM('1.  LRAMVA Summary'!M$55:M$56)*(MONTH($E25)-1)/12*$H25</f>
        <v>0</v>
      </c>
      <c r="S25" s="178">
        <f>SUM('1.  LRAMVA Summary'!N$55:N$56)*(MONTH($E25)-1)/12*$H25</f>
        <v>0</v>
      </c>
      <c r="T25" s="178">
        <f>SUM('1.  LRAMVA Summary'!O$55:O$56)*(MONTH($E25)-1)/12*$H25</f>
        <v>0</v>
      </c>
      <c r="U25" s="178">
        <f>SUM('1.  LRAMVA Summary'!P$55:P$56)*(MONTH($E25)-1)/12*$H25</f>
        <v>0</v>
      </c>
      <c r="V25" s="178">
        <f>SUM('1.  LRAMVA Summary'!Q$55:Q$56)*(MONTH($E25)-1)/12*$H25</f>
        <v>0</v>
      </c>
      <c r="W25" s="179">
        <f t="shared" si="0"/>
        <v>0</v>
      </c>
    </row>
    <row r="26" spans="2:23">
      <c r="B26" s="180" t="s">
        <v>55</v>
      </c>
      <c r="C26" s="180">
        <v>1.47E-2</v>
      </c>
      <c r="D26" s="173"/>
      <c r="E26" s="181">
        <v>40878</v>
      </c>
      <c r="F26" s="175">
        <v>2011</v>
      </c>
      <c r="G26" s="182" t="s">
        <v>69</v>
      </c>
      <c r="H26" s="177">
        <f>C$18/12</f>
        <v>1.225E-3</v>
      </c>
      <c r="I26" s="178">
        <f>SUM('1.  LRAMVA Summary'!D$55:D$56)*(MONTH($E26)-1)/12*$H26</f>
        <v>0</v>
      </c>
      <c r="J26" s="178">
        <f>SUM('1.  LRAMVA Summary'!E$55:E$56)*(MONTH($E26)-1)/12*$H26</f>
        <v>0</v>
      </c>
      <c r="K26" s="178">
        <f>SUM('1.  LRAMVA Summary'!F$55:F$56)*(MONTH($E26)-1)/12*$H26</f>
        <v>0</v>
      </c>
      <c r="L26" s="178">
        <f>SUM('1.  LRAMVA Summary'!G$55:G$56)*(MONTH($E26)-1)/12*$H26</f>
        <v>0</v>
      </c>
      <c r="M26" s="178">
        <f>SUM('1.  LRAMVA Summary'!H$55:H$56)*(MONTH($E26)-1)/12*$H26</f>
        <v>0</v>
      </c>
      <c r="N26" s="178">
        <f>SUM('1.  LRAMVA Summary'!I$55:I$56)*(MONTH($E26)-1)/12*$H26</f>
        <v>0</v>
      </c>
      <c r="O26" s="178">
        <f>SUM('1.  LRAMVA Summary'!J$55:J$56)*(MONTH($E26)-1)/12*$H26</f>
        <v>0</v>
      </c>
      <c r="P26" s="178">
        <f>SUM('1.  LRAMVA Summary'!K$55:K$56)*(MONTH($E26)-1)/12*$H26</f>
        <v>0</v>
      </c>
      <c r="Q26" s="178">
        <f>SUM('1.  LRAMVA Summary'!L$55:L$56)*(MONTH($E26)-1)/12*$H26</f>
        <v>0</v>
      </c>
      <c r="R26" s="178">
        <f>SUM('1.  LRAMVA Summary'!M$55:M$56)*(MONTH($E26)-1)/12*$H26</f>
        <v>0</v>
      </c>
      <c r="S26" s="178">
        <f>SUM('1.  LRAMVA Summary'!N$55:N$56)*(MONTH($E26)-1)/12*$H26</f>
        <v>0</v>
      </c>
      <c r="T26" s="178">
        <f>SUM('1.  LRAMVA Summary'!O$55:O$56)*(MONTH($E26)-1)/12*$H26</f>
        <v>0</v>
      </c>
      <c r="U26" s="178">
        <f>SUM('1.  LRAMVA Summary'!P$55:P$56)*(MONTH($E26)-1)/12*$H26</f>
        <v>0</v>
      </c>
      <c r="V26" s="178">
        <f>SUM('1.  LRAMVA Summary'!Q$55:Q$56)*(MONTH($E26)-1)/12*$H26</f>
        <v>0</v>
      </c>
      <c r="W26" s="179">
        <f>SUM(I26:V26)</f>
        <v>0</v>
      </c>
    </row>
    <row r="27" spans="2:23" ht="15.75" thickBot="1">
      <c r="B27" s="180" t="s">
        <v>56</v>
      </c>
      <c r="C27" s="180">
        <v>1.47E-2</v>
      </c>
      <c r="D27" s="173"/>
      <c r="E27" s="183" t="s">
        <v>458</v>
      </c>
      <c r="F27" s="183"/>
      <c r="G27" s="184"/>
      <c r="H27" s="185"/>
      <c r="I27" s="186">
        <f>SUM(I15:I26)</f>
        <v>0</v>
      </c>
      <c r="J27" s="186">
        <f t="shared" ref="J27:O27" si="1">SUM(J15:J26)</f>
        <v>0</v>
      </c>
      <c r="K27" s="186">
        <f t="shared" si="1"/>
        <v>0</v>
      </c>
      <c r="L27" s="186">
        <f t="shared" si="1"/>
        <v>0</v>
      </c>
      <c r="M27" s="186">
        <f t="shared" si="1"/>
        <v>0</v>
      </c>
      <c r="N27" s="186">
        <f t="shared" si="1"/>
        <v>0</v>
      </c>
      <c r="O27" s="186">
        <f t="shared" si="1"/>
        <v>0</v>
      </c>
      <c r="P27" s="186">
        <f t="shared" ref="P27:V27" si="2">SUM(P15:P26)</f>
        <v>0</v>
      </c>
      <c r="Q27" s="186">
        <f t="shared" si="2"/>
        <v>0</v>
      </c>
      <c r="R27" s="186">
        <f t="shared" si="2"/>
        <v>0</v>
      </c>
      <c r="S27" s="186">
        <f t="shared" si="2"/>
        <v>0</v>
      </c>
      <c r="T27" s="186">
        <f t="shared" si="2"/>
        <v>0</v>
      </c>
      <c r="U27" s="186">
        <f t="shared" si="2"/>
        <v>0</v>
      </c>
      <c r="V27" s="186">
        <f t="shared" si="2"/>
        <v>0</v>
      </c>
      <c r="W27" s="186">
        <f>SUM(W15:W26)</f>
        <v>0</v>
      </c>
    </row>
    <row r="28" spans="2:23" ht="15.75" thickTop="1">
      <c r="B28" s="180" t="s">
        <v>57</v>
      </c>
      <c r="C28" s="180">
        <v>1.47E-2</v>
      </c>
      <c r="D28" s="173"/>
      <c r="E28" s="187" t="s">
        <v>67</v>
      </c>
      <c r="F28" s="187"/>
      <c r="G28" s="188"/>
      <c r="H28" s="189"/>
      <c r="I28" s="190"/>
      <c r="J28" s="190"/>
      <c r="K28" s="190"/>
      <c r="L28" s="190"/>
      <c r="M28" s="190"/>
      <c r="N28" s="190"/>
      <c r="O28" s="190"/>
      <c r="P28" s="190"/>
      <c r="Q28" s="190"/>
      <c r="R28" s="190"/>
      <c r="S28" s="190"/>
      <c r="T28" s="190"/>
      <c r="U28" s="190"/>
      <c r="V28" s="190"/>
      <c r="W28" s="191"/>
    </row>
    <row r="29" spans="2:23">
      <c r="B29" s="180" t="s">
        <v>58</v>
      </c>
      <c r="C29" s="180">
        <v>1.47E-2</v>
      </c>
      <c r="D29" s="173"/>
      <c r="E29" s="192" t="s">
        <v>424</v>
      </c>
      <c r="F29" s="192"/>
      <c r="G29" s="193"/>
      <c r="H29" s="194"/>
      <c r="I29" s="195">
        <f>I27+I28</f>
        <v>0</v>
      </c>
      <c r="J29" s="195">
        <f t="shared" ref="J29:M29" si="3">J27+J28</f>
        <v>0</v>
      </c>
      <c r="K29" s="195">
        <f t="shared" si="3"/>
        <v>0</v>
      </c>
      <c r="L29" s="195">
        <f t="shared" si="3"/>
        <v>0</v>
      </c>
      <c r="M29" s="195">
        <f t="shared" si="3"/>
        <v>0</v>
      </c>
      <c r="N29" s="195">
        <f>N27+N28</f>
        <v>0</v>
      </c>
      <c r="O29" s="195">
        <f>O27+O28</f>
        <v>0</v>
      </c>
      <c r="P29" s="195">
        <f t="shared" ref="P29:V29" si="4">P27+P28</f>
        <v>0</v>
      </c>
      <c r="Q29" s="195">
        <f t="shared" si="4"/>
        <v>0</v>
      </c>
      <c r="R29" s="195">
        <f t="shared" si="4"/>
        <v>0</v>
      </c>
      <c r="S29" s="195">
        <f t="shared" si="4"/>
        <v>0</v>
      </c>
      <c r="T29" s="195">
        <f t="shared" si="4"/>
        <v>0</v>
      </c>
      <c r="U29" s="195">
        <f t="shared" si="4"/>
        <v>0</v>
      </c>
      <c r="V29" s="195">
        <f t="shared" si="4"/>
        <v>0</v>
      </c>
      <c r="W29" s="195">
        <f>W27+W28</f>
        <v>0</v>
      </c>
    </row>
    <row r="30" spans="2:23">
      <c r="B30" s="180" t="s">
        <v>59</v>
      </c>
      <c r="C30" s="180">
        <v>1.47E-2</v>
      </c>
      <c r="D30" s="173"/>
      <c r="E30" s="181">
        <v>40909</v>
      </c>
      <c r="F30" s="181" t="s">
        <v>178</v>
      </c>
      <c r="G30" s="182" t="s">
        <v>65</v>
      </c>
      <c r="H30" s="196">
        <f>C$19/12</f>
        <v>1.225E-3</v>
      </c>
      <c r="I30" s="197">
        <f>(SUM('1.  LRAMVA Summary'!D$55:D$57)+SUM('1.  LRAMVA Summary'!D$58:D$59)*(MONTH($E30)-1)/12)*$H30</f>
        <v>0</v>
      </c>
      <c r="J30" s="197">
        <f>(SUM('1.  LRAMVA Summary'!E$55:E$57)+SUM('1.  LRAMVA Summary'!E$58:E$59)*(MONTH($E30)-1)/12)*$H30</f>
        <v>0</v>
      </c>
      <c r="K30" s="197">
        <f>(SUM('1.  LRAMVA Summary'!F$55:F$57)+SUM('1.  LRAMVA Summary'!F$58:F$59)*(MONTH($E30)-1)/12)*$H30</f>
        <v>0</v>
      </c>
      <c r="L30" s="197">
        <f>(SUM('1.  LRAMVA Summary'!G$55:G$57)+SUM('1.  LRAMVA Summary'!G$58:G$59)*(MONTH($E30)-1)/12)*$H30</f>
        <v>0</v>
      </c>
      <c r="M30" s="197">
        <f>(SUM('1.  LRAMVA Summary'!H$55:H$57)+SUM('1.  LRAMVA Summary'!H$58:H$59)*(MONTH($E30)-1)/12)*$H30</f>
        <v>0</v>
      </c>
      <c r="N30" s="197">
        <f>(SUM('1.  LRAMVA Summary'!I$55:I$57)+SUM('1.  LRAMVA Summary'!I$58:I$59)*(MONTH($E30)-1)/12)*$H30</f>
        <v>0</v>
      </c>
      <c r="O30" s="197">
        <f>(SUM('1.  LRAMVA Summary'!J$55:J$57)+SUM('1.  LRAMVA Summary'!J$58:J$59)*(MONTH($E30)-1)/12)*$H30</f>
        <v>0</v>
      </c>
      <c r="P30" s="197">
        <f>(SUM('1.  LRAMVA Summary'!K$55:K$57)+SUM('1.  LRAMVA Summary'!K$58:K$59)*(MONTH($E30)-1)/12)*$H30</f>
        <v>0</v>
      </c>
      <c r="Q30" s="197">
        <f>(SUM('1.  LRAMVA Summary'!L$55:L$57)+SUM('1.  LRAMVA Summary'!L$58:L$59)*(MONTH($E30)-1)/12)*$H30</f>
        <v>0</v>
      </c>
      <c r="R30" s="197">
        <f>(SUM('1.  LRAMVA Summary'!M$55:M$57)+SUM('1.  LRAMVA Summary'!M$58:M$59)*(MONTH($E30)-1)/12)*$H30</f>
        <v>0</v>
      </c>
      <c r="S30" s="197">
        <f>(SUM('1.  LRAMVA Summary'!N$55:N$57)+SUM('1.  LRAMVA Summary'!N$58:N$59)*(MONTH($E30)-1)/12)*$H30</f>
        <v>0</v>
      </c>
      <c r="T30" s="197">
        <f>(SUM('1.  LRAMVA Summary'!O$55:O$57)+SUM('1.  LRAMVA Summary'!O$58:O$59)*(MONTH($E30)-1)/12)*$H30</f>
        <v>0</v>
      </c>
      <c r="U30" s="197">
        <f>(SUM('1.  LRAMVA Summary'!P$55:P$57)+SUM('1.  LRAMVA Summary'!P$58:P$59)*(MONTH($E30)-1)/12)*$H30</f>
        <v>0</v>
      </c>
      <c r="V30" s="197">
        <f>(SUM('1.  LRAMVA Summary'!Q$55:Q$57)+SUM('1.  LRAMVA Summary'!Q$58:Q$59)*(MONTH($E30)-1)/12)*$H30</f>
        <v>0</v>
      </c>
      <c r="W30" s="198">
        <f>SUM(I30:V30)</f>
        <v>0</v>
      </c>
    </row>
    <row r="31" spans="2:23">
      <c r="B31" s="180" t="s">
        <v>60</v>
      </c>
      <c r="C31" s="180">
        <v>1.47E-2</v>
      </c>
      <c r="D31" s="173"/>
      <c r="E31" s="181">
        <v>40940</v>
      </c>
      <c r="F31" s="181" t="s">
        <v>178</v>
      </c>
      <c r="G31" s="182" t="s">
        <v>65</v>
      </c>
      <c r="H31" s="196">
        <f>C$19/12</f>
        <v>1.225E-3</v>
      </c>
      <c r="I31" s="197">
        <f>(SUM('1.  LRAMVA Summary'!D$55:D$57)+SUM('1.  LRAMVA Summary'!D$58:D$59)*(MONTH($E31)-1)/12)*$H31</f>
        <v>0</v>
      </c>
      <c r="J31" s="197">
        <f>(SUM('1.  LRAMVA Summary'!E$55:E$57)+SUM('1.  LRAMVA Summary'!E$58:E$59)*(MONTH($E31)-1)/12)*$H31</f>
        <v>0</v>
      </c>
      <c r="K31" s="197">
        <f>(SUM('1.  LRAMVA Summary'!F$55:F$57)+SUM('1.  LRAMVA Summary'!F$58:F$59)*(MONTH($E31)-1)/12)*$H31</f>
        <v>0</v>
      </c>
      <c r="L31" s="197">
        <f>(SUM('1.  LRAMVA Summary'!G$55:G$57)+SUM('1.  LRAMVA Summary'!G$58:G$59)*(MONTH($E31)-1)/12)*$H31</f>
        <v>0</v>
      </c>
      <c r="M31" s="197">
        <f>(SUM('1.  LRAMVA Summary'!H$55:H$57)+SUM('1.  LRAMVA Summary'!H$58:H$59)*(MONTH($E31)-1)/12)*$H31</f>
        <v>0</v>
      </c>
      <c r="N31" s="197">
        <f>(SUM('1.  LRAMVA Summary'!I$55:I$57)+SUM('1.  LRAMVA Summary'!I$58:I$59)*(MONTH($E31)-1)/12)*$H31</f>
        <v>0</v>
      </c>
      <c r="O31" s="197">
        <f>(SUM('1.  LRAMVA Summary'!J$55:J$57)+SUM('1.  LRAMVA Summary'!J$58:J$59)*(MONTH($E31)-1)/12)*$H31</f>
        <v>0</v>
      </c>
      <c r="P31" s="197">
        <f>(SUM('1.  LRAMVA Summary'!K$55:K$57)+SUM('1.  LRAMVA Summary'!K$58:K$59)*(MONTH($E31)-1)/12)*$H31</f>
        <v>0</v>
      </c>
      <c r="Q31" s="197">
        <f>(SUM('1.  LRAMVA Summary'!L$55:L$57)+SUM('1.  LRAMVA Summary'!L$58:L$59)*(MONTH($E31)-1)/12)*$H31</f>
        <v>0</v>
      </c>
      <c r="R31" s="197">
        <f>(SUM('1.  LRAMVA Summary'!M$55:M$57)+SUM('1.  LRAMVA Summary'!M$58:M$59)*(MONTH($E31)-1)/12)*$H31</f>
        <v>0</v>
      </c>
      <c r="S31" s="197">
        <f>(SUM('1.  LRAMVA Summary'!N$55:N$57)+SUM('1.  LRAMVA Summary'!N$58:N$59)*(MONTH($E31)-1)/12)*$H31</f>
        <v>0</v>
      </c>
      <c r="T31" s="197">
        <f>(SUM('1.  LRAMVA Summary'!O$55:O$57)+SUM('1.  LRAMVA Summary'!O$58:O$59)*(MONTH($E31)-1)/12)*$H31</f>
        <v>0</v>
      </c>
      <c r="U31" s="197">
        <f>(SUM('1.  LRAMVA Summary'!P$55:P$57)+SUM('1.  LRAMVA Summary'!P$58:P$59)*(MONTH($E31)-1)/12)*$H31</f>
        <v>0</v>
      </c>
      <c r="V31" s="197">
        <f>(SUM('1.  LRAMVA Summary'!Q$55:Q$57)+SUM('1.  LRAMVA Summary'!Q$58:Q$59)*(MONTH($E31)-1)/12)*$H31</f>
        <v>0</v>
      </c>
      <c r="W31" s="198">
        <f t="shared" ref="W31:W40" si="5">SUM(I31:V31)</f>
        <v>0</v>
      </c>
    </row>
    <row r="32" spans="2:23">
      <c r="B32" s="180" t="s">
        <v>61</v>
      </c>
      <c r="C32" s="180">
        <v>1.0999999999999999E-2</v>
      </c>
      <c r="D32" s="173"/>
      <c r="E32" s="181">
        <v>40969</v>
      </c>
      <c r="F32" s="181" t="s">
        <v>178</v>
      </c>
      <c r="G32" s="182" t="s">
        <v>65</v>
      </c>
      <c r="H32" s="196">
        <f>C$19/12</f>
        <v>1.225E-3</v>
      </c>
      <c r="I32" s="197">
        <f>(SUM('1.  LRAMVA Summary'!D$55:D$57)+SUM('1.  LRAMVA Summary'!D$58:D$59)*(MONTH($E32)-1)/12)*$H32</f>
        <v>0</v>
      </c>
      <c r="J32" s="197">
        <f>(SUM('1.  LRAMVA Summary'!E$55:E$57)+SUM('1.  LRAMVA Summary'!E$58:E$59)*(MONTH($E32)-1)/12)*$H32</f>
        <v>0</v>
      </c>
      <c r="K32" s="197">
        <f>(SUM('1.  LRAMVA Summary'!F$55:F$57)+SUM('1.  LRAMVA Summary'!F$58:F$59)*(MONTH($E32)-1)/12)*$H32</f>
        <v>0</v>
      </c>
      <c r="L32" s="197">
        <f>(SUM('1.  LRAMVA Summary'!G$55:G$57)+SUM('1.  LRAMVA Summary'!G$58:G$59)*(MONTH($E32)-1)/12)*$H32</f>
        <v>0</v>
      </c>
      <c r="M32" s="197">
        <f>(SUM('1.  LRAMVA Summary'!H$55:H$57)+SUM('1.  LRAMVA Summary'!H$58:H$59)*(MONTH($E32)-1)/12)*$H32</f>
        <v>0</v>
      </c>
      <c r="N32" s="197">
        <f>(SUM('1.  LRAMVA Summary'!I$55:I$57)+SUM('1.  LRAMVA Summary'!I$58:I$59)*(MONTH($E32)-1)/12)*$H32</f>
        <v>0</v>
      </c>
      <c r="O32" s="197">
        <f>(SUM('1.  LRAMVA Summary'!J$55:J$57)+SUM('1.  LRAMVA Summary'!J$58:J$59)*(MONTH($E32)-1)/12)*$H32</f>
        <v>0</v>
      </c>
      <c r="P32" s="197">
        <f>(SUM('1.  LRAMVA Summary'!K$55:K$57)+SUM('1.  LRAMVA Summary'!K$58:K$59)*(MONTH($E32)-1)/12)*$H32</f>
        <v>0</v>
      </c>
      <c r="Q32" s="197">
        <f>(SUM('1.  LRAMVA Summary'!L$55:L$57)+SUM('1.  LRAMVA Summary'!L$58:L$59)*(MONTH($E32)-1)/12)*$H32</f>
        <v>0</v>
      </c>
      <c r="R32" s="197">
        <f>(SUM('1.  LRAMVA Summary'!M$55:M$57)+SUM('1.  LRAMVA Summary'!M$58:M$59)*(MONTH($E32)-1)/12)*$H32</f>
        <v>0</v>
      </c>
      <c r="S32" s="197">
        <f>(SUM('1.  LRAMVA Summary'!N$55:N$57)+SUM('1.  LRAMVA Summary'!N$58:N$59)*(MONTH($E32)-1)/12)*$H32</f>
        <v>0</v>
      </c>
      <c r="T32" s="197">
        <f>(SUM('1.  LRAMVA Summary'!O$55:O$57)+SUM('1.  LRAMVA Summary'!O$58:O$59)*(MONTH($E32)-1)/12)*$H32</f>
        <v>0</v>
      </c>
      <c r="U32" s="197">
        <f>(SUM('1.  LRAMVA Summary'!P$55:P$57)+SUM('1.  LRAMVA Summary'!P$58:P$59)*(MONTH($E32)-1)/12)*$H32</f>
        <v>0</v>
      </c>
      <c r="V32" s="197">
        <f>(SUM('1.  LRAMVA Summary'!Q$55:Q$57)+SUM('1.  LRAMVA Summary'!Q$58:Q$59)*(MONTH($E32)-1)/12)*$H32</f>
        <v>0</v>
      </c>
      <c r="W32" s="198">
        <f t="shared" si="5"/>
        <v>0</v>
      </c>
    </row>
    <row r="33" spans="2:23">
      <c r="B33" s="180" t="s">
        <v>176</v>
      </c>
      <c r="C33" s="180">
        <v>1.0999999999999999E-2</v>
      </c>
      <c r="D33" s="173"/>
      <c r="E33" s="181">
        <v>41000</v>
      </c>
      <c r="F33" s="181" t="s">
        <v>178</v>
      </c>
      <c r="G33" s="182" t="s">
        <v>66</v>
      </c>
      <c r="H33" s="199">
        <f>C$20/12</f>
        <v>1.225E-3</v>
      </c>
      <c r="I33" s="197">
        <f>(SUM('1.  LRAMVA Summary'!D$55:D$57)+SUM('1.  LRAMVA Summary'!D$58:D$59)*(MONTH($E33)-1)/12)*$H33</f>
        <v>0</v>
      </c>
      <c r="J33" s="197">
        <f>(SUM('1.  LRAMVA Summary'!E$55:E$57)+SUM('1.  LRAMVA Summary'!E$58:E$59)*(MONTH($E33)-1)/12)*$H33</f>
        <v>0</v>
      </c>
      <c r="K33" s="197">
        <f>(SUM('1.  LRAMVA Summary'!F$55:F$57)+SUM('1.  LRAMVA Summary'!F$58:F$59)*(MONTH($E33)-1)/12)*$H33</f>
        <v>0</v>
      </c>
      <c r="L33" s="197">
        <f>(SUM('1.  LRAMVA Summary'!G$55:G$57)+SUM('1.  LRAMVA Summary'!G$58:G$59)*(MONTH($E33)-1)/12)*$H33</f>
        <v>0</v>
      </c>
      <c r="M33" s="197">
        <f>(SUM('1.  LRAMVA Summary'!H$55:H$57)+SUM('1.  LRAMVA Summary'!H$58:H$59)*(MONTH($E33)-1)/12)*$H33</f>
        <v>0</v>
      </c>
      <c r="N33" s="197">
        <f>(SUM('1.  LRAMVA Summary'!I$55:I$57)+SUM('1.  LRAMVA Summary'!I$58:I$59)*(MONTH($E33)-1)/12)*$H33</f>
        <v>0</v>
      </c>
      <c r="O33" s="197">
        <f>(SUM('1.  LRAMVA Summary'!J$55:J$57)+SUM('1.  LRAMVA Summary'!J$58:J$59)*(MONTH($E33)-1)/12)*$H33</f>
        <v>0</v>
      </c>
      <c r="P33" s="197">
        <f>(SUM('1.  LRAMVA Summary'!K$55:K$57)+SUM('1.  LRAMVA Summary'!K$58:K$59)*(MONTH($E33)-1)/12)*$H33</f>
        <v>0</v>
      </c>
      <c r="Q33" s="197">
        <f>(SUM('1.  LRAMVA Summary'!L$55:L$57)+SUM('1.  LRAMVA Summary'!L$58:L$59)*(MONTH($E33)-1)/12)*$H33</f>
        <v>0</v>
      </c>
      <c r="R33" s="197">
        <f>(SUM('1.  LRAMVA Summary'!M$55:M$57)+SUM('1.  LRAMVA Summary'!M$58:M$59)*(MONTH($E33)-1)/12)*$H33</f>
        <v>0</v>
      </c>
      <c r="S33" s="197">
        <f>(SUM('1.  LRAMVA Summary'!N$55:N$57)+SUM('1.  LRAMVA Summary'!N$58:N$59)*(MONTH($E33)-1)/12)*$H33</f>
        <v>0</v>
      </c>
      <c r="T33" s="197">
        <f>(SUM('1.  LRAMVA Summary'!O$55:O$57)+SUM('1.  LRAMVA Summary'!O$58:O$59)*(MONTH($E33)-1)/12)*$H33</f>
        <v>0</v>
      </c>
      <c r="U33" s="197">
        <f>(SUM('1.  LRAMVA Summary'!P$55:P$57)+SUM('1.  LRAMVA Summary'!P$58:P$59)*(MONTH($E33)-1)/12)*$H33</f>
        <v>0</v>
      </c>
      <c r="V33" s="197">
        <f>(SUM('1.  LRAMVA Summary'!Q$55:Q$57)+SUM('1.  LRAMVA Summary'!Q$58:Q$59)*(MONTH($E33)-1)/12)*$H33</f>
        <v>0</v>
      </c>
      <c r="W33" s="198">
        <f t="shared" si="5"/>
        <v>0</v>
      </c>
    </row>
    <row r="34" spans="2:23">
      <c r="B34" s="180" t="s">
        <v>177</v>
      </c>
      <c r="C34" s="180">
        <v>1.0999999999999999E-2</v>
      </c>
      <c r="D34" s="173"/>
      <c r="E34" s="181">
        <v>41030</v>
      </c>
      <c r="F34" s="181" t="s">
        <v>178</v>
      </c>
      <c r="G34" s="182" t="s">
        <v>66</v>
      </c>
      <c r="H34" s="196">
        <f>C$20/12</f>
        <v>1.225E-3</v>
      </c>
      <c r="I34" s="197">
        <f>(SUM('1.  LRAMVA Summary'!D$55:D$57)+SUM('1.  LRAMVA Summary'!D$58:D$59)*(MONTH($E34)-1)/12)*$H34</f>
        <v>0</v>
      </c>
      <c r="J34" s="197">
        <f>(SUM('1.  LRAMVA Summary'!E$55:E$57)+SUM('1.  LRAMVA Summary'!E$58:E$59)*(MONTH($E34)-1)/12)*$H34</f>
        <v>0</v>
      </c>
      <c r="K34" s="197">
        <f>(SUM('1.  LRAMVA Summary'!F$55:F$57)+SUM('1.  LRAMVA Summary'!F$58:F$59)*(MONTH($E34)-1)/12)*$H34</f>
        <v>0</v>
      </c>
      <c r="L34" s="197">
        <f>(SUM('1.  LRAMVA Summary'!G$55:G$57)+SUM('1.  LRAMVA Summary'!G$58:G$59)*(MONTH($E34)-1)/12)*$H34</f>
        <v>0</v>
      </c>
      <c r="M34" s="197">
        <f>(SUM('1.  LRAMVA Summary'!H$55:H$57)+SUM('1.  LRAMVA Summary'!H$58:H$59)*(MONTH($E34)-1)/12)*$H34</f>
        <v>0</v>
      </c>
      <c r="N34" s="197">
        <f>(SUM('1.  LRAMVA Summary'!I$55:I$57)+SUM('1.  LRAMVA Summary'!I$58:I$59)*(MONTH($E34)-1)/12)*$H34</f>
        <v>0</v>
      </c>
      <c r="O34" s="197">
        <f>(SUM('1.  LRAMVA Summary'!J$55:J$57)+SUM('1.  LRAMVA Summary'!J$58:J$59)*(MONTH($E34)-1)/12)*$H34</f>
        <v>0</v>
      </c>
      <c r="P34" s="197">
        <f>(SUM('1.  LRAMVA Summary'!K$55:K$57)+SUM('1.  LRAMVA Summary'!K$58:K$59)*(MONTH($E34)-1)/12)*$H34</f>
        <v>0</v>
      </c>
      <c r="Q34" s="197">
        <f>(SUM('1.  LRAMVA Summary'!L$55:L$57)+SUM('1.  LRAMVA Summary'!L$58:L$59)*(MONTH($E34)-1)/12)*$H34</f>
        <v>0</v>
      </c>
      <c r="R34" s="197">
        <f>(SUM('1.  LRAMVA Summary'!M$55:M$57)+SUM('1.  LRAMVA Summary'!M$58:M$59)*(MONTH($E34)-1)/12)*$H34</f>
        <v>0</v>
      </c>
      <c r="S34" s="197">
        <f>(SUM('1.  LRAMVA Summary'!N$55:N$57)+SUM('1.  LRAMVA Summary'!N$58:N$59)*(MONTH($E34)-1)/12)*$H34</f>
        <v>0</v>
      </c>
      <c r="T34" s="197">
        <f>(SUM('1.  LRAMVA Summary'!O$55:O$57)+SUM('1.  LRAMVA Summary'!O$58:O$59)*(MONTH($E34)-1)/12)*$H34</f>
        <v>0</v>
      </c>
      <c r="U34" s="197">
        <f>(SUM('1.  LRAMVA Summary'!P$55:P$57)+SUM('1.  LRAMVA Summary'!P$58:P$59)*(MONTH($E34)-1)/12)*$H34</f>
        <v>0</v>
      </c>
      <c r="V34" s="197">
        <f>(SUM('1.  LRAMVA Summary'!Q$55:Q$57)+SUM('1.  LRAMVA Summary'!Q$58:Q$59)*(MONTH($E34)-1)/12)*$H34</f>
        <v>0</v>
      </c>
      <c r="W34" s="198">
        <f t="shared" si="5"/>
        <v>0</v>
      </c>
    </row>
    <row r="35" spans="2:23">
      <c r="B35" s="180" t="s">
        <v>73</v>
      </c>
      <c r="C35" s="180">
        <v>1.0999999999999999E-2</v>
      </c>
      <c r="D35" s="173"/>
      <c r="E35" s="181">
        <v>41061</v>
      </c>
      <c r="F35" s="181" t="s">
        <v>178</v>
      </c>
      <c r="G35" s="182" t="s">
        <v>66</v>
      </c>
      <c r="H35" s="196">
        <f>C$20/12</f>
        <v>1.225E-3</v>
      </c>
      <c r="I35" s="197">
        <f>(SUM('1.  LRAMVA Summary'!D$55:D$57)+SUM('1.  LRAMVA Summary'!D$58:D$59)*(MONTH($E35)-1)/12)*$H35</f>
        <v>0</v>
      </c>
      <c r="J35" s="197">
        <f>(SUM('1.  LRAMVA Summary'!E$55:E$57)+SUM('1.  LRAMVA Summary'!E$58:E$59)*(MONTH($E35)-1)/12)*$H35</f>
        <v>0</v>
      </c>
      <c r="K35" s="197">
        <f>(SUM('1.  LRAMVA Summary'!F$55:F$57)+SUM('1.  LRAMVA Summary'!F$58:F$59)*(MONTH($E35)-1)/12)*$H35</f>
        <v>0</v>
      </c>
      <c r="L35" s="197">
        <f>(SUM('1.  LRAMVA Summary'!G$55:G$57)+SUM('1.  LRAMVA Summary'!G$58:G$59)*(MONTH($E35)-1)/12)*$H35</f>
        <v>0</v>
      </c>
      <c r="M35" s="197">
        <f>(SUM('1.  LRAMVA Summary'!H$55:H$57)+SUM('1.  LRAMVA Summary'!H$58:H$59)*(MONTH($E35)-1)/12)*$H35</f>
        <v>0</v>
      </c>
      <c r="N35" s="197">
        <f>(SUM('1.  LRAMVA Summary'!I$55:I$57)+SUM('1.  LRAMVA Summary'!I$58:I$59)*(MONTH($E35)-1)/12)*$H35</f>
        <v>0</v>
      </c>
      <c r="O35" s="197">
        <f>(SUM('1.  LRAMVA Summary'!J$55:J$57)+SUM('1.  LRAMVA Summary'!J$58:J$59)*(MONTH($E35)-1)/12)*$H35</f>
        <v>0</v>
      </c>
      <c r="P35" s="197">
        <f>(SUM('1.  LRAMVA Summary'!K$55:K$57)+SUM('1.  LRAMVA Summary'!K$58:K$59)*(MONTH($E35)-1)/12)*$H35</f>
        <v>0</v>
      </c>
      <c r="Q35" s="197">
        <f>(SUM('1.  LRAMVA Summary'!L$55:L$57)+SUM('1.  LRAMVA Summary'!L$58:L$59)*(MONTH($E35)-1)/12)*$H35</f>
        <v>0</v>
      </c>
      <c r="R35" s="197">
        <f>(SUM('1.  LRAMVA Summary'!M$55:M$57)+SUM('1.  LRAMVA Summary'!M$58:M$59)*(MONTH($E35)-1)/12)*$H35</f>
        <v>0</v>
      </c>
      <c r="S35" s="197">
        <f>(SUM('1.  LRAMVA Summary'!N$55:N$57)+SUM('1.  LRAMVA Summary'!N$58:N$59)*(MONTH($E35)-1)/12)*$H35</f>
        <v>0</v>
      </c>
      <c r="T35" s="197">
        <f>(SUM('1.  LRAMVA Summary'!O$55:O$57)+SUM('1.  LRAMVA Summary'!O$58:O$59)*(MONTH($E35)-1)/12)*$H35</f>
        <v>0</v>
      </c>
      <c r="U35" s="197">
        <f>(SUM('1.  LRAMVA Summary'!P$55:P$57)+SUM('1.  LRAMVA Summary'!P$58:P$59)*(MONTH($E35)-1)/12)*$H35</f>
        <v>0</v>
      </c>
      <c r="V35" s="197">
        <f>(SUM('1.  LRAMVA Summary'!Q$55:Q$57)+SUM('1.  LRAMVA Summary'!Q$58:Q$59)*(MONTH($E35)-1)/12)*$H35</f>
        <v>0</v>
      </c>
      <c r="W35" s="198">
        <f t="shared" si="5"/>
        <v>0</v>
      </c>
    </row>
    <row r="36" spans="2:23">
      <c r="B36" s="180" t="s">
        <v>74</v>
      </c>
      <c r="C36" s="180">
        <v>1.0999999999999999E-2</v>
      </c>
      <c r="D36" s="173"/>
      <c r="E36" s="181">
        <v>41091</v>
      </c>
      <c r="F36" s="181" t="s">
        <v>178</v>
      </c>
      <c r="G36" s="182" t="s">
        <v>68</v>
      </c>
      <c r="H36" s="199">
        <f>C$21/12</f>
        <v>1.225E-3</v>
      </c>
      <c r="I36" s="197">
        <f>(SUM('1.  LRAMVA Summary'!D$55:D$57)+SUM('1.  LRAMVA Summary'!D$58:D$59)*(MONTH($E36)-1)/12)*$H36</f>
        <v>0</v>
      </c>
      <c r="J36" s="197">
        <f>(SUM('1.  LRAMVA Summary'!E$55:E$57)+SUM('1.  LRAMVA Summary'!E$58:E$59)*(MONTH($E36)-1)/12)*$H36</f>
        <v>0</v>
      </c>
      <c r="K36" s="197">
        <f>(SUM('1.  LRAMVA Summary'!F$55:F$57)+SUM('1.  LRAMVA Summary'!F$58:F$59)*(MONTH($E36)-1)/12)*$H36</f>
        <v>0</v>
      </c>
      <c r="L36" s="197">
        <f>(SUM('1.  LRAMVA Summary'!G$55:G$57)+SUM('1.  LRAMVA Summary'!G$58:G$59)*(MONTH($E36)-1)/12)*$H36</f>
        <v>0</v>
      </c>
      <c r="M36" s="197">
        <f>(SUM('1.  LRAMVA Summary'!H$55:H$57)+SUM('1.  LRAMVA Summary'!H$58:H$59)*(MONTH($E36)-1)/12)*$H36</f>
        <v>0</v>
      </c>
      <c r="N36" s="197">
        <f>(SUM('1.  LRAMVA Summary'!I$55:I$57)+SUM('1.  LRAMVA Summary'!I$58:I$59)*(MONTH($E36)-1)/12)*$H36</f>
        <v>0</v>
      </c>
      <c r="O36" s="197">
        <f>(SUM('1.  LRAMVA Summary'!J$55:J$57)+SUM('1.  LRAMVA Summary'!J$58:J$59)*(MONTH($E36)-1)/12)*$H36</f>
        <v>0</v>
      </c>
      <c r="P36" s="197">
        <f>(SUM('1.  LRAMVA Summary'!K$55:K$57)+SUM('1.  LRAMVA Summary'!K$58:K$59)*(MONTH($E36)-1)/12)*$H36</f>
        <v>0</v>
      </c>
      <c r="Q36" s="197">
        <f>(SUM('1.  LRAMVA Summary'!L$55:L$57)+SUM('1.  LRAMVA Summary'!L$58:L$59)*(MONTH($E36)-1)/12)*$H36</f>
        <v>0</v>
      </c>
      <c r="R36" s="197">
        <f>(SUM('1.  LRAMVA Summary'!M$55:M$57)+SUM('1.  LRAMVA Summary'!M$58:M$59)*(MONTH($E36)-1)/12)*$H36</f>
        <v>0</v>
      </c>
      <c r="S36" s="197">
        <f>(SUM('1.  LRAMVA Summary'!N$55:N$57)+SUM('1.  LRAMVA Summary'!N$58:N$59)*(MONTH($E36)-1)/12)*$H36</f>
        <v>0</v>
      </c>
      <c r="T36" s="197">
        <f>(SUM('1.  LRAMVA Summary'!O$55:O$57)+SUM('1.  LRAMVA Summary'!O$58:O$59)*(MONTH($E36)-1)/12)*$H36</f>
        <v>0</v>
      </c>
      <c r="U36" s="197">
        <f>(SUM('1.  LRAMVA Summary'!P$55:P$57)+SUM('1.  LRAMVA Summary'!P$58:P$59)*(MONTH($E36)-1)/12)*$H36</f>
        <v>0</v>
      </c>
      <c r="V36" s="197">
        <f>(SUM('1.  LRAMVA Summary'!Q$55:Q$57)+SUM('1.  LRAMVA Summary'!Q$58:Q$59)*(MONTH($E36)-1)/12)*$H36</f>
        <v>0</v>
      </c>
      <c r="W36" s="198">
        <f t="shared" si="5"/>
        <v>0</v>
      </c>
    </row>
    <row r="37" spans="2:23">
      <c r="B37" s="180" t="s">
        <v>75</v>
      </c>
      <c r="C37" s="180">
        <v>1.0999999999999999E-2</v>
      </c>
      <c r="D37" s="173"/>
      <c r="E37" s="181">
        <v>41122</v>
      </c>
      <c r="F37" s="181" t="s">
        <v>178</v>
      </c>
      <c r="G37" s="182" t="s">
        <v>68</v>
      </c>
      <c r="H37" s="196">
        <f>C$21/12</f>
        <v>1.225E-3</v>
      </c>
      <c r="I37" s="197">
        <f>(SUM('1.  LRAMVA Summary'!D$55:D$57)+SUM('1.  LRAMVA Summary'!D$58:D$59)*(MONTH($E37)-1)/12)*$H37</f>
        <v>0</v>
      </c>
      <c r="J37" s="197">
        <f>(SUM('1.  LRAMVA Summary'!E$55:E$57)+SUM('1.  LRAMVA Summary'!E$58:E$59)*(MONTH($E37)-1)/12)*$H37</f>
        <v>0</v>
      </c>
      <c r="K37" s="197">
        <f>(SUM('1.  LRAMVA Summary'!F$55:F$57)+SUM('1.  LRAMVA Summary'!F$58:F$59)*(MONTH($E37)-1)/12)*$H37</f>
        <v>0</v>
      </c>
      <c r="L37" s="197">
        <f>(SUM('1.  LRAMVA Summary'!G$55:G$57)+SUM('1.  LRAMVA Summary'!G$58:G$59)*(MONTH($E37)-1)/12)*$H37</f>
        <v>0</v>
      </c>
      <c r="M37" s="197">
        <f>(SUM('1.  LRAMVA Summary'!H$55:H$57)+SUM('1.  LRAMVA Summary'!H$58:H$59)*(MONTH($E37)-1)/12)*$H37</f>
        <v>0</v>
      </c>
      <c r="N37" s="197">
        <f>(SUM('1.  LRAMVA Summary'!I$55:I$57)+SUM('1.  LRAMVA Summary'!I$58:I$59)*(MONTH($E37)-1)/12)*$H37</f>
        <v>0</v>
      </c>
      <c r="O37" s="197">
        <f>(SUM('1.  LRAMVA Summary'!J$55:J$57)+SUM('1.  LRAMVA Summary'!J$58:J$59)*(MONTH($E37)-1)/12)*$H37</f>
        <v>0</v>
      </c>
      <c r="P37" s="197">
        <f>(SUM('1.  LRAMVA Summary'!K$55:K$57)+SUM('1.  LRAMVA Summary'!K$58:K$59)*(MONTH($E37)-1)/12)*$H37</f>
        <v>0</v>
      </c>
      <c r="Q37" s="197">
        <f>(SUM('1.  LRAMVA Summary'!L$55:L$57)+SUM('1.  LRAMVA Summary'!L$58:L$59)*(MONTH($E37)-1)/12)*$H37</f>
        <v>0</v>
      </c>
      <c r="R37" s="197">
        <f>(SUM('1.  LRAMVA Summary'!M$55:M$57)+SUM('1.  LRAMVA Summary'!M$58:M$59)*(MONTH($E37)-1)/12)*$H37</f>
        <v>0</v>
      </c>
      <c r="S37" s="197">
        <f>(SUM('1.  LRAMVA Summary'!N$55:N$57)+SUM('1.  LRAMVA Summary'!N$58:N$59)*(MONTH($E37)-1)/12)*$H37</f>
        <v>0</v>
      </c>
      <c r="T37" s="197">
        <f>(SUM('1.  LRAMVA Summary'!O$55:O$57)+SUM('1.  LRAMVA Summary'!O$58:O$59)*(MONTH($E37)-1)/12)*$H37</f>
        <v>0</v>
      </c>
      <c r="U37" s="197">
        <f>(SUM('1.  LRAMVA Summary'!P$55:P$57)+SUM('1.  LRAMVA Summary'!P$58:P$59)*(MONTH($E37)-1)/12)*$H37</f>
        <v>0</v>
      </c>
      <c r="V37" s="197">
        <f>(SUM('1.  LRAMVA Summary'!Q$55:Q$57)+SUM('1.  LRAMVA Summary'!Q$58:Q$59)*(MONTH($E37)-1)/12)*$H37</f>
        <v>0</v>
      </c>
      <c r="W37" s="198">
        <f t="shared" si="5"/>
        <v>0</v>
      </c>
    </row>
    <row r="38" spans="2:23">
      <c r="B38" s="180" t="s">
        <v>76</v>
      </c>
      <c r="C38" s="180">
        <v>1.0999999999999999E-2</v>
      </c>
      <c r="D38" s="173"/>
      <c r="E38" s="181">
        <v>41153</v>
      </c>
      <c r="F38" s="181" t="s">
        <v>178</v>
      </c>
      <c r="G38" s="182" t="s">
        <v>68</v>
      </c>
      <c r="H38" s="196">
        <f>C$21/12</f>
        <v>1.225E-3</v>
      </c>
      <c r="I38" s="197">
        <f>(SUM('1.  LRAMVA Summary'!D$55:D$57)+SUM('1.  LRAMVA Summary'!D$58:D$59)*(MONTH($E38)-1)/12)*$H38</f>
        <v>0</v>
      </c>
      <c r="J38" s="197">
        <f>(SUM('1.  LRAMVA Summary'!E$55:E$57)+SUM('1.  LRAMVA Summary'!E$58:E$59)*(MONTH($E38)-1)/12)*$H38</f>
        <v>0</v>
      </c>
      <c r="K38" s="197">
        <f>(SUM('1.  LRAMVA Summary'!F$55:F$57)+SUM('1.  LRAMVA Summary'!F$58:F$59)*(MONTH($E38)-1)/12)*$H38</f>
        <v>0</v>
      </c>
      <c r="L38" s="197">
        <f>(SUM('1.  LRAMVA Summary'!G$55:G$57)+SUM('1.  LRAMVA Summary'!G$58:G$59)*(MONTH($E38)-1)/12)*$H38</f>
        <v>0</v>
      </c>
      <c r="M38" s="197">
        <f>(SUM('1.  LRAMVA Summary'!H$55:H$57)+SUM('1.  LRAMVA Summary'!H$58:H$59)*(MONTH($E38)-1)/12)*$H38</f>
        <v>0</v>
      </c>
      <c r="N38" s="197">
        <f>(SUM('1.  LRAMVA Summary'!I$55:I$57)+SUM('1.  LRAMVA Summary'!I$58:I$59)*(MONTH($E38)-1)/12)*$H38</f>
        <v>0</v>
      </c>
      <c r="O38" s="197">
        <f>(SUM('1.  LRAMVA Summary'!J$55:J$57)+SUM('1.  LRAMVA Summary'!J$58:J$59)*(MONTH($E38)-1)/12)*$H38</f>
        <v>0</v>
      </c>
      <c r="P38" s="197">
        <f>(SUM('1.  LRAMVA Summary'!K$55:K$57)+SUM('1.  LRAMVA Summary'!K$58:K$59)*(MONTH($E38)-1)/12)*$H38</f>
        <v>0</v>
      </c>
      <c r="Q38" s="197">
        <f>(SUM('1.  LRAMVA Summary'!L$55:L$57)+SUM('1.  LRAMVA Summary'!L$58:L$59)*(MONTH($E38)-1)/12)*$H38</f>
        <v>0</v>
      </c>
      <c r="R38" s="197">
        <f>(SUM('1.  LRAMVA Summary'!M$55:M$57)+SUM('1.  LRAMVA Summary'!M$58:M$59)*(MONTH($E38)-1)/12)*$H38</f>
        <v>0</v>
      </c>
      <c r="S38" s="197">
        <f>(SUM('1.  LRAMVA Summary'!N$55:N$57)+SUM('1.  LRAMVA Summary'!N$58:N$59)*(MONTH($E38)-1)/12)*$H38</f>
        <v>0</v>
      </c>
      <c r="T38" s="197">
        <f>(SUM('1.  LRAMVA Summary'!O$55:O$57)+SUM('1.  LRAMVA Summary'!O$58:O$59)*(MONTH($E38)-1)/12)*$H38</f>
        <v>0</v>
      </c>
      <c r="U38" s="197">
        <f>(SUM('1.  LRAMVA Summary'!P$55:P$57)+SUM('1.  LRAMVA Summary'!P$58:P$59)*(MONTH($E38)-1)/12)*$H38</f>
        <v>0</v>
      </c>
      <c r="V38" s="197">
        <f>(SUM('1.  LRAMVA Summary'!Q$55:Q$57)+SUM('1.  LRAMVA Summary'!Q$58:Q$59)*(MONTH($E38)-1)/12)*$H38</f>
        <v>0</v>
      </c>
      <c r="W38" s="198">
        <f t="shared" si="5"/>
        <v>0</v>
      </c>
    </row>
    <row r="39" spans="2:23">
      <c r="B39" s="180" t="s">
        <v>77</v>
      </c>
      <c r="C39" s="180">
        <v>1.0999999999999999E-2</v>
      </c>
      <c r="D39" s="173"/>
      <c r="E39" s="181">
        <v>41183</v>
      </c>
      <c r="F39" s="181" t="s">
        <v>178</v>
      </c>
      <c r="G39" s="182" t="s">
        <v>69</v>
      </c>
      <c r="H39" s="199">
        <f>C$22/12</f>
        <v>1.225E-3</v>
      </c>
      <c r="I39" s="197">
        <f>(SUM('1.  LRAMVA Summary'!D$55:D$57)+SUM('1.  LRAMVA Summary'!D$58:D$59)*(MONTH($E39)-1)/12)*$H39</f>
        <v>0</v>
      </c>
      <c r="J39" s="197">
        <f>(SUM('1.  LRAMVA Summary'!E$55:E$57)+SUM('1.  LRAMVA Summary'!E$58:E$59)*(MONTH($E39)-1)/12)*$H39</f>
        <v>0</v>
      </c>
      <c r="K39" s="197">
        <f>(SUM('1.  LRAMVA Summary'!F$55:F$57)+SUM('1.  LRAMVA Summary'!F$58:F$59)*(MONTH($E39)-1)/12)*$H39</f>
        <v>0</v>
      </c>
      <c r="L39" s="197">
        <f>(SUM('1.  LRAMVA Summary'!G$55:G$57)+SUM('1.  LRAMVA Summary'!G$58:G$59)*(MONTH($E39)-1)/12)*$H39</f>
        <v>0</v>
      </c>
      <c r="M39" s="197">
        <f>(SUM('1.  LRAMVA Summary'!H$55:H$57)+SUM('1.  LRAMVA Summary'!H$58:H$59)*(MONTH($E39)-1)/12)*$H39</f>
        <v>0</v>
      </c>
      <c r="N39" s="197">
        <f>(SUM('1.  LRAMVA Summary'!I$55:I$57)+SUM('1.  LRAMVA Summary'!I$58:I$59)*(MONTH($E39)-1)/12)*$H39</f>
        <v>0</v>
      </c>
      <c r="O39" s="197">
        <f>(SUM('1.  LRAMVA Summary'!J$55:J$57)+SUM('1.  LRAMVA Summary'!J$58:J$59)*(MONTH($E39)-1)/12)*$H39</f>
        <v>0</v>
      </c>
      <c r="P39" s="197">
        <f>(SUM('1.  LRAMVA Summary'!K$55:K$57)+SUM('1.  LRAMVA Summary'!K$58:K$59)*(MONTH($E39)-1)/12)*$H39</f>
        <v>0</v>
      </c>
      <c r="Q39" s="197">
        <f>(SUM('1.  LRAMVA Summary'!L$55:L$57)+SUM('1.  LRAMVA Summary'!L$58:L$59)*(MONTH($E39)-1)/12)*$H39</f>
        <v>0</v>
      </c>
      <c r="R39" s="197">
        <f>(SUM('1.  LRAMVA Summary'!M$55:M$57)+SUM('1.  LRAMVA Summary'!M$58:M$59)*(MONTH($E39)-1)/12)*$H39</f>
        <v>0</v>
      </c>
      <c r="S39" s="197">
        <f>(SUM('1.  LRAMVA Summary'!N$55:N$57)+SUM('1.  LRAMVA Summary'!N$58:N$59)*(MONTH($E39)-1)/12)*$H39</f>
        <v>0</v>
      </c>
      <c r="T39" s="197">
        <f>(SUM('1.  LRAMVA Summary'!O$55:O$57)+SUM('1.  LRAMVA Summary'!O$58:O$59)*(MONTH($E39)-1)/12)*$H39</f>
        <v>0</v>
      </c>
      <c r="U39" s="197">
        <f>(SUM('1.  LRAMVA Summary'!P$55:P$57)+SUM('1.  LRAMVA Summary'!P$58:P$59)*(MONTH($E39)-1)/12)*$H39</f>
        <v>0</v>
      </c>
      <c r="V39" s="197">
        <f>(SUM('1.  LRAMVA Summary'!Q$55:Q$57)+SUM('1.  LRAMVA Summary'!Q$58:Q$59)*(MONTH($E39)-1)/12)*$H39</f>
        <v>0</v>
      </c>
      <c r="W39" s="198">
        <f t="shared" si="5"/>
        <v>0</v>
      </c>
    </row>
    <row r="40" spans="2:23">
      <c r="B40" s="180" t="s">
        <v>78</v>
      </c>
      <c r="C40" s="630">
        <v>1.0999999999999999E-2</v>
      </c>
      <c r="D40" s="173"/>
      <c r="E40" s="181">
        <v>41214</v>
      </c>
      <c r="F40" s="181" t="s">
        <v>178</v>
      </c>
      <c r="G40" s="182" t="s">
        <v>69</v>
      </c>
      <c r="H40" s="196">
        <f>C$22/12</f>
        <v>1.225E-3</v>
      </c>
      <c r="I40" s="197">
        <f>(SUM('1.  LRAMVA Summary'!D$55:D$57)+SUM('1.  LRAMVA Summary'!D$58:D$59)*(MONTH($E40)-1)/12)*$H40</f>
        <v>0</v>
      </c>
      <c r="J40" s="197">
        <f>(SUM('1.  LRAMVA Summary'!E$55:E$57)+SUM('1.  LRAMVA Summary'!E$58:E$59)*(MONTH($E40)-1)/12)*$H40</f>
        <v>0</v>
      </c>
      <c r="K40" s="197">
        <f>(SUM('1.  LRAMVA Summary'!F$55:F$57)+SUM('1.  LRAMVA Summary'!F$58:F$59)*(MONTH($E40)-1)/12)*$H40</f>
        <v>0</v>
      </c>
      <c r="L40" s="197">
        <f>(SUM('1.  LRAMVA Summary'!G$55:G$57)+SUM('1.  LRAMVA Summary'!G$58:G$59)*(MONTH($E40)-1)/12)*$H40</f>
        <v>0</v>
      </c>
      <c r="M40" s="197">
        <f>(SUM('1.  LRAMVA Summary'!H$55:H$57)+SUM('1.  LRAMVA Summary'!H$58:H$59)*(MONTH($E40)-1)/12)*$H40</f>
        <v>0</v>
      </c>
      <c r="N40" s="197">
        <f>(SUM('1.  LRAMVA Summary'!I$55:I$57)+SUM('1.  LRAMVA Summary'!I$58:I$59)*(MONTH($E40)-1)/12)*$H40</f>
        <v>0</v>
      </c>
      <c r="O40" s="197">
        <f>(SUM('1.  LRAMVA Summary'!J$55:J$57)+SUM('1.  LRAMVA Summary'!J$58:J$59)*(MONTH($E40)-1)/12)*$H40</f>
        <v>0</v>
      </c>
      <c r="P40" s="197">
        <f>(SUM('1.  LRAMVA Summary'!K$55:K$57)+SUM('1.  LRAMVA Summary'!K$58:K$59)*(MONTH($E40)-1)/12)*$H40</f>
        <v>0</v>
      </c>
      <c r="Q40" s="197">
        <f>(SUM('1.  LRAMVA Summary'!L$55:L$57)+SUM('1.  LRAMVA Summary'!L$58:L$59)*(MONTH($E40)-1)/12)*$H40</f>
        <v>0</v>
      </c>
      <c r="R40" s="197">
        <f>(SUM('1.  LRAMVA Summary'!M$55:M$57)+SUM('1.  LRAMVA Summary'!M$58:M$59)*(MONTH($E40)-1)/12)*$H40</f>
        <v>0</v>
      </c>
      <c r="S40" s="197">
        <f>(SUM('1.  LRAMVA Summary'!N$55:N$57)+SUM('1.  LRAMVA Summary'!N$58:N$59)*(MONTH($E40)-1)/12)*$H40</f>
        <v>0</v>
      </c>
      <c r="T40" s="197">
        <f>(SUM('1.  LRAMVA Summary'!O$55:O$57)+SUM('1.  LRAMVA Summary'!O$58:O$59)*(MONTH($E40)-1)/12)*$H40</f>
        <v>0</v>
      </c>
      <c r="U40" s="197">
        <f>(SUM('1.  LRAMVA Summary'!P$55:P$57)+SUM('1.  LRAMVA Summary'!P$58:P$59)*(MONTH($E40)-1)/12)*$H40</f>
        <v>0</v>
      </c>
      <c r="V40" s="197">
        <f>(SUM('1.  LRAMVA Summary'!Q$55:Q$57)+SUM('1.  LRAMVA Summary'!Q$58:Q$59)*(MONTH($E40)-1)/12)*$H40</f>
        <v>0</v>
      </c>
      <c r="W40" s="198">
        <f t="shared" si="5"/>
        <v>0</v>
      </c>
    </row>
    <row r="41" spans="2:23">
      <c r="B41" s="180" t="s">
        <v>79</v>
      </c>
      <c r="C41" s="630">
        <v>1.0999999999999999E-2</v>
      </c>
      <c r="D41" s="173"/>
      <c r="E41" s="181">
        <v>41244</v>
      </c>
      <c r="F41" s="181" t="s">
        <v>178</v>
      </c>
      <c r="G41" s="182" t="s">
        <v>69</v>
      </c>
      <c r="H41" s="196">
        <f>C$22/12</f>
        <v>1.225E-3</v>
      </c>
      <c r="I41" s="197">
        <f>(SUM('1.  LRAMVA Summary'!D$55:D$57)+SUM('1.  LRAMVA Summary'!D$58:D$59)*(MONTH($E41)-1)/12)*$H41</f>
        <v>0</v>
      </c>
      <c r="J41" s="197">
        <f>(SUM('1.  LRAMVA Summary'!E$55:E$57)+SUM('1.  LRAMVA Summary'!E$58:E$59)*(MONTH($E41)-1)/12)*$H41</f>
        <v>0</v>
      </c>
      <c r="K41" s="197">
        <f>(SUM('1.  LRAMVA Summary'!F$55:F$57)+SUM('1.  LRAMVA Summary'!F$58:F$59)*(MONTH($E41)-1)/12)*$H41</f>
        <v>0</v>
      </c>
      <c r="L41" s="197">
        <f>(SUM('1.  LRAMVA Summary'!G$55:G$57)+SUM('1.  LRAMVA Summary'!G$58:G$59)*(MONTH($E41)-1)/12)*$H41</f>
        <v>0</v>
      </c>
      <c r="M41" s="197">
        <f>(SUM('1.  LRAMVA Summary'!H$55:H$57)+SUM('1.  LRAMVA Summary'!H$58:H$59)*(MONTH($E41)-1)/12)*$H41</f>
        <v>0</v>
      </c>
      <c r="N41" s="197">
        <f>(SUM('1.  LRAMVA Summary'!I$55:I$57)+SUM('1.  LRAMVA Summary'!I$58:I$59)*(MONTH($E41)-1)/12)*$H41</f>
        <v>0</v>
      </c>
      <c r="O41" s="197">
        <f>(SUM('1.  LRAMVA Summary'!J$55:J$57)+SUM('1.  LRAMVA Summary'!J$58:J$59)*(MONTH($E41)-1)/12)*$H41</f>
        <v>0</v>
      </c>
      <c r="P41" s="197">
        <f>(SUM('1.  LRAMVA Summary'!K$55:K$57)+SUM('1.  LRAMVA Summary'!K$58:K$59)*(MONTH($E41)-1)/12)*$H41</f>
        <v>0</v>
      </c>
      <c r="Q41" s="197">
        <f>(SUM('1.  LRAMVA Summary'!L$55:L$57)+SUM('1.  LRAMVA Summary'!L$58:L$59)*(MONTH($E41)-1)/12)*$H41</f>
        <v>0</v>
      </c>
      <c r="R41" s="197">
        <f>(SUM('1.  LRAMVA Summary'!M$55:M$57)+SUM('1.  LRAMVA Summary'!M$58:M$59)*(MONTH($E41)-1)/12)*$H41</f>
        <v>0</v>
      </c>
      <c r="S41" s="197">
        <f>(SUM('1.  LRAMVA Summary'!N$55:N$57)+SUM('1.  LRAMVA Summary'!N$58:N$59)*(MONTH($E41)-1)/12)*$H41</f>
        <v>0</v>
      </c>
      <c r="T41" s="197">
        <f>(SUM('1.  LRAMVA Summary'!O$55:O$57)+SUM('1.  LRAMVA Summary'!O$58:O$59)*(MONTH($E41)-1)/12)*$H41</f>
        <v>0</v>
      </c>
      <c r="U41" s="197">
        <f>(SUM('1.  LRAMVA Summary'!P$55:P$57)+SUM('1.  LRAMVA Summary'!P$58:P$59)*(MONTH($E41)-1)/12)*$H41</f>
        <v>0</v>
      </c>
      <c r="V41" s="197">
        <f>(SUM('1.  LRAMVA Summary'!Q$55:Q$57)+SUM('1.  LRAMVA Summary'!Q$58:Q$59)*(MONTH($E41)-1)/12)*$H41</f>
        <v>0</v>
      </c>
      <c r="W41" s="198">
        <f>SUM(I41:V41)</f>
        <v>0</v>
      </c>
    </row>
    <row r="42" spans="2:23" ht="15.75" thickBot="1">
      <c r="B42" s="180" t="s">
        <v>80</v>
      </c>
      <c r="C42" s="630">
        <v>1.4999999999999999E-2</v>
      </c>
      <c r="D42" s="173"/>
      <c r="E42" s="183" t="s">
        <v>459</v>
      </c>
      <c r="F42" s="183"/>
      <c r="G42" s="184"/>
      <c r="H42" s="201"/>
      <c r="I42" s="186">
        <f>SUM(I29:I41)</f>
        <v>0</v>
      </c>
      <c r="J42" s="186">
        <f t="shared" ref="J42:O42" si="6">SUM(J29:J41)</f>
        <v>0</v>
      </c>
      <c r="K42" s="186">
        <f t="shared" si="6"/>
        <v>0</v>
      </c>
      <c r="L42" s="186">
        <f t="shared" si="6"/>
        <v>0</v>
      </c>
      <c r="M42" s="186">
        <f t="shared" si="6"/>
        <v>0</v>
      </c>
      <c r="N42" s="186">
        <f t="shared" si="6"/>
        <v>0</v>
      </c>
      <c r="O42" s="186">
        <f t="shared" si="6"/>
        <v>0</v>
      </c>
      <c r="P42" s="186">
        <f t="shared" ref="P42:V42" si="7">SUM(P29:P41)</f>
        <v>0</v>
      </c>
      <c r="Q42" s="186">
        <f t="shared" si="7"/>
        <v>0</v>
      </c>
      <c r="R42" s="186">
        <f t="shared" si="7"/>
        <v>0</v>
      </c>
      <c r="S42" s="186">
        <f t="shared" si="7"/>
        <v>0</v>
      </c>
      <c r="T42" s="186">
        <f t="shared" si="7"/>
        <v>0</v>
      </c>
      <c r="U42" s="186">
        <f t="shared" si="7"/>
        <v>0</v>
      </c>
      <c r="V42" s="186">
        <f t="shared" si="7"/>
        <v>0</v>
      </c>
      <c r="W42" s="186">
        <f>SUM(W29:W41)</f>
        <v>0</v>
      </c>
    </row>
    <row r="43" spans="2:23" ht="15.75" thickTop="1">
      <c r="B43" s="180" t="s">
        <v>81</v>
      </c>
      <c r="C43" s="630">
        <v>1.4999999999999999E-2</v>
      </c>
      <c r="D43" s="173"/>
      <c r="E43" s="187" t="s">
        <v>67</v>
      </c>
      <c r="F43" s="187"/>
      <c r="G43" s="188"/>
      <c r="H43" s="189"/>
      <c r="I43" s="190"/>
      <c r="J43" s="190"/>
      <c r="K43" s="190"/>
      <c r="L43" s="190"/>
      <c r="M43" s="190"/>
      <c r="N43" s="190"/>
      <c r="O43" s="190"/>
      <c r="P43" s="190"/>
      <c r="Q43" s="190"/>
      <c r="R43" s="190"/>
      <c r="S43" s="190"/>
      <c r="T43" s="190"/>
      <c r="U43" s="190"/>
      <c r="V43" s="190"/>
      <c r="W43" s="191"/>
    </row>
    <row r="44" spans="2:23">
      <c r="B44" s="180" t="s">
        <v>82</v>
      </c>
      <c r="C44" s="630">
        <v>1.89E-2</v>
      </c>
      <c r="D44" s="173"/>
      <c r="E44" s="192" t="s">
        <v>425</v>
      </c>
      <c r="F44" s="192"/>
      <c r="G44" s="193"/>
      <c r="H44" s="194"/>
      <c r="I44" s="195">
        <f t="shared" ref="I44:O44" si="8">I42+I43</f>
        <v>0</v>
      </c>
      <c r="J44" s="195">
        <f t="shared" si="8"/>
        <v>0</v>
      </c>
      <c r="K44" s="195">
        <f t="shared" si="8"/>
        <v>0</v>
      </c>
      <c r="L44" s="195">
        <f t="shared" si="8"/>
        <v>0</v>
      </c>
      <c r="M44" s="195">
        <f t="shared" si="8"/>
        <v>0</v>
      </c>
      <c r="N44" s="195">
        <f t="shared" si="8"/>
        <v>0</v>
      </c>
      <c r="O44" s="195">
        <f t="shared" si="8"/>
        <v>0</v>
      </c>
      <c r="P44" s="195">
        <f t="shared" ref="P44:V44" si="9">P42+P43</f>
        <v>0</v>
      </c>
      <c r="Q44" s="195">
        <f t="shared" si="9"/>
        <v>0</v>
      </c>
      <c r="R44" s="195">
        <f t="shared" si="9"/>
        <v>0</v>
      </c>
      <c r="S44" s="195">
        <f t="shared" si="9"/>
        <v>0</v>
      </c>
      <c r="T44" s="195">
        <f t="shared" si="9"/>
        <v>0</v>
      </c>
      <c r="U44" s="195">
        <f t="shared" si="9"/>
        <v>0</v>
      </c>
      <c r="V44" s="195">
        <f t="shared" si="9"/>
        <v>0</v>
      </c>
      <c r="W44" s="195">
        <f>W42+W43</f>
        <v>0</v>
      </c>
    </row>
    <row r="45" spans="2:23">
      <c r="B45" s="180" t="s">
        <v>83</v>
      </c>
      <c r="C45" s="630">
        <v>1.89E-2</v>
      </c>
      <c r="D45" s="173"/>
      <c r="E45" s="181">
        <v>41275</v>
      </c>
      <c r="F45" s="181" t="s">
        <v>179</v>
      </c>
      <c r="G45" s="182" t="s">
        <v>65</v>
      </c>
      <c r="H45" s="199">
        <f>C$23/12</f>
        <v>1.225E-3</v>
      </c>
      <c r="I45" s="197">
        <f>(SUM('1.  LRAMVA Summary'!D$55:D$60)+SUM('1.  LRAMVA Summary'!D$61:D$62)*(MONTH($E45)-1)/12)*$H45</f>
        <v>0</v>
      </c>
      <c r="J45" s="197">
        <f>(SUM('1.  LRAMVA Summary'!E$55:E$60)+SUM('1.  LRAMVA Summary'!E$61:E$62)*(MONTH($E45)-1)/12)*$H45</f>
        <v>0</v>
      </c>
      <c r="K45" s="197">
        <f>(SUM('1.  LRAMVA Summary'!F$55:F$60)+SUM('1.  LRAMVA Summary'!F$61:F$62)*(MONTH($E45)-1)/12)*$H45</f>
        <v>0</v>
      </c>
      <c r="L45" s="197">
        <f>(SUM('1.  LRAMVA Summary'!G$55:G$60)+SUM('1.  LRAMVA Summary'!G$61:G$62)*(MONTH($E45)-1)/12)*$H45</f>
        <v>0</v>
      </c>
      <c r="M45" s="197">
        <f>(SUM('1.  LRAMVA Summary'!H$55:H$60)+SUM('1.  LRAMVA Summary'!H$61:H$62)*(MONTH($E45)-1)/12)*$H45</f>
        <v>0</v>
      </c>
      <c r="N45" s="197">
        <f>(SUM('1.  LRAMVA Summary'!I$55:I$60)+SUM('1.  LRAMVA Summary'!I$61:I$62)*(MONTH($E45)-1)/12)*$H45</f>
        <v>0</v>
      </c>
      <c r="O45" s="197">
        <f>(SUM('1.  LRAMVA Summary'!J$55:J$60)+SUM('1.  LRAMVA Summary'!J$61:J$62)*(MONTH($E45)-1)/12)*$H45</f>
        <v>0</v>
      </c>
      <c r="P45" s="197">
        <f>(SUM('1.  LRAMVA Summary'!K$55:K$60)+SUM('1.  LRAMVA Summary'!K$61:K$62)*(MONTH($E45)-1)/12)*$H45</f>
        <v>0</v>
      </c>
      <c r="Q45" s="197">
        <f>(SUM('1.  LRAMVA Summary'!L$55:L$60)+SUM('1.  LRAMVA Summary'!L$61:L$62)*(MONTH($E45)-1)/12)*$H45</f>
        <v>0</v>
      </c>
      <c r="R45" s="197">
        <f>(SUM('1.  LRAMVA Summary'!M$55:M$60)+SUM('1.  LRAMVA Summary'!M$61:M$62)*(MONTH($E45)-1)/12)*$H45</f>
        <v>0</v>
      </c>
      <c r="S45" s="197">
        <f>(SUM('1.  LRAMVA Summary'!N$55:N$60)+SUM('1.  LRAMVA Summary'!N$61:N$62)*(MONTH($E45)-1)/12)*$H45</f>
        <v>0</v>
      </c>
      <c r="T45" s="197">
        <f>(SUM('1.  LRAMVA Summary'!O$55:O$60)+SUM('1.  LRAMVA Summary'!O$61:O$62)*(MONTH($E45)-1)/12)*$H45</f>
        <v>0</v>
      </c>
      <c r="U45" s="197">
        <f>(SUM('1.  LRAMVA Summary'!P$55:P$60)+SUM('1.  LRAMVA Summary'!P$61:P$62)*(MONTH($E45)-1)/12)*$H45</f>
        <v>0</v>
      </c>
      <c r="V45" s="197">
        <f>(SUM('1.  LRAMVA Summary'!Q$55:Q$60)+SUM('1.  LRAMVA Summary'!Q$61:Q$62)*(MONTH($E45)-1)/12)*$H45</f>
        <v>0</v>
      </c>
      <c r="W45" s="198">
        <f>SUM(I45:V45)</f>
        <v>0</v>
      </c>
    </row>
    <row r="46" spans="2:23">
      <c r="B46" s="180" t="s">
        <v>84</v>
      </c>
      <c r="C46" s="630">
        <v>2.1700000000000001E-2</v>
      </c>
      <c r="D46" s="173"/>
      <c r="E46" s="181">
        <v>41306</v>
      </c>
      <c r="F46" s="181" t="s">
        <v>179</v>
      </c>
      <c r="G46" s="182" t="s">
        <v>65</v>
      </c>
      <c r="H46" s="196">
        <f>C$23/12</f>
        <v>1.225E-3</v>
      </c>
      <c r="I46" s="197">
        <f>(SUM('1.  LRAMVA Summary'!D$55:D$60)+SUM('1.  LRAMVA Summary'!D$61:D$62)*(MONTH($E46)-1)/12)*$H46</f>
        <v>0</v>
      </c>
      <c r="J46" s="197">
        <f>(SUM('1.  LRAMVA Summary'!E$55:E$60)+SUM('1.  LRAMVA Summary'!E$61:E$62)*(MONTH($E46)-1)/12)*$H46</f>
        <v>0</v>
      </c>
      <c r="K46" s="197">
        <f>(SUM('1.  LRAMVA Summary'!F$55:F$60)+SUM('1.  LRAMVA Summary'!F$61:F$62)*(MONTH($E46)-1)/12)*$H46</f>
        <v>0</v>
      </c>
      <c r="L46" s="197">
        <f>(SUM('1.  LRAMVA Summary'!G$55:G$60)+SUM('1.  LRAMVA Summary'!G$61:G$62)*(MONTH($E46)-1)/12)*$H46</f>
        <v>0</v>
      </c>
      <c r="M46" s="197">
        <f>(SUM('1.  LRAMVA Summary'!H$55:H$60)+SUM('1.  LRAMVA Summary'!H$61:H$62)*(MONTH($E46)-1)/12)*$H46</f>
        <v>0</v>
      </c>
      <c r="N46" s="197">
        <f>(SUM('1.  LRAMVA Summary'!I$55:I$60)+SUM('1.  LRAMVA Summary'!I$61:I$62)*(MONTH($E46)-1)/12)*$H46</f>
        <v>0</v>
      </c>
      <c r="O46" s="197">
        <f>(SUM('1.  LRAMVA Summary'!J$55:J$60)+SUM('1.  LRAMVA Summary'!J$61:J$62)*(MONTH($E46)-1)/12)*$H46</f>
        <v>0</v>
      </c>
      <c r="P46" s="197">
        <f>(SUM('1.  LRAMVA Summary'!K$55:K$60)+SUM('1.  LRAMVA Summary'!K$61:K$62)*(MONTH($E46)-1)/12)*$H46</f>
        <v>0</v>
      </c>
      <c r="Q46" s="197">
        <f>(SUM('1.  LRAMVA Summary'!L$55:L$60)+SUM('1.  LRAMVA Summary'!L$61:L$62)*(MONTH($E46)-1)/12)*$H46</f>
        <v>0</v>
      </c>
      <c r="R46" s="197">
        <f>(SUM('1.  LRAMVA Summary'!M$55:M$60)+SUM('1.  LRAMVA Summary'!M$61:M$62)*(MONTH($E46)-1)/12)*$H46</f>
        <v>0</v>
      </c>
      <c r="S46" s="197">
        <f>(SUM('1.  LRAMVA Summary'!N$55:N$60)+SUM('1.  LRAMVA Summary'!N$61:N$62)*(MONTH($E46)-1)/12)*$H46</f>
        <v>0</v>
      </c>
      <c r="T46" s="197">
        <f>(SUM('1.  LRAMVA Summary'!O$55:O$60)+SUM('1.  LRAMVA Summary'!O$61:O$62)*(MONTH($E46)-1)/12)*$H46</f>
        <v>0</v>
      </c>
      <c r="U46" s="197">
        <f>(SUM('1.  LRAMVA Summary'!P$55:P$60)+SUM('1.  LRAMVA Summary'!P$61:P$62)*(MONTH($E46)-1)/12)*$H46</f>
        <v>0</v>
      </c>
      <c r="V46" s="197">
        <f>(SUM('1.  LRAMVA Summary'!Q$55:Q$60)+SUM('1.  LRAMVA Summary'!Q$61:Q$62)*(MONTH($E46)-1)/12)*$H46</f>
        <v>0</v>
      </c>
      <c r="W46" s="198">
        <f t="shared" ref="W46:W56" si="10">SUM(I46:V46)</f>
        <v>0</v>
      </c>
    </row>
    <row r="47" spans="2:23">
      <c r="B47" s="180" t="s">
        <v>85</v>
      </c>
      <c r="C47" s="643">
        <v>2.4500000000000001E-2</v>
      </c>
      <c r="D47" s="173"/>
      <c r="E47" s="181">
        <v>41334</v>
      </c>
      <c r="F47" s="181" t="s">
        <v>179</v>
      </c>
      <c r="G47" s="182" t="s">
        <v>65</v>
      </c>
      <c r="H47" s="196">
        <f>C$23/12</f>
        <v>1.225E-3</v>
      </c>
      <c r="I47" s="197">
        <f>(SUM('1.  LRAMVA Summary'!D$55:D$60)+SUM('1.  LRAMVA Summary'!D$61:D$62)*(MONTH($E47)-1)/12)*$H47</f>
        <v>0</v>
      </c>
      <c r="J47" s="197">
        <f>(SUM('1.  LRAMVA Summary'!E$55:E$60)+SUM('1.  LRAMVA Summary'!E$61:E$62)*(MONTH($E47)-1)/12)*$H47</f>
        <v>0</v>
      </c>
      <c r="K47" s="197">
        <f>(SUM('1.  LRAMVA Summary'!F$55:F$60)+SUM('1.  LRAMVA Summary'!F$61:F$62)*(MONTH($E47)-1)/12)*$H47</f>
        <v>0</v>
      </c>
      <c r="L47" s="197">
        <f>(SUM('1.  LRAMVA Summary'!G$55:G$60)+SUM('1.  LRAMVA Summary'!G$61:G$62)*(MONTH($E47)-1)/12)*$H47</f>
        <v>0</v>
      </c>
      <c r="M47" s="197">
        <f>(SUM('1.  LRAMVA Summary'!H$55:H$60)+SUM('1.  LRAMVA Summary'!H$61:H$62)*(MONTH($E47)-1)/12)*$H47</f>
        <v>0</v>
      </c>
      <c r="N47" s="197">
        <f>(SUM('1.  LRAMVA Summary'!I$55:I$60)+SUM('1.  LRAMVA Summary'!I$61:I$62)*(MONTH($E47)-1)/12)*$H47</f>
        <v>0</v>
      </c>
      <c r="O47" s="197">
        <f>(SUM('1.  LRAMVA Summary'!J$55:J$60)+SUM('1.  LRAMVA Summary'!J$61:J$62)*(MONTH($E47)-1)/12)*$H47</f>
        <v>0</v>
      </c>
      <c r="P47" s="197">
        <f>(SUM('1.  LRAMVA Summary'!K$55:K$60)+SUM('1.  LRAMVA Summary'!K$61:K$62)*(MONTH($E47)-1)/12)*$H47</f>
        <v>0</v>
      </c>
      <c r="Q47" s="197">
        <f>(SUM('1.  LRAMVA Summary'!L$55:L$60)+SUM('1.  LRAMVA Summary'!L$61:L$62)*(MONTH($E47)-1)/12)*$H47</f>
        <v>0</v>
      </c>
      <c r="R47" s="197">
        <f>(SUM('1.  LRAMVA Summary'!M$55:M$60)+SUM('1.  LRAMVA Summary'!M$61:M$62)*(MONTH($E47)-1)/12)*$H47</f>
        <v>0</v>
      </c>
      <c r="S47" s="197">
        <f>(SUM('1.  LRAMVA Summary'!N$55:N$60)+SUM('1.  LRAMVA Summary'!N$61:N$62)*(MONTH($E47)-1)/12)*$H47</f>
        <v>0</v>
      </c>
      <c r="T47" s="197">
        <f>(SUM('1.  LRAMVA Summary'!O$55:O$60)+SUM('1.  LRAMVA Summary'!O$61:O$62)*(MONTH($E47)-1)/12)*$H47</f>
        <v>0</v>
      </c>
      <c r="U47" s="197">
        <f>(SUM('1.  LRAMVA Summary'!P$55:P$60)+SUM('1.  LRAMVA Summary'!P$61:P$62)*(MONTH($E47)-1)/12)*$H47</f>
        <v>0</v>
      </c>
      <c r="V47" s="197">
        <f>(SUM('1.  LRAMVA Summary'!Q$55:Q$60)+SUM('1.  LRAMVA Summary'!Q$61:Q$62)*(MONTH($E47)-1)/12)*$H47</f>
        <v>0</v>
      </c>
      <c r="W47" s="198">
        <f t="shared" si="10"/>
        <v>0</v>
      </c>
    </row>
    <row r="48" spans="2:23">
      <c r="B48" s="180" t="s">
        <v>86</v>
      </c>
      <c r="C48" s="643">
        <v>2.18E-2</v>
      </c>
      <c r="D48" s="173"/>
      <c r="E48" s="181">
        <v>41365</v>
      </c>
      <c r="F48" s="181" t="s">
        <v>179</v>
      </c>
      <c r="G48" s="182" t="s">
        <v>66</v>
      </c>
      <c r="H48" s="199">
        <f>C$24/12</f>
        <v>1.225E-3</v>
      </c>
      <c r="I48" s="197">
        <f>(SUM('1.  LRAMVA Summary'!D$55:D$60)+SUM('1.  LRAMVA Summary'!D$61:D$62)*(MONTH($E48)-1)/12)*$H48</f>
        <v>0</v>
      </c>
      <c r="J48" s="197">
        <f>(SUM('1.  LRAMVA Summary'!E$55:E$60)+SUM('1.  LRAMVA Summary'!E$61:E$62)*(MONTH($E48)-1)/12)*$H48</f>
        <v>0</v>
      </c>
      <c r="K48" s="197">
        <f>(SUM('1.  LRAMVA Summary'!F$55:F$60)+SUM('1.  LRAMVA Summary'!F$61:F$62)*(MONTH($E48)-1)/12)*$H48</f>
        <v>0</v>
      </c>
      <c r="L48" s="197">
        <f>(SUM('1.  LRAMVA Summary'!G$55:G$60)+SUM('1.  LRAMVA Summary'!G$61:G$62)*(MONTH($E48)-1)/12)*$H48</f>
        <v>0</v>
      </c>
      <c r="M48" s="197">
        <f>(SUM('1.  LRAMVA Summary'!H$55:H$60)+SUM('1.  LRAMVA Summary'!H$61:H$62)*(MONTH($E48)-1)/12)*$H48</f>
        <v>0</v>
      </c>
      <c r="N48" s="197">
        <f>(SUM('1.  LRAMVA Summary'!I$55:I$60)+SUM('1.  LRAMVA Summary'!I$61:I$62)*(MONTH($E48)-1)/12)*$H48</f>
        <v>0</v>
      </c>
      <c r="O48" s="197">
        <f>(SUM('1.  LRAMVA Summary'!J$55:J$60)+SUM('1.  LRAMVA Summary'!J$61:J$62)*(MONTH($E48)-1)/12)*$H48</f>
        <v>0</v>
      </c>
      <c r="P48" s="197">
        <f>(SUM('1.  LRAMVA Summary'!K$55:K$60)+SUM('1.  LRAMVA Summary'!K$61:K$62)*(MONTH($E48)-1)/12)*$H48</f>
        <v>0</v>
      </c>
      <c r="Q48" s="197">
        <f>(SUM('1.  LRAMVA Summary'!L$55:L$60)+SUM('1.  LRAMVA Summary'!L$61:L$62)*(MONTH($E48)-1)/12)*$H48</f>
        <v>0</v>
      </c>
      <c r="R48" s="197">
        <f>(SUM('1.  LRAMVA Summary'!M$55:M$60)+SUM('1.  LRAMVA Summary'!M$61:M$62)*(MONTH($E48)-1)/12)*$H48</f>
        <v>0</v>
      </c>
      <c r="S48" s="197">
        <f>(SUM('1.  LRAMVA Summary'!N$55:N$60)+SUM('1.  LRAMVA Summary'!N$61:N$62)*(MONTH($E48)-1)/12)*$H48</f>
        <v>0</v>
      </c>
      <c r="T48" s="197">
        <f>(SUM('1.  LRAMVA Summary'!O$55:O$60)+SUM('1.  LRAMVA Summary'!O$61:O$62)*(MONTH($E48)-1)/12)*$H48</f>
        <v>0</v>
      </c>
      <c r="U48" s="197">
        <f>(SUM('1.  LRAMVA Summary'!P$55:P$60)+SUM('1.  LRAMVA Summary'!P$61:P$62)*(MONTH($E48)-1)/12)*$H48</f>
        <v>0</v>
      </c>
      <c r="V48" s="197">
        <f>(SUM('1.  LRAMVA Summary'!Q$55:Q$60)+SUM('1.  LRAMVA Summary'!Q$61:Q$62)*(MONTH($E48)-1)/12)*$H48</f>
        <v>0</v>
      </c>
      <c r="W48" s="198">
        <f t="shared" si="10"/>
        <v>0</v>
      </c>
    </row>
    <row r="49" spans="2:23">
      <c r="B49" s="180" t="s">
        <v>87</v>
      </c>
      <c r="C49" s="643">
        <v>2.18E-2</v>
      </c>
      <c r="D49" s="173"/>
      <c r="E49" s="181">
        <v>41395</v>
      </c>
      <c r="F49" s="181" t="s">
        <v>179</v>
      </c>
      <c r="G49" s="182" t="s">
        <v>66</v>
      </c>
      <c r="H49" s="196">
        <f>C$24/12</f>
        <v>1.225E-3</v>
      </c>
      <c r="I49" s="197">
        <f>(SUM('1.  LRAMVA Summary'!D$55:D$60)+SUM('1.  LRAMVA Summary'!D$61:D$62)*(MONTH($E49)-1)/12)*$H49</f>
        <v>0</v>
      </c>
      <c r="J49" s="197">
        <f>(SUM('1.  LRAMVA Summary'!E$55:E$60)+SUM('1.  LRAMVA Summary'!E$61:E$62)*(MONTH($E49)-1)/12)*$H49</f>
        <v>0</v>
      </c>
      <c r="K49" s="197">
        <f>(SUM('1.  LRAMVA Summary'!F$55:F$60)+SUM('1.  LRAMVA Summary'!F$61:F$62)*(MONTH($E49)-1)/12)*$H49</f>
        <v>0</v>
      </c>
      <c r="L49" s="197">
        <f>(SUM('1.  LRAMVA Summary'!G$55:G$60)+SUM('1.  LRAMVA Summary'!G$61:G$62)*(MONTH($E49)-1)/12)*$H49</f>
        <v>0</v>
      </c>
      <c r="M49" s="197">
        <f>(SUM('1.  LRAMVA Summary'!H$55:H$60)+SUM('1.  LRAMVA Summary'!H$61:H$62)*(MONTH($E49)-1)/12)*$H49</f>
        <v>0</v>
      </c>
      <c r="N49" s="197">
        <f>(SUM('1.  LRAMVA Summary'!I$55:I$60)+SUM('1.  LRAMVA Summary'!I$61:I$62)*(MONTH($E49)-1)/12)*$H49</f>
        <v>0</v>
      </c>
      <c r="O49" s="197">
        <f>(SUM('1.  LRAMVA Summary'!J$55:J$60)+SUM('1.  LRAMVA Summary'!J$61:J$62)*(MONTH($E49)-1)/12)*$H49</f>
        <v>0</v>
      </c>
      <c r="P49" s="197">
        <f>(SUM('1.  LRAMVA Summary'!K$55:K$60)+SUM('1.  LRAMVA Summary'!K$61:K$62)*(MONTH($E49)-1)/12)*$H49</f>
        <v>0</v>
      </c>
      <c r="Q49" s="197">
        <f>(SUM('1.  LRAMVA Summary'!L$55:L$60)+SUM('1.  LRAMVA Summary'!L$61:L$62)*(MONTH($E49)-1)/12)*$H49</f>
        <v>0</v>
      </c>
      <c r="R49" s="197">
        <f>(SUM('1.  LRAMVA Summary'!M$55:M$60)+SUM('1.  LRAMVA Summary'!M$61:M$62)*(MONTH($E49)-1)/12)*$H49</f>
        <v>0</v>
      </c>
      <c r="S49" s="197">
        <f>(SUM('1.  LRAMVA Summary'!N$55:N$60)+SUM('1.  LRAMVA Summary'!N$61:N$62)*(MONTH($E49)-1)/12)*$H49</f>
        <v>0</v>
      </c>
      <c r="T49" s="197">
        <f>(SUM('1.  LRAMVA Summary'!O$55:O$60)+SUM('1.  LRAMVA Summary'!O$61:O$62)*(MONTH($E49)-1)/12)*$H49</f>
        <v>0</v>
      </c>
      <c r="U49" s="197">
        <f>(SUM('1.  LRAMVA Summary'!P$55:P$60)+SUM('1.  LRAMVA Summary'!P$61:P$62)*(MONTH($E49)-1)/12)*$H49</f>
        <v>0</v>
      </c>
      <c r="V49" s="197">
        <f>(SUM('1.  LRAMVA Summary'!Q$55:Q$60)+SUM('1.  LRAMVA Summary'!Q$61:Q$62)*(MONTH($E49)-1)/12)*$H49</f>
        <v>0</v>
      </c>
      <c r="W49" s="198">
        <f t="shared" si="10"/>
        <v>0</v>
      </c>
    </row>
    <row r="50" spans="2:23">
      <c r="B50" s="180" t="s">
        <v>88</v>
      </c>
      <c r="C50" s="643">
        <v>2.18E-2</v>
      </c>
      <c r="D50" s="173"/>
      <c r="E50" s="181">
        <v>41426</v>
      </c>
      <c r="F50" s="181" t="s">
        <v>179</v>
      </c>
      <c r="G50" s="182" t="s">
        <v>66</v>
      </c>
      <c r="H50" s="196">
        <f>C$24/12</f>
        <v>1.225E-3</v>
      </c>
      <c r="I50" s="197">
        <f>(SUM('1.  LRAMVA Summary'!D$55:D$60)+SUM('1.  LRAMVA Summary'!D$61:D$62)*(MONTH($E50)-1)/12)*$H50</f>
        <v>0</v>
      </c>
      <c r="J50" s="197">
        <f>(SUM('1.  LRAMVA Summary'!E$55:E$60)+SUM('1.  LRAMVA Summary'!E$61:E$62)*(MONTH($E50)-1)/12)*$H50</f>
        <v>0</v>
      </c>
      <c r="K50" s="197">
        <f>(SUM('1.  LRAMVA Summary'!F$55:F$60)+SUM('1.  LRAMVA Summary'!F$61:F$62)*(MONTH($E50)-1)/12)*$H50</f>
        <v>0</v>
      </c>
      <c r="L50" s="197">
        <f>(SUM('1.  LRAMVA Summary'!G$55:G$60)+SUM('1.  LRAMVA Summary'!G$61:G$62)*(MONTH($E50)-1)/12)*$H50</f>
        <v>0</v>
      </c>
      <c r="M50" s="197">
        <f>(SUM('1.  LRAMVA Summary'!H$55:H$60)+SUM('1.  LRAMVA Summary'!H$61:H$62)*(MONTH($E50)-1)/12)*$H50</f>
        <v>0</v>
      </c>
      <c r="N50" s="197">
        <f>(SUM('1.  LRAMVA Summary'!I$55:I$60)+SUM('1.  LRAMVA Summary'!I$61:I$62)*(MONTH($E50)-1)/12)*$H50</f>
        <v>0</v>
      </c>
      <c r="O50" s="197">
        <f>(SUM('1.  LRAMVA Summary'!J$55:J$60)+SUM('1.  LRAMVA Summary'!J$61:J$62)*(MONTH($E50)-1)/12)*$H50</f>
        <v>0</v>
      </c>
      <c r="P50" s="197">
        <f>(SUM('1.  LRAMVA Summary'!K$55:K$60)+SUM('1.  LRAMVA Summary'!K$61:K$62)*(MONTH($E50)-1)/12)*$H50</f>
        <v>0</v>
      </c>
      <c r="Q50" s="197">
        <f>(SUM('1.  LRAMVA Summary'!L$55:L$60)+SUM('1.  LRAMVA Summary'!L$61:L$62)*(MONTH($E50)-1)/12)*$H50</f>
        <v>0</v>
      </c>
      <c r="R50" s="197">
        <f>(SUM('1.  LRAMVA Summary'!M$55:M$60)+SUM('1.  LRAMVA Summary'!M$61:M$62)*(MONTH($E50)-1)/12)*$H50</f>
        <v>0</v>
      </c>
      <c r="S50" s="197">
        <f>(SUM('1.  LRAMVA Summary'!N$55:N$60)+SUM('1.  LRAMVA Summary'!N$61:N$62)*(MONTH($E50)-1)/12)*$H50</f>
        <v>0</v>
      </c>
      <c r="T50" s="197">
        <f>(SUM('1.  LRAMVA Summary'!O$55:O$60)+SUM('1.  LRAMVA Summary'!O$61:O$62)*(MONTH($E50)-1)/12)*$H50</f>
        <v>0</v>
      </c>
      <c r="U50" s="197">
        <f>(SUM('1.  LRAMVA Summary'!P$55:P$60)+SUM('1.  LRAMVA Summary'!P$61:P$62)*(MONTH($E50)-1)/12)*$H50</f>
        <v>0</v>
      </c>
      <c r="V50" s="197">
        <f>(SUM('1.  LRAMVA Summary'!Q$55:Q$60)+SUM('1.  LRAMVA Summary'!Q$61:Q$62)*(MONTH($E50)-1)/12)*$H50</f>
        <v>0</v>
      </c>
      <c r="W50" s="198">
        <f t="shared" si="10"/>
        <v>0</v>
      </c>
    </row>
    <row r="51" spans="2:23">
      <c r="B51" s="180" t="s">
        <v>89</v>
      </c>
      <c r="C51" s="643">
        <v>2.18E-2</v>
      </c>
      <c r="D51" s="173"/>
      <c r="E51" s="181">
        <v>41456</v>
      </c>
      <c r="F51" s="181" t="s">
        <v>179</v>
      </c>
      <c r="G51" s="182" t="s">
        <v>68</v>
      </c>
      <c r="H51" s="199">
        <f>C$25/12</f>
        <v>1.225E-3</v>
      </c>
      <c r="I51" s="197">
        <f>(SUM('1.  LRAMVA Summary'!D$55:D$60)+SUM('1.  LRAMVA Summary'!D$61:D$62)*(MONTH($E51)-1)/12)*$H51</f>
        <v>0</v>
      </c>
      <c r="J51" s="197">
        <f>(SUM('1.  LRAMVA Summary'!E$55:E$60)+SUM('1.  LRAMVA Summary'!E$61:E$62)*(MONTH($E51)-1)/12)*$H51</f>
        <v>0</v>
      </c>
      <c r="K51" s="197">
        <f>(SUM('1.  LRAMVA Summary'!F$55:F$60)+SUM('1.  LRAMVA Summary'!F$61:F$62)*(MONTH($E51)-1)/12)*$H51</f>
        <v>0</v>
      </c>
      <c r="L51" s="197">
        <f>(SUM('1.  LRAMVA Summary'!G$55:G$60)+SUM('1.  LRAMVA Summary'!G$61:G$62)*(MONTH($E51)-1)/12)*$H51</f>
        <v>0</v>
      </c>
      <c r="M51" s="197">
        <f>(SUM('1.  LRAMVA Summary'!H$55:H$60)+SUM('1.  LRAMVA Summary'!H$61:H$62)*(MONTH($E51)-1)/12)*$H51</f>
        <v>0</v>
      </c>
      <c r="N51" s="197">
        <f>(SUM('1.  LRAMVA Summary'!I$55:I$60)+SUM('1.  LRAMVA Summary'!I$61:I$62)*(MONTH($E51)-1)/12)*$H51</f>
        <v>0</v>
      </c>
      <c r="O51" s="197">
        <f>(SUM('1.  LRAMVA Summary'!J$55:J$60)+SUM('1.  LRAMVA Summary'!J$61:J$62)*(MONTH($E51)-1)/12)*$H51</f>
        <v>0</v>
      </c>
      <c r="P51" s="197">
        <f>(SUM('1.  LRAMVA Summary'!K$55:K$60)+SUM('1.  LRAMVA Summary'!K$61:K$62)*(MONTH($E51)-1)/12)*$H51</f>
        <v>0</v>
      </c>
      <c r="Q51" s="197">
        <f>(SUM('1.  LRAMVA Summary'!L$55:L$60)+SUM('1.  LRAMVA Summary'!L$61:L$62)*(MONTH($E51)-1)/12)*$H51</f>
        <v>0</v>
      </c>
      <c r="R51" s="197">
        <f>(SUM('1.  LRAMVA Summary'!M$55:M$60)+SUM('1.  LRAMVA Summary'!M$61:M$62)*(MONTH($E51)-1)/12)*$H51</f>
        <v>0</v>
      </c>
      <c r="S51" s="197">
        <f>(SUM('1.  LRAMVA Summary'!N$55:N$60)+SUM('1.  LRAMVA Summary'!N$61:N$62)*(MONTH($E51)-1)/12)*$H51</f>
        <v>0</v>
      </c>
      <c r="T51" s="197">
        <f>(SUM('1.  LRAMVA Summary'!O$55:O$60)+SUM('1.  LRAMVA Summary'!O$61:O$62)*(MONTH($E51)-1)/12)*$H51</f>
        <v>0</v>
      </c>
      <c r="U51" s="197">
        <f>(SUM('1.  LRAMVA Summary'!P$55:P$60)+SUM('1.  LRAMVA Summary'!P$61:P$62)*(MONTH($E51)-1)/12)*$H51</f>
        <v>0</v>
      </c>
      <c r="V51" s="197">
        <f>(SUM('1.  LRAMVA Summary'!Q$55:Q$60)+SUM('1.  LRAMVA Summary'!Q$61:Q$62)*(MONTH($E51)-1)/12)*$H51</f>
        <v>0</v>
      </c>
      <c r="W51" s="198">
        <f t="shared" si="10"/>
        <v>0</v>
      </c>
    </row>
    <row r="52" spans="2:23">
      <c r="B52" s="180" t="s">
        <v>91</v>
      </c>
      <c r="C52" s="643">
        <v>2.18E-2</v>
      </c>
      <c r="D52" s="173"/>
      <c r="E52" s="181">
        <v>41487</v>
      </c>
      <c r="F52" s="181" t="s">
        <v>179</v>
      </c>
      <c r="G52" s="182" t="s">
        <v>68</v>
      </c>
      <c r="H52" s="196">
        <f>C$25/12</f>
        <v>1.225E-3</v>
      </c>
      <c r="I52" s="197">
        <f>(SUM('1.  LRAMVA Summary'!D$55:D$60)+SUM('1.  LRAMVA Summary'!D$61:D$62)*(MONTH($E52)-1)/12)*$H52</f>
        <v>0</v>
      </c>
      <c r="J52" s="197">
        <f>(SUM('1.  LRAMVA Summary'!E$55:E$60)+SUM('1.  LRAMVA Summary'!E$61:E$62)*(MONTH($E52)-1)/12)*$H52</f>
        <v>0</v>
      </c>
      <c r="K52" s="197">
        <f>(SUM('1.  LRAMVA Summary'!F$55:F$60)+SUM('1.  LRAMVA Summary'!F$61:F$62)*(MONTH($E52)-1)/12)*$H52</f>
        <v>0</v>
      </c>
      <c r="L52" s="197">
        <f>(SUM('1.  LRAMVA Summary'!G$55:G$60)+SUM('1.  LRAMVA Summary'!G$61:G$62)*(MONTH($E52)-1)/12)*$H52</f>
        <v>0</v>
      </c>
      <c r="M52" s="197">
        <f>(SUM('1.  LRAMVA Summary'!H$55:H$60)+SUM('1.  LRAMVA Summary'!H$61:H$62)*(MONTH($E52)-1)/12)*$H52</f>
        <v>0</v>
      </c>
      <c r="N52" s="197">
        <f>(SUM('1.  LRAMVA Summary'!I$55:I$60)+SUM('1.  LRAMVA Summary'!I$61:I$62)*(MONTH($E52)-1)/12)*$H52</f>
        <v>0</v>
      </c>
      <c r="O52" s="197">
        <f>(SUM('1.  LRAMVA Summary'!J$55:J$60)+SUM('1.  LRAMVA Summary'!J$61:J$62)*(MONTH($E52)-1)/12)*$H52</f>
        <v>0</v>
      </c>
      <c r="P52" s="197">
        <f>(SUM('1.  LRAMVA Summary'!K$55:K$60)+SUM('1.  LRAMVA Summary'!K$61:K$62)*(MONTH($E52)-1)/12)*$H52</f>
        <v>0</v>
      </c>
      <c r="Q52" s="197">
        <f>(SUM('1.  LRAMVA Summary'!L$55:L$60)+SUM('1.  LRAMVA Summary'!L$61:L$62)*(MONTH($E52)-1)/12)*$H52</f>
        <v>0</v>
      </c>
      <c r="R52" s="197">
        <f>(SUM('1.  LRAMVA Summary'!M$55:M$60)+SUM('1.  LRAMVA Summary'!M$61:M$62)*(MONTH($E52)-1)/12)*$H52</f>
        <v>0</v>
      </c>
      <c r="S52" s="197">
        <f>(SUM('1.  LRAMVA Summary'!N$55:N$60)+SUM('1.  LRAMVA Summary'!N$61:N$62)*(MONTH($E52)-1)/12)*$H52</f>
        <v>0</v>
      </c>
      <c r="T52" s="197">
        <f>(SUM('1.  LRAMVA Summary'!O$55:O$60)+SUM('1.  LRAMVA Summary'!O$61:O$62)*(MONTH($E52)-1)/12)*$H52</f>
        <v>0</v>
      </c>
      <c r="U52" s="197">
        <f>(SUM('1.  LRAMVA Summary'!P$55:P$60)+SUM('1.  LRAMVA Summary'!P$61:P$62)*(MONTH($E52)-1)/12)*$H52</f>
        <v>0</v>
      </c>
      <c r="V52" s="197">
        <f>(SUM('1.  LRAMVA Summary'!Q$55:Q$60)+SUM('1.  LRAMVA Summary'!Q$61:Q$62)*(MONTH($E52)-1)/12)*$H52</f>
        <v>0</v>
      </c>
      <c r="W52" s="198">
        <f t="shared" si="10"/>
        <v>0</v>
      </c>
    </row>
    <row r="53" spans="2:23">
      <c r="B53" s="180" t="s">
        <v>90</v>
      </c>
      <c r="C53" s="643">
        <v>5.7000000000000002E-3</v>
      </c>
      <c r="D53" s="173"/>
      <c r="E53" s="181">
        <v>41518</v>
      </c>
      <c r="F53" s="181" t="s">
        <v>179</v>
      </c>
      <c r="G53" s="182" t="s">
        <v>68</v>
      </c>
      <c r="H53" s="196">
        <f>C$25/12</f>
        <v>1.225E-3</v>
      </c>
      <c r="I53" s="197">
        <f>(SUM('1.  LRAMVA Summary'!D$55:D$60)+SUM('1.  LRAMVA Summary'!D$61:D$62)*(MONTH($E53)-1)/12)*$H53</f>
        <v>0</v>
      </c>
      <c r="J53" s="197">
        <f>(SUM('1.  LRAMVA Summary'!E$55:E$60)+SUM('1.  LRAMVA Summary'!E$61:E$62)*(MONTH($E53)-1)/12)*$H53</f>
        <v>0</v>
      </c>
      <c r="K53" s="197">
        <f>(SUM('1.  LRAMVA Summary'!F$55:F$60)+SUM('1.  LRAMVA Summary'!F$61:F$62)*(MONTH($E53)-1)/12)*$H53</f>
        <v>0</v>
      </c>
      <c r="L53" s="197">
        <f>(SUM('1.  LRAMVA Summary'!G$55:G$60)+SUM('1.  LRAMVA Summary'!G$61:G$62)*(MONTH($E53)-1)/12)*$H53</f>
        <v>0</v>
      </c>
      <c r="M53" s="197">
        <f>(SUM('1.  LRAMVA Summary'!H$55:H$60)+SUM('1.  LRAMVA Summary'!H$61:H$62)*(MONTH($E53)-1)/12)*$H53</f>
        <v>0</v>
      </c>
      <c r="N53" s="197">
        <f>(SUM('1.  LRAMVA Summary'!I$55:I$60)+SUM('1.  LRAMVA Summary'!I$61:I$62)*(MONTH($E53)-1)/12)*$H53</f>
        <v>0</v>
      </c>
      <c r="O53" s="197">
        <f>(SUM('1.  LRAMVA Summary'!J$55:J$60)+SUM('1.  LRAMVA Summary'!J$61:J$62)*(MONTH($E53)-1)/12)*$H53</f>
        <v>0</v>
      </c>
      <c r="P53" s="197">
        <f>(SUM('1.  LRAMVA Summary'!K$55:K$60)+SUM('1.  LRAMVA Summary'!K$61:K$62)*(MONTH($E53)-1)/12)*$H53</f>
        <v>0</v>
      </c>
      <c r="Q53" s="197">
        <f>(SUM('1.  LRAMVA Summary'!L$55:L$60)+SUM('1.  LRAMVA Summary'!L$61:L$62)*(MONTH($E53)-1)/12)*$H53</f>
        <v>0</v>
      </c>
      <c r="R53" s="197">
        <f>(SUM('1.  LRAMVA Summary'!M$55:M$60)+SUM('1.  LRAMVA Summary'!M$61:M$62)*(MONTH($E53)-1)/12)*$H53</f>
        <v>0</v>
      </c>
      <c r="S53" s="197">
        <f>(SUM('1.  LRAMVA Summary'!N$55:N$60)+SUM('1.  LRAMVA Summary'!N$61:N$62)*(MONTH($E53)-1)/12)*$H53</f>
        <v>0</v>
      </c>
      <c r="T53" s="197">
        <f>(SUM('1.  LRAMVA Summary'!O$55:O$60)+SUM('1.  LRAMVA Summary'!O$61:O$62)*(MONTH($E53)-1)/12)*$H53</f>
        <v>0</v>
      </c>
      <c r="U53" s="197">
        <f>(SUM('1.  LRAMVA Summary'!P$55:P$60)+SUM('1.  LRAMVA Summary'!P$61:P$62)*(MONTH($E53)-1)/12)*$H53</f>
        <v>0</v>
      </c>
      <c r="V53" s="197">
        <f>(SUM('1.  LRAMVA Summary'!Q$55:Q$60)+SUM('1.  LRAMVA Summary'!Q$61:Q$62)*(MONTH($E53)-1)/12)*$H53</f>
        <v>0</v>
      </c>
      <c r="W53" s="198">
        <f t="shared" si="10"/>
        <v>0</v>
      </c>
    </row>
    <row r="54" spans="2:23">
      <c r="B54" s="760" t="s">
        <v>92</v>
      </c>
      <c r="C54" s="643">
        <v>5.7000000000000002E-3</v>
      </c>
      <c r="D54" s="173"/>
      <c r="E54" s="181">
        <v>41548</v>
      </c>
      <c r="F54" s="181" t="s">
        <v>179</v>
      </c>
      <c r="G54" s="182" t="s">
        <v>69</v>
      </c>
      <c r="H54" s="199">
        <f>C$26/12</f>
        <v>1.225E-3</v>
      </c>
      <c r="I54" s="197">
        <f>(SUM('1.  LRAMVA Summary'!D$55:D$60)+SUM('1.  LRAMVA Summary'!D$61:D$62)*(MONTH($E54)-1)/12)*$H54</f>
        <v>0</v>
      </c>
      <c r="J54" s="197">
        <f>(SUM('1.  LRAMVA Summary'!E$55:E$60)+SUM('1.  LRAMVA Summary'!E$61:E$62)*(MONTH($E54)-1)/12)*$H54</f>
        <v>0</v>
      </c>
      <c r="K54" s="197">
        <f>(SUM('1.  LRAMVA Summary'!F$55:F$60)+SUM('1.  LRAMVA Summary'!F$61:F$62)*(MONTH($E54)-1)/12)*$H54</f>
        <v>0</v>
      </c>
      <c r="L54" s="197">
        <f>(SUM('1.  LRAMVA Summary'!G$55:G$60)+SUM('1.  LRAMVA Summary'!G$61:G$62)*(MONTH($E54)-1)/12)*$H54</f>
        <v>0</v>
      </c>
      <c r="M54" s="197">
        <f>(SUM('1.  LRAMVA Summary'!H$55:H$60)+SUM('1.  LRAMVA Summary'!H$61:H$62)*(MONTH($E54)-1)/12)*$H54</f>
        <v>0</v>
      </c>
      <c r="N54" s="197">
        <f>(SUM('1.  LRAMVA Summary'!I$55:I$60)+SUM('1.  LRAMVA Summary'!I$61:I$62)*(MONTH($E54)-1)/12)*$H54</f>
        <v>0</v>
      </c>
      <c r="O54" s="197">
        <f>(SUM('1.  LRAMVA Summary'!J$55:J$60)+SUM('1.  LRAMVA Summary'!J$61:J$62)*(MONTH($E54)-1)/12)*$H54</f>
        <v>0</v>
      </c>
      <c r="P54" s="197">
        <f>(SUM('1.  LRAMVA Summary'!K$55:K$60)+SUM('1.  LRAMVA Summary'!K$61:K$62)*(MONTH($E54)-1)/12)*$H54</f>
        <v>0</v>
      </c>
      <c r="Q54" s="197">
        <f>(SUM('1.  LRAMVA Summary'!L$55:L$60)+SUM('1.  LRAMVA Summary'!L$61:L$62)*(MONTH($E54)-1)/12)*$H54</f>
        <v>0</v>
      </c>
      <c r="R54" s="197">
        <f>(SUM('1.  LRAMVA Summary'!M$55:M$60)+SUM('1.  LRAMVA Summary'!M$61:M$62)*(MONTH($E54)-1)/12)*$H54</f>
        <v>0</v>
      </c>
      <c r="S54" s="197">
        <f>(SUM('1.  LRAMVA Summary'!N$55:N$60)+SUM('1.  LRAMVA Summary'!N$61:N$62)*(MONTH($E54)-1)/12)*$H54</f>
        <v>0</v>
      </c>
      <c r="T54" s="197">
        <f>(SUM('1.  LRAMVA Summary'!O$55:O$60)+SUM('1.  LRAMVA Summary'!O$61:O$62)*(MONTH($E54)-1)/12)*$H54</f>
        <v>0</v>
      </c>
      <c r="U54" s="197">
        <f>(SUM('1.  LRAMVA Summary'!P$55:P$60)+SUM('1.  LRAMVA Summary'!P$61:P$62)*(MONTH($E54)-1)/12)*$H54</f>
        <v>0</v>
      </c>
      <c r="V54" s="197">
        <f>(SUM('1.  LRAMVA Summary'!Q$55:Q$60)+SUM('1.  LRAMVA Summary'!Q$61:Q$62)*(MONTH($E54)-1)/12)*$H54</f>
        <v>0</v>
      </c>
      <c r="W54" s="198">
        <f t="shared" si="10"/>
        <v>0</v>
      </c>
    </row>
    <row r="55" spans="2:23">
      <c r="B55" s="180" t="s">
        <v>694</v>
      </c>
      <c r="C55" s="643">
        <v>5.7000000000000002E-3</v>
      </c>
      <c r="D55" s="173"/>
      <c r="E55" s="181">
        <v>41579</v>
      </c>
      <c r="F55" s="181" t="s">
        <v>179</v>
      </c>
      <c r="G55" s="182" t="s">
        <v>69</v>
      </c>
      <c r="H55" s="196">
        <f>C$26/12</f>
        <v>1.225E-3</v>
      </c>
      <c r="I55" s="197">
        <f>(SUM('1.  LRAMVA Summary'!D$55:D$60)+SUM('1.  LRAMVA Summary'!D$61:D$62)*(MONTH($E55)-1)/12)*$H55</f>
        <v>0</v>
      </c>
      <c r="J55" s="197">
        <f>(SUM('1.  LRAMVA Summary'!E$55:E$60)+SUM('1.  LRAMVA Summary'!E$61:E$62)*(MONTH($E55)-1)/12)*$H55</f>
        <v>0</v>
      </c>
      <c r="K55" s="197">
        <f>(SUM('1.  LRAMVA Summary'!F$55:F$60)+SUM('1.  LRAMVA Summary'!F$61:F$62)*(MONTH($E55)-1)/12)*$H55</f>
        <v>0</v>
      </c>
      <c r="L55" s="197">
        <f>(SUM('1.  LRAMVA Summary'!G$55:G$60)+SUM('1.  LRAMVA Summary'!G$61:G$62)*(MONTH($E55)-1)/12)*$H55</f>
        <v>0</v>
      </c>
      <c r="M55" s="197">
        <f>(SUM('1.  LRAMVA Summary'!H$55:H$60)+SUM('1.  LRAMVA Summary'!H$61:H$62)*(MONTH($E55)-1)/12)*$H55</f>
        <v>0</v>
      </c>
      <c r="N55" s="197">
        <f>(SUM('1.  LRAMVA Summary'!I$55:I$60)+SUM('1.  LRAMVA Summary'!I$61:I$62)*(MONTH($E55)-1)/12)*$H55</f>
        <v>0</v>
      </c>
      <c r="O55" s="197">
        <f>(SUM('1.  LRAMVA Summary'!J$55:J$60)+SUM('1.  LRAMVA Summary'!J$61:J$62)*(MONTH($E55)-1)/12)*$H55</f>
        <v>0</v>
      </c>
      <c r="P55" s="197">
        <f>(SUM('1.  LRAMVA Summary'!K$55:K$60)+SUM('1.  LRAMVA Summary'!K$61:K$62)*(MONTH($E55)-1)/12)*$H55</f>
        <v>0</v>
      </c>
      <c r="Q55" s="197">
        <f>(SUM('1.  LRAMVA Summary'!L$55:L$60)+SUM('1.  LRAMVA Summary'!L$61:L$62)*(MONTH($E55)-1)/12)*$H55</f>
        <v>0</v>
      </c>
      <c r="R55" s="197">
        <f>(SUM('1.  LRAMVA Summary'!M$55:M$60)+SUM('1.  LRAMVA Summary'!M$61:M$62)*(MONTH($E55)-1)/12)*$H55</f>
        <v>0</v>
      </c>
      <c r="S55" s="197">
        <f>(SUM('1.  LRAMVA Summary'!N$55:N$60)+SUM('1.  LRAMVA Summary'!N$61:N$62)*(MONTH($E55)-1)/12)*$H55</f>
        <v>0</v>
      </c>
      <c r="T55" s="197">
        <f>(SUM('1.  LRAMVA Summary'!O$55:O$60)+SUM('1.  LRAMVA Summary'!O$61:O$62)*(MONTH($E55)-1)/12)*$H55</f>
        <v>0</v>
      </c>
      <c r="U55" s="197">
        <f>(SUM('1.  LRAMVA Summary'!P$55:P$60)+SUM('1.  LRAMVA Summary'!P$61:P$62)*(MONTH($E55)-1)/12)*$H55</f>
        <v>0</v>
      </c>
      <c r="V55" s="197">
        <f>(SUM('1.  LRAMVA Summary'!Q$55:Q$60)+SUM('1.  LRAMVA Summary'!Q$61:Q$62)*(MONTH($E55)-1)/12)*$H55</f>
        <v>0</v>
      </c>
      <c r="W55" s="198">
        <f t="shared" si="10"/>
        <v>0</v>
      </c>
    </row>
    <row r="56" spans="2:23">
      <c r="B56" s="180" t="s">
        <v>695</v>
      </c>
      <c r="C56" s="643">
        <v>5.7000000000000002E-3</v>
      </c>
      <c r="D56" s="173"/>
      <c r="E56" s="181">
        <v>41609</v>
      </c>
      <c r="F56" s="181" t="s">
        <v>179</v>
      </c>
      <c r="G56" s="182" t="s">
        <v>69</v>
      </c>
      <c r="H56" s="196">
        <f>C$26/12</f>
        <v>1.225E-3</v>
      </c>
      <c r="I56" s="197">
        <f>(SUM('1.  LRAMVA Summary'!D$55:D$60)+SUM('1.  LRAMVA Summary'!D$61:D$62)*(MONTH($E56)-1)/12)*$H56</f>
        <v>0</v>
      </c>
      <c r="J56" s="197">
        <f>(SUM('1.  LRAMVA Summary'!E$55:E$60)+SUM('1.  LRAMVA Summary'!E$61:E$62)*(MONTH($E56)-1)/12)*$H56</f>
        <v>0</v>
      </c>
      <c r="K56" s="197">
        <f>(SUM('1.  LRAMVA Summary'!F$55:F$60)+SUM('1.  LRAMVA Summary'!F$61:F$62)*(MONTH($E56)-1)/12)*$H56</f>
        <v>0</v>
      </c>
      <c r="L56" s="197">
        <f>(SUM('1.  LRAMVA Summary'!G$55:G$60)+SUM('1.  LRAMVA Summary'!G$61:G$62)*(MONTH($E56)-1)/12)*$H56</f>
        <v>0</v>
      </c>
      <c r="M56" s="197">
        <f>(SUM('1.  LRAMVA Summary'!H$55:H$60)+SUM('1.  LRAMVA Summary'!H$61:H$62)*(MONTH($E56)-1)/12)*$H56</f>
        <v>0</v>
      </c>
      <c r="N56" s="197">
        <f>(SUM('1.  LRAMVA Summary'!I$55:I$60)+SUM('1.  LRAMVA Summary'!I$61:I$62)*(MONTH($E56)-1)/12)*$H56</f>
        <v>0</v>
      </c>
      <c r="O56" s="197">
        <f>(SUM('1.  LRAMVA Summary'!J$55:J$60)+SUM('1.  LRAMVA Summary'!J$61:J$62)*(MONTH($E56)-1)/12)*$H56</f>
        <v>0</v>
      </c>
      <c r="P56" s="197">
        <f>(SUM('1.  LRAMVA Summary'!K$55:K$60)+SUM('1.  LRAMVA Summary'!K$61:K$62)*(MONTH($E56)-1)/12)*$H56</f>
        <v>0</v>
      </c>
      <c r="Q56" s="197">
        <f>(SUM('1.  LRAMVA Summary'!L$55:L$60)+SUM('1.  LRAMVA Summary'!L$61:L$62)*(MONTH($E56)-1)/12)*$H56</f>
        <v>0</v>
      </c>
      <c r="R56" s="197">
        <f>(SUM('1.  LRAMVA Summary'!M$55:M$60)+SUM('1.  LRAMVA Summary'!M$61:M$62)*(MONTH($E56)-1)/12)*$H56</f>
        <v>0</v>
      </c>
      <c r="S56" s="197">
        <f>(SUM('1.  LRAMVA Summary'!N$55:N$60)+SUM('1.  LRAMVA Summary'!N$61:N$62)*(MONTH($E56)-1)/12)*$H56</f>
        <v>0</v>
      </c>
      <c r="T56" s="197">
        <f>(SUM('1.  LRAMVA Summary'!O$55:O$60)+SUM('1.  LRAMVA Summary'!O$61:O$62)*(MONTH($E56)-1)/12)*$H56</f>
        <v>0</v>
      </c>
      <c r="U56" s="197">
        <f>(SUM('1.  LRAMVA Summary'!P$55:P$60)+SUM('1.  LRAMVA Summary'!P$61:P$62)*(MONTH($E56)-1)/12)*$H56</f>
        <v>0</v>
      </c>
      <c r="V56" s="197">
        <f>(SUM('1.  LRAMVA Summary'!Q$55:Q$60)+SUM('1.  LRAMVA Summary'!Q$61:Q$62)*(MONTH($E56)-1)/12)*$H56</f>
        <v>0</v>
      </c>
      <c r="W56" s="198">
        <f t="shared" si="10"/>
        <v>0</v>
      </c>
    </row>
    <row r="57" spans="2:23" ht="15.75" thickBot="1">
      <c r="B57" s="180" t="s">
        <v>696</v>
      </c>
      <c r="C57" s="180">
        <v>5.7000000000000002E-3</v>
      </c>
      <c r="D57" s="173"/>
      <c r="E57" s="183" t="s">
        <v>460</v>
      </c>
      <c r="F57" s="183"/>
      <c r="G57" s="184"/>
      <c r="H57" s="185"/>
      <c r="I57" s="186">
        <f>SUM(I44:I56)</f>
        <v>0</v>
      </c>
      <c r="J57" s="186">
        <f t="shared" ref="J57:O57" si="11">SUM(J44:J56)</f>
        <v>0</v>
      </c>
      <c r="K57" s="186">
        <f t="shared" si="11"/>
        <v>0</v>
      </c>
      <c r="L57" s="186">
        <f t="shared" si="11"/>
        <v>0</v>
      </c>
      <c r="M57" s="186">
        <f t="shared" si="11"/>
        <v>0</v>
      </c>
      <c r="N57" s="186">
        <f t="shared" si="11"/>
        <v>0</v>
      </c>
      <c r="O57" s="186">
        <f t="shared" si="11"/>
        <v>0</v>
      </c>
      <c r="P57" s="186">
        <f t="shared" ref="P57:V57" si="12">SUM(P44:P56)</f>
        <v>0</v>
      </c>
      <c r="Q57" s="186">
        <f t="shared" si="12"/>
        <v>0</v>
      </c>
      <c r="R57" s="186">
        <f t="shared" si="12"/>
        <v>0</v>
      </c>
      <c r="S57" s="186">
        <f t="shared" si="12"/>
        <v>0</v>
      </c>
      <c r="T57" s="186">
        <f t="shared" si="12"/>
        <v>0</v>
      </c>
      <c r="U57" s="186">
        <f t="shared" si="12"/>
        <v>0</v>
      </c>
      <c r="V57" s="186">
        <f t="shared" si="12"/>
        <v>0</v>
      </c>
      <c r="W57" s="186">
        <f>SUM(W44:W56)</f>
        <v>0</v>
      </c>
    </row>
    <row r="58" spans="2:23" ht="15.75" thickTop="1">
      <c r="B58" s="180" t="s">
        <v>697</v>
      </c>
      <c r="C58" s="180">
        <v>5.7000000000000002E-3</v>
      </c>
      <c r="D58" s="173"/>
      <c r="E58" s="187" t="s">
        <v>67</v>
      </c>
      <c r="F58" s="187"/>
      <c r="G58" s="188"/>
      <c r="H58" s="189"/>
      <c r="I58" s="190"/>
      <c r="J58" s="190"/>
      <c r="K58" s="190"/>
      <c r="L58" s="190"/>
      <c r="M58" s="190"/>
      <c r="N58" s="190"/>
      <c r="O58" s="190"/>
      <c r="P58" s="190"/>
      <c r="Q58" s="190"/>
      <c r="R58" s="190"/>
      <c r="S58" s="190"/>
      <c r="T58" s="190"/>
      <c r="U58" s="190"/>
      <c r="V58" s="190"/>
      <c r="W58" s="191"/>
    </row>
    <row r="59" spans="2:23">
      <c r="B59" s="180" t="s">
        <v>698</v>
      </c>
      <c r="C59" s="180">
        <v>5.7000000000000002E-3</v>
      </c>
      <c r="D59" s="173"/>
      <c r="E59" s="192" t="s">
        <v>426</v>
      </c>
      <c r="F59" s="192"/>
      <c r="G59" s="193"/>
      <c r="H59" s="194"/>
      <c r="I59" s="195">
        <f t="shared" ref="I59:W59" si="13">I57+I58</f>
        <v>0</v>
      </c>
      <c r="J59" s="195">
        <f t="shared" si="13"/>
        <v>0</v>
      </c>
      <c r="K59" s="195">
        <f t="shared" si="13"/>
        <v>0</v>
      </c>
      <c r="L59" s="195">
        <f t="shared" si="13"/>
        <v>0</v>
      </c>
      <c r="M59" s="195">
        <f t="shared" si="13"/>
        <v>0</v>
      </c>
      <c r="N59" s="195">
        <f t="shared" si="13"/>
        <v>0</v>
      </c>
      <c r="O59" s="195">
        <f t="shared" si="13"/>
        <v>0</v>
      </c>
      <c r="P59" s="195">
        <f t="shared" ref="P59:V59" si="14">P57+P58</f>
        <v>0</v>
      </c>
      <c r="Q59" s="195">
        <f t="shared" si="14"/>
        <v>0</v>
      </c>
      <c r="R59" s="195">
        <f t="shared" si="14"/>
        <v>0</v>
      </c>
      <c r="S59" s="195">
        <f t="shared" si="14"/>
        <v>0</v>
      </c>
      <c r="T59" s="195">
        <f t="shared" si="14"/>
        <v>0</v>
      </c>
      <c r="U59" s="195">
        <f t="shared" si="14"/>
        <v>0</v>
      </c>
      <c r="V59" s="195">
        <f t="shared" si="14"/>
        <v>0</v>
      </c>
      <c r="W59" s="195">
        <f t="shared" si="13"/>
        <v>0</v>
      </c>
    </row>
    <row r="60" spans="2:23">
      <c r="B60" s="180" t="s">
        <v>699</v>
      </c>
      <c r="C60" s="180">
        <v>1.0200000000000001E-2</v>
      </c>
      <c r="D60" s="173"/>
      <c r="E60" s="181">
        <v>41640</v>
      </c>
      <c r="F60" s="181" t="s">
        <v>180</v>
      </c>
      <c r="G60" s="182" t="s">
        <v>65</v>
      </c>
      <c r="H60" s="199">
        <f>C$27/12</f>
        <v>1.225E-3</v>
      </c>
      <c r="I60" s="197">
        <f>(SUM('1.  LRAMVA Summary'!D$55:D$63)+SUM('1.  LRAMVA Summary'!D$64:D$65)*(MONTH($E60)-1)/12)*$H60</f>
        <v>0</v>
      </c>
      <c r="J60" s="197">
        <f>(SUM('1.  LRAMVA Summary'!E$55:E$63)+SUM('1.  LRAMVA Summary'!E$64:E$65)*(MONTH($E60)-1)/12)*$H60</f>
        <v>0</v>
      </c>
      <c r="K60" s="197">
        <f>(SUM('1.  LRAMVA Summary'!F$55:F$63)+SUM('1.  LRAMVA Summary'!F$64:F$65)*(MONTH($E60)-1)/12)*$H60</f>
        <v>0</v>
      </c>
      <c r="L60" s="197">
        <f>(SUM('1.  LRAMVA Summary'!G$55:G$63)+SUM('1.  LRAMVA Summary'!G$64:G$65)*(MONTH($E60)-1)/12)*$H60</f>
        <v>0</v>
      </c>
      <c r="M60" s="197">
        <f>(SUM('1.  LRAMVA Summary'!H$55:H$63)+SUM('1.  LRAMVA Summary'!H$64:H$65)*(MONTH($E60)-1)/12)*$H60</f>
        <v>0</v>
      </c>
      <c r="N60" s="197">
        <f>(SUM('1.  LRAMVA Summary'!I$55:I$63)+SUM('1.  LRAMVA Summary'!I$64:I$65)*(MONTH($E60)-1)/12)*$H60</f>
        <v>0</v>
      </c>
      <c r="O60" s="197">
        <f>(SUM('1.  LRAMVA Summary'!J$55:J$63)+SUM('1.  LRAMVA Summary'!J$64:J$65)*(MONTH($E60)-1)/12)*$H60</f>
        <v>0</v>
      </c>
      <c r="P60" s="197">
        <f>(SUM('1.  LRAMVA Summary'!K$55:K$63)+SUM('1.  LRAMVA Summary'!K$64:K$65)*(MONTH($E60)-1)/12)*$H60</f>
        <v>0</v>
      </c>
      <c r="Q60" s="197">
        <f>(SUM('1.  LRAMVA Summary'!L$55:L$63)+SUM('1.  LRAMVA Summary'!L$64:L$65)*(MONTH($E60)-1)/12)*$H60</f>
        <v>0</v>
      </c>
      <c r="R60" s="197">
        <f>(SUM('1.  LRAMVA Summary'!M$55:M$63)+SUM('1.  LRAMVA Summary'!M$64:M$65)*(MONTH($E60)-1)/12)*$H60</f>
        <v>0</v>
      </c>
      <c r="S60" s="197">
        <f>(SUM('1.  LRAMVA Summary'!N$55:N$63)+SUM('1.  LRAMVA Summary'!N$64:N$65)*(MONTH($E60)-1)/12)*$H60</f>
        <v>0</v>
      </c>
      <c r="T60" s="197">
        <f>(SUM('1.  LRAMVA Summary'!O$55:O$63)+SUM('1.  LRAMVA Summary'!O$64:O$65)*(MONTH($E60)-1)/12)*$H60</f>
        <v>0</v>
      </c>
      <c r="U60" s="197">
        <f>(SUM('1.  LRAMVA Summary'!P$55:P$63)+SUM('1.  LRAMVA Summary'!P$64:P$65)*(MONTH($E60)-1)/12)*$H60</f>
        <v>0</v>
      </c>
      <c r="V60" s="197">
        <f>(SUM('1.  LRAMVA Summary'!Q$55:Q$63)+SUM('1.  LRAMVA Summary'!Q$64:Q$65)*(MONTH($E60)-1)/12)*$H60</f>
        <v>0</v>
      </c>
      <c r="W60" s="198">
        <f>SUM(I60:V60)</f>
        <v>0</v>
      </c>
    </row>
    <row r="61" spans="2:23">
      <c r="B61" s="180" t="s">
        <v>700</v>
      </c>
      <c r="C61" s="200">
        <v>2.1999999999999999E-2</v>
      </c>
      <c r="E61" s="181">
        <v>41671</v>
      </c>
      <c r="F61" s="181" t="s">
        <v>180</v>
      </c>
      <c r="G61" s="182" t="s">
        <v>65</v>
      </c>
      <c r="H61" s="196">
        <f>C$27/12</f>
        <v>1.225E-3</v>
      </c>
      <c r="I61" s="197">
        <f>(SUM('1.  LRAMVA Summary'!D$55:D$63)+SUM('1.  LRAMVA Summary'!D$64:D$65)*(MONTH($E61)-1)/12)*$H61</f>
        <v>0</v>
      </c>
      <c r="J61" s="197">
        <f>(SUM('1.  LRAMVA Summary'!E$55:E$63)+SUM('1.  LRAMVA Summary'!E$64:E$65)*(MONTH($E61)-1)/12)*$H61</f>
        <v>0</v>
      </c>
      <c r="K61" s="197">
        <f>(SUM('1.  LRAMVA Summary'!F$55:F$63)+SUM('1.  LRAMVA Summary'!F$64:F$65)*(MONTH($E61)-1)/12)*$H61</f>
        <v>0</v>
      </c>
      <c r="L61" s="197">
        <f>(SUM('1.  LRAMVA Summary'!G$55:G$63)+SUM('1.  LRAMVA Summary'!G$64:G$65)*(MONTH($E61)-1)/12)*$H61</f>
        <v>0</v>
      </c>
      <c r="M61" s="197">
        <f>(SUM('1.  LRAMVA Summary'!H$55:H$63)+SUM('1.  LRAMVA Summary'!H$64:H$65)*(MONTH($E61)-1)/12)*$H61</f>
        <v>0</v>
      </c>
      <c r="N61" s="197">
        <f>(SUM('1.  LRAMVA Summary'!I$55:I$63)+SUM('1.  LRAMVA Summary'!I$64:I$65)*(MONTH($E61)-1)/12)*$H61</f>
        <v>0</v>
      </c>
      <c r="O61" s="197">
        <f>(SUM('1.  LRAMVA Summary'!J$55:J$63)+SUM('1.  LRAMVA Summary'!J$64:J$65)*(MONTH($E61)-1)/12)*$H61</f>
        <v>0</v>
      </c>
      <c r="P61" s="197">
        <f>(SUM('1.  LRAMVA Summary'!K$55:K$63)+SUM('1.  LRAMVA Summary'!K$64:K$65)*(MONTH($E61)-1)/12)*$H61</f>
        <v>0</v>
      </c>
      <c r="Q61" s="197">
        <f>(SUM('1.  LRAMVA Summary'!L$55:L$63)+SUM('1.  LRAMVA Summary'!L$64:L$65)*(MONTH($E61)-1)/12)*$H61</f>
        <v>0</v>
      </c>
      <c r="R61" s="197">
        <f>(SUM('1.  LRAMVA Summary'!M$55:M$63)+SUM('1.  LRAMVA Summary'!M$64:M$65)*(MONTH($E61)-1)/12)*$H61</f>
        <v>0</v>
      </c>
      <c r="S61" s="197">
        <f>(SUM('1.  LRAMVA Summary'!N$55:N$63)+SUM('1.  LRAMVA Summary'!N$64:N$65)*(MONTH($E61)-1)/12)*$H61</f>
        <v>0</v>
      </c>
      <c r="T61" s="197">
        <f>(SUM('1.  LRAMVA Summary'!O$55:O$63)+SUM('1.  LRAMVA Summary'!O$64:O$65)*(MONTH($E61)-1)/12)*$H61</f>
        <v>0</v>
      </c>
      <c r="U61" s="197">
        <f>(SUM('1.  LRAMVA Summary'!P$55:P$63)+SUM('1.  LRAMVA Summary'!P$64:P$65)*(MONTH($E61)-1)/12)*$H61</f>
        <v>0</v>
      </c>
      <c r="V61" s="197">
        <f>(SUM('1.  LRAMVA Summary'!Q$55:Q$63)+SUM('1.  LRAMVA Summary'!Q$64:Q$65)*(MONTH($E61)-1)/12)*$H61</f>
        <v>0</v>
      </c>
      <c r="W61" s="198">
        <f t="shared" ref="W61:W71" si="15">SUM(I61:V61)</f>
        <v>0</v>
      </c>
    </row>
    <row r="62" spans="2:23">
      <c r="B62" s="202" t="s">
        <v>701</v>
      </c>
      <c r="C62" s="203">
        <v>3.8699999999999998E-2</v>
      </c>
      <c r="E62" s="181">
        <v>41699</v>
      </c>
      <c r="F62" s="181" t="s">
        <v>180</v>
      </c>
      <c r="G62" s="182" t="s">
        <v>65</v>
      </c>
      <c r="H62" s="196">
        <f>C$27/12</f>
        <v>1.225E-3</v>
      </c>
      <c r="I62" s="197">
        <f>(SUM('1.  LRAMVA Summary'!D$55:D$63)+SUM('1.  LRAMVA Summary'!D$64:D$65)*(MONTH($E62)-1)/12)*$H62</f>
        <v>0</v>
      </c>
      <c r="J62" s="197">
        <f>(SUM('1.  LRAMVA Summary'!E$55:E$63)+SUM('1.  LRAMVA Summary'!E$64:E$65)*(MONTH($E62)-1)/12)*$H62</f>
        <v>0</v>
      </c>
      <c r="K62" s="197">
        <f>(SUM('1.  LRAMVA Summary'!F$55:F$63)+SUM('1.  LRAMVA Summary'!F$64:F$65)*(MONTH($E62)-1)/12)*$H62</f>
        <v>0</v>
      </c>
      <c r="L62" s="197">
        <f>(SUM('1.  LRAMVA Summary'!G$55:G$63)+SUM('1.  LRAMVA Summary'!G$64:G$65)*(MONTH($E62)-1)/12)*$H62</f>
        <v>0</v>
      </c>
      <c r="M62" s="197">
        <f>(SUM('1.  LRAMVA Summary'!H$55:H$63)+SUM('1.  LRAMVA Summary'!H$64:H$65)*(MONTH($E62)-1)/12)*$H62</f>
        <v>0</v>
      </c>
      <c r="N62" s="197">
        <f>(SUM('1.  LRAMVA Summary'!I$55:I$63)+SUM('1.  LRAMVA Summary'!I$64:I$65)*(MONTH($E62)-1)/12)*$H62</f>
        <v>0</v>
      </c>
      <c r="O62" s="197">
        <f>(SUM('1.  LRAMVA Summary'!J$55:J$63)+SUM('1.  LRAMVA Summary'!J$64:J$65)*(MONTH($E62)-1)/12)*$H62</f>
        <v>0</v>
      </c>
      <c r="P62" s="197">
        <f>(SUM('1.  LRAMVA Summary'!K$55:K$63)+SUM('1.  LRAMVA Summary'!K$64:K$65)*(MONTH($E62)-1)/12)*$H62</f>
        <v>0</v>
      </c>
      <c r="Q62" s="197">
        <f>(SUM('1.  LRAMVA Summary'!L$55:L$63)+SUM('1.  LRAMVA Summary'!L$64:L$65)*(MONTH($E62)-1)/12)*$H62</f>
        <v>0</v>
      </c>
      <c r="R62" s="197">
        <f>(SUM('1.  LRAMVA Summary'!M$55:M$63)+SUM('1.  LRAMVA Summary'!M$64:M$65)*(MONTH($E62)-1)/12)*$H62</f>
        <v>0</v>
      </c>
      <c r="S62" s="197">
        <f>(SUM('1.  LRAMVA Summary'!N$55:N$63)+SUM('1.  LRAMVA Summary'!N$64:N$65)*(MONTH($E62)-1)/12)*$H62</f>
        <v>0</v>
      </c>
      <c r="T62" s="197">
        <f>(SUM('1.  LRAMVA Summary'!O$55:O$63)+SUM('1.  LRAMVA Summary'!O$64:O$65)*(MONTH($E62)-1)/12)*$H62</f>
        <v>0</v>
      </c>
      <c r="U62" s="197">
        <f>(SUM('1.  LRAMVA Summary'!P$55:P$63)+SUM('1.  LRAMVA Summary'!P$64:P$65)*(MONTH($E62)-1)/12)*$H62</f>
        <v>0</v>
      </c>
      <c r="V62" s="197">
        <f>(SUM('1.  LRAMVA Summary'!Q$55:Q$63)+SUM('1.  LRAMVA Summary'!Q$64:Q$65)*(MONTH($E62)-1)/12)*$H62</f>
        <v>0</v>
      </c>
      <c r="W62" s="198">
        <f t="shared" si="15"/>
        <v>0</v>
      </c>
    </row>
    <row r="63" spans="2:23">
      <c r="B63" s="202" t="s">
        <v>1277</v>
      </c>
      <c r="C63" s="203">
        <v>4.7300000000000002E-2</v>
      </c>
      <c r="E63" s="181">
        <v>41730</v>
      </c>
      <c r="F63" s="181" t="s">
        <v>180</v>
      </c>
      <c r="G63" s="182" t="s">
        <v>66</v>
      </c>
      <c r="H63" s="199">
        <f>C$28/12</f>
        <v>1.225E-3</v>
      </c>
      <c r="I63" s="197">
        <f>(SUM('1.  LRAMVA Summary'!D$55:D$63)+SUM('1.  LRAMVA Summary'!D$64:D$65)*(MONTH($E63)-1)/12)*$H63</f>
        <v>0</v>
      </c>
      <c r="J63" s="197">
        <f>(SUM('1.  LRAMVA Summary'!E$55:E$63)+SUM('1.  LRAMVA Summary'!E$64:E$65)*(MONTH($E63)-1)/12)*$H63</f>
        <v>0</v>
      </c>
      <c r="K63" s="197">
        <f>(SUM('1.  LRAMVA Summary'!F$55:F$63)+SUM('1.  LRAMVA Summary'!F$64:F$65)*(MONTH($E63)-1)/12)*$H63</f>
        <v>0</v>
      </c>
      <c r="L63" s="197">
        <f>(SUM('1.  LRAMVA Summary'!G$55:G$63)+SUM('1.  LRAMVA Summary'!G$64:G$65)*(MONTH($E63)-1)/12)*$H63</f>
        <v>0</v>
      </c>
      <c r="M63" s="197">
        <f>(SUM('1.  LRAMVA Summary'!H$55:H$63)+SUM('1.  LRAMVA Summary'!H$64:H$65)*(MONTH($E63)-1)/12)*$H63</f>
        <v>0</v>
      </c>
      <c r="N63" s="197">
        <f>(SUM('1.  LRAMVA Summary'!I$55:I$63)+SUM('1.  LRAMVA Summary'!I$64:I$65)*(MONTH($E63)-1)/12)*$H63</f>
        <v>0</v>
      </c>
      <c r="O63" s="197">
        <f>(SUM('1.  LRAMVA Summary'!J$55:J$63)+SUM('1.  LRAMVA Summary'!J$64:J$65)*(MONTH($E63)-1)/12)*$H63</f>
        <v>0</v>
      </c>
      <c r="P63" s="197">
        <f>(SUM('1.  LRAMVA Summary'!K$55:K$63)+SUM('1.  LRAMVA Summary'!K$64:K$65)*(MONTH($E63)-1)/12)*$H63</f>
        <v>0</v>
      </c>
      <c r="Q63" s="197">
        <f>(SUM('1.  LRAMVA Summary'!L$55:L$63)+SUM('1.  LRAMVA Summary'!L$64:L$65)*(MONTH($E63)-1)/12)*$H63</f>
        <v>0</v>
      </c>
      <c r="R63" s="197">
        <f>(SUM('1.  LRAMVA Summary'!M$55:M$63)+SUM('1.  LRAMVA Summary'!M$64:M$65)*(MONTH($E63)-1)/12)*$H63</f>
        <v>0</v>
      </c>
      <c r="S63" s="197">
        <f>(SUM('1.  LRAMVA Summary'!N$55:N$63)+SUM('1.  LRAMVA Summary'!N$64:N$65)*(MONTH($E63)-1)/12)*$H63</f>
        <v>0</v>
      </c>
      <c r="T63" s="197">
        <f>(SUM('1.  LRAMVA Summary'!O$55:O$63)+SUM('1.  LRAMVA Summary'!O$64:O$65)*(MONTH($E63)-1)/12)*$H63</f>
        <v>0</v>
      </c>
      <c r="U63" s="197">
        <f>(SUM('1.  LRAMVA Summary'!P$55:P$63)+SUM('1.  LRAMVA Summary'!P$64:P$65)*(MONTH($E63)-1)/12)*$H63</f>
        <v>0</v>
      </c>
      <c r="V63" s="197">
        <f>(SUM('1.  LRAMVA Summary'!Q$55:Q$63)+SUM('1.  LRAMVA Summary'!Q$64:Q$65)*(MONTH($E63)-1)/12)*$H63</f>
        <v>0</v>
      </c>
      <c r="W63" s="198">
        <f t="shared" si="15"/>
        <v>0</v>
      </c>
    </row>
    <row r="64" spans="2:23" ht="15.75">
      <c r="B64" s="152" t="s">
        <v>182</v>
      </c>
      <c r="C64" s="716"/>
      <c r="E64" s="181">
        <v>41760</v>
      </c>
      <c r="F64" s="181" t="s">
        <v>180</v>
      </c>
      <c r="G64" s="182" t="s">
        <v>66</v>
      </c>
      <c r="H64" s="196">
        <f>C$28/12</f>
        <v>1.225E-3</v>
      </c>
      <c r="I64" s="197">
        <f>(SUM('1.  LRAMVA Summary'!D$55:D$63)+SUM('1.  LRAMVA Summary'!D$64:D$65)*(MONTH($E64)-1)/12)*$H64</f>
        <v>0</v>
      </c>
      <c r="J64" s="197">
        <f>(SUM('1.  LRAMVA Summary'!E$55:E$63)+SUM('1.  LRAMVA Summary'!E$64:E$65)*(MONTH($E64)-1)/12)*$H64</f>
        <v>0</v>
      </c>
      <c r="K64" s="197">
        <f>(SUM('1.  LRAMVA Summary'!F$55:F$63)+SUM('1.  LRAMVA Summary'!F$64:F$65)*(MONTH($E64)-1)/12)*$H64</f>
        <v>0</v>
      </c>
      <c r="L64" s="197">
        <f>(SUM('1.  LRAMVA Summary'!G$55:G$63)+SUM('1.  LRAMVA Summary'!G$64:G$65)*(MONTH($E64)-1)/12)*$H64</f>
        <v>0</v>
      </c>
      <c r="M64" s="197">
        <f>(SUM('1.  LRAMVA Summary'!H$55:H$63)+SUM('1.  LRAMVA Summary'!H$64:H$65)*(MONTH($E64)-1)/12)*$H64</f>
        <v>0</v>
      </c>
      <c r="N64" s="197">
        <f>(SUM('1.  LRAMVA Summary'!I$55:I$63)+SUM('1.  LRAMVA Summary'!I$64:I$65)*(MONTH($E64)-1)/12)*$H64</f>
        <v>0</v>
      </c>
      <c r="O64" s="197">
        <f>(SUM('1.  LRAMVA Summary'!J$55:J$63)+SUM('1.  LRAMVA Summary'!J$64:J$65)*(MONTH($E64)-1)/12)*$H64</f>
        <v>0</v>
      </c>
      <c r="P64" s="197">
        <f>(SUM('1.  LRAMVA Summary'!K$55:K$63)+SUM('1.  LRAMVA Summary'!K$64:K$65)*(MONTH($E64)-1)/12)*$H64</f>
        <v>0</v>
      </c>
      <c r="Q64" s="197">
        <f>(SUM('1.  LRAMVA Summary'!L$55:L$63)+SUM('1.  LRAMVA Summary'!L$64:L$65)*(MONTH($E64)-1)/12)*$H64</f>
        <v>0</v>
      </c>
      <c r="R64" s="197">
        <f>(SUM('1.  LRAMVA Summary'!M$55:M$63)+SUM('1.  LRAMVA Summary'!M$64:M$65)*(MONTH($E64)-1)/12)*$H64</f>
        <v>0</v>
      </c>
      <c r="S64" s="197">
        <f>(SUM('1.  LRAMVA Summary'!N$55:N$63)+SUM('1.  LRAMVA Summary'!N$64:N$65)*(MONTH($E64)-1)/12)*$H64</f>
        <v>0</v>
      </c>
      <c r="T64" s="197">
        <f>(SUM('1.  LRAMVA Summary'!O$55:O$63)+SUM('1.  LRAMVA Summary'!O$64:O$65)*(MONTH($E64)-1)/12)*$H64</f>
        <v>0</v>
      </c>
      <c r="U64" s="197">
        <f>(SUM('1.  LRAMVA Summary'!P$55:P$63)+SUM('1.  LRAMVA Summary'!P$64:P$65)*(MONTH($E64)-1)/12)*$H64</f>
        <v>0</v>
      </c>
      <c r="V64" s="197">
        <f>(SUM('1.  LRAMVA Summary'!Q$55:Q$63)+SUM('1.  LRAMVA Summary'!Q$64:Q$65)*(MONTH($E64)-1)/12)*$H64</f>
        <v>0</v>
      </c>
      <c r="W64" s="198">
        <f t="shared" si="15"/>
        <v>0</v>
      </c>
    </row>
    <row r="65" spans="2:23">
      <c r="B65" s="1"/>
      <c r="C65" s="716"/>
      <c r="E65" s="181">
        <v>41791</v>
      </c>
      <c r="F65" s="181" t="s">
        <v>180</v>
      </c>
      <c r="G65" s="182" t="s">
        <v>66</v>
      </c>
      <c r="H65" s="196">
        <f>C$28/12</f>
        <v>1.225E-3</v>
      </c>
      <c r="I65" s="197">
        <f>(SUM('1.  LRAMVA Summary'!D$55:D$63)+SUM('1.  LRAMVA Summary'!D$64:D$65)*(MONTH($E65)-1)/12)*$H65</f>
        <v>0</v>
      </c>
      <c r="J65" s="197">
        <f>(SUM('1.  LRAMVA Summary'!E$55:E$63)+SUM('1.  LRAMVA Summary'!E$64:E$65)*(MONTH($E65)-1)/12)*$H65</f>
        <v>0</v>
      </c>
      <c r="K65" s="197">
        <f>(SUM('1.  LRAMVA Summary'!F$55:F$63)+SUM('1.  LRAMVA Summary'!F$64:F$65)*(MONTH($E65)-1)/12)*$H65</f>
        <v>0</v>
      </c>
      <c r="L65" s="197">
        <f>(SUM('1.  LRAMVA Summary'!G$55:G$63)+SUM('1.  LRAMVA Summary'!G$64:G$65)*(MONTH($E65)-1)/12)*$H65</f>
        <v>0</v>
      </c>
      <c r="M65" s="197">
        <f>(SUM('1.  LRAMVA Summary'!H$55:H$63)+SUM('1.  LRAMVA Summary'!H$64:H$65)*(MONTH($E65)-1)/12)*$H65</f>
        <v>0</v>
      </c>
      <c r="N65" s="197">
        <f>(SUM('1.  LRAMVA Summary'!I$55:I$63)+SUM('1.  LRAMVA Summary'!I$64:I$65)*(MONTH($E65)-1)/12)*$H65</f>
        <v>0</v>
      </c>
      <c r="O65" s="197">
        <f>(SUM('1.  LRAMVA Summary'!J$55:J$63)+SUM('1.  LRAMVA Summary'!J$64:J$65)*(MONTH($E65)-1)/12)*$H65</f>
        <v>0</v>
      </c>
      <c r="P65" s="197">
        <f>(SUM('1.  LRAMVA Summary'!K$55:K$63)+SUM('1.  LRAMVA Summary'!K$64:K$65)*(MONTH($E65)-1)/12)*$H65</f>
        <v>0</v>
      </c>
      <c r="Q65" s="197">
        <f>(SUM('1.  LRAMVA Summary'!L$55:L$63)+SUM('1.  LRAMVA Summary'!L$64:L$65)*(MONTH($E65)-1)/12)*$H65</f>
        <v>0</v>
      </c>
      <c r="R65" s="197">
        <f>(SUM('1.  LRAMVA Summary'!M$55:M$63)+SUM('1.  LRAMVA Summary'!M$64:M$65)*(MONTH($E65)-1)/12)*$H65</f>
        <v>0</v>
      </c>
      <c r="S65" s="197">
        <f>(SUM('1.  LRAMVA Summary'!N$55:N$63)+SUM('1.  LRAMVA Summary'!N$64:N$65)*(MONTH($E65)-1)/12)*$H65</f>
        <v>0</v>
      </c>
      <c r="T65" s="197">
        <f>(SUM('1.  LRAMVA Summary'!O$55:O$63)+SUM('1.  LRAMVA Summary'!O$64:O$65)*(MONTH($E65)-1)/12)*$H65</f>
        <v>0</v>
      </c>
      <c r="U65" s="197">
        <f>(SUM('1.  LRAMVA Summary'!P$55:P$63)+SUM('1.  LRAMVA Summary'!P$64:P$65)*(MONTH($E65)-1)/12)*$H65</f>
        <v>0</v>
      </c>
      <c r="V65" s="197">
        <f>(SUM('1.  LRAMVA Summary'!Q$55:Q$63)+SUM('1.  LRAMVA Summary'!Q$64:Q$65)*(MONTH($E65)-1)/12)*$H65</f>
        <v>0</v>
      </c>
      <c r="W65" s="198">
        <f t="shared" si="15"/>
        <v>0</v>
      </c>
    </row>
    <row r="66" spans="2:23">
      <c r="B66" s="716"/>
      <c r="C66" s="716"/>
      <c r="E66" s="181">
        <v>41821</v>
      </c>
      <c r="F66" s="181" t="s">
        <v>180</v>
      </c>
      <c r="G66" s="182" t="s">
        <v>68</v>
      </c>
      <c r="H66" s="199">
        <f>C$29/12</f>
        <v>1.225E-3</v>
      </c>
      <c r="I66" s="197">
        <f>(SUM('1.  LRAMVA Summary'!D$55:D$63)+SUM('1.  LRAMVA Summary'!D$64:D$65)*(MONTH($E66)-1)/12)*$H66</f>
        <v>0</v>
      </c>
      <c r="J66" s="197">
        <f>(SUM('1.  LRAMVA Summary'!E$55:E$63)+SUM('1.  LRAMVA Summary'!E$64:E$65)*(MONTH($E66)-1)/12)*$H66</f>
        <v>0</v>
      </c>
      <c r="K66" s="197">
        <f>(SUM('1.  LRAMVA Summary'!F$55:F$63)+SUM('1.  LRAMVA Summary'!F$64:F$65)*(MONTH($E66)-1)/12)*$H66</f>
        <v>0</v>
      </c>
      <c r="L66" s="197">
        <f>(SUM('1.  LRAMVA Summary'!G$55:G$63)+SUM('1.  LRAMVA Summary'!G$64:G$65)*(MONTH($E66)-1)/12)*$H66</f>
        <v>0</v>
      </c>
      <c r="M66" s="197">
        <f>(SUM('1.  LRAMVA Summary'!H$55:H$63)+SUM('1.  LRAMVA Summary'!H$64:H$65)*(MONTH($E66)-1)/12)*$H66</f>
        <v>0</v>
      </c>
      <c r="N66" s="197">
        <f>(SUM('1.  LRAMVA Summary'!I$55:I$63)+SUM('1.  LRAMVA Summary'!I$64:I$65)*(MONTH($E66)-1)/12)*$H66</f>
        <v>0</v>
      </c>
      <c r="O66" s="197">
        <f>(SUM('1.  LRAMVA Summary'!J$55:J$63)+SUM('1.  LRAMVA Summary'!J$64:J$65)*(MONTH($E66)-1)/12)*$H66</f>
        <v>0</v>
      </c>
      <c r="P66" s="197">
        <f>(SUM('1.  LRAMVA Summary'!K$55:K$63)+SUM('1.  LRAMVA Summary'!K$64:K$65)*(MONTH($E66)-1)/12)*$H66</f>
        <v>0</v>
      </c>
      <c r="Q66" s="197">
        <f>(SUM('1.  LRAMVA Summary'!L$55:L$63)+SUM('1.  LRAMVA Summary'!L$64:L$65)*(MONTH($E66)-1)/12)*$H66</f>
        <v>0</v>
      </c>
      <c r="R66" s="197">
        <f>(SUM('1.  LRAMVA Summary'!M$55:M$63)+SUM('1.  LRAMVA Summary'!M$64:M$65)*(MONTH($E66)-1)/12)*$H66</f>
        <v>0</v>
      </c>
      <c r="S66" s="197">
        <f>(SUM('1.  LRAMVA Summary'!N$55:N$63)+SUM('1.  LRAMVA Summary'!N$64:N$65)*(MONTH($E66)-1)/12)*$H66</f>
        <v>0</v>
      </c>
      <c r="T66" s="197">
        <f>(SUM('1.  LRAMVA Summary'!O$55:O$63)+SUM('1.  LRAMVA Summary'!O$64:O$65)*(MONTH($E66)-1)/12)*$H66</f>
        <v>0</v>
      </c>
      <c r="U66" s="197">
        <f>(SUM('1.  LRAMVA Summary'!P$55:P$63)+SUM('1.  LRAMVA Summary'!P$64:P$65)*(MONTH($E66)-1)/12)*$H66</f>
        <v>0</v>
      </c>
      <c r="V66" s="197">
        <f>(SUM('1.  LRAMVA Summary'!Q$55:Q$63)+SUM('1.  LRAMVA Summary'!Q$64:Q$65)*(MONTH($E66)-1)/12)*$H66</f>
        <v>0</v>
      </c>
      <c r="W66" s="198">
        <f t="shared" si="15"/>
        <v>0</v>
      </c>
    </row>
    <row r="67" spans="2:23">
      <c r="B67" s="716"/>
      <c r="C67" s="716"/>
      <c r="E67" s="181">
        <v>41852</v>
      </c>
      <c r="F67" s="181" t="s">
        <v>180</v>
      </c>
      <c r="G67" s="182" t="s">
        <v>68</v>
      </c>
      <c r="H67" s="196">
        <f>C$29/12</f>
        <v>1.225E-3</v>
      </c>
      <c r="I67" s="197">
        <f>(SUM('1.  LRAMVA Summary'!D$55:D$63)+SUM('1.  LRAMVA Summary'!D$64:D$65)*(MONTH($E67)-1)/12)*$H67</f>
        <v>0</v>
      </c>
      <c r="J67" s="197">
        <f>(SUM('1.  LRAMVA Summary'!E$55:E$63)+SUM('1.  LRAMVA Summary'!E$64:E$65)*(MONTH($E67)-1)/12)*$H67</f>
        <v>0</v>
      </c>
      <c r="K67" s="197">
        <f>(SUM('1.  LRAMVA Summary'!F$55:F$63)+SUM('1.  LRAMVA Summary'!F$64:F$65)*(MONTH($E67)-1)/12)*$H67</f>
        <v>0</v>
      </c>
      <c r="L67" s="197">
        <f>(SUM('1.  LRAMVA Summary'!G$55:G$63)+SUM('1.  LRAMVA Summary'!G$64:G$65)*(MONTH($E67)-1)/12)*$H67</f>
        <v>0</v>
      </c>
      <c r="M67" s="197">
        <f>(SUM('1.  LRAMVA Summary'!H$55:H$63)+SUM('1.  LRAMVA Summary'!H$64:H$65)*(MONTH($E67)-1)/12)*$H67</f>
        <v>0</v>
      </c>
      <c r="N67" s="197">
        <f>(SUM('1.  LRAMVA Summary'!I$55:I$63)+SUM('1.  LRAMVA Summary'!I$64:I$65)*(MONTH($E67)-1)/12)*$H67</f>
        <v>0</v>
      </c>
      <c r="O67" s="197">
        <f>(SUM('1.  LRAMVA Summary'!J$55:J$63)+SUM('1.  LRAMVA Summary'!J$64:J$65)*(MONTH($E67)-1)/12)*$H67</f>
        <v>0</v>
      </c>
      <c r="P67" s="197">
        <f>(SUM('1.  LRAMVA Summary'!K$55:K$63)+SUM('1.  LRAMVA Summary'!K$64:K$65)*(MONTH($E67)-1)/12)*$H67</f>
        <v>0</v>
      </c>
      <c r="Q67" s="197">
        <f>(SUM('1.  LRAMVA Summary'!L$55:L$63)+SUM('1.  LRAMVA Summary'!L$64:L$65)*(MONTH($E67)-1)/12)*$H67</f>
        <v>0</v>
      </c>
      <c r="R67" s="197">
        <f>(SUM('1.  LRAMVA Summary'!M$55:M$63)+SUM('1.  LRAMVA Summary'!M$64:M$65)*(MONTH($E67)-1)/12)*$H67</f>
        <v>0</v>
      </c>
      <c r="S67" s="197">
        <f>(SUM('1.  LRAMVA Summary'!N$55:N$63)+SUM('1.  LRAMVA Summary'!N$64:N$65)*(MONTH($E67)-1)/12)*$H67</f>
        <v>0</v>
      </c>
      <c r="T67" s="197">
        <f>(SUM('1.  LRAMVA Summary'!O$55:O$63)+SUM('1.  LRAMVA Summary'!O$64:O$65)*(MONTH($E67)-1)/12)*$H67</f>
        <v>0</v>
      </c>
      <c r="U67" s="197">
        <f>(SUM('1.  LRAMVA Summary'!P$55:P$63)+SUM('1.  LRAMVA Summary'!P$64:P$65)*(MONTH($E67)-1)/12)*$H67</f>
        <v>0</v>
      </c>
      <c r="V67" s="197">
        <f>(SUM('1.  LRAMVA Summary'!Q$55:Q$63)+SUM('1.  LRAMVA Summary'!Q$64:Q$65)*(MONTH($E67)-1)/12)*$H67</f>
        <v>0</v>
      </c>
      <c r="W67" s="198">
        <f t="shared" si="15"/>
        <v>0</v>
      </c>
    </row>
    <row r="68" spans="2:23">
      <c r="B68" s="716"/>
      <c r="C68" s="716"/>
      <c r="E68" s="181">
        <v>41883</v>
      </c>
      <c r="F68" s="181" t="s">
        <v>180</v>
      </c>
      <c r="G68" s="182" t="s">
        <v>68</v>
      </c>
      <c r="H68" s="196">
        <f>C$29/12</f>
        <v>1.225E-3</v>
      </c>
      <c r="I68" s="197">
        <f>(SUM('1.  LRAMVA Summary'!D$55:D$63)+SUM('1.  LRAMVA Summary'!D$64:D$65)*(MONTH($E68)-1)/12)*$H68</f>
        <v>0</v>
      </c>
      <c r="J68" s="197">
        <f>(SUM('1.  LRAMVA Summary'!E$55:E$63)+SUM('1.  LRAMVA Summary'!E$64:E$65)*(MONTH($E68)-1)/12)*$H68</f>
        <v>0</v>
      </c>
      <c r="K68" s="197">
        <f>(SUM('1.  LRAMVA Summary'!F$55:F$63)+SUM('1.  LRAMVA Summary'!F$64:F$65)*(MONTH($E68)-1)/12)*$H68</f>
        <v>0</v>
      </c>
      <c r="L68" s="197">
        <f>(SUM('1.  LRAMVA Summary'!G$55:G$63)+SUM('1.  LRAMVA Summary'!G$64:G$65)*(MONTH($E68)-1)/12)*$H68</f>
        <v>0</v>
      </c>
      <c r="M68" s="197">
        <f>(SUM('1.  LRAMVA Summary'!H$55:H$63)+SUM('1.  LRAMVA Summary'!H$64:H$65)*(MONTH($E68)-1)/12)*$H68</f>
        <v>0</v>
      </c>
      <c r="N68" s="197">
        <f>(SUM('1.  LRAMVA Summary'!I$55:I$63)+SUM('1.  LRAMVA Summary'!I$64:I$65)*(MONTH($E68)-1)/12)*$H68</f>
        <v>0</v>
      </c>
      <c r="O68" s="197">
        <f>(SUM('1.  LRAMVA Summary'!J$55:J$63)+SUM('1.  LRAMVA Summary'!J$64:J$65)*(MONTH($E68)-1)/12)*$H68</f>
        <v>0</v>
      </c>
      <c r="P68" s="197">
        <f>(SUM('1.  LRAMVA Summary'!K$55:K$63)+SUM('1.  LRAMVA Summary'!K$64:K$65)*(MONTH($E68)-1)/12)*$H68</f>
        <v>0</v>
      </c>
      <c r="Q68" s="197">
        <f>(SUM('1.  LRAMVA Summary'!L$55:L$63)+SUM('1.  LRAMVA Summary'!L$64:L$65)*(MONTH($E68)-1)/12)*$H68</f>
        <v>0</v>
      </c>
      <c r="R68" s="197">
        <f>(SUM('1.  LRAMVA Summary'!M$55:M$63)+SUM('1.  LRAMVA Summary'!M$64:M$65)*(MONTH($E68)-1)/12)*$H68</f>
        <v>0</v>
      </c>
      <c r="S68" s="197">
        <f>(SUM('1.  LRAMVA Summary'!N$55:N$63)+SUM('1.  LRAMVA Summary'!N$64:N$65)*(MONTH($E68)-1)/12)*$H68</f>
        <v>0</v>
      </c>
      <c r="T68" s="197">
        <f>(SUM('1.  LRAMVA Summary'!O$55:O$63)+SUM('1.  LRAMVA Summary'!O$64:O$65)*(MONTH($E68)-1)/12)*$H68</f>
        <v>0</v>
      </c>
      <c r="U68" s="197">
        <f>(SUM('1.  LRAMVA Summary'!P$55:P$63)+SUM('1.  LRAMVA Summary'!P$64:P$65)*(MONTH($E68)-1)/12)*$H68</f>
        <v>0</v>
      </c>
      <c r="V68" s="197">
        <f>(SUM('1.  LRAMVA Summary'!Q$55:Q$63)+SUM('1.  LRAMVA Summary'!Q$64:Q$65)*(MONTH($E68)-1)/12)*$H68</f>
        <v>0</v>
      </c>
      <c r="W68" s="198">
        <f t="shared" si="15"/>
        <v>0</v>
      </c>
    </row>
    <row r="69" spans="2:23">
      <c r="B69" s="716"/>
      <c r="C69" s="716"/>
      <c r="E69" s="181">
        <v>41913</v>
      </c>
      <c r="F69" s="181" t="s">
        <v>180</v>
      </c>
      <c r="G69" s="182" t="s">
        <v>69</v>
      </c>
      <c r="H69" s="199">
        <f>C$30/12</f>
        <v>1.225E-3</v>
      </c>
      <c r="I69" s="197">
        <f>(SUM('1.  LRAMVA Summary'!D$55:D$63)+SUM('1.  LRAMVA Summary'!D$64:D$65)*(MONTH($E69)-1)/12)*$H69</f>
        <v>0</v>
      </c>
      <c r="J69" s="197">
        <f>(SUM('1.  LRAMVA Summary'!E$55:E$63)+SUM('1.  LRAMVA Summary'!E$64:E$65)*(MONTH($E69)-1)/12)*$H69</f>
        <v>0</v>
      </c>
      <c r="K69" s="197">
        <f>(SUM('1.  LRAMVA Summary'!F$55:F$63)+SUM('1.  LRAMVA Summary'!F$64:F$65)*(MONTH($E69)-1)/12)*$H69</f>
        <v>0</v>
      </c>
      <c r="L69" s="197">
        <f>(SUM('1.  LRAMVA Summary'!G$55:G$63)+SUM('1.  LRAMVA Summary'!G$64:G$65)*(MONTH($E69)-1)/12)*$H69</f>
        <v>0</v>
      </c>
      <c r="M69" s="197">
        <f>(SUM('1.  LRAMVA Summary'!H$55:H$63)+SUM('1.  LRAMVA Summary'!H$64:H$65)*(MONTH($E69)-1)/12)*$H69</f>
        <v>0</v>
      </c>
      <c r="N69" s="197">
        <f>(SUM('1.  LRAMVA Summary'!I$55:I$63)+SUM('1.  LRAMVA Summary'!I$64:I$65)*(MONTH($E69)-1)/12)*$H69</f>
        <v>0</v>
      </c>
      <c r="O69" s="197">
        <f>(SUM('1.  LRAMVA Summary'!J$55:J$63)+SUM('1.  LRAMVA Summary'!J$64:J$65)*(MONTH($E69)-1)/12)*$H69</f>
        <v>0</v>
      </c>
      <c r="P69" s="197">
        <f>(SUM('1.  LRAMVA Summary'!K$55:K$63)+SUM('1.  LRAMVA Summary'!K$64:K$65)*(MONTH($E69)-1)/12)*$H69</f>
        <v>0</v>
      </c>
      <c r="Q69" s="197">
        <f>(SUM('1.  LRAMVA Summary'!L$55:L$63)+SUM('1.  LRAMVA Summary'!L$64:L$65)*(MONTH($E69)-1)/12)*$H69</f>
        <v>0</v>
      </c>
      <c r="R69" s="197">
        <f>(SUM('1.  LRAMVA Summary'!M$55:M$63)+SUM('1.  LRAMVA Summary'!M$64:M$65)*(MONTH($E69)-1)/12)*$H69</f>
        <v>0</v>
      </c>
      <c r="S69" s="197">
        <f>(SUM('1.  LRAMVA Summary'!N$55:N$63)+SUM('1.  LRAMVA Summary'!N$64:N$65)*(MONTH($E69)-1)/12)*$H69</f>
        <v>0</v>
      </c>
      <c r="T69" s="197">
        <f>(SUM('1.  LRAMVA Summary'!O$55:O$63)+SUM('1.  LRAMVA Summary'!O$64:O$65)*(MONTH($E69)-1)/12)*$H69</f>
        <v>0</v>
      </c>
      <c r="U69" s="197">
        <f>(SUM('1.  LRAMVA Summary'!P$55:P$63)+SUM('1.  LRAMVA Summary'!P$64:P$65)*(MONTH($E69)-1)/12)*$H69</f>
        <v>0</v>
      </c>
      <c r="V69" s="197">
        <f>(SUM('1.  LRAMVA Summary'!Q$55:Q$63)+SUM('1.  LRAMVA Summary'!Q$64:Q$65)*(MONTH($E69)-1)/12)*$H69</f>
        <v>0</v>
      </c>
      <c r="W69" s="198">
        <f t="shared" si="15"/>
        <v>0</v>
      </c>
    </row>
    <row r="70" spans="2:23">
      <c r="B70" s="716"/>
      <c r="C70" s="716"/>
      <c r="E70" s="181">
        <v>41944</v>
      </c>
      <c r="F70" s="181" t="s">
        <v>180</v>
      </c>
      <c r="G70" s="182" t="s">
        <v>69</v>
      </c>
      <c r="H70" s="196">
        <f>C$30/12</f>
        <v>1.225E-3</v>
      </c>
      <c r="I70" s="197">
        <f>(SUM('1.  LRAMVA Summary'!D$55:D$63)+SUM('1.  LRAMVA Summary'!D$64:D$65)*(MONTH($E70)-1)/12)*$H70</f>
        <v>0</v>
      </c>
      <c r="J70" s="197">
        <f>(SUM('1.  LRAMVA Summary'!E$55:E$63)+SUM('1.  LRAMVA Summary'!E$64:E$65)*(MONTH($E70)-1)/12)*$H70</f>
        <v>0</v>
      </c>
      <c r="K70" s="197">
        <f>(SUM('1.  LRAMVA Summary'!F$55:F$63)+SUM('1.  LRAMVA Summary'!F$64:F$65)*(MONTH($E70)-1)/12)*$H70</f>
        <v>0</v>
      </c>
      <c r="L70" s="197">
        <f>(SUM('1.  LRAMVA Summary'!G$55:G$63)+SUM('1.  LRAMVA Summary'!G$64:G$65)*(MONTH($E70)-1)/12)*$H70</f>
        <v>0</v>
      </c>
      <c r="M70" s="197">
        <f>(SUM('1.  LRAMVA Summary'!H$55:H$63)+SUM('1.  LRAMVA Summary'!H$64:H$65)*(MONTH($E70)-1)/12)*$H70</f>
        <v>0</v>
      </c>
      <c r="N70" s="197">
        <f>(SUM('1.  LRAMVA Summary'!I$55:I$63)+SUM('1.  LRAMVA Summary'!I$64:I$65)*(MONTH($E70)-1)/12)*$H70</f>
        <v>0</v>
      </c>
      <c r="O70" s="197">
        <f>(SUM('1.  LRAMVA Summary'!J$55:J$63)+SUM('1.  LRAMVA Summary'!J$64:J$65)*(MONTH($E70)-1)/12)*$H70</f>
        <v>0</v>
      </c>
      <c r="P70" s="197">
        <f>(SUM('1.  LRAMVA Summary'!K$55:K$63)+SUM('1.  LRAMVA Summary'!K$64:K$65)*(MONTH($E70)-1)/12)*$H70</f>
        <v>0</v>
      </c>
      <c r="Q70" s="197">
        <f>(SUM('1.  LRAMVA Summary'!L$55:L$63)+SUM('1.  LRAMVA Summary'!L$64:L$65)*(MONTH($E70)-1)/12)*$H70</f>
        <v>0</v>
      </c>
      <c r="R70" s="197">
        <f>(SUM('1.  LRAMVA Summary'!M$55:M$63)+SUM('1.  LRAMVA Summary'!M$64:M$65)*(MONTH($E70)-1)/12)*$H70</f>
        <v>0</v>
      </c>
      <c r="S70" s="197">
        <f>(SUM('1.  LRAMVA Summary'!N$55:N$63)+SUM('1.  LRAMVA Summary'!N$64:N$65)*(MONTH($E70)-1)/12)*$H70</f>
        <v>0</v>
      </c>
      <c r="T70" s="197">
        <f>(SUM('1.  LRAMVA Summary'!O$55:O$63)+SUM('1.  LRAMVA Summary'!O$64:O$65)*(MONTH($E70)-1)/12)*$H70</f>
        <v>0</v>
      </c>
      <c r="U70" s="197">
        <f>(SUM('1.  LRAMVA Summary'!P$55:P$63)+SUM('1.  LRAMVA Summary'!P$64:P$65)*(MONTH($E70)-1)/12)*$H70</f>
        <v>0</v>
      </c>
      <c r="V70" s="197">
        <f>(SUM('1.  LRAMVA Summary'!Q$55:Q$63)+SUM('1.  LRAMVA Summary'!Q$64:Q$65)*(MONTH($E70)-1)/12)*$H70</f>
        <v>0</v>
      </c>
      <c r="W70" s="198">
        <f t="shared" si="15"/>
        <v>0</v>
      </c>
    </row>
    <row r="71" spans="2:23">
      <c r="B71" s="716"/>
      <c r="C71" s="716"/>
      <c r="E71" s="181">
        <v>41974</v>
      </c>
      <c r="F71" s="181" t="s">
        <v>180</v>
      </c>
      <c r="G71" s="182" t="s">
        <v>69</v>
      </c>
      <c r="H71" s="196">
        <f>C$30/12</f>
        <v>1.225E-3</v>
      </c>
      <c r="I71" s="197">
        <f>(SUM('1.  LRAMVA Summary'!D$55:D$63)+SUM('1.  LRAMVA Summary'!D$64:D$65)*(MONTH($E71)-1)/12)*$H71</f>
        <v>0</v>
      </c>
      <c r="J71" s="197">
        <f>(SUM('1.  LRAMVA Summary'!E$55:E$63)+SUM('1.  LRAMVA Summary'!E$64:E$65)*(MONTH($E71)-1)/12)*$H71</f>
        <v>0</v>
      </c>
      <c r="K71" s="197">
        <f>(SUM('1.  LRAMVA Summary'!F$55:F$63)+SUM('1.  LRAMVA Summary'!F$64:F$65)*(MONTH($E71)-1)/12)*$H71</f>
        <v>0</v>
      </c>
      <c r="L71" s="197">
        <f>(SUM('1.  LRAMVA Summary'!G$55:G$63)+SUM('1.  LRAMVA Summary'!G$64:G$65)*(MONTH($E71)-1)/12)*$H71</f>
        <v>0</v>
      </c>
      <c r="M71" s="197">
        <f>(SUM('1.  LRAMVA Summary'!H$55:H$63)+SUM('1.  LRAMVA Summary'!H$64:H$65)*(MONTH($E71)-1)/12)*$H71</f>
        <v>0</v>
      </c>
      <c r="N71" s="197">
        <f>(SUM('1.  LRAMVA Summary'!I$55:I$63)+SUM('1.  LRAMVA Summary'!I$64:I$65)*(MONTH($E71)-1)/12)*$H71</f>
        <v>0</v>
      </c>
      <c r="O71" s="197">
        <f>(SUM('1.  LRAMVA Summary'!J$55:J$63)+SUM('1.  LRAMVA Summary'!J$64:J$65)*(MONTH($E71)-1)/12)*$H71</f>
        <v>0</v>
      </c>
      <c r="P71" s="197">
        <f>(SUM('1.  LRAMVA Summary'!K$55:K$63)+SUM('1.  LRAMVA Summary'!K$64:K$65)*(MONTH($E71)-1)/12)*$H71</f>
        <v>0</v>
      </c>
      <c r="Q71" s="197">
        <f>(SUM('1.  LRAMVA Summary'!L$55:L$63)+SUM('1.  LRAMVA Summary'!L$64:L$65)*(MONTH($E71)-1)/12)*$H71</f>
        <v>0</v>
      </c>
      <c r="R71" s="197">
        <f>(SUM('1.  LRAMVA Summary'!M$55:M$63)+SUM('1.  LRAMVA Summary'!M$64:M$65)*(MONTH($E71)-1)/12)*$H71</f>
        <v>0</v>
      </c>
      <c r="S71" s="197">
        <f>(SUM('1.  LRAMVA Summary'!N$55:N$63)+SUM('1.  LRAMVA Summary'!N$64:N$65)*(MONTH($E71)-1)/12)*$H71</f>
        <v>0</v>
      </c>
      <c r="T71" s="197">
        <f>(SUM('1.  LRAMVA Summary'!O$55:O$63)+SUM('1.  LRAMVA Summary'!O$64:O$65)*(MONTH($E71)-1)/12)*$H71</f>
        <v>0</v>
      </c>
      <c r="U71" s="197">
        <f>(SUM('1.  LRAMVA Summary'!P$55:P$63)+SUM('1.  LRAMVA Summary'!P$64:P$65)*(MONTH($E71)-1)/12)*$H71</f>
        <v>0</v>
      </c>
      <c r="V71" s="197">
        <f>(SUM('1.  LRAMVA Summary'!Q$55:Q$63)+SUM('1.  LRAMVA Summary'!Q$64:Q$65)*(MONTH($E71)-1)/12)*$H71</f>
        <v>0</v>
      </c>
      <c r="W71" s="198">
        <f t="shared" si="15"/>
        <v>0</v>
      </c>
    </row>
    <row r="72" spans="2:23" ht="15.75" thickBot="1">
      <c r="B72" s="716"/>
      <c r="C72" s="716"/>
      <c r="E72" s="183" t="s">
        <v>461</v>
      </c>
      <c r="F72" s="183"/>
      <c r="G72" s="184"/>
      <c r="H72" s="185"/>
      <c r="I72" s="186">
        <f>SUM(I59:I71)</f>
        <v>0</v>
      </c>
      <c r="J72" s="186">
        <f t="shared" ref="J72:V72" si="16">SUM(J59:J71)</f>
        <v>0</v>
      </c>
      <c r="K72" s="186">
        <f t="shared" si="16"/>
        <v>0</v>
      </c>
      <c r="L72" s="186">
        <f t="shared" si="16"/>
        <v>0</v>
      </c>
      <c r="M72" s="186">
        <f t="shared" si="16"/>
        <v>0</v>
      </c>
      <c r="N72" s="186">
        <f t="shared" si="16"/>
        <v>0</v>
      </c>
      <c r="O72" s="186">
        <f t="shared" si="16"/>
        <v>0</v>
      </c>
      <c r="P72" s="186">
        <f t="shared" si="16"/>
        <v>0</v>
      </c>
      <c r="Q72" s="186">
        <f t="shared" si="16"/>
        <v>0</v>
      </c>
      <c r="R72" s="186">
        <f t="shared" si="16"/>
        <v>0</v>
      </c>
      <c r="S72" s="186">
        <f t="shared" si="16"/>
        <v>0</v>
      </c>
      <c r="T72" s="186">
        <f t="shared" si="16"/>
        <v>0</v>
      </c>
      <c r="U72" s="186">
        <f t="shared" si="16"/>
        <v>0</v>
      </c>
      <c r="V72" s="186">
        <f t="shared" si="16"/>
        <v>0</v>
      </c>
      <c r="W72" s="186">
        <f>SUM(W59:W71)</f>
        <v>0</v>
      </c>
    </row>
    <row r="73" spans="2:23" ht="15.75" thickTop="1">
      <c r="B73" s="716"/>
      <c r="C73" s="716"/>
      <c r="E73" s="187" t="s">
        <v>67</v>
      </c>
      <c r="F73" s="187"/>
      <c r="G73" s="188"/>
      <c r="H73" s="189"/>
      <c r="I73" s="190"/>
      <c r="J73" s="190"/>
      <c r="K73" s="190"/>
      <c r="L73" s="190"/>
      <c r="M73" s="190"/>
      <c r="N73" s="190"/>
      <c r="O73" s="190"/>
      <c r="P73" s="190"/>
      <c r="Q73" s="190"/>
      <c r="R73" s="190"/>
      <c r="S73" s="190"/>
      <c r="T73" s="190"/>
      <c r="U73" s="190"/>
      <c r="V73" s="190"/>
      <c r="W73" s="191"/>
    </row>
    <row r="74" spans="2:23">
      <c r="B74" s="716"/>
      <c r="C74" s="716"/>
      <c r="E74" s="192" t="s">
        <v>427</v>
      </c>
      <c r="F74" s="192"/>
      <c r="G74" s="193"/>
      <c r="H74" s="194"/>
      <c r="I74" s="195">
        <f t="shared" ref="I74:O74" si="17">I72+I73</f>
        <v>0</v>
      </c>
      <c r="J74" s="195">
        <f t="shared" si="17"/>
        <v>0</v>
      </c>
      <c r="K74" s="195">
        <f t="shared" si="17"/>
        <v>0</v>
      </c>
      <c r="L74" s="195">
        <f t="shared" si="17"/>
        <v>0</v>
      </c>
      <c r="M74" s="195">
        <f t="shared" si="17"/>
        <v>0</v>
      </c>
      <c r="N74" s="195">
        <f t="shared" si="17"/>
        <v>0</v>
      </c>
      <c r="O74" s="195">
        <f t="shared" si="17"/>
        <v>0</v>
      </c>
      <c r="P74" s="195">
        <f t="shared" ref="P74:V74" si="18">P72+P73</f>
        <v>0</v>
      </c>
      <c r="Q74" s="195">
        <f t="shared" si="18"/>
        <v>0</v>
      </c>
      <c r="R74" s="195">
        <f t="shared" si="18"/>
        <v>0</v>
      </c>
      <c r="S74" s="195">
        <f t="shared" si="18"/>
        <v>0</v>
      </c>
      <c r="T74" s="195">
        <f t="shared" si="18"/>
        <v>0</v>
      </c>
      <c r="U74" s="195">
        <f t="shared" si="18"/>
        <v>0</v>
      </c>
      <c r="V74" s="195">
        <f t="shared" si="18"/>
        <v>0</v>
      </c>
      <c r="W74" s="195">
        <f>W72+W73</f>
        <v>0</v>
      </c>
    </row>
    <row r="75" spans="2:23">
      <c r="B75" s="716"/>
      <c r="C75" s="716"/>
      <c r="E75" s="181">
        <v>42005</v>
      </c>
      <c r="F75" s="181" t="s">
        <v>181</v>
      </c>
      <c r="G75" s="182" t="s">
        <v>65</v>
      </c>
      <c r="H75" s="196">
        <f>C$31/12</f>
        <v>1.225E-3</v>
      </c>
      <c r="I75" s="197">
        <f>(SUM('1.  LRAMVA Summary'!D$55:D$66)+SUM('1.  LRAMVA Summary'!D$67:D$68)*(MONTH($E75)-1)/12)*$H75</f>
        <v>0</v>
      </c>
      <c r="J75" s="197">
        <f>(SUM('1.  LRAMVA Summary'!E$55:E$66)+SUM('1.  LRAMVA Summary'!E$67:E$68)*(MONTH($E75)-1)/12)*$H75</f>
        <v>0</v>
      </c>
      <c r="K75" s="197">
        <f>(SUM('1.  LRAMVA Summary'!F$55:F$66)+SUM('1.  LRAMVA Summary'!F$67:F$68)*(MONTH($E75)-1)/12)*$H75</f>
        <v>0</v>
      </c>
      <c r="L75" s="197">
        <f>(SUM('1.  LRAMVA Summary'!G$55:G$66)+SUM('1.  LRAMVA Summary'!G$67:G$68)*(MONTH($E75)-1)/12)*$H75</f>
        <v>0</v>
      </c>
      <c r="M75" s="197">
        <f>(SUM('1.  LRAMVA Summary'!H$55:H$66)+SUM('1.  LRAMVA Summary'!H$67:H$68)*(MONTH($E75)-1)/12)*$H75</f>
        <v>0</v>
      </c>
      <c r="N75" s="197">
        <f>(SUM('1.  LRAMVA Summary'!I$55:I$66)+SUM('1.  LRAMVA Summary'!I$67:I$68)*(MONTH($E75)-1)/12)*$H75</f>
        <v>0</v>
      </c>
      <c r="O75" s="197">
        <f>(SUM('1.  LRAMVA Summary'!J$55:J$66)+SUM('1.  LRAMVA Summary'!J$67:J$68)*(MONTH($E75)-1)/12)*$H75</f>
        <v>0</v>
      </c>
      <c r="P75" s="197">
        <f>(SUM('1.  LRAMVA Summary'!K$55:K$66)+SUM('1.  LRAMVA Summary'!K$67:K$68)*(MONTH($E75)-1)/12)*$H75</f>
        <v>0</v>
      </c>
      <c r="Q75" s="197">
        <f>(SUM('1.  LRAMVA Summary'!L$55:L$66)+SUM('1.  LRAMVA Summary'!L$67:L$68)*(MONTH($E75)-1)/12)*$H75</f>
        <v>0</v>
      </c>
      <c r="R75" s="197">
        <f>(SUM('1.  LRAMVA Summary'!M$55:M$66)+SUM('1.  LRAMVA Summary'!M$67:M$68)*(MONTH($E75)-1)/12)*$H75</f>
        <v>0</v>
      </c>
      <c r="S75" s="197">
        <f>(SUM('1.  LRAMVA Summary'!N$55:N$66)+SUM('1.  LRAMVA Summary'!N$67:N$68)*(MONTH($E75)-1)/12)*$H75</f>
        <v>0</v>
      </c>
      <c r="T75" s="197">
        <f>(SUM('1.  LRAMVA Summary'!O$55:O$66)+SUM('1.  LRAMVA Summary'!O$67:O$68)*(MONTH($E75)-1)/12)*$H75</f>
        <v>0</v>
      </c>
      <c r="U75" s="197">
        <f>(SUM('1.  LRAMVA Summary'!P$55:P$66)+SUM('1.  LRAMVA Summary'!P$67:P$68)*(MONTH($E75)-1)/12)*$H75</f>
        <v>0</v>
      </c>
      <c r="V75" s="197">
        <f>(SUM('1.  LRAMVA Summary'!Q$55:Q$66)+SUM('1.  LRAMVA Summary'!Q$67:Q$68)*(MONTH($E75)-1)/12)*$H75</f>
        <v>0</v>
      </c>
      <c r="W75" s="198">
        <f>SUM(I75:V75)</f>
        <v>0</v>
      </c>
    </row>
    <row r="76" spans="2:23" s="205" customFormat="1">
      <c r="B76" s="716"/>
      <c r="C76" s="716"/>
      <c r="E76" s="181">
        <v>42036</v>
      </c>
      <c r="F76" s="181" t="s">
        <v>181</v>
      </c>
      <c r="G76" s="182" t="s">
        <v>65</v>
      </c>
      <c r="H76" s="196">
        <f t="shared" ref="H76:H77" si="19">C$31/12</f>
        <v>1.225E-3</v>
      </c>
      <c r="I76" s="197">
        <f>(SUM('1.  LRAMVA Summary'!D$55:D$66)+SUM('1.  LRAMVA Summary'!D$67:D$68)*(MONTH($E76)-1)/12)*$H76</f>
        <v>0</v>
      </c>
      <c r="J76" s="197">
        <f>(SUM('1.  LRAMVA Summary'!E$55:E$66)+SUM('1.  LRAMVA Summary'!E$67:E$68)*(MONTH($E76)-1)/12)*$H76</f>
        <v>0</v>
      </c>
      <c r="K76" s="197">
        <f>(SUM('1.  LRAMVA Summary'!F$55:F$66)+SUM('1.  LRAMVA Summary'!F$67:F$68)*(MONTH($E76)-1)/12)*$H76</f>
        <v>0</v>
      </c>
      <c r="L76" s="197">
        <f>(SUM('1.  LRAMVA Summary'!G$55:G$66)+SUM('1.  LRAMVA Summary'!G$67:G$68)*(MONTH($E76)-1)/12)*$H76</f>
        <v>0</v>
      </c>
      <c r="M76" s="197">
        <f>(SUM('1.  LRAMVA Summary'!H$55:H$66)+SUM('1.  LRAMVA Summary'!H$67:H$68)*(MONTH($E76)-1)/12)*$H76</f>
        <v>0</v>
      </c>
      <c r="N76" s="197">
        <f>(SUM('1.  LRAMVA Summary'!I$55:I$66)+SUM('1.  LRAMVA Summary'!I$67:I$68)*(MONTH($E76)-1)/12)*$H76</f>
        <v>0</v>
      </c>
      <c r="O76" s="197">
        <f>(SUM('1.  LRAMVA Summary'!J$55:J$66)+SUM('1.  LRAMVA Summary'!J$67:J$68)*(MONTH($E76)-1)/12)*$H76</f>
        <v>0</v>
      </c>
      <c r="P76" s="197">
        <f>(SUM('1.  LRAMVA Summary'!K$55:K$66)+SUM('1.  LRAMVA Summary'!K$67:K$68)*(MONTH($E76)-1)/12)*$H76</f>
        <v>0</v>
      </c>
      <c r="Q76" s="197">
        <f>(SUM('1.  LRAMVA Summary'!L$55:L$66)+SUM('1.  LRAMVA Summary'!L$67:L$68)*(MONTH($E76)-1)/12)*$H76</f>
        <v>0</v>
      </c>
      <c r="R76" s="197">
        <f>(SUM('1.  LRAMVA Summary'!M$55:M$66)+SUM('1.  LRAMVA Summary'!M$67:M$68)*(MONTH($E76)-1)/12)*$H76</f>
        <v>0</v>
      </c>
      <c r="S76" s="197">
        <f>(SUM('1.  LRAMVA Summary'!N$55:N$66)+SUM('1.  LRAMVA Summary'!N$67:N$68)*(MONTH($E76)-1)/12)*$H76</f>
        <v>0</v>
      </c>
      <c r="T76" s="197">
        <f>(SUM('1.  LRAMVA Summary'!O$55:O$66)+SUM('1.  LRAMVA Summary'!O$67:O$68)*(MONTH($E76)-1)/12)*$H76</f>
        <v>0</v>
      </c>
      <c r="U76" s="197">
        <f>(SUM('1.  LRAMVA Summary'!P$55:P$66)+SUM('1.  LRAMVA Summary'!P$67:P$68)*(MONTH($E76)-1)/12)*$H76</f>
        <v>0</v>
      </c>
      <c r="V76" s="197">
        <f>(SUM('1.  LRAMVA Summary'!Q$55:Q$66)+SUM('1.  LRAMVA Summary'!Q$67:Q$68)*(MONTH($E76)-1)/12)*$H76</f>
        <v>0</v>
      </c>
      <c r="W76" s="198">
        <f>SUM(I76:V76)</f>
        <v>0</v>
      </c>
    </row>
    <row r="77" spans="2:23">
      <c r="B77" s="716"/>
      <c r="C77" s="716"/>
      <c r="E77" s="181">
        <v>42064</v>
      </c>
      <c r="F77" s="181" t="s">
        <v>181</v>
      </c>
      <c r="G77" s="182" t="s">
        <v>65</v>
      </c>
      <c r="H77" s="196">
        <f t="shared" si="19"/>
        <v>1.225E-3</v>
      </c>
      <c r="I77" s="197">
        <f>(SUM('1.  LRAMVA Summary'!D$55:D$66)+SUM('1.  LRAMVA Summary'!D$67:D$68)*(MONTH($E77)-1)/12)*$H77</f>
        <v>0</v>
      </c>
      <c r="J77" s="197">
        <f>(SUM('1.  LRAMVA Summary'!E$55:E$66)+SUM('1.  LRAMVA Summary'!E$67:E$68)*(MONTH($E77)-1)/12)*$H77</f>
        <v>0</v>
      </c>
      <c r="K77" s="197">
        <f>(SUM('1.  LRAMVA Summary'!F$55:F$66)+SUM('1.  LRAMVA Summary'!F$67:F$68)*(MONTH($E77)-1)/12)*$H77</f>
        <v>0</v>
      </c>
      <c r="L77" s="197">
        <f>(SUM('1.  LRAMVA Summary'!G$55:G$66)+SUM('1.  LRAMVA Summary'!G$67:G$68)*(MONTH($E77)-1)/12)*$H77</f>
        <v>0</v>
      </c>
      <c r="M77" s="197">
        <f>(SUM('1.  LRAMVA Summary'!H$55:H$66)+SUM('1.  LRAMVA Summary'!H$67:H$68)*(MONTH($E77)-1)/12)*$H77</f>
        <v>0</v>
      </c>
      <c r="N77" s="197">
        <f>(SUM('1.  LRAMVA Summary'!I$55:I$66)+SUM('1.  LRAMVA Summary'!I$67:I$68)*(MONTH($E77)-1)/12)*$H77</f>
        <v>0</v>
      </c>
      <c r="O77" s="197">
        <f>(SUM('1.  LRAMVA Summary'!J$55:J$66)+SUM('1.  LRAMVA Summary'!J$67:J$68)*(MONTH($E77)-1)/12)*$H77</f>
        <v>0</v>
      </c>
      <c r="P77" s="197">
        <f>(SUM('1.  LRAMVA Summary'!K$55:K$66)+SUM('1.  LRAMVA Summary'!K$67:K$68)*(MONTH($E77)-1)/12)*$H77</f>
        <v>0</v>
      </c>
      <c r="Q77" s="197">
        <f>(SUM('1.  LRAMVA Summary'!L$55:L$66)+SUM('1.  LRAMVA Summary'!L$67:L$68)*(MONTH($E77)-1)/12)*$H77</f>
        <v>0</v>
      </c>
      <c r="R77" s="197">
        <f>(SUM('1.  LRAMVA Summary'!M$55:M$66)+SUM('1.  LRAMVA Summary'!M$67:M$68)*(MONTH($E77)-1)/12)*$H77</f>
        <v>0</v>
      </c>
      <c r="S77" s="197">
        <f>(SUM('1.  LRAMVA Summary'!N$55:N$66)+SUM('1.  LRAMVA Summary'!N$67:N$68)*(MONTH($E77)-1)/12)*$H77</f>
        <v>0</v>
      </c>
      <c r="T77" s="197">
        <f>(SUM('1.  LRAMVA Summary'!O$55:O$66)+SUM('1.  LRAMVA Summary'!O$67:O$68)*(MONTH($E77)-1)/12)*$H77</f>
        <v>0</v>
      </c>
      <c r="U77" s="197">
        <f>(SUM('1.  LRAMVA Summary'!P$55:P$66)+SUM('1.  LRAMVA Summary'!P$67:P$68)*(MONTH($E77)-1)/12)*$H77</f>
        <v>0</v>
      </c>
      <c r="V77" s="197">
        <f>(SUM('1.  LRAMVA Summary'!Q$55:Q$66)+SUM('1.  LRAMVA Summary'!Q$67:Q$68)*(MONTH($E77)-1)/12)*$H77</f>
        <v>0</v>
      </c>
      <c r="W77" s="198">
        <f>SUM(I77:V77)</f>
        <v>0</v>
      </c>
    </row>
    <row r="78" spans="2:23">
      <c r="B78" s="716"/>
      <c r="C78" s="716"/>
      <c r="E78" s="181">
        <v>42095</v>
      </c>
      <c r="F78" s="181" t="s">
        <v>181</v>
      </c>
      <c r="G78" s="182" t="s">
        <v>66</v>
      </c>
      <c r="H78" s="196">
        <f>C$32/12</f>
        <v>9.1666666666666665E-4</v>
      </c>
      <c r="I78" s="197">
        <f>(SUM('1.  LRAMVA Summary'!D$55:D$66)+SUM('1.  LRAMVA Summary'!D$67:D$68)*(MONTH($E78)-1)/12)*$H78</f>
        <v>0</v>
      </c>
      <c r="J78" s="197">
        <f>(SUM('1.  LRAMVA Summary'!E$55:E$66)+SUM('1.  LRAMVA Summary'!E$67:E$68)*(MONTH($E78)-1)/12)*$H78</f>
        <v>0</v>
      </c>
      <c r="K78" s="197">
        <f>(SUM('1.  LRAMVA Summary'!F$55:F$66)+SUM('1.  LRAMVA Summary'!F$67:F$68)*(MONTH($E78)-1)/12)*$H78</f>
        <v>0</v>
      </c>
      <c r="L78" s="197">
        <f>(SUM('1.  LRAMVA Summary'!G$55:G$66)+SUM('1.  LRAMVA Summary'!G$67:G$68)*(MONTH($E78)-1)/12)*$H78</f>
        <v>0</v>
      </c>
      <c r="M78" s="197">
        <f>(SUM('1.  LRAMVA Summary'!H$55:H$66)+SUM('1.  LRAMVA Summary'!H$67:H$68)*(MONTH($E78)-1)/12)*$H78</f>
        <v>0</v>
      </c>
      <c r="N78" s="197">
        <f>(SUM('1.  LRAMVA Summary'!I$55:I$66)+SUM('1.  LRAMVA Summary'!I$67:I$68)*(MONTH($E78)-1)/12)*$H78</f>
        <v>0</v>
      </c>
      <c r="O78" s="197">
        <f>(SUM('1.  LRAMVA Summary'!J$55:J$66)+SUM('1.  LRAMVA Summary'!J$67:J$68)*(MONTH($E78)-1)/12)*$H78</f>
        <v>0</v>
      </c>
      <c r="P78" s="197">
        <f>(SUM('1.  LRAMVA Summary'!K$55:K$66)+SUM('1.  LRAMVA Summary'!K$67:K$68)*(MONTH($E78)-1)/12)*$H78</f>
        <v>0</v>
      </c>
      <c r="Q78" s="197">
        <f>(SUM('1.  LRAMVA Summary'!L$55:L$66)+SUM('1.  LRAMVA Summary'!L$67:L$68)*(MONTH($E78)-1)/12)*$H78</f>
        <v>0</v>
      </c>
      <c r="R78" s="197">
        <f>(SUM('1.  LRAMVA Summary'!M$55:M$66)+SUM('1.  LRAMVA Summary'!M$67:M$68)*(MONTH($E78)-1)/12)*$H78</f>
        <v>0</v>
      </c>
      <c r="S78" s="197">
        <f>(SUM('1.  LRAMVA Summary'!N$55:N$66)+SUM('1.  LRAMVA Summary'!N$67:N$68)*(MONTH($E78)-1)/12)*$H78</f>
        <v>0</v>
      </c>
      <c r="T78" s="197">
        <f>(SUM('1.  LRAMVA Summary'!O$55:O$66)+SUM('1.  LRAMVA Summary'!O$67:O$68)*(MONTH($E78)-1)/12)*$H78</f>
        <v>0</v>
      </c>
      <c r="U78" s="197">
        <f>(SUM('1.  LRAMVA Summary'!P$55:P$66)+SUM('1.  LRAMVA Summary'!P$67:P$68)*(MONTH($E78)-1)/12)*$H78</f>
        <v>0</v>
      </c>
      <c r="V78" s="197">
        <f>(SUM('1.  LRAMVA Summary'!Q$55:Q$66)+SUM('1.  LRAMVA Summary'!Q$67:Q$68)*(MONTH($E78)-1)/12)*$H78</f>
        <v>0</v>
      </c>
      <c r="W78" s="198">
        <f t="shared" ref="W78:W86" si="20">SUM(I78:V78)</f>
        <v>0</v>
      </c>
    </row>
    <row r="79" spans="2:23">
      <c r="B79" s="716"/>
      <c r="C79" s="716"/>
      <c r="E79" s="181">
        <v>42125</v>
      </c>
      <c r="F79" s="181" t="s">
        <v>181</v>
      </c>
      <c r="G79" s="182" t="s">
        <v>66</v>
      </c>
      <c r="H79" s="196">
        <f t="shared" ref="H79:H80" si="21">C$32/12</f>
        <v>9.1666666666666665E-4</v>
      </c>
      <c r="I79" s="197">
        <f>(SUM('1.  LRAMVA Summary'!D$55:D$66)+SUM('1.  LRAMVA Summary'!D$67:D$68)*(MONTH($E79)-1)/12)*$H79</f>
        <v>0</v>
      </c>
      <c r="J79" s="197">
        <f>(SUM('1.  LRAMVA Summary'!E$55:E$66)+SUM('1.  LRAMVA Summary'!E$67:E$68)*(MONTH($E79)-1)/12)*$H79</f>
        <v>0</v>
      </c>
      <c r="K79" s="197">
        <f>(SUM('1.  LRAMVA Summary'!F$55:F$66)+SUM('1.  LRAMVA Summary'!F$67:F$68)*(MONTH($E79)-1)/12)*$H79</f>
        <v>0</v>
      </c>
      <c r="L79" s="197">
        <f>(SUM('1.  LRAMVA Summary'!G$55:G$66)+SUM('1.  LRAMVA Summary'!G$67:G$68)*(MONTH($E79)-1)/12)*$H79</f>
        <v>0</v>
      </c>
      <c r="M79" s="197">
        <f>(SUM('1.  LRAMVA Summary'!H$55:H$66)+SUM('1.  LRAMVA Summary'!H$67:H$68)*(MONTH($E79)-1)/12)*$H79</f>
        <v>0</v>
      </c>
      <c r="N79" s="197">
        <f>(SUM('1.  LRAMVA Summary'!I$55:I$66)+SUM('1.  LRAMVA Summary'!I$67:I$68)*(MONTH($E79)-1)/12)*$H79</f>
        <v>0</v>
      </c>
      <c r="O79" s="197">
        <f>(SUM('1.  LRAMVA Summary'!J$55:J$66)+SUM('1.  LRAMVA Summary'!J$67:J$68)*(MONTH($E79)-1)/12)*$H79</f>
        <v>0</v>
      </c>
      <c r="P79" s="197">
        <f>(SUM('1.  LRAMVA Summary'!K$55:K$66)+SUM('1.  LRAMVA Summary'!K$67:K$68)*(MONTH($E79)-1)/12)*$H79</f>
        <v>0</v>
      </c>
      <c r="Q79" s="197">
        <f>(SUM('1.  LRAMVA Summary'!L$55:L$66)+SUM('1.  LRAMVA Summary'!L$67:L$68)*(MONTH($E79)-1)/12)*$H79</f>
        <v>0</v>
      </c>
      <c r="R79" s="197">
        <f>(SUM('1.  LRAMVA Summary'!M$55:M$66)+SUM('1.  LRAMVA Summary'!M$67:M$68)*(MONTH($E79)-1)/12)*$H79</f>
        <v>0</v>
      </c>
      <c r="S79" s="197">
        <f>(SUM('1.  LRAMVA Summary'!N$55:N$66)+SUM('1.  LRAMVA Summary'!N$67:N$68)*(MONTH($E79)-1)/12)*$H79</f>
        <v>0</v>
      </c>
      <c r="T79" s="197">
        <f>(SUM('1.  LRAMVA Summary'!O$55:O$66)+SUM('1.  LRAMVA Summary'!O$67:O$68)*(MONTH($E79)-1)/12)*$H79</f>
        <v>0</v>
      </c>
      <c r="U79" s="197">
        <f>(SUM('1.  LRAMVA Summary'!P$55:P$66)+SUM('1.  LRAMVA Summary'!P$67:P$68)*(MONTH($E79)-1)/12)*$H79</f>
        <v>0</v>
      </c>
      <c r="V79" s="197">
        <f>(SUM('1.  LRAMVA Summary'!Q$55:Q$66)+SUM('1.  LRAMVA Summary'!Q$67:Q$68)*(MONTH($E79)-1)/12)*$H79</f>
        <v>0</v>
      </c>
      <c r="W79" s="198">
        <f t="shared" si="20"/>
        <v>0</v>
      </c>
    </row>
    <row r="80" spans="2:23">
      <c r="B80" s="716"/>
      <c r="C80" s="716"/>
      <c r="E80" s="181">
        <v>42156</v>
      </c>
      <c r="F80" s="181" t="s">
        <v>181</v>
      </c>
      <c r="G80" s="182" t="s">
        <v>66</v>
      </c>
      <c r="H80" s="196">
        <f t="shared" si="21"/>
        <v>9.1666666666666665E-4</v>
      </c>
      <c r="I80" s="197">
        <f>(SUM('1.  LRAMVA Summary'!D$55:D$66)+SUM('1.  LRAMVA Summary'!D$67:D$68)*(MONTH($E80)-1)/12)*$H80</f>
        <v>0</v>
      </c>
      <c r="J80" s="197">
        <f>(SUM('1.  LRAMVA Summary'!E$55:E$66)+SUM('1.  LRAMVA Summary'!E$67:E$68)*(MONTH($E80)-1)/12)*$H80</f>
        <v>0</v>
      </c>
      <c r="K80" s="197">
        <f>(SUM('1.  LRAMVA Summary'!F$55:F$66)+SUM('1.  LRAMVA Summary'!F$67:F$68)*(MONTH($E80)-1)/12)*$H80</f>
        <v>0</v>
      </c>
      <c r="L80" s="197">
        <f>(SUM('1.  LRAMVA Summary'!G$55:G$66)+SUM('1.  LRAMVA Summary'!G$67:G$68)*(MONTH($E80)-1)/12)*$H80</f>
        <v>0</v>
      </c>
      <c r="M80" s="197">
        <f>(SUM('1.  LRAMVA Summary'!H$55:H$66)+SUM('1.  LRAMVA Summary'!H$67:H$68)*(MONTH($E80)-1)/12)*$H80</f>
        <v>0</v>
      </c>
      <c r="N80" s="197">
        <f>(SUM('1.  LRAMVA Summary'!I$55:I$66)+SUM('1.  LRAMVA Summary'!I$67:I$68)*(MONTH($E80)-1)/12)*$H80</f>
        <v>0</v>
      </c>
      <c r="O80" s="197">
        <f>(SUM('1.  LRAMVA Summary'!J$55:J$66)+SUM('1.  LRAMVA Summary'!J$67:J$68)*(MONTH($E80)-1)/12)*$H80</f>
        <v>0</v>
      </c>
      <c r="P80" s="197">
        <f>(SUM('1.  LRAMVA Summary'!K$55:K$66)+SUM('1.  LRAMVA Summary'!K$67:K$68)*(MONTH($E80)-1)/12)*$H80</f>
        <v>0</v>
      </c>
      <c r="Q80" s="197">
        <f>(SUM('1.  LRAMVA Summary'!L$55:L$66)+SUM('1.  LRAMVA Summary'!L$67:L$68)*(MONTH($E80)-1)/12)*$H80</f>
        <v>0</v>
      </c>
      <c r="R80" s="197">
        <f>(SUM('1.  LRAMVA Summary'!M$55:M$66)+SUM('1.  LRAMVA Summary'!M$67:M$68)*(MONTH($E80)-1)/12)*$H80</f>
        <v>0</v>
      </c>
      <c r="S80" s="197">
        <f>(SUM('1.  LRAMVA Summary'!N$55:N$66)+SUM('1.  LRAMVA Summary'!N$67:N$68)*(MONTH($E80)-1)/12)*$H80</f>
        <v>0</v>
      </c>
      <c r="T80" s="197">
        <f>(SUM('1.  LRAMVA Summary'!O$55:O$66)+SUM('1.  LRAMVA Summary'!O$67:O$68)*(MONTH($E80)-1)/12)*$H80</f>
        <v>0</v>
      </c>
      <c r="U80" s="197">
        <f>(SUM('1.  LRAMVA Summary'!P$55:P$66)+SUM('1.  LRAMVA Summary'!P$67:P$68)*(MONTH($E80)-1)/12)*$H80</f>
        <v>0</v>
      </c>
      <c r="V80" s="197">
        <f>(SUM('1.  LRAMVA Summary'!Q$55:Q$66)+SUM('1.  LRAMVA Summary'!Q$67:Q$68)*(MONTH($E80)-1)/12)*$H80</f>
        <v>0</v>
      </c>
      <c r="W80" s="198">
        <f t="shared" si="20"/>
        <v>0</v>
      </c>
    </row>
    <row r="81" spans="2:23">
      <c r="B81" s="716"/>
      <c r="C81" s="716"/>
      <c r="E81" s="181">
        <v>42186</v>
      </c>
      <c r="F81" s="181" t="s">
        <v>181</v>
      </c>
      <c r="G81" s="182" t="s">
        <v>68</v>
      </c>
      <c r="H81" s="196">
        <f>C$33/12</f>
        <v>9.1666666666666665E-4</v>
      </c>
      <c r="I81" s="197">
        <f>(SUM('1.  LRAMVA Summary'!D$55:D$66)+SUM('1.  LRAMVA Summary'!D$67:D$68)*(MONTH($E81)-1)/12)*$H81</f>
        <v>0</v>
      </c>
      <c r="J81" s="197">
        <f>(SUM('1.  LRAMVA Summary'!E$55:E$66)+SUM('1.  LRAMVA Summary'!E$67:E$68)*(MONTH($E81)-1)/12)*$H81</f>
        <v>0</v>
      </c>
      <c r="K81" s="197">
        <f>(SUM('1.  LRAMVA Summary'!F$55:F$66)+SUM('1.  LRAMVA Summary'!F$67:F$68)*(MONTH($E81)-1)/12)*$H81</f>
        <v>0</v>
      </c>
      <c r="L81" s="197">
        <f>(SUM('1.  LRAMVA Summary'!G$55:G$66)+SUM('1.  LRAMVA Summary'!G$67:G$68)*(MONTH($E81)-1)/12)*$H81</f>
        <v>0</v>
      </c>
      <c r="M81" s="197">
        <f>(SUM('1.  LRAMVA Summary'!H$55:H$66)+SUM('1.  LRAMVA Summary'!H$67:H$68)*(MONTH($E81)-1)/12)*$H81</f>
        <v>0</v>
      </c>
      <c r="N81" s="197">
        <f>(SUM('1.  LRAMVA Summary'!I$55:I$66)+SUM('1.  LRAMVA Summary'!I$67:I$68)*(MONTH($E81)-1)/12)*$H81</f>
        <v>0</v>
      </c>
      <c r="O81" s="197">
        <f>(SUM('1.  LRAMVA Summary'!J$55:J$66)+SUM('1.  LRAMVA Summary'!J$67:J$68)*(MONTH($E81)-1)/12)*$H81</f>
        <v>0</v>
      </c>
      <c r="P81" s="197">
        <f>(SUM('1.  LRAMVA Summary'!K$55:K$66)+SUM('1.  LRAMVA Summary'!K$67:K$68)*(MONTH($E81)-1)/12)*$H81</f>
        <v>0</v>
      </c>
      <c r="Q81" s="197">
        <f>(SUM('1.  LRAMVA Summary'!L$55:L$66)+SUM('1.  LRAMVA Summary'!L$67:L$68)*(MONTH($E81)-1)/12)*$H81</f>
        <v>0</v>
      </c>
      <c r="R81" s="197">
        <f>(SUM('1.  LRAMVA Summary'!M$55:M$66)+SUM('1.  LRAMVA Summary'!M$67:M$68)*(MONTH($E81)-1)/12)*$H81</f>
        <v>0</v>
      </c>
      <c r="S81" s="197">
        <f>(SUM('1.  LRAMVA Summary'!N$55:N$66)+SUM('1.  LRAMVA Summary'!N$67:N$68)*(MONTH($E81)-1)/12)*$H81</f>
        <v>0</v>
      </c>
      <c r="T81" s="197">
        <f>(SUM('1.  LRAMVA Summary'!O$55:O$66)+SUM('1.  LRAMVA Summary'!O$67:O$68)*(MONTH($E81)-1)/12)*$H81</f>
        <v>0</v>
      </c>
      <c r="U81" s="197">
        <f>(SUM('1.  LRAMVA Summary'!P$55:P$66)+SUM('1.  LRAMVA Summary'!P$67:P$68)*(MONTH($E81)-1)/12)*$H81</f>
        <v>0</v>
      </c>
      <c r="V81" s="197">
        <f>(SUM('1.  LRAMVA Summary'!Q$55:Q$66)+SUM('1.  LRAMVA Summary'!Q$67:Q$68)*(MONTH($E81)-1)/12)*$H81</f>
        <v>0</v>
      </c>
      <c r="W81" s="198">
        <f t="shared" si="20"/>
        <v>0</v>
      </c>
    </row>
    <row r="82" spans="2:23">
      <c r="B82" s="716"/>
      <c r="C82" s="716"/>
      <c r="E82" s="181">
        <v>42217</v>
      </c>
      <c r="F82" s="181" t="s">
        <v>181</v>
      </c>
      <c r="G82" s="182" t="s">
        <v>68</v>
      </c>
      <c r="H82" s="196">
        <f t="shared" ref="H82:H83" si="22">C$33/12</f>
        <v>9.1666666666666665E-4</v>
      </c>
      <c r="I82" s="197">
        <f>(SUM('1.  LRAMVA Summary'!D$55:D$66)+SUM('1.  LRAMVA Summary'!D$67:D$68)*(MONTH($E82)-1)/12)*$H82</f>
        <v>0</v>
      </c>
      <c r="J82" s="197">
        <f>(SUM('1.  LRAMVA Summary'!E$55:E$66)+SUM('1.  LRAMVA Summary'!E$67:E$68)*(MONTH($E82)-1)/12)*$H82</f>
        <v>0</v>
      </c>
      <c r="K82" s="197">
        <f>(SUM('1.  LRAMVA Summary'!F$55:F$66)+SUM('1.  LRAMVA Summary'!F$67:F$68)*(MONTH($E82)-1)/12)*$H82</f>
        <v>0</v>
      </c>
      <c r="L82" s="197">
        <f>(SUM('1.  LRAMVA Summary'!G$55:G$66)+SUM('1.  LRAMVA Summary'!G$67:G$68)*(MONTH($E82)-1)/12)*$H82</f>
        <v>0</v>
      </c>
      <c r="M82" s="197">
        <f>(SUM('1.  LRAMVA Summary'!H$55:H$66)+SUM('1.  LRAMVA Summary'!H$67:H$68)*(MONTH($E82)-1)/12)*$H82</f>
        <v>0</v>
      </c>
      <c r="N82" s="197">
        <f>(SUM('1.  LRAMVA Summary'!I$55:I$66)+SUM('1.  LRAMVA Summary'!I$67:I$68)*(MONTH($E82)-1)/12)*$H82</f>
        <v>0</v>
      </c>
      <c r="O82" s="197">
        <f>(SUM('1.  LRAMVA Summary'!J$55:J$66)+SUM('1.  LRAMVA Summary'!J$67:J$68)*(MONTH($E82)-1)/12)*$H82</f>
        <v>0</v>
      </c>
      <c r="P82" s="197">
        <f>(SUM('1.  LRAMVA Summary'!K$55:K$66)+SUM('1.  LRAMVA Summary'!K$67:K$68)*(MONTH($E82)-1)/12)*$H82</f>
        <v>0</v>
      </c>
      <c r="Q82" s="197">
        <f>(SUM('1.  LRAMVA Summary'!L$55:L$66)+SUM('1.  LRAMVA Summary'!L$67:L$68)*(MONTH($E82)-1)/12)*$H82</f>
        <v>0</v>
      </c>
      <c r="R82" s="197">
        <f>(SUM('1.  LRAMVA Summary'!M$55:M$66)+SUM('1.  LRAMVA Summary'!M$67:M$68)*(MONTH($E82)-1)/12)*$H82</f>
        <v>0</v>
      </c>
      <c r="S82" s="197">
        <f>(SUM('1.  LRAMVA Summary'!N$55:N$66)+SUM('1.  LRAMVA Summary'!N$67:N$68)*(MONTH($E82)-1)/12)*$H82</f>
        <v>0</v>
      </c>
      <c r="T82" s="197">
        <f>(SUM('1.  LRAMVA Summary'!O$55:O$66)+SUM('1.  LRAMVA Summary'!O$67:O$68)*(MONTH($E82)-1)/12)*$H82</f>
        <v>0</v>
      </c>
      <c r="U82" s="197">
        <f>(SUM('1.  LRAMVA Summary'!P$55:P$66)+SUM('1.  LRAMVA Summary'!P$67:P$68)*(MONTH($E82)-1)/12)*$H82</f>
        <v>0</v>
      </c>
      <c r="V82" s="197">
        <f>(SUM('1.  LRAMVA Summary'!Q$55:Q$66)+SUM('1.  LRAMVA Summary'!Q$67:Q$68)*(MONTH($E82)-1)/12)*$H82</f>
        <v>0</v>
      </c>
      <c r="W82" s="198">
        <f t="shared" si="20"/>
        <v>0</v>
      </c>
    </row>
    <row r="83" spans="2:23">
      <c r="B83" s="204"/>
      <c r="C83" s="205"/>
      <c r="E83" s="181">
        <v>42248</v>
      </c>
      <c r="F83" s="181" t="s">
        <v>181</v>
      </c>
      <c r="G83" s="182" t="s">
        <v>68</v>
      </c>
      <c r="H83" s="196">
        <f t="shared" si="22"/>
        <v>9.1666666666666665E-4</v>
      </c>
      <c r="I83" s="197">
        <f>(SUM('1.  LRAMVA Summary'!D$55:D$66)+SUM('1.  LRAMVA Summary'!D$67:D$68)*(MONTH($E83)-1)/12)*$H83</f>
        <v>0</v>
      </c>
      <c r="J83" s="197">
        <f>(SUM('1.  LRAMVA Summary'!E$55:E$66)+SUM('1.  LRAMVA Summary'!E$67:E$68)*(MONTH($E83)-1)/12)*$H83</f>
        <v>0</v>
      </c>
      <c r="K83" s="197">
        <f>(SUM('1.  LRAMVA Summary'!F$55:F$66)+SUM('1.  LRAMVA Summary'!F$67:F$68)*(MONTH($E83)-1)/12)*$H83</f>
        <v>0</v>
      </c>
      <c r="L83" s="197">
        <f>(SUM('1.  LRAMVA Summary'!G$55:G$66)+SUM('1.  LRAMVA Summary'!G$67:G$68)*(MONTH($E83)-1)/12)*$H83</f>
        <v>0</v>
      </c>
      <c r="M83" s="197">
        <f>(SUM('1.  LRAMVA Summary'!H$55:H$66)+SUM('1.  LRAMVA Summary'!H$67:H$68)*(MONTH($E83)-1)/12)*$H83</f>
        <v>0</v>
      </c>
      <c r="N83" s="197">
        <f>(SUM('1.  LRAMVA Summary'!I$55:I$66)+SUM('1.  LRAMVA Summary'!I$67:I$68)*(MONTH($E83)-1)/12)*$H83</f>
        <v>0</v>
      </c>
      <c r="O83" s="197">
        <f>(SUM('1.  LRAMVA Summary'!J$55:J$66)+SUM('1.  LRAMVA Summary'!J$67:J$68)*(MONTH($E83)-1)/12)*$H83</f>
        <v>0</v>
      </c>
      <c r="P83" s="197">
        <f>(SUM('1.  LRAMVA Summary'!K$55:K$66)+SUM('1.  LRAMVA Summary'!K$67:K$68)*(MONTH($E83)-1)/12)*$H83</f>
        <v>0</v>
      </c>
      <c r="Q83" s="197">
        <f>(SUM('1.  LRAMVA Summary'!L$55:L$66)+SUM('1.  LRAMVA Summary'!L$67:L$68)*(MONTH($E83)-1)/12)*$H83</f>
        <v>0</v>
      </c>
      <c r="R83" s="197">
        <f>(SUM('1.  LRAMVA Summary'!M$55:M$66)+SUM('1.  LRAMVA Summary'!M$67:M$68)*(MONTH($E83)-1)/12)*$H83</f>
        <v>0</v>
      </c>
      <c r="S83" s="197">
        <f>(SUM('1.  LRAMVA Summary'!N$55:N$66)+SUM('1.  LRAMVA Summary'!N$67:N$68)*(MONTH($E83)-1)/12)*$H83</f>
        <v>0</v>
      </c>
      <c r="T83" s="197">
        <f>(SUM('1.  LRAMVA Summary'!O$55:O$66)+SUM('1.  LRAMVA Summary'!O$67:O$68)*(MONTH($E83)-1)/12)*$H83</f>
        <v>0</v>
      </c>
      <c r="U83" s="197">
        <f>(SUM('1.  LRAMVA Summary'!P$55:P$66)+SUM('1.  LRAMVA Summary'!P$67:P$68)*(MONTH($E83)-1)/12)*$H83</f>
        <v>0</v>
      </c>
      <c r="V83" s="197">
        <f>(SUM('1.  LRAMVA Summary'!Q$55:Q$66)+SUM('1.  LRAMVA Summary'!Q$67:Q$68)*(MONTH($E83)-1)/12)*$H83</f>
        <v>0</v>
      </c>
      <c r="W83" s="198">
        <f t="shared" si="20"/>
        <v>0</v>
      </c>
    </row>
    <row r="84" spans="2:23">
      <c r="B84" s="1"/>
      <c r="E84" s="181">
        <v>42278</v>
      </c>
      <c r="F84" s="181" t="s">
        <v>181</v>
      </c>
      <c r="G84" s="182" t="s">
        <v>69</v>
      </c>
      <c r="H84" s="196">
        <f>C$34/12</f>
        <v>9.1666666666666665E-4</v>
      </c>
      <c r="I84" s="197">
        <f>(SUM('1.  LRAMVA Summary'!D$55:D$66)+SUM('1.  LRAMVA Summary'!D$67:D$68)*(MONTH($E84)-1)/12)*$H84</f>
        <v>0</v>
      </c>
      <c r="J84" s="197">
        <f>(SUM('1.  LRAMVA Summary'!E$55:E$66)+SUM('1.  LRAMVA Summary'!E$67:E$68)*(MONTH($E84)-1)/12)*$H84</f>
        <v>0</v>
      </c>
      <c r="K84" s="197">
        <f>(SUM('1.  LRAMVA Summary'!F$55:F$66)+SUM('1.  LRAMVA Summary'!F$67:F$68)*(MONTH($E84)-1)/12)*$H84</f>
        <v>0</v>
      </c>
      <c r="L84" s="197">
        <f>(SUM('1.  LRAMVA Summary'!G$55:G$66)+SUM('1.  LRAMVA Summary'!G$67:G$68)*(MONTH($E84)-1)/12)*$H84</f>
        <v>0</v>
      </c>
      <c r="M84" s="197">
        <f>(SUM('1.  LRAMVA Summary'!H$55:H$66)+SUM('1.  LRAMVA Summary'!H$67:H$68)*(MONTH($E84)-1)/12)*$H84</f>
        <v>0</v>
      </c>
      <c r="N84" s="197">
        <f>(SUM('1.  LRAMVA Summary'!I$55:I$66)+SUM('1.  LRAMVA Summary'!I$67:I$68)*(MONTH($E84)-1)/12)*$H84</f>
        <v>0</v>
      </c>
      <c r="O84" s="197">
        <f>(SUM('1.  LRAMVA Summary'!J$55:J$66)+SUM('1.  LRAMVA Summary'!J$67:J$68)*(MONTH($E84)-1)/12)*$H84</f>
        <v>0</v>
      </c>
      <c r="P84" s="197">
        <f>(SUM('1.  LRAMVA Summary'!K$55:K$66)+SUM('1.  LRAMVA Summary'!K$67:K$68)*(MONTH($E84)-1)/12)*$H84</f>
        <v>0</v>
      </c>
      <c r="Q84" s="197">
        <f>(SUM('1.  LRAMVA Summary'!L$55:L$66)+SUM('1.  LRAMVA Summary'!L$67:L$68)*(MONTH($E84)-1)/12)*$H84</f>
        <v>0</v>
      </c>
      <c r="R84" s="197">
        <f>(SUM('1.  LRAMVA Summary'!M$55:M$66)+SUM('1.  LRAMVA Summary'!M$67:M$68)*(MONTH($E84)-1)/12)*$H84</f>
        <v>0</v>
      </c>
      <c r="S84" s="197">
        <f>(SUM('1.  LRAMVA Summary'!N$55:N$66)+SUM('1.  LRAMVA Summary'!N$67:N$68)*(MONTH($E84)-1)/12)*$H84</f>
        <v>0</v>
      </c>
      <c r="T84" s="197">
        <f>(SUM('1.  LRAMVA Summary'!O$55:O$66)+SUM('1.  LRAMVA Summary'!O$67:O$68)*(MONTH($E84)-1)/12)*$H84</f>
        <v>0</v>
      </c>
      <c r="U84" s="197">
        <f>(SUM('1.  LRAMVA Summary'!P$55:P$66)+SUM('1.  LRAMVA Summary'!P$67:P$68)*(MONTH($E84)-1)/12)*$H84</f>
        <v>0</v>
      </c>
      <c r="V84" s="197">
        <f>(SUM('1.  LRAMVA Summary'!Q$55:Q$66)+SUM('1.  LRAMVA Summary'!Q$67:Q$68)*(MONTH($E84)-1)/12)*$H84</f>
        <v>0</v>
      </c>
      <c r="W84" s="198">
        <f t="shared" si="20"/>
        <v>0</v>
      </c>
    </row>
    <row r="85" spans="2:23">
      <c r="E85" s="181">
        <v>42309</v>
      </c>
      <c r="F85" s="181" t="s">
        <v>181</v>
      </c>
      <c r="G85" s="182" t="s">
        <v>69</v>
      </c>
      <c r="H85" s="196">
        <f t="shared" ref="H85:H86" si="23">C$34/12</f>
        <v>9.1666666666666665E-4</v>
      </c>
      <c r="I85" s="197">
        <f>(SUM('1.  LRAMVA Summary'!D$55:D$66)+SUM('1.  LRAMVA Summary'!D$67:D$68)*(MONTH($E85)-1)/12)*$H85</f>
        <v>0</v>
      </c>
      <c r="J85" s="197">
        <f>(SUM('1.  LRAMVA Summary'!E$55:E$66)+SUM('1.  LRAMVA Summary'!E$67:E$68)*(MONTH($E85)-1)/12)*$H85</f>
        <v>0</v>
      </c>
      <c r="K85" s="197">
        <f>(SUM('1.  LRAMVA Summary'!F$55:F$66)+SUM('1.  LRAMVA Summary'!F$67:F$68)*(MONTH($E85)-1)/12)*$H85</f>
        <v>0</v>
      </c>
      <c r="L85" s="197">
        <f>(SUM('1.  LRAMVA Summary'!G$55:G$66)+SUM('1.  LRAMVA Summary'!G$67:G$68)*(MONTH($E85)-1)/12)*$H85</f>
        <v>0</v>
      </c>
      <c r="M85" s="197">
        <f>(SUM('1.  LRAMVA Summary'!H$55:H$66)+SUM('1.  LRAMVA Summary'!H$67:H$68)*(MONTH($E85)-1)/12)*$H85</f>
        <v>0</v>
      </c>
      <c r="N85" s="197">
        <f>(SUM('1.  LRAMVA Summary'!I$55:I$66)+SUM('1.  LRAMVA Summary'!I$67:I$68)*(MONTH($E85)-1)/12)*$H85</f>
        <v>0</v>
      </c>
      <c r="O85" s="197">
        <f>(SUM('1.  LRAMVA Summary'!J$55:J$66)+SUM('1.  LRAMVA Summary'!J$67:J$68)*(MONTH($E85)-1)/12)*$H85</f>
        <v>0</v>
      </c>
      <c r="P85" s="197">
        <f>(SUM('1.  LRAMVA Summary'!K$55:K$66)+SUM('1.  LRAMVA Summary'!K$67:K$68)*(MONTH($E85)-1)/12)*$H85</f>
        <v>0</v>
      </c>
      <c r="Q85" s="197">
        <f>(SUM('1.  LRAMVA Summary'!L$55:L$66)+SUM('1.  LRAMVA Summary'!L$67:L$68)*(MONTH($E85)-1)/12)*$H85</f>
        <v>0</v>
      </c>
      <c r="R85" s="197">
        <f>(SUM('1.  LRAMVA Summary'!M$55:M$66)+SUM('1.  LRAMVA Summary'!M$67:M$68)*(MONTH($E85)-1)/12)*$H85</f>
        <v>0</v>
      </c>
      <c r="S85" s="197">
        <f>(SUM('1.  LRAMVA Summary'!N$55:N$66)+SUM('1.  LRAMVA Summary'!N$67:N$68)*(MONTH($E85)-1)/12)*$H85</f>
        <v>0</v>
      </c>
      <c r="T85" s="197">
        <f>(SUM('1.  LRAMVA Summary'!O$55:O$66)+SUM('1.  LRAMVA Summary'!O$67:O$68)*(MONTH($E85)-1)/12)*$H85</f>
        <v>0</v>
      </c>
      <c r="U85" s="197">
        <f>(SUM('1.  LRAMVA Summary'!P$55:P$66)+SUM('1.  LRAMVA Summary'!P$67:P$68)*(MONTH($E85)-1)/12)*$H85</f>
        <v>0</v>
      </c>
      <c r="V85" s="197">
        <f>(SUM('1.  LRAMVA Summary'!Q$55:Q$66)+SUM('1.  LRAMVA Summary'!Q$67:Q$68)*(MONTH($E85)-1)/12)*$H85</f>
        <v>0</v>
      </c>
      <c r="W85" s="198">
        <f t="shared" si="20"/>
        <v>0</v>
      </c>
    </row>
    <row r="86" spans="2:23">
      <c r="E86" s="181">
        <v>42339</v>
      </c>
      <c r="F86" s="181" t="s">
        <v>181</v>
      </c>
      <c r="G86" s="182" t="s">
        <v>69</v>
      </c>
      <c r="H86" s="196">
        <f t="shared" si="23"/>
        <v>9.1666666666666665E-4</v>
      </c>
      <c r="I86" s="197">
        <f>(SUM('1.  LRAMVA Summary'!D$55:D$66)+SUM('1.  LRAMVA Summary'!D$67:D$68)*(MONTH($E86)-1)/12)*$H86</f>
        <v>0</v>
      </c>
      <c r="J86" s="197">
        <f>(SUM('1.  LRAMVA Summary'!E$55:E$66)+SUM('1.  LRAMVA Summary'!E$67:E$68)*(MONTH($E86)-1)/12)*$H86</f>
        <v>0</v>
      </c>
      <c r="K86" s="197">
        <f>(SUM('1.  LRAMVA Summary'!F$55:F$66)+SUM('1.  LRAMVA Summary'!F$67:F$68)*(MONTH($E86)-1)/12)*$H86</f>
        <v>0</v>
      </c>
      <c r="L86" s="197">
        <f>(SUM('1.  LRAMVA Summary'!G$55:G$66)+SUM('1.  LRAMVA Summary'!G$67:G$68)*(MONTH($E86)-1)/12)*$H86</f>
        <v>0</v>
      </c>
      <c r="M86" s="197">
        <f>(SUM('1.  LRAMVA Summary'!H$55:H$66)+SUM('1.  LRAMVA Summary'!H$67:H$68)*(MONTH($E86)-1)/12)*$H86</f>
        <v>0</v>
      </c>
      <c r="N86" s="197">
        <f>(SUM('1.  LRAMVA Summary'!I$55:I$66)+SUM('1.  LRAMVA Summary'!I$67:I$68)*(MONTH($E86)-1)/12)*$H86</f>
        <v>0</v>
      </c>
      <c r="O86" s="197">
        <f>(SUM('1.  LRAMVA Summary'!J$55:J$66)+SUM('1.  LRAMVA Summary'!J$67:J$68)*(MONTH($E86)-1)/12)*$H86</f>
        <v>0</v>
      </c>
      <c r="P86" s="197">
        <f>(SUM('1.  LRAMVA Summary'!K$55:K$66)+SUM('1.  LRAMVA Summary'!K$67:K$68)*(MONTH($E86)-1)/12)*$H86</f>
        <v>0</v>
      </c>
      <c r="Q86" s="197">
        <f>(SUM('1.  LRAMVA Summary'!L$55:L$66)+SUM('1.  LRAMVA Summary'!L$67:L$68)*(MONTH($E86)-1)/12)*$H86</f>
        <v>0</v>
      </c>
      <c r="R86" s="197">
        <f>(SUM('1.  LRAMVA Summary'!M$55:M$66)+SUM('1.  LRAMVA Summary'!M$67:M$68)*(MONTH($E86)-1)/12)*$H86</f>
        <v>0</v>
      </c>
      <c r="S86" s="197">
        <f>(SUM('1.  LRAMVA Summary'!N$55:N$66)+SUM('1.  LRAMVA Summary'!N$67:N$68)*(MONTH($E86)-1)/12)*$H86</f>
        <v>0</v>
      </c>
      <c r="T86" s="197">
        <f>(SUM('1.  LRAMVA Summary'!O$55:O$66)+SUM('1.  LRAMVA Summary'!O$67:O$68)*(MONTH($E86)-1)/12)*$H86</f>
        <v>0</v>
      </c>
      <c r="U86" s="197">
        <f>(SUM('1.  LRAMVA Summary'!P$55:P$66)+SUM('1.  LRAMVA Summary'!P$67:P$68)*(MONTH($E86)-1)/12)*$H86</f>
        <v>0</v>
      </c>
      <c r="V86" s="197">
        <f>(SUM('1.  LRAMVA Summary'!Q$55:Q$66)+SUM('1.  LRAMVA Summary'!Q$67:Q$68)*(MONTH($E86)-1)/12)*$H86</f>
        <v>0</v>
      </c>
      <c r="W86" s="198">
        <f t="shared" si="20"/>
        <v>0</v>
      </c>
    </row>
    <row r="87" spans="2:23" ht="15.75" thickBot="1">
      <c r="E87" s="183" t="s">
        <v>462</v>
      </c>
      <c r="F87" s="183"/>
      <c r="G87" s="184"/>
      <c r="H87" s="185"/>
      <c r="I87" s="186">
        <f>SUM(I74:I86)</f>
        <v>0</v>
      </c>
      <c r="J87" s="186">
        <f>SUM(J74:J86)</f>
        <v>0</v>
      </c>
      <c r="K87" s="186">
        <f t="shared" ref="K87:O87" si="24">SUM(K74:K86)</f>
        <v>0</v>
      </c>
      <c r="L87" s="186">
        <f t="shared" si="24"/>
        <v>0</v>
      </c>
      <c r="M87" s="186">
        <f t="shared" si="24"/>
        <v>0</v>
      </c>
      <c r="N87" s="186">
        <f t="shared" si="24"/>
        <v>0</v>
      </c>
      <c r="O87" s="186">
        <f t="shared" si="24"/>
        <v>0</v>
      </c>
      <c r="P87" s="186">
        <f t="shared" ref="P87:V87" si="25">SUM(P74:P86)</f>
        <v>0</v>
      </c>
      <c r="Q87" s="186">
        <f t="shared" si="25"/>
        <v>0</v>
      </c>
      <c r="R87" s="186">
        <f t="shared" si="25"/>
        <v>0</v>
      </c>
      <c r="S87" s="186">
        <f t="shared" si="25"/>
        <v>0</v>
      </c>
      <c r="T87" s="186">
        <f t="shared" si="25"/>
        <v>0</v>
      </c>
      <c r="U87" s="186">
        <f t="shared" si="25"/>
        <v>0</v>
      </c>
      <c r="V87" s="186">
        <f t="shared" si="25"/>
        <v>0</v>
      </c>
      <c r="W87" s="186">
        <f>SUM(W74:W86)</f>
        <v>0</v>
      </c>
    </row>
    <row r="88" spans="2:23" ht="15.75" thickTop="1">
      <c r="E88" s="187" t="s">
        <v>67</v>
      </c>
      <c r="F88" s="187"/>
      <c r="G88" s="188"/>
      <c r="H88" s="189"/>
      <c r="I88" s="190"/>
      <c r="J88" s="190"/>
      <c r="K88" s="190"/>
      <c r="L88" s="190"/>
      <c r="M88" s="190"/>
      <c r="N88" s="190"/>
      <c r="O88" s="190"/>
      <c r="P88" s="190"/>
      <c r="Q88" s="190"/>
      <c r="R88" s="190"/>
      <c r="S88" s="190"/>
      <c r="T88" s="190"/>
      <c r="U88" s="190"/>
      <c r="V88" s="190"/>
      <c r="W88" s="191"/>
    </row>
    <row r="89" spans="2:23">
      <c r="E89" s="192" t="s">
        <v>428</v>
      </c>
      <c r="F89" s="192"/>
      <c r="G89" s="193"/>
      <c r="H89" s="194"/>
      <c r="I89" s="195">
        <f>I87+I88</f>
        <v>0</v>
      </c>
      <c r="J89" s="195">
        <f t="shared" ref="J89" si="26">J87+J88</f>
        <v>0</v>
      </c>
      <c r="K89" s="195">
        <f t="shared" ref="K89" si="27">K87+K88</f>
        <v>0</v>
      </c>
      <c r="L89" s="195">
        <f t="shared" ref="L89" si="28">L87+L88</f>
        <v>0</v>
      </c>
      <c r="M89" s="195">
        <f t="shared" ref="M89" si="29">M87+M88</f>
        <v>0</v>
      </c>
      <c r="N89" s="195">
        <f t="shared" ref="N89" si="30">N87+N88</f>
        <v>0</v>
      </c>
      <c r="O89" s="195">
        <f t="shared" ref="O89:U89" si="31">O87+O88</f>
        <v>0</v>
      </c>
      <c r="P89" s="195">
        <f t="shared" si="31"/>
        <v>0</v>
      </c>
      <c r="Q89" s="195">
        <f t="shared" si="31"/>
        <v>0</v>
      </c>
      <c r="R89" s="195">
        <f t="shared" si="31"/>
        <v>0</v>
      </c>
      <c r="S89" s="195">
        <f t="shared" si="31"/>
        <v>0</v>
      </c>
      <c r="T89" s="195">
        <f t="shared" si="31"/>
        <v>0</v>
      </c>
      <c r="U89" s="195">
        <f t="shared" si="31"/>
        <v>0</v>
      </c>
      <c r="V89" s="195">
        <f t="shared" ref="V89" si="32">V87+V88</f>
        <v>0</v>
      </c>
      <c r="W89" s="195">
        <f t="shared" ref="W89" si="33">W87+W88</f>
        <v>0</v>
      </c>
    </row>
    <row r="90" spans="2:23">
      <c r="E90" s="181">
        <v>42370</v>
      </c>
      <c r="F90" s="181" t="s">
        <v>183</v>
      </c>
      <c r="G90" s="182" t="s">
        <v>65</v>
      </c>
      <c r="H90" s="196">
        <f>$C$35/12</f>
        <v>9.1666666666666665E-4</v>
      </c>
      <c r="I90" s="197">
        <f>(SUM('1.  LRAMVA Summary'!D$55:D$69)+SUM('1.  LRAMVA Summary'!D$70:D$71)*(MONTH($E90)-1)/12)*$H90</f>
        <v>0</v>
      </c>
      <c r="J90" s="197">
        <f>(SUM('1.  LRAMVA Summary'!E$55:E$69)+SUM('1.  LRAMVA Summary'!E$70:E$71)*(MONTH($E90)-1)/12)*$H90</f>
        <v>0</v>
      </c>
      <c r="K90" s="197">
        <f>(SUM('1.  LRAMVA Summary'!F$55:F$69)+SUM('1.  LRAMVA Summary'!F$70:F$71)*(MONTH($E90)-1)/12)*$H90</f>
        <v>0</v>
      </c>
      <c r="L90" s="197">
        <f>(SUM('1.  LRAMVA Summary'!G$55:G$69)+SUM('1.  LRAMVA Summary'!G$70:G$71)*(MONTH($E90)-1)/12)*$H90</f>
        <v>0</v>
      </c>
      <c r="M90" s="197">
        <f>(SUM('1.  LRAMVA Summary'!H$55:H$69)+SUM('1.  LRAMVA Summary'!H$70:H$71)*(MONTH($E90)-1)/12)*$H90</f>
        <v>0</v>
      </c>
      <c r="N90" s="197">
        <f>(SUM('1.  LRAMVA Summary'!I$55:I$69)+SUM('1.  LRAMVA Summary'!I$70:I$71)*(MONTH($E90)-1)/12)*$H90</f>
        <v>0</v>
      </c>
      <c r="O90" s="197">
        <f>(SUM('1.  LRAMVA Summary'!J$55:J$69)+SUM('1.  LRAMVA Summary'!J$70:J$71)*(MONTH($E90)-1)/12)*$H90</f>
        <v>0</v>
      </c>
      <c r="P90" s="197">
        <f>(SUM('1.  LRAMVA Summary'!K$55:K$69)+SUM('1.  LRAMVA Summary'!K$70:K$71)*(MONTH($E90)-1)/12)*$H90</f>
        <v>0</v>
      </c>
      <c r="Q90" s="197">
        <f>(SUM('1.  LRAMVA Summary'!L$55:L$69)+SUM('1.  LRAMVA Summary'!L$70:L$71)*(MONTH($E90)-1)/12)*$H90</f>
        <v>0</v>
      </c>
      <c r="R90" s="197">
        <f>(SUM('1.  LRAMVA Summary'!M$55:M$69)+SUM('1.  LRAMVA Summary'!M$70:M$71)*(MONTH($E90)-1)/12)*$H90</f>
        <v>0</v>
      </c>
      <c r="S90" s="197">
        <f>(SUM('1.  LRAMVA Summary'!N$55:N$69)+SUM('1.  LRAMVA Summary'!N$70:N$71)*(MONTH($E90)-1)/12)*$H90</f>
        <v>0</v>
      </c>
      <c r="T90" s="197">
        <f>(SUM('1.  LRAMVA Summary'!O$55:O$69)+SUM('1.  LRAMVA Summary'!O$70:O$71)*(MONTH($E90)-1)/12)*$H90</f>
        <v>0</v>
      </c>
      <c r="U90" s="197">
        <f>(SUM('1.  LRAMVA Summary'!P$55:P$69)+SUM('1.  LRAMVA Summary'!P$70:P$71)*(MONTH($E90)-1)/12)*$H90</f>
        <v>0</v>
      </c>
      <c r="V90" s="197">
        <f>(SUM('1.  LRAMVA Summary'!Q$55:Q$69)+SUM('1.  LRAMVA Summary'!Q$70:Q$71)*(MONTH($E90)-1)/12)*$H90</f>
        <v>0</v>
      </c>
      <c r="W90" s="198">
        <f>SUM(I90:V90)</f>
        <v>0</v>
      </c>
    </row>
    <row r="91" spans="2:23">
      <c r="E91" s="181">
        <v>42401</v>
      </c>
      <c r="F91" s="181" t="s">
        <v>183</v>
      </c>
      <c r="G91" s="182" t="s">
        <v>65</v>
      </c>
      <c r="H91" s="196">
        <f t="shared" ref="H91:H92" si="34">$C$35/12</f>
        <v>9.1666666666666665E-4</v>
      </c>
      <c r="I91" s="197">
        <f>(SUM('1.  LRAMVA Summary'!D$55:D$69)+SUM('1.  LRAMVA Summary'!D$70:D$71)*(MONTH($E91)-1)/12)*$H91</f>
        <v>0</v>
      </c>
      <c r="J91" s="197">
        <f>(SUM('1.  LRAMVA Summary'!E$55:E$69)+SUM('1.  LRAMVA Summary'!E$70:E$71)*(MONTH($E91)-1)/12)*$H91</f>
        <v>0</v>
      </c>
      <c r="K91" s="197">
        <f>(SUM('1.  LRAMVA Summary'!F$55:F$69)+SUM('1.  LRAMVA Summary'!F$70:F$71)*(MONTH($E91)-1)/12)*$H91</f>
        <v>0</v>
      </c>
      <c r="L91" s="197">
        <f>(SUM('1.  LRAMVA Summary'!G$55:G$69)+SUM('1.  LRAMVA Summary'!G$70:G$71)*(MONTH($E91)-1)/12)*$H91</f>
        <v>0</v>
      </c>
      <c r="M91" s="197">
        <f>(SUM('1.  LRAMVA Summary'!H$55:H$69)+SUM('1.  LRAMVA Summary'!H$70:H$71)*(MONTH($E91)-1)/12)*$H91</f>
        <v>0</v>
      </c>
      <c r="N91" s="197">
        <f>(SUM('1.  LRAMVA Summary'!I$55:I$69)+SUM('1.  LRAMVA Summary'!I$70:I$71)*(MONTH($E91)-1)/12)*$H91</f>
        <v>0</v>
      </c>
      <c r="O91" s="197">
        <f>(SUM('1.  LRAMVA Summary'!J$55:J$69)+SUM('1.  LRAMVA Summary'!J$70:J$71)*(MONTH($E91)-1)/12)*$H91</f>
        <v>0</v>
      </c>
      <c r="P91" s="197">
        <f>(SUM('1.  LRAMVA Summary'!K$55:K$69)+SUM('1.  LRAMVA Summary'!K$70:K$71)*(MONTH($E91)-1)/12)*$H91</f>
        <v>0</v>
      </c>
      <c r="Q91" s="197">
        <f>(SUM('1.  LRAMVA Summary'!L$55:L$69)+SUM('1.  LRAMVA Summary'!L$70:L$71)*(MONTH($E91)-1)/12)*$H91</f>
        <v>0</v>
      </c>
      <c r="R91" s="197">
        <f>(SUM('1.  LRAMVA Summary'!M$55:M$69)+SUM('1.  LRAMVA Summary'!M$70:M$71)*(MONTH($E91)-1)/12)*$H91</f>
        <v>0</v>
      </c>
      <c r="S91" s="197">
        <f>(SUM('1.  LRAMVA Summary'!N$55:N$69)+SUM('1.  LRAMVA Summary'!N$70:N$71)*(MONTH($E91)-1)/12)*$H91</f>
        <v>0</v>
      </c>
      <c r="T91" s="197">
        <f>(SUM('1.  LRAMVA Summary'!O$55:O$69)+SUM('1.  LRAMVA Summary'!O$70:O$71)*(MONTH($E91)-1)/12)*$H91</f>
        <v>0</v>
      </c>
      <c r="U91" s="197">
        <f>(SUM('1.  LRAMVA Summary'!P$55:P$69)+SUM('1.  LRAMVA Summary'!P$70:P$71)*(MONTH($E91)-1)/12)*$H91</f>
        <v>0</v>
      </c>
      <c r="V91" s="197">
        <f>(SUM('1.  LRAMVA Summary'!Q$55:Q$69)+SUM('1.  LRAMVA Summary'!Q$70:Q$71)*(MONTH($E91)-1)/12)*$H91</f>
        <v>0</v>
      </c>
      <c r="W91" s="198">
        <f t="shared" ref="W91:W101" si="35">SUM(I91:V91)</f>
        <v>0</v>
      </c>
    </row>
    <row r="92" spans="2:23" ht="14.25" customHeight="1">
      <c r="E92" s="181">
        <v>42430</v>
      </c>
      <c r="F92" s="181" t="s">
        <v>183</v>
      </c>
      <c r="G92" s="182" t="s">
        <v>65</v>
      </c>
      <c r="H92" s="196">
        <f t="shared" si="34"/>
        <v>9.1666666666666665E-4</v>
      </c>
      <c r="I92" s="197">
        <f>(SUM('1.  LRAMVA Summary'!D$55:D$69)+SUM('1.  LRAMVA Summary'!D$70:D$71)*(MONTH($E92)-1)/12)*$H92</f>
        <v>0</v>
      </c>
      <c r="J92" s="197">
        <f>(SUM('1.  LRAMVA Summary'!E$55:E$69)+SUM('1.  LRAMVA Summary'!E$70:E$71)*(MONTH($E92)-1)/12)*$H92</f>
        <v>0</v>
      </c>
      <c r="K92" s="197">
        <f>(SUM('1.  LRAMVA Summary'!F$55:F$69)+SUM('1.  LRAMVA Summary'!F$70:F$71)*(MONTH($E92)-1)/12)*$H92</f>
        <v>0</v>
      </c>
      <c r="L92" s="197">
        <f>(SUM('1.  LRAMVA Summary'!G$55:G$69)+SUM('1.  LRAMVA Summary'!G$70:G$71)*(MONTH($E92)-1)/12)*$H92</f>
        <v>0</v>
      </c>
      <c r="M92" s="197">
        <f>(SUM('1.  LRAMVA Summary'!H$55:H$69)+SUM('1.  LRAMVA Summary'!H$70:H$71)*(MONTH($E92)-1)/12)*$H92</f>
        <v>0</v>
      </c>
      <c r="N92" s="197">
        <f>(SUM('1.  LRAMVA Summary'!I$55:I$69)+SUM('1.  LRAMVA Summary'!I$70:I$71)*(MONTH($E92)-1)/12)*$H92</f>
        <v>0</v>
      </c>
      <c r="O92" s="197">
        <f>(SUM('1.  LRAMVA Summary'!J$55:J$69)+SUM('1.  LRAMVA Summary'!J$70:J$71)*(MONTH($E92)-1)/12)*$H92</f>
        <v>0</v>
      </c>
      <c r="P92" s="197">
        <f>(SUM('1.  LRAMVA Summary'!K$55:K$69)+SUM('1.  LRAMVA Summary'!K$70:K$71)*(MONTH($E92)-1)/12)*$H92</f>
        <v>0</v>
      </c>
      <c r="Q92" s="197">
        <f>(SUM('1.  LRAMVA Summary'!L$55:L$69)+SUM('1.  LRAMVA Summary'!L$70:L$71)*(MONTH($E92)-1)/12)*$H92</f>
        <v>0</v>
      </c>
      <c r="R92" s="197">
        <f>(SUM('1.  LRAMVA Summary'!M$55:M$69)+SUM('1.  LRAMVA Summary'!M$70:M$71)*(MONTH($E92)-1)/12)*$H92</f>
        <v>0</v>
      </c>
      <c r="S92" s="197">
        <f>(SUM('1.  LRAMVA Summary'!N$55:N$69)+SUM('1.  LRAMVA Summary'!N$70:N$71)*(MONTH($E92)-1)/12)*$H92</f>
        <v>0</v>
      </c>
      <c r="T92" s="197">
        <f>(SUM('1.  LRAMVA Summary'!O$55:O$69)+SUM('1.  LRAMVA Summary'!O$70:O$71)*(MONTH($E92)-1)/12)*$H92</f>
        <v>0</v>
      </c>
      <c r="U92" s="197">
        <f>(SUM('1.  LRAMVA Summary'!P$55:P$69)+SUM('1.  LRAMVA Summary'!P$70:P$71)*(MONTH($E92)-1)/12)*$H92</f>
        <v>0</v>
      </c>
      <c r="V92" s="197">
        <f>(SUM('1.  LRAMVA Summary'!Q$55:Q$69)+SUM('1.  LRAMVA Summary'!Q$70:Q$71)*(MONTH($E92)-1)/12)*$H92</f>
        <v>0</v>
      </c>
      <c r="W92" s="198">
        <f t="shared" si="35"/>
        <v>0</v>
      </c>
    </row>
    <row r="93" spans="2:23" s="8" customFormat="1">
      <c r="B93" s="10"/>
      <c r="C93" s="1"/>
      <c r="D93" s="1"/>
      <c r="E93" s="181">
        <v>42461</v>
      </c>
      <c r="F93" s="181" t="s">
        <v>183</v>
      </c>
      <c r="G93" s="182" t="s">
        <v>66</v>
      </c>
      <c r="H93" s="196">
        <f>$C$36/12</f>
        <v>9.1666666666666665E-4</v>
      </c>
      <c r="I93" s="197">
        <f>(SUM('1.  LRAMVA Summary'!D$55:D$69)+SUM('1.  LRAMVA Summary'!D$70:D$71)*(MONTH($E93)-1)/12)*$H93</f>
        <v>0</v>
      </c>
      <c r="J93" s="197">
        <f>(SUM('1.  LRAMVA Summary'!E$55:E$69)+SUM('1.  LRAMVA Summary'!E$70:E$71)*(MONTH($E93)-1)/12)*$H93</f>
        <v>0</v>
      </c>
      <c r="K93" s="197">
        <f>(SUM('1.  LRAMVA Summary'!F$55:F$69)+SUM('1.  LRAMVA Summary'!F$70:F$71)*(MONTH($E93)-1)/12)*$H93</f>
        <v>0</v>
      </c>
      <c r="L93" s="197">
        <f>(SUM('1.  LRAMVA Summary'!G$55:G$69)+SUM('1.  LRAMVA Summary'!G$70:G$71)*(MONTH($E93)-1)/12)*$H93</f>
        <v>0</v>
      </c>
      <c r="M93" s="197">
        <f>(SUM('1.  LRAMVA Summary'!H$55:H$69)+SUM('1.  LRAMVA Summary'!H$70:H$71)*(MONTH($E93)-1)/12)*$H93</f>
        <v>0</v>
      </c>
      <c r="N93" s="197">
        <f>(SUM('1.  LRAMVA Summary'!I$55:I$69)+SUM('1.  LRAMVA Summary'!I$70:I$71)*(MONTH($E93)-1)/12)*$H93</f>
        <v>0</v>
      </c>
      <c r="O93" s="197">
        <f>(SUM('1.  LRAMVA Summary'!J$55:J$69)+SUM('1.  LRAMVA Summary'!J$70:J$71)*(MONTH($E93)-1)/12)*$H93</f>
        <v>0</v>
      </c>
      <c r="P93" s="197">
        <f>(SUM('1.  LRAMVA Summary'!K$55:K$69)+SUM('1.  LRAMVA Summary'!K$70:K$71)*(MONTH($E93)-1)/12)*$H93</f>
        <v>0</v>
      </c>
      <c r="Q93" s="197">
        <f>(SUM('1.  LRAMVA Summary'!L$55:L$69)+SUM('1.  LRAMVA Summary'!L$70:L$71)*(MONTH($E93)-1)/12)*$H93</f>
        <v>0</v>
      </c>
      <c r="R93" s="197">
        <f>(SUM('1.  LRAMVA Summary'!M$55:M$69)+SUM('1.  LRAMVA Summary'!M$70:M$71)*(MONTH($E93)-1)/12)*$H93</f>
        <v>0</v>
      </c>
      <c r="S93" s="197">
        <f>(SUM('1.  LRAMVA Summary'!N$55:N$69)+SUM('1.  LRAMVA Summary'!N$70:N$71)*(MONTH($E93)-1)/12)*$H93</f>
        <v>0</v>
      </c>
      <c r="T93" s="197">
        <f>(SUM('1.  LRAMVA Summary'!O$55:O$69)+SUM('1.  LRAMVA Summary'!O$70:O$71)*(MONTH($E93)-1)/12)*$H93</f>
        <v>0</v>
      </c>
      <c r="U93" s="197">
        <f>(SUM('1.  LRAMVA Summary'!P$55:P$69)+SUM('1.  LRAMVA Summary'!P$70:P$71)*(MONTH($E93)-1)/12)*$H93</f>
        <v>0</v>
      </c>
      <c r="V93" s="197">
        <f>(SUM('1.  LRAMVA Summary'!Q$55:Q$69)+SUM('1.  LRAMVA Summary'!Q$70:Q$71)*(MONTH($E93)-1)/12)*$H93</f>
        <v>0</v>
      </c>
      <c r="W93" s="198">
        <f t="shared" si="35"/>
        <v>0</v>
      </c>
    </row>
    <row r="94" spans="2:23">
      <c r="E94" s="181">
        <v>42491</v>
      </c>
      <c r="F94" s="181" t="s">
        <v>183</v>
      </c>
      <c r="G94" s="182" t="s">
        <v>66</v>
      </c>
      <c r="H94" s="196">
        <f t="shared" ref="H94:H95" si="36">$C$36/12</f>
        <v>9.1666666666666665E-4</v>
      </c>
      <c r="I94" s="197">
        <f>(SUM('1.  LRAMVA Summary'!D$55:D$69)+SUM('1.  LRAMVA Summary'!D$70:D$71)*(MONTH($E94)-1)/12)*$H94</f>
        <v>0</v>
      </c>
      <c r="J94" s="197">
        <f>(SUM('1.  LRAMVA Summary'!E$55:E$69)+SUM('1.  LRAMVA Summary'!E$70:E$71)*(MONTH($E94)-1)/12)*$H94</f>
        <v>0</v>
      </c>
      <c r="K94" s="197">
        <f>(SUM('1.  LRAMVA Summary'!F$55:F$69)+SUM('1.  LRAMVA Summary'!F$70:F$71)*(MONTH($E94)-1)/12)*$H94</f>
        <v>0</v>
      </c>
      <c r="L94" s="197">
        <f>(SUM('1.  LRAMVA Summary'!G$55:G$69)+SUM('1.  LRAMVA Summary'!G$70:G$71)*(MONTH($E94)-1)/12)*$H94</f>
        <v>0</v>
      </c>
      <c r="M94" s="197">
        <f>(SUM('1.  LRAMVA Summary'!H$55:H$69)+SUM('1.  LRAMVA Summary'!H$70:H$71)*(MONTH($E94)-1)/12)*$H94</f>
        <v>0</v>
      </c>
      <c r="N94" s="197">
        <f>(SUM('1.  LRAMVA Summary'!I$55:I$69)+SUM('1.  LRAMVA Summary'!I$70:I$71)*(MONTH($E94)-1)/12)*$H94</f>
        <v>0</v>
      </c>
      <c r="O94" s="197">
        <f>(SUM('1.  LRAMVA Summary'!J$55:J$69)+SUM('1.  LRAMVA Summary'!J$70:J$71)*(MONTH($E94)-1)/12)*$H94</f>
        <v>0</v>
      </c>
      <c r="P94" s="197">
        <f>(SUM('1.  LRAMVA Summary'!K$55:K$69)+SUM('1.  LRAMVA Summary'!K$70:K$71)*(MONTH($E94)-1)/12)*$H94</f>
        <v>0</v>
      </c>
      <c r="Q94" s="197">
        <f>(SUM('1.  LRAMVA Summary'!L$55:L$69)+SUM('1.  LRAMVA Summary'!L$70:L$71)*(MONTH($E94)-1)/12)*$H94</f>
        <v>0</v>
      </c>
      <c r="R94" s="197">
        <f>(SUM('1.  LRAMVA Summary'!M$55:M$69)+SUM('1.  LRAMVA Summary'!M$70:M$71)*(MONTH($E94)-1)/12)*$H94</f>
        <v>0</v>
      </c>
      <c r="S94" s="197">
        <f>(SUM('1.  LRAMVA Summary'!N$55:N$69)+SUM('1.  LRAMVA Summary'!N$70:N$71)*(MONTH($E94)-1)/12)*$H94</f>
        <v>0</v>
      </c>
      <c r="T94" s="197">
        <f>(SUM('1.  LRAMVA Summary'!O$55:O$69)+SUM('1.  LRAMVA Summary'!O$70:O$71)*(MONTH($E94)-1)/12)*$H94</f>
        <v>0</v>
      </c>
      <c r="U94" s="197">
        <f>(SUM('1.  LRAMVA Summary'!P$55:P$69)+SUM('1.  LRAMVA Summary'!P$70:P$71)*(MONTH($E94)-1)/12)*$H94</f>
        <v>0</v>
      </c>
      <c r="V94" s="197">
        <f>(SUM('1.  LRAMVA Summary'!Q$55:Q$69)+SUM('1.  LRAMVA Summary'!Q$70:Q$71)*(MONTH($E94)-1)/12)*$H94</f>
        <v>0</v>
      </c>
      <c r="W94" s="198">
        <f t="shared" si="35"/>
        <v>0</v>
      </c>
    </row>
    <row r="95" spans="2:23" s="205" customFormat="1">
      <c r="B95" s="1"/>
      <c r="C95" s="1"/>
      <c r="D95" s="1"/>
      <c r="E95" s="181">
        <v>42522</v>
      </c>
      <c r="F95" s="181" t="s">
        <v>183</v>
      </c>
      <c r="G95" s="182" t="s">
        <v>66</v>
      </c>
      <c r="H95" s="196">
        <f t="shared" si="36"/>
        <v>9.1666666666666665E-4</v>
      </c>
      <c r="I95" s="197">
        <f>(SUM('1.  LRAMVA Summary'!D$55:D$69)+SUM('1.  LRAMVA Summary'!D$70:D$71)*(MONTH($E95)-1)/12)*$H95</f>
        <v>0</v>
      </c>
      <c r="J95" s="197">
        <f>(SUM('1.  LRAMVA Summary'!E$55:E$69)+SUM('1.  LRAMVA Summary'!E$70:E$71)*(MONTH($E95)-1)/12)*$H95</f>
        <v>0</v>
      </c>
      <c r="K95" s="197">
        <f>(SUM('1.  LRAMVA Summary'!F$55:F$69)+SUM('1.  LRAMVA Summary'!F$70:F$71)*(MONTH($E95)-1)/12)*$H95</f>
        <v>0</v>
      </c>
      <c r="L95" s="197">
        <f>(SUM('1.  LRAMVA Summary'!G$55:G$69)+SUM('1.  LRAMVA Summary'!G$70:G$71)*(MONTH($E95)-1)/12)*$H95</f>
        <v>0</v>
      </c>
      <c r="M95" s="197">
        <f>(SUM('1.  LRAMVA Summary'!H$55:H$69)+SUM('1.  LRAMVA Summary'!H$70:H$71)*(MONTH($E95)-1)/12)*$H95</f>
        <v>0</v>
      </c>
      <c r="N95" s="197">
        <f>(SUM('1.  LRAMVA Summary'!I$55:I$69)+SUM('1.  LRAMVA Summary'!I$70:I$71)*(MONTH($E95)-1)/12)*$H95</f>
        <v>0</v>
      </c>
      <c r="O95" s="197">
        <f>(SUM('1.  LRAMVA Summary'!J$55:J$69)+SUM('1.  LRAMVA Summary'!J$70:J$71)*(MONTH($E95)-1)/12)*$H95</f>
        <v>0</v>
      </c>
      <c r="P95" s="197">
        <f>(SUM('1.  LRAMVA Summary'!K$55:K$69)+SUM('1.  LRAMVA Summary'!K$70:K$71)*(MONTH($E95)-1)/12)*$H95</f>
        <v>0</v>
      </c>
      <c r="Q95" s="197">
        <f>(SUM('1.  LRAMVA Summary'!L$55:L$69)+SUM('1.  LRAMVA Summary'!L$70:L$71)*(MONTH($E95)-1)/12)*$H95</f>
        <v>0</v>
      </c>
      <c r="R95" s="197">
        <f>(SUM('1.  LRAMVA Summary'!M$55:M$69)+SUM('1.  LRAMVA Summary'!M$70:M$71)*(MONTH($E95)-1)/12)*$H95</f>
        <v>0</v>
      </c>
      <c r="S95" s="197">
        <f>(SUM('1.  LRAMVA Summary'!N$55:N$69)+SUM('1.  LRAMVA Summary'!N$70:N$71)*(MONTH($E95)-1)/12)*$H95</f>
        <v>0</v>
      </c>
      <c r="T95" s="197">
        <f>(SUM('1.  LRAMVA Summary'!O$55:O$69)+SUM('1.  LRAMVA Summary'!O$70:O$71)*(MONTH($E95)-1)/12)*$H95</f>
        <v>0</v>
      </c>
      <c r="U95" s="197">
        <f>(SUM('1.  LRAMVA Summary'!P$55:P$69)+SUM('1.  LRAMVA Summary'!P$70:P$71)*(MONTH($E95)-1)/12)*$H95</f>
        <v>0</v>
      </c>
      <c r="V95" s="197">
        <f>(SUM('1.  LRAMVA Summary'!Q$55:Q$69)+SUM('1.  LRAMVA Summary'!Q$70:Q$71)*(MONTH($E95)-1)/12)*$H95</f>
        <v>0</v>
      </c>
      <c r="W95" s="198">
        <f t="shared" si="35"/>
        <v>0</v>
      </c>
    </row>
    <row r="96" spans="2:23">
      <c r="E96" s="181">
        <v>42552</v>
      </c>
      <c r="F96" s="181" t="s">
        <v>183</v>
      </c>
      <c r="G96" s="182" t="s">
        <v>68</v>
      </c>
      <c r="H96" s="196">
        <f>$C$37/12</f>
        <v>9.1666666666666665E-4</v>
      </c>
      <c r="I96" s="197">
        <f>(SUM('1.  LRAMVA Summary'!D$55:D$69)+SUM('1.  LRAMVA Summary'!D$70:D$71)*(MONTH($E96)-1)/12)*$H96</f>
        <v>0</v>
      </c>
      <c r="J96" s="197">
        <f>(SUM('1.  LRAMVA Summary'!E$55:E$69)+SUM('1.  LRAMVA Summary'!E$70:E$71)*(MONTH($E96)-1)/12)*$H96</f>
        <v>0</v>
      </c>
      <c r="K96" s="197">
        <f>(SUM('1.  LRAMVA Summary'!F$55:F$69)+SUM('1.  LRAMVA Summary'!F$70:F$71)*(MONTH($E96)-1)/12)*$H96</f>
        <v>0</v>
      </c>
      <c r="L96" s="197">
        <f>(SUM('1.  LRAMVA Summary'!G$55:G$69)+SUM('1.  LRAMVA Summary'!G$70:G$71)*(MONTH($E96)-1)/12)*$H96</f>
        <v>0</v>
      </c>
      <c r="M96" s="197">
        <f>(SUM('1.  LRAMVA Summary'!H$55:H$69)+SUM('1.  LRAMVA Summary'!H$70:H$71)*(MONTH($E96)-1)/12)*$H96</f>
        <v>0</v>
      </c>
      <c r="N96" s="197">
        <f>(SUM('1.  LRAMVA Summary'!I$55:I$69)+SUM('1.  LRAMVA Summary'!I$70:I$71)*(MONTH($E96)-1)/12)*$H96</f>
        <v>0</v>
      </c>
      <c r="O96" s="197">
        <f>(SUM('1.  LRAMVA Summary'!J$55:J$69)+SUM('1.  LRAMVA Summary'!J$70:J$71)*(MONTH($E96)-1)/12)*$H96</f>
        <v>0</v>
      </c>
      <c r="P96" s="197">
        <f>(SUM('1.  LRAMVA Summary'!K$55:K$69)+SUM('1.  LRAMVA Summary'!K$70:K$71)*(MONTH($E96)-1)/12)*$H96</f>
        <v>0</v>
      </c>
      <c r="Q96" s="197">
        <f>(SUM('1.  LRAMVA Summary'!L$55:L$69)+SUM('1.  LRAMVA Summary'!L$70:L$71)*(MONTH($E96)-1)/12)*$H96</f>
        <v>0</v>
      </c>
      <c r="R96" s="197">
        <f>(SUM('1.  LRAMVA Summary'!M$55:M$69)+SUM('1.  LRAMVA Summary'!M$70:M$71)*(MONTH($E96)-1)/12)*$H96</f>
        <v>0</v>
      </c>
      <c r="S96" s="197">
        <f>(SUM('1.  LRAMVA Summary'!N$55:N$69)+SUM('1.  LRAMVA Summary'!N$70:N$71)*(MONTH($E96)-1)/12)*$H96</f>
        <v>0</v>
      </c>
      <c r="T96" s="197">
        <f>(SUM('1.  LRAMVA Summary'!O$55:O$69)+SUM('1.  LRAMVA Summary'!O$70:O$71)*(MONTH($E96)-1)/12)*$H96</f>
        <v>0</v>
      </c>
      <c r="U96" s="197">
        <f>(SUM('1.  LRAMVA Summary'!P$55:P$69)+SUM('1.  LRAMVA Summary'!P$70:P$71)*(MONTH($E96)-1)/12)*$H96</f>
        <v>0</v>
      </c>
      <c r="V96" s="197">
        <f>(SUM('1.  LRAMVA Summary'!Q$55:Q$69)+SUM('1.  LRAMVA Summary'!Q$70:Q$71)*(MONTH($E96)-1)/12)*$H96</f>
        <v>0</v>
      </c>
      <c r="W96" s="198">
        <f t="shared" si="35"/>
        <v>0</v>
      </c>
    </row>
    <row r="97" spans="2:23">
      <c r="E97" s="181">
        <v>42583</v>
      </c>
      <c r="F97" s="181" t="s">
        <v>183</v>
      </c>
      <c r="G97" s="182" t="s">
        <v>68</v>
      </c>
      <c r="H97" s="196">
        <f t="shared" ref="H97:H98" si="37">$C$37/12</f>
        <v>9.1666666666666665E-4</v>
      </c>
      <c r="I97" s="197">
        <f>(SUM('1.  LRAMVA Summary'!D$55:D$69)+SUM('1.  LRAMVA Summary'!D$70:D$71)*(MONTH($E97)-1)/12)*$H97</f>
        <v>0</v>
      </c>
      <c r="J97" s="197">
        <f>(SUM('1.  LRAMVA Summary'!E$55:E$69)+SUM('1.  LRAMVA Summary'!E$70:E$71)*(MONTH($E97)-1)/12)*$H97</f>
        <v>0</v>
      </c>
      <c r="K97" s="197">
        <f>(SUM('1.  LRAMVA Summary'!F$55:F$69)+SUM('1.  LRAMVA Summary'!F$70:F$71)*(MONTH($E97)-1)/12)*$H97</f>
        <v>0</v>
      </c>
      <c r="L97" s="197">
        <f>(SUM('1.  LRAMVA Summary'!G$55:G$69)+SUM('1.  LRAMVA Summary'!G$70:G$71)*(MONTH($E97)-1)/12)*$H97</f>
        <v>0</v>
      </c>
      <c r="M97" s="197">
        <f>(SUM('1.  LRAMVA Summary'!H$55:H$69)+SUM('1.  LRAMVA Summary'!H$70:H$71)*(MONTH($E97)-1)/12)*$H97</f>
        <v>0</v>
      </c>
      <c r="N97" s="197">
        <f>(SUM('1.  LRAMVA Summary'!I$55:I$69)+SUM('1.  LRAMVA Summary'!I$70:I$71)*(MONTH($E97)-1)/12)*$H97</f>
        <v>0</v>
      </c>
      <c r="O97" s="197">
        <f>(SUM('1.  LRAMVA Summary'!J$55:J$69)+SUM('1.  LRAMVA Summary'!J$70:J$71)*(MONTH($E97)-1)/12)*$H97</f>
        <v>0</v>
      </c>
      <c r="P97" s="197">
        <f>(SUM('1.  LRAMVA Summary'!K$55:K$69)+SUM('1.  LRAMVA Summary'!K$70:K$71)*(MONTH($E97)-1)/12)*$H97</f>
        <v>0</v>
      </c>
      <c r="Q97" s="197">
        <f>(SUM('1.  LRAMVA Summary'!L$55:L$69)+SUM('1.  LRAMVA Summary'!L$70:L$71)*(MONTH($E97)-1)/12)*$H97</f>
        <v>0</v>
      </c>
      <c r="R97" s="197">
        <f>(SUM('1.  LRAMVA Summary'!M$55:M$69)+SUM('1.  LRAMVA Summary'!M$70:M$71)*(MONTH($E97)-1)/12)*$H97</f>
        <v>0</v>
      </c>
      <c r="S97" s="197">
        <f>(SUM('1.  LRAMVA Summary'!N$55:N$69)+SUM('1.  LRAMVA Summary'!N$70:N$71)*(MONTH($E97)-1)/12)*$H97</f>
        <v>0</v>
      </c>
      <c r="T97" s="197">
        <f>(SUM('1.  LRAMVA Summary'!O$55:O$69)+SUM('1.  LRAMVA Summary'!O$70:O$71)*(MONTH($E97)-1)/12)*$H97</f>
        <v>0</v>
      </c>
      <c r="U97" s="197">
        <f>(SUM('1.  LRAMVA Summary'!P$55:P$69)+SUM('1.  LRAMVA Summary'!P$70:P$71)*(MONTH($E97)-1)/12)*$H97</f>
        <v>0</v>
      </c>
      <c r="V97" s="197">
        <f>(SUM('1.  LRAMVA Summary'!Q$55:Q$69)+SUM('1.  LRAMVA Summary'!Q$70:Q$71)*(MONTH($E97)-1)/12)*$H97</f>
        <v>0</v>
      </c>
      <c r="W97" s="198">
        <f t="shared" si="35"/>
        <v>0</v>
      </c>
    </row>
    <row r="98" spans="2:23">
      <c r="E98" s="181">
        <v>42614</v>
      </c>
      <c r="F98" s="181" t="s">
        <v>183</v>
      </c>
      <c r="G98" s="182" t="s">
        <v>68</v>
      </c>
      <c r="H98" s="196">
        <f t="shared" si="37"/>
        <v>9.1666666666666665E-4</v>
      </c>
      <c r="I98" s="197">
        <f>(SUM('1.  LRAMVA Summary'!D$55:D$69)+SUM('1.  LRAMVA Summary'!D$70:D$71)*(MONTH($E98)-1)/12)*$H98</f>
        <v>0</v>
      </c>
      <c r="J98" s="197">
        <f>(SUM('1.  LRAMVA Summary'!E$55:E$69)+SUM('1.  LRAMVA Summary'!E$70:E$71)*(MONTH($E98)-1)/12)*$H98</f>
        <v>0</v>
      </c>
      <c r="K98" s="197">
        <f>(SUM('1.  LRAMVA Summary'!F$55:F$69)+SUM('1.  LRAMVA Summary'!F$70:F$71)*(MONTH($E98)-1)/12)*$H98</f>
        <v>0</v>
      </c>
      <c r="L98" s="197">
        <f>(SUM('1.  LRAMVA Summary'!G$55:G$69)+SUM('1.  LRAMVA Summary'!G$70:G$71)*(MONTH($E98)-1)/12)*$H98</f>
        <v>0</v>
      </c>
      <c r="M98" s="197">
        <f>(SUM('1.  LRAMVA Summary'!H$55:H$69)+SUM('1.  LRAMVA Summary'!H$70:H$71)*(MONTH($E98)-1)/12)*$H98</f>
        <v>0</v>
      </c>
      <c r="N98" s="197">
        <f>(SUM('1.  LRAMVA Summary'!I$55:I$69)+SUM('1.  LRAMVA Summary'!I$70:I$71)*(MONTH($E98)-1)/12)*$H98</f>
        <v>0</v>
      </c>
      <c r="O98" s="197">
        <f>(SUM('1.  LRAMVA Summary'!J$55:J$69)+SUM('1.  LRAMVA Summary'!J$70:J$71)*(MONTH($E98)-1)/12)*$H98</f>
        <v>0</v>
      </c>
      <c r="P98" s="197">
        <f>(SUM('1.  LRAMVA Summary'!K$55:K$69)+SUM('1.  LRAMVA Summary'!K$70:K$71)*(MONTH($E98)-1)/12)*$H98</f>
        <v>0</v>
      </c>
      <c r="Q98" s="197">
        <f>(SUM('1.  LRAMVA Summary'!L$55:L$69)+SUM('1.  LRAMVA Summary'!L$70:L$71)*(MONTH($E98)-1)/12)*$H98</f>
        <v>0</v>
      </c>
      <c r="R98" s="197">
        <f>(SUM('1.  LRAMVA Summary'!M$55:M$69)+SUM('1.  LRAMVA Summary'!M$70:M$71)*(MONTH($E98)-1)/12)*$H98</f>
        <v>0</v>
      </c>
      <c r="S98" s="197">
        <f>(SUM('1.  LRAMVA Summary'!N$55:N$69)+SUM('1.  LRAMVA Summary'!N$70:N$71)*(MONTH($E98)-1)/12)*$H98</f>
        <v>0</v>
      </c>
      <c r="T98" s="197">
        <f>(SUM('1.  LRAMVA Summary'!O$55:O$69)+SUM('1.  LRAMVA Summary'!O$70:O$71)*(MONTH($E98)-1)/12)*$H98</f>
        <v>0</v>
      </c>
      <c r="U98" s="197">
        <f>(SUM('1.  LRAMVA Summary'!P$55:P$69)+SUM('1.  LRAMVA Summary'!P$70:P$71)*(MONTH($E98)-1)/12)*$H98</f>
        <v>0</v>
      </c>
      <c r="V98" s="197">
        <f>(SUM('1.  LRAMVA Summary'!Q$55:Q$69)+SUM('1.  LRAMVA Summary'!Q$70:Q$71)*(MONTH($E98)-1)/12)*$H98</f>
        <v>0</v>
      </c>
      <c r="W98" s="198">
        <f t="shared" si="35"/>
        <v>0</v>
      </c>
    </row>
    <row r="99" spans="2:23">
      <c r="E99" s="181">
        <v>42644</v>
      </c>
      <c r="F99" s="181" t="s">
        <v>183</v>
      </c>
      <c r="G99" s="182" t="s">
        <v>69</v>
      </c>
      <c r="H99" s="177">
        <f>$C$38/12</f>
        <v>9.1666666666666665E-4</v>
      </c>
      <c r="I99" s="197">
        <f>(SUM('1.  LRAMVA Summary'!D$55:D$69)+SUM('1.  LRAMVA Summary'!D$70:D$71)*(MONTH($E99)-1)/12)*$H99</f>
        <v>0</v>
      </c>
      <c r="J99" s="197">
        <f>(SUM('1.  LRAMVA Summary'!E$55:E$69)+SUM('1.  LRAMVA Summary'!E$70:E$71)*(MONTH($E99)-1)/12)*$H99</f>
        <v>0</v>
      </c>
      <c r="K99" s="197">
        <f>(SUM('1.  LRAMVA Summary'!F$55:F$69)+SUM('1.  LRAMVA Summary'!F$70:F$71)*(MONTH($E99)-1)/12)*$H99</f>
        <v>0</v>
      </c>
      <c r="L99" s="197">
        <f>(SUM('1.  LRAMVA Summary'!G$55:G$69)+SUM('1.  LRAMVA Summary'!G$70:G$71)*(MONTH($E99)-1)/12)*$H99</f>
        <v>0</v>
      </c>
      <c r="M99" s="197">
        <f>(SUM('1.  LRAMVA Summary'!H$55:H$69)+SUM('1.  LRAMVA Summary'!H$70:H$71)*(MONTH($E99)-1)/12)*$H99</f>
        <v>0</v>
      </c>
      <c r="N99" s="197">
        <f>(SUM('1.  LRAMVA Summary'!I$55:I$69)+SUM('1.  LRAMVA Summary'!I$70:I$71)*(MONTH($E99)-1)/12)*$H99</f>
        <v>0</v>
      </c>
      <c r="O99" s="197">
        <f>(SUM('1.  LRAMVA Summary'!J$55:J$69)+SUM('1.  LRAMVA Summary'!J$70:J$71)*(MONTH($E99)-1)/12)*$H99</f>
        <v>0</v>
      </c>
      <c r="P99" s="197">
        <f>(SUM('1.  LRAMVA Summary'!K$55:K$69)+SUM('1.  LRAMVA Summary'!K$70:K$71)*(MONTH($E99)-1)/12)*$H99</f>
        <v>0</v>
      </c>
      <c r="Q99" s="197">
        <f>(SUM('1.  LRAMVA Summary'!L$55:L$69)+SUM('1.  LRAMVA Summary'!L$70:L$71)*(MONTH($E99)-1)/12)*$H99</f>
        <v>0</v>
      </c>
      <c r="R99" s="197">
        <f>(SUM('1.  LRAMVA Summary'!M$55:M$69)+SUM('1.  LRAMVA Summary'!M$70:M$71)*(MONTH($E99)-1)/12)*$H99</f>
        <v>0</v>
      </c>
      <c r="S99" s="197">
        <f>(SUM('1.  LRAMVA Summary'!N$55:N$69)+SUM('1.  LRAMVA Summary'!N$70:N$71)*(MONTH($E99)-1)/12)*$H99</f>
        <v>0</v>
      </c>
      <c r="T99" s="197">
        <f>(SUM('1.  LRAMVA Summary'!O$55:O$69)+SUM('1.  LRAMVA Summary'!O$70:O$71)*(MONTH($E99)-1)/12)*$H99</f>
        <v>0</v>
      </c>
      <c r="U99" s="197">
        <f>(SUM('1.  LRAMVA Summary'!P$55:P$69)+SUM('1.  LRAMVA Summary'!P$70:P$71)*(MONTH($E99)-1)/12)*$H99</f>
        <v>0</v>
      </c>
      <c r="V99" s="197">
        <f>(SUM('1.  LRAMVA Summary'!Q$55:Q$69)+SUM('1.  LRAMVA Summary'!Q$70:Q$71)*(MONTH($E99)-1)/12)*$H99</f>
        <v>0</v>
      </c>
      <c r="W99" s="198">
        <f t="shared" si="35"/>
        <v>0</v>
      </c>
    </row>
    <row r="100" spans="2:23">
      <c r="B100" s="206"/>
      <c r="C100" s="8"/>
      <c r="E100" s="181">
        <v>42675</v>
      </c>
      <c r="F100" s="181" t="s">
        <v>183</v>
      </c>
      <c r="G100" s="182" t="s">
        <v>69</v>
      </c>
      <c r="H100" s="177">
        <f t="shared" ref="H100:H101" si="38">$C$38/12</f>
        <v>9.1666666666666665E-4</v>
      </c>
      <c r="I100" s="197">
        <f>(SUM('1.  LRAMVA Summary'!D$55:D$69)+SUM('1.  LRAMVA Summary'!D$70:D$71)*(MONTH($E100)-1)/12)*$H100</f>
        <v>0</v>
      </c>
      <c r="J100" s="197">
        <f>(SUM('1.  LRAMVA Summary'!E$55:E$69)+SUM('1.  LRAMVA Summary'!E$70:E$71)*(MONTH($E100)-1)/12)*$H100</f>
        <v>0</v>
      </c>
      <c r="K100" s="197">
        <f>(SUM('1.  LRAMVA Summary'!F$55:F$69)+SUM('1.  LRAMVA Summary'!F$70:F$71)*(MONTH($E100)-1)/12)*$H100</f>
        <v>0</v>
      </c>
      <c r="L100" s="197">
        <f>(SUM('1.  LRAMVA Summary'!G$55:G$69)+SUM('1.  LRAMVA Summary'!G$70:G$71)*(MONTH($E100)-1)/12)*$H100</f>
        <v>0</v>
      </c>
      <c r="M100" s="197">
        <f>(SUM('1.  LRAMVA Summary'!H$55:H$69)+SUM('1.  LRAMVA Summary'!H$70:H$71)*(MONTH($E100)-1)/12)*$H100</f>
        <v>0</v>
      </c>
      <c r="N100" s="197">
        <f>(SUM('1.  LRAMVA Summary'!I$55:I$69)+SUM('1.  LRAMVA Summary'!I$70:I$71)*(MONTH($E100)-1)/12)*$H100</f>
        <v>0</v>
      </c>
      <c r="O100" s="197">
        <f>(SUM('1.  LRAMVA Summary'!J$55:J$69)+SUM('1.  LRAMVA Summary'!J$70:J$71)*(MONTH($E100)-1)/12)*$H100</f>
        <v>0</v>
      </c>
      <c r="P100" s="197">
        <f>(SUM('1.  LRAMVA Summary'!K$55:K$69)+SUM('1.  LRAMVA Summary'!K$70:K$71)*(MONTH($E100)-1)/12)*$H100</f>
        <v>0</v>
      </c>
      <c r="Q100" s="197">
        <f>(SUM('1.  LRAMVA Summary'!L$55:L$69)+SUM('1.  LRAMVA Summary'!L$70:L$71)*(MONTH($E100)-1)/12)*$H100</f>
        <v>0</v>
      </c>
      <c r="R100" s="197">
        <f>(SUM('1.  LRAMVA Summary'!M$55:M$69)+SUM('1.  LRAMVA Summary'!M$70:M$71)*(MONTH($E100)-1)/12)*$H100</f>
        <v>0</v>
      </c>
      <c r="S100" s="197">
        <f>(SUM('1.  LRAMVA Summary'!N$55:N$69)+SUM('1.  LRAMVA Summary'!N$70:N$71)*(MONTH($E100)-1)/12)*$H100</f>
        <v>0</v>
      </c>
      <c r="T100" s="197">
        <f>(SUM('1.  LRAMVA Summary'!O$55:O$69)+SUM('1.  LRAMVA Summary'!O$70:O$71)*(MONTH($E100)-1)/12)*$H100</f>
        <v>0</v>
      </c>
      <c r="U100" s="197">
        <f>(SUM('1.  LRAMVA Summary'!P$55:P$69)+SUM('1.  LRAMVA Summary'!P$70:P$71)*(MONTH($E100)-1)/12)*$H100</f>
        <v>0</v>
      </c>
      <c r="V100" s="197">
        <f>(SUM('1.  LRAMVA Summary'!Q$55:Q$69)+SUM('1.  LRAMVA Summary'!Q$70:Q$71)*(MONTH($E100)-1)/12)*$H100</f>
        <v>0</v>
      </c>
      <c r="W100" s="198">
        <f t="shared" si="35"/>
        <v>0</v>
      </c>
    </row>
    <row r="101" spans="2:23">
      <c r="E101" s="181">
        <v>42705</v>
      </c>
      <c r="F101" s="181" t="s">
        <v>183</v>
      </c>
      <c r="G101" s="182" t="s">
        <v>69</v>
      </c>
      <c r="H101" s="177">
        <f t="shared" si="38"/>
        <v>9.1666666666666665E-4</v>
      </c>
      <c r="I101" s="197">
        <f>(SUM('1.  LRAMVA Summary'!D$55:D$69)+SUM('1.  LRAMVA Summary'!D$70:D$71)*(MONTH($E101)-1)/12)*$H101</f>
        <v>0</v>
      </c>
      <c r="J101" s="197">
        <f>(SUM('1.  LRAMVA Summary'!E$55:E$69)+SUM('1.  LRAMVA Summary'!E$70:E$71)*(MONTH($E101)-1)/12)*$H101</f>
        <v>0</v>
      </c>
      <c r="K101" s="197">
        <f>(SUM('1.  LRAMVA Summary'!F$55:F$69)+SUM('1.  LRAMVA Summary'!F$70:F$71)*(MONTH($E101)-1)/12)*$H101</f>
        <v>0</v>
      </c>
      <c r="L101" s="197">
        <f>(SUM('1.  LRAMVA Summary'!G$55:G$69)+SUM('1.  LRAMVA Summary'!G$70:G$71)*(MONTH($E101)-1)/12)*$H101</f>
        <v>0</v>
      </c>
      <c r="M101" s="197">
        <f>(SUM('1.  LRAMVA Summary'!H$55:H$69)+SUM('1.  LRAMVA Summary'!H$70:H$71)*(MONTH($E101)-1)/12)*$H101</f>
        <v>0</v>
      </c>
      <c r="N101" s="197">
        <f>(SUM('1.  LRAMVA Summary'!I$55:I$69)+SUM('1.  LRAMVA Summary'!I$70:I$71)*(MONTH($E101)-1)/12)*$H101</f>
        <v>0</v>
      </c>
      <c r="O101" s="197">
        <f>(SUM('1.  LRAMVA Summary'!J$55:J$69)+SUM('1.  LRAMVA Summary'!J$70:J$71)*(MONTH($E101)-1)/12)*$H101</f>
        <v>0</v>
      </c>
      <c r="P101" s="197">
        <f>(SUM('1.  LRAMVA Summary'!K$55:K$69)+SUM('1.  LRAMVA Summary'!K$70:K$71)*(MONTH($E101)-1)/12)*$H101</f>
        <v>0</v>
      </c>
      <c r="Q101" s="197">
        <f>(SUM('1.  LRAMVA Summary'!L$55:L$69)+SUM('1.  LRAMVA Summary'!L$70:L$71)*(MONTH($E101)-1)/12)*$H101</f>
        <v>0</v>
      </c>
      <c r="R101" s="197">
        <f>(SUM('1.  LRAMVA Summary'!M$55:M$69)+SUM('1.  LRAMVA Summary'!M$70:M$71)*(MONTH($E101)-1)/12)*$H101</f>
        <v>0</v>
      </c>
      <c r="S101" s="197">
        <f>(SUM('1.  LRAMVA Summary'!N$55:N$69)+SUM('1.  LRAMVA Summary'!N$70:N$71)*(MONTH($E101)-1)/12)*$H101</f>
        <v>0</v>
      </c>
      <c r="T101" s="197">
        <f>(SUM('1.  LRAMVA Summary'!O$55:O$69)+SUM('1.  LRAMVA Summary'!O$70:O$71)*(MONTH($E101)-1)/12)*$H101</f>
        <v>0</v>
      </c>
      <c r="U101" s="197">
        <f>(SUM('1.  LRAMVA Summary'!P$55:P$69)+SUM('1.  LRAMVA Summary'!P$70:P$71)*(MONTH($E101)-1)/12)*$H101</f>
        <v>0</v>
      </c>
      <c r="V101" s="197">
        <f>(SUM('1.  LRAMVA Summary'!Q$55:Q$69)+SUM('1.  LRAMVA Summary'!Q$70:Q$71)*(MONTH($E101)-1)/12)*$H101</f>
        <v>0</v>
      </c>
      <c r="W101" s="198">
        <f t="shared" si="35"/>
        <v>0</v>
      </c>
    </row>
    <row r="102" spans="2:23" ht="15.75" thickBot="1">
      <c r="B102" s="204"/>
      <c r="C102" s="205"/>
      <c r="E102" s="183" t="s">
        <v>463</v>
      </c>
      <c r="F102" s="183"/>
      <c r="G102" s="184"/>
      <c r="H102" s="185"/>
      <c r="I102" s="186">
        <f>SUM(I89:I101)</f>
        <v>0</v>
      </c>
      <c r="J102" s="186">
        <f>SUM(J89:J101)</f>
        <v>0</v>
      </c>
      <c r="K102" s="186">
        <f t="shared" ref="K102:O102" si="39">SUM(K89:K101)</f>
        <v>0</v>
      </c>
      <c r="L102" s="186">
        <f t="shared" si="39"/>
        <v>0</v>
      </c>
      <c r="M102" s="186">
        <f t="shared" si="39"/>
        <v>0</v>
      </c>
      <c r="N102" s="186">
        <f t="shared" si="39"/>
        <v>0</v>
      </c>
      <c r="O102" s="186">
        <f t="shared" si="39"/>
        <v>0</v>
      </c>
      <c r="P102" s="186">
        <f t="shared" ref="P102:V102" si="40">SUM(P89:P101)</f>
        <v>0</v>
      </c>
      <c r="Q102" s="186">
        <f t="shared" si="40"/>
        <v>0</v>
      </c>
      <c r="R102" s="186">
        <f t="shared" si="40"/>
        <v>0</v>
      </c>
      <c r="S102" s="186">
        <f t="shared" si="40"/>
        <v>0</v>
      </c>
      <c r="T102" s="186">
        <f t="shared" si="40"/>
        <v>0</v>
      </c>
      <c r="U102" s="186">
        <f t="shared" si="40"/>
        <v>0</v>
      </c>
      <c r="V102" s="186">
        <f t="shared" si="40"/>
        <v>0</v>
      </c>
      <c r="W102" s="186">
        <f>SUM(W89:W101)</f>
        <v>0</v>
      </c>
    </row>
    <row r="103" spans="2:23" ht="15.75" thickTop="1">
      <c r="E103" s="187" t="s">
        <v>67</v>
      </c>
      <c r="F103" s="187"/>
      <c r="G103" s="188"/>
      <c r="H103" s="189"/>
      <c r="I103" s="190"/>
      <c r="J103" s="190"/>
      <c r="K103" s="190"/>
      <c r="L103" s="190"/>
      <c r="M103" s="190"/>
      <c r="N103" s="190"/>
      <c r="O103" s="190"/>
      <c r="P103" s="190"/>
      <c r="Q103" s="190"/>
      <c r="R103" s="190"/>
      <c r="S103" s="190"/>
      <c r="T103" s="190"/>
      <c r="U103" s="190"/>
      <c r="V103" s="190"/>
      <c r="W103" s="191"/>
    </row>
    <row r="104" spans="2:23">
      <c r="E104" s="192" t="s">
        <v>429</v>
      </c>
      <c r="F104" s="192"/>
      <c r="G104" s="193"/>
      <c r="H104" s="194"/>
      <c r="I104" s="195">
        <f>I102+I103</f>
        <v>0</v>
      </c>
      <c r="J104" s="195">
        <f t="shared" ref="J104" si="41">J102+J103</f>
        <v>0</v>
      </c>
      <c r="K104" s="195">
        <f t="shared" ref="K104" si="42">K102+K103</f>
        <v>0</v>
      </c>
      <c r="L104" s="195">
        <f t="shared" ref="L104" si="43">L102+L103</f>
        <v>0</v>
      </c>
      <c r="M104" s="195">
        <f t="shared" ref="M104" si="44">M102+M103</f>
        <v>0</v>
      </c>
      <c r="N104" s="195">
        <f t="shared" ref="N104" si="45">N102+N103</f>
        <v>0</v>
      </c>
      <c r="O104" s="195">
        <f t="shared" ref="O104:V104" si="46">O102+O103</f>
        <v>0</v>
      </c>
      <c r="P104" s="195">
        <f t="shared" si="46"/>
        <v>0</v>
      </c>
      <c r="Q104" s="195">
        <f t="shared" si="46"/>
        <v>0</v>
      </c>
      <c r="R104" s="195">
        <f t="shared" si="46"/>
        <v>0</v>
      </c>
      <c r="S104" s="195">
        <f t="shared" si="46"/>
        <v>0</v>
      </c>
      <c r="T104" s="195">
        <f t="shared" si="46"/>
        <v>0</v>
      </c>
      <c r="U104" s="195">
        <f t="shared" si="46"/>
        <v>0</v>
      </c>
      <c r="V104" s="195">
        <f t="shared" si="46"/>
        <v>0</v>
      </c>
      <c r="W104" s="195">
        <f t="shared" ref="W104" si="47">W102+W103</f>
        <v>0</v>
      </c>
    </row>
    <row r="105" spans="2:23">
      <c r="E105" s="181">
        <v>42736</v>
      </c>
      <c r="F105" s="181" t="s">
        <v>184</v>
      </c>
      <c r="G105" s="182" t="s">
        <v>65</v>
      </c>
      <c r="H105" s="207">
        <f>$C$39/12</f>
        <v>9.1666666666666665E-4</v>
      </c>
      <c r="I105" s="197">
        <f>(SUM('1.  LRAMVA Summary'!D$55:D$72)+SUM('1.  LRAMVA Summary'!D$73:D$74)*(MONTH($E105)-1)/12)*$H105</f>
        <v>0</v>
      </c>
      <c r="J105" s="197">
        <f>(SUM('1.  LRAMVA Summary'!E$55:E$72)+SUM('1.  LRAMVA Summary'!E$73:E$74)*(MONTH($E105)-1)/12)*$H105</f>
        <v>0</v>
      </c>
      <c r="K105" s="197">
        <f>(SUM('1.  LRAMVA Summary'!F$55:F$72)+SUM('1.  LRAMVA Summary'!F$73:F$74)*(MONTH($E105)-1)/12)*$H105</f>
        <v>0</v>
      </c>
      <c r="L105" s="197">
        <f>(SUM('1.  LRAMVA Summary'!G$55:G$72)+SUM('1.  LRAMVA Summary'!G$73:G$74)*(MONTH($E105)-1)/12)*$H105</f>
        <v>0</v>
      </c>
      <c r="M105" s="197">
        <f>(SUM('1.  LRAMVA Summary'!H$55:H$72)+SUM('1.  LRAMVA Summary'!H$73:H$74)*(MONTH($E105)-1)/12)*$H105</f>
        <v>0</v>
      </c>
      <c r="N105" s="197">
        <f>(SUM('1.  LRAMVA Summary'!I$55:I$72)+SUM('1.  LRAMVA Summary'!I$73:I$74)*(MONTH($E105)-1)/12)*$H105</f>
        <v>0</v>
      </c>
      <c r="O105" s="197">
        <f>(SUM('1.  LRAMVA Summary'!J$55:J$72)+SUM('1.  LRAMVA Summary'!J$73:J$74)*(MONTH($E105)-1)/12)*$H105</f>
        <v>0</v>
      </c>
      <c r="P105" s="197">
        <f>(SUM('1.  LRAMVA Summary'!K$55:K$72)+SUM('1.  LRAMVA Summary'!K$73:K$74)*(MONTH($E105)-1)/12)*$H105</f>
        <v>0</v>
      </c>
      <c r="Q105" s="197">
        <f>(SUM('1.  LRAMVA Summary'!L$55:L$72)+SUM('1.  LRAMVA Summary'!L$73:L$74)*(MONTH($E105)-1)/12)*$H105</f>
        <v>0</v>
      </c>
      <c r="R105" s="197">
        <f>(SUM('1.  LRAMVA Summary'!M$55:M$72)+SUM('1.  LRAMVA Summary'!M$73:M$74)*(MONTH($E105)-1)/12)*$H105</f>
        <v>0</v>
      </c>
      <c r="S105" s="197">
        <f>(SUM('1.  LRAMVA Summary'!N$55:N$72)+SUM('1.  LRAMVA Summary'!N$73:N$74)*(MONTH($E105)-1)/12)*$H105</f>
        <v>0</v>
      </c>
      <c r="T105" s="197">
        <f>(SUM('1.  LRAMVA Summary'!O$55:O$72)+SUM('1.  LRAMVA Summary'!O$73:O$74)*(MONTH($E105)-1)/12)*$H105</f>
        <v>0</v>
      </c>
      <c r="U105" s="197">
        <f>(SUM('1.  LRAMVA Summary'!P$55:P$72)+SUM('1.  LRAMVA Summary'!P$73:P$74)*(MONTH($E105)-1)/12)*$H105</f>
        <v>0</v>
      </c>
      <c r="V105" s="197">
        <f>(SUM('1.  LRAMVA Summary'!Q$55:Q$72)+SUM('1.  LRAMVA Summary'!Q$73:Q$74)*(MONTH($E105)-1)/12)*$H105</f>
        <v>0</v>
      </c>
      <c r="W105" s="198">
        <f>SUM(I105:V105)</f>
        <v>0</v>
      </c>
    </row>
    <row r="106" spans="2:23">
      <c r="E106" s="181">
        <v>42767</v>
      </c>
      <c r="F106" s="181" t="s">
        <v>184</v>
      </c>
      <c r="G106" s="182" t="s">
        <v>65</v>
      </c>
      <c r="H106" s="207">
        <f t="shared" ref="H106:H107" si="48">$C$39/12</f>
        <v>9.1666666666666665E-4</v>
      </c>
      <c r="I106" s="197">
        <f>(SUM('1.  LRAMVA Summary'!D$55:D$72)+SUM('1.  LRAMVA Summary'!D$73:D$74)*(MONTH($E106)-1)/12)*$H106</f>
        <v>0</v>
      </c>
      <c r="J106" s="197">
        <f>(SUM('1.  LRAMVA Summary'!E$55:E$72)+SUM('1.  LRAMVA Summary'!E$73:E$74)*(MONTH($E106)-1)/12)*$H106</f>
        <v>0</v>
      </c>
      <c r="K106" s="197">
        <f>(SUM('1.  LRAMVA Summary'!F$55:F$72)+SUM('1.  LRAMVA Summary'!F$73:F$74)*(MONTH($E106)-1)/12)*$H106</f>
        <v>0</v>
      </c>
      <c r="L106" s="197">
        <f>(SUM('1.  LRAMVA Summary'!G$55:G$72)+SUM('1.  LRAMVA Summary'!G$73:G$74)*(MONTH($E106)-1)/12)*$H106</f>
        <v>0</v>
      </c>
      <c r="M106" s="197">
        <f>(SUM('1.  LRAMVA Summary'!H$55:H$72)+SUM('1.  LRAMVA Summary'!H$73:H$74)*(MONTH($E106)-1)/12)*$H106</f>
        <v>0</v>
      </c>
      <c r="N106" s="197">
        <f>(SUM('1.  LRAMVA Summary'!I$55:I$72)+SUM('1.  LRAMVA Summary'!I$73:I$74)*(MONTH($E106)-1)/12)*$H106</f>
        <v>0</v>
      </c>
      <c r="O106" s="197">
        <f>(SUM('1.  LRAMVA Summary'!J$55:J$72)+SUM('1.  LRAMVA Summary'!J$73:J$74)*(MONTH($E106)-1)/12)*$H106</f>
        <v>0</v>
      </c>
      <c r="P106" s="197">
        <f>(SUM('1.  LRAMVA Summary'!K$55:K$72)+SUM('1.  LRAMVA Summary'!K$73:K$74)*(MONTH($E106)-1)/12)*$H106</f>
        <v>0</v>
      </c>
      <c r="Q106" s="197">
        <f>(SUM('1.  LRAMVA Summary'!L$55:L$72)+SUM('1.  LRAMVA Summary'!L$73:L$74)*(MONTH($E106)-1)/12)*$H106</f>
        <v>0</v>
      </c>
      <c r="R106" s="197">
        <f>(SUM('1.  LRAMVA Summary'!M$55:M$72)+SUM('1.  LRAMVA Summary'!M$73:M$74)*(MONTH($E106)-1)/12)*$H106</f>
        <v>0</v>
      </c>
      <c r="S106" s="197">
        <f>(SUM('1.  LRAMVA Summary'!N$55:N$72)+SUM('1.  LRAMVA Summary'!N$73:N$74)*(MONTH($E106)-1)/12)*$H106</f>
        <v>0</v>
      </c>
      <c r="T106" s="197">
        <f>(SUM('1.  LRAMVA Summary'!O$55:O$72)+SUM('1.  LRAMVA Summary'!O$73:O$74)*(MONTH($E106)-1)/12)*$H106</f>
        <v>0</v>
      </c>
      <c r="U106" s="197">
        <f>(SUM('1.  LRAMVA Summary'!P$55:P$72)+SUM('1.  LRAMVA Summary'!P$73:P$74)*(MONTH($E106)-1)/12)*$H106</f>
        <v>0</v>
      </c>
      <c r="V106" s="197">
        <f>(SUM('1.  LRAMVA Summary'!Q$55:Q$72)+SUM('1.  LRAMVA Summary'!Q$73:Q$74)*(MONTH($E106)-1)/12)*$H106</f>
        <v>0</v>
      </c>
      <c r="W106" s="198">
        <f t="shared" ref="W106:W116" si="49">SUM(I106:V106)</f>
        <v>0</v>
      </c>
    </row>
    <row r="107" spans="2:23">
      <c r="E107" s="181">
        <v>42795</v>
      </c>
      <c r="F107" s="181" t="s">
        <v>184</v>
      </c>
      <c r="G107" s="182" t="s">
        <v>65</v>
      </c>
      <c r="H107" s="207">
        <f t="shared" si="48"/>
        <v>9.1666666666666665E-4</v>
      </c>
      <c r="I107" s="197">
        <f>(SUM('1.  LRAMVA Summary'!D$55:D$72)+SUM('1.  LRAMVA Summary'!D$73:D$74)*(MONTH($E107)-1)/12)*$H107</f>
        <v>0</v>
      </c>
      <c r="J107" s="197">
        <f>(SUM('1.  LRAMVA Summary'!E$55:E$72)+SUM('1.  LRAMVA Summary'!E$73:E$74)*(MONTH($E107)-1)/12)*$H107</f>
        <v>0</v>
      </c>
      <c r="K107" s="197">
        <f>(SUM('1.  LRAMVA Summary'!F$55:F$72)+SUM('1.  LRAMVA Summary'!F$73:F$74)*(MONTH($E107)-1)/12)*$H107</f>
        <v>0</v>
      </c>
      <c r="L107" s="197">
        <f>(SUM('1.  LRAMVA Summary'!G$55:G$72)+SUM('1.  LRAMVA Summary'!G$73:G$74)*(MONTH($E107)-1)/12)*$H107</f>
        <v>0</v>
      </c>
      <c r="M107" s="197">
        <f>(SUM('1.  LRAMVA Summary'!H$55:H$72)+SUM('1.  LRAMVA Summary'!H$73:H$74)*(MONTH($E107)-1)/12)*$H107</f>
        <v>0</v>
      </c>
      <c r="N107" s="197">
        <f>(SUM('1.  LRAMVA Summary'!I$55:I$72)+SUM('1.  LRAMVA Summary'!I$73:I$74)*(MONTH($E107)-1)/12)*$H107</f>
        <v>0</v>
      </c>
      <c r="O107" s="197">
        <f>(SUM('1.  LRAMVA Summary'!J$55:J$72)+SUM('1.  LRAMVA Summary'!J$73:J$74)*(MONTH($E107)-1)/12)*$H107</f>
        <v>0</v>
      </c>
      <c r="P107" s="197">
        <f>(SUM('1.  LRAMVA Summary'!K$55:K$72)+SUM('1.  LRAMVA Summary'!K$73:K$74)*(MONTH($E107)-1)/12)*$H107</f>
        <v>0</v>
      </c>
      <c r="Q107" s="197">
        <f>(SUM('1.  LRAMVA Summary'!L$55:L$72)+SUM('1.  LRAMVA Summary'!L$73:L$74)*(MONTH($E107)-1)/12)*$H107</f>
        <v>0</v>
      </c>
      <c r="R107" s="197">
        <f>(SUM('1.  LRAMVA Summary'!M$55:M$72)+SUM('1.  LRAMVA Summary'!M$73:M$74)*(MONTH($E107)-1)/12)*$H107</f>
        <v>0</v>
      </c>
      <c r="S107" s="197">
        <f>(SUM('1.  LRAMVA Summary'!N$55:N$72)+SUM('1.  LRAMVA Summary'!N$73:N$74)*(MONTH($E107)-1)/12)*$H107</f>
        <v>0</v>
      </c>
      <c r="T107" s="197">
        <f>(SUM('1.  LRAMVA Summary'!O$55:O$72)+SUM('1.  LRAMVA Summary'!O$73:O$74)*(MONTH($E107)-1)/12)*$H107</f>
        <v>0</v>
      </c>
      <c r="U107" s="197">
        <f>(SUM('1.  LRAMVA Summary'!P$55:P$72)+SUM('1.  LRAMVA Summary'!P$73:P$74)*(MONTH($E107)-1)/12)*$H107</f>
        <v>0</v>
      </c>
      <c r="V107" s="197">
        <f>(SUM('1.  LRAMVA Summary'!Q$55:Q$72)+SUM('1.  LRAMVA Summary'!Q$73:Q$74)*(MONTH($E107)-1)/12)*$H107</f>
        <v>0</v>
      </c>
      <c r="W107" s="198">
        <f t="shared" si="49"/>
        <v>0</v>
      </c>
    </row>
    <row r="108" spans="2:23" s="8" customFormat="1">
      <c r="B108" s="10"/>
      <c r="C108" s="1"/>
      <c r="E108" s="181">
        <v>42826</v>
      </c>
      <c r="F108" s="181" t="s">
        <v>184</v>
      </c>
      <c r="G108" s="182" t="s">
        <v>66</v>
      </c>
      <c r="H108" s="207">
        <f>$C$40/12</f>
        <v>9.1666666666666665E-4</v>
      </c>
      <c r="I108" s="197">
        <f>(SUM('1.  LRAMVA Summary'!D$55:D$72)+SUM('1.  LRAMVA Summary'!D$73:D$74)*(MONTH($E108)-1)/12)*$H108</f>
        <v>0</v>
      </c>
      <c r="J108" s="197">
        <f>(SUM('1.  LRAMVA Summary'!E$55:E$72)+SUM('1.  LRAMVA Summary'!E$73:E$74)*(MONTH($E108)-1)/12)*$H108</f>
        <v>0</v>
      </c>
      <c r="K108" s="197">
        <f>(SUM('1.  LRAMVA Summary'!F$55:F$72)+SUM('1.  LRAMVA Summary'!F$73:F$74)*(MONTH($E108)-1)/12)*$H108</f>
        <v>0</v>
      </c>
      <c r="L108" s="197">
        <f>(SUM('1.  LRAMVA Summary'!G$55:G$72)+SUM('1.  LRAMVA Summary'!G$73:G$74)*(MONTH($E108)-1)/12)*$H108</f>
        <v>0</v>
      </c>
      <c r="M108" s="197">
        <f>(SUM('1.  LRAMVA Summary'!H$55:H$72)+SUM('1.  LRAMVA Summary'!H$73:H$74)*(MONTH($E108)-1)/12)*$H108</f>
        <v>0</v>
      </c>
      <c r="N108" s="197">
        <f>(SUM('1.  LRAMVA Summary'!I$55:I$72)+SUM('1.  LRAMVA Summary'!I$73:I$74)*(MONTH($E108)-1)/12)*$H108</f>
        <v>0</v>
      </c>
      <c r="O108" s="197">
        <f>(SUM('1.  LRAMVA Summary'!J$55:J$72)+SUM('1.  LRAMVA Summary'!J$73:J$74)*(MONTH($E108)-1)/12)*$H108</f>
        <v>0</v>
      </c>
      <c r="P108" s="197">
        <f>(SUM('1.  LRAMVA Summary'!K$55:K$72)+SUM('1.  LRAMVA Summary'!K$73:K$74)*(MONTH($E108)-1)/12)*$H108</f>
        <v>0</v>
      </c>
      <c r="Q108" s="197">
        <f>(SUM('1.  LRAMVA Summary'!L$55:L$72)+SUM('1.  LRAMVA Summary'!L$73:L$74)*(MONTH($E108)-1)/12)*$H108</f>
        <v>0</v>
      </c>
      <c r="R108" s="197">
        <f>(SUM('1.  LRAMVA Summary'!M$55:M$72)+SUM('1.  LRAMVA Summary'!M$73:M$74)*(MONTH($E108)-1)/12)*$H108</f>
        <v>0</v>
      </c>
      <c r="S108" s="197">
        <f>(SUM('1.  LRAMVA Summary'!N$55:N$72)+SUM('1.  LRAMVA Summary'!N$73:N$74)*(MONTH($E108)-1)/12)*$H108</f>
        <v>0</v>
      </c>
      <c r="T108" s="197">
        <f>(SUM('1.  LRAMVA Summary'!O$55:O$72)+SUM('1.  LRAMVA Summary'!O$73:O$74)*(MONTH($E108)-1)/12)*$H108</f>
        <v>0</v>
      </c>
      <c r="U108" s="197">
        <f>(SUM('1.  LRAMVA Summary'!P$55:P$72)+SUM('1.  LRAMVA Summary'!P$73:P$74)*(MONTH($E108)-1)/12)*$H108</f>
        <v>0</v>
      </c>
      <c r="V108" s="197">
        <f>(SUM('1.  LRAMVA Summary'!Q$55:Q$72)+SUM('1.  LRAMVA Summary'!Q$73:Q$74)*(MONTH($E108)-1)/12)*$H108</f>
        <v>0</v>
      </c>
      <c r="W108" s="198">
        <f t="shared" si="49"/>
        <v>0</v>
      </c>
    </row>
    <row r="109" spans="2:23">
      <c r="E109" s="181">
        <v>42856</v>
      </c>
      <c r="F109" s="181" t="s">
        <v>184</v>
      </c>
      <c r="G109" s="182" t="s">
        <v>66</v>
      </c>
      <c r="H109" s="207">
        <f t="shared" ref="H109:H110" si="50">$C$40/12</f>
        <v>9.1666666666666665E-4</v>
      </c>
      <c r="I109" s="197">
        <f>(SUM('1.  LRAMVA Summary'!D$55:D$72)+SUM('1.  LRAMVA Summary'!D$73:D$74)*(MONTH($E109)-1)/12)*$H109</f>
        <v>0</v>
      </c>
      <c r="J109" s="197">
        <f>(SUM('1.  LRAMVA Summary'!E$55:E$72)+SUM('1.  LRAMVA Summary'!E$73:E$74)*(MONTH($E109)-1)/12)*$H109</f>
        <v>0</v>
      </c>
      <c r="K109" s="197">
        <f>(SUM('1.  LRAMVA Summary'!F$55:F$72)+SUM('1.  LRAMVA Summary'!F$73:F$74)*(MONTH($E109)-1)/12)*$H109</f>
        <v>0</v>
      </c>
      <c r="L109" s="197">
        <f>(SUM('1.  LRAMVA Summary'!G$55:G$72)+SUM('1.  LRAMVA Summary'!G$73:G$74)*(MONTH($E109)-1)/12)*$H109</f>
        <v>0</v>
      </c>
      <c r="M109" s="197">
        <f>(SUM('1.  LRAMVA Summary'!H$55:H$72)+SUM('1.  LRAMVA Summary'!H$73:H$74)*(MONTH($E109)-1)/12)*$H109</f>
        <v>0</v>
      </c>
      <c r="N109" s="197">
        <f>(SUM('1.  LRAMVA Summary'!I$55:I$72)+SUM('1.  LRAMVA Summary'!I$73:I$74)*(MONTH($E109)-1)/12)*$H109</f>
        <v>0</v>
      </c>
      <c r="O109" s="197">
        <f>(SUM('1.  LRAMVA Summary'!J$55:J$72)+SUM('1.  LRAMVA Summary'!J$73:J$74)*(MONTH($E109)-1)/12)*$H109</f>
        <v>0</v>
      </c>
      <c r="P109" s="197">
        <f>(SUM('1.  LRAMVA Summary'!K$55:K$72)+SUM('1.  LRAMVA Summary'!K$73:K$74)*(MONTH($E109)-1)/12)*$H109</f>
        <v>0</v>
      </c>
      <c r="Q109" s="197">
        <f>(SUM('1.  LRAMVA Summary'!L$55:L$72)+SUM('1.  LRAMVA Summary'!L$73:L$74)*(MONTH($E109)-1)/12)*$H109</f>
        <v>0</v>
      </c>
      <c r="R109" s="197">
        <f>(SUM('1.  LRAMVA Summary'!M$55:M$72)+SUM('1.  LRAMVA Summary'!M$73:M$74)*(MONTH($E109)-1)/12)*$H109</f>
        <v>0</v>
      </c>
      <c r="S109" s="197">
        <f>(SUM('1.  LRAMVA Summary'!N$55:N$72)+SUM('1.  LRAMVA Summary'!N$73:N$74)*(MONTH($E109)-1)/12)*$H109</f>
        <v>0</v>
      </c>
      <c r="T109" s="197">
        <f>(SUM('1.  LRAMVA Summary'!O$55:O$72)+SUM('1.  LRAMVA Summary'!O$73:O$74)*(MONTH($E109)-1)/12)*$H109</f>
        <v>0</v>
      </c>
      <c r="U109" s="197">
        <f>(SUM('1.  LRAMVA Summary'!P$55:P$72)+SUM('1.  LRAMVA Summary'!P$73:P$74)*(MONTH($E109)-1)/12)*$H109</f>
        <v>0</v>
      </c>
      <c r="V109" s="197">
        <f>(SUM('1.  LRAMVA Summary'!Q$55:Q$72)+SUM('1.  LRAMVA Summary'!Q$73:Q$74)*(MONTH($E109)-1)/12)*$H109</f>
        <v>0</v>
      </c>
      <c r="W109" s="198">
        <f t="shared" si="49"/>
        <v>0</v>
      </c>
    </row>
    <row r="110" spans="2:23" s="205" customFormat="1">
      <c r="B110" s="10"/>
      <c r="C110" s="1"/>
      <c r="E110" s="181">
        <v>42887</v>
      </c>
      <c r="F110" s="181" t="s">
        <v>184</v>
      </c>
      <c r="G110" s="182" t="s">
        <v>66</v>
      </c>
      <c r="H110" s="207">
        <f t="shared" si="50"/>
        <v>9.1666666666666665E-4</v>
      </c>
      <c r="I110" s="197">
        <f>(SUM('1.  LRAMVA Summary'!D$55:D$72)+SUM('1.  LRAMVA Summary'!D$73:D$74)*(MONTH($E110)-1)/12)*$H110</f>
        <v>0</v>
      </c>
      <c r="J110" s="197">
        <f>(SUM('1.  LRAMVA Summary'!E$55:E$72)+SUM('1.  LRAMVA Summary'!E$73:E$74)*(MONTH($E110)-1)/12)*$H110</f>
        <v>0</v>
      </c>
      <c r="K110" s="197">
        <f>(SUM('1.  LRAMVA Summary'!F$55:F$72)+SUM('1.  LRAMVA Summary'!F$73:F$74)*(MONTH($E110)-1)/12)*$H110</f>
        <v>0</v>
      </c>
      <c r="L110" s="197">
        <f>(SUM('1.  LRAMVA Summary'!G$55:G$72)+SUM('1.  LRAMVA Summary'!G$73:G$74)*(MONTH($E110)-1)/12)*$H110</f>
        <v>0</v>
      </c>
      <c r="M110" s="197">
        <f>(SUM('1.  LRAMVA Summary'!H$55:H$72)+SUM('1.  LRAMVA Summary'!H$73:H$74)*(MONTH($E110)-1)/12)*$H110</f>
        <v>0</v>
      </c>
      <c r="N110" s="197">
        <f>(SUM('1.  LRAMVA Summary'!I$55:I$72)+SUM('1.  LRAMVA Summary'!I$73:I$74)*(MONTH($E110)-1)/12)*$H110</f>
        <v>0</v>
      </c>
      <c r="O110" s="197">
        <f>(SUM('1.  LRAMVA Summary'!J$55:J$72)+SUM('1.  LRAMVA Summary'!J$73:J$74)*(MONTH($E110)-1)/12)*$H110</f>
        <v>0</v>
      </c>
      <c r="P110" s="197">
        <f>(SUM('1.  LRAMVA Summary'!K$55:K$72)+SUM('1.  LRAMVA Summary'!K$73:K$74)*(MONTH($E110)-1)/12)*$H110</f>
        <v>0</v>
      </c>
      <c r="Q110" s="197">
        <f>(SUM('1.  LRAMVA Summary'!L$55:L$72)+SUM('1.  LRAMVA Summary'!L$73:L$74)*(MONTH($E110)-1)/12)*$H110</f>
        <v>0</v>
      </c>
      <c r="R110" s="197">
        <f>(SUM('1.  LRAMVA Summary'!M$55:M$72)+SUM('1.  LRAMVA Summary'!M$73:M$74)*(MONTH($E110)-1)/12)*$H110</f>
        <v>0</v>
      </c>
      <c r="S110" s="197">
        <f>(SUM('1.  LRAMVA Summary'!N$55:N$72)+SUM('1.  LRAMVA Summary'!N$73:N$74)*(MONTH($E110)-1)/12)*$H110</f>
        <v>0</v>
      </c>
      <c r="T110" s="197">
        <f>(SUM('1.  LRAMVA Summary'!O$55:O$72)+SUM('1.  LRAMVA Summary'!O$73:O$74)*(MONTH($E110)-1)/12)*$H110</f>
        <v>0</v>
      </c>
      <c r="U110" s="197">
        <f>(SUM('1.  LRAMVA Summary'!P$55:P$72)+SUM('1.  LRAMVA Summary'!P$73:P$74)*(MONTH($E110)-1)/12)*$H110</f>
        <v>0</v>
      </c>
      <c r="V110" s="197">
        <f>(SUM('1.  LRAMVA Summary'!Q$55:Q$72)+SUM('1.  LRAMVA Summary'!Q$73:Q$74)*(MONTH($E110)-1)/12)*$H110</f>
        <v>0</v>
      </c>
      <c r="W110" s="198">
        <f t="shared" si="49"/>
        <v>0</v>
      </c>
    </row>
    <row r="111" spans="2:23">
      <c r="E111" s="181">
        <v>42917</v>
      </c>
      <c r="F111" s="181" t="s">
        <v>184</v>
      </c>
      <c r="G111" s="182" t="s">
        <v>68</v>
      </c>
      <c r="H111" s="207">
        <f>$C$41/12</f>
        <v>9.1666666666666665E-4</v>
      </c>
      <c r="I111" s="197">
        <f>(SUM('1.  LRAMVA Summary'!D$55:D$72)+SUM('1.  LRAMVA Summary'!D$73:D$74)*(MONTH($E111)-1)/12)*$H111</f>
        <v>0</v>
      </c>
      <c r="J111" s="197">
        <f>(SUM('1.  LRAMVA Summary'!E$55:E$72)+SUM('1.  LRAMVA Summary'!E$73:E$74)*(MONTH($E111)-1)/12)*$H111</f>
        <v>0</v>
      </c>
      <c r="K111" s="197">
        <f>(SUM('1.  LRAMVA Summary'!F$55:F$72)+SUM('1.  LRAMVA Summary'!F$73:F$74)*(MONTH($E111)-1)/12)*$H111</f>
        <v>0</v>
      </c>
      <c r="L111" s="197">
        <f>(SUM('1.  LRAMVA Summary'!G$55:G$72)+SUM('1.  LRAMVA Summary'!G$73:G$74)*(MONTH($E111)-1)/12)*$H111</f>
        <v>0</v>
      </c>
      <c r="M111" s="197">
        <f>(SUM('1.  LRAMVA Summary'!H$55:H$72)+SUM('1.  LRAMVA Summary'!H$73:H$74)*(MONTH($E111)-1)/12)*$H111</f>
        <v>0</v>
      </c>
      <c r="N111" s="197">
        <f>(SUM('1.  LRAMVA Summary'!I$55:I$72)+SUM('1.  LRAMVA Summary'!I$73:I$74)*(MONTH($E111)-1)/12)*$H111</f>
        <v>0</v>
      </c>
      <c r="O111" s="197">
        <f>(SUM('1.  LRAMVA Summary'!J$55:J$72)+SUM('1.  LRAMVA Summary'!J$73:J$74)*(MONTH($E111)-1)/12)*$H111</f>
        <v>0</v>
      </c>
      <c r="P111" s="197">
        <f>(SUM('1.  LRAMVA Summary'!K$55:K$72)+SUM('1.  LRAMVA Summary'!K$73:K$74)*(MONTH($E111)-1)/12)*$H111</f>
        <v>0</v>
      </c>
      <c r="Q111" s="197">
        <f>(SUM('1.  LRAMVA Summary'!L$55:L$72)+SUM('1.  LRAMVA Summary'!L$73:L$74)*(MONTH($E111)-1)/12)*$H111</f>
        <v>0</v>
      </c>
      <c r="R111" s="197">
        <f>(SUM('1.  LRAMVA Summary'!M$55:M$72)+SUM('1.  LRAMVA Summary'!M$73:M$74)*(MONTH($E111)-1)/12)*$H111</f>
        <v>0</v>
      </c>
      <c r="S111" s="197">
        <f>(SUM('1.  LRAMVA Summary'!N$55:N$72)+SUM('1.  LRAMVA Summary'!N$73:N$74)*(MONTH($E111)-1)/12)*$H111</f>
        <v>0</v>
      </c>
      <c r="T111" s="197">
        <f>(SUM('1.  LRAMVA Summary'!O$55:O$72)+SUM('1.  LRAMVA Summary'!O$73:O$74)*(MONTH($E111)-1)/12)*$H111</f>
        <v>0</v>
      </c>
      <c r="U111" s="197">
        <f>(SUM('1.  LRAMVA Summary'!P$55:P$72)+SUM('1.  LRAMVA Summary'!P$73:P$74)*(MONTH($E111)-1)/12)*$H111</f>
        <v>0</v>
      </c>
      <c r="V111" s="197">
        <f>(SUM('1.  LRAMVA Summary'!Q$55:Q$72)+SUM('1.  LRAMVA Summary'!Q$73:Q$74)*(MONTH($E111)-1)/12)*$H111</f>
        <v>0</v>
      </c>
      <c r="W111" s="198">
        <f t="shared" si="49"/>
        <v>0</v>
      </c>
    </row>
    <row r="112" spans="2:23">
      <c r="E112" s="181">
        <v>42948</v>
      </c>
      <c r="F112" s="181" t="s">
        <v>184</v>
      </c>
      <c r="G112" s="182" t="s">
        <v>68</v>
      </c>
      <c r="H112" s="207">
        <f t="shared" ref="H112:H113" si="51">$C$41/12</f>
        <v>9.1666666666666665E-4</v>
      </c>
      <c r="I112" s="197">
        <f>(SUM('1.  LRAMVA Summary'!D$55:D$72)+SUM('1.  LRAMVA Summary'!D$73:D$74)*(MONTH($E112)-1)/12)*$H112</f>
        <v>0</v>
      </c>
      <c r="J112" s="197">
        <f>(SUM('1.  LRAMVA Summary'!E$55:E$72)+SUM('1.  LRAMVA Summary'!E$73:E$74)*(MONTH($E112)-1)/12)*$H112</f>
        <v>0</v>
      </c>
      <c r="K112" s="197">
        <f>(SUM('1.  LRAMVA Summary'!F$55:F$72)+SUM('1.  LRAMVA Summary'!F$73:F$74)*(MONTH($E112)-1)/12)*$H112</f>
        <v>0</v>
      </c>
      <c r="L112" s="197">
        <f>(SUM('1.  LRAMVA Summary'!G$55:G$72)+SUM('1.  LRAMVA Summary'!G$73:G$74)*(MONTH($E112)-1)/12)*$H112</f>
        <v>0</v>
      </c>
      <c r="M112" s="197">
        <f>(SUM('1.  LRAMVA Summary'!H$55:H$72)+SUM('1.  LRAMVA Summary'!H$73:H$74)*(MONTH($E112)-1)/12)*$H112</f>
        <v>0</v>
      </c>
      <c r="N112" s="197">
        <f>(SUM('1.  LRAMVA Summary'!I$55:I$72)+SUM('1.  LRAMVA Summary'!I$73:I$74)*(MONTH($E112)-1)/12)*$H112</f>
        <v>0</v>
      </c>
      <c r="O112" s="197">
        <f>(SUM('1.  LRAMVA Summary'!J$55:J$72)+SUM('1.  LRAMVA Summary'!J$73:J$74)*(MONTH($E112)-1)/12)*$H112</f>
        <v>0</v>
      </c>
      <c r="P112" s="197">
        <f>(SUM('1.  LRAMVA Summary'!K$55:K$72)+SUM('1.  LRAMVA Summary'!K$73:K$74)*(MONTH($E112)-1)/12)*$H112</f>
        <v>0</v>
      </c>
      <c r="Q112" s="197">
        <f>(SUM('1.  LRAMVA Summary'!L$55:L$72)+SUM('1.  LRAMVA Summary'!L$73:L$74)*(MONTH($E112)-1)/12)*$H112</f>
        <v>0</v>
      </c>
      <c r="R112" s="197">
        <f>(SUM('1.  LRAMVA Summary'!M$55:M$72)+SUM('1.  LRAMVA Summary'!M$73:M$74)*(MONTH($E112)-1)/12)*$H112</f>
        <v>0</v>
      </c>
      <c r="S112" s="197">
        <f>(SUM('1.  LRAMVA Summary'!N$55:N$72)+SUM('1.  LRAMVA Summary'!N$73:N$74)*(MONTH($E112)-1)/12)*$H112</f>
        <v>0</v>
      </c>
      <c r="T112" s="197">
        <f>(SUM('1.  LRAMVA Summary'!O$55:O$72)+SUM('1.  LRAMVA Summary'!O$73:O$74)*(MONTH($E112)-1)/12)*$H112</f>
        <v>0</v>
      </c>
      <c r="U112" s="197">
        <f>(SUM('1.  LRAMVA Summary'!P$55:P$72)+SUM('1.  LRAMVA Summary'!P$73:P$74)*(MONTH($E112)-1)/12)*$H112</f>
        <v>0</v>
      </c>
      <c r="V112" s="197">
        <f>(SUM('1.  LRAMVA Summary'!Q$55:Q$72)+SUM('1.  LRAMVA Summary'!Q$73:Q$74)*(MONTH($E112)-1)/12)*$H112</f>
        <v>0</v>
      </c>
      <c r="W112" s="198">
        <f t="shared" si="49"/>
        <v>0</v>
      </c>
    </row>
    <row r="113" spans="2:23">
      <c r="E113" s="181">
        <v>42979</v>
      </c>
      <c r="F113" s="181" t="s">
        <v>184</v>
      </c>
      <c r="G113" s="182" t="s">
        <v>68</v>
      </c>
      <c r="H113" s="207">
        <f t="shared" si="51"/>
        <v>9.1666666666666665E-4</v>
      </c>
      <c r="I113" s="197">
        <f>(SUM('1.  LRAMVA Summary'!D$55:D$72)+SUM('1.  LRAMVA Summary'!D$73:D$74)*(MONTH($E113)-1)/12)*$H113</f>
        <v>0</v>
      </c>
      <c r="J113" s="197">
        <f>(SUM('1.  LRAMVA Summary'!E$55:E$72)+SUM('1.  LRAMVA Summary'!E$73:E$74)*(MONTH($E113)-1)/12)*$H113</f>
        <v>0</v>
      </c>
      <c r="K113" s="197">
        <f>(SUM('1.  LRAMVA Summary'!F$55:F$72)+SUM('1.  LRAMVA Summary'!F$73:F$74)*(MONTH($E113)-1)/12)*$H113</f>
        <v>0</v>
      </c>
      <c r="L113" s="197">
        <f>(SUM('1.  LRAMVA Summary'!G$55:G$72)+SUM('1.  LRAMVA Summary'!G$73:G$74)*(MONTH($E113)-1)/12)*$H113</f>
        <v>0</v>
      </c>
      <c r="M113" s="197">
        <f>(SUM('1.  LRAMVA Summary'!H$55:H$72)+SUM('1.  LRAMVA Summary'!H$73:H$74)*(MONTH($E113)-1)/12)*$H113</f>
        <v>0</v>
      </c>
      <c r="N113" s="197">
        <f>(SUM('1.  LRAMVA Summary'!I$55:I$72)+SUM('1.  LRAMVA Summary'!I$73:I$74)*(MONTH($E113)-1)/12)*$H113</f>
        <v>0</v>
      </c>
      <c r="O113" s="197">
        <f>(SUM('1.  LRAMVA Summary'!J$55:J$72)+SUM('1.  LRAMVA Summary'!J$73:J$74)*(MONTH($E113)-1)/12)*$H113</f>
        <v>0</v>
      </c>
      <c r="P113" s="197">
        <f>(SUM('1.  LRAMVA Summary'!K$55:K$72)+SUM('1.  LRAMVA Summary'!K$73:K$74)*(MONTH($E113)-1)/12)*$H113</f>
        <v>0</v>
      </c>
      <c r="Q113" s="197">
        <f>(SUM('1.  LRAMVA Summary'!L$55:L$72)+SUM('1.  LRAMVA Summary'!L$73:L$74)*(MONTH($E113)-1)/12)*$H113</f>
        <v>0</v>
      </c>
      <c r="R113" s="197">
        <f>(SUM('1.  LRAMVA Summary'!M$55:M$72)+SUM('1.  LRAMVA Summary'!M$73:M$74)*(MONTH($E113)-1)/12)*$H113</f>
        <v>0</v>
      </c>
      <c r="S113" s="197">
        <f>(SUM('1.  LRAMVA Summary'!N$55:N$72)+SUM('1.  LRAMVA Summary'!N$73:N$74)*(MONTH($E113)-1)/12)*$H113</f>
        <v>0</v>
      </c>
      <c r="T113" s="197">
        <f>(SUM('1.  LRAMVA Summary'!O$55:O$72)+SUM('1.  LRAMVA Summary'!O$73:O$74)*(MONTH($E113)-1)/12)*$H113</f>
        <v>0</v>
      </c>
      <c r="U113" s="197">
        <f>(SUM('1.  LRAMVA Summary'!P$55:P$72)+SUM('1.  LRAMVA Summary'!P$73:P$74)*(MONTH($E113)-1)/12)*$H113</f>
        <v>0</v>
      </c>
      <c r="V113" s="197">
        <f>(SUM('1.  LRAMVA Summary'!Q$55:Q$72)+SUM('1.  LRAMVA Summary'!Q$73:Q$74)*(MONTH($E113)-1)/12)*$H113</f>
        <v>0</v>
      </c>
      <c r="W113" s="198">
        <f t="shared" si="49"/>
        <v>0</v>
      </c>
    </row>
    <row r="114" spans="2:23">
      <c r="E114" s="181">
        <v>43009</v>
      </c>
      <c r="F114" s="181" t="s">
        <v>184</v>
      </c>
      <c r="G114" s="182" t="s">
        <v>69</v>
      </c>
      <c r="H114" s="207">
        <f>$C$42/12</f>
        <v>1.25E-3</v>
      </c>
      <c r="I114" s="197">
        <f>(SUM('1.  LRAMVA Summary'!D$55:D$72)+SUM('1.  LRAMVA Summary'!D$73:D$74)*(MONTH($E114)-1)/12)*$H114</f>
        <v>0</v>
      </c>
      <c r="J114" s="197">
        <f>(SUM('1.  LRAMVA Summary'!E$55:E$72)+SUM('1.  LRAMVA Summary'!E$73:E$74)*(MONTH($E114)-1)/12)*$H114</f>
        <v>0</v>
      </c>
      <c r="K114" s="197">
        <f>(SUM('1.  LRAMVA Summary'!F$55:F$72)+SUM('1.  LRAMVA Summary'!F$73:F$74)*(MONTH($E114)-1)/12)*$H114</f>
        <v>0</v>
      </c>
      <c r="L114" s="197">
        <f>(SUM('1.  LRAMVA Summary'!G$55:G$72)+SUM('1.  LRAMVA Summary'!G$73:G$74)*(MONTH($E114)-1)/12)*$H114</f>
        <v>0</v>
      </c>
      <c r="M114" s="197">
        <f>(SUM('1.  LRAMVA Summary'!H$55:H$72)+SUM('1.  LRAMVA Summary'!H$73:H$74)*(MONTH($E114)-1)/12)*$H114</f>
        <v>0</v>
      </c>
      <c r="N114" s="197">
        <f>(SUM('1.  LRAMVA Summary'!I$55:I$72)+SUM('1.  LRAMVA Summary'!I$73:I$74)*(MONTH($E114)-1)/12)*$H114</f>
        <v>0</v>
      </c>
      <c r="O114" s="197">
        <f>(SUM('1.  LRAMVA Summary'!J$55:J$72)+SUM('1.  LRAMVA Summary'!J$73:J$74)*(MONTH($E114)-1)/12)*$H114</f>
        <v>0</v>
      </c>
      <c r="P114" s="197">
        <f>(SUM('1.  LRAMVA Summary'!K$55:K$72)+SUM('1.  LRAMVA Summary'!K$73:K$74)*(MONTH($E114)-1)/12)*$H114</f>
        <v>0</v>
      </c>
      <c r="Q114" s="197">
        <f>(SUM('1.  LRAMVA Summary'!L$55:L$72)+SUM('1.  LRAMVA Summary'!L$73:L$74)*(MONTH($E114)-1)/12)*$H114</f>
        <v>0</v>
      </c>
      <c r="R114" s="197">
        <f>(SUM('1.  LRAMVA Summary'!M$55:M$72)+SUM('1.  LRAMVA Summary'!M$73:M$74)*(MONTH($E114)-1)/12)*$H114</f>
        <v>0</v>
      </c>
      <c r="S114" s="197">
        <f>(SUM('1.  LRAMVA Summary'!N$55:N$72)+SUM('1.  LRAMVA Summary'!N$73:N$74)*(MONTH($E114)-1)/12)*$H114</f>
        <v>0</v>
      </c>
      <c r="T114" s="197">
        <f>(SUM('1.  LRAMVA Summary'!O$55:O$72)+SUM('1.  LRAMVA Summary'!O$73:O$74)*(MONTH($E114)-1)/12)*$H114</f>
        <v>0</v>
      </c>
      <c r="U114" s="197">
        <f>(SUM('1.  LRAMVA Summary'!P$55:P$72)+SUM('1.  LRAMVA Summary'!P$73:P$74)*(MONTH($E114)-1)/12)*$H114</f>
        <v>0</v>
      </c>
      <c r="V114" s="197">
        <f>(SUM('1.  LRAMVA Summary'!Q$55:Q$72)+SUM('1.  LRAMVA Summary'!Q$73:Q$74)*(MONTH($E114)-1)/12)*$H114</f>
        <v>0</v>
      </c>
      <c r="W114" s="198">
        <f t="shared" si="49"/>
        <v>0</v>
      </c>
    </row>
    <row r="115" spans="2:23">
      <c r="B115" s="206"/>
      <c r="C115" s="8"/>
      <c r="E115" s="181">
        <v>43040</v>
      </c>
      <c r="F115" s="181" t="s">
        <v>184</v>
      </c>
      <c r="G115" s="182" t="s">
        <v>69</v>
      </c>
      <c r="H115" s="207">
        <f t="shared" ref="H115:H116" si="52">$C$42/12</f>
        <v>1.25E-3</v>
      </c>
      <c r="I115" s="197">
        <f>(SUM('1.  LRAMVA Summary'!D$55:D$72)+SUM('1.  LRAMVA Summary'!D$73:D$74)*(MONTH($E115)-1)/12)*$H115</f>
        <v>0</v>
      </c>
      <c r="J115" s="197">
        <f>(SUM('1.  LRAMVA Summary'!E$55:E$72)+SUM('1.  LRAMVA Summary'!E$73:E$74)*(MONTH($E115)-1)/12)*$H115</f>
        <v>0</v>
      </c>
      <c r="K115" s="197">
        <f>(SUM('1.  LRAMVA Summary'!F$55:F$72)+SUM('1.  LRAMVA Summary'!F$73:F$74)*(MONTH($E115)-1)/12)*$H115</f>
        <v>0</v>
      </c>
      <c r="L115" s="197">
        <f>(SUM('1.  LRAMVA Summary'!G$55:G$72)+SUM('1.  LRAMVA Summary'!G$73:G$74)*(MONTH($E115)-1)/12)*$H115</f>
        <v>0</v>
      </c>
      <c r="M115" s="197">
        <f>(SUM('1.  LRAMVA Summary'!H$55:H$72)+SUM('1.  LRAMVA Summary'!H$73:H$74)*(MONTH($E115)-1)/12)*$H115</f>
        <v>0</v>
      </c>
      <c r="N115" s="197">
        <f>(SUM('1.  LRAMVA Summary'!I$55:I$72)+SUM('1.  LRAMVA Summary'!I$73:I$74)*(MONTH($E115)-1)/12)*$H115</f>
        <v>0</v>
      </c>
      <c r="O115" s="197">
        <f>(SUM('1.  LRAMVA Summary'!J$55:J$72)+SUM('1.  LRAMVA Summary'!J$73:J$74)*(MONTH($E115)-1)/12)*$H115</f>
        <v>0</v>
      </c>
      <c r="P115" s="197">
        <f>(SUM('1.  LRAMVA Summary'!K$55:K$72)+SUM('1.  LRAMVA Summary'!K$73:K$74)*(MONTH($E115)-1)/12)*$H115</f>
        <v>0</v>
      </c>
      <c r="Q115" s="197">
        <f>(SUM('1.  LRAMVA Summary'!L$55:L$72)+SUM('1.  LRAMVA Summary'!L$73:L$74)*(MONTH($E115)-1)/12)*$H115</f>
        <v>0</v>
      </c>
      <c r="R115" s="197">
        <f>(SUM('1.  LRAMVA Summary'!M$55:M$72)+SUM('1.  LRAMVA Summary'!M$73:M$74)*(MONTH($E115)-1)/12)*$H115</f>
        <v>0</v>
      </c>
      <c r="S115" s="197">
        <f>(SUM('1.  LRAMVA Summary'!N$55:N$72)+SUM('1.  LRAMVA Summary'!N$73:N$74)*(MONTH($E115)-1)/12)*$H115</f>
        <v>0</v>
      </c>
      <c r="T115" s="197">
        <f>(SUM('1.  LRAMVA Summary'!O$55:O$72)+SUM('1.  LRAMVA Summary'!O$73:O$74)*(MONTH($E115)-1)/12)*$H115</f>
        <v>0</v>
      </c>
      <c r="U115" s="197">
        <f>(SUM('1.  LRAMVA Summary'!P$55:P$72)+SUM('1.  LRAMVA Summary'!P$73:P$74)*(MONTH($E115)-1)/12)*$H115</f>
        <v>0</v>
      </c>
      <c r="V115" s="197">
        <f>(SUM('1.  LRAMVA Summary'!Q$55:Q$72)+SUM('1.  LRAMVA Summary'!Q$73:Q$74)*(MONTH($E115)-1)/12)*$H115</f>
        <v>0</v>
      </c>
      <c r="W115" s="198">
        <f t="shared" si="49"/>
        <v>0</v>
      </c>
    </row>
    <row r="116" spans="2:23">
      <c r="E116" s="181">
        <v>43070</v>
      </c>
      <c r="F116" s="181" t="s">
        <v>184</v>
      </c>
      <c r="G116" s="182" t="s">
        <v>69</v>
      </c>
      <c r="H116" s="207">
        <f t="shared" si="52"/>
        <v>1.25E-3</v>
      </c>
      <c r="I116" s="197">
        <f>(SUM('1.  LRAMVA Summary'!D$55:D$72)+SUM('1.  LRAMVA Summary'!D$73:D$74)*(MONTH($E116)-1)/12)*$H116</f>
        <v>0</v>
      </c>
      <c r="J116" s="197">
        <f>(SUM('1.  LRAMVA Summary'!E$55:E$72)+SUM('1.  LRAMVA Summary'!E$73:E$74)*(MONTH($E116)-1)/12)*$H116</f>
        <v>0</v>
      </c>
      <c r="K116" s="197">
        <f>(SUM('1.  LRAMVA Summary'!F$55:F$72)+SUM('1.  LRAMVA Summary'!F$73:F$74)*(MONTH($E116)-1)/12)*$H116</f>
        <v>0</v>
      </c>
      <c r="L116" s="197">
        <f>(SUM('1.  LRAMVA Summary'!G$55:G$72)+SUM('1.  LRAMVA Summary'!G$73:G$74)*(MONTH($E116)-1)/12)*$H116</f>
        <v>0</v>
      </c>
      <c r="M116" s="197">
        <f>(SUM('1.  LRAMVA Summary'!H$55:H$72)+SUM('1.  LRAMVA Summary'!H$73:H$74)*(MONTH($E116)-1)/12)*$H116</f>
        <v>0</v>
      </c>
      <c r="N116" s="197">
        <f>(SUM('1.  LRAMVA Summary'!I$55:I$72)+SUM('1.  LRAMVA Summary'!I$73:I$74)*(MONTH($E116)-1)/12)*$H116</f>
        <v>0</v>
      </c>
      <c r="O116" s="197">
        <f>(SUM('1.  LRAMVA Summary'!J$55:J$72)+SUM('1.  LRAMVA Summary'!J$73:J$74)*(MONTH($E116)-1)/12)*$H116</f>
        <v>0</v>
      </c>
      <c r="P116" s="197">
        <f>(SUM('1.  LRAMVA Summary'!K$55:K$72)+SUM('1.  LRAMVA Summary'!K$73:K$74)*(MONTH($E116)-1)/12)*$H116</f>
        <v>0</v>
      </c>
      <c r="Q116" s="197">
        <f>(SUM('1.  LRAMVA Summary'!L$55:L$72)+SUM('1.  LRAMVA Summary'!L$73:L$74)*(MONTH($E116)-1)/12)*$H116</f>
        <v>0</v>
      </c>
      <c r="R116" s="197">
        <f>(SUM('1.  LRAMVA Summary'!M$55:M$72)+SUM('1.  LRAMVA Summary'!M$73:M$74)*(MONTH($E116)-1)/12)*$H116</f>
        <v>0</v>
      </c>
      <c r="S116" s="197">
        <f>(SUM('1.  LRAMVA Summary'!N$55:N$72)+SUM('1.  LRAMVA Summary'!N$73:N$74)*(MONTH($E116)-1)/12)*$H116</f>
        <v>0</v>
      </c>
      <c r="T116" s="197">
        <f>(SUM('1.  LRAMVA Summary'!O$55:O$72)+SUM('1.  LRAMVA Summary'!O$73:O$74)*(MONTH($E116)-1)/12)*$H116</f>
        <v>0</v>
      </c>
      <c r="U116" s="197">
        <f>(SUM('1.  LRAMVA Summary'!P$55:P$72)+SUM('1.  LRAMVA Summary'!P$73:P$74)*(MONTH($E116)-1)/12)*$H116</f>
        <v>0</v>
      </c>
      <c r="V116" s="197">
        <f>(SUM('1.  LRAMVA Summary'!Q$55:Q$72)+SUM('1.  LRAMVA Summary'!Q$73:Q$74)*(MONTH($E116)-1)/12)*$H116</f>
        <v>0</v>
      </c>
      <c r="W116" s="198">
        <f t="shared" si="49"/>
        <v>0</v>
      </c>
    </row>
    <row r="117" spans="2:23" ht="15.75" thickBot="1">
      <c r="B117" s="204"/>
      <c r="C117" s="205"/>
      <c r="E117" s="183" t="s">
        <v>464</v>
      </c>
      <c r="F117" s="183"/>
      <c r="G117" s="184"/>
      <c r="H117" s="185"/>
      <c r="I117" s="186">
        <f>SUM(I104:I116)</f>
        <v>0</v>
      </c>
      <c r="J117" s="186">
        <f>SUM(J104:J116)</f>
        <v>0</v>
      </c>
      <c r="K117" s="186">
        <f t="shared" ref="K117:O117" si="53">SUM(K104:K116)</f>
        <v>0</v>
      </c>
      <c r="L117" s="186">
        <f t="shared" si="53"/>
        <v>0</v>
      </c>
      <c r="M117" s="186">
        <f t="shared" si="53"/>
        <v>0</v>
      </c>
      <c r="N117" s="186">
        <f t="shared" si="53"/>
        <v>0</v>
      </c>
      <c r="O117" s="186">
        <f t="shared" si="53"/>
        <v>0</v>
      </c>
      <c r="P117" s="186">
        <f t="shared" ref="P117:V117" si="54">SUM(P104:P116)</f>
        <v>0</v>
      </c>
      <c r="Q117" s="186">
        <f t="shared" si="54"/>
        <v>0</v>
      </c>
      <c r="R117" s="186">
        <f t="shared" si="54"/>
        <v>0</v>
      </c>
      <c r="S117" s="186">
        <f t="shared" si="54"/>
        <v>0</v>
      </c>
      <c r="T117" s="186">
        <f t="shared" si="54"/>
        <v>0</v>
      </c>
      <c r="U117" s="186">
        <f t="shared" si="54"/>
        <v>0</v>
      </c>
      <c r="V117" s="186">
        <f t="shared" si="54"/>
        <v>0</v>
      </c>
      <c r="W117" s="186">
        <f>SUM(W104:W116)</f>
        <v>0</v>
      </c>
    </row>
    <row r="118" spans="2:23" ht="15.75" thickTop="1">
      <c r="E118" s="187" t="s">
        <v>67</v>
      </c>
      <c r="F118" s="187"/>
      <c r="G118" s="188"/>
      <c r="H118" s="189"/>
      <c r="I118" s="190"/>
      <c r="J118" s="190"/>
      <c r="K118" s="190"/>
      <c r="L118" s="190"/>
      <c r="M118" s="190"/>
      <c r="N118" s="190"/>
      <c r="O118" s="190"/>
      <c r="P118" s="190"/>
      <c r="Q118" s="190"/>
      <c r="R118" s="190"/>
      <c r="S118" s="190"/>
      <c r="T118" s="190"/>
      <c r="U118" s="190"/>
      <c r="V118" s="190"/>
      <c r="W118" s="191"/>
    </row>
    <row r="119" spans="2:23">
      <c r="E119" s="192" t="s">
        <v>430</v>
      </c>
      <c r="F119" s="192"/>
      <c r="G119" s="193"/>
      <c r="H119" s="194"/>
      <c r="I119" s="195">
        <f>I117+I118</f>
        <v>0</v>
      </c>
      <c r="J119" s="195">
        <f t="shared" ref="J119" si="55">J117+J118</f>
        <v>0</v>
      </c>
      <c r="K119" s="195">
        <f t="shared" ref="K119" si="56">K117+K118</f>
        <v>0</v>
      </c>
      <c r="L119" s="195">
        <f t="shared" ref="L119" si="57">L117+L118</f>
        <v>0</v>
      </c>
      <c r="M119" s="195">
        <f t="shared" ref="M119" si="58">M117+M118</f>
        <v>0</v>
      </c>
      <c r="N119" s="195">
        <f t="shared" ref="N119" si="59">N117+N118</f>
        <v>0</v>
      </c>
      <c r="O119" s="195">
        <f t="shared" ref="O119:V119" si="60">O117+O118</f>
        <v>0</v>
      </c>
      <c r="P119" s="195">
        <f t="shared" si="60"/>
        <v>0</v>
      </c>
      <c r="Q119" s="195">
        <f t="shared" si="60"/>
        <v>0</v>
      </c>
      <c r="R119" s="195">
        <f t="shared" si="60"/>
        <v>0</v>
      </c>
      <c r="S119" s="195">
        <f t="shared" si="60"/>
        <v>0</v>
      </c>
      <c r="T119" s="195">
        <f t="shared" si="60"/>
        <v>0</v>
      </c>
      <c r="U119" s="195">
        <f t="shared" si="60"/>
        <v>0</v>
      </c>
      <c r="V119" s="195">
        <f t="shared" si="60"/>
        <v>0</v>
      </c>
      <c r="W119" s="195">
        <f t="shared" ref="W119" si="61">W117+W118</f>
        <v>0</v>
      </c>
    </row>
    <row r="120" spans="2:23">
      <c r="E120" s="181">
        <v>43101</v>
      </c>
      <c r="F120" s="181" t="s">
        <v>185</v>
      </c>
      <c r="G120" s="182" t="s">
        <v>65</v>
      </c>
      <c r="H120" s="207">
        <f>$C$43/12</f>
        <v>1.25E-3</v>
      </c>
      <c r="I120" s="197">
        <f>(SUM('1.  LRAMVA Summary'!D$55:D$75)+SUM('1.  LRAMVA Summary'!D$76:D$77)*(MONTH($E120)-1)/12)*$H120</f>
        <v>0</v>
      </c>
      <c r="J120" s="197">
        <f>(SUM('1.  LRAMVA Summary'!E$55:E$75)+SUM('1.  LRAMVA Summary'!E$76:E$77)*(MONTH($E120)-1)/12)*$H120</f>
        <v>0</v>
      </c>
      <c r="K120" s="197">
        <f>(SUM('1.  LRAMVA Summary'!F$55:F$75)+SUM('1.  LRAMVA Summary'!F$76:F$77)*(MONTH($E120)-1)/12)*$H120</f>
        <v>0</v>
      </c>
      <c r="L120" s="197">
        <f>(SUM('1.  LRAMVA Summary'!G$55:G$75)+SUM('1.  LRAMVA Summary'!G$76:G$77)*(MONTH($E120)-1)/12)*$H120</f>
        <v>0</v>
      </c>
      <c r="M120" s="197">
        <f>(SUM('1.  LRAMVA Summary'!H$55:H$75)+SUM('1.  LRAMVA Summary'!H$76:H$77)*(MONTH($E120)-1)/12)*$H120</f>
        <v>0</v>
      </c>
      <c r="N120" s="197">
        <f>(SUM('1.  LRAMVA Summary'!I$55:I$75)+SUM('1.  LRAMVA Summary'!I$76:I$77)*(MONTH($E120)-1)/12)*$H120</f>
        <v>0</v>
      </c>
      <c r="O120" s="197">
        <f>(SUM('1.  LRAMVA Summary'!J$55:J$75)+SUM('1.  LRAMVA Summary'!J$76:J$77)*(MONTH($E120)-1)/12)*$H120</f>
        <v>0</v>
      </c>
      <c r="P120" s="197">
        <f>(SUM('1.  LRAMVA Summary'!K$55:K$75)+SUM('1.  LRAMVA Summary'!K$76:K$77)*(MONTH($E120)-1)/12)*$H120</f>
        <v>0</v>
      </c>
      <c r="Q120" s="197">
        <f>(SUM('1.  LRAMVA Summary'!L$55:L$75)+SUM('1.  LRAMVA Summary'!L$76:L$77)*(MONTH($E120)-1)/12)*$H120</f>
        <v>0</v>
      </c>
      <c r="R120" s="197">
        <f>(SUM('1.  LRAMVA Summary'!M$55:M$75)+SUM('1.  LRAMVA Summary'!M$76:M$77)*(MONTH($E120)-1)/12)*$H120</f>
        <v>0</v>
      </c>
      <c r="S120" s="197">
        <f>(SUM('1.  LRAMVA Summary'!N$55:N$75)+SUM('1.  LRAMVA Summary'!N$76:N$77)*(MONTH($E120)-1)/12)*$H120</f>
        <v>0</v>
      </c>
      <c r="T120" s="197">
        <f>(SUM('1.  LRAMVA Summary'!O$55:O$75)+SUM('1.  LRAMVA Summary'!O$76:O$77)*(MONTH($E120)-1)/12)*$H120</f>
        <v>0</v>
      </c>
      <c r="U120" s="197">
        <f>(SUM('1.  LRAMVA Summary'!P$55:P$75)+SUM('1.  LRAMVA Summary'!P$76:P$77)*(MONTH($E120)-1)/12)*$H120</f>
        <v>0</v>
      </c>
      <c r="V120" s="197">
        <f>(SUM('1.  LRAMVA Summary'!Q$55:Q$75)+SUM('1.  LRAMVA Summary'!Q$76:Q$77)*(MONTH($E120)-1)/12)*$H120</f>
        <v>0</v>
      </c>
      <c r="W120" s="198">
        <f>SUM(I120:V120)</f>
        <v>0</v>
      </c>
    </row>
    <row r="121" spans="2:23">
      <c r="E121" s="181">
        <v>43132</v>
      </c>
      <c r="F121" s="181" t="s">
        <v>185</v>
      </c>
      <c r="G121" s="182" t="s">
        <v>65</v>
      </c>
      <c r="H121" s="207">
        <f t="shared" ref="H121:H122" si="62">$C$43/12</f>
        <v>1.25E-3</v>
      </c>
      <c r="I121" s="197">
        <f>(SUM('1.  LRAMVA Summary'!D$55:D$75)+SUM('1.  LRAMVA Summary'!D$76:D$77)*(MONTH($E121)-1)/12)*$H121</f>
        <v>0</v>
      </c>
      <c r="J121" s="197">
        <f>(SUM('1.  LRAMVA Summary'!E$55:E$75)+SUM('1.  LRAMVA Summary'!E$76:E$77)*(MONTH($E121)-1)/12)*$H121</f>
        <v>0</v>
      </c>
      <c r="K121" s="197">
        <f>(SUM('1.  LRAMVA Summary'!F$55:F$75)+SUM('1.  LRAMVA Summary'!F$76:F$77)*(MONTH($E121)-1)/12)*$H121</f>
        <v>0</v>
      </c>
      <c r="L121" s="197">
        <f>(SUM('1.  LRAMVA Summary'!G$55:G$75)+SUM('1.  LRAMVA Summary'!G$76:G$77)*(MONTH($E121)-1)/12)*$H121</f>
        <v>0</v>
      </c>
      <c r="M121" s="197">
        <f>(SUM('1.  LRAMVA Summary'!H$55:H$75)+SUM('1.  LRAMVA Summary'!H$76:H$77)*(MONTH($E121)-1)/12)*$H121</f>
        <v>0</v>
      </c>
      <c r="N121" s="197">
        <f>(SUM('1.  LRAMVA Summary'!I$55:I$75)+SUM('1.  LRAMVA Summary'!I$76:I$77)*(MONTH($E121)-1)/12)*$H121</f>
        <v>0</v>
      </c>
      <c r="O121" s="197">
        <f>(SUM('1.  LRAMVA Summary'!J$55:J$75)+SUM('1.  LRAMVA Summary'!J$76:J$77)*(MONTH($E121)-1)/12)*$H121</f>
        <v>0</v>
      </c>
      <c r="P121" s="197">
        <f>(SUM('1.  LRAMVA Summary'!K$55:K$75)+SUM('1.  LRAMVA Summary'!K$76:K$77)*(MONTH($E121)-1)/12)*$H121</f>
        <v>0</v>
      </c>
      <c r="Q121" s="197">
        <f>(SUM('1.  LRAMVA Summary'!L$55:L$75)+SUM('1.  LRAMVA Summary'!L$76:L$77)*(MONTH($E121)-1)/12)*$H121</f>
        <v>0</v>
      </c>
      <c r="R121" s="197">
        <f>(SUM('1.  LRAMVA Summary'!M$55:M$75)+SUM('1.  LRAMVA Summary'!M$76:M$77)*(MONTH($E121)-1)/12)*$H121</f>
        <v>0</v>
      </c>
      <c r="S121" s="197">
        <f>(SUM('1.  LRAMVA Summary'!N$55:N$75)+SUM('1.  LRAMVA Summary'!N$76:N$77)*(MONTH($E121)-1)/12)*$H121</f>
        <v>0</v>
      </c>
      <c r="T121" s="197">
        <f>(SUM('1.  LRAMVA Summary'!O$55:O$75)+SUM('1.  LRAMVA Summary'!O$76:O$77)*(MONTH($E121)-1)/12)*$H121</f>
        <v>0</v>
      </c>
      <c r="U121" s="197">
        <f>(SUM('1.  LRAMVA Summary'!P$55:P$75)+SUM('1.  LRAMVA Summary'!P$76:P$77)*(MONTH($E121)-1)/12)*$H121</f>
        <v>0</v>
      </c>
      <c r="V121" s="197">
        <f>(SUM('1.  LRAMVA Summary'!Q$55:Q$75)+SUM('1.  LRAMVA Summary'!Q$76:Q$77)*(MONTH($E121)-1)/12)*$H121</f>
        <v>0</v>
      </c>
      <c r="W121" s="198">
        <f t="shared" ref="W121:W131" si="63">SUM(I121:V121)</f>
        <v>0</v>
      </c>
    </row>
    <row r="122" spans="2:23">
      <c r="E122" s="181">
        <v>43160</v>
      </c>
      <c r="F122" s="181" t="s">
        <v>185</v>
      </c>
      <c r="G122" s="182" t="s">
        <v>65</v>
      </c>
      <c r="H122" s="207">
        <f t="shared" si="62"/>
        <v>1.25E-3</v>
      </c>
      <c r="I122" s="197">
        <f>(SUM('1.  LRAMVA Summary'!D$55:D$75)+SUM('1.  LRAMVA Summary'!D$76:D$77)*(MONTH($E122)-1)/12)*$H122</f>
        <v>0</v>
      </c>
      <c r="J122" s="197">
        <f>(SUM('1.  LRAMVA Summary'!E$55:E$75)+SUM('1.  LRAMVA Summary'!E$76:E$77)*(MONTH($E122)-1)/12)*$H122</f>
        <v>0</v>
      </c>
      <c r="K122" s="197">
        <f>(SUM('1.  LRAMVA Summary'!F$55:F$75)+SUM('1.  LRAMVA Summary'!F$76:F$77)*(MONTH($E122)-1)/12)*$H122</f>
        <v>0</v>
      </c>
      <c r="L122" s="197">
        <f>(SUM('1.  LRAMVA Summary'!G$55:G$75)+SUM('1.  LRAMVA Summary'!G$76:G$77)*(MONTH($E122)-1)/12)*$H122</f>
        <v>0</v>
      </c>
      <c r="M122" s="197">
        <f>(SUM('1.  LRAMVA Summary'!H$55:H$75)+SUM('1.  LRAMVA Summary'!H$76:H$77)*(MONTH($E122)-1)/12)*$H122</f>
        <v>0</v>
      </c>
      <c r="N122" s="197">
        <f>(SUM('1.  LRAMVA Summary'!I$55:I$75)+SUM('1.  LRAMVA Summary'!I$76:I$77)*(MONTH($E122)-1)/12)*$H122</f>
        <v>0</v>
      </c>
      <c r="O122" s="197">
        <f>(SUM('1.  LRAMVA Summary'!J$55:J$75)+SUM('1.  LRAMVA Summary'!J$76:J$77)*(MONTH($E122)-1)/12)*$H122</f>
        <v>0</v>
      </c>
      <c r="P122" s="197">
        <f>(SUM('1.  LRAMVA Summary'!K$55:K$75)+SUM('1.  LRAMVA Summary'!K$76:K$77)*(MONTH($E122)-1)/12)*$H122</f>
        <v>0</v>
      </c>
      <c r="Q122" s="197">
        <f>(SUM('1.  LRAMVA Summary'!L$55:L$75)+SUM('1.  LRAMVA Summary'!L$76:L$77)*(MONTH($E122)-1)/12)*$H122</f>
        <v>0</v>
      </c>
      <c r="R122" s="197">
        <f>(SUM('1.  LRAMVA Summary'!M$55:M$75)+SUM('1.  LRAMVA Summary'!M$76:M$77)*(MONTH($E122)-1)/12)*$H122</f>
        <v>0</v>
      </c>
      <c r="S122" s="197">
        <f>(SUM('1.  LRAMVA Summary'!N$55:N$75)+SUM('1.  LRAMVA Summary'!N$76:N$77)*(MONTH($E122)-1)/12)*$H122</f>
        <v>0</v>
      </c>
      <c r="T122" s="197">
        <f>(SUM('1.  LRAMVA Summary'!O$55:O$75)+SUM('1.  LRAMVA Summary'!O$76:O$77)*(MONTH($E122)-1)/12)*$H122</f>
        <v>0</v>
      </c>
      <c r="U122" s="197">
        <f>(SUM('1.  LRAMVA Summary'!P$55:P$75)+SUM('1.  LRAMVA Summary'!P$76:P$77)*(MONTH($E122)-1)/12)*$H122</f>
        <v>0</v>
      </c>
      <c r="V122" s="197">
        <f>(SUM('1.  LRAMVA Summary'!Q$55:Q$75)+SUM('1.  LRAMVA Summary'!Q$76:Q$77)*(MONTH($E122)-1)/12)*$H122</f>
        <v>0</v>
      </c>
      <c r="W122" s="198">
        <f t="shared" si="63"/>
        <v>0</v>
      </c>
    </row>
    <row r="123" spans="2:23" s="8" customFormat="1">
      <c r="B123" s="10"/>
      <c r="C123" s="1"/>
      <c r="E123" s="181">
        <v>43191</v>
      </c>
      <c r="F123" s="181" t="s">
        <v>185</v>
      </c>
      <c r="G123" s="182" t="s">
        <v>66</v>
      </c>
      <c r="H123" s="207">
        <f>$C$44/12</f>
        <v>1.575E-3</v>
      </c>
      <c r="I123" s="197">
        <f>(SUM('1.  LRAMVA Summary'!D$55:D$75)+SUM('1.  LRAMVA Summary'!D$76:D$77)*(MONTH($E123)-1)/12)*$H123</f>
        <v>0</v>
      </c>
      <c r="J123" s="197">
        <f>(SUM('1.  LRAMVA Summary'!E$55:E$75)+SUM('1.  LRAMVA Summary'!E$76:E$77)*(MONTH($E123)-1)/12)*$H123</f>
        <v>0</v>
      </c>
      <c r="K123" s="197">
        <f>(SUM('1.  LRAMVA Summary'!F$55:F$75)+SUM('1.  LRAMVA Summary'!F$76:F$77)*(MONTH($E123)-1)/12)*$H123</f>
        <v>0</v>
      </c>
      <c r="L123" s="197">
        <f>(SUM('1.  LRAMVA Summary'!G$55:G$75)+SUM('1.  LRAMVA Summary'!G$76:G$77)*(MONTH($E123)-1)/12)*$H123</f>
        <v>0</v>
      </c>
      <c r="M123" s="197">
        <f>(SUM('1.  LRAMVA Summary'!H$55:H$75)+SUM('1.  LRAMVA Summary'!H$76:H$77)*(MONTH($E123)-1)/12)*$H123</f>
        <v>0</v>
      </c>
      <c r="N123" s="197">
        <f>(SUM('1.  LRAMVA Summary'!I$55:I$75)+SUM('1.  LRAMVA Summary'!I$76:I$77)*(MONTH($E123)-1)/12)*$H123</f>
        <v>0</v>
      </c>
      <c r="O123" s="197">
        <f>(SUM('1.  LRAMVA Summary'!J$55:J$75)+SUM('1.  LRAMVA Summary'!J$76:J$77)*(MONTH($E123)-1)/12)*$H123</f>
        <v>0</v>
      </c>
      <c r="P123" s="197">
        <f>(SUM('1.  LRAMVA Summary'!K$55:K$75)+SUM('1.  LRAMVA Summary'!K$76:K$77)*(MONTH($E123)-1)/12)*$H123</f>
        <v>0</v>
      </c>
      <c r="Q123" s="197">
        <f>(SUM('1.  LRAMVA Summary'!L$55:L$75)+SUM('1.  LRAMVA Summary'!L$76:L$77)*(MONTH($E123)-1)/12)*$H123</f>
        <v>0</v>
      </c>
      <c r="R123" s="197">
        <f>(SUM('1.  LRAMVA Summary'!M$55:M$75)+SUM('1.  LRAMVA Summary'!M$76:M$77)*(MONTH($E123)-1)/12)*$H123</f>
        <v>0</v>
      </c>
      <c r="S123" s="197">
        <f>(SUM('1.  LRAMVA Summary'!N$55:N$75)+SUM('1.  LRAMVA Summary'!N$76:N$77)*(MONTH($E123)-1)/12)*$H123</f>
        <v>0</v>
      </c>
      <c r="T123" s="197">
        <f>(SUM('1.  LRAMVA Summary'!O$55:O$75)+SUM('1.  LRAMVA Summary'!O$76:O$77)*(MONTH($E123)-1)/12)*$H123</f>
        <v>0</v>
      </c>
      <c r="U123" s="197">
        <f>(SUM('1.  LRAMVA Summary'!P$55:P$75)+SUM('1.  LRAMVA Summary'!P$76:P$77)*(MONTH($E123)-1)/12)*$H123</f>
        <v>0</v>
      </c>
      <c r="V123" s="197">
        <f>(SUM('1.  LRAMVA Summary'!Q$55:Q$75)+SUM('1.  LRAMVA Summary'!Q$76:Q$77)*(MONTH($E123)-1)/12)*$H123</f>
        <v>0</v>
      </c>
      <c r="W123" s="198">
        <f t="shared" si="63"/>
        <v>0</v>
      </c>
    </row>
    <row r="124" spans="2:23">
      <c r="E124" s="181">
        <v>43221</v>
      </c>
      <c r="F124" s="181" t="s">
        <v>185</v>
      </c>
      <c r="G124" s="182" t="s">
        <v>66</v>
      </c>
      <c r="H124" s="207">
        <f t="shared" ref="H124:H125" si="64">$C$44/12</f>
        <v>1.575E-3</v>
      </c>
      <c r="I124" s="197">
        <f>(SUM('1.  LRAMVA Summary'!D$55:D$75)+SUM('1.  LRAMVA Summary'!D$76:D$77)*(MONTH($E124)-1)/12)*$H124</f>
        <v>0</v>
      </c>
      <c r="J124" s="197">
        <f>(SUM('1.  LRAMVA Summary'!E$55:E$75)+SUM('1.  LRAMVA Summary'!E$76:E$77)*(MONTH($E124)-1)/12)*$H124</f>
        <v>0</v>
      </c>
      <c r="K124" s="197">
        <f>(SUM('1.  LRAMVA Summary'!F$55:F$75)+SUM('1.  LRAMVA Summary'!F$76:F$77)*(MONTH($E124)-1)/12)*$H124</f>
        <v>0</v>
      </c>
      <c r="L124" s="197">
        <f>(SUM('1.  LRAMVA Summary'!G$55:G$75)+SUM('1.  LRAMVA Summary'!G$76:G$77)*(MONTH($E124)-1)/12)*$H124</f>
        <v>0</v>
      </c>
      <c r="M124" s="197">
        <f>(SUM('1.  LRAMVA Summary'!H$55:H$75)+SUM('1.  LRAMVA Summary'!H$76:H$77)*(MONTH($E124)-1)/12)*$H124</f>
        <v>0</v>
      </c>
      <c r="N124" s="197">
        <f>(SUM('1.  LRAMVA Summary'!I$55:I$75)+SUM('1.  LRAMVA Summary'!I$76:I$77)*(MONTH($E124)-1)/12)*$H124</f>
        <v>0</v>
      </c>
      <c r="O124" s="197">
        <f>(SUM('1.  LRAMVA Summary'!J$55:J$75)+SUM('1.  LRAMVA Summary'!J$76:J$77)*(MONTH($E124)-1)/12)*$H124</f>
        <v>0</v>
      </c>
      <c r="P124" s="197">
        <f>(SUM('1.  LRAMVA Summary'!K$55:K$75)+SUM('1.  LRAMVA Summary'!K$76:K$77)*(MONTH($E124)-1)/12)*$H124</f>
        <v>0</v>
      </c>
      <c r="Q124" s="197">
        <f>(SUM('1.  LRAMVA Summary'!L$55:L$75)+SUM('1.  LRAMVA Summary'!L$76:L$77)*(MONTH($E124)-1)/12)*$H124</f>
        <v>0</v>
      </c>
      <c r="R124" s="197">
        <f>(SUM('1.  LRAMVA Summary'!M$55:M$75)+SUM('1.  LRAMVA Summary'!M$76:M$77)*(MONTH($E124)-1)/12)*$H124</f>
        <v>0</v>
      </c>
      <c r="S124" s="197">
        <f>(SUM('1.  LRAMVA Summary'!N$55:N$75)+SUM('1.  LRAMVA Summary'!N$76:N$77)*(MONTH($E124)-1)/12)*$H124</f>
        <v>0</v>
      </c>
      <c r="T124" s="197">
        <f>(SUM('1.  LRAMVA Summary'!O$55:O$75)+SUM('1.  LRAMVA Summary'!O$76:O$77)*(MONTH($E124)-1)/12)*$H124</f>
        <v>0</v>
      </c>
      <c r="U124" s="197">
        <f>(SUM('1.  LRAMVA Summary'!P$55:P$75)+SUM('1.  LRAMVA Summary'!P$76:P$77)*(MONTH($E124)-1)/12)*$H124</f>
        <v>0</v>
      </c>
      <c r="V124" s="197">
        <f>(SUM('1.  LRAMVA Summary'!Q$55:Q$75)+SUM('1.  LRAMVA Summary'!Q$76:Q$77)*(MONTH($E124)-1)/12)*$H124</f>
        <v>0</v>
      </c>
      <c r="W124" s="198">
        <f t="shared" si="63"/>
        <v>0</v>
      </c>
    </row>
    <row r="125" spans="2:23" s="205" customFormat="1">
      <c r="B125" s="10"/>
      <c r="C125" s="1"/>
      <c r="E125" s="181">
        <v>43252</v>
      </c>
      <c r="F125" s="181" t="s">
        <v>185</v>
      </c>
      <c r="G125" s="182" t="s">
        <v>66</v>
      </c>
      <c r="H125" s="207">
        <f t="shared" si="64"/>
        <v>1.575E-3</v>
      </c>
      <c r="I125" s="197">
        <f>(SUM('1.  LRAMVA Summary'!D$55:D$75)+SUM('1.  LRAMVA Summary'!D$76:D$77)*(MONTH($E125)-1)/12)*$H125</f>
        <v>0</v>
      </c>
      <c r="J125" s="197">
        <f>(SUM('1.  LRAMVA Summary'!E$55:E$75)+SUM('1.  LRAMVA Summary'!E$76:E$77)*(MONTH($E125)-1)/12)*$H125</f>
        <v>0</v>
      </c>
      <c r="K125" s="197">
        <f>(SUM('1.  LRAMVA Summary'!F$55:F$75)+SUM('1.  LRAMVA Summary'!F$76:F$77)*(MONTH($E125)-1)/12)*$H125</f>
        <v>0</v>
      </c>
      <c r="L125" s="197">
        <f>(SUM('1.  LRAMVA Summary'!G$55:G$75)+SUM('1.  LRAMVA Summary'!G$76:G$77)*(MONTH($E125)-1)/12)*$H125</f>
        <v>0</v>
      </c>
      <c r="M125" s="197">
        <f>(SUM('1.  LRAMVA Summary'!H$55:H$75)+SUM('1.  LRAMVA Summary'!H$76:H$77)*(MONTH($E125)-1)/12)*$H125</f>
        <v>0</v>
      </c>
      <c r="N125" s="197">
        <f>(SUM('1.  LRAMVA Summary'!I$55:I$75)+SUM('1.  LRAMVA Summary'!I$76:I$77)*(MONTH($E125)-1)/12)*$H125</f>
        <v>0</v>
      </c>
      <c r="O125" s="197">
        <f>(SUM('1.  LRAMVA Summary'!J$55:J$75)+SUM('1.  LRAMVA Summary'!J$76:J$77)*(MONTH($E125)-1)/12)*$H125</f>
        <v>0</v>
      </c>
      <c r="P125" s="197">
        <f>(SUM('1.  LRAMVA Summary'!K$55:K$75)+SUM('1.  LRAMVA Summary'!K$76:K$77)*(MONTH($E125)-1)/12)*$H125</f>
        <v>0</v>
      </c>
      <c r="Q125" s="197">
        <f>(SUM('1.  LRAMVA Summary'!L$55:L$75)+SUM('1.  LRAMVA Summary'!L$76:L$77)*(MONTH($E125)-1)/12)*$H125</f>
        <v>0</v>
      </c>
      <c r="R125" s="197">
        <f>(SUM('1.  LRAMVA Summary'!M$55:M$75)+SUM('1.  LRAMVA Summary'!M$76:M$77)*(MONTH($E125)-1)/12)*$H125</f>
        <v>0</v>
      </c>
      <c r="S125" s="197">
        <f>(SUM('1.  LRAMVA Summary'!N$55:N$75)+SUM('1.  LRAMVA Summary'!N$76:N$77)*(MONTH($E125)-1)/12)*$H125</f>
        <v>0</v>
      </c>
      <c r="T125" s="197">
        <f>(SUM('1.  LRAMVA Summary'!O$55:O$75)+SUM('1.  LRAMVA Summary'!O$76:O$77)*(MONTH($E125)-1)/12)*$H125</f>
        <v>0</v>
      </c>
      <c r="U125" s="197">
        <f>(SUM('1.  LRAMVA Summary'!P$55:P$75)+SUM('1.  LRAMVA Summary'!P$76:P$77)*(MONTH($E125)-1)/12)*$H125</f>
        <v>0</v>
      </c>
      <c r="V125" s="197">
        <f>(SUM('1.  LRAMVA Summary'!Q$55:Q$75)+SUM('1.  LRAMVA Summary'!Q$76:Q$77)*(MONTH($E125)-1)/12)*$H125</f>
        <v>0</v>
      </c>
      <c r="W125" s="198">
        <f t="shared" si="63"/>
        <v>0</v>
      </c>
    </row>
    <row r="126" spans="2:23">
      <c r="E126" s="181">
        <v>43282</v>
      </c>
      <c r="F126" s="181" t="s">
        <v>185</v>
      </c>
      <c r="G126" s="182" t="s">
        <v>68</v>
      </c>
      <c r="H126" s="207">
        <f>$C$45/12</f>
        <v>1.575E-3</v>
      </c>
      <c r="I126" s="197">
        <f>(SUM('1.  LRAMVA Summary'!D$55:D$75)+SUM('1.  LRAMVA Summary'!D$76:D$77)*(MONTH($E126)-1)/12)*$H126</f>
        <v>0</v>
      </c>
      <c r="J126" s="197">
        <f>(SUM('1.  LRAMVA Summary'!E$55:E$75)+SUM('1.  LRAMVA Summary'!E$76:E$77)*(MONTH($E126)-1)/12)*$H126</f>
        <v>0</v>
      </c>
      <c r="K126" s="197">
        <f>(SUM('1.  LRAMVA Summary'!F$55:F$75)+SUM('1.  LRAMVA Summary'!F$76:F$77)*(MONTH($E126)-1)/12)*$H126</f>
        <v>0</v>
      </c>
      <c r="L126" s="197">
        <f>(SUM('1.  LRAMVA Summary'!G$55:G$75)+SUM('1.  LRAMVA Summary'!G$76:G$77)*(MONTH($E126)-1)/12)*$H126</f>
        <v>0</v>
      </c>
      <c r="M126" s="197">
        <f>(SUM('1.  LRAMVA Summary'!H$55:H$75)+SUM('1.  LRAMVA Summary'!H$76:H$77)*(MONTH($E126)-1)/12)*$H126</f>
        <v>0</v>
      </c>
      <c r="N126" s="197">
        <f>(SUM('1.  LRAMVA Summary'!I$55:I$75)+SUM('1.  LRAMVA Summary'!I$76:I$77)*(MONTH($E126)-1)/12)*$H126</f>
        <v>0</v>
      </c>
      <c r="O126" s="197">
        <f>(SUM('1.  LRAMVA Summary'!J$55:J$75)+SUM('1.  LRAMVA Summary'!J$76:J$77)*(MONTH($E126)-1)/12)*$H126</f>
        <v>0</v>
      </c>
      <c r="P126" s="197">
        <f>(SUM('1.  LRAMVA Summary'!K$55:K$75)+SUM('1.  LRAMVA Summary'!K$76:K$77)*(MONTH($E126)-1)/12)*$H126</f>
        <v>0</v>
      </c>
      <c r="Q126" s="197">
        <f>(SUM('1.  LRAMVA Summary'!L$55:L$75)+SUM('1.  LRAMVA Summary'!L$76:L$77)*(MONTH($E126)-1)/12)*$H126</f>
        <v>0</v>
      </c>
      <c r="R126" s="197">
        <f>(SUM('1.  LRAMVA Summary'!M$55:M$75)+SUM('1.  LRAMVA Summary'!M$76:M$77)*(MONTH($E126)-1)/12)*$H126</f>
        <v>0</v>
      </c>
      <c r="S126" s="197">
        <f>(SUM('1.  LRAMVA Summary'!N$55:N$75)+SUM('1.  LRAMVA Summary'!N$76:N$77)*(MONTH($E126)-1)/12)*$H126</f>
        <v>0</v>
      </c>
      <c r="T126" s="197">
        <f>(SUM('1.  LRAMVA Summary'!O$55:O$75)+SUM('1.  LRAMVA Summary'!O$76:O$77)*(MONTH($E126)-1)/12)*$H126</f>
        <v>0</v>
      </c>
      <c r="U126" s="197">
        <f>(SUM('1.  LRAMVA Summary'!P$55:P$75)+SUM('1.  LRAMVA Summary'!P$76:P$77)*(MONTH($E126)-1)/12)*$H126</f>
        <v>0</v>
      </c>
      <c r="V126" s="197">
        <f>(SUM('1.  LRAMVA Summary'!Q$55:Q$75)+SUM('1.  LRAMVA Summary'!Q$76:Q$77)*(MONTH($E126)-1)/12)*$H126</f>
        <v>0</v>
      </c>
      <c r="W126" s="198">
        <f t="shared" si="63"/>
        <v>0</v>
      </c>
    </row>
    <row r="127" spans="2:23">
      <c r="E127" s="181">
        <v>43313</v>
      </c>
      <c r="F127" s="181" t="s">
        <v>185</v>
      </c>
      <c r="G127" s="182" t="s">
        <v>68</v>
      </c>
      <c r="H127" s="207">
        <f t="shared" ref="H127:H128" si="65">$C$45/12</f>
        <v>1.575E-3</v>
      </c>
      <c r="I127" s="197">
        <f>(SUM('1.  LRAMVA Summary'!D$55:D$75)+SUM('1.  LRAMVA Summary'!D$76:D$77)*(MONTH($E127)-1)/12)*$H127</f>
        <v>0</v>
      </c>
      <c r="J127" s="197">
        <f>(SUM('1.  LRAMVA Summary'!E$55:E$75)+SUM('1.  LRAMVA Summary'!E$76:E$77)*(MONTH($E127)-1)/12)*$H127</f>
        <v>0</v>
      </c>
      <c r="K127" s="197">
        <f>(SUM('1.  LRAMVA Summary'!F$55:F$75)+SUM('1.  LRAMVA Summary'!F$76:F$77)*(MONTH($E127)-1)/12)*$H127</f>
        <v>0</v>
      </c>
      <c r="L127" s="197">
        <f>(SUM('1.  LRAMVA Summary'!G$55:G$75)+SUM('1.  LRAMVA Summary'!G$76:G$77)*(MONTH($E127)-1)/12)*$H127</f>
        <v>0</v>
      </c>
      <c r="M127" s="197">
        <f>(SUM('1.  LRAMVA Summary'!H$55:H$75)+SUM('1.  LRAMVA Summary'!H$76:H$77)*(MONTH($E127)-1)/12)*$H127</f>
        <v>0</v>
      </c>
      <c r="N127" s="197">
        <f>(SUM('1.  LRAMVA Summary'!I$55:I$75)+SUM('1.  LRAMVA Summary'!I$76:I$77)*(MONTH($E127)-1)/12)*$H127</f>
        <v>0</v>
      </c>
      <c r="O127" s="197">
        <f>(SUM('1.  LRAMVA Summary'!J$55:J$75)+SUM('1.  LRAMVA Summary'!J$76:J$77)*(MONTH($E127)-1)/12)*$H127</f>
        <v>0</v>
      </c>
      <c r="P127" s="197">
        <f>(SUM('1.  LRAMVA Summary'!K$55:K$75)+SUM('1.  LRAMVA Summary'!K$76:K$77)*(MONTH($E127)-1)/12)*$H127</f>
        <v>0</v>
      </c>
      <c r="Q127" s="197">
        <f>(SUM('1.  LRAMVA Summary'!L$55:L$75)+SUM('1.  LRAMVA Summary'!L$76:L$77)*(MONTH($E127)-1)/12)*$H127</f>
        <v>0</v>
      </c>
      <c r="R127" s="197">
        <f>(SUM('1.  LRAMVA Summary'!M$55:M$75)+SUM('1.  LRAMVA Summary'!M$76:M$77)*(MONTH($E127)-1)/12)*$H127</f>
        <v>0</v>
      </c>
      <c r="S127" s="197">
        <f>(SUM('1.  LRAMVA Summary'!N$55:N$75)+SUM('1.  LRAMVA Summary'!N$76:N$77)*(MONTH($E127)-1)/12)*$H127</f>
        <v>0</v>
      </c>
      <c r="T127" s="197">
        <f>(SUM('1.  LRAMVA Summary'!O$55:O$75)+SUM('1.  LRAMVA Summary'!O$76:O$77)*(MONTH($E127)-1)/12)*$H127</f>
        <v>0</v>
      </c>
      <c r="U127" s="197">
        <f>(SUM('1.  LRAMVA Summary'!P$55:P$75)+SUM('1.  LRAMVA Summary'!P$76:P$77)*(MONTH($E127)-1)/12)*$H127</f>
        <v>0</v>
      </c>
      <c r="V127" s="197">
        <f>(SUM('1.  LRAMVA Summary'!Q$55:Q$75)+SUM('1.  LRAMVA Summary'!Q$76:Q$77)*(MONTH($E127)-1)/12)*$H127</f>
        <v>0</v>
      </c>
      <c r="W127" s="198">
        <f t="shared" si="63"/>
        <v>0</v>
      </c>
    </row>
    <row r="128" spans="2:23">
      <c r="E128" s="181">
        <v>43344</v>
      </c>
      <c r="F128" s="181" t="s">
        <v>185</v>
      </c>
      <c r="G128" s="182" t="s">
        <v>68</v>
      </c>
      <c r="H128" s="207">
        <f t="shared" si="65"/>
        <v>1.575E-3</v>
      </c>
      <c r="I128" s="197">
        <f>(SUM('1.  LRAMVA Summary'!D$55:D$75)+SUM('1.  LRAMVA Summary'!D$76:D$77)*(MONTH($E128)-1)/12)*$H128</f>
        <v>0</v>
      </c>
      <c r="J128" s="197">
        <f>(SUM('1.  LRAMVA Summary'!E$55:E$75)+SUM('1.  LRAMVA Summary'!E$76:E$77)*(MONTH($E128)-1)/12)*$H128</f>
        <v>0</v>
      </c>
      <c r="K128" s="197">
        <f>(SUM('1.  LRAMVA Summary'!F$55:F$75)+SUM('1.  LRAMVA Summary'!F$76:F$77)*(MONTH($E128)-1)/12)*$H128</f>
        <v>0</v>
      </c>
      <c r="L128" s="197">
        <f>(SUM('1.  LRAMVA Summary'!G$55:G$75)+SUM('1.  LRAMVA Summary'!G$76:G$77)*(MONTH($E128)-1)/12)*$H128</f>
        <v>0</v>
      </c>
      <c r="M128" s="197">
        <f>(SUM('1.  LRAMVA Summary'!H$55:H$75)+SUM('1.  LRAMVA Summary'!H$76:H$77)*(MONTH($E128)-1)/12)*$H128</f>
        <v>0</v>
      </c>
      <c r="N128" s="197">
        <f>(SUM('1.  LRAMVA Summary'!I$55:I$75)+SUM('1.  LRAMVA Summary'!I$76:I$77)*(MONTH($E128)-1)/12)*$H128</f>
        <v>0</v>
      </c>
      <c r="O128" s="197">
        <f>(SUM('1.  LRAMVA Summary'!J$55:J$75)+SUM('1.  LRAMVA Summary'!J$76:J$77)*(MONTH($E128)-1)/12)*$H128</f>
        <v>0</v>
      </c>
      <c r="P128" s="197">
        <f>(SUM('1.  LRAMVA Summary'!K$55:K$75)+SUM('1.  LRAMVA Summary'!K$76:K$77)*(MONTH($E128)-1)/12)*$H128</f>
        <v>0</v>
      </c>
      <c r="Q128" s="197">
        <f>(SUM('1.  LRAMVA Summary'!L$55:L$75)+SUM('1.  LRAMVA Summary'!L$76:L$77)*(MONTH($E128)-1)/12)*$H128</f>
        <v>0</v>
      </c>
      <c r="R128" s="197">
        <f>(SUM('1.  LRAMVA Summary'!M$55:M$75)+SUM('1.  LRAMVA Summary'!M$76:M$77)*(MONTH($E128)-1)/12)*$H128</f>
        <v>0</v>
      </c>
      <c r="S128" s="197">
        <f>(SUM('1.  LRAMVA Summary'!N$55:N$75)+SUM('1.  LRAMVA Summary'!N$76:N$77)*(MONTH($E128)-1)/12)*$H128</f>
        <v>0</v>
      </c>
      <c r="T128" s="197">
        <f>(SUM('1.  LRAMVA Summary'!O$55:O$75)+SUM('1.  LRAMVA Summary'!O$76:O$77)*(MONTH($E128)-1)/12)*$H128</f>
        <v>0</v>
      </c>
      <c r="U128" s="197">
        <f>(SUM('1.  LRAMVA Summary'!P$55:P$75)+SUM('1.  LRAMVA Summary'!P$76:P$77)*(MONTH($E128)-1)/12)*$H128</f>
        <v>0</v>
      </c>
      <c r="V128" s="197">
        <f>(SUM('1.  LRAMVA Summary'!Q$55:Q$75)+SUM('1.  LRAMVA Summary'!Q$76:Q$77)*(MONTH($E128)-1)/12)*$H128</f>
        <v>0</v>
      </c>
      <c r="W128" s="198">
        <f t="shared" si="63"/>
        <v>0</v>
      </c>
    </row>
    <row r="129" spans="2:23">
      <c r="E129" s="181">
        <v>43374</v>
      </c>
      <c r="F129" s="181" t="s">
        <v>185</v>
      </c>
      <c r="G129" s="182" t="s">
        <v>69</v>
      </c>
      <c r="H129" s="207">
        <f>$C$46/12</f>
        <v>1.8083333333333335E-3</v>
      </c>
      <c r="I129" s="197">
        <f>(SUM('1.  LRAMVA Summary'!D$55:D$75)+SUM('1.  LRAMVA Summary'!D$76:D$77)*(MONTH($E129)-1)/12)*$H129</f>
        <v>0</v>
      </c>
      <c r="J129" s="197">
        <f>(SUM('1.  LRAMVA Summary'!E$55:E$75)+SUM('1.  LRAMVA Summary'!E$76:E$77)*(MONTH($E129)-1)/12)*$H129</f>
        <v>0</v>
      </c>
      <c r="K129" s="197">
        <f>(SUM('1.  LRAMVA Summary'!F$55:F$75)+SUM('1.  LRAMVA Summary'!F$76:F$77)*(MONTH($E129)-1)/12)*$H129</f>
        <v>0</v>
      </c>
      <c r="L129" s="197">
        <f>(SUM('1.  LRAMVA Summary'!G$55:G$75)+SUM('1.  LRAMVA Summary'!G$76:G$77)*(MONTH($E129)-1)/12)*$H129</f>
        <v>0</v>
      </c>
      <c r="M129" s="197">
        <f>(SUM('1.  LRAMVA Summary'!H$55:H$75)+SUM('1.  LRAMVA Summary'!H$76:H$77)*(MONTH($E129)-1)/12)*$H129</f>
        <v>0</v>
      </c>
      <c r="N129" s="197">
        <f>(SUM('1.  LRAMVA Summary'!I$55:I$75)+SUM('1.  LRAMVA Summary'!I$76:I$77)*(MONTH($E129)-1)/12)*$H129</f>
        <v>0</v>
      </c>
      <c r="O129" s="197">
        <f>(SUM('1.  LRAMVA Summary'!J$55:J$75)+SUM('1.  LRAMVA Summary'!J$76:J$77)*(MONTH($E129)-1)/12)*$H129</f>
        <v>0</v>
      </c>
      <c r="P129" s="197">
        <f>(SUM('1.  LRAMVA Summary'!K$55:K$75)+SUM('1.  LRAMVA Summary'!K$76:K$77)*(MONTH($E129)-1)/12)*$H129</f>
        <v>0</v>
      </c>
      <c r="Q129" s="197">
        <f>(SUM('1.  LRAMVA Summary'!L$55:L$75)+SUM('1.  LRAMVA Summary'!L$76:L$77)*(MONTH($E129)-1)/12)*$H129</f>
        <v>0</v>
      </c>
      <c r="R129" s="197">
        <f>(SUM('1.  LRAMVA Summary'!M$55:M$75)+SUM('1.  LRAMVA Summary'!M$76:M$77)*(MONTH($E129)-1)/12)*$H129</f>
        <v>0</v>
      </c>
      <c r="S129" s="197">
        <f>(SUM('1.  LRAMVA Summary'!N$55:N$75)+SUM('1.  LRAMVA Summary'!N$76:N$77)*(MONTH($E129)-1)/12)*$H129</f>
        <v>0</v>
      </c>
      <c r="T129" s="197">
        <f>(SUM('1.  LRAMVA Summary'!O$55:O$75)+SUM('1.  LRAMVA Summary'!O$76:O$77)*(MONTH($E129)-1)/12)*$H129</f>
        <v>0</v>
      </c>
      <c r="U129" s="197">
        <f>(SUM('1.  LRAMVA Summary'!P$55:P$75)+SUM('1.  LRAMVA Summary'!P$76:P$77)*(MONTH($E129)-1)/12)*$H129</f>
        <v>0</v>
      </c>
      <c r="V129" s="197">
        <f>(SUM('1.  LRAMVA Summary'!Q$55:Q$75)+SUM('1.  LRAMVA Summary'!Q$76:Q$77)*(MONTH($E129)-1)/12)*$H129</f>
        <v>0</v>
      </c>
      <c r="W129" s="198">
        <f t="shared" si="63"/>
        <v>0</v>
      </c>
    </row>
    <row r="130" spans="2:23">
      <c r="B130" s="206"/>
      <c r="C130" s="8"/>
      <c r="E130" s="181">
        <v>43405</v>
      </c>
      <c r="F130" s="181" t="s">
        <v>185</v>
      </c>
      <c r="G130" s="182" t="s">
        <v>69</v>
      </c>
      <c r="H130" s="207">
        <f t="shared" ref="H130:H131" si="66">$C$46/12</f>
        <v>1.8083333333333335E-3</v>
      </c>
      <c r="I130" s="197">
        <f>(SUM('1.  LRAMVA Summary'!D$55:D$75)+SUM('1.  LRAMVA Summary'!D$76:D$77)*(MONTH($E130)-1)/12)*$H130</f>
        <v>0</v>
      </c>
      <c r="J130" s="197">
        <f>(SUM('1.  LRAMVA Summary'!E$55:E$75)+SUM('1.  LRAMVA Summary'!E$76:E$77)*(MONTH($E130)-1)/12)*$H130</f>
        <v>0</v>
      </c>
      <c r="K130" s="197">
        <f>(SUM('1.  LRAMVA Summary'!F$55:F$75)+SUM('1.  LRAMVA Summary'!F$76:F$77)*(MONTH($E130)-1)/12)*$H130</f>
        <v>0</v>
      </c>
      <c r="L130" s="197">
        <f>(SUM('1.  LRAMVA Summary'!G$55:G$75)+SUM('1.  LRAMVA Summary'!G$76:G$77)*(MONTH($E130)-1)/12)*$H130</f>
        <v>0</v>
      </c>
      <c r="M130" s="197">
        <f>(SUM('1.  LRAMVA Summary'!H$55:H$75)+SUM('1.  LRAMVA Summary'!H$76:H$77)*(MONTH($E130)-1)/12)*$H130</f>
        <v>0</v>
      </c>
      <c r="N130" s="197">
        <f>(SUM('1.  LRAMVA Summary'!I$55:I$75)+SUM('1.  LRAMVA Summary'!I$76:I$77)*(MONTH($E130)-1)/12)*$H130</f>
        <v>0</v>
      </c>
      <c r="O130" s="197">
        <f>(SUM('1.  LRAMVA Summary'!J$55:J$75)+SUM('1.  LRAMVA Summary'!J$76:J$77)*(MONTH($E130)-1)/12)*$H130</f>
        <v>0</v>
      </c>
      <c r="P130" s="197">
        <f>(SUM('1.  LRAMVA Summary'!K$55:K$75)+SUM('1.  LRAMVA Summary'!K$76:K$77)*(MONTH($E130)-1)/12)*$H130</f>
        <v>0</v>
      </c>
      <c r="Q130" s="197">
        <f>(SUM('1.  LRAMVA Summary'!L$55:L$75)+SUM('1.  LRAMVA Summary'!L$76:L$77)*(MONTH($E130)-1)/12)*$H130</f>
        <v>0</v>
      </c>
      <c r="R130" s="197">
        <f>(SUM('1.  LRAMVA Summary'!M$55:M$75)+SUM('1.  LRAMVA Summary'!M$76:M$77)*(MONTH($E130)-1)/12)*$H130</f>
        <v>0</v>
      </c>
      <c r="S130" s="197">
        <f>(SUM('1.  LRAMVA Summary'!N$55:N$75)+SUM('1.  LRAMVA Summary'!N$76:N$77)*(MONTH($E130)-1)/12)*$H130</f>
        <v>0</v>
      </c>
      <c r="T130" s="197">
        <f>(SUM('1.  LRAMVA Summary'!O$55:O$75)+SUM('1.  LRAMVA Summary'!O$76:O$77)*(MONTH($E130)-1)/12)*$H130</f>
        <v>0</v>
      </c>
      <c r="U130" s="197">
        <f>(SUM('1.  LRAMVA Summary'!P$55:P$75)+SUM('1.  LRAMVA Summary'!P$76:P$77)*(MONTH($E130)-1)/12)*$H130</f>
        <v>0</v>
      </c>
      <c r="V130" s="197">
        <f>(SUM('1.  LRAMVA Summary'!Q$55:Q$75)+SUM('1.  LRAMVA Summary'!Q$76:Q$77)*(MONTH($E130)-1)/12)*$H130</f>
        <v>0</v>
      </c>
      <c r="W130" s="198">
        <f t="shared" si="63"/>
        <v>0</v>
      </c>
    </row>
    <row r="131" spans="2:23">
      <c r="E131" s="181">
        <v>43435</v>
      </c>
      <c r="F131" s="181" t="s">
        <v>185</v>
      </c>
      <c r="G131" s="182" t="s">
        <v>69</v>
      </c>
      <c r="H131" s="207">
        <f t="shared" si="66"/>
        <v>1.8083333333333335E-3</v>
      </c>
      <c r="I131" s="197">
        <f>(SUM('1.  LRAMVA Summary'!D$55:D$75)+SUM('1.  LRAMVA Summary'!D$76:D$77)*(MONTH($E131)-1)/12)*$H131</f>
        <v>0</v>
      </c>
      <c r="J131" s="197">
        <f>(SUM('1.  LRAMVA Summary'!E$55:E$75)+SUM('1.  LRAMVA Summary'!E$76:E$77)*(MONTH($E131)-1)/12)*$H131</f>
        <v>0</v>
      </c>
      <c r="K131" s="197">
        <f>(SUM('1.  LRAMVA Summary'!F$55:F$75)+SUM('1.  LRAMVA Summary'!F$76:F$77)*(MONTH($E131)-1)/12)*$H131</f>
        <v>0</v>
      </c>
      <c r="L131" s="197">
        <f>(SUM('1.  LRAMVA Summary'!G$55:G$75)+SUM('1.  LRAMVA Summary'!G$76:G$77)*(MONTH($E131)-1)/12)*$H131</f>
        <v>0</v>
      </c>
      <c r="M131" s="197">
        <f>(SUM('1.  LRAMVA Summary'!H$55:H$75)+SUM('1.  LRAMVA Summary'!H$76:H$77)*(MONTH($E131)-1)/12)*$H131</f>
        <v>0</v>
      </c>
      <c r="N131" s="197">
        <f>(SUM('1.  LRAMVA Summary'!I$55:I$75)+SUM('1.  LRAMVA Summary'!I$76:I$77)*(MONTH($E131)-1)/12)*$H131</f>
        <v>0</v>
      </c>
      <c r="O131" s="197">
        <f>(SUM('1.  LRAMVA Summary'!J$55:J$75)+SUM('1.  LRAMVA Summary'!J$76:J$77)*(MONTH($E131)-1)/12)*$H131</f>
        <v>0</v>
      </c>
      <c r="P131" s="197">
        <f>(SUM('1.  LRAMVA Summary'!K$55:K$75)+SUM('1.  LRAMVA Summary'!K$76:K$77)*(MONTH($E131)-1)/12)*$H131</f>
        <v>0</v>
      </c>
      <c r="Q131" s="197">
        <f>(SUM('1.  LRAMVA Summary'!L$55:L$75)+SUM('1.  LRAMVA Summary'!L$76:L$77)*(MONTH($E131)-1)/12)*$H131</f>
        <v>0</v>
      </c>
      <c r="R131" s="197">
        <f>(SUM('1.  LRAMVA Summary'!M$55:M$75)+SUM('1.  LRAMVA Summary'!M$76:M$77)*(MONTH($E131)-1)/12)*$H131</f>
        <v>0</v>
      </c>
      <c r="S131" s="197">
        <f>(SUM('1.  LRAMVA Summary'!N$55:N$75)+SUM('1.  LRAMVA Summary'!N$76:N$77)*(MONTH($E131)-1)/12)*$H131</f>
        <v>0</v>
      </c>
      <c r="T131" s="197">
        <f>(SUM('1.  LRAMVA Summary'!O$55:O$75)+SUM('1.  LRAMVA Summary'!O$76:O$77)*(MONTH($E131)-1)/12)*$H131</f>
        <v>0</v>
      </c>
      <c r="U131" s="197">
        <f>(SUM('1.  LRAMVA Summary'!P$55:P$75)+SUM('1.  LRAMVA Summary'!P$76:P$77)*(MONTH($E131)-1)/12)*$H131</f>
        <v>0</v>
      </c>
      <c r="V131" s="197">
        <f>(SUM('1.  LRAMVA Summary'!Q$55:Q$75)+SUM('1.  LRAMVA Summary'!Q$76:Q$77)*(MONTH($E131)-1)/12)*$H131</f>
        <v>0</v>
      </c>
      <c r="W131" s="198">
        <f t="shared" si="63"/>
        <v>0</v>
      </c>
    </row>
    <row r="132" spans="2:23" ht="15.75" thickBot="1">
      <c r="B132" s="204"/>
      <c r="C132" s="205"/>
      <c r="E132" s="183" t="s">
        <v>465</v>
      </c>
      <c r="F132" s="183"/>
      <c r="G132" s="184"/>
      <c r="H132" s="185"/>
      <c r="I132" s="186">
        <f>SUM(I119:I131)</f>
        <v>0</v>
      </c>
      <c r="J132" s="186">
        <f>SUM(J119:J131)</f>
        <v>0</v>
      </c>
      <c r="K132" s="186">
        <f t="shared" ref="K132:O132" si="67">SUM(K119:K131)</f>
        <v>0</v>
      </c>
      <c r="L132" s="186">
        <f t="shared" si="67"/>
        <v>0</v>
      </c>
      <c r="M132" s="186">
        <f t="shared" si="67"/>
        <v>0</v>
      </c>
      <c r="N132" s="186">
        <f t="shared" si="67"/>
        <v>0</v>
      </c>
      <c r="O132" s="186">
        <f t="shared" si="67"/>
        <v>0</v>
      </c>
      <c r="P132" s="186">
        <f t="shared" ref="P132:V132" si="68">SUM(P119:P131)</f>
        <v>0</v>
      </c>
      <c r="Q132" s="186">
        <f t="shared" si="68"/>
        <v>0</v>
      </c>
      <c r="R132" s="186">
        <f t="shared" si="68"/>
        <v>0</v>
      </c>
      <c r="S132" s="186">
        <f t="shared" si="68"/>
        <v>0</v>
      </c>
      <c r="T132" s="186">
        <f t="shared" si="68"/>
        <v>0</v>
      </c>
      <c r="U132" s="186">
        <f t="shared" si="68"/>
        <v>0</v>
      </c>
      <c r="V132" s="186">
        <f t="shared" si="68"/>
        <v>0</v>
      </c>
      <c r="W132" s="186">
        <f>SUM(W119:W131)</f>
        <v>0</v>
      </c>
    </row>
    <row r="133" spans="2:23" ht="15.75" thickTop="1">
      <c r="E133" s="187" t="s">
        <v>67</v>
      </c>
      <c r="F133" s="187"/>
      <c r="G133" s="188"/>
      <c r="H133" s="189"/>
      <c r="I133" s="190"/>
      <c r="J133" s="190"/>
      <c r="K133" s="190"/>
      <c r="L133" s="190"/>
      <c r="M133" s="190"/>
      <c r="N133" s="190"/>
      <c r="O133" s="190"/>
      <c r="P133" s="190"/>
      <c r="Q133" s="190"/>
      <c r="R133" s="190"/>
      <c r="S133" s="190"/>
      <c r="T133" s="190"/>
      <c r="U133" s="190"/>
      <c r="V133" s="190"/>
      <c r="W133" s="191"/>
    </row>
    <row r="134" spans="2:23">
      <c r="E134" s="192" t="s">
        <v>431</v>
      </c>
      <c r="F134" s="192"/>
      <c r="G134" s="193"/>
      <c r="H134" s="194"/>
      <c r="I134" s="195">
        <f>I132+I133</f>
        <v>0</v>
      </c>
      <c r="J134" s="195">
        <f t="shared" ref="J134" si="69">J132+J133</f>
        <v>0</v>
      </c>
      <c r="K134" s="195">
        <f t="shared" ref="K134" si="70">K132+K133</f>
        <v>0</v>
      </c>
      <c r="L134" s="195">
        <f t="shared" ref="L134" si="71">L132+L133</f>
        <v>0</v>
      </c>
      <c r="M134" s="195">
        <f t="shared" ref="M134" si="72">M132+M133</f>
        <v>0</v>
      </c>
      <c r="N134" s="195">
        <f t="shared" ref="N134" si="73">N132+N133</f>
        <v>0</v>
      </c>
      <c r="O134" s="195">
        <f t="shared" ref="O134:V134" si="74">O132+O133</f>
        <v>0</v>
      </c>
      <c r="P134" s="195">
        <f t="shared" si="74"/>
        <v>0</v>
      </c>
      <c r="Q134" s="195">
        <f t="shared" si="74"/>
        <v>0</v>
      </c>
      <c r="R134" s="195">
        <f t="shared" si="74"/>
        <v>0</v>
      </c>
      <c r="S134" s="195">
        <f t="shared" si="74"/>
        <v>0</v>
      </c>
      <c r="T134" s="195">
        <f t="shared" si="74"/>
        <v>0</v>
      </c>
      <c r="U134" s="195">
        <f t="shared" si="74"/>
        <v>0</v>
      </c>
      <c r="V134" s="195">
        <f t="shared" si="74"/>
        <v>0</v>
      </c>
      <c r="W134" s="195">
        <f>W132+W133</f>
        <v>0</v>
      </c>
    </row>
    <row r="135" spans="2:23">
      <c r="E135" s="181">
        <v>43466</v>
      </c>
      <c r="F135" s="181" t="s">
        <v>186</v>
      </c>
      <c r="G135" s="182" t="s">
        <v>65</v>
      </c>
      <c r="H135" s="207">
        <f>$C$47/12</f>
        <v>2.0416666666666669E-3</v>
      </c>
      <c r="I135" s="197">
        <f>(SUM('1.  LRAMVA Summary'!D$55:D$78)+SUM('1.  LRAMVA Summary'!D$79:D$80)*(MONTH($E135)-1)/12)*$H135</f>
        <v>0</v>
      </c>
      <c r="J135" s="197">
        <f>(SUM('1.  LRAMVA Summary'!E$55:E$78)+SUM('1.  LRAMVA Summary'!E$79:E$80)*(MONTH($E135)-1)/12)*$H135</f>
        <v>0</v>
      </c>
      <c r="K135" s="197">
        <f>(SUM('1.  LRAMVA Summary'!F$55:F$78)+SUM('1.  LRAMVA Summary'!F$79:F$80)*(MONTH($E135)-1)/12)*$H135</f>
        <v>0</v>
      </c>
      <c r="L135" s="197">
        <f>(SUM('1.  LRAMVA Summary'!G$55:G$78)+SUM('1.  LRAMVA Summary'!G$79:G$80)*(MONTH($E135)-1)/12)*$H135</f>
        <v>0</v>
      </c>
      <c r="M135" s="197">
        <f>(SUM('1.  LRAMVA Summary'!H$55:H$78)+SUM('1.  LRAMVA Summary'!H$79:H$80)*(MONTH($E135)-1)/12)*$H135</f>
        <v>0</v>
      </c>
      <c r="N135" s="197">
        <f>(SUM('1.  LRAMVA Summary'!I$55:I$78)+SUM('1.  LRAMVA Summary'!I$79:I$80)*(MONTH($E135)-1)/12)*$H135</f>
        <v>0</v>
      </c>
      <c r="O135" s="197">
        <f>(SUM('1.  LRAMVA Summary'!J$55:J$78)+SUM('1.  LRAMVA Summary'!J$79:J$80)*(MONTH($E135)-1)/12)*$H135</f>
        <v>0</v>
      </c>
      <c r="P135" s="197">
        <f>(SUM('1.  LRAMVA Summary'!K$55:K$78)+SUM('1.  LRAMVA Summary'!K$79:K$80)*(MONTH($E135)-1)/12)*$H135</f>
        <v>0</v>
      </c>
      <c r="Q135" s="197">
        <f>(SUM('1.  LRAMVA Summary'!L$55:L$78)+SUM('1.  LRAMVA Summary'!L$79:L$80)*(MONTH($E135)-1)/12)*$H135</f>
        <v>0</v>
      </c>
      <c r="R135" s="197">
        <f>(SUM('1.  LRAMVA Summary'!M$55:M$78)+SUM('1.  LRAMVA Summary'!M$79:M$80)*(MONTH($E135)-1)/12)*$H135</f>
        <v>0</v>
      </c>
      <c r="S135" s="197">
        <f>(SUM('1.  LRAMVA Summary'!N$55:N$78)+SUM('1.  LRAMVA Summary'!N$79:N$80)*(MONTH($E135)-1)/12)*$H135</f>
        <v>0</v>
      </c>
      <c r="T135" s="197">
        <f>(SUM('1.  LRAMVA Summary'!O$55:O$78)+SUM('1.  LRAMVA Summary'!O$79:O$80)*(MONTH($E135)-1)/12)*$H135</f>
        <v>0</v>
      </c>
      <c r="U135" s="197">
        <f>(SUM('1.  LRAMVA Summary'!P$55:P$78)+SUM('1.  LRAMVA Summary'!P$79:P$80)*(MONTH($E135)-1)/12)*$H135</f>
        <v>0</v>
      </c>
      <c r="V135" s="197">
        <f>(SUM('1.  LRAMVA Summary'!Q$55:Q$78)+SUM('1.  LRAMVA Summary'!Q$79:Q$80)*(MONTH($E135)-1)/12)*$H135</f>
        <v>0</v>
      </c>
      <c r="W135" s="198">
        <f>SUM(I135:V135)</f>
        <v>0</v>
      </c>
    </row>
    <row r="136" spans="2:23">
      <c r="E136" s="181">
        <v>43497</v>
      </c>
      <c r="F136" s="181" t="s">
        <v>186</v>
      </c>
      <c r="G136" s="182" t="s">
        <v>65</v>
      </c>
      <c r="H136" s="207">
        <f t="shared" ref="H136:H137" si="75">$C$47/12</f>
        <v>2.0416666666666669E-3</v>
      </c>
      <c r="I136" s="197">
        <f>(SUM('1.  LRAMVA Summary'!D$55:D$78)+SUM('1.  LRAMVA Summary'!D$79:D$80)*(MONTH($E136)-1)/12)*$H136</f>
        <v>0</v>
      </c>
      <c r="J136" s="197">
        <f>(SUM('1.  LRAMVA Summary'!E$55:E$78)+SUM('1.  LRAMVA Summary'!E$79:E$80)*(MONTH($E136)-1)/12)*$H136</f>
        <v>0</v>
      </c>
      <c r="K136" s="197">
        <f>(SUM('1.  LRAMVA Summary'!F$55:F$78)+SUM('1.  LRAMVA Summary'!F$79:F$80)*(MONTH($E136)-1)/12)*$H136</f>
        <v>0</v>
      </c>
      <c r="L136" s="197">
        <f>(SUM('1.  LRAMVA Summary'!G$55:G$78)+SUM('1.  LRAMVA Summary'!G$79:G$80)*(MONTH($E136)-1)/12)*$H136</f>
        <v>0</v>
      </c>
      <c r="M136" s="197">
        <f>(SUM('1.  LRAMVA Summary'!H$55:H$78)+SUM('1.  LRAMVA Summary'!H$79:H$80)*(MONTH($E136)-1)/12)*$H136</f>
        <v>0</v>
      </c>
      <c r="N136" s="197">
        <f>(SUM('1.  LRAMVA Summary'!I$55:I$78)+SUM('1.  LRAMVA Summary'!I$79:I$80)*(MONTH($E136)-1)/12)*$H136</f>
        <v>0</v>
      </c>
      <c r="O136" s="197">
        <f>(SUM('1.  LRAMVA Summary'!J$55:J$78)+SUM('1.  LRAMVA Summary'!J$79:J$80)*(MONTH($E136)-1)/12)*$H136</f>
        <v>0</v>
      </c>
      <c r="P136" s="197">
        <f>(SUM('1.  LRAMVA Summary'!K$55:K$78)+SUM('1.  LRAMVA Summary'!K$79:K$80)*(MONTH($E136)-1)/12)*$H136</f>
        <v>0</v>
      </c>
      <c r="Q136" s="197">
        <f>(SUM('1.  LRAMVA Summary'!L$55:L$78)+SUM('1.  LRAMVA Summary'!L$79:L$80)*(MONTH($E136)-1)/12)*$H136</f>
        <v>0</v>
      </c>
      <c r="R136" s="197">
        <f>(SUM('1.  LRAMVA Summary'!M$55:M$78)+SUM('1.  LRAMVA Summary'!M$79:M$80)*(MONTH($E136)-1)/12)*$H136</f>
        <v>0</v>
      </c>
      <c r="S136" s="197">
        <f>(SUM('1.  LRAMVA Summary'!N$55:N$78)+SUM('1.  LRAMVA Summary'!N$79:N$80)*(MONTH($E136)-1)/12)*$H136</f>
        <v>0</v>
      </c>
      <c r="T136" s="197">
        <f>(SUM('1.  LRAMVA Summary'!O$55:O$78)+SUM('1.  LRAMVA Summary'!O$79:O$80)*(MONTH($E136)-1)/12)*$H136</f>
        <v>0</v>
      </c>
      <c r="U136" s="197">
        <f>(SUM('1.  LRAMVA Summary'!P$55:P$78)+SUM('1.  LRAMVA Summary'!P$79:P$80)*(MONTH($E136)-1)/12)*$H136</f>
        <v>0</v>
      </c>
      <c r="V136" s="197">
        <f>(SUM('1.  LRAMVA Summary'!Q$55:Q$78)+SUM('1.  LRAMVA Summary'!Q$79:Q$80)*(MONTH($E136)-1)/12)*$H136</f>
        <v>0</v>
      </c>
      <c r="W136" s="198">
        <f t="shared" ref="W136:W146" si="76">SUM(I136:V136)</f>
        <v>0</v>
      </c>
    </row>
    <row r="137" spans="2:23">
      <c r="E137" s="181">
        <v>43525</v>
      </c>
      <c r="F137" s="181" t="s">
        <v>186</v>
      </c>
      <c r="G137" s="182" t="s">
        <v>65</v>
      </c>
      <c r="H137" s="207">
        <f t="shared" si="75"/>
        <v>2.0416666666666669E-3</v>
      </c>
      <c r="I137" s="197">
        <f>(SUM('1.  LRAMVA Summary'!D$55:D$78)+SUM('1.  LRAMVA Summary'!D$79:D$80)*(MONTH($E137)-1)/12)*$H137</f>
        <v>0</v>
      </c>
      <c r="J137" s="197">
        <f>(SUM('1.  LRAMVA Summary'!E$55:E$78)+SUM('1.  LRAMVA Summary'!E$79:E$80)*(MONTH($E137)-1)/12)*$H137</f>
        <v>0</v>
      </c>
      <c r="K137" s="197">
        <f>(SUM('1.  LRAMVA Summary'!F$55:F$78)+SUM('1.  LRAMVA Summary'!F$79:F$80)*(MONTH($E137)-1)/12)*$H137</f>
        <v>0</v>
      </c>
      <c r="L137" s="197">
        <f>(SUM('1.  LRAMVA Summary'!G$55:G$78)+SUM('1.  LRAMVA Summary'!G$79:G$80)*(MONTH($E137)-1)/12)*$H137</f>
        <v>0</v>
      </c>
      <c r="M137" s="197">
        <f>(SUM('1.  LRAMVA Summary'!H$55:H$78)+SUM('1.  LRAMVA Summary'!H$79:H$80)*(MONTH($E137)-1)/12)*$H137</f>
        <v>0</v>
      </c>
      <c r="N137" s="197">
        <f>(SUM('1.  LRAMVA Summary'!I$55:I$78)+SUM('1.  LRAMVA Summary'!I$79:I$80)*(MONTH($E137)-1)/12)*$H137</f>
        <v>0</v>
      </c>
      <c r="O137" s="197">
        <f>(SUM('1.  LRAMVA Summary'!J$55:J$78)+SUM('1.  LRAMVA Summary'!J$79:J$80)*(MONTH($E137)-1)/12)*$H137</f>
        <v>0</v>
      </c>
      <c r="P137" s="197">
        <f>(SUM('1.  LRAMVA Summary'!K$55:K$78)+SUM('1.  LRAMVA Summary'!K$79:K$80)*(MONTH($E137)-1)/12)*$H137</f>
        <v>0</v>
      </c>
      <c r="Q137" s="197">
        <f>(SUM('1.  LRAMVA Summary'!L$55:L$78)+SUM('1.  LRAMVA Summary'!L$79:L$80)*(MONTH($E137)-1)/12)*$H137</f>
        <v>0</v>
      </c>
      <c r="R137" s="197">
        <f>(SUM('1.  LRAMVA Summary'!M$55:M$78)+SUM('1.  LRAMVA Summary'!M$79:M$80)*(MONTH($E137)-1)/12)*$H137</f>
        <v>0</v>
      </c>
      <c r="S137" s="197">
        <f>(SUM('1.  LRAMVA Summary'!N$55:N$78)+SUM('1.  LRAMVA Summary'!N$79:N$80)*(MONTH($E137)-1)/12)*$H137</f>
        <v>0</v>
      </c>
      <c r="T137" s="197">
        <f>(SUM('1.  LRAMVA Summary'!O$55:O$78)+SUM('1.  LRAMVA Summary'!O$79:O$80)*(MONTH($E137)-1)/12)*$H137</f>
        <v>0</v>
      </c>
      <c r="U137" s="197">
        <f>(SUM('1.  LRAMVA Summary'!P$55:P$78)+SUM('1.  LRAMVA Summary'!P$79:P$80)*(MONTH($E137)-1)/12)*$H137</f>
        <v>0</v>
      </c>
      <c r="V137" s="197">
        <f>(SUM('1.  LRAMVA Summary'!Q$55:Q$78)+SUM('1.  LRAMVA Summary'!Q$79:Q$80)*(MONTH($E137)-1)/12)*$H137</f>
        <v>0</v>
      </c>
      <c r="W137" s="198">
        <f t="shared" si="76"/>
        <v>0</v>
      </c>
    </row>
    <row r="138" spans="2:23" s="8" customFormat="1">
      <c r="B138" s="10"/>
      <c r="C138" s="1"/>
      <c r="E138" s="181">
        <v>43556</v>
      </c>
      <c r="F138" s="181" t="s">
        <v>186</v>
      </c>
      <c r="G138" s="182" t="s">
        <v>66</v>
      </c>
      <c r="H138" s="207">
        <f>$C$48/12</f>
        <v>1.8166666666666667E-3</v>
      </c>
      <c r="I138" s="197">
        <f>(SUM('1.  LRAMVA Summary'!D$55:D$78)+SUM('1.  LRAMVA Summary'!D$79:D$80)*(MONTH($E138)-1)/12)*$H138</f>
        <v>0</v>
      </c>
      <c r="J138" s="197">
        <f>(SUM('1.  LRAMVA Summary'!E$55:E$78)+SUM('1.  LRAMVA Summary'!E$79:E$80)*(MONTH($E138)-1)/12)*$H138</f>
        <v>0</v>
      </c>
      <c r="K138" s="197">
        <f>(SUM('1.  LRAMVA Summary'!F$55:F$78)+SUM('1.  LRAMVA Summary'!F$79:F$80)*(MONTH($E138)-1)/12)*$H138</f>
        <v>0</v>
      </c>
      <c r="L138" s="197">
        <f>(SUM('1.  LRAMVA Summary'!G$55:G$78)+SUM('1.  LRAMVA Summary'!G$79:G$80)*(MONTH($E138)-1)/12)*$H138</f>
        <v>0</v>
      </c>
      <c r="M138" s="197">
        <f>(SUM('1.  LRAMVA Summary'!H$55:H$78)+SUM('1.  LRAMVA Summary'!H$79:H$80)*(MONTH($E138)-1)/12)*$H138</f>
        <v>0</v>
      </c>
      <c r="N138" s="197">
        <f>(SUM('1.  LRAMVA Summary'!I$55:I$78)+SUM('1.  LRAMVA Summary'!I$79:I$80)*(MONTH($E138)-1)/12)*$H138</f>
        <v>0</v>
      </c>
      <c r="O138" s="197">
        <f>(SUM('1.  LRAMVA Summary'!J$55:J$78)+SUM('1.  LRAMVA Summary'!J$79:J$80)*(MONTH($E138)-1)/12)*$H138</f>
        <v>0</v>
      </c>
      <c r="P138" s="197">
        <f>(SUM('1.  LRAMVA Summary'!K$55:K$78)+SUM('1.  LRAMVA Summary'!K$79:K$80)*(MONTH($E138)-1)/12)*$H138</f>
        <v>0</v>
      </c>
      <c r="Q138" s="197">
        <f>(SUM('1.  LRAMVA Summary'!L$55:L$78)+SUM('1.  LRAMVA Summary'!L$79:L$80)*(MONTH($E138)-1)/12)*$H138</f>
        <v>0</v>
      </c>
      <c r="R138" s="197">
        <f>(SUM('1.  LRAMVA Summary'!M$55:M$78)+SUM('1.  LRAMVA Summary'!M$79:M$80)*(MONTH($E138)-1)/12)*$H138</f>
        <v>0</v>
      </c>
      <c r="S138" s="197">
        <f>(SUM('1.  LRAMVA Summary'!N$55:N$78)+SUM('1.  LRAMVA Summary'!N$79:N$80)*(MONTH($E138)-1)/12)*$H138</f>
        <v>0</v>
      </c>
      <c r="T138" s="197">
        <f>(SUM('1.  LRAMVA Summary'!O$55:O$78)+SUM('1.  LRAMVA Summary'!O$79:O$80)*(MONTH($E138)-1)/12)*$H138</f>
        <v>0</v>
      </c>
      <c r="U138" s="197">
        <f>(SUM('1.  LRAMVA Summary'!P$55:P$78)+SUM('1.  LRAMVA Summary'!P$79:P$80)*(MONTH($E138)-1)/12)*$H138</f>
        <v>0</v>
      </c>
      <c r="V138" s="197">
        <f>(SUM('1.  LRAMVA Summary'!Q$55:Q$78)+SUM('1.  LRAMVA Summary'!Q$79:Q$80)*(MONTH($E138)-1)/12)*$H138</f>
        <v>0</v>
      </c>
      <c r="W138" s="198">
        <f t="shared" si="76"/>
        <v>0</v>
      </c>
    </row>
    <row r="139" spans="2:23">
      <c r="E139" s="181">
        <v>43586</v>
      </c>
      <c r="F139" s="181" t="s">
        <v>186</v>
      </c>
      <c r="G139" s="182" t="s">
        <v>66</v>
      </c>
      <c r="H139" s="207">
        <f>$C$48/12</f>
        <v>1.8166666666666667E-3</v>
      </c>
      <c r="I139" s="197">
        <f>(SUM('1.  LRAMVA Summary'!D$55:D$78)+SUM('1.  LRAMVA Summary'!D$79:D$80)*(MONTH($E139)-1)/12)*$H139</f>
        <v>0</v>
      </c>
      <c r="J139" s="197">
        <f>(SUM('1.  LRAMVA Summary'!E$55:E$78)+SUM('1.  LRAMVA Summary'!E$79:E$80)*(MONTH($E139)-1)/12)*$H139</f>
        <v>0</v>
      </c>
      <c r="K139" s="197">
        <f>(SUM('1.  LRAMVA Summary'!F$55:F$78)+SUM('1.  LRAMVA Summary'!F$79:F$80)*(MONTH($E139)-1)/12)*$H139</f>
        <v>0</v>
      </c>
      <c r="L139" s="197">
        <f>(SUM('1.  LRAMVA Summary'!G$55:G$78)+SUM('1.  LRAMVA Summary'!G$79:G$80)*(MONTH($E139)-1)/12)*$H139</f>
        <v>0</v>
      </c>
      <c r="M139" s="197">
        <f>(SUM('1.  LRAMVA Summary'!H$55:H$78)+SUM('1.  LRAMVA Summary'!H$79:H$80)*(MONTH($E139)-1)/12)*$H139</f>
        <v>0</v>
      </c>
      <c r="N139" s="197">
        <f>(SUM('1.  LRAMVA Summary'!I$55:I$78)+SUM('1.  LRAMVA Summary'!I$79:I$80)*(MONTH($E139)-1)/12)*$H139</f>
        <v>0</v>
      </c>
      <c r="O139" s="197">
        <f>(SUM('1.  LRAMVA Summary'!J$55:J$78)+SUM('1.  LRAMVA Summary'!J$79:J$80)*(MONTH($E139)-1)/12)*$H139</f>
        <v>0</v>
      </c>
      <c r="P139" s="197">
        <f>(SUM('1.  LRAMVA Summary'!K$55:K$78)+SUM('1.  LRAMVA Summary'!K$79:K$80)*(MONTH($E139)-1)/12)*$H139</f>
        <v>0</v>
      </c>
      <c r="Q139" s="197">
        <f>(SUM('1.  LRAMVA Summary'!L$55:L$78)+SUM('1.  LRAMVA Summary'!L$79:L$80)*(MONTH($E139)-1)/12)*$H139</f>
        <v>0</v>
      </c>
      <c r="R139" s="197">
        <f>(SUM('1.  LRAMVA Summary'!M$55:M$78)+SUM('1.  LRAMVA Summary'!M$79:M$80)*(MONTH($E139)-1)/12)*$H139</f>
        <v>0</v>
      </c>
      <c r="S139" s="197">
        <f>(SUM('1.  LRAMVA Summary'!N$55:N$78)+SUM('1.  LRAMVA Summary'!N$79:N$80)*(MONTH($E139)-1)/12)*$H139</f>
        <v>0</v>
      </c>
      <c r="T139" s="197">
        <f>(SUM('1.  LRAMVA Summary'!O$55:O$78)+SUM('1.  LRAMVA Summary'!O$79:O$80)*(MONTH($E139)-1)/12)*$H139</f>
        <v>0</v>
      </c>
      <c r="U139" s="197">
        <f>(SUM('1.  LRAMVA Summary'!P$55:P$78)+SUM('1.  LRAMVA Summary'!P$79:P$80)*(MONTH($E139)-1)/12)*$H139</f>
        <v>0</v>
      </c>
      <c r="V139" s="197">
        <f>(SUM('1.  LRAMVA Summary'!Q$55:Q$78)+SUM('1.  LRAMVA Summary'!Q$79:Q$80)*(MONTH($E139)-1)/12)*$H139</f>
        <v>0</v>
      </c>
      <c r="W139" s="198">
        <f t="shared" si="76"/>
        <v>0</v>
      </c>
    </row>
    <row r="140" spans="2:23">
      <c r="E140" s="181">
        <v>43617</v>
      </c>
      <c r="F140" s="181" t="s">
        <v>186</v>
      </c>
      <c r="G140" s="182" t="s">
        <v>66</v>
      </c>
      <c r="H140" s="207">
        <f t="shared" ref="H140" si="77">$C$48/12</f>
        <v>1.8166666666666667E-3</v>
      </c>
      <c r="I140" s="197">
        <f>(SUM('1.  LRAMVA Summary'!D$55:D$78)+SUM('1.  LRAMVA Summary'!D$79:D$80)*(MONTH($E140)-1)/12)*$H140</f>
        <v>0</v>
      </c>
      <c r="J140" s="197">
        <f>(SUM('1.  LRAMVA Summary'!E$55:E$78)+SUM('1.  LRAMVA Summary'!E$79:E$80)*(MONTH($E140)-1)/12)*$H140</f>
        <v>0</v>
      </c>
      <c r="K140" s="197">
        <f>(SUM('1.  LRAMVA Summary'!F$55:F$78)+SUM('1.  LRAMVA Summary'!F$79:F$80)*(MONTH($E140)-1)/12)*$H140</f>
        <v>0</v>
      </c>
      <c r="L140" s="197">
        <f>(SUM('1.  LRAMVA Summary'!G$55:G$78)+SUM('1.  LRAMVA Summary'!G$79:G$80)*(MONTH($E140)-1)/12)*$H140</f>
        <v>0</v>
      </c>
      <c r="M140" s="197">
        <f>(SUM('1.  LRAMVA Summary'!H$55:H$78)+SUM('1.  LRAMVA Summary'!H$79:H$80)*(MONTH($E140)-1)/12)*$H140</f>
        <v>0</v>
      </c>
      <c r="N140" s="197">
        <f>(SUM('1.  LRAMVA Summary'!I$55:I$78)+SUM('1.  LRAMVA Summary'!I$79:I$80)*(MONTH($E140)-1)/12)*$H140</f>
        <v>0</v>
      </c>
      <c r="O140" s="197">
        <f>(SUM('1.  LRAMVA Summary'!J$55:J$78)+SUM('1.  LRAMVA Summary'!J$79:J$80)*(MONTH($E140)-1)/12)*$H140</f>
        <v>0</v>
      </c>
      <c r="P140" s="197">
        <f>(SUM('1.  LRAMVA Summary'!K$55:K$78)+SUM('1.  LRAMVA Summary'!K$79:K$80)*(MONTH($E140)-1)/12)*$H140</f>
        <v>0</v>
      </c>
      <c r="Q140" s="197">
        <f>(SUM('1.  LRAMVA Summary'!L$55:L$78)+SUM('1.  LRAMVA Summary'!L$79:L$80)*(MONTH($E140)-1)/12)*$H140</f>
        <v>0</v>
      </c>
      <c r="R140" s="197">
        <f>(SUM('1.  LRAMVA Summary'!M$55:M$78)+SUM('1.  LRAMVA Summary'!M$79:M$80)*(MONTH($E140)-1)/12)*$H140</f>
        <v>0</v>
      </c>
      <c r="S140" s="197">
        <f>(SUM('1.  LRAMVA Summary'!N$55:N$78)+SUM('1.  LRAMVA Summary'!N$79:N$80)*(MONTH($E140)-1)/12)*$H140</f>
        <v>0</v>
      </c>
      <c r="T140" s="197">
        <f>(SUM('1.  LRAMVA Summary'!O$55:O$78)+SUM('1.  LRAMVA Summary'!O$79:O$80)*(MONTH($E140)-1)/12)*$H140</f>
        <v>0</v>
      </c>
      <c r="U140" s="197">
        <f>(SUM('1.  LRAMVA Summary'!P$55:P$78)+SUM('1.  LRAMVA Summary'!P$79:P$80)*(MONTH($E140)-1)/12)*$H140</f>
        <v>0</v>
      </c>
      <c r="V140" s="197">
        <f>(SUM('1.  LRAMVA Summary'!Q$55:Q$78)+SUM('1.  LRAMVA Summary'!Q$79:Q$80)*(MONTH($E140)-1)/12)*$H140</f>
        <v>0</v>
      </c>
      <c r="W140" s="198">
        <f t="shared" si="76"/>
        <v>0</v>
      </c>
    </row>
    <row r="141" spans="2:23">
      <c r="E141" s="181">
        <v>43647</v>
      </c>
      <c r="F141" s="181" t="s">
        <v>186</v>
      </c>
      <c r="G141" s="182" t="s">
        <v>68</v>
      </c>
      <c r="H141" s="207">
        <f>$C$49/12</f>
        <v>1.8166666666666667E-3</v>
      </c>
      <c r="I141" s="197">
        <f>(SUM('1.  LRAMVA Summary'!D$55:D$78)+SUM('1.  LRAMVA Summary'!D$79:D$80)*(MONTH($E141)-1)/12)*$H141</f>
        <v>0</v>
      </c>
      <c r="J141" s="197">
        <f>(SUM('1.  LRAMVA Summary'!E$55:E$78)+SUM('1.  LRAMVA Summary'!E$79:E$80)*(MONTH($E141)-1)/12)*$H141</f>
        <v>0</v>
      </c>
      <c r="K141" s="197">
        <f>(SUM('1.  LRAMVA Summary'!F$55:F$78)+SUM('1.  LRAMVA Summary'!F$79:F$80)*(MONTH($E141)-1)/12)*$H141</f>
        <v>0</v>
      </c>
      <c r="L141" s="197">
        <f>(SUM('1.  LRAMVA Summary'!G$55:G$78)+SUM('1.  LRAMVA Summary'!G$79:G$80)*(MONTH($E141)-1)/12)*$H141</f>
        <v>0</v>
      </c>
      <c r="M141" s="197">
        <f>(SUM('1.  LRAMVA Summary'!H$55:H$78)+SUM('1.  LRAMVA Summary'!H$79:H$80)*(MONTH($E141)-1)/12)*$H141</f>
        <v>0</v>
      </c>
      <c r="N141" s="197">
        <f>(SUM('1.  LRAMVA Summary'!I$55:I$78)+SUM('1.  LRAMVA Summary'!I$79:I$80)*(MONTH($E141)-1)/12)*$H141</f>
        <v>0</v>
      </c>
      <c r="O141" s="197">
        <f>(SUM('1.  LRAMVA Summary'!J$55:J$78)+SUM('1.  LRAMVA Summary'!J$79:J$80)*(MONTH($E141)-1)/12)*$H141</f>
        <v>0</v>
      </c>
      <c r="P141" s="197">
        <f>(SUM('1.  LRAMVA Summary'!K$55:K$78)+SUM('1.  LRAMVA Summary'!K$79:K$80)*(MONTH($E141)-1)/12)*$H141</f>
        <v>0</v>
      </c>
      <c r="Q141" s="197">
        <f>(SUM('1.  LRAMVA Summary'!L$55:L$78)+SUM('1.  LRAMVA Summary'!L$79:L$80)*(MONTH($E141)-1)/12)*$H141</f>
        <v>0</v>
      </c>
      <c r="R141" s="197">
        <f>(SUM('1.  LRAMVA Summary'!M$55:M$78)+SUM('1.  LRAMVA Summary'!M$79:M$80)*(MONTH($E141)-1)/12)*$H141</f>
        <v>0</v>
      </c>
      <c r="S141" s="197">
        <f>(SUM('1.  LRAMVA Summary'!N$55:N$78)+SUM('1.  LRAMVA Summary'!N$79:N$80)*(MONTH($E141)-1)/12)*$H141</f>
        <v>0</v>
      </c>
      <c r="T141" s="197">
        <f>(SUM('1.  LRAMVA Summary'!O$55:O$78)+SUM('1.  LRAMVA Summary'!O$79:O$80)*(MONTH($E141)-1)/12)*$H141</f>
        <v>0</v>
      </c>
      <c r="U141" s="197">
        <f>(SUM('1.  LRAMVA Summary'!P$55:P$78)+SUM('1.  LRAMVA Summary'!P$79:P$80)*(MONTH($E141)-1)/12)*$H141</f>
        <v>0</v>
      </c>
      <c r="V141" s="197">
        <f>(SUM('1.  LRAMVA Summary'!Q$55:Q$78)+SUM('1.  LRAMVA Summary'!Q$79:Q$80)*(MONTH($E141)-1)/12)*$H141</f>
        <v>0</v>
      </c>
      <c r="W141" s="198">
        <f t="shared" si="76"/>
        <v>0</v>
      </c>
    </row>
    <row r="142" spans="2:23">
      <c r="E142" s="181">
        <v>43678</v>
      </c>
      <c r="F142" s="181" t="s">
        <v>186</v>
      </c>
      <c r="G142" s="182" t="s">
        <v>68</v>
      </c>
      <c r="H142" s="207">
        <f t="shared" ref="H142" si="78">$C$49/12</f>
        <v>1.8166666666666667E-3</v>
      </c>
      <c r="I142" s="197">
        <f>(SUM('1.  LRAMVA Summary'!D$55:D$78)+SUM('1.  LRAMVA Summary'!D$79:D$80)*(MONTH($E142)-1)/12)*$H142</f>
        <v>0</v>
      </c>
      <c r="J142" s="197">
        <f>(SUM('1.  LRAMVA Summary'!E$55:E$78)+SUM('1.  LRAMVA Summary'!E$79:E$80)*(MONTH($E142)-1)/12)*$H142</f>
        <v>0</v>
      </c>
      <c r="K142" s="197">
        <f>(SUM('1.  LRAMVA Summary'!F$55:F$78)+SUM('1.  LRAMVA Summary'!F$79:F$80)*(MONTH($E142)-1)/12)*$H142</f>
        <v>0</v>
      </c>
      <c r="L142" s="197">
        <f>(SUM('1.  LRAMVA Summary'!G$55:G$78)+SUM('1.  LRAMVA Summary'!G$79:G$80)*(MONTH($E142)-1)/12)*$H142</f>
        <v>0</v>
      </c>
      <c r="M142" s="197">
        <f>(SUM('1.  LRAMVA Summary'!H$55:H$78)+SUM('1.  LRAMVA Summary'!H$79:H$80)*(MONTH($E142)-1)/12)*$H142</f>
        <v>0</v>
      </c>
      <c r="N142" s="197">
        <f>(SUM('1.  LRAMVA Summary'!I$55:I$78)+SUM('1.  LRAMVA Summary'!I$79:I$80)*(MONTH($E142)-1)/12)*$H142</f>
        <v>0</v>
      </c>
      <c r="O142" s="197">
        <f>(SUM('1.  LRAMVA Summary'!J$55:J$78)+SUM('1.  LRAMVA Summary'!J$79:J$80)*(MONTH($E142)-1)/12)*$H142</f>
        <v>0</v>
      </c>
      <c r="P142" s="197">
        <f>(SUM('1.  LRAMVA Summary'!K$55:K$78)+SUM('1.  LRAMVA Summary'!K$79:K$80)*(MONTH($E142)-1)/12)*$H142</f>
        <v>0</v>
      </c>
      <c r="Q142" s="197">
        <f>(SUM('1.  LRAMVA Summary'!L$55:L$78)+SUM('1.  LRAMVA Summary'!L$79:L$80)*(MONTH($E142)-1)/12)*$H142</f>
        <v>0</v>
      </c>
      <c r="R142" s="197">
        <f>(SUM('1.  LRAMVA Summary'!M$55:M$78)+SUM('1.  LRAMVA Summary'!M$79:M$80)*(MONTH($E142)-1)/12)*$H142</f>
        <v>0</v>
      </c>
      <c r="S142" s="197">
        <f>(SUM('1.  LRAMVA Summary'!N$55:N$78)+SUM('1.  LRAMVA Summary'!N$79:N$80)*(MONTH($E142)-1)/12)*$H142</f>
        <v>0</v>
      </c>
      <c r="T142" s="197">
        <f>(SUM('1.  LRAMVA Summary'!O$55:O$78)+SUM('1.  LRAMVA Summary'!O$79:O$80)*(MONTH($E142)-1)/12)*$H142</f>
        <v>0</v>
      </c>
      <c r="U142" s="197">
        <f>(SUM('1.  LRAMVA Summary'!P$55:P$78)+SUM('1.  LRAMVA Summary'!P$79:P$80)*(MONTH($E142)-1)/12)*$H142</f>
        <v>0</v>
      </c>
      <c r="V142" s="197">
        <f>(SUM('1.  LRAMVA Summary'!Q$55:Q$78)+SUM('1.  LRAMVA Summary'!Q$79:Q$80)*(MONTH($E142)-1)/12)*$H142</f>
        <v>0</v>
      </c>
      <c r="W142" s="198">
        <f t="shared" si="76"/>
        <v>0</v>
      </c>
    </row>
    <row r="143" spans="2:23">
      <c r="E143" s="181">
        <v>43709</v>
      </c>
      <c r="F143" s="181" t="s">
        <v>186</v>
      </c>
      <c r="G143" s="182" t="s">
        <v>68</v>
      </c>
      <c r="H143" s="207">
        <f>$C$49/12</f>
        <v>1.8166666666666667E-3</v>
      </c>
      <c r="I143" s="197">
        <f>(SUM('1.  LRAMVA Summary'!D$55:D$78)+SUM('1.  LRAMVA Summary'!D$79:D$80)*(MONTH($E143)-1)/12)*$H143</f>
        <v>0</v>
      </c>
      <c r="J143" s="197">
        <f>(SUM('1.  LRAMVA Summary'!E$55:E$78)+SUM('1.  LRAMVA Summary'!E$79:E$80)*(MONTH($E143)-1)/12)*$H143</f>
        <v>0</v>
      </c>
      <c r="K143" s="197">
        <f>(SUM('1.  LRAMVA Summary'!F$55:F$78)+SUM('1.  LRAMVA Summary'!F$79:F$80)*(MONTH($E143)-1)/12)*$H143</f>
        <v>0</v>
      </c>
      <c r="L143" s="197">
        <f>(SUM('1.  LRAMVA Summary'!G$55:G$78)+SUM('1.  LRAMVA Summary'!G$79:G$80)*(MONTH($E143)-1)/12)*$H143</f>
        <v>0</v>
      </c>
      <c r="M143" s="197">
        <f>(SUM('1.  LRAMVA Summary'!H$55:H$78)+SUM('1.  LRAMVA Summary'!H$79:H$80)*(MONTH($E143)-1)/12)*$H143</f>
        <v>0</v>
      </c>
      <c r="N143" s="197">
        <f>(SUM('1.  LRAMVA Summary'!I$55:I$78)+SUM('1.  LRAMVA Summary'!I$79:I$80)*(MONTH($E143)-1)/12)*$H143</f>
        <v>0</v>
      </c>
      <c r="O143" s="197">
        <f>(SUM('1.  LRAMVA Summary'!J$55:J$78)+SUM('1.  LRAMVA Summary'!J$79:J$80)*(MONTH($E143)-1)/12)*$H143</f>
        <v>0</v>
      </c>
      <c r="P143" s="197">
        <f>(SUM('1.  LRAMVA Summary'!K$55:K$78)+SUM('1.  LRAMVA Summary'!K$79:K$80)*(MONTH($E143)-1)/12)*$H143</f>
        <v>0</v>
      </c>
      <c r="Q143" s="197">
        <f>(SUM('1.  LRAMVA Summary'!L$55:L$78)+SUM('1.  LRAMVA Summary'!L$79:L$80)*(MONTH($E143)-1)/12)*$H143</f>
        <v>0</v>
      </c>
      <c r="R143" s="197">
        <f>(SUM('1.  LRAMVA Summary'!M$55:M$78)+SUM('1.  LRAMVA Summary'!M$79:M$80)*(MONTH($E143)-1)/12)*$H143</f>
        <v>0</v>
      </c>
      <c r="S143" s="197">
        <f>(SUM('1.  LRAMVA Summary'!N$55:N$78)+SUM('1.  LRAMVA Summary'!N$79:N$80)*(MONTH($E143)-1)/12)*$H143</f>
        <v>0</v>
      </c>
      <c r="T143" s="197">
        <f>(SUM('1.  LRAMVA Summary'!O$55:O$78)+SUM('1.  LRAMVA Summary'!O$79:O$80)*(MONTH($E143)-1)/12)*$H143</f>
        <v>0</v>
      </c>
      <c r="U143" s="197">
        <f>(SUM('1.  LRAMVA Summary'!P$55:P$78)+SUM('1.  LRAMVA Summary'!P$79:P$80)*(MONTH($E143)-1)/12)*$H143</f>
        <v>0</v>
      </c>
      <c r="V143" s="197">
        <f>(SUM('1.  LRAMVA Summary'!Q$55:Q$78)+SUM('1.  LRAMVA Summary'!Q$79:Q$80)*(MONTH($E143)-1)/12)*$H143</f>
        <v>0</v>
      </c>
      <c r="W143" s="198">
        <f t="shared" si="76"/>
        <v>0</v>
      </c>
    </row>
    <row r="144" spans="2:23">
      <c r="E144" s="181">
        <v>43739</v>
      </c>
      <c r="F144" s="181" t="s">
        <v>186</v>
      </c>
      <c r="G144" s="182" t="s">
        <v>69</v>
      </c>
      <c r="H144" s="207">
        <f>$C$50/12</f>
        <v>1.8166666666666667E-3</v>
      </c>
      <c r="I144" s="197">
        <f>(SUM('1.  LRAMVA Summary'!D$55:D$78)+SUM('1.  LRAMVA Summary'!D$79:D$80)*(MONTH($E144)-1)/12)*$H144</f>
        <v>0</v>
      </c>
      <c r="J144" s="197">
        <f>(SUM('1.  LRAMVA Summary'!E$55:E$78)+SUM('1.  LRAMVA Summary'!E$79:E$80)*(MONTH($E144)-1)/12)*$H144</f>
        <v>0</v>
      </c>
      <c r="K144" s="197">
        <f>(SUM('1.  LRAMVA Summary'!F$55:F$78)+SUM('1.  LRAMVA Summary'!F$79:F$80)*(MONTH($E144)-1)/12)*$H144</f>
        <v>0</v>
      </c>
      <c r="L144" s="197">
        <f>(SUM('1.  LRAMVA Summary'!G$55:G$78)+SUM('1.  LRAMVA Summary'!G$79:G$80)*(MONTH($E144)-1)/12)*$H144</f>
        <v>0</v>
      </c>
      <c r="M144" s="197">
        <f>(SUM('1.  LRAMVA Summary'!H$55:H$78)+SUM('1.  LRAMVA Summary'!H$79:H$80)*(MONTH($E144)-1)/12)*$H144</f>
        <v>0</v>
      </c>
      <c r="N144" s="197">
        <f>(SUM('1.  LRAMVA Summary'!I$55:I$78)+SUM('1.  LRAMVA Summary'!I$79:I$80)*(MONTH($E144)-1)/12)*$H144</f>
        <v>0</v>
      </c>
      <c r="O144" s="197">
        <f>(SUM('1.  LRAMVA Summary'!J$55:J$78)+SUM('1.  LRAMVA Summary'!J$79:J$80)*(MONTH($E144)-1)/12)*$H144</f>
        <v>0</v>
      </c>
      <c r="P144" s="197">
        <f>(SUM('1.  LRAMVA Summary'!K$55:K$78)+SUM('1.  LRAMVA Summary'!K$79:K$80)*(MONTH($E144)-1)/12)*$H144</f>
        <v>0</v>
      </c>
      <c r="Q144" s="197">
        <f>(SUM('1.  LRAMVA Summary'!L$55:L$78)+SUM('1.  LRAMVA Summary'!L$79:L$80)*(MONTH($E144)-1)/12)*$H144</f>
        <v>0</v>
      </c>
      <c r="R144" s="197">
        <f>(SUM('1.  LRAMVA Summary'!M$55:M$78)+SUM('1.  LRAMVA Summary'!M$79:M$80)*(MONTH($E144)-1)/12)*$H144</f>
        <v>0</v>
      </c>
      <c r="S144" s="197">
        <f>(SUM('1.  LRAMVA Summary'!N$55:N$78)+SUM('1.  LRAMVA Summary'!N$79:N$80)*(MONTH($E144)-1)/12)*$H144</f>
        <v>0</v>
      </c>
      <c r="T144" s="197">
        <f>(SUM('1.  LRAMVA Summary'!O$55:O$78)+SUM('1.  LRAMVA Summary'!O$79:O$80)*(MONTH($E144)-1)/12)*$H144</f>
        <v>0</v>
      </c>
      <c r="U144" s="197">
        <f>(SUM('1.  LRAMVA Summary'!P$55:P$78)+SUM('1.  LRAMVA Summary'!P$79:P$80)*(MONTH($E144)-1)/12)*$H144</f>
        <v>0</v>
      </c>
      <c r="V144" s="197">
        <f>(SUM('1.  LRAMVA Summary'!Q$55:Q$78)+SUM('1.  LRAMVA Summary'!Q$79:Q$80)*(MONTH($E144)-1)/12)*$H144</f>
        <v>0</v>
      </c>
      <c r="W144" s="198">
        <f t="shared" si="76"/>
        <v>0</v>
      </c>
    </row>
    <row r="145" spans="2:23">
      <c r="B145" s="206"/>
      <c r="C145" s="8"/>
      <c r="E145" s="181">
        <v>43770</v>
      </c>
      <c r="F145" s="181" t="s">
        <v>186</v>
      </c>
      <c r="G145" s="182" t="s">
        <v>69</v>
      </c>
      <c r="H145" s="207">
        <f t="shared" ref="H145:H146" si="79">$C$50/12</f>
        <v>1.8166666666666667E-3</v>
      </c>
      <c r="I145" s="197">
        <f>(SUM('1.  LRAMVA Summary'!D$55:D$78)+SUM('1.  LRAMVA Summary'!D$79:D$80)*(MONTH($E145)-1)/12)*$H145</f>
        <v>0</v>
      </c>
      <c r="J145" s="197">
        <f>(SUM('1.  LRAMVA Summary'!E$55:E$78)+SUM('1.  LRAMVA Summary'!E$79:E$80)*(MONTH($E145)-1)/12)*$H145</f>
        <v>0</v>
      </c>
      <c r="K145" s="197">
        <f>(SUM('1.  LRAMVA Summary'!F$55:F$78)+SUM('1.  LRAMVA Summary'!F$79:F$80)*(MONTH($E145)-1)/12)*$H145</f>
        <v>0</v>
      </c>
      <c r="L145" s="197">
        <f>(SUM('1.  LRAMVA Summary'!G$55:G$78)+SUM('1.  LRAMVA Summary'!G$79:G$80)*(MONTH($E145)-1)/12)*$H145</f>
        <v>0</v>
      </c>
      <c r="M145" s="197">
        <f>(SUM('1.  LRAMVA Summary'!H$55:H$78)+SUM('1.  LRAMVA Summary'!H$79:H$80)*(MONTH($E145)-1)/12)*$H145</f>
        <v>0</v>
      </c>
      <c r="N145" s="197">
        <f>(SUM('1.  LRAMVA Summary'!I$55:I$78)+SUM('1.  LRAMVA Summary'!I$79:I$80)*(MONTH($E145)-1)/12)*$H145</f>
        <v>0</v>
      </c>
      <c r="O145" s="197">
        <f>(SUM('1.  LRAMVA Summary'!J$55:J$78)+SUM('1.  LRAMVA Summary'!J$79:J$80)*(MONTH($E145)-1)/12)*$H145</f>
        <v>0</v>
      </c>
      <c r="P145" s="197">
        <f>(SUM('1.  LRAMVA Summary'!K$55:K$78)+SUM('1.  LRAMVA Summary'!K$79:K$80)*(MONTH($E145)-1)/12)*$H145</f>
        <v>0</v>
      </c>
      <c r="Q145" s="197">
        <f>(SUM('1.  LRAMVA Summary'!L$55:L$78)+SUM('1.  LRAMVA Summary'!L$79:L$80)*(MONTH($E145)-1)/12)*$H145</f>
        <v>0</v>
      </c>
      <c r="R145" s="197">
        <f>(SUM('1.  LRAMVA Summary'!M$55:M$78)+SUM('1.  LRAMVA Summary'!M$79:M$80)*(MONTH($E145)-1)/12)*$H145</f>
        <v>0</v>
      </c>
      <c r="S145" s="197">
        <f>(SUM('1.  LRAMVA Summary'!N$55:N$78)+SUM('1.  LRAMVA Summary'!N$79:N$80)*(MONTH($E145)-1)/12)*$H145</f>
        <v>0</v>
      </c>
      <c r="T145" s="197">
        <f>(SUM('1.  LRAMVA Summary'!O$55:O$78)+SUM('1.  LRAMVA Summary'!O$79:O$80)*(MONTH($E145)-1)/12)*$H145</f>
        <v>0</v>
      </c>
      <c r="U145" s="197">
        <f>(SUM('1.  LRAMVA Summary'!P$55:P$78)+SUM('1.  LRAMVA Summary'!P$79:P$80)*(MONTH($E145)-1)/12)*$H145</f>
        <v>0</v>
      </c>
      <c r="V145" s="197">
        <f>(SUM('1.  LRAMVA Summary'!Q$55:Q$78)+SUM('1.  LRAMVA Summary'!Q$79:Q$80)*(MONTH($E145)-1)/12)*$H145</f>
        <v>0</v>
      </c>
      <c r="W145" s="198">
        <f t="shared" si="76"/>
        <v>0</v>
      </c>
    </row>
    <row r="146" spans="2:23">
      <c r="E146" s="181">
        <v>43800</v>
      </c>
      <c r="F146" s="181" t="s">
        <v>186</v>
      </c>
      <c r="G146" s="182" t="s">
        <v>69</v>
      </c>
      <c r="H146" s="207">
        <f t="shared" si="79"/>
        <v>1.8166666666666667E-3</v>
      </c>
      <c r="I146" s="197">
        <f>(SUM('1.  LRAMVA Summary'!D$55:D$78)+SUM('1.  LRAMVA Summary'!D$79:D$80)*(MONTH($E146)-1)/12)*$H146</f>
        <v>0</v>
      </c>
      <c r="J146" s="197">
        <f>(SUM('1.  LRAMVA Summary'!E$55:E$78)+SUM('1.  LRAMVA Summary'!E$79:E$80)*(MONTH($E146)-1)/12)*$H146</f>
        <v>0</v>
      </c>
      <c r="K146" s="197">
        <f>(SUM('1.  LRAMVA Summary'!F$55:F$78)+SUM('1.  LRAMVA Summary'!F$79:F$80)*(MONTH($E146)-1)/12)*$H146</f>
        <v>0</v>
      </c>
      <c r="L146" s="197">
        <f>(SUM('1.  LRAMVA Summary'!G$55:G$78)+SUM('1.  LRAMVA Summary'!G$79:G$80)*(MONTH($E146)-1)/12)*$H146</f>
        <v>0</v>
      </c>
      <c r="M146" s="197">
        <f>(SUM('1.  LRAMVA Summary'!H$55:H$78)+SUM('1.  LRAMVA Summary'!H$79:H$80)*(MONTH($E146)-1)/12)*$H146</f>
        <v>0</v>
      </c>
      <c r="N146" s="197">
        <f>(SUM('1.  LRAMVA Summary'!I$55:I$78)+SUM('1.  LRAMVA Summary'!I$79:I$80)*(MONTH($E146)-1)/12)*$H146</f>
        <v>0</v>
      </c>
      <c r="O146" s="197">
        <f>(SUM('1.  LRAMVA Summary'!J$55:J$78)+SUM('1.  LRAMVA Summary'!J$79:J$80)*(MONTH($E146)-1)/12)*$H146</f>
        <v>0</v>
      </c>
      <c r="P146" s="197">
        <f>(SUM('1.  LRAMVA Summary'!K$55:K$78)+SUM('1.  LRAMVA Summary'!K$79:K$80)*(MONTH($E146)-1)/12)*$H146</f>
        <v>0</v>
      </c>
      <c r="Q146" s="197">
        <f>(SUM('1.  LRAMVA Summary'!L$55:L$78)+SUM('1.  LRAMVA Summary'!L$79:L$80)*(MONTH($E146)-1)/12)*$H146</f>
        <v>0</v>
      </c>
      <c r="R146" s="197">
        <f>(SUM('1.  LRAMVA Summary'!M$55:M$78)+SUM('1.  LRAMVA Summary'!M$79:M$80)*(MONTH($E146)-1)/12)*$H146</f>
        <v>0</v>
      </c>
      <c r="S146" s="197">
        <f>(SUM('1.  LRAMVA Summary'!N$55:N$78)+SUM('1.  LRAMVA Summary'!N$79:N$80)*(MONTH($E146)-1)/12)*$H146</f>
        <v>0</v>
      </c>
      <c r="T146" s="197">
        <f>(SUM('1.  LRAMVA Summary'!O$55:O$78)+SUM('1.  LRAMVA Summary'!O$79:O$80)*(MONTH($E146)-1)/12)*$H146</f>
        <v>0</v>
      </c>
      <c r="U146" s="197">
        <f>(SUM('1.  LRAMVA Summary'!P$55:P$78)+SUM('1.  LRAMVA Summary'!P$79:P$80)*(MONTH($E146)-1)/12)*$H146</f>
        <v>0</v>
      </c>
      <c r="V146" s="197">
        <f>(SUM('1.  LRAMVA Summary'!Q$55:Q$78)+SUM('1.  LRAMVA Summary'!Q$79:Q$80)*(MONTH($E146)-1)/12)*$H146</f>
        <v>0</v>
      </c>
      <c r="W146" s="198">
        <f t="shared" si="76"/>
        <v>0</v>
      </c>
    </row>
    <row r="147" spans="2:23" ht="15.75" thickBot="1">
      <c r="E147" s="183" t="s">
        <v>466</v>
      </c>
      <c r="F147" s="183"/>
      <c r="G147" s="184"/>
      <c r="H147" s="185"/>
      <c r="I147" s="186">
        <f>SUM(I134:I146)</f>
        <v>0</v>
      </c>
      <c r="J147" s="186">
        <f>SUM(J134:J146)</f>
        <v>0</v>
      </c>
      <c r="K147" s="186">
        <f t="shared" ref="K147:O147" si="80">SUM(K134:K146)</f>
        <v>0</v>
      </c>
      <c r="L147" s="186">
        <f t="shared" si="80"/>
        <v>0</v>
      </c>
      <c r="M147" s="186">
        <f t="shared" si="80"/>
        <v>0</v>
      </c>
      <c r="N147" s="186">
        <f t="shared" si="80"/>
        <v>0</v>
      </c>
      <c r="O147" s="186">
        <f t="shared" si="80"/>
        <v>0</v>
      </c>
      <c r="P147" s="186">
        <f t="shared" ref="P147:V147" si="81">SUM(P134:P146)</f>
        <v>0</v>
      </c>
      <c r="Q147" s="186">
        <f t="shared" si="81"/>
        <v>0</v>
      </c>
      <c r="R147" s="186">
        <f t="shared" si="81"/>
        <v>0</v>
      </c>
      <c r="S147" s="186">
        <f t="shared" si="81"/>
        <v>0</v>
      </c>
      <c r="T147" s="186">
        <f t="shared" si="81"/>
        <v>0</v>
      </c>
      <c r="U147" s="186">
        <f t="shared" si="81"/>
        <v>0</v>
      </c>
      <c r="V147" s="186">
        <f t="shared" si="81"/>
        <v>0</v>
      </c>
      <c r="W147" s="186">
        <f>SUM(W134:W146)</f>
        <v>0</v>
      </c>
    </row>
    <row r="148" spans="2:23" ht="15.75" thickTop="1">
      <c r="E148" s="187" t="s">
        <v>67</v>
      </c>
      <c r="F148" s="187"/>
      <c r="G148" s="188"/>
      <c r="H148" s="189"/>
      <c r="I148" s="190"/>
      <c r="J148" s="190"/>
      <c r="K148" s="190"/>
      <c r="L148" s="190"/>
      <c r="M148" s="190"/>
      <c r="N148" s="190"/>
      <c r="O148" s="190"/>
      <c r="P148" s="190"/>
      <c r="Q148" s="190"/>
      <c r="R148" s="190"/>
      <c r="S148" s="190"/>
      <c r="T148" s="190"/>
      <c r="U148" s="190"/>
      <c r="V148" s="190"/>
      <c r="W148" s="191"/>
    </row>
    <row r="149" spans="2:23">
      <c r="E149" s="192" t="s">
        <v>432</v>
      </c>
      <c r="F149" s="192"/>
      <c r="G149" s="193"/>
      <c r="H149" s="194"/>
      <c r="I149" s="195">
        <f>I147+I148</f>
        <v>0</v>
      </c>
      <c r="J149" s="195">
        <f t="shared" ref="J149" si="82">J147+J148</f>
        <v>0</v>
      </c>
      <c r="K149" s="195">
        <f t="shared" ref="K149" si="83">K147+K148</f>
        <v>0</v>
      </c>
      <c r="L149" s="195">
        <f t="shared" ref="L149" si="84">L147+L148</f>
        <v>0</v>
      </c>
      <c r="M149" s="195">
        <f t="shared" ref="M149" si="85">M147+M148</f>
        <v>0</v>
      </c>
      <c r="N149" s="195">
        <f t="shared" ref="N149" si="86">N147+N148</f>
        <v>0</v>
      </c>
      <c r="O149" s="195">
        <f t="shared" ref="O149:V149" si="87">O147+O148</f>
        <v>0</v>
      </c>
      <c r="P149" s="195">
        <f t="shared" si="87"/>
        <v>0</v>
      </c>
      <c r="Q149" s="195">
        <f t="shared" si="87"/>
        <v>0</v>
      </c>
      <c r="R149" s="195">
        <f t="shared" si="87"/>
        <v>0</v>
      </c>
      <c r="S149" s="195">
        <f t="shared" si="87"/>
        <v>0</v>
      </c>
      <c r="T149" s="195">
        <f t="shared" si="87"/>
        <v>0</v>
      </c>
      <c r="U149" s="195">
        <f t="shared" si="87"/>
        <v>0</v>
      </c>
      <c r="V149" s="195">
        <f t="shared" si="87"/>
        <v>0</v>
      </c>
      <c r="W149" s="195">
        <f>W147+W148</f>
        <v>0</v>
      </c>
    </row>
    <row r="150" spans="2:23">
      <c r="E150" s="181">
        <v>43831</v>
      </c>
      <c r="F150" s="181" t="s">
        <v>187</v>
      </c>
      <c r="G150" s="182" t="s">
        <v>65</v>
      </c>
      <c r="H150" s="207">
        <f>$C$51/12</f>
        <v>1.8166666666666667E-3</v>
      </c>
      <c r="I150" s="197">
        <f>(SUM('1.  LRAMVA Summary'!D$55:D$81)+SUM('1.  LRAMVA Summary'!D$82:D$83)*(MONTH($E150)-1)/12)*$H150</f>
        <v>0</v>
      </c>
      <c r="J150" s="197">
        <f>(SUM('1.  LRAMVA Summary'!E$55:E$81)+SUM('1.  LRAMVA Summary'!E$82:E$83)*(MONTH($E150)-1)/12)*$H150</f>
        <v>0</v>
      </c>
      <c r="K150" s="197">
        <f>(SUM('1.  LRAMVA Summary'!F$55:F$81)+SUM('1.  LRAMVA Summary'!F$82:F$83)*(MONTH($E150)-1)/12)*$H150</f>
        <v>0</v>
      </c>
      <c r="L150" s="197">
        <f>(SUM('1.  LRAMVA Summary'!G$55:G$81)+SUM('1.  LRAMVA Summary'!G$82:G$83)*(MONTH($E150)-1)/12)*$H150</f>
        <v>0</v>
      </c>
      <c r="M150" s="197">
        <f>(SUM('1.  LRAMVA Summary'!H$55:H$81)+SUM('1.  LRAMVA Summary'!H$82:H$83)*(MONTH($E150)-1)/12)*$H150</f>
        <v>0</v>
      </c>
      <c r="N150" s="197">
        <f>(SUM('1.  LRAMVA Summary'!I$55:I$81)+SUM('1.  LRAMVA Summary'!I$82:I$83)*(MONTH($E150)-1)/12)*$H150</f>
        <v>0</v>
      </c>
      <c r="O150" s="197">
        <f>(SUM('1.  LRAMVA Summary'!J$55:J$81)+SUM('1.  LRAMVA Summary'!J$82:J$83)*(MONTH($E150)-1)/12)*$H150</f>
        <v>0</v>
      </c>
      <c r="P150" s="197">
        <f>(SUM('1.  LRAMVA Summary'!K$55:K$81)+SUM('1.  LRAMVA Summary'!K$82:K$83)*(MONTH($E150)-1)/12)*$H150</f>
        <v>0</v>
      </c>
      <c r="Q150" s="197">
        <f>(SUM('1.  LRAMVA Summary'!L$55:L$81)+SUM('1.  LRAMVA Summary'!L$82:L$83)*(MONTH($E150)-1)/12)*$H150</f>
        <v>0</v>
      </c>
      <c r="R150" s="197">
        <f>(SUM('1.  LRAMVA Summary'!M$55:M$81)+SUM('1.  LRAMVA Summary'!M$82:M$83)*(MONTH($E150)-1)/12)*$H150</f>
        <v>0</v>
      </c>
      <c r="S150" s="197">
        <f>(SUM('1.  LRAMVA Summary'!N$55:N$81)+SUM('1.  LRAMVA Summary'!N$82:N$83)*(MONTH($E150)-1)/12)*$H150</f>
        <v>0</v>
      </c>
      <c r="T150" s="197">
        <f>(SUM('1.  LRAMVA Summary'!O$55:O$81)+SUM('1.  LRAMVA Summary'!O$82:O$83)*(MONTH($E150)-1)/12)*$H150</f>
        <v>0</v>
      </c>
      <c r="U150" s="197">
        <f>(SUM('1.  LRAMVA Summary'!P$55:P$81)+SUM('1.  LRAMVA Summary'!P$82:P$83)*(MONTH($E150)-1)/12)*$H150</f>
        <v>0</v>
      </c>
      <c r="V150" s="197">
        <f>(SUM('1.  LRAMVA Summary'!Q$55:Q$81)+SUM('1.  LRAMVA Summary'!Q$82:Q$83)*(MONTH($E150)-1)/12)*$H150</f>
        <v>0</v>
      </c>
      <c r="W150" s="198">
        <f>SUM(I150:V150)</f>
        <v>0</v>
      </c>
    </row>
    <row r="151" spans="2:23">
      <c r="E151" s="181">
        <v>43862</v>
      </c>
      <c r="F151" s="181" t="s">
        <v>187</v>
      </c>
      <c r="G151" s="182" t="s">
        <v>65</v>
      </c>
      <c r="H151" s="207">
        <f t="shared" ref="H151:H152" si="88">$C$51/12</f>
        <v>1.8166666666666667E-3</v>
      </c>
      <c r="I151" s="197">
        <f>(SUM('1.  LRAMVA Summary'!D$55:D$81)+SUM('1.  LRAMVA Summary'!D$82:D$83)*(MONTH($E151)-1)/12)*$H151</f>
        <v>0</v>
      </c>
      <c r="J151" s="197">
        <f>(SUM('1.  LRAMVA Summary'!E$55:E$81)+SUM('1.  LRAMVA Summary'!E$82:E$83)*(MONTH($E151)-1)/12)*$H151</f>
        <v>0</v>
      </c>
      <c r="K151" s="197">
        <f>(SUM('1.  LRAMVA Summary'!F$55:F$81)+SUM('1.  LRAMVA Summary'!F$82:F$83)*(MONTH($E151)-1)/12)*$H151</f>
        <v>0</v>
      </c>
      <c r="L151" s="197">
        <f>(SUM('1.  LRAMVA Summary'!G$55:G$81)+SUM('1.  LRAMVA Summary'!G$82:G$83)*(MONTH($E151)-1)/12)*$H151</f>
        <v>0</v>
      </c>
      <c r="M151" s="197">
        <f>(SUM('1.  LRAMVA Summary'!H$55:H$81)+SUM('1.  LRAMVA Summary'!H$82:H$83)*(MONTH($E151)-1)/12)*$H151</f>
        <v>0</v>
      </c>
      <c r="N151" s="197">
        <f>(SUM('1.  LRAMVA Summary'!I$55:I$81)+SUM('1.  LRAMVA Summary'!I$82:I$83)*(MONTH($E151)-1)/12)*$H151</f>
        <v>0</v>
      </c>
      <c r="O151" s="197">
        <f>(SUM('1.  LRAMVA Summary'!J$55:J$81)+SUM('1.  LRAMVA Summary'!J$82:J$83)*(MONTH($E151)-1)/12)*$H151</f>
        <v>0</v>
      </c>
      <c r="P151" s="197">
        <f>(SUM('1.  LRAMVA Summary'!K$55:K$81)+SUM('1.  LRAMVA Summary'!K$82:K$83)*(MONTH($E151)-1)/12)*$H151</f>
        <v>0</v>
      </c>
      <c r="Q151" s="197">
        <f>(SUM('1.  LRAMVA Summary'!L$55:L$81)+SUM('1.  LRAMVA Summary'!L$82:L$83)*(MONTH($E151)-1)/12)*$H151</f>
        <v>0</v>
      </c>
      <c r="R151" s="197">
        <f>(SUM('1.  LRAMVA Summary'!M$55:M$81)+SUM('1.  LRAMVA Summary'!M$82:M$83)*(MONTH($E151)-1)/12)*$H151</f>
        <v>0</v>
      </c>
      <c r="S151" s="197">
        <f>(SUM('1.  LRAMVA Summary'!N$55:N$81)+SUM('1.  LRAMVA Summary'!N$82:N$83)*(MONTH($E151)-1)/12)*$H151</f>
        <v>0</v>
      </c>
      <c r="T151" s="197">
        <f>(SUM('1.  LRAMVA Summary'!O$55:O$81)+SUM('1.  LRAMVA Summary'!O$82:O$83)*(MONTH($E151)-1)/12)*$H151</f>
        <v>0</v>
      </c>
      <c r="U151" s="197">
        <f>(SUM('1.  LRAMVA Summary'!P$55:P$81)+SUM('1.  LRAMVA Summary'!P$82:P$83)*(MONTH($E151)-1)/12)*$H151</f>
        <v>0</v>
      </c>
      <c r="V151" s="197">
        <f>(SUM('1.  LRAMVA Summary'!Q$55:Q$81)+SUM('1.  LRAMVA Summary'!Q$82:Q$83)*(MONTH($E151)-1)/12)*$H151</f>
        <v>0</v>
      </c>
      <c r="W151" s="198">
        <f t="shared" ref="W151:W160" si="89">SUM(I151:V151)</f>
        <v>0</v>
      </c>
    </row>
    <row r="152" spans="2:23">
      <c r="E152" s="181">
        <v>43891</v>
      </c>
      <c r="F152" s="181" t="s">
        <v>187</v>
      </c>
      <c r="G152" s="182" t="s">
        <v>65</v>
      </c>
      <c r="H152" s="207">
        <f t="shared" si="88"/>
        <v>1.8166666666666667E-3</v>
      </c>
      <c r="I152" s="197">
        <f>(SUM('1.  LRAMVA Summary'!D$55:D$81)+SUM('1.  LRAMVA Summary'!D$82:D$83)*(MONTH($E152)-1)/12)*$H152</f>
        <v>0</v>
      </c>
      <c r="J152" s="197">
        <f>(SUM('1.  LRAMVA Summary'!E$55:E$81)+SUM('1.  LRAMVA Summary'!E$82:E$83)*(MONTH($E152)-1)/12)*$H152</f>
        <v>0</v>
      </c>
      <c r="K152" s="197">
        <f>(SUM('1.  LRAMVA Summary'!F$55:F$81)+SUM('1.  LRAMVA Summary'!F$82:F$83)*(MONTH($E152)-1)/12)*$H152</f>
        <v>0</v>
      </c>
      <c r="L152" s="197">
        <f>(SUM('1.  LRAMVA Summary'!G$55:G$81)+SUM('1.  LRAMVA Summary'!G$82:G$83)*(MONTH($E152)-1)/12)*$H152</f>
        <v>0</v>
      </c>
      <c r="M152" s="197">
        <f>(SUM('1.  LRAMVA Summary'!H$55:H$81)+SUM('1.  LRAMVA Summary'!H$82:H$83)*(MONTH($E152)-1)/12)*$H152</f>
        <v>0</v>
      </c>
      <c r="N152" s="197">
        <f>(SUM('1.  LRAMVA Summary'!I$55:I$81)+SUM('1.  LRAMVA Summary'!I$82:I$83)*(MONTH($E152)-1)/12)*$H152</f>
        <v>0</v>
      </c>
      <c r="O152" s="197">
        <f>(SUM('1.  LRAMVA Summary'!J$55:J$81)+SUM('1.  LRAMVA Summary'!J$82:J$83)*(MONTH($E152)-1)/12)*$H152</f>
        <v>0</v>
      </c>
      <c r="P152" s="197">
        <f>(SUM('1.  LRAMVA Summary'!K$55:K$81)+SUM('1.  LRAMVA Summary'!K$82:K$83)*(MONTH($E152)-1)/12)*$H152</f>
        <v>0</v>
      </c>
      <c r="Q152" s="197">
        <f>(SUM('1.  LRAMVA Summary'!L$55:L$81)+SUM('1.  LRAMVA Summary'!L$82:L$83)*(MONTH($E152)-1)/12)*$H152</f>
        <v>0</v>
      </c>
      <c r="R152" s="197">
        <f>(SUM('1.  LRAMVA Summary'!M$55:M$81)+SUM('1.  LRAMVA Summary'!M$82:M$83)*(MONTH($E152)-1)/12)*$H152</f>
        <v>0</v>
      </c>
      <c r="S152" s="197">
        <f>(SUM('1.  LRAMVA Summary'!N$55:N$81)+SUM('1.  LRAMVA Summary'!N$82:N$83)*(MONTH($E152)-1)/12)*$H152</f>
        <v>0</v>
      </c>
      <c r="T152" s="197">
        <f>(SUM('1.  LRAMVA Summary'!O$55:O$81)+SUM('1.  LRAMVA Summary'!O$82:O$83)*(MONTH($E152)-1)/12)*$H152</f>
        <v>0</v>
      </c>
      <c r="U152" s="197">
        <f>(SUM('1.  LRAMVA Summary'!P$55:P$81)+SUM('1.  LRAMVA Summary'!P$82:P$83)*(MONTH($E152)-1)/12)*$H152</f>
        <v>0</v>
      </c>
      <c r="V152" s="197">
        <f>(SUM('1.  LRAMVA Summary'!Q$55:Q$81)+SUM('1.  LRAMVA Summary'!Q$82:Q$83)*(MONTH($E152)-1)/12)*$H152</f>
        <v>0</v>
      </c>
      <c r="W152" s="198">
        <f t="shared" si="89"/>
        <v>0</v>
      </c>
    </row>
    <row r="153" spans="2:23">
      <c r="E153" s="181">
        <v>43922</v>
      </c>
      <c r="F153" s="181" t="s">
        <v>187</v>
      </c>
      <c r="G153" s="182" t="s">
        <v>66</v>
      </c>
      <c r="H153" s="207">
        <f>$C$52/12</f>
        <v>1.8166666666666667E-3</v>
      </c>
      <c r="I153" s="197">
        <f>(SUM('1.  LRAMVA Summary'!D$55:D$81)+SUM('1.  LRAMVA Summary'!D$82:D$83)*(MONTH($E153)-1)/12)*$H153</f>
        <v>0</v>
      </c>
      <c r="J153" s="197">
        <f>(SUM('1.  LRAMVA Summary'!E$55:E$81)+SUM('1.  LRAMVA Summary'!E$82:E$83)*(MONTH($E153)-1)/12)*$H153</f>
        <v>0</v>
      </c>
      <c r="K153" s="197">
        <f>(SUM('1.  LRAMVA Summary'!F$55:F$81)+SUM('1.  LRAMVA Summary'!F$82:F$83)*(MONTH($E153)-1)/12)*$H153</f>
        <v>0</v>
      </c>
      <c r="L153" s="197">
        <f>(SUM('1.  LRAMVA Summary'!G$55:G$81)+SUM('1.  LRAMVA Summary'!G$82:G$83)*(MONTH($E153)-1)/12)*$H153</f>
        <v>0</v>
      </c>
      <c r="M153" s="197">
        <f>(SUM('1.  LRAMVA Summary'!H$55:H$81)+SUM('1.  LRAMVA Summary'!H$82:H$83)*(MONTH($E153)-1)/12)*$H153</f>
        <v>0</v>
      </c>
      <c r="N153" s="197">
        <f>(SUM('1.  LRAMVA Summary'!I$55:I$81)+SUM('1.  LRAMVA Summary'!I$82:I$83)*(MONTH($E153)-1)/12)*$H153</f>
        <v>0</v>
      </c>
      <c r="O153" s="197">
        <f>(SUM('1.  LRAMVA Summary'!J$55:J$81)+SUM('1.  LRAMVA Summary'!J$82:J$83)*(MONTH($E153)-1)/12)*$H153</f>
        <v>0</v>
      </c>
      <c r="P153" s="197">
        <f>(SUM('1.  LRAMVA Summary'!K$55:K$81)+SUM('1.  LRAMVA Summary'!K$82:K$83)*(MONTH($E153)-1)/12)*$H153</f>
        <v>0</v>
      </c>
      <c r="Q153" s="197">
        <f>(SUM('1.  LRAMVA Summary'!L$55:L$81)+SUM('1.  LRAMVA Summary'!L$82:L$83)*(MONTH($E153)-1)/12)*$H153</f>
        <v>0</v>
      </c>
      <c r="R153" s="197">
        <f>(SUM('1.  LRAMVA Summary'!M$55:M$81)+SUM('1.  LRAMVA Summary'!M$82:M$83)*(MONTH($E153)-1)/12)*$H153</f>
        <v>0</v>
      </c>
      <c r="S153" s="197">
        <f>(SUM('1.  LRAMVA Summary'!N$55:N$81)+SUM('1.  LRAMVA Summary'!N$82:N$83)*(MONTH($E153)-1)/12)*$H153</f>
        <v>0</v>
      </c>
      <c r="T153" s="197">
        <f>(SUM('1.  LRAMVA Summary'!O$55:O$81)+SUM('1.  LRAMVA Summary'!O$82:O$83)*(MONTH($E153)-1)/12)*$H153</f>
        <v>0</v>
      </c>
      <c r="U153" s="197">
        <f>(SUM('1.  LRAMVA Summary'!P$55:P$81)+SUM('1.  LRAMVA Summary'!P$82:P$83)*(MONTH($E153)-1)/12)*$H153</f>
        <v>0</v>
      </c>
      <c r="V153" s="197">
        <f>(SUM('1.  LRAMVA Summary'!Q$55:Q$81)+SUM('1.  LRAMVA Summary'!Q$82:Q$83)*(MONTH($E153)-1)/12)*$H153</f>
        <v>0</v>
      </c>
      <c r="W153" s="198">
        <f t="shared" si="89"/>
        <v>0</v>
      </c>
    </row>
    <row r="154" spans="2:23">
      <c r="E154" s="181">
        <v>43952</v>
      </c>
      <c r="F154" s="181" t="s">
        <v>187</v>
      </c>
      <c r="G154" s="182" t="s">
        <v>66</v>
      </c>
      <c r="H154" s="207">
        <f>$C$52/12</f>
        <v>1.8166666666666667E-3</v>
      </c>
      <c r="I154" s="197">
        <f>(SUM('1.  LRAMVA Summary'!D$55:D$81)+SUM('1.  LRAMVA Summary'!D$82:D$83)*(MONTH($E154)-1)/12)*$H154</f>
        <v>0</v>
      </c>
      <c r="J154" s="197">
        <f>(SUM('1.  LRAMVA Summary'!E$55:E$81)+SUM('1.  LRAMVA Summary'!E$82:E$83)*(MONTH($E154)-1)/12)*$H154</f>
        <v>0</v>
      </c>
      <c r="K154" s="197">
        <f>(SUM('1.  LRAMVA Summary'!F$55:F$81)+SUM('1.  LRAMVA Summary'!F$82:F$83)*(MONTH($E154)-1)/12)*$H154</f>
        <v>0</v>
      </c>
      <c r="L154" s="197">
        <f>(SUM('1.  LRAMVA Summary'!G$55:G$81)+SUM('1.  LRAMVA Summary'!G$82:G$83)*(MONTH($E154)-1)/12)*$H154</f>
        <v>0</v>
      </c>
      <c r="M154" s="197">
        <f>(SUM('1.  LRAMVA Summary'!H$55:H$81)+SUM('1.  LRAMVA Summary'!H$82:H$83)*(MONTH($E154)-1)/12)*$H154</f>
        <v>0</v>
      </c>
      <c r="N154" s="197">
        <f>(SUM('1.  LRAMVA Summary'!I$55:I$81)+SUM('1.  LRAMVA Summary'!I$82:I$83)*(MONTH($E154)-1)/12)*$H154</f>
        <v>0</v>
      </c>
      <c r="O154" s="197">
        <f>(SUM('1.  LRAMVA Summary'!J$55:J$81)+SUM('1.  LRAMVA Summary'!J$82:J$83)*(MONTH($E154)-1)/12)*$H154</f>
        <v>0</v>
      </c>
      <c r="P154" s="197">
        <f>(SUM('1.  LRAMVA Summary'!K$55:K$81)+SUM('1.  LRAMVA Summary'!K$82:K$83)*(MONTH($E154)-1)/12)*$H154</f>
        <v>0</v>
      </c>
      <c r="Q154" s="197">
        <f>(SUM('1.  LRAMVA Summary'!L$55:L$81)+SUM('1.  LRAMVA Summary'!L$82:L$83)*(MONTH($E154)-1)/12)*$H154</f>
        <v>0</v>
      </c>
      <c r="R154" s="197">
        <f>(SUM('1.  LRAMVA Summary'!M$55:M$81)+SUM('1.  LRAMVA Summary'!M$82:M$83)*(MONTH($E154)-1)/12)*$H154</f>
        <v>0</v>
      </c>
      <c r="S154" s="197">
        <f>(SUM('1.  LRAMVA Summary'!N$55:N$81)+SUM('1.  LRAMVA Summary'!N$82:N$83)*(MONTH($E154)-1)/12)*$H154</f>
        <v>0</v>
      </c>
      <c r="T154" s="197">
        <f>(SUM('1.  LRAMVA Summary'!O$55:O$81)+SUM('1.  LRAMVA Summary'!O$82:O$83)*(MONTH($E154)-1)/12)*$H154</f>
        <v>0</v>
      </c>
      <c r="U154" s="197">
        <f>(SUM('1.  LRAMVA Summary'!P$55:P$81)+SUM('1.  LRAMVA Summary'!P$82:P$83)*(MONTH($E154)-1)/12)*$H154</f>
        <v>0</v>
      </c>
      <c r="V154" s="197">
        <f>(SUM('1.  LRAMVA Summary'!Q$55:Q$81)+SUM('1.  LRAMVA Summary'!Q$82:Q$83)*(MONTH($E154)-1)/12)*$H154</f>
        <v>0</v>
      </c>
      <c r="W154" s="198">
        <f t="shared" si="89"/>
        <v>0</v>
      </c>
    </row>
    <row r="155" spans="2:23">
      <c r="E155" s="181">
        <v>43983</v>
      </c>
      <c r="F155" s="181" t="s">
        <v>187</v>
      </c>
      <c r="G155" s="182" t="s">
        <v>66</v>
      </c>
      <c r="H155" s="207">
        <f>$C$52/12</f>
        <v>1.8166666666666667E-3</v>
      </c>
      <c r="I155" s="197">
        <f>(SUM('1.  LRAMVA Summary'!D$55:D$81)+SUM('1.  LRAMVA Summary'!D$82:D$83)*(MONTH($E155)-1)/12)*$H155</f>
        <v>0</v>
      </c>
      <c r="J155" s="197">
        <f>(SUM('1.  LRAMVA Summary'!E$55:E$81)+SUM('1.  LRAMVA Summary'!E$82:E$83)*(MONTH($E155)-1)/12)*$H155</f>
        <v>0</v>
      </c>
      <c r="K155" s="197">
        <f>(SUM('1.  LRAMVA Summary'!F$55:F$81)+SUM('1.  LRAMVA Summary'!F$82:F$83)*(MONTH($E155)-1)/12)*$H155</f>
        <v>0</v>
      </c>
      <c r="L155" s="197">
        <f>(SUM('1.  LRAMVA Summary'!G$55:G$81)+SUM('1.  LRAMVA Summary'!G$82:G$83)*(MONTH($E155)-1)/12)*$H155</f>
        <v>0</v>
      </c>
      <c r="M155" s="197">
        <f>(SUM('1.  LRAMVA Summary'!H$55:H$81)+SUM('1.  LRAMVA Summary'!H$82:H$83)*(MONTH($E155)-1)/12)*$H155</f>
        <v>0</v>
      </c>
      <c r="N155" s="197">
        <f>(SUM('1.  LRAMVA Summary'!I$55:I$81)+SUM('1.  LRAMVA Summary'!I$82:I$83)*(MONTH($E155)-1)/12)*$H155</f>
        <v>0</v>
      </c>
      <c r="O155" s="197">
        <f>(SUM('1.  LRAMVA Summary'!J$55:J$81)+SUM('1.  LRAMVA Summary'!J$82:J$83)*(MONTH($E155)-1)/12)*$H155</f>
        <v>0</v>
      </c>
      <c r="P155" s="197">
        <f>(SUM('1.  LRAMVA Summary'!K$55:K$81)+SUM('1.  LRAMVA Summary'!K$82:K$83)*(MONTH($E155)-1)/12)*$H155</f>
        <v>0</v>
      </c>
      <c r="Q155" s="197">
        <f>(SUM('1.  LRAMVA Summary'!L$55:L$81)+SUM('1.  LRAMVA Summary'!L$82:L$83)*(MONTH($E155)-1)/12)*$H155</f>
        <v>0</v>
      </c>
      <c r="R155" s="197">
        <f>(SUM('1.  LRAMVA Summary'!M$55:M$81)+SUM('1.  LRAMVA Summary'!M$82:M$83)*(MONTH($E155)-1)/12)*$H155</f>
        <v>0</v>
      </c>
      <c r="S155" s="197">
        <f>(SUM('1.  LRAMVA Summary'!N$55:N$81)+SUM('1.  LRAMVA Summary'!N$82:N$83)*(MONTH($E155)-1)/12)*$H155</f>
        <v>0</v>
      </c>
      <c r="T155" s="197">
        <f>(SUM('1.  LRAMVA Summary'!O$55:O$81)+SUM('1.  LRAMVA Summary'!O$82:O$83)*(MONTH($E155)-1)/12)*$H155</f>
        <v>0</v>
      </c>
      <c r="U155" s="197">
        <f>(SUM('1.  LRAMVA Summary'!P$55:P$81)+SUM('1.  LRAMVA Summary'!P$82:P$83)*(MONTH($E155)-1)/12)*$H155</f>
        <v>0</v>
      </c>
      <c r="V155" s="197">
        <f>(SUM('1.  LRAMVA Summary'!Q$55:Q$81)+SUM('1.  LRAMVA Summary'!Q$82:Q$83)*(MONTH($E155)-1)/12)*$H155</f>
        <v>0</v>
      </c>
      <c r="W155" s="198">
        <f t="shared" si="89"/>
        <v>0</v>
      </c>
    </row>
    <row r="156" spans="2:23">
      <c r="E156" s="181">
        <v>44013</v>
      </c>
      <c r="F156" s="181" t="s">
        <v>187</v>
      </c>
      <c r="G156" s="182" t="s">
        <v>68</v>
      </c>
      <c r="H156" s="207">
        <f>$C$53/12</f>
        <v>4.75E-4</v>
      </c>
      <c r="I156" s="197">
        <f>(SUM('1.  LRAMVA Summary'!D$55:D$81)+SUM('1.  LRAMVA Summary'!D$82:D$83)*(MONTH($E156)-1)/12)*$H156</f>
        <v>0</v>
      </c>
      <c r="J156" s="197">
        <f>(SUM('1.  LRAMVA Summary'!E$55:E$81)+SUM('1.  LRAMVA Summary'!E$82:E$83)*(MONTH($E156)-1)/12)*$H156</f>
        <v>0</v>
      </c>
      <c r="K156" s="197">
        <f>(SUM('1.  LRAMVA Summary'!F$55:F$81)+SUM('1.  LRAMVA Summary'!F$82:F$83)*(MONTH($E156)-1)/12)*$H156</f>
        <v>0</v>
      </c>
      <c r="L156" s="197">
        <f>(SUM('1.  LRAMVA Summary'!G$55:G$81)+SUM('1.  LRAMVA Summary'!G$82:G$83)*(MONTH($E156)-1)/12)*$H156</f>
        <v>0</v>
      </c>
      <c r="M156" s="197">
        <f>(SUM('1.  LRAMVA Summary'!H$55:H$81)+SUM('1.  LRAMVA Summary'!H$82:H$83)*(MONTH($E156)-1)/12)*$H156</f>
        <v>0</v>
      </c>
      <c r="N156" s="197">
        <f>(SUM('1.  LRAMVA Summary'!I$55:I$81)+SUM('1.  LRAMVA Summary'!I$82:I$83)*(MONTH($E156)-1)/12)*$H156</f>
        <v>0</v>
      </c>
      <c r="O156" s="197">
        <f>(SUM('1.  LRAMVA Summary'!J$55:J$81)+SUM('1.  LRAMVA Summary'!J$82:J$83)*(MONTH($E156)-1)/12)*$H156</f>
        <v>0</v>
      </c>
      <c r="P156" s="197">
        <f>(SUM('1.  LRAMVA Summary'!K$55:K$81)+SUM('1.  LRAMVA Summary'!K$82:K$83)*(MONTH($E156)-1)/12)*$H156</f>
        <v>0</v>
      </c>
      <c r="Q156" s="197">
        <f>(SUM('1.  LRAMVA Summary'!L$55:L$81)+SUM('1.  LRAMVA Summary'!L$82:L$83)*(MONTH($E156)-1)/12)*$H156</f>
        <v>0</v>
      </c>
      <c r="R156" s="197">
        <f>(SUM('1.  LRAMVA Summary'!M$55:M$81)+SUM('1.  LRAMVA Summary'!M$82:M$83)*(MONTH($E156)-1)/12)*$H156</f>
        <v>0</v>
      </c>
      <c r="S156" s="197">
        <f>(SUM('1.  LRAMVA Summary'!N$55:N$81)+SUM('1.  LRAMVA Summary'!N$82:N$83)*(MONTH($E156)-1)/12)*$H156</f>
        <v>0</v>
      </c>
      <c r="T156" s="197">
        <f>(SUM('1.  LRAMVA Summary'!O$55:O$81)+SUM('1.  LRAMVA Summary'!O$82:O$83)*(MONTH($E156)-1)/12)*$H156</f>
        <v>0</v>
      </c>
      <c r="U156" s="197">
        <f>(SUM('1.  LRAMVA Summary'!P$55:P$81)+SUM('1.  LRAMVA Summary'!P$82:P$83)*(MONTH($E156)-1)/12)*$H156</f>
        <v>0</v>
      </c>
      <c r="V156" s="197">
        <f>(SUM('1.  LRAMVA Summary'!Q$55:Q$81)+SUM('1.  LRAMVA Summary'!Q$82:Q$83)*(MONTH($E156)-1)/12)*$H156</f>
        <v>0</v>
      </c>
      <c r="W156" s="198">
        <f t="shared" si="89"/>
        <v>0</v>
      </c>
    </row>
    <row r="157" spans="2:23">
      <c r="E157" s="181">
        <v>44044</v>
      </c>
      <c r="F157" s="181" t="s">
        <v>187</v>
      </c>
      <c r="G157" s="182" t="s">
        <v>68</v>
      </c>
      <c r="H157" s="207">
        <f t="shared" ref="H157:H158" si="90">$C$53/12</f>
        <v>4.75E-4</v>
      </c>
      <c r="I157" s="197">
        <f>(SUM('1.  LRAMVA Summary'!D$55:D$81)+SUM('1.  LRAMVA Summary'!D$82:D$83)*(MONTH($E157)-1)/12)*$H157</f>
        <v>0</v>
      </c>
      <c r="J157" s="197">
        <f>(SUM('1.  LRAMVA Summary'!E$55:E$81)+SUM('1.  LRAMVA Summary'!E$82:E$83)*(MONTH($E157)-1)/12)*$H157</f>
        <v>0</v>
      </c>
      <c r="K157" s="197">
        <f>(SUM('1.  LRAMVA Summary'!F$55:F$81)+SUM('1.  LRAMVA Summary'!F$82:F$83)*(MONTH($E157)-1)/12)*$H157</f>
        <v>0</v>
      </c>
      <c r="L157" s="197">
        <f>(SUM('1.  LRAMVA Summary'!G$55:G$81)+SUM('1.  LRAMVA Summary'!G$82:G$83)*(MONTH($E157)-1)/12)*$H157</f>
        <v>0</v>
      </c>
      <c r="M157" s="197">
        <f>(SUM('1.  LRAMVA Summary'!H$55:H$81)+SUM('1.  LRAMVA Summary'!H$82:H$83)*(MONTH($E157)-1)/12)*$H157</f>
        <v>0</v>
      </c>
      <c r="N157" s="197">
        <f>(SUM('1.  LRAMVA Summary'!I$55:I$81)+SUM('1.  LRAMVA Summary'!I$82:I$83)*(MONTH($E157)-1)/12)*$H157</f>
        <v>0</v>
      </c>
      <c r="O157" s="197">
        <f>(SUM('1.  LRAMVA Summary'!J$55:J$81)+SUM('1.  LRAMVA Summary'!J$82:J$83)*(MONTH($E157)-1)/12)*$H157</f>
        <v>0</v>
      </c>
      <c r="P157" s="197">
        <f>(SUM('1.  LRAMVA Summary'!K$55:K$81)+SUM('1.  LRAMVA Summary'!K$82:K$83)*(MONTH($E157)-1)/12)*$H157</f>
        <v>0</v>
      </c>
      <c r="Q157" s="197">
        <f>(SUM('1.  LRAMVA Summary'!L$55:L$81)+SUM('1.  LRAMVA Summary'!L$82:L$83)*(MONTH($E157)-1)/12)*$H157</f>
        <v>0</v>
      </c>
      <c r="R157" s="197">
        <f>(SUM('1.  LRAMVA Summary'!M$55:M$81)+SUM('1.  LRAMVA Summary'!M$82:M$83)*(MONTH($E157)-1)/12)*$H157</f>
        <v>0</v>
      </c>
      <c r="S157" s="197">
        <f>(SUM('1.  LRAMVA Summary'!N$55:N$81)+SUM('1.  LRAMVA Summary'!N$82:N$83)*(MONTH($E157)-1)/12)*$H157</f>
        <v>0</v>
      </c>
      <c r="T157" s="197">
        <f>(SUM('1.  LRAMVA Summary'!O$55:O$81)+SUM('1.  LRAMVA Summary'!O$82:O$83)*(MONTH($E157)-1)/12)*$H157</f>
        <v>0</v>
      </c>
      <c r="U157" s="197">
        <f>(SUM('1.  LRAMVA Summary'!P$55:P$81)+SUM('1.  LRAMVA Summary'!P$82:P$83)*(MONTH($E157)-1)/12)*$H157</f>
        <v>0</v>
      </c>
      <c r="V157" s="197">
        <f>(SUM('1.  LRAMVA Summary'!Q$55:Q$81)+SUM('1.  LRAMVA Summary'!Q$82:Q$83)*(MONTH($E157)-1)/12)*$H157</f>
        <v>0</v>
      </c>
      <c r="W157" s="198">
        <f t="shared" si="89"/>
        <v>0</v>
      </c>
    </row>
    <row r="158" spans="2:23">
      <c r="E158" s="181">
        <v>44075</v>
      </c>
      <c r="F158" s="181" t="s">
        <v>187</v>
      </c>
      <c r="G158" s="182" t="s">
        <v>68</v>
      </c>
      <c r="H158" s="207">
        <f t="shared" si="90"/>
        <v>4.75E-4</v>
      </c>
      <c r="I158" s="197">
        <f>(SUM('1.  LRAMVA Summary'!D$55:D$81)+SUM('1.  LRAMVA Summary'!D$82:D$83)*(MONTH($E158)-1)/12)*$H158</f>
        <v>0</v>
      </c>
      <c r="J158" s="197">
        <f>(SUM('1.  LRAMVA Summary'!E$55:E$81)+SUM('1.  LRAMVA Summary'!E$82:E$83)*(MONTH($E158)-1)/12)*$H158</f>
        <v>0</v>
      </c>
      <c r="K158" s="197">
        <f>(SUM('1.  LRAMVA Summary'!F$55:F$81)+SUM('1.  LRAMVA Summary'!F$82:F$83)*(MONTH($E158)-1)/12)*$H158</f>
        <v>0</v>
      </c>
      <c r="L158" s="197">
        <f>(SUM('1.  LRAMVA Summary'!G$55:G$81)+SUM('1.  LRAMVA Summary'!G$82:G$83)*(MONTH($E158)-1)/12)*$H158</f>
        <v>0</v>
      </c>
      <c r="M158" s="197">
        <f>(SUM('1.  LRAMVA Summary'!H$55:H$81)+SUM('1.  LRAMVA Summary'!H$82:H$83)*(MONTH($E158)-1)/12)*$H158</f>
        <v>0</v>
      </c>
      <c r="N158" s="197">
        <f>(SUM('1.  LRAMVA Summary'!I$55:I$81)+SUM('1.  LRAMVA Summary'!I$82:I$83)*(MONTH($E158)-1)/12)*$H158</f>
        <v>0</v>
      </c>
      <c r="O158" s="197">
        <f>(SUM('1.  LRAMVA Summary'!J$55:J$81)+SUM('1.  LRAMVA Summary'!J$82:J$83)*(MONTH($E158)-1)/12)*$H158</f>
        <v>0</v>
      </c>
      <c r="P158" s="197">
        <f>(SUM('1.  LRAMVA Summary'!K$55:K$81)+SUM('1.  LRAMVA Summary'!K$82:K$83)*(MONTH($E158)-1)/12)*$H158</f>
        <v>0</v>
      </c>
      <c r="Q158" s="197">
        <f>(SUM('1.  LRAMVA Summary'!L$55:L$81)+SUM('1.  LRAMVA Summary'!L$82:L$83)*(MONTH($E158)-1)/12)*$H158</f>
        <v>0</v>
      </c>
      <c r="R158" s="197">
        <f>(SUM('1.  LRAMVA Summary'!M$55:M$81)+SUM('1.  LRAMVA Summary'!M$82:M$83)*(MONTH($E158)-1)/12)*$H158</f>
        <v>0</v>
      </c>
      <c r="S158" s="197">
        <f>(SUM('1.  LRAMVA Summary'!N$55:N$81)+SUM('1.  LRAMVA Summary'!N$82:N$83)*(MONTH($E158)-1)/12)*$H158</f>
        <v>0</v>
      </c>
      <c r="T158" s="197">
        <f>(SUM('1.  LRAMVA Summary'!O$55:O$81)+SUM('1.  LRAMVA Summary'!O$82:O$83)*(MONTH($E158)-1)/12)*$H158</f>
        <v>0</v>
      </c>
      <c r="U158" s="197">
        <f>(SUM('1.  LRAMVA Summary'!P$55:P$81)+SUM('1.  LRAMVA Summary'!P$82:P$83)*(MONTH($E158)-1)/12)*$H158</f>
        <v>0</v>
      </c>
      <c r="V158" s="197">
        <f>(SUM('1.  LRAMVA Summary'!Q$55:Q$81)+SUM('1.  LRAMVA Summary'!Q$82:Q$83)*(MONTH($E158)-1)/12)*$H158</f>
        <v>0</v>
      </c>
      <c r="W158" s="198">
        <f t="shared" si="89"/>
        <v>0</v>
      </c>
    </row>
    <row r="159" spans="2:23">
      <c r="E159" s="181">
        <v>44105</v>
      </c>
      <c r="F159" s="181" t="s">
        <v>187</v>
      </c>
      <c r="G159" s="182" t="s">
        <v>69</v>
      </c>
      <c r="H159" s="207">
        <f>$C$54/12</f>
        <v>4.75E-4</v>
      </c>
      <c r="I159" s="197">
        <f>(SUM('1.  LRAMVA Summary'!D$55:D$81)+SUM('1.  LRAMVA Summary'!D$82:D$83)*(MONTH($E159)-1)/12)*$H159</f>
        <v>0</v>
      </c>
      <c r="J159" s="197">
        <f>(SUM('1.  LRAMVA Summary'!E$55:E$81)+SUM('1.  LRAMVA Summary'!E$82:E$83)*(MONTH($E159)-1)/12)*$H159</f>
        <v>0</v>
      </c>
      <c r="K159" s="197">
        <f>(SUM('1.  LRAMVA Summary'!F$55:F$81)+SUM('1.  LRAMVA Summary'!F$82:F$83)*(MONTH($E159)-1)/12)*$H159</f>
        <v>0</v>
      </c>
      <c r="L159" s="197">
        <f>(SUM('1.  LRAMVA Summary'!G$55:G$81)+SUM('1.  LRAMVA Summary'!G$82:G$83)*(MONTH($E159)-1)/12)*$H159</f>
        <v>0</v>
      </c>
      <c r="M159" s="197">
        <f>(SUM('1.  LRAMVA Summary'!H$55:H$81)+SUM('1.  LRAMVA Summary'!H$82:H$83)*(MONTH($E159)-1)/12)*$H159</f>
        <v>0</v>
      </c>
      <c r="N159" s="197">
        <f>(SUM('1.  LRAMVA Summary'!I$55:I$81)+SUM('1.  LRAMVA Summary'!I$82:I$83)*(MONTH($E159)-1)/12)*$H159</f>
        <v>0</v>
      </c>
      <c r="O159" s="197">
        <f>(SUM('1.  LRAMVA Summary'!J$55:J$81)+SUM('1.  LRAMVA Summary'!J$82:J$83)*(MONTH($E159)-1)/12)*$H159</f>
        <v>0</v>
      </c>
      <c r="P159" s="197">
        <f>(SUM('1.  LRAMVA Summary'!K$55:K$81)+SUM('1.  LRAMVA Summary'!K$82:K$83)*(MONTH($E159)-1)/12)*$H159</f>
        <v>0</v>
      </c>
      <c r="Q159" s="197">
        <f>(SUM('1.  LRAMVA Summary'!L$55:L$81)+SUM('1.  LRAMVA Summary'!L$82:L$83)*(MONTH($E159)-1)/12)*$H159</f>
        <v>0</v>
      </c>
      <c r="R159" s="197">
        <f>(SUM('1.  LRAMVA Summary'!M$55:M$81)+SUM('1.  LRAMVA Summary'!M$82:M$83)*(MONTH($E159)-1)/12)*$H159</f>
        <v>0</v>
      </c>
      <c r="S159" s="197">
        <f>(SUM('1.  LRAMVA Summary'!N$55:N$81)+SUM('1.  LRAMVA Summary'!N$82:N$83)*(MONTH($E159)-1)/12)*$H159</f>
        <v>0</v>
      </c>
      <c r="T159" s="197">
        <f>(SUM('1.  LRAMVA Summary'!O$55:O$81)+SUM('1.  LRAMVA Summary'!O$82:O$83)*(MONTH($E159)-1)/12)*$H159</f>
        <v>0</v>
      </c>
      <c r="U159" s="197">
        <f>(SUM('1.  LRAMVA Summary'!P$55:P$81)+SUM('1.  LRAMVA Summary'!P$82:P$83)*(MONTH($E159)-1)/12)*$H159</f>
        <v>0</v>
      </c>
      <c r="V159" s="197">
        <f>(SUM('1.  LRAMVA Summary'!Q$55:Q$81)+SUM('1.  LRAMVA Summary'!Q$82:Q$83)*(MONTH($E159)-1)/12)*$H159</f>
        <v>0</v>
      </c>
      <c r="W159" s="198">
        <f t="shared" si="89"/>
        <v>0</v>
      </c>
    </row>
    <row r="160" spans="2:23">
      <c r="E160" s="181">
        <v>44136</v>
      </c>
      <c r="F160" s="181" t="s">
        <v>187</v>
      </c>
      <c r="G160" s="182" t="s">
        <v>69</v>
      </c>
      <c r="H160" s="207">
        <f>$C$54/12</f>
        <v>4.75E-4</v>
      </c>
      <c r="I160" s="197">
        <f>(SUM('1.  LRAMVA Summary'!D$55:D$81)+SUM('1.  LRAMVA Summary'!D$82:D$83)*(MONTH($E160)-1)/12)*$H160</f>
        <v>0</v>
      </c>
      <c r="J160" s="197">
        <f>(SUM('1.  LRAMVA Summary'!E$55:E$81)+SUM('1.  LRAMVA Summary'!E$82:E$83)*(MONTH($E160)-1)/12)*$H160</f>
        <v>0</v>
      </c>
      <c r="K160" s="197">
        <f>(SUM('1.  LRAMVA Summary'!F$55:F$81)+SUM('1.  LRAMVA Summary'!F$82:F$83)*(MONTH($E160)-1)/12)*$H160</f>
        <v>0</v>
      </c>
      <c r="L160" s="197">
        <f>(SUM('1.  LRAMVA Summary'!G$55:G$81)+SUM('1.  LRAMVA Summary'!G$82:G$83)*(MONTH($E160)-1)/12)*$H160</f>
        <v>0</v>
      </c>
      <c r="M160" s="197">
        <f>(SUM('1.  LRAMVA Summary'!H$55:H$81)+SUM('1.  LRAMVA Summary'!H$82:H$83)*(MONTH($E160)-1)/12)*$H160</f>
        <v>0</v>
      </c>
      <c r="N160" s="197">
        <f>(SUM('1.  LRAMVA Summary'!I$55:I$81)+SUM('1.  LRAMVA Summary'!I$82:I$83)*(MONTH($E160)-1)/12)*$H160</f>
        <v>0</v>
      </c>
      <c r="O160" s="197">
        <f>(SUM('1.  LRAMVA Summary'!J$55:J$81)+SUM('1.  LRAMVA Summary'!J$82:J$83)*(MONTH($E160)-1)/12)*$H160</f>
        <v>0</v>
      </c>
      <c r="P160" s="197">
        <f>(SUM('1.  LRAMVA Summary'!K$55:K$81)+SUM('1.  LRAMVA Summary'!K$82:K$83)*(MONTH($E160)-1)/12)*$H160</f>
        <v>0</v>
      </c>
      <c r="Q160" s="197">
        <f>(SUM('1.  LRAMVA Summary'!L$55:L$81)+SUM('1.  LRAMVA Summary'!L$82:L$83)*(MONTH($E160)-1)/12)*$H160</f>
        <v>0</v>
      </c>
      <c r="R160" s="197">
        <f>(SUM('1.  LRAMVA Summary'!M$55:M$81)+SUM('1.  LRAMVA Summary'!M$82:M$83)*(MONTH($E160)-1)/12)*$H160</f>
        <v>0</v>
      </c>
      <c r="S160" s="197">
        <f>(SUM('1.  LRAMVA Summary'!N$55:N$81)+SUM('1.  LRAMVA Summary'!N$82:N$83)*(MONTH($E160)-1)/12)*$H160</f>
        <v>0</v>
      </c>
      <c r="T160" s="197">
        <f>(SUM('1.  LRAMVA Summary'!O$55:O$81)+SUM('1.  LRAMVA Summary'!O$82:O$83)*(MONTH($E160)-1)/12)*$H160</f>
        <v>0</v>
      </c>
      <c r="U160" s="197">
        <f>(SUM('1.  LRAMVA Summary'!P$55:P$81)+SUM('1.  LRAMVA Summary'!P$82:P$83)*(MONTH($E160)-1)/12)*$H160</f>
        <v>0</v>
      </c>
      <c r="V160" s="197">
        <f>(SUM('1.  LRAMVA Summary'!Q$55:Q$81)+SUM('1.  LRAMVA Summary'!Q$82:Q$83)*(MONTH($E160)-1)/12)*$H160</f>
        <v>0</v>
      </c>
      <c r="W160" s="198">
        <f t="shared" si="89"/>
        <v>0</v>
      </c>
    </row>
    <row r="161" spans="5:23">
      <c r="E161" s="181">
        <v>44166</v>
      </c>
      <c r="F161" s="181" t="s">
        <v>187</v>
      </c>
      <c r="G161" s="182" t="s">
        <v>69</v>
      </c>
      <c r="H161" s="207">
        <f>$C$54/12</f>
        <v>4.75E-4</v>
      </c>
      <c r="I161" s="197">
        <f>(SUM('1.  LRAMVA Summary'!D$55:D$81)+SUM('1.  LRAMVA Summary'!D$82:D$83)*(MONTH($E161)-1)/12)*$H161</f>
        <v>0</v>
      </c>
      <c r="J161" s="197">
        <f>(SUM('1.  LRAMVA Summary'!E$55:E$81)+SUM('1.  LRAMVA Summary'!E$82:E$83)*(MONTH($E161)-1)/12)*$H161</f>
        <v>0</v>
      </c>
      <c r="K161" s="197">
        <f>(SUM('1.  LRAMVA Summary'!F$55:F$81)+SUM('1.  LRAMVA Summary'!F$82:F$83)*(MONTH($E161)-1)/12)*$H161</f>
        <v>0</v>
      </c>
      <c r="L161" s="197">
        <f>(SUM('1.  LRAMVA Summary'!G$55:G$81)+SUM('1.  LRAMVA Summary'!G$82:G$83)*(MONTH($E161)-1)/12)*$H161</f>
        <v>0</v>
      </c>
      <c r="M161" s="197">
        <f>(SUM('1.  LRAMVA Summary'!H$55:H$81)+SUM('1.  LRAMVA Summary'!H$82:H$83)*(MONTH($E161)-1)/12)*$H161</f>
        <v>0</v>
      </c>
      <c r="N161" s="197">
        <f>(SUM('1.  LRAMVA Summary'!I$55:I$81)+SUM('1.  LRAMVA Summary'!I$82:I$83)*(MONTH($E161)-1)/12)*$H161</f>
        <v>0</v>
      </c>
      <c r="O161" s="197">
        <f>(SUM('1.  LRAMVA Summary'!J$55:J$81)+SUM('1.  LRAMVA Summary'!J$82:J$83)*(MONTH($E161)-1)/12)*$H161</f>
        <v>0</v>
      </c>
      <c r="P161" s="197">
        <f>(SUM('1.  LRAMVA Summary'!K$55:K$81)+SUM('1.  LRAMVA Summary'!K$82:K$83)*(MONTH($E161)-1)/12)*$H161</f>
        <v>0</v>
      </c>
      <c r="Q161" s="197">
        <f>(SUM('1.  LRAMVA Summary'!L$55:L$81)+SUM('1.  LRAMVA Summary'!L$82:L$83)*(MONTH($E161)-1)/12)*$H161</f>
        <v>0</v>
      </c>
      <c r="R161" s="197">
        <f>(SUM('1.  LRAMVA Summary'!M$55:M$81)+SUM('1.  LRAMVA Summary'!M$82:M$83)*(MONTH($E161)-1)/12)*$H161</f>
        <v>0</v>
      </c>
      <c r="S161" s="197">
        <f>(SUM('1.  LRAMVA Summary'!N$55:N$81)+SUM('1.  LRAMVA Summary'!N$82:N$83)*(MONTH($E161)-1)/12)*$H161</f>
        <v>0</v>
      </c>
      <c r="T161" s="197">
        <f>(SUM('1.  LRAMVA Summary'!O$55:O$81)+SUM('1.  LRAMVA Summary'!O$82:O$83)*(MONTH($E161)-1)/12)*$H161</f>
        <v>0</v>
      </c>
      <c r="U161" s="197">
        <f>(SUM('1.  LRAMVA Summary'!P$55:P$81)+SUM('1.  LRAMVA Summary'!P$82:P$83)*(MONTH($E161)-1)/12)*$H161</f>
        <v>0</v>
      </c>
      <c r="V161" s="197">
        <f>(SUM('1.  LRAMVA Summary'!Q$55:Q$81)+SUM('1.  LRAMVA Summary'!Q$82:Q$83)*(MONTH($E161)-1)/12)*$H161</f>
        <v>0</v>
      </c>
      <c r="W161" s="198">
        <f>SUM(I161:V161)</f>
        <v>0</v>
      </c>
    </row>
    <row r="162" spans="5:23" ht="15.75" thickBot="1">
      <c r="E162" s="183" t="s">
        <v>467</v>
      </c>
      <c r="F162" s="183"/>
      <c r="G162" s="184"/>
      <c r="H162" s="185"/>
      <c r="I162" s="186">
        <f>SUM(I149:I161)</f>
        <v>0</v>
      </c>
      <c r="J162" s="186">
        <f>SUM(J149:J161)</f>
        <v>0</v>
      </c>
      <c r="K162" s="186">
        <f t="shared" ref="K162:O162" si="91">SUM(K149:K161)</f>
        <v>0</v>
      </c>
      <c r="L162" s="186">
        <f t="shared" si="91"/>
        <v>0</v>
      </c>
      <c r="M162" s="186">
        <f t="shared" si="91"/>
        <v>0</v>
      </c>
      <c r="N162" s="186">
        <f t="shared" si="91"/>
        <v>0</v>
      </c>
      <c r="O162" s="186">
        <f t="shared" si="91"/>
        <v>0</v>
      </c>
      <c r="P162" s="186">
        <f t="shared" ref="P162:V162" si="92">SUM(P149:P161)</f>
        <v>0</v>
      </c>
      <c r="Q162" s="186">
        <f t="shared" si="92"/>
        <v>0</v>
      </c>
      <c r="R162" s="186">
        <f t="shared" si="92"/>
        <v>0</v>
      </c>
      <c r="S162" s="186">
        <f t="shared" si="92"/>
        <v>0</v>
      </c>
      <c r="T162" s="186">
        <f t="shared" si="92"/>
        <v>0</v>
      </c>
      <c r="U162" s="186">
        <f t="shared" si="92"/>
        <v>0</v>
      </c>
      <c r="V162" s="186">
        <f t="shared" si="92"/>
        <v>0</v>
      </c>
      <c r="W162" s="186">
        <f>SUM(W149:W161)</f>
        <v>0</v>
      </c>
    </row>
    <row r="163" spans="5:23" ht="15.75" thickTop="1">
      <c r="E163" s="187" t="s">
        <v>67</v>
      </c>
      <c r="F163" s="187"/>
      <c r="G163" s="188"/>
      <c r="H163" s="189"/>
      <c r="I163" s="190"/>
      <c r="J163" s="190"/>
      <c r="K163" s="190"/>
      <c r="L163" s="190"/>
      <c r="M163" s="190"/>
      <c r="N163" s="190"/>
      <c r="O163" s="190"/>
      <c r="P163" s="190"/>
      <c r="Q163" s="190"/>
      <c r="R163" s="190"/>
      <c r="S163" s="190"/>
      <c r="T163" s="190"/>
      <c r="U163" s="190"/>
      <c r="V163" s="190"/>
      <c r="W163" s="191"/>
    </row>
    <row r="164" spans="5:23">
      <c r="E164" s="192" t="s">
        <v>702</v>
      </c>
      <c r="F164" s="192"/>
      <c r="G164" s="193"/>
      <c r="H164" s="194"/>
      <c r="I164" s="195">
        <f>I162+I163</f>
        <v>0</v>
      </c>
      <c r="J164" s="195">
        <f t="shared" ref="J164:U164" si="93">J162+J163</f>
        <v>0</v>
      </c>
      <c r="K164" s="195">
        <f t="shared" si="93"/>
        <v>0</v>
      </c>
      <c r="L164" s="195">
        <f t="shared" si="93"/>
        <v>0</v>
      </c>
      <c r="M164" s="195">
        <f t="shared" si="93"/>
        <v>0</v>
      </c>
      <c r="N164" s="195">
        <f t="shared" si="93"/>
        <v>0</v>
      </c>
      <c r="O164" s="195">
        <f t="shared" si="93"/>
        <v>0</v>
      </c>
      <c r="P164" s="195">
        <f t="shared" si="93"/>
        <v>0</v>
      </c>
      <c r="Q164" s="195">
        <f t="shared" si="93"/>
        <v>0</v>
      </c>
      <c r="R164" s="195">
        <f t="shared" si="93"/>
        <v>0</v>
      </c>
      <c r="S164" s="195">
        <f t="shared" si="93"/>
        <v>0</v>
      </c>
      <c r="T164" s="195">
        <f t="shared" si="93"/>
        <v>0</v>
      </c>
      <c r="U164" s="195">
        <f t="shared" si="93"/>
        <v>0</v>
      </c>
      <c r="V164" s="195">
        <f>V162+V163</f>
        <v>0</v>
      </c>
      <c r="W164" s="195">
        <f>W162+W163</f>
        <v>0</v>
      </c>
    </row>
    <row r="165" spans="5:23">
      <c r="E165" s="181">
        <v>44197</v>
      </c>
      <c r="F165" s="181" t="s">
        <v>706</v>
      </c>
      <c r="G165" s="182" t="s">
        <v>65</v>
      </c>
      <c r="H165" s="207">
        <f>$C$55/12</f>
        <v>4.75E-4</v>
      </c>
      <c r="I165" s="197">
        <f>(SUM('1.  LRAMVA Summary'!D$55:D$84)+SUM('1.  LRAMVA Summary'!D$85:D$86)*(MONTH($E165)-1)/12)*$H165</f>
        <v>0</v>
      </c>
      <c r="J165" s="197">
        <f>(SUM('1.  LRAMVA Summary'!E$55:E$84)+SUM('1.  LRAMVA Summary'!E$85:E$86)*(MONTH($E165)-1)/12)*$H165</f>
        <v>0</v>
      </c>
      <c r="K165" s="197">
        <f>(SUM('1.  LRAMVA Summary'!F$55:F$84)+SUM('1.  LRAMVA Summary'!F$85:F$86)*(MONTH($E165)-1)/12)*$H165</f>
        <v>0</v>
      </c>
      <c r="L165" s="197">
        <f>(SUM('1.  LRAMVA Summary'!G$55:G$84)+SUM('1.  LRAMVA Summary'!G$85:G$86)*(MONTH($E165)-1)/12)*$H165</f>
        <v>0</v>
      </c>
      <c r="M165" s="197">
        <f>(SUM('1.  LRAMVA Summary'!H$55:H$84)+SUM('1.  LRAMVA Summary'!H$85:H$86)*(MONTH($E165)-1)/12)*$H165</f>
        <v>0</v>
      </c>
      <c r="N165" s="197">
        <f>(SUM('1.  LRAMVA Summary'!I$55:I$84)+SUM('1.  LRAMVA Summary'!I$85:I$86)*(MONTH($E165)-1)/12)*$H165</f>
        <v>0</v>
      </c>
      <c r="O165" s="197">
        <f>(SUM('1.  LRAMVA Summary'!J$55:J$84)+SUM('1.  LRAMVA Summary'!J$85:J$86)*(MONTH($E165)-1)/12)*$H165</f>
        <v>0</v>
      </c>
      <c r="P165" s="197">
        <f>(SUM('1.  LRAMVA Summary'!K$55:K$84)+SUM('1.  LRAMVA Summary'!K$85:K$86)*(MONTH($E165)-1)/12)*$H165</f>
        <v>0</v>
      </c>
      <c r="Q165" s="197">
        <f>(SUM('1.  LRAMVA Summary'!L$55:L$84)+SUM('1.  LRAMVA Summary'!L$85:L$86)*(MONTH($E165)-1)/12)*$H165</f>
        <v>0</v>
      </c>
      <c r="R165" s="197">
        <f>(SUM('1.  LRAMVA Summary'!M$55:M$84)+SUM('1.  LRAMVA Summary'!M$85:M$86)*(MONTH($E165)-1)/12)*$H165</f>
        <v>0</v>
      </c>
      <c r="S165" s="197">
        <f>(SUM('1.  LRAMVA Summary'!N$55:N$84)+SUM('1.  LRAMVA Summary'!N$85:N$86)*(MONTH($E165)-1)/12)*$H165</f>
        <v>0</v>
      </c>
      <c r="T165" s="197">
        <f>(SUM('1.  LRAMVA Summary'!O$55:O$84)+SUM('1.  LRAMVA Summary'!O$85:O$86)*(MONTH($E165)-1)/12)*$H165</f>
        <v>0</v>
      </c>
      <c r="U165" s="197">
        <f>(SUM('1.  LRAMVA Summary'!P$55:P$84)+SUM('1.  LRAMVA Summary'!P$85:P$86)*(MONTH($E165)-1)/12)*$H165</f>
        <v>0</v>
      </c>
      <c r="V165" s="197">
        <f>(SUM('1.  LRAMVA Summary'!Q$55:Q$84)+SUM('1.  LRAMVA Summary'!Q$85:Q$86)*(MONTH($E165)-1)/12)*$H165</f>
        <v>0</v>
      </c>
      <c r="W165" s="198">
        <f t="shared" ref="W165:W175" si="94">SUM(I165:V165)</f>
        <v>0</v>
      </c>
    </row>
    <row r="166" spans="5:23">
      <c r="E166" s="181">
        <v>44228</v>
      </c>
      <c r="F166" s="181" t="s">
        <v>706</v>
      </c>
      <c r="G166" s="182" t="s">
        <v>65</v>
      </c>
      <c r="H166" s="207">
        <f t="shared" ref="H166:H167" si="95">$C$55/12</f>
        <v>4.75E-4</v>
      </c>
      <c r="I166" s="197">
        <f>(SUM('1.  LRAMVA Summary'!D$55:D$84)+SUM('1.  LRAMVA Summary'!D$85:D$86)*(MONTH($E166)-1)/12)*$H166</f>
        <v>0</v>
      </c>
      <c r="J166" s="197">
        <f>(SUM('1.  LRAMVA Summary'!E$55:E$84)+SUM('1.  LRAMVA Summary'!E$85:E$86)*(MONTH($E166)-1)/12)*$H166</f>
        <v>5.4146642005118206</v>
      </c>
      <c r="K166" s="197">
        <f>(SUM('1.  LRAMVA Summary'!F$55:F$84)+SUM('1.  LRAMVA Summary'!F$85:F$86)*(MONTH($E166)-1)/12)*$H166</f>
        <v>7.4492551860543097</v>
      </c>
      <c r="L166" s="197">
        <f>(SUM('1.  LRAMVA Summary'!G$55:G$84)+SUM('1.  LRAMVA Summary'!G$85:G$86)*(MONTH($E166)-1)/12)*$H166</f>
        <v>0.86369600671583913</v>
      </c>
      <c r="M166" s="197">
        <f>(SUM('1.  LRAMVA Summary'!H$55:H$84)+SUM('1.  LRAMVA Summary'!H$85:H$86)*(MONTH($E166)-1)/12)*$H166</f>
        <v>0</v>
      </c>
      <c r="N166" s="197">
        <f>(SUM('1.  LRAMVA Summary'!I$55:I$84)+SUM('1.  LRAMVA Summary'!I$85:I$86)*(MONTH($E166)-1)/12)*$H166</f>
        <v>0</v>
      </c>
      <c r="O166" s="197">
        <f>(SUM('1.  LRAMVA Summary'!J$55:J$84)+SUM('1.  LRAMVA Summary'!J$85:J$86)*(MONTH($E166)-1)/12)*$H166</f>
        <v>0</v>
      </c>
      <c r="P166" s="197">
        <f>(SUM('1.  LRAMVA Summary'!K$55:K$84)+SUM('1.  LRAMVA Summary'!K$85:K$86)*(MONTH($E166)-1)/12)*$H166</f>
        <v>0</v>
      </c>
      <c r="Q166" s="197">
        <f>(SUM('1.  LRAMVA Summary'!L$55:L$84)+SUM('1.  LRAMVA Summary'!L$85:L$86)*(MONTH($E166)-1)/12)*$H166</f>
        <v>0</v>
      </c>
      <c r="R166" s="197">
        <f>(SUM('1.  LRAMVA Summary'!M$55:M$84)+SUM('1.  LRAMVA Summary'!M$85:M$86)*(MONTH($E166)-1)/12)*$H166</f>
        <v>0</v>
      </c>
      <c r="S166" s="197">
        <f>(SUM('1.  LRAMVA Summary'!N$55:N$84)+SUM('1.  LRAMVA Summary'!N$85:N$86)*(MONTH($E166)-1)/12)*$H166</f>
        <v>0</v>
      </c>
      <c r="T166" s="197">
        <f>(SUM('1.  LRAMVA Summary'!O$55:O$84)+SUM('1.  LRAMVA Summary'!O$85:O$86)*(MONTH($E166)-1)/12)*$H166</f>
        <v>0</v>
      </c>
      <c r="U166" s="197">
        <f>(SUM('1.  LRAMVA Summary'!P$55:P$84)+SUM('1.  LRAMVA Summary'!P$85:P$86)*(MONTH($E166)-1)/12)*$H166</f>
        <v>0</v>
      </c>
      <c r="V166" s="197">
        <f>(SUM('1.  LRAMVA Summary'!Q$55:Q$84)+SUM('1.  LRAMVA Summary'!Q$85:Q$86)*(MONTH($E166)-1)/12)*$H166</f>
        <v>0</v>
      </c>
      <c r="W166" s="198">
        <f t="shared" si="94"/>
        <v>13.727615393281971</v>
      </c>
    </row>
    <row r="167" spans="5:23">
      <c r="E167" s="181">
        <v>44256</v>
      </c>
      <c r="F167" s="181" t="s">
        <v>706</v>
      </c>
      <c r="G167" s="182" t="s">
        <v>65</v>
      </c>
      <c r="H167" s="207">
        <f t="shared" si="95"/>
        <v>4.75E-4</v>
      </c>
      <c r="I167" s="197">
        <f>(SUM('1.  LRAMVA Summary'!D$55:D$84)+SUM('1.  LRAMVA Summary'!D$85:D$86)*(MONTH($E167)-1)/12)*$H167</f>
        <v>0</v>
      </c>
      <c r="J167" s="197">
        <f>(SUM('1.  LRAMVA Summary'!E$55:E$84)+SUM('1.  LRAMVA Summary'!E$85:E$86)*(MONTH($E167)-1)/12)*$H167</f>
        <v>10.829328401023641</v>
      </c>
      <c r="K167" s="197">
        <f>(SUM('1.  LRAMVA Summary'!F$55:F$84)+SUM('1.  LRAMVA Summary'!F$85:F$86)*(MONTH($E167)-1)/12)*$H167</f>
        <v>14.898510372108619</v>
      </c>
      <c r="L167" s="197">
        <f>(SUM('1.  LRAMVA Summary'!G$55:G$84)+SUM('1.  LRAMVA Summary'!G$85:G$86)*(MONTH($E167)-1)/12)*$H167</f>
        <v>1.7273920134316783</v>
      </c>
      <c r="M167" s="197">
        <f>(SUM('1.  LRAMVA Summary'!H$55:H$84)+SUM('1.  LRAMVA Summary'!H$85:H$86)*(MONTH($E167)-1)/12)*$H167</f>
        <v>0</v>
      </c>
      <c r="N167" s="197">
        <f>(SUM('1.  LRAMVA Summary'!I$55:I$84)+SUM('1.  LRAMVA Summary'!I$85:I$86)*(MONTH($E167)-1)/12)*$H167</f>
        <v>0</v>
      </c>
      <c r="O167" s="197">
        <f>(SUM('1.  LRAMVA Summary'!J$55:J$84)+SUM('1.  LRAMVA Summary'!J$85:J$86)*(MONTH($E167)-1)/12)*$H167</f>
        <v>0</v>
      </c>
      <c r="P167" s="197">
        <f>(SUM('1.  LRAMVA Summary'!K$55:K$84)+SUM('1.  LRAMVA Summary'!K$85:K$86)*(MONTH($E167)-1)/12)*$H167</f>
        <v>0</v>
      </c>
      <c r="Q167" s="197">
        <f>(SUM('1.  LRAMVA Summary'!L$55:L$84)+SUM('1.  LRAMVA Summary'!L$85:L$86)*(MONTH($E167)-1)/12)*$H167</f>
        <v>0</v>
      </c>
      <c r="R167" s="197">
        <f>(SUM('1.  LRAMVA Summary'!M$55:M$84)+SUM('1.  LRAMVA Summary'!M$85:M$86)*(MONTH($E167)-1)/12)*$H167</f>
        <v>0</v>
      </c>
      <c r="S167" s="197">
        <f>(SUM('1.  LRAMVA Summary'!N$55:N$84)+SUM('1.  LRAMVA Summary'!N$85:N$86)*(MONTH($E167)-1)/12)*$H167</f>
        <v>0</v>
      </c>
      <c r="T167" s="197">
        <f>(SUM('1.  LRAMVA Summary'!O$55:O$84)+SUM('1.  LRAMVA Summary'!O$85:O$86)*(MONTH($E167)-1)/12)*$H167</f>
        <v>0</v>
      </c>
      <c r="U167" s="197">
        <f>(SUM('1.  LRAMVA Summary'!P$55:P$84)+SUM('1.  LRAMVA Summary'!P$85:P$86)*(MONTH($E167)-1)/12)*$H167</f>
        <v>0</v>
      </c>
      <c r="V167" s="197">
        <f>(SUM('1.  LRAMVA Summary'!Q$55:Q$84)+SUM('1.  LRAMVA Summary'!Q$85:Q$86)*(MONTH($E167)-1)/12)*$H167</f>
        <v>0</v>
      </c>
      <c r="W167" s="198">
        <f t="shared" si="94"/>
        <v>27.455230786563941</v>
      </c>
    </row>
    <row r="168" spans="5:23">
      <c r="E168" s="181">
        <v>44287</v>
      </c>
      <c r="F168" s="181" t="s">
        <v>706</v>
      </c>
      <c r="G168" s="182" t="s">
        <v>66</v>
      </c>
      <c r="H168" s="207">
        <f>$C$56/12</f>
        <v>4.75E-4</v>
      </c>
      <c r="I168" s="197">
        <f>(SUM('1.  LRAMVA Summary'!D$55:D$84)+SUM('1.  LRAMVA Summary'!D$85:D$86)*(MONTH($E168)-1)/12)*$H168</f>
        <v>0</v>
      </c>
      <c r="J168" s="197">
        <f>(SUM('1.  LRAMVA Summary'!E$55:E$84)+SUM('1.  LRAMVA Summary'!E$85:E$86)*(MONTH($E168)-1)/12)*$H168</f>
        <v>16.243992601535464</v>
      </c>
      <c r="K168" s="197">
        <f>(SUM('1.  LRAMVA Summary'!F$55:F$84)+SUM('1.  LRAMVA Summary'!F$85:F$86)*(MONTH($E168)-1)/12)*$H168</f>
        <v>22.34776555816293</v>
      </c>
      <c r="L168" s="197">
        <f>(SUM('1.  LRAMVA Summary'!G$55:G$84)+SUM('1.  LRAMVA Summary'!G$85:G$86)*(MONTH($E168)-1)/12)*$H168</f>
        <v>2.5910880201475175</v>
      </c>
      <c r="M168" s="197">
        <f>(SUM('1.  LRAMVA Summary'!H$55:H$84)+SUM('1.  LRAMVA Summary'!H$85:H$86)*(MONTH($E168)-1)/12)*$H168</f>
        <v>0</v>
      </c>
      <c r="N168" s="197">
        <f>(SUM('1.  LRAMVA Summary'!I$55:I$84)+SUM('1.  LRAMVA Summary'!I$85:I$86)*(MONTH($E168)-1)/12)*$H168</f>
        <v>0</v>
      </c>
      <c r="O168" s="197">
        <f>(SUM('1.  LRAMVA Summary'!J$55:J$84)+SUM('1.  LRAMVA Summary'!J$85:J$86)*(MONTH($E168)-1)/12)*$H168</f>
        <v>0</v>
      </c>
      <c r="P168" s="197">
        <f>(SUM('1.  LRAMVA Summary'!K$55:K$84)+SUM('1.  LRAMVA Summary'!K$85:K$86)*(MONTH($E168)-1)/12)*$H168</f>
        <v>0</v>
      </c>
      <c r="Q168" s="197">
        <f>(SUM('1.  LRAMVA Summary'!L$55:L$84)+SUM('1.  LRAMVA Summary'!L$85:L$86)*(MONTH($E168)-1)/12)*$H168</f>
        <v>0</v>
      </c>
      <c r="R168" s="197">
        <f>(SUM('1.  LRAMVA Summary'!M$55:M$84)+SUM('1.  LRAMVA Summary'!M$85:M$86)*(MONTH($E168)-1)/12)*$H168</f>
        <v>0</v>
      </c>
      <c r="S168" s="197">
        <f>(SUM('1.  LRAMVA Summary'!N$55:N$84)+SUM('1.  LRAMVA Summary'!N$85:N$86)*(MONTH($E168)-1)/12)*$H168</f>
        <v>0</v>
      </c>
      <c r="T168" s="197">
        <f>(SUM('1.  LRAMVA Summary'!O$55:O$84)+SUM('1.  LRAMVA Summary'!O$85:O$86)*(MONTH($E168)-1)/12)*$H168</f>
        <v>0</v>
      </c>
      <c r="U168" s="197">
        <f>(SUM('1.  LRAMVA Summary'!P$55:P$84)+SUM('1.  LRAMVA Summary'!P$85:P$86)*(MONTH($E168)-1)/12)*$H168</f>
        <v>0</v>
      </c>
      <c r="V168" s="197">
        <f>(SUM('1.  LRAMVA Summary'!Q$55:Q$84)+SUM('1.  LRAMVA Summary'!Q$85:Q$86)*(MONTH($E168)-1)/12)*$H168</f>
        <v>0</v>
      </c>
      <c r="W168" s="198">
        <f t="shared" si="94"/>
        <v>41.18284617984591</v>
      </c>
    </row>
    <row r="169" spans="5:23">
      <c r="E169" s="181">
        <v>44317</v>
      </c>
      <c r="F169" s="181" t="s">
        <v>706</v>
      </c>
      <c r="G169" s="182" t="s">
        <v>66</v>
      </c>
      <c r="H169" s="207">
        <f t="shared" ref="H169:H170" si="96">$C$56/12</f>
        <v>4.75E-4</v>
      </c>
      <c r="I169" s="197">
        <f>(SUM('1.  LRAMVA Summary'!D$55:D$84)+SUM('1.  LRAMVA Summary'!D$85:D$86)*(MONTH($E169)-1)/12)*$H169</f>
        <v>0</v>
      </c>
      <c r="J169" s="197">
        <f>(SUM('1.  LRAMVA Summary'!E$55:E$84)+SUM('1.  LRAMVA Summary'!E$85:E$86)*(MONTH($E169)-1)/12)*$H169</f>
        <v>21.658656802047282</v>
      </c>
      <c r="K169" s="197">
        <f>(SUM('1.  LRAMVA Summary'!F$55:F$84)+SUM('1.  LRAMVA Summary'!F$85:F$86)*(MONTH($E169)-1)/12)*$H169</f>
        <v>29.797020744217239</v>
      </c>
      <c r="L169" s="197">
        <f>(SUM('1.  LRAMVA Summary'!G$55:G$84)+SUM('1.  LRAMVA Summary'!G$85:G$86)*(MONTH($E169)-1)/12)*$H169</f>
        <v>3.4547840268633565</v>
      </c>
      <c r="M169" s="197">
        <f>(SUM('1.  LRAMVA Summary'!H$55:H$84)+SUM('1.  LRAMVA Summary'!H$85:H$86)*(MONTH($E169)-1)/12)*$H169</f>
        <v>0</v>
      </c>
      <c r="N169" s="197">
        <f>(SUM('1.  LRAMVA Summary'!I$55:I$84)+SUM('1.  LRAMVA Summary'!I$85:I$86)*(MONTH($E169)-1)/12)*$H169</f>
        <v>0</v>
      </c>
      <c r="O169" s="197">
        <f>(SUM('1.  LRAMVA Summary'!J$55:J$84)+SUM('1.  LRAMVA Summary'!J$85:J$86)*(MONTH($E169)-1)/12)*$H169</f>
        <v>0</v>
      </c>
      <c r="P169" s="197">
        <f>(SUM('1.  LRAMVA Summary'!K$55:K$84)+SUM('1.  LRAMVA Summary'!K$85:K$86)*(MONTH($E169)-1)/12)*$H169</f>
        <v>0</v>
      </c>
      <c r="Q169" s="197">
        <f>(SUM('1.  LRAMVA Summary'!L$55:L$84)+SUM('1.  LRAMVA Summary'!L$85:L$86)*(MONTH($E169)-1)/12)*$H169</f>
        <v>0</v>
      </c>
      <c r="R169" s="197">
        <f>(SUM('1.  LRAMVA Summary'!M$55:M$84)+SUM('1.  LRAMVA Summary'!M$85:M$86)*(MONTH($E169)-1)/12)*$H169</f>
        <v>0</v>
      </c>
      <c r="S169" s="197">
        <f>(SUM('1.  LRAMVA Summary'!N$55:N$84)+SUM('1.  LRAMVA Summary'!N$85:N$86)*(MONTH($E169)-1)/12)*$H169</f>
        <v>0</v>
      </c>
      <c r="T169" s="197">
        <f>(SUM('1.  LRAMVA Summary'!O$55:O$84)+SUM('1.  LRAMVA Summary'!O$85:O$86)*(MONTH($E169)-1)/12)*$H169</f>
        <v>0</v>
      </c>
      <c r="U169" s="197">
        <f>(SUM('1.  LRAMVA Summary'!P$55:P$84)+SUM('1.  LRAMVA Summary'!P$85:P$86)*(MONTH($E169)-1)/12)*$H169</f>
        <v>0</v>
      </c>
      <c r="V169" s="197">
        <f>(SUM('1.  LRAMVA Summary'!Q$55:Q$84)+SUM('1.  LRAMVA Summary'!Q$85:Q$86)*(MONTH($E169)-1)/12)*$H169</f>
        <v>0</v>
      </c>
      <c r="W169" s="198">
        <f t="shared" si="94"/>
        <v>54.910461573127883</v>
      </c>
    </row>
    <row r="170" spans="5:23">
      <c r="E170" s="181">
        <v>44348</v>
      </c>
      <c r="F170" s="181" t="s">
        <v>706</v>
      </c>
      <c r="G170" s="182" t="s">
        <v>66</v>
      </c>
      <c r="H170" s="207">
        <f t="shared" si="96"/>
        <v>4.75E-4</v>
      </c>
      <c r="I170" s="197">
        <f>(SUM('1.  LRAMVA Summary'!D$55:D$84)+SUM('1.  LRAMVA Summary'!D$85:D$86)*(MONTH($E170)-1)/12)*$H170</f>
        <v>0</v>
      </c>
      <c r="J170" s="197">
        <f>(SUM('1.  LRAMVA Summary'!E$55:E$84)+SUM('1.  LRAMVA Summary'!E$85:E$86)*(MONTH($E170)-1)/12)*$H170</f>
        <v>27.073321002559105</v>
      </c>
      <c r="K170" s="197">
        <f>(SUM('1.  LRAMVA Summary'!F$55:F$84)+SUM('1.  LRAMVA Summary'!F$85:F$86)*(MONTH($E170)-1)/12)*$H170</f>
        <v>37.246275930271551</v>
      </c>
      <c r="L170" s="197">
        <f>(SUM('1.  LRAMVA Summary'!G$55:G$84)+SUM('1.  LRAMVA Summary'!G$85:G$86)*(MONTH($E170)-1)/12)*$H170</f>
        <v>4.3184800335791955</v>
      </c>
      <c r="M170" s="197">
        <f>(SUM('1.  LRAMVA Summary'!H$55:H$84)+SUM('1.  LRAMVA Summary'!H$85:H$86)*(MONTH($E170)-1)/12)*$H170</f>
        <v>0</v>
      </c>
      <c r="N170" s="197">
        <f>(SUM('1.  LRAMVA Summary'!I$55:I$84)+SUM('1.  LRAMVA Summary'!I$85:I$86)*(MONTH($E170)-1)/12)*$H170</f>
        <v>0</v>
      </c>
      <c r="O170" s="197">
        <f>(SUM('1.  LRAMVA Summary'!J$55:J$84)+SUM('1.  LRAMVA Summary'!J$85:J$86)*(MONTH($E170)-1)/12)*$H170</f>
        <v>0</v>
      </c>
      <c r="P170" s="197">
        <f>(SUM('1.  LRAMVA Summary'!K$55:K$84)+SUM('1.  LRAMVA Summary'!K$85:K$86)*(MONTH($E170)-1)/12)*$H170</f>
        <v>0</v>
      </c>
      <c r="Q170" s="197">
        <f>(SUM('1.  LRAMVA Summary'!L$55:L$84)+SUM('1.  LRAMVA Summary'!L$85:L$86)*(MONTH($E170)-1)/12)*$H170</f>
        <v>0</v>
      </c>
      <c r="R170" s="197">
        <f>(SUM('1.  LRAMVA Summary'!M$55:M$84)+SUM('1.  LRAMVA Summary'!M$85:M$86)*(MONTH($E170)-1)/12)*$H170</f>
        <v>0</v>
      </c>
      <c r="S170" s="197">
        <f>(SUM('1.  LRAMVA Summary'!N$55:N$84)+SUM('1.  LRAMVA Summary'!N$85:N$86)*(MONTH($E170)-1)/12)*$H170</f>
        <v>0</v>
      </c>
      <c r="T170" s="197">
        <f>(SUM('1.  LRAMVA Summary'!O$55:O$84)+SUM('1.  LRAMVA Summary'!O$85:O$86)*(MONTH($E170)-1)/12)*$H170</f>
        <v>0</v>
      </c>
      <c r="U170" s="197">
        <f>(SUM('1.  LRAMVA Summary'!P$55:P$84)+SUM('1.  LRAMVA Summary'!P$85:P$86)*(MONTH($E170)-1)/12)*$H170</f>
        <v>0</v>
      </c>
      <c r="V170" s="197">
        <f>(SUM('1.  LRAMVA Summary'!Q$55:Q$84)+SUM('1.  LRAMVA Summary'!Q$85:Q$86)*(MONTH($E170)-1)/12)*$H170</f>
        <v>0</v>
      </c>
      <c r="W170" s="198">
        <f t="shared" si="94"/>
        <v>68.638076966409841</v>
      </c>
    </row>
    <row r="171" spans="5:23">
      <c r="E171" s="181">
        <v>44378</v>
      </c>
      <c r="F171" s="181" t="s">
        <v>706</v>
      </c>
      <c r="G171" s="182" t="s">
        <v>68</v>
      </c>
      <c r="H171" s="207">
        <f>$C$57/12</f>
        <v>4.75E-4</v>
      </c>
      <c r="I171" s="197">
        <f>(SUM('1.  LRAMVA Summary'!D$55:D$84)+SUM('1.  LRAMVA Summary'!D$85:D$86)*(MONTH($E171)-1)/12)*$H171</f>
        <v>0</v>
      </c>
      <c r="J171" s="197">
        <f>(SUM('1.  LRAMVA Summary'!E$55:E$84)+SUM('1.  LRAMVA Summary'!E$85:E$86)*(MONTH($E171)-1)/12)*$H171</f>
        <v>32.487985203070927</v>
      </c>
      <c r="K171" s="197">
        <f>(SUM('1.  LRAMVA Summary'!F$55:F$84)+SUM('1.  LRAMVA Summary'!F$85:F$86)*(MONTH($E171)-1)/12)*$H171</f>
        <v>44.69553111632586</v>
      </c>
      <c r="L171" s="197">
        <f>(SUM('1.  LRAMVA Summary'!G$55:G$84)+SUM('1.  LRAMVA Summary'!G$85:G$86)*(MONTH($E171)-1)/12)*$H171</f>
        <v>5.182176040295035</v>
      </c>
      <c r="M171" s="197">
        <f>(SUM('1.  LRAMVA Summary'!H$55:H$84)+SUM('1.  LRAMVA Summary'!H$85:H$86)*(MONTH($E171)-1)/12)*$H171</f>
        <v>0</v>
      </c>
      <c r="N171" s="197">
        <f>(SUM('1.  LRAMVA Summary'!I$55:I$84)+SUM('1.  LRAMVA Summary'!I$85:I$86)*(MONTH($E171)-1)/12)*$H171</f>
        <v>0</v>
      </c>
      <c r="O171" s="197">
        <f>(SUM('1.  LRAMVA Summary'!J$55:J$84)+SUM('1.  LRAMVA Summary'!J$85:J$86)*(MONTH($E171)-1)/12)*$H171</f>
        <v>0</v>
      </c>
      <c r="P171" s="197">
        <f>(SUM('1.  LRAMVA Summary'!K$55:K$84)+SUM('1.  LRAMVA Summary'!K$85:K$86)*(MONTH($E171)-1)/12)*$H171</f>
        <v>0</v>
      </c>
      <c r="Q171" s="197">
        <f>(SUM('1.  LRAMVA Summary'!L$55:L$84)+SUM('1.  LRAMVA Summary'!L$85:L$86)*(MONTH($E171)-1)/12)*$H171</f>
        <v>0</v>
      </c>
      <c r="R171" s="197">
        <f>(SUM('1.  LRAMVA Summary'!M$55:M$84)+SUM('1.  LRAMVA Summary'!M$85:M$86)*(MONTH($E171)-1)/12)*$H171</f>
        <v>0</v>
      </c>
      <c r="S171" s="197">
        <f>(SUM('1.  LRAMVA Summary'!N$55:N$84)+SUM('1.  LRAMVA Summary'!N$85:N$86)*(MONTH($E171)-1)/12)*$H171</f>
        <v>0</v>
      </c>
      <c r="T171" s="197">
        <f>(SUM('1.  LRAMVA Summary'!O$55:O$84)+SUM('1.  LRAMVA Summary'!O$85:O$86)*(MONTH($E171)-1)/12)*$H171</f>
        <v>0</v>
      </c>
      <c r="U171" s="197">
        <f>(SUM('1.  LRAMVA Summary'!P$55:P$84)+SUM('1.  LRAMVA Summary'!P$85:P$86)*(MONTH($E171)-1)/12)*$H171</f>
        <v>0</v>
      </c>
      <c r="V171" s="197">
        <f>(SUM('1.  LRAMVA Summary'!Q$55:Q$84)+SUM('1.  LRAMVA Summary'!Q$85:Q$86)*(MONTH($E171)-1)/12)*$H171</f>
        <v>0</v>
      </c>
      <c r="W171" s="198">
        <f t="shared" si="94"/>
        <v>82.36569235969182</v>
      </c>
    </row>
    <row r="172" spans="5:23">
      <c r="E172" s="181">
        <v>44409</v>
      </c>
      <c r="F172" s="181" t="s">
        <v>706</v>
      </c>
      <c r="G172" s="182" t="s">
        <v>68</v>
      </c>
      <c r="H172" s="207">
        <f t="shared" ref="H172:H173" si="97">$C$57/12</f>
        <v>4.75E-4</v>
      </c>
      <c r="I172" s="197">
        <f>(SUM('1.  LRAMVA Summary'!D$55:D$84)+SUM('1.  LRAMVA Summary'!D$85:D$86)*(MONTH($E172)-1)/12)*$H172</f>
        <v>0</v>
      </c>
      <c r="J172" s="197">
        <f>(SUM('1.  LRAMVA Summary'!E$55:E$84)+SUM('1.  LRAMVA Summary'!E$85:E$86)*(MONTH($E172)-1)/12)*$H172</f>
        <v>37.90264940358275</v>
      </c>
      <c r="K172" s="197">
        <f>(SUM('1.  LRAMVA Summary'!F$55:F$84)+SUM('1.  LRAMVA Summary'!F$85:F$86)*(MONTH($E172)-1)/12)*$H172</f>
        <v>52.144786302380176</v>
      </c>
      <c r="L172" s="197">
        <f>(SUM('1.  LRAMVA Summary'!G$55:G$84)+SUM('1.  LRAMVA Summary'!G$85:G$86)*(MONTH($E172)-1)/12)*$H172</f>
        <v>6.0458720470108744</v>
      </c>
      <c r="M172" s="197">
        <f>(SUM('1.  LRAMVA Summary'!H$55:H$84)+SUM('1.  LRAMVA Summary'!H$85:H$86)*(MONTH($E172)-1)/12)*$H172</f>
        <v>0</v>
      </c>
      <c r="N172" s="197">
        <f>(SUM('1.  LRAMVA Summary'!I$55:I$84)+SUM('1.  LRAMVA Summary'!I$85:I$86)*(MONTH($E172)-1)/12)*$H172</f>
        <v>0</v>
      </c>
      <c r="O172" s="197">
        <f>(SUM('1.  LRAMVA Summary'!J$55:J$84)+SUM('1.  LRAMVA Summary'!J$85:J$86)*(MONTH($E172)-1)/12)*$H172</f>
        <v>0</v>
      </c>
      <c r="P172" s="197">
        <f>(SUM('1.  LRAMVA Summary'!K$55:K$84)+SUM('1.  LRAMVA Summary'!K$85:K$86)*(MONTH($E172)-1)/12)*$H172</f>
        <v>0</v>
      </c>
      <c r="Q172" s="197">
        <f>(SUM('1.  LRAMVA Summary'!L$55:L$84)+SUM('1.  LRAMVA Summary'!L$85:L$86)*(MONTH($E172)-1)/12)*$H172</f>
        <v>0</v>
      </c>
      <c r="R172" s="197">
        <f>(SUM('1.  LRAMVA Summary'!M$55:M$84)+SUM('1.  LRAMVA Summary'!M$85:M$86)*(MONTH($E172)-1)/12)*$H172</f>
        <v>0</v>
      </c>
      <c r="S172" s="197">
        <f>(SUM('1.  LRAMVA Summary'!N$55:N$84)+SUM('1.  LRAMVA Summary'!N$85:N$86)*(MONTH($E172)-1)/12)*$H172</f>
        <v>0</v>
      </c>
      <c r="T172" s="197">
        <f>(SUM('1.  LRAMVA Summary'!O$55:O$84)+SUM('1.  LRAMVA Summary'!O$85:O$86)*(MONTH($E172)-1)/12)*$H172</f>
        <v>0</v>
      </c>
      <c r="U172" s="197">
        <f>(SUM('1.  LRAMVA Summary'!P$55:P$84)+SUM('1.  LRAMVA Summary'!P$85:P$86)*(MONTH($E172)-1)/12)*$H172</f>
        <v>0</v>
      </c>
      <c r="V172" s="197">
        <f>(SUM('1.  LRAMVA Summary'!Q$55:Q$84)+SUM('1.  LRAMVA Summary'!Q$85:Q$86)*(MONTH($E172)-1)/12)*$H172</f>
        <v>0</v>
      </c>
      <c r="W172" s="198">
        <f t="shared" si="94"/>
        <v>96.0933077529738</v>
      </c>
    </row>
    <row r="173" spans="5:23">
      <c r="E173" s="181">
        <v>44440</v>
      </c>
      <c r="F173" s="181" t="s">
        <v>706</v>
      </c>
      <c r="G173" s="182" t="s">
        <v>68</v>
      </c>
      <c r="H173" s="207">
        <f t="shared" si="97"/>
        <v>4.75E-4</v>
      </c>
      <c r="I173" s="197">
        <f>(SUM('1.  LRAMVA Summary'!D$55:D$84)+SUM('1.  LRAMVA Summary'!D$85:D$86)*(MONTH($E173)-1)/12)*$H173</f>
        <v>0</v>
      </c>
      <c r="J173" s="197">
        <f>(SUM('1.  LRAMVA Summary'!E$55:E$84)+SUM('1.  LRAMVA Summary'!E$85:E$86)*(MONTH($E173)-1)/12)*$H173</f>
        <v>43.317313604094565</v>
      </c>
      <c r="K173" s="197">
        <f>(SUM('1.  LRAMVA Summary'!F$55:F$84)+SUM('1.  LRAMVA Summary'!F$85:F$86)*(MONTH($E173)-1)/12)*$H173</f>
        <v>59.594041488434478</v>
      </c>
      <c r="L173" s="197">
        <f>(SUM('1.  LRAMVA Summary'!G$55:G$84)+SUM('1.  LRAMVA Summary'!G$85:G$86)*(MONTH($E173)-1)/12)*$H173</f>
        <v>6.909568053726713</v>
      </c>
      <c r="M173" s="197">
        <f>(SUM('1.  LRAMVA Summary'!H$55:H$84)+SUM('1.  LRAMVA Summary'!H$85:H$86)*(MONTH($E173)-1)/12)*$H173</f>
        <v>0</v>
      </c>
      <c r="N173" s="197">
        <f>(SUM('1.  LRAMVA Summary'!I$55:I$84)+SUM('1.  LRAMVA Summary'!I$85:I$86)*(MONTH($E173)-1)/12)*$H173</f>
        <v>0</v>
      </c>
      <c r="O173" s="197">
        <f>(SUM('1.  LRAMVA Summary'!J$55:J$84)+SUM('1.  LRAMVA Summary'!J$85:J$86)*(MONTH($E173)-1)/12)*$H173</f>
        <v>0</v>
      </c>
      <c r="P173" s="197">
        <f>(SUM('1.  LRAMVA Summary'!K$55:K$84)+SUM('1.  LRAMVA Summary'!K$85:K$86)*(MONTH($E173)-1)/12)*$H173</f>
        <v>0</v>
      </c>
      <c r="Q173" s="197">
        <f>(SUM('1.  LRAMVA Summary'!L$55:L$84)+SUM('1.  LRAMVA Summary'!L$85:L$86)*(MONTH($E173)-1)/12)*$H173</f>
        <v>0</v>
      </c>
      <c r="R173" s="197">
        <f>(SUM('1.  LRAMVA Summary'!M$55:M$84)+SUM('1.  LRAMVA Summary'!M$85:M$86)*(MONTH($E173)-1)/12)*$H173</f>
        <v>0</v>
      </c>
      <c r="S173" s="197">
        <f>(SUM('1.  LRAMVA Summary'!N$55:N$84)+SUM('1.  LRAMVA Summary'!N$85:N$86)*(MONTH($E173)-1)/12)*$H173</f>
        <v>0</v>
      </c>
      <c r="T173" s="197">
        <f>(SUM('1.  LRAMVA Summary'!O$55:O$84)+SUM('1.  LRAMVA Summary'!O$85:O$86)*(MONTH($E173)-1)/12)*$H173</f>
        <v>0</v>
      </c>
      <c r="U173" s="197">
        <f>(SUM('1.  LRAMVA Summary'!P$55:P$84)+SUM('1.  LRAMVA Summary'!P$85:P$86)*(MONTH($E173)-1)/12)*$H173</f>
        <v>0</v>
      </c>
      <c r="V173" s="197">
        <f>(SUM('1.  LRAMVA Summary'!Q$55:Q$84)+SUM('1.  LRAMVA Summary'!Q$85:Q$86)*(MONTH($E173)-1)/12)*$H173</f>
        <v>0</v>
      </c>
      <c r="W173" s="198">
        <f t="shared" si="94"/>
        <v>109.82092314625577</v>
      </c>
    </row>
    <row r="174" spans="5:23">
      <c r="E174" s="181">
        <v>44470</v>
      </c>
      <c r="F174" s="181" t="s">
        <v>706</v>
      </c>
      <c r="G174" s="182" t="s">
        <v>69</v>
      </c>
      <c r="H174" s="207">
        <f>$C$58/12</f>
        <v>4.75E-4</v>
      </c>
      <c r="I174" s="197">
        <f>(SUM('1.  LRAMVA Summary'!D$55:D$84)+SUM('1.  LRAMVA Summary'!D$85:D$86)*(MONTH($E174)-1)/12)*$H174</f>
        <v>0</v>
      </c>
      <c r="J174" s="197">
        <f>(SUM('1.  LRAMVA Summary'!E$55:E$84)+SUM('1.  LRAMVA Summary'!E$85:E$86)*(MONTH($E174)-1)/12)*$H174</f>
        <v>48.73197780460638</v>
      </c>
      <c r="K174" s="197">
        <f>(SUM('1.  LRAMVA Summary'!F$55:F$84)+SUM('1.  LRAMVA Summary'!F$85:F$86)*(MONTH($E174)-1)/12)*$H174</f>
        <v>67.043296674488786</v>
      </c>
      <c r="L174" s="197">
        <f>(SUM('1.  LRAMVA Summary'!G$55:G$84)+SUM('1.  LRAMVA Summary'!G$85:G$86)*(MONTH($E174)-1)/12)*$H174</f>
        <v>7.7732640604425525</v>
      </c>
      <c r="M174" s="197">
        <f>(SUM('1.  LRAMVA Summary'!H$55:H$84)+SUM('1.  LRAMVA Summary'!H$85:H$86)*(MONTH($E174)-1)/12)*$H174</f>
        <v>0</v>
      </c>
      <c r="N174" s="197">
        <f>(SUM('1.  LRAMVA Summary'!I$55:I$84)+SUM('1.  LRAMVA Summary'!I$85:I$86)*(MONTH($E174)-1)/12)*$H174</f>
        <v>0</v>
      </c>
      <c r="O174" s="197">
        <f>(SUM('1.  LRAMVA Summary'!J$55:J$84)+SUM('1.  LRAMVA Summary'!J$85:J$86)*(MONTH($E174)-1)/12)*$H174</f>
        <v>0</v>
      </c>
      <c r="P174" s="197">
        <f>(SUM('1.  LRAMVA Summary'!K$55:K$84)+SUM('1.  LRAMVA Summary'!K$85:K$86)*(MONTH($E174)-1)/12)*$H174</f>
        <v>0</v>
      </c>
      <c r="Q174" s="197">
        <f>(SUM('1.  LRAMVA Summary'!L$55:L$84)+SUM('1.  LRAMVA Summary'!L$85:L$86)*(MONTH($E174)-1)/12)*$H174</f>
        <v>0</v>
      </c>
      <c r="R174" s="197">
        <f>(SUM('1.  LRAMVA Summary'!M$55:M$84)+SUM('1.  LRAMVA Summary'!M$85:M$86)*(MONTH($E174)-1)/12)*$H174</f>
        <v>0</v>
      </c>
      <c r="S174" s="197">
        <f>(SUM('1.  LRAMVA Summary'!N$55:N$84)+SUM('1.  LRAMVA Summary'!N$85:N$86)*(MONTH($E174)-1)/12)*$H174</f>
        <v>0</v>
      </c>
      <c r="T174" s="197">
        <f>(SUM('1.  LRAMVA Summary'!O$55:O$84)+SUM('1.  LRAMVA Summary'!O$85:O$86)*(MONTH($E174)-1)/12)*$H174</f>
        <v>0</v>
      </c>
      <c r="U174" s="197">
        <f>(SUM('1.  LRAMVA Summary'!P$55:P$84)+SUM('1.  LRAMVA Summary'!P$85:P$86)*(MONTH($E174)-1)/12)*$H174</f>
        <v>0</v>
      </c>
      <c r="V174" s="197">
        <f>(SUM('1.  LRAMVA Summary'!Q$55:Q$84)+SUM('1.  LRAMVA Summary'!Q$85:Q$86)*(MONTH($E174)-1)/12)*$H174</f>
        <v>0</v>
      </c>
      <c r="W174" s="198">
        <f t="shared" si="94"/>
        <v>123.54853853953773</v>
      </c>
    </row>
    <row r="175" spans="5:23">
      <c r="E175" s="181">
        <v>44501</v>
      </c>
      <c r="F175" s="181" t="s">
        <v>706</v>
      </c>
      <c r="G175" s="182" t="s">
        <v>69</v>
      </c>
      <c r="H175" s="207">
        <f t="shared" ref="H175:H176" si="98">$C$58/12</f>
        <v>4.75E-4</v>
      </c>
      <c r="I175" s="197">
        <f>(SUM('1.  LRAMVA Summary'!D$55:D$84)+SUM('1.  LRAMVA Summary'!D$85:D$86)*(MONTH($E175)-1)/12)*$H175</f>
        <v>0</v>
      </c>
      <c r="J175" s="197">
        <f>(SUM('1.  LRAMVA Summary'!E$55:E$84)+SUM('1.  LRAMVA Summary'!E$85:E$86)*(MONTH($E175)-1)/12)*$H175</f>
        <v>54.14664200511821</v>
      </c>
      <c r="K175" s="197">
        <f>(SUM('1.  LRAMVA Summary'!F$55:F$84)+SUM('1.  LRAMVA Summary'!F$85:F$86)*(MONTH($E175)-1)/12)*$H175</f>
        <v>74.492551860543102</v>
      </c>
      <c r="L175" s="197">
        <f>(SUM('1.  LRAMVA Summary'!G$55:G$84)+SUM('1.  LRAMVA Summary'!G$85:G$86)*(MONTH($E175)-1)/12)*$H175</f>
        <v>8.636960067158391</v>
      </c>
      <c r="M175" s="197">
        <f>(SUM('1.  LRAMVA Summary'!H$55:H$84)+SUM('1.  LRAMVA Summary'!H$85:H$86)*(MONTH($E175)-1)/12)*$H175</f>
        <v>0</v>
      </c>
      <c r="N175" s="197">
        <f>(SUM('1.  LRAMVA Summary'!I$55:I$84)+SUM('1.  LRAMVA Summary'!I$85:I$86)*(MONTH($E175)-1)/12)*$H175</f>
        <v>0</v>
      </c>
      <c r="O175" s="197">
        <f>(SUM('1.  LRAMVA Summary'!J$55:J$84)+SUM('1.  LRAMVA Summary'!J$85:J$86)*(MONTH($E175)-1)/12)*$H175</f>
        <v>0</v>
      </c>
      <c r="P175" s="197">
        <f>(SUM('1.  LRAMVA Summary'!K$55:K$84)+SUM('1.  LRAMVA Summary'!K$85:K$86)*(MONTH($E175)-1)/12)*$H175</f>
        <v>0</v>
      </c>
      <c r="Q175" s="197">
        <f>(SUM('1.  LRAMVA Summary'!L$55:L$84)+SUM('1.  LRAMVA Summary'!L$85:L$86)*(MONTH($E175)-1)/12)*$H175</f>
        <v>0</v>
      </c>
      <c r="R175" s="197">
        <f>(SUM('1.  LRAMVA Summary'!M$55:M$84)+SUM('1.  LRAMVA Summary'!M$85:M$86)*(MONTH($E175)-1)/12)*$H175</f>
        <v>0</v>
      </c>
      <c r="S175" s="197">
        <f>(SUM('1.  LRAMVA Summary'!N$55:N$84)+SUM('1.  LRAMVA Summary'!N$85:N$86)*(MONTH($E175)-1)/12)*$H175</f>
        <v>0</v>
      </c>
      <c r="T175" s="197">
        <f>(SUM('1.  LRAMVA Summary'!O$55:O$84)+SUM('1.  LRAMVA Summary'!O$85:O$86)*(MONTH($E175)-1)/12)*$H175</f>
        <v>0</v>
      </c>
      <c r="U175" s="197">
        <f>(SUM('1.  LRAMVA Summary'!P$55:P$84)+SUM('1.  LRAMVA Summary'!P$85:P$86)*(MONTH($E175)-1)/12)*$H175</f>
        <v>0</v>
      </c>
      <c r="V175" s="197">
        <f>(SUM('1.  LRAMVA Summary'!Q$55:Q$84)+SUM('1.  LRAMVA Summary'!Q$85:Q$86)*(MONTH($E175)-1)/12)*$H175</f>
        <v>0</v>
      </c>
      <c r="W175" s="198">
        <f t="shared" si="94"/>
        <v>137.27615393281968</v>
      </c>
    </row>
    <row r="176" spans="5:23">
      <c r="E176" s="181">
        <v>44531</v>
      </c>
      <c r="F176" s="181" t="s">
        <v>706</v>
      </c>
      <c r="G176" s="182" t="s">
        <v>69</v>
      </c>
      <c r="H176" s="207">
        <f t="shared" si="98"/>
        <v>4.75E-4</v>
      </c>
      <c r="I176" s="197">
        <f>(SUM('1.  LRAMVA Summary'!D$55:D$84)+SUM('1.  LRAMVA Summary'!D$85:D$86)*(MONTH($E176)-1)/12)*$H176</f>
        <v>0</v>
      </c>
      <c r="J176" s="197">
        <f>(SUM('1.  LRAMVA Summary'!E$55:E$84)+SUM('1.  LRAMVA Summary'!E$85:E$86)*(MONTH($E176)-1)/12)*$H176</f>
        <v>59.561306205630032</v>
      </c>
      <c r="K176" s="197">
        <f>(SUM('1.  LRAMVA Summary'!F$55:F$84)+SUM('1.  LRAMVA Summary'!F$85:F$86)*(MONTH($E176)-1)/12)*$H176</f>
        <v>81.941807046597404</v>
      </c>
      <c r="L176" s="197">
        <f>(SUM('1.  LRAMVA Summary'!G$55:G$84)+SUM('1.  LRAMVA Summary'!G$85:G$86)*(MONTH($E176)-1)/12)*$H176</f>
        <v>9.5006560738742305</v>
      </c>
      <c r="M176" s="197">
        <f>(SUM('1.  LRAMVA Summary'!H$55:H$84)+SUM('1.  LRAMVA Summary'!H$85:H$86)*(MONTH($E176)-1)/12)*$H176</f>
        <v>0</v>
      </c>
      <c r="N176" s="197">
        <f>(SUM('1.  LRAMVA Summary'!I$55:I$84)+SUM('1.  LRAMVA Summary'!I$85:I$86)*(MONTH($E176)-1)/12)*$H176</f>
        <v>0</v>
      </c>
      <c r="O176" s="197">
        <f>(SUM('1.  LRAMVA Summary'!J$55:J$84)+SUM('1.  LRAMVA Summary'!J$85:J$86)*(MONTH($E176)-1)/12)*$H176</f>
        <v>0</v>
      </c>
      <c r="P176" s="197">
        <f>(SUM('1.  LRAMVA Summary'!K$55:K$84)+SUM('1.  LRAMVA Summary'!K$85:K$86)*(MONTH($E176)-1)/12)*$H176</f>
        <v>0</v>
      </c>
      <c r="Q176" s="197">
        <f>(SUM('1.  LRAMVA Summary'!L$55:L$84)+SUM('1.  LRAMVA Summary'!L$85:L$86)*(MONTH($E176)-1)/12)*$H176</f>
        <v>0</v>
      </c>
      <c r="R176" s="197">
        <f>(SUM('1.  LRAMVA Summary'!M$55:M$84)+SUM('1.  LRAMVA Summary'!M$85:M$86)*(MONTH($E176)-1)/12)*$H176</f>
        <v>0</v>
      </c>
      <c r="S176" s="197">
        <f>(SUM('1.  LRAMVA Summary'!N$55:N$84)+SUM('1.  LRAMVA Summary'!N$85:N$86)*(MONTH($E176)-1)/12)*$H176</f>
        <v>0</v>
      </c>
      <c r="T176" s="197">
        <f>(SUM('1.  LRAMVA Summary'!O$55:O$84)+SUM('1.  LRAMVA Summary'!O$85:O$86)*(MONTH($E176)-1)/12)*$H176</f>
        <v>0</v>
      </c>
      <c r="U176" s="197">
        <f>(SUM('1.  LRAMVA Summary'!P$55:P$84)+SUM('1.  LRAMVA Summary'!P$85:P$86)*(MONTH($E176)-1)/12)*$H176</f>
        <v>0</v>
      </c>
      <c r="V176" s="197">
        <f>(SUM('1.  LRAMVA Summary'!Q$55:Q$84)+SUM('1.  LRAMVA Summary'!Q$85:Q$86)*(MONTH($E176)-1)/12)*$H176</f>
        <v>0</v>
      </c>
      <c r="W176" s="198">
        <f>SUM(I176:V176)</f>
        <v>151.00376932610166</v>
      </c>
    </row>
    <row r="177" spans="5:23" ht="15.75" thickBot="1">
      <c r="E177" s="183" t="s">
        <v>703</v>
      </c>
      <c r="F177" s="183"/>
      <c r="G177" s="184"/>
      <c r="H177" s="185"/>
      <c r="I177" s="186">
        <f>SUM(I164:I176)</f>
        <v>0</v>
      </c>
      <c r="J177" s="186">
        <f>SUM(J164:J176)</f>
        <v>357.36783723378016</v>
      </c>
      <c r="K177" s="186">
        <f t="shared" ref="K177:V177" si="99">SUM(K164:K176)</f>
        <v>491.65084227958448</v>
      </c>
      <c r="L177" s="186">
        <f t="shared" si="99"/>
        <v>57.003936443245387</v>
      </c>
      <c r="M177" s="186">
        <f t="shared" si="99"/>
        <v>0</v>
      </c>
      <c r="N177" s="186">
        <f t="shared" si="99"/>
        <v>0</v>
      </c>
      <c r="O177" s="186">
        <f t="shared" si="99"/>
        <v>0</v>
      </c>
      <c r="P177" s="186">
        <f t="shared" si="99"/>
        <v>0</v>
      </c>
      <c r="Q177" s="186">
        <f t="shared" si="99"/>
        <v>0</v>
      </c>
      <c r="R177" s="186">
        <f t="shared" si="99"/>
        <v>0</v>
      </c>
      <c r="S177" s="186">
        <f t="shared" si="99"/>
        <v>0</v>
      </c>
      <c r="T177" s="186">
        <f t="shared" si="99"/>
        <v>0</v>
      </c>
      <c r="U177" s="186">
        <f t="shared" si="99"/>
        <v>0</v>
      </c>
      <c r="V177" s="186">
        <f t="shared" si="99"/>
        <v>0</v>
      </c>
      <c r="W177" s="186">
        <f>SUM(W164:W176)</f>
        <v>906.02261595660991</v>
      </c>
    </row>
    <row r="178" spans="5:23" ht="15.75" thickTop="1">
      <c r="E178" s="187" t="s">
        <v>67</v>
      </c>
      <c r="F178" s="187"/>
      <c r="G178" s="188"/>
      <c r="H178" s="189"/>
      <c r="I178" s="190"/>
      <c r="J178" s="190"/>
      <c r="K178" s="190"/>
      <c r="L178" s="190"/>
      <c r="M178" s="190"/>
      <c r="N178" s="190"/>
      <c r="O178" s="190"/>
      <c r="P178" s="190"/>
      <c r="Q178" s="190"/>
      <c r="R178" s="190"/>
      <c r="S178" s="190"/>
      <c r="T178" s="190"/>
      <c r="U178" s="190"/>
      <c r="V178" s="190"/>
      <c r="W178" s="191"/>
    </row>
    <row r="179" spans="5:23">
      <c r="E179" s="192" t="s">
        <v>704</v>
      </c>
      <c r="F179" s="192"/>
      <c r="G179" s="193"/>
      <c r="H179" s="194"/>
      <c r="I179" s="195">
        <f>I177+I178</f>
        <v>0</v>
      </c>
      <c r="J179" s="195">
        <f>J177+J178</f>
        <v>357.36783723378016</v>
      </c>
      <c r="K179" s="195">
        <f t="shared" ref="K179:U179" si="100">K177+K178</f>
        <v>491.65084227958448</v>
      </c>
      <c r="L179" s="195">
        <f t="shared" si="100"/>
        <v>57.003936443245387</v>
      </c>
      <c r="M179" s="195">
        <f t="shared" si="100"/>
        <v>0</v>
      </c>
      <c r="N179" s="195">
        <f t="shared" si="100"/>
        <v>0</v>
      </c>
      <c r="O179" s="195">
        <f t="shared" si="100"/>
        <v>0</v>
      </c>
      <c r="P179" s="195">
        <f t="shared" si="100"/>
        <v>0</v>
      </c>
      <c r="Q179" s="195">
        <f t="shared" si="100"/>
        <v>0</v>
      </c>
      <c r="R179" s="195">
        <f t="shared" si="100"/>
        <v>0</v>
      </c>
      <c r="S179" s="195">
        <f t="shared" si="100"/>
        <v>0</v>
      </c>
      <c r="T179" s="195">
        <f t="shared" si="100"/>
        <v>0</v>
      </c>
      <c r="U179" s="195">
        <f t="shared" si="100"/>
        <v>0</v>
      </c>
      <c r="V179" s="195">
        <f>V177+V178</f>
        <v>0</v>
      </c>
      <c r="W179" s="195">
        <f>W177+W178</f>
        <v>906.02261595660991</v>
      </c>
    </row>
    <row r="180" spans="5:23">
      <c r="E180" s="181">
        <v>44562</v>
      </c>
      <c r="F180" s="181" t="s">
        <v>707</v>
      </c>
      <c r="G180" s="182" t="s">
        <v>65</v>
      </c>
      <c r="H180" s="207">
        <f>$C$59/12</f>
        <v>4.75E-4</v>
      </c>
      <c r="I180" s="197">
        <f>(SUM('1.  LRAMVA Summary'!D$55:D$87)+SUM('1.  LRAMVA Summary'!D$88:D$89)*(MONTH($E180)-1)/12)*$H180</f>
        <v>0</v>
      </c>
      <c r="J180" s="197">
        <f>(SUM('1.  LRAMVA Summary'!E$55:E$87)+SUM('1.  LRAMVA Summary'!E$88:E$89)*(MONTH($E180)-1)/12)*$H180</f>
        <v>64.975970406141855</v>
      </c>
      <c r="K180" s="197">
        <f>(SUM('1.  LRAMVA Summary'!F$55:F$87)+SUM('1.  LRAMVA Summary'!F$88:F$89)*(MONTH($E180)-1)/12)*$H180</f>
        <v>89.39106223265172</v>
      </c>
      <c r="L180" s="197">
        <f>(SUM('1.  LRAMVA Summary'!G$55:G$87)+SUM('1.  LRAMVA Summary'!G$88:G$89)*(MONTH($E180)-1)/12)*$H180</f>
        <v>10.36435208059007</v>
      </c>
      <c r="M180" s="197">
        <f>(SUM('1.  LRAMVA Summary'!H$55:H$87)+SUM('1.  LRAMVA Summary'!H$88:H$89)*(MONTH($E180)-1)/12)*$H180</f>
        <v>0</v>
      </c>
      <c r="N180" s="197">
        <f>(SUM('1.  LRAMVA Summary'!I$55:I$87)+SUM('1.  LRAMVA Summary'!I$88:I$89)*(MONTH($E180)-1)/12)*$H180</f>
        <v>0</v>
      </c>
      <c r="O180" s="197">
        <f>(SUM('1.  LRAMVA Summary'!J$55:J$87)+SUM('1.  LRAMVA Summary'!J$88:J$89)*(MONTH($E180)-1)/12)*$H180</f>
        <v>0</v>
      </c>
      <c r="P180" s="197">
        <f>(SUM('1.  LRAMVA Summary'!K$55:K$87)+SUM('1.  LRAMVA Summary'!K$88:K$89)*(MONTH($E180)-1)/12)*$H180</f>
        <v>0</v>
      </c>
      <c r="Q180" s="197">
        <f>(SUM('1.  LRAMVA Summary'!L$55:L$87)+SUM('1.  LRAMVA Summary'!L$88:L$89)*(MONTH($E180)-1)/12)*$H180</f>
        <v>0</v>
      </c>
      <c r="R180" s="197">
        <f>(SUM('1.  LRAMVA Summary'!M$55:M$87)+SUM('1.  LRAMVA Summary'!M$88:M$89)*(MONTH($E180)-1)/12)*$H180</f>
        <v>0</v>
      </c>
      <c r="S180" s="197">
        <f>(SUM('1.  LRAMVA Summary'!N$55:N$87)+SUM('1.  LRAMVA Summary'!N$88:N$89)*(MONTH($E180)-1)/12)*$H180</f>
        <v>0</v>
      </c>
      <c r="T180" s="197">
        <f>(SUM('1.  LRAMVA Summary'!O$55:O$87)+SUM('1.  LRAMVA Summary'!O$88:O$89)*(MONTH($E180)-1)/12)*$H180</f>
        <v>0</v>
      </c>
      <c r="U180" s="197">
        <f>(SUM('1.  LRAMVA Summary'!P$55:P$87)+SUM('1.  LRAMVA Summary'!P$88:P$89)*(MONTH($E180)-1)/12)*$H180</f>
        <v>0</v>
      </c>
      <c r="V180" s="197">
        <f>(SUM('1.  LRAMVA Summary'!Q$55:Q$87)+SUM('1.  LRAMVA Summary'!Q$88:Q$89)*(MONTH($E180)-1)/12)*$H180</f>
        <v>0</v>
      </c>
      <c r="W180" s="198">
        <f>SUM(I180:V180)</f>
        <v>164.73138471938364</v>
      </c>
    </row>
    <row r="181" spans="5:23">
      <c r="E181" s="181">
        <v>44593</v>
      </c>
      <c r="F181" s="181" t="s">
        <v>707</v>
      </c>
      <c r="G181" s="182" t="s">
        <v>65</v>
      </c>
      <c r="H181" s="207">
        <f t="shared" ref="H181:H182" si="101">$C$59/12</f>
        <v>4.75E-4</v>
      </c>
      <c r="I181" s="197">
        <f>(SUM('1.  LRAMVA Summary'!D$55:D$87)+SUM('1.  LRAMVA Summary'!D$88:D$89)*(MONTH($E181)-1)/12)*$H181</f>
        <v>0</v>
      </c>
      <c r="J181" s="197">
        <f>(SUM('1.  LRAMVA Summary'!E$55:E$87)+SUM('1.  LRAMVA Summary'!E$88:E$89)*(MONTH($E181)-1)/12)*$H181</f>
        <v>70.423820675140419</v>
      </c>
      <c r="K181" s="197">
        <f>(SUM('1.  LRAMVA Summary'!F$55:F$87)+SUM('1.  LRAMVA Summary'!F$88:F$89)*(MONTH($E181)-1)/12)*$H181</f>
        <v>97.139048917604313</v>
      </c>
      <c r="L181" s="197">
        <f>(SUM('1.  LRAMVA Summary'!G$55:G$87)+SUM('1.  LRAMVA Summary'!G$88:G$89)*(MONTH($E181)-1)/12)*$H181</f>
        <v>11.252828282544767</v>
      </c>
      <c r="M181" s="197">
        <f>(SUM('1.  LRAMVA Summary'!H$55:H$87)+SUM('1.  LRAMVA Summary'!H$88:H$89)*(MONTH($E181)-1)/12)*$H181</f>
        <v>0</v>
      </c>
      <c r="N181" s="197">
        <f>(SUM('1.  LRAMVA Summary'!I$55:I$87)+SUM('1.  LRAMVA Summary'!I$88:I$89)*(MONTH($E181)-1)/12)*$H181</f>
        <v>0</v>
      </c>
      <c r="O181" s="197">
        <f>(SUM('1.  LRAMVA Summary'!J$55:J$87)+SUM('1.  LRAMVA Summary'!J$88:J$89)*(MONTH($E181)-1)/12)*$H181</f>
        <v>0</v>
      </c>
      <c r="P181" s="197">
        <f>(SUM('1.  LRAMVA Summary'!K$55:K$87)+SUM('1.  LRAMVA Summary'!K$88:K$89)*(MONTH($E181)-1)/12)*$H181</f>
        <v>0</v>
      </c>
      <c r="Q181" s="197">
        <f>(SUM('1.  LRAMVA Summary'!L$55:L$87)+SUM('1.  LRAMVA Summary'!L$88:L$89)*(MONTH($E181)-1)/12)*$H181</f>
        <v>0</v>
      </c>
      <c r="R181" s="197">
        <f>(SUM('1.  LRAMVA Summary'!M$55:M$87)+SUM('1.  LRAMVA Summary'!M$88:M$89)*(MONTH($E181)-1)/12)*$H181</f>
        <v>0</v>
      </c>
      <c r="S181" s="197">
        <f>(SUM('1.  LRAMVA Summary'!N$55:N$87)+SUM('1.  LRAMVA Summary'!N$88:N$89)*(MONTH($E181)-1)/12)*$H181</f>
        <v>0</v>
      </c>
      <c r="T181" s="197">
        <f>(SUM('1.  LRAMVA Summary'!O$55:O$87)+SUM('1.  LRAMVA Summary'!O$88:O$89)*(MONTH($E181)-1)/12)*$H181</f>
        <v>0</v>
      </c>
      <c r="U181" s="197">
        <f>(SUM('1.  LRAMVA Summary'!P$55:P$87)+SUM('1.  LRAMVA Summary'!P$88:P$89)*(MONTH($E181)-1)/12)*$H181</f>
        <v>0</v>
      </c>
      <c r="V181" s="197">
        <f>(SUM('1.  LRAMVA Summary'!Q$55:Q$87)+SUM('1.  LRAMVA Summary'!Q$88:Q$89)*(MONTH($E181)-1)/12)*$H181</f>
        <v>0</v>
      </c>
      <c r="W181" s="198">
        <f t="shared" ref="W181:W190" si="102">SUM(I181:V181)</f>
        <v>178.81569787528949</v>
      </c>
    </row>
    <row r="182" spans="5:23">
      <c r="E182" s="181">
        <v>44621</v>
      </c>
      <c r="F182" s="181" t="s">
        <v>707</v>
      </c>
      <c r="G182" s="182" t="s">
        <v>65</v>
      </c>
      <c r="H182" s="207">
        <f t="shared" si="101"/>
        <v>4.75E-4</v>
      </c>
      <c r="I182" s="197">
        <f>(SUM('1.  LRAMVA Summary'!D$55:D$87)+SUM('1.  LRAMVA Summary'!D$88:D$89)*(MONTH($E182)-1)/12)*$H182</f>
        <v>0</v>
      </c>
      <c r="J182" s="197">
        <f>(SUM('1.  LRAMVA Summary'!E$55:E$87)+SUM('1.  LRAMVA Summary'!E$88:E$89)*(MONTH($E182)-1)/12)*$H182</f>
        <v>75.871670944138984</v>
      </c>
      <c r="K182" s="197">
        <f>(SUM('1.  LRAMVA Summary'!F$55:F$87)+SUM('1.  LRAMVA Summary'!F$88:F$89)*(MONTH($E182)-1)/12)*$H182</f>
        <v>104.88703560255689</v>
      </c>
      <c r="L182" s="197">
        <f>(SUM('1.  LRAMVA Summary'!G$55:G$87)+SUM('1.  LRAMVA Summary'!G$88:G$89)*(MONTH($E182)-1)/12)*$H182</f>
        <v>12.141304484499466</v>
      </c>
      <c r="M182" s="197">
        <f>(SUM('1.  LRAMVA Summary'!H$55:H$87)+SUM('1.  LRAMVA Summary'!H$88:H$89)*(MONTH($E182)-1)/12)*$H182</f>
        <v>0</v>
      </c>
      <c r="N182" s="197">
        <f>(SUM('1.  LRAMVA Summary'!I$55:I$87)+SUM('1.  LRAMVA Summary'!I$88:I$89)*(MONTH($E182)-1)/12)*$H182</f>
        <v>0</v>
      </c>
      <c r="O182" s="197">
        <f>(SUM('1.  LRAMVA Summary'!J$55:J$87)+SUM('1.  LRAMVA Summary'!J$88:J$89)*(MONTH($E182)-1)/12)*$H182</f>
        <v>0</v>
      </c>
      <c r="P182" s="197">
        <f>(SUM('1.  LRAMVA Summary'!K$55:K$87)+SUM('1.  LRAMVA Summary'!K$88:K$89)*(MONTH($E182)-1)/12)*$H182</f>
        <v>0</v>
      </c>
      <c r="Q182" s="197">
        <f>(SUM('1.  LRAMVA Summary'!L$55:L$87)+SUM('1.  LRAMVA Summary'!L$88:L$89)*(MONTH($E182)-1)/12)*$H182</f>
        <v>0</v>
      </c>
      <c r="R182" s="197">
        <f>(SUM('1.  LRAMVA Summary'!M$55:M$87)+SUM('1.  LRAMVA Summary'!M$88:M$89)*(MONTH($E182)-1)/12)*$H182</f>
        <v>0</v>
      </c>
      <c r="S182" s="197">
        <f>(SUM('1.  LRAMVA Summary'!N$55:N$87)+SUM('1.  LRAMVA Summary'!N$88:N$89)*(MONTH($E182)-1)/12)*$H182</f>
        <v>0</v>
      </c>
      <c r="T182" s="197">
        <f>(SUM('1.  LRAMVA Summary'!O$55:O$87)+SUM('1.  LRAMVA Summary'!O$88:O$89)*(MONTH($E182)-1)/12)*$H182</f>
        <v>0</v>
      </c>
      <c r="U182" s="197">
        <f>(SUM('1.  LRAMVA Summary'!P$55:P$87)+SUM('1.  LRAMVA Summary'!P$88:P$89)*(MONTH($E182)-1)/12)*$H182</f>
        <v>0</v>
      </c>
      <c r="V182" s="197">
        <f>(SUM('1.  LRAMVA Summary'!Q$55:Q$87)+SUM('1.  LRAMVA Summary'!Q$88:Q$89)*(MONTH($E182)-1)/12)*$H182</f>
        <v>0</v>
      </c>
      <c r="W182" s="198">
        <f t="shared" si="102"/>
        <v>192.90001103119533</v>
      </c>
    </row>
    <row r="183" spans="5:23">
      <c r="E183" s="181">
        <v>44652</v>
      </c>
      <c r="F183" s="181" t="s">
        <v>707</v>
      </c>
      <c r="G183" s="182" t="s">
        <v>66</v>
      </c>
      <c r="H183" s="207">
        <f>$C$60/12</f>
        <v>8.5000000000000006E-4</v>
      </c>
      <c r="I183" s="197">
        <f>(SUM('1.  LRAMVA Summary'!D$55:D$87)+SUM('1.  LRAMVA Summary'!D$88:D$89)*(MONTH($E183)-1)/12)*$H183</f>
        <v>0</v>
      </c>
      <c r="J183" s="197">
        <f>(SUM('1.  LRAMVA Summary'!E$55:E$87)+SUM('1.  LRAMVA Summary'!E$88:E$89)*(MONTH($E183)-1)/12)*$H183</f>
        <v>145.5191432235093</v>
      </c>
      <c r="K183" s="197">
        <f>(SUM('1.  LRAMVA Summary'!F$55:F$87)+SUM('1.  LRAMVA Summary'!F$88:F$89)*(MONTH($E183)-1)/12)*$H183</f>
        <v>201.55740830396437</v>
      </c>
      <c r="L183" s="197">
        <f>(SUM('1.  LRAMVA Summary'!G$55:G$87)+SUM('1.  LRAMVA Summary'!G$88:G$89)*(MONTH($E183)-1)/12)*$H183</f>
        <v>23.316449649444294</v>
      </c>
      <c r="M183" s="197">
        <f>(SUM('1.  LRAMVA Summary'!H$55:H$87)+SUM('1.  LRAMVA Summary'!H$88:H$89)*(MONTH($E183)-1)/12)*$H183</f>
        <v>0</v>
      </c>
      <c r="N183" s="197">
        <f>(SUM('1.  LRAMVA Summary'!I$55:I$87)+SUM('1.  LRAMVA Summary'!I$88:I$89)*(MONTH($E183)-1)/12)*$H183</f>
        <v>0</v>
      </c>
      <c r="O183" s="197">
        <f>(SUM('1.  LRAMVA Summary'!J$55:J$87)+SUM('1.  LRAMVA Summary'!J$88:J$89)*(MONTH($E183)-1)/12)*$H183</f>
        <v>0</v>
      </c>
      <c r="P183" s="197">
        <f>(SUM('1.  LRAMVA Summary'!K$55:K$87)+SUM('1.  LRAMVA Summary'!K$88:K$89)*(MONTH($E183)-1)/12)*$H183</f>
        <v>0</v>
      </c>
      <c r="Q183" s="197">
        <f>(SUM('1.  LRAMVA Summary'!L$55:L$87)+SUM('1.  LRAMVA Summary'!L$88:L$89)*(MONTH($E183)-1)/12)*$H183</f>
        <v>0</v>
      </c>
      <c r="R183" s="197">
        <f>(SUM('1.  LRAMVA Summary'!M$55:M$87)+SUM('1.  LRAMVA Summary'!M$88:M$89)*(MONTH($E183)-1)/12)*$H183</f>
        <v>0</v>
      </c>
      <c r="S183" s="197">
        <f>(SUM('1.  LRAMVA Summary'!N$55:N$87)+SUM('1.  LRAMVA Summary'!N$88:N$89)*(MONTH($E183)-1)/12)*$H183</f>
        <v>0</v>
      </c>
      <c r="T183" s="197">
        <f>(SUM('1.  LRAMVA Summary'!O$55:O$87)+SUM('1.  LRAMVA Summary'!O$88:O$89)*(MONTH($E183)-1)/12)*$H183</f>
        <v>0</v>
      </c>
      <c r="U183" s="197">
        <f>(SUM('1.  LRAMVA Summary'!P$55:P$87)+SUM('1.  LRAMVA Summary'!P$88:P$89)*(MONTH($E183)-1)/12)*$H183</f>
        <v>0</v>
      </c>
      <c r="V183" s="197">
        <f>(SUM('1.  LRAMVA Summary'!Q$55:Q$87)+SUM('1.  LRAMVA Summary'!Q$88:Q$89)*(MONTH($E183)-1)/12)*$H183</f>
        <v>0</v>
      </c>
      <c r="W183" s="198">
        <f t="shared" si="102"/>
        <v>370.39300117691795</v>
      </c>
    </row>
    <row r="184" spans="5:23">
      <c r="E184" s="181">
        <v>44682</v>
      </c>
      <c r="F184" s="181" t="s">
        <v>707</v>
      </c>
      <c r="G184" s="182" t="s">
        <v>66</v>
      </c>
      <c r="H184" s="207">
        <f t="shared" ref="H184:H185" si="103">$C$60/12</f>
        <v>8.5000000000000006E-4</v>
      </c>
      <c r="I184" s="197">
        <f>(SUM('1.  LRAMVA Summary'!D$55:D$87)+SUM('1.  LRAMVA Summary'!D$88:D$89)*(MONTH($E184)-1)/12)*$H184</f>
        <v>0</v>
      </c>
      <c r="J184" s="197">
        <f>(SUM('1.  LRAMVA Summary'!E$55:E$87)+SUM('1.  LRAMVA Summary'!E$88:E$89)*(MONTH($E184)-1)/12)*$H184</f>
        <v>155.26792791540143</v>
      </c>
      <c r="K184" s="197">
        <f>(SUM('1.  LRAMVA Summary'!F$55:F$87)+SUM('1.  LRAMVA Summary'!F$88:F$89)*(MONTH($E184)-1)/12)*$H184</f>
        <v>215.4222265823006</v>
      </c>
      <c r="L184" s="197">
        <f>(SUM('1.  LRAMVA Summary'!G$55:G$87)+SUM('1.  LRAMVA Summary'!G$88:G$89)*(MONTH($E184)-1)/12)*$H184</f>
        <v>24.906354431889543</v>
      </c>
      <c r="M184" s="197">
        <f>(SUM('1.  LRAMVA Summary'!H$55:H$87)+SUM('1.  LRAMVA Summary'!H$88:H$89)*(MONTH($E184)-1)/12)*$H184</f>
        <v>0</v>
      </c>
      <c r="N184" s="197">
        <f>(SUM('1.  LRAMVA Summary'!I$55:I$87)+SUM('1.  LRAMVA Summary'!I$88:I$89)*(MONTH($E184)-1)/12)*$H184</f>
        <v>0</v>
      </c>
      <c r="O184" s="197">
        <f>(SUM('1.  LRAMVA Summary'!J$55:J$87)+SUM('1.  LRAMVA Summary'!J$88:J$89)*(MONTH($E184)-1)/12)*$H184</f>
        <v>0</v>
      </c>
      <c r="P184" s="197">
        <f>(SUM('1.  LRAMVA Summary'!K$55:K$87)+SUM('1.  LRAMVA Summary'!K$88:K$89)*(MONTH($E184)-1)/12)*$H184</f>
        <v>0</v>
      </c>
      <c r="Q184" s="197">
        <f>(SUM('1.  LRAMVA Summary'!L$55:L$87)+SUM('1.  LRAMVA Summary'!L$88:L$89)*(MONTH($E184)-1)/12)*$H184</f>
        <v>0</v>
      </c>
      <c r="R184" s="197">
        <f>(SUM('1.  LRAMVA Summary'!M$55:M$87)+SUM('1.  LRAMVA Summary'!M$88:M$89)*(MONTH($E184)-1)/12)*$H184</f>
        <v>0</v>
      </c>
      <c r="S184" s="197">
        <f>(SUM('1.  LRAMVA Summary'!N$55:N$87)+SUM('1.  LRAMVA Summary'!N$88:N$89)*(MONTH($E184)-1)/12)*$H184</f>
        <v>0</v>
      </c>
      <c r="T184" s="197">
        <f>(SUM('1.  LRAMVA Summary'!O$55:O$87)+SUM('1.  LRAMVA Summary'!O$88:O$89)*(MONTH($E184)-1)/12)*$H184</f>
        <v>0</v>
      </c>
      <c r="U184" s="197">
        <f>(SUM('1.  LRAMVA Summary'!P$55:P$87)+SUM('1.  LRAMVA Summary'!P$88:P$89)*(MONTH($E184)-1)/12)*$H184</f>
        <v>0</v>
      </c>
      <c r="V184" s="197">
        <f>(SUM('1.  LRAMVA Summary'!Q$55:Q$87)+SUM('1.  LRAMVA Summary'!Q$88:Q$89)*(MONTH($E184)-1)/12)*$H184</f>
        <v>0</v>
      </c>
      <c r="W184" s="198">
        <f t="shared" si="102"/>
        <v>395.59650892959155</v>
      </c>
    </row>
    <row r="185" spans="5:23">
      <c r="E185" s="181">
        <v>44713</v>
      </c>
      <c r="F185" s="181" t="s">
        <v>707</v>
      </c>
      <c r="G185" s="182" t="s">
        <v>66</v>
      </c>
      <c r="H185" s="207">
        <f t="shared" si="103"/>
        <v>8.5000000000000006E-4</v>
      </c>
      <c r="I185" s="197">
        <f>(SUM('1.  LRAMVA Summary'!D$55:D$87)+SUM('1.  LRAMVA Summary'!D$88:D$89)*(MONTH($E185)-1)/12)*$H185</f>
        <v>0</v>
      </c>
      <c r="J185" s="197">
        <f>(SUM('1.  LRAMVA Summary'!E$55:E$87)+SUM('1.  LRAMVA Summary'!E$88:E$89)*(MONTH($E185)-1)/12)*$H185</f>
        <v>165.01671260729361</v>
      </c>
      <c r="K185" s="197">
        <f>(SUM('1.  LRAMVA Summary'!F$55:F$87)+SUM('1.  LRAMVA Summary'!F$88:F$89)*(MONTH($E185)-1)/12)*$H185</f>
        <v>229.28704486063683</v>
      </c>
      <c r="L185" s="197">
        <f>(SUM('1.  LRAMVA Summary'!G$55:G$87)+SUM('1.  LRAMVA Summary'!G$88:G$89)*(MONTH($E185)-1)/12)*$H185</f>
        <v>26.496259214334792</v>
      </c>
      <c r="M185" s="197">
        <f>(SUM('1.  LRAMVA Summary'!H$55:H$87)+SUM('1.  LRAMVA Summary'!H$88:H$89)*(MONTH($E185)-1)/12)*$H185</f>
        <v>0</v>
      </c>
      <c r="N185" s="197">
        <f>(SUM('1.  LRAMVA Summary'!I$55:I$87)+SUM('1.  LRAMVA Summary'!I$88:I$89)*(MONTH($E185)-1)/12)*$H185</f>
        <v>0</v>
      </c>
      <c r="O185" s="197">
        <f>(SUM('1.  LRAMVA Summary'!J$55:J$87)+SUM('1.  LRAMVA Summary'!J$88:J$89)*(MONTH($E185)-1)/12)*$H185</f>
        <v>0</v>
      </c>
      <c r="P185" s="197">
        <f>(SUM('1.  LRAMVA Summary'!K$55:K$87)+SUM('1.  LRAMVA Summary'!K$88:K$89)*(MONTH($E185)-1)/12)*$H185</f>
        <v>0</v>
      </c>
      <c r="Q185" s="197">
        <f>(SUM('1.  LRAMVA Summary'!L$55:L$87)+SUM('1.  LRAMVA Summary'!L$88:L$89)*(MONTH($E185)-1)/12)*$H185</f>
        <v>0</v>
      </c>
      <c r="R185" s="197">
        <f>(SUM('1.  LRAMVA Summary'!M$55:M$87)+SUM('1.  LRAMVA Summary'!M$88:M$89)*(MONTH($E185)-1)/12)*$H185</f>
        <v>0</v>
      </c>
      <c r="S185" s="197">
        <f>(SUM('1.  LRAMVA Summary'!N$55:N$87)+SUM('1.  LRAMVA Summary'!N$88:N$89)*(MONTH($E185)-1)/12)*$H185</f>
        <v>0</v>
      </c>
      <c r="T185" s="197">
        <f>(SUM('1.  LRAMVA Summary'!O$55:O$87)+SUM('1.  LRAMVA Summary'!O$88:O$89)*(MONTH($E185)-1)/12)*$H185</f>
        <v>0</v>
      </c>
      <c r="U185" s="197">
        <f>(SUM('1.  LRAMVA Summary'!P$55:P$87)+SUM('1.  LRAMVA Summary'!P$88:P$89)*(MONTH($E185)-1)/12)*$H185</f>
        <v>0</v>
      </c>
      <c r="V185" s="197">
        <f>(SUM('1.  LRAMVA Summary'!Q$55:Q$87)+SUM('1.  LRAMVA Summary'!Q$88:Q$89)*(MONTH($E185)-1)/12)*$H185</f>
        <v>0</v>
      </c>
      <c r="W185" s="198">
        <f t="shared" si="102"/>
        <v>420.80001668226521</v>
      </c>
    </row>
    <row r="186" spans="5:23">
      <c r="E186" s="181">
        <v>44743</v>
      </c>
      <c r="F186" s="181" t="s">
        <v>707</v>
      </c>
      <c r="G186" s="182" t="s">
        <v>68</v>
      </c>
      <c r="H186" s="207">
        <f>$C$61/12</f>
        <v>1.8333333333333333E-3</v>
      </c>
      <c r="I186" s="197">
        <f>(SUM('1.  LRAMVA Summary'!D$55:D$87)+SUM('1.  LRAMVA Summary'!D$88:D$89)*(MONTH($E186)-1)/12)*$H186</f>
        <v>0</v>
      </c>
      <c r="J186" s="197">
        <f>(SUM('1.  LRAMVA Summary'!E$55:E$87)+SUM('1.  LRAMVA Summary'!E$88:E$89)*(MONTH($E186)-1)/12)*$H186</f>
        <v>376.94519025314571</v>
      </c>
      <c r="K186" s="197">
        <f>(SUM('1.  LRAMVA Summary'!F$55:F$87)+SUM('1.  LRAMVA Summary'!F$88:F$89)*(MONTH($E186)-1)/12)*$H186</f>
        <v>524.44519500562797</v>
      </c>
      <c r="L186" s="197">
        <f>(SUM('1.  LRAMVA Summary'!G$55:G$87)+SUM('1.  LRAMVA Summary'!G$88:G$89)*(MONTH($E186)-1)/12)*$H186</f>
        <v>60.578000777368707</v>
      </c>
      <c r="M186" s="197">
        <f>(SUM('1.  LRAMVA Summary'!H$55:H$87)+SUM('1.  LRAMVA Summary'!H$88:H$89)*(MONTH($E186)-1)/12)*$H186</f>
        <v>0</v>
      </c>
      <c r="N186" s="197">
        <f>(SUM('1.  LRAMVA Summary'!I$55:I$87)+SUM('1.  LRAMVA Summary'!I$88:I$89)*(MONTH($E186)-1)/12)*$H186</f>
        <v>0</v>
      </c>
      <c r="O186" s="197">
        <f>(SUM('1.  LRAMVA Summary'!J$55:J$87)+SUM('1.  LRAMVA Summary'!J$88:J$89)*(MONTH($E186)-1)/12)*$H186</f>
        <v>0</v>
      </c>
      <c r="P186" s="197">
        <f>(SUM('1.  LRAMVA Summary'!K$55:K$87)+SUM('1.  LRAMVA Summary'!K$88:K$89)*(MONTH($E186)-1)/12)*$H186</f>
        <v>0</v>
      </c>
      <c r="Q186" s="197">
        <f>(SUM('1.  LRAMVA Summary'!L$55:L$87)+SUM('1.  LRAMVA Summary'!L$88:L$89)*(MONTH($E186)-1)/12)*$H186</f>
        <v>0</v>
      </c>
      <c r="R186" s="197">
        <f>(SUM('1.  LRAMVA Summary'!M$55:M$87)+SUM('1.  LRAMVA Summary'!M$88:M$89)*(MONTH($E186)-1)/12)*$H186</f>
        <v>0</v>
      </c>
      <c r="S186" s="197">
        <f>(SUM('1.  LRAMVA Summary'!N$55:N$87)+SUM('1.  LRAMVA Summary'!N$88:N$89)*(MONTH($E186)-1)/12)*$H186</f>
        <v>0</v>
      </c>
      <c r="T186" s="197">
        <f>(SUM('1.  LRAMVA Summary'!O$55:O$87)+SUM('1.  LRAMVA Summary'!O$88:O$89)*(MONTH($E186)-1)/12)*$H186</f>
        <v>0</v>
      </c>
      <c r="U186" s="197">
        <f>(SUM('1.  LRAMVA Summary'!P$55:P$87)+SUM('1.  LRAMVA Summary'!P$88:P$89)*(MONTH($E186)-1)/12)*$H186</f>
        <v>0</v>
      </c>
      <c r="V186" s="197">
        <f>(SUM('1.  LRAMVA Summary'!Q$55:Q$87)+SUM('1.  LRAMVA Summary'!Q$88:Q$89)*(MONTH($E186)-1)/12)*$H186</f>
        <v>0</v>
      </c>
      <c r="W186" s="198">
        <f t="shared" si="102"/>
        <v>961.96838603614242</v>
      </c>
    </row>
    <row r="187" spans="5:23">
      <c r="E187" s="181">
        <v>44774</v>
      </c>
      <c r="F187" s="181" t="s">
        <v>707</v>
      </c>
      <c r="G187" s="182" t="s">
        <v>68</v>
      </c>
      <c r="H187" s="207">
        <f>$C$61/12</f>
        <v>1.8333333333333333E-3</v>
      </c>
      <c r="I187" s="197">
        <f>(SUM('1.  LRAMVA Summary'!D$55:D$87)+SUM('1.  LRAMVA Summary'!D$88:D$89)*(MONTH($E187)-1)/12)*$H187</f>
        <v>0</v>
      </c>
      <c r="J187" s="197">
        <f>(SUM('1.  LRAMVA Summary'!E$55:E$87)+SUM('1.  LRAMVA Summary'!E$88:E$89)*(MONTH($E187)-1)/12)*$H187</f>
        <v>397.97198076506999</v>
      </c>
      <c r="K187" s="197">
        <f>(SUM('1.  LRAMVA Summary'!F$55:F$87)+SUM('1.  LRAMVA Summary'!F$88:F$89)*(MONTH($E187)-1)/12)*$H187</f>
        <v>554.34970501772568</v>
      </c>
      <c r="L187" s="197">
        <f>(SUM('1.  LRAMVA Summary'!G$55:G$87)+SUM('1.  LRAMVA Summary'!G$88:G$89)*(MONTH($E187)-1)/12)*$H187</f>
        <v>64.007207170878075</v>
      </c>
      <c r="M187" s="197">
        <f>(SUM('1.  LRAMVA Summary'!H$55:H$87)+SUM('1.  LRAMVA Summary'!H$88:H$89)*(MONTH($E187)-1)/12)*$H187</f>
        <v>0</v>
      </c>
      <c r="N187" s="197">
        <f>(SUM('1.  LRAMVA Summary'!I$55:I$87)+SUM('1.  LRAMVA Summary'!I$88:I$89)*(MONTH($E187)-1)/12)*$H187</f>
        <v>0</v>
      </c>
      <c r="O187" s="197">
        <f>(SUM('1.  LRAMVA Summary'!J$55:J$87)+SUM('1.  LRAMVA Summary'!J$88:J$89)*(MONTH($E187)-1)/12)*$H187</f>
        <v>0</v>
      </c>
      <c r="P187" s="197">
        <f>(SUM('1.  LRAMVA Summary'!K$55:K$87)+SUM('1.  LRAMVA Summary'!K$88:K$89)*(MONTH($E187)-1)/12)*$H187</f>
        <v>0</v>
      </c>
      <c r="Q187" s="197">
        <f>(SUM('1.  LRAMVA Summary'!L$55:L$87)+SUM('1.  LRAMVA Summary'!L$88:L$89)*(MONTH($E187)-1)/12)*$H187</f>
        <v>0</v>
      </c>
      <c r="R187" s="197">
        <f>(SUM('1.  LRAMVA Summary'!M$55:M$87)+SUM('1.  LRAMVA Summary'!M$88:M$89)*(MONTH($E187)-1)/12)*$H187</f>
        <v>0</v>
      </c>
      <c r="S187" s="197">
        <f>(SUM('1.  LRAMVA Summary'!N$55:N$87)+SUM('1.  LRAMVA Summary'!N$88:N$89)*(MONTH($E187)-1)/12)*$H187</f>
        <v>0</v>
      </c>
      <c r="T187" s="197">
        <f>(SUM('1.  LRAMVA Summary'!O$55:O$87)+SUM('1.  LRAMVA Summary'!O$88:O$89)*(MONTH($E187)-1)/12)*$H187</f>
        <v>0</v>
      </c>
      <c r="U187" s="197">
        <f>(SUM('1.  LRAMVA Summary'!P$55:P$87)+SUM('1.  LRAMVA Summary'!P$88:P$89)*(MONTH($E187)-1)/12)*$H187</f>
        <v>0</v>
      </c>
      <c r="V187" s="197">
        <f>(SUM('1.  LRAMVA Summary'!Q$55:Q$87)+SUM('1.  LRAMVA Summary'!Q$88:Q$89)*(MONTH($E187)-1)/12)*$H187</f>
        <v>0</v>
      </c>
      <c r="W187" s="198">
        <f t="shared" si="102"/>
        <v>1016.3288929536736</v>
      </c>
    </row>
    <row r="188" spans="5:23">
      <c r="E188" s="181">
        <v>44805</v>
      </c>
      <c r="F188" s="181" t="s">
        <v>707</v>
      </c>
      <c r="G188" s="182" t="s">
        <v>68</v>
      </c>
      <c r="H188" s="207">
        <f>$C$61/12</f>
        <v>1.8333333333333333E-3</v>
      </c>
      <c r="I188" s="197">
        <f>(SUM('1.  LRAMVA Summary'!D$55:D$87)+SUM('1.  LRAMVA Summary'!D$88:D$89)*(MONTH($E188)-1)/12)*$H188</f>
        <v>0</v>
      </c>
      <c r="J188" s="197">
        <f>(SUM('1.  LRAMVA Summary'!E$55:E$87)+SUM('1.  LRAMVA Summary'!E$88:E$89)*(MONTH($E188)-1)/12)*$H188</f>
        <v>418.99877127699426</v>
      </c>
      <c r="K188" s="197">
        <f>(SUM('1.  LRAMVA Summary'!F$55:F$87)+SUM('1.  LRAMVA Summary'!F$88:F$89)*(MONTH($E188)-1)/12)*$H188</f>
        <v>584.2542150298234</v>
      </c>
      <c r="L188" s="197">
        <f>(SUM('1.  LRAMVA Summary'!G$55:G$87)+SUM('1.  LRAMVA Summary'!G$88:G$89)*(MONTH($E188)-1)/12)*$H188</f>
        <v>67.436413564387422</v>
      </c>
      <c r="M188" s="197">
        <f>(SUM('1.  LRAMVA Summary'!H$55:H$87)+SUM('1.  LRAMVA Summary'!H$88:H$89)*(MONTH($E188)-1)/12)*$H188</f>
        <v>0</v>
      </c>
      <c r="N188" s="197">
        <f>(SUM('1.  LRAMVA Summary'!I$55:I$87)+SUM('1.  LRAMVA Summary'!I$88:I$89)*(MONTH($E188)-1)/12)*$H188</f>
        <v>0</v>
      </c>
      <c r="O188" s="197">
        <f>(SUM('1.  LRAMVA Summary'!J$55:J$87)+SUM('1.  LRAMVA Summary'!J$88:J$89)*(MONTH($E188)-1)/12)*$H188</f>
        <v>0</v>
      </c>
      <c r="P188" s="197">
        <f>(SUM('1.  LRAMVA Summary'!K$55:K$87)+SUM('1.  LRAMVA Summary'!K$88:K$89)*(MONTH($E188)-1)/12)*$H188</f>
        <v>0</v>
      </c>
      <c r="Q188" s="197">
        <f>(SUM('1.  LRAMVA Summary'!L$55:L$87)+SUM('1.  LRAMVA Summary'!L$88:L$89)*(MONTH($E188)-1)/12)*$H188</f>
        <v>0</v>
      </c>
      <c r="R188" s="197">
        <f>(SUM('1.  LRAMVA Summary'!M$55:M$87)+SUM('1.  LRAMVA Summary'!M$88:M$89)*(MONTH($E188)-1)/12)*$H188</f>
        <v>0</v>
      </c>
      <c r="S188" s="197">
        <f>(SUM('1.  LRAMVA Summary'!N$55:N$87)+SUM('1.  LRAMVA Summary'!N$88:N$89)*(MONTH($E188)-1)/12)*$H188</f>
        <v>0</v>
      </c>
      <c r="T188" s="197">
        <f>(SUM('1.  LRAMVA Summary'!O$55:O$87)+SUM('1.  LRAMVA Summary'!O$88:O$89)*(MONTH($E188)-1)/12)*$H188</f>
        <v>0</v>
      </c>
      <c r="U188" s="197">
        <f>(SUM('1.  LRAMVA Summary'!P$55:P$87)+SUM('1.  LRAMVA Summary'!P$88:P$89)*(MONTH($E188)-1)/12)*$H188</f>
        <v>0</v>
      </c>
      <c r="V188" s="197">
        <f>(SUM('1.  LRAMVA Summary'!Q$55:Q$87)+SUM('1.  LRAMVA Summary'!Q$88:Q$89)*(MONTH($E188)-1)/12)*$H188</f>
        <v>0</v>
      </c>
      <c r="W188" s="198">
        <f t="shared" si="102"/>
        <v>1070.6893998712051</v>
      </c>
    </row>
    <row r="189" spans="5:23">
      <c r="E189" s="181">
        <v>44835</v>
      </c>
      <c r="F189" s="181" t="s">
        <v>707</v>
      </c>
      <c r="G189" s="182" t="s">
        <v>69</v>
      </c>
      <c r="H189" s="207">
        <f>$C$62/12</f>
        <v>3.225E-3</v>
      </c>
      <c r="I189" s="197">
        <f>(SUM('1.  LRAMVA Summary'!D$55:D$87)+SUM('1.  LRAMVA Summary'!D$88:D$89)*(MONTH($E189)-1)/12)*$H189</f>
        <v>0</v>
      </c>
      <c r="J189" s="197">
        <f>(SUM('1.  LRAMVA Summary'!E$55:E$87)+SUM('1.  LRAMVA Summary'!E$88:E$89)*(MONTH($E189)-1)/12)*$H189</f>
        <v>774.0449655105067</v>
      </c>
      <c r="K189" s="197">
        <f>(SUM('1.  LRAMVA Summary'!F$55:F$87)+SUM('1.  LRAMVA Summary'!F$88:F$89)*(MONTH($E189)-1)/12)*$H189</f>
        <v>1080.3610299601069</v>
      </c>
      <c r="L189" s="197">
        <f>(SUM('1.  LRAMVA Summary'!G$55:G$87)+SUM('1.  LRAMVA Summary'!G$88:G$89)*(MONTH($E189)-1)/12)*$H189</f>
        <v>124.65906783502751</v>
      </c>
      <c r="M189" s="197">
        <f>(SUM('1.  LRAMVA Summary'!H$55:H$87)+SUM('1.  LRAMVA Summary'!H$88:H$89)*(MONTH($E189)-1)/12)*$H189</f>
        <v>0</v>
      </c>
      <c r="N189" s="197">
        <f>(SUM('1.  LRAMVA Summary'!I$55:I$87)+SUM('1.  LRAMVA Summary'!I$88:I$89)*(MONTH($E189)-1)/12)*$H189</f>
        <v>0</v>
      </c>
      <c r="O189" s="197">
        <f>(SUM('1.  LRAMVA Summary'!J$55:J$87)+SUM('1.  LRAMVA Summary'!J$88:J$89)*(MONTH($E189)-1)/12)*$H189</f>
        <v>0</v>
      </c>
      <c r="P189" s="197">
        <f>(SUM('1.  LRAMVA Summary'!K$55:K$87)+SUM('1.  LRAMVA Summary'!K$88:K$89)*(MONTH($E189)-1)/12)*$H189</f>
        <v>0</v>
      </c>
      <c r="Q189" s="197">
        <f>(SUM('1.  LRAMVA Summary'!L$55:L$87)+SUM('1.  LRAMVA Summary'!L$88:L$89)*(MONTH($E189)-1)/12)*$H189</f>
        <v>0</v>
      </c>
      <c r="R189" s="197">
        <f>(SUM('1.  LRAMVA Summary'!M$55:M$87)+SUM('1.  LRAMVA Summary'!M$88:M$89)*(MONTH($E189)-1)/12)*$H189</f>
        <v>0</v>
      </c>
      <c r="S189" s="197">
        <f>(SUM('1.  LRAMVA Summary'!N$55:N$87)+SUM('1.  LRAMVA Summary'!N$88:N$89)*(MONTH($E189)-1)/12)*$H189</f>
        <v>0</v>
      </c>
      <c r="T189" s="197">
        <f>(SUM('1.  LRAMVA Summary'!O$55:O$87)+SUM('1.  LRAMVA Summary'!O$88:O$89)*(MONTH($E189)-1)/12)*$H189</f>
        <v>0</v>
      </c>
      <c r="U189" s="197">
        <f>(SUM('1.  LRAMVA Summary'!P$55:P$87)+SUM('1.  LRAMVA Summary'!P$88:P$89)*(MONTH($E189)-1)/12)*$H189</f>
        <v>0</v>
      </c>
      <c r="V189" s="197">
        <f>(SUM('1.  LRAMVA Summary'!Q$55:Q$87)+SUM('1.  LRAMVA Summary'!Q$88:Q$89)*(MONTH($E189)-1)/12)*$H189</f>
        <v>0</v>
      </c>
      <c r="W189" s="198">
        <f t="shared" si="102"/>
        <v>1979.0650633056412</v>
      </c>
    </row>
    <row r="190" spans="5:23">
      <c r="E190" s="181">
        <v>44866</v>
      </c>
      <c r="F190" s="181" t="s">
        <v>707</v>
      </c>
      <c r="G190" s="182" t="s">
        <v>69</v>
      </c>
      <c r="H190" s="207">
        <f>$C$62/12</f>
        <v>3.225E-3</v>
      </c>
      <c r="I190" s="197">
        <f>(SUM('1.  LRAMVA Summary'!D$55:D$87)+SUM('1.  LRAMVA Summary'!D$88:D$89)*(MONTH($E190)-1)/12)*$H190</f>
        <v>0</v>
      </c>
      <c r="J190" s="197">
        <f>(SUM('1.  LRAMVA Summary'!E$55:E$87)+SUM('1.  LRAMVA Summary'!E$88:E$89)*(MONTH($E190)-1)/12)*$H190</f>
        <v>811.03300154739168</v>
      </c>
      <c r="K190" s="197">
        <f>(SUM('1.  LRAMVA Summary'!F$55:F$87)+SUM('1.  LRAMVA Summary'!F$88:F$89)*(MONTH($E190)-1)/12)*$H190</f>
        <v>1132.9657816632059</v>
      </c>
      <c r="L190" s="197">
        <f>(SUM('1.  LRAMVA Summary'!G$55:G$87)+SUM('1.  LRAMVA Summary'!G$88:G$89)*(MONTH($E190)-1)/12)*$H190</f>
        <v>130.69135362724626</v>
      </c>
      <c r="M190" s="197">
        <f>(SUM('1.  LRAMVA Summary'!H$55:H$87)+SUM('1.  LRAMVA Summary'!H$88:H$89)*(MONTH($E190)-1)/12)*$H190</f>
        <v>0</v>
      </c>
      <c r="N190" s="197">
        <f>(SUM('1.  LRAMVA Summary'!I$55:I$87)+SUM('1.  LRAMVA Summary'!I$88:I$89)*(MONTH($E190)-1)/12)*$H190</f>
        <v>0</v>
      </c>
      <c r="O190" s="197">
        <f>(SUM('1.  LRAMVA Summary'!J$55:J$87)+SUM('1.  LRAMVA Summary'!J$88:J$89)*(MONTH($E190)-1)/12)*$H190</f>
        <v>0</v>
      </c>
      <c r="P190" s="197">
        <f>(SUM('1.  LRAMVA Summary'!K$55:K$87)+SUM('1.  LRAMVA Summary'!K$88:K$89)*(MONTH($E190)-1)/12)*$H190</f>
        <v>0</v>
      </c>
      <c r="Q190" s="197">
        <f>(SUM('1.  LRAMVA Summary'!L$55:L$87)+SUM('1.  LRAMVA Summary'!L$88:L$89)*(MONTH($E190)-1)/12)*$H190</f>
        <v>0</v>
      </c>
      <c r="R190" s="197">
        <f>(SUM('1.  LRAMVA Summary'!M$55:M$87)+SUM('1.  LRAMVA Summary'!M$88:M$89)*(MONTH($E190)-1)/12)*$H190</f>
        <v>0</v>
      </c>
      <c r="S190" s="197">
        <f>(SUM('1.  LRAMVA Summary'!N$55:N$87)+SUM('1.  LRAMVA Summary'!N$88:N$89)*(MONTH($E190)-1)/12)*$H190</f>
        <v>0</v>
      </c>
      <c r="T190" s="197">
        <f>(SUM('1.  LRAMVA Summary'!O$55:O$87)+SUM('1.  LRAMVA Summary'!O$88:O$89)*(MONTH($E190)-1)/12)*$H190</f>
        <v>0</v>
      </c>
      <c r="U190" s="197">
        <f>(SUM('1.  LRAMVA Summary'!P$55:P$87)+SUM('1.  LRAMVA Summary'!P$88:P$89)*(MONTH($E190)-1)/12)*$H190</f>
        <v>0</v>
      </c>
      <c r="V190" s="197">
        <f>(SUM('1.  LRAMVA Summary'!Q$55:Q$87)+SUM('1.  LRAMVA Summary'!Q$88:Q$89)*(MONTH($E190)-1)/12)*$H190</f>
        <v>0</v>
      </c>
      <c r="W190" s="198">
        <f t="shared" si="102"/>
        <v>2074.690136837844</v>
      </c>
    </row>
    <row r="191" spans="5:23">
      <c r="E191" s="181">
        <v>44896</v>
      </c>
      <c r="F191" s="181" t="s">
        <v>707</v>
      </c>
      <c r="G191" s="182" t="s">
        <v>69</v>
      </c>
      <c r="H191" s="207">
        <f>$C$62/12</f>
        <v>3.225E-3</v>
      </c>
      <c r="I191" s="197">
        <f>(SUM('1.  LRAMVA Summary'!D$55:D$87)+SUM('1.  LRAMVA Summary'!D$88:D$89)*(MONTH($E191)-1)/12)*$H191</f>
        <v>0</v>
      </c>
      <c r="J191" s="197">
        <f>(SUM('1.  LRAMVA Summary'!E$55:E$87)+SUM('1.  LRAMVA Summary'!E$88:E$89)*(MONTH($E191)-1)/12)*$H191</f>
        <v>848.02103758427666</v>
      </c>
      <c r="K191" s="197">
        <f>(SUM('1.  LRAMVA Summary'!F$55:F$87)+SUM('1.  LRAMVA Summary'!F$88:F$89)*(MONTH($E191)-1)/12)*$H191</f>
        <v>1185.5705333663052</v>
      </c>
      <c r="L191" s="197">
        <f>(SUM('1.  LRAMVA Summary'!G$55:G$87)+SUM('1.  LRAMVA Summary'!G$88:G$89)*(MONTH($E191)-1)/12)*$H191</f>
        <v>136.723639419465</v>
      </c>
      <c r="M191" s="197">
        <f>(SUM('1.  LRAMVA Summary'!H$55:H$87)+SUM('1.  LRAMVA Summary'!H$88:H$89)*(MONTH($E191)-1)/12)*$H191</f>
        <v>0</v>
      </c>
      <c r="N191" s="197">
        <f>(SUM('1.  LRAMVA Summary'!I$55:I$87)+SUM('1.  LRAMVA Summary'!I$88:I$89)*(MONTH($E191)-1)/12)*$H191</f>
        <v>0</v>
      </c>
      <c r="O191" s="197">
        <f>(SUM('1.  LRAMVA Summary'!J$55:J$87)+SUM('1.  LRAMVA Summary'!J$88:J$89)*(MONTH($E191)-1)/12)*$H191</f>
        <v>0</v>
      </c>
      <c r="P191" s="197">
        <f>(SUM('1.  LRAMVA Summary'!K$55:K$87)+SUM('1.  LRAMVA Summary'!K$88:K$89)*(MONTH($E191)-1)/12)*$H191</f>
        <v>0</v>
      </c>
      <c r="Q191" s="197">
        <f>(SUM('1.  LRAMVA Summary'!L$55:L$87)+SUM('1.  LRAMVA Summary'!L$88:L$89)*(MONTH($E191)-1)/12)*$H191</f>
        <v>0</v>
      </c>
      <c r="R191" s="197">
        <f>(SUM('1.  LRAMVA Summary'!M$55:M$87)+SUM('1.  LRAMVA Summary'!M$88:M$89)*(MONTH($E191)-1)/12)*$H191</f>
        <v>0</v>
      </c>
      <c r="S191" s="197">
        <f>(SUM('1.  LRAMVA Summary'!N$55:N$87)+SUM('1.  LRAMVA Summary'!N$88:N$89)*(MONTH($E191)-1)/12)*$H191</f>
        <v>0</v>
      </c>
      <c r="T191" s="197">
        <f>(SUM('1.  LRAMVA Summary'!O$55:O$87)+SUM('1.  LRAMVA Summary'!O$88:O$89)*(MONTH($E191)-1)/12)*$H191</f>
        <v>0</v>
      </c>
      <c r="U191" s="197">
        <f>(SUM('1.  LRAMVA Summary'!P$55:P$87)+SUM('1.  LRAMVA Summary'!P$88:P$89)*(MONTH($E191)-1)/12)*$H191</f>
        <v>0</v>
      </c>
      <c r="V191" s="197">
        <f>(SUM('1.  LRAMVA Summary'!Q$55:Q$87)+SUM('1.  LRAMVA Summary'!Q$88:Q$89)*(MONTH($E191)-1)/12)*$H191</f>
        <v>0</v>
      </c>
      <c r="W191" s="198">
        <f>SUM(I191:V191)</f>
        <v>2170.3152103700468</v>
      </c>
    </row>
    <row r="192" spans="5:23" ht="15.75" thickBot="1">
      <c r="E192" s="183" t="s">
        <v>705</v>
      </c>
      <c r="F192" s="183"/>
      <c r="G192" s="184"/>
      <c r="H192" s="185"/>
      <c r="I192" s="186">
        <f>SUM(I179:I191)</f>
        <v>0</v>
      </c>
      <c r="J192" s="186">
        <f>SUM(J179:J191)</f>
        <v>4661.4580299427907</v>
      </c>
      <c r="K192" s="186">
        <f t="shared" ref="K192:V192" si="104">SUM(K179:K191)</f>
        <v>6491.2811288220946</v>
      </c>
      <c r="L192" s="186">
        <f t="shared" si="104"/>
        <v>749.57716698092133</v>
      </c>
      <c r="M192" s="186">
        <f t="shared" si="104"/>
        <v>0</v>
      </c>
      <c r="N192" s="186">
        <f t="shared" si="104"/>
        <v>0</v>
      </c>
      <c r="O192" s="186">
        <f t="shared" si="104"/>
        <v>0</v>
      </c>
      <c r="P192" s="186">
        <f t="shared" si="104"/>
        <v>0</v>
      </c>
      <c r="Q192" s="186">
        <f t="shared" si="104"/>
        <v>0</v>
      </c>
      <c r="R192" s="186">
        <f t="shared" si="104"/>
        <v>0</v>
      </c>
      <c r="S192" s="186">
        <f t="shared" si="104"/>
        <v>0</v>
      </c>
      <c r="T192" s="186">
        <f t="shared" si="104"/>
        <v>0</v>
      </c>
      <c r="U192" s="186">
        <f t="shared" si="104"/>
        <v>0</v>
      </c>
      <c r="V192" s="186">
        <f t="shared" si="104"/>
        <v>0</v>
      </c>
      <c r="W192" s="186">
        <f>SUM(W179:W191)</f>
        <v>11902.316325745805</v>
      </c>
    </row>
    <row r="193" spans="5:23" ht="15.75" thickTop="1">
      <c r="E193" s="711" t="s">
        <v>67</v>
      </c>
      <c r="F193" s="711"/>
      <c r="G193" s="712"/>
      <c r="H193" s="713"/>
      <c r="I193" s="714"/>
      <c r="J193" s="714"/>
      <c r="K193" s="714"/>
      <c r="L193" s="714"/>
      <c r="M193" s="714"/>
      <c r="N193" s="714"/>
      <c r="O193" s="714"/>
      <c r="P193" s="714"/>
      <c r="Q193" s="714"/>
      <c r="R193" s="714"/>
      <c r="S193" s="714"/>
      <c r="T193" s="714"/>
      <c r="U193" s="714"/>
      <c r="V193" s="714"/>
      <c r="W193" s="715"/>
    </row>
    <row r="194" spans="5:23">
      <c r="E194" s="192" t="s">
        <v>1278</v>
      </c>
      <c r="F194" s="192"/>
      <c r="G194" s="193"/>
      <c r="H194" s="194"/>
      <c r="I194" s="195">
        <f>I192+I193</f>
        <v>0</v>
      </c>
      <c r="J194" s="195">
        <f>J192+J193</f>
        <v>4661.4580299427907</v>
      </c>
      <c r="K194" s="195">
        <f t="shared" ref="K194:U194" si="105">K192+K193</f>
        <v>6491.2811288220946</v>
      </c>
      <c r="L194" s="195">
        <f t="shared" si="105"/>
        <v>749.57716698092133</v>
      </c>
      <c r="M194" s="195">
        <f t="shared" si="105"/>
        <v>0</v>
      </c>
      <c r="N194" s="195">
        <f t="shared" si="105"/>
        <v>0</v>
      </c>
      <c r="O194" s="195">
        <f t="shared" si="105"/>
        <v>0</v>
      </c>
      <c r="P194" s="195">
        <f t="shared" si="105"/>
        <v>0</v>
      </c>
      <c r="Q194" s="195">
        <f t="shared" si="105"/>
        <v>0</v>
      </c>
      <c r="R194" s="195">
        <f t="shared" si="105"/>
        <v>0</v>
      </c>
      <c r="S194" s="195">
        <f t="shared" si="105"/>
        <v>0</v>
      </c>
      <c r="T194" s="195">
        <f t="shared" si="105"/>
        <v>0</v>
      </c>
      <c r="U194" s="195">
        <f t="shared" si="105"/>
        <v>0</v>
      </c>
      <c r="V194" s="195">
        <f>V192+V193</f>
        <v>0</v>
      </c>
      <c r="W194" s="195">
        <f>W192+W193</f>
        <v>11902.316325745805</v>
      </c>
    </row>
    <row r="195" spans="5:23">
      <c r="E195" s="181">
        <v>44927</v>
      </c>
      <c r="F195" s="181" t="s">
        <v>1279</v>
      </c>
      <c r="G195" s="182" t="s">
        <v>65</v>
      </c>
      <c r="H195" s="207">
        <f>$C$63/12</f>
        <v>3.9416666666666671E-3</v>
      </c>
      <c r="I195" s="197">
        <f>(SUM('1.  LRAMVA Summary'!D$55:D$87)+SUM('1.  LRAMVA Summary'!D$88:D$89)*(MONTH($E195)-1)/12)*$H195</f>
        <v>0</v>
      </c>
      <c r="J195" s="197">
        <f>(SUM('1.  LRAMVA Summary'!E$55:E$87)+SUM('1.  LRAMVA Summary'!E$88:E$89)*(MONTH($E195)-1)/12)*$H195</f>
        <v>539.1865614404403</v>
      </c>
      <c r="K195" s="197">
        <f>(SUM('1.  LRAMVA Summary'!F$55:F$87)+SUM('1.  LRAMVA Summary'!F$88:F$89)*(MONTH($E195)-1)/12)*$H195</f>
        <v>741.78899010603982</v>
      </c>
      <c r="L195" s="197">
        <f>(SUM('1.  LRAMVA Summary'!G$55:G$87)+SUM('1.  LRAMVA Summary'!G$88:G$89)*(MONTH($E195)-1)/12)*$H195</f>
        <v>86.005939195072003</v>
      </c>
      <c r="M195" s="197">
        <f>(SUM('1.  LRAMVA Summary'!H$55:H$87)+SUM('1.  LRAMVA Summary'!H$88:H$89)*(MONTH($E195)-1)/12)*$H195</f>
        <v>0</v>
      </c>
      <c r="N195" s="197">
        <f>(SUM('1.  LRAMVA Summary'!I$55:I$87)+SUM('1.  LRAMVA Summary'!I$88:I$89)*(MONTH($E195)-1)/12)*$H195</f>
        <v>0</v>
      </c>
      <c r="O195" s="197">
        <f>(SUM('1.  LRAMVA Summary'!J$55:J$87)+SUM('1.  LRAMVA Summary'!J$88:J$89)*(MONTH($E195)-1)/12)*$H195</f>
        <v>0</v>
      </c>
      <c r="P195" s="197">
        <f>(SUM('1.  LRAMVA Summary'!K$55:K$87)+SUM('1.  LRAMVA Summary'!K$88:K$89)*(MONTH($E195)-1)/12)*$H195</f>
        <v>0</v>
      </c>
      <c r="Q195" s="197">
        <f>(SUM('1.  LRAMVA Summary'!L$55:L$87)+SUM('1.  LRAMVA Summary'!L$88:L$89)*(MONTH($E195)-1)/12)*$H195</f>
        <v>0</v>
      </c>
      <c r="R195" s="197">
        <f>(SUM('1.  LRAMVA Summary'!M$55:M$87)+SUM('1.  LRAMVA Summary'!M$88:M$89)*(MONTH($E195)-1)/12)*$H195</f>
        <v>0</v>
      </c>
      <c r="S195" s="197">
        <f>(SUM('1.  LRAMVA Summary'!N$55:N$87)+SUM('1.  LRAMVA Summary'!N$88:N$89)*(MONTH($E195)-1)/12)*$H195</f>
        <v>0</v>
      </c>
      <c r="T195" s="197">
        <f>(SUM('1.  LRAMVA Summary'!O$55:O$87)+SUM('1.  LRAMVA Summary'!O$88:O$89)*(MONTH($E195)-1)/12)*$H195</f>
        <v>0</v>
      </c>
      <c r="U195" s="197">
        <f>(SUM('1.  LRAMVA Summary'!P$55:P$87)+SUM('1.  LRAMVA Summary'!P$88:P$89)*(MONTH($E195)-1)/12)*$H195</f>
        <v>0</v>
      </c>
      <c r="V195" s="197">
        <f>(SUM('1.  LRAMVA Summary'!Q$55:Q$87)+SUM('1.  LRAMVA Summary'!Q$88:Q$89)*(MONTH($E195)-1)/12)*$H195</f>
        <v>0</v>
      </c>
      <c r="W195" s="198">
        <f>SUM(I195:V195)</f>
        <v>1366.9814907415521</v>
      </c>
    </row>
    <row r="196" spans="5:23">
      <c r="E196" s="181">
        <v>44958</v>
      </c>
      <c r="F196" s="181" t="s">
        <v>1279</v>
      </c>
      <c r="G196" s="182" t="s">
        <v>65</v>
      </c>
      <c r="H196" s="207">
        <f>$C$63/12</f>
        <v>3.9416666666666671E-3</v>
      </c>
      <c r="I196" s="197">
        <f>(SUM('1.  LRAMVA Summary'!D$55:D$87)+SUM('1.  LRAMVA Summary'!D$88:D$89)*(MONTH($E196)-1)/12)*$H196</f>
        <v>0</v>
      </c>
      <c r="J196" s="197">
        <f>(SUM('1.  LRAMVA Summary'!E$55:E$87)+SUM('1.  LRAMVA Summary'!E$88:E$89)*(MONTH($E196)-1)/12)*$H196</f>
        <v>584.3941610410775</v>
      </c>
      <c r="K196" s="197">
        <f>(SUM('1.  LRAMVA Summary'!F$55:F$87)+SUM('1.  LRAMVA Summary'!F$88:F$89)*(MONTH($E196)-1)/12)*$H196</f>
        <v>806.08368663204988</v>
      </c>
      <c r="L196" s="197">
        <f>(SUM('1.  LRAMVA Summary'!G$55:G$87)+SUM('1.  LRAMVA Summary'!G$88:G$89)*(MONTH($E196)-1)/12)*$H196</f>
        <v>93.378732941117121</v>
      </c>
      <c r="M196" s="197">
        <f>(SUM('1.  LRAMVA Summary'!H$55:H$87)+SUM('1.  LRAMVA Summary'!H$88:H$89)*(MONTH($E196)-1)/12)*$H196</f>
        <v>0</v>
      </c>
      <c r="N196" s="197">
        <f>(SUM('1.  LRAMVA Summary'!I$55:I$87)+SUM('1.  LRAMVA Summary'!I$88:I$89)*(MONTH($E196)-1)/12)*$H196</f>
        <v>0</v>
      </c>
      <c r="O196" s="197">
        <f>(SUM('1.  LRAMVA Summary'!J$55:J$87)+SUM('1.  LRAMVA Summary'!J$88:J$89)*(MONTH($E196)-1)/12)*$H196</f>
        <v>0</v>
      </c>
      <c r="P196" s="197">
        <f>(SUM('1.  LRAMVA Summary'!K$55:K$87)+SUM('1.  LRAMVA Summary'!K$88:K$89)*(MONTH($E196)-1)/12)*$H196</f>
        <v>0</v>
      </c>
      <c r="Q196" s="197">
        <f>(SUM('1.  LRAMVA Summary'!L$55:L$87)+SUM('1.  LRAMVA Summary'!L$88:L$89)*(MONTH($E196)-1)/12)*$H196</f>
        <v>0</v>
      </c>
      <c r="R196" s="197">
        <f>(SUM('1.  LRAMVA Summary'!M$55:M$87)+SUM('1.  LRAMVA Summary'!M$88:M$89)*(MONTH($E196)-1)/12)*$H196</f>
        <v>0</v>
      </c>
      <c r="S196" s="197">
        <f>(SUM('1.  LRAMVA Summary'!N$55:N$87)+SUM('1.  LRAMVA Summary'!N$88:N$89)*(MONTH($E196)-1)/12)*$H196</f>
        <v>0</v>
      </c>
      <c r="T196" s="197">
        <f>(SUM('1.  LRAMVA Summary'!O$55:O$87)+SUM('1.  LRAMVA Summary'!O$88:O$89)*(MONTH($E196)-1)/12)*$H196</f>
        <v>0</v>
      </c>
      <c r="U196" s="197">
        <f>(SUM('1.  LRAMVA Summary'!P$55:P$87)+SUM('1.  LRAMVA Summary'!P$88:P$89)*(MONTH($E196)-1)/12)*$H196</f>
        <v>0</v>
      </c>
      <c r="V196" s="197">
        <f>(SUM('1.  LRAMVA Summary'!Q$55:Q$87)+SUM('1.  LRAMVA Summary'!Q$88:Q$89)*(MONTH($E196)-1)/12)*$H196</f>
        <v>0</v>
      </c>
      <c r="W196" s="198">
        <f t="shared" ref="W196:W205" si="106">SUM(I196:V196)</f>
        <v>1483.8565806142444</v>
      </c>
    </row>
    <row r="197" spans="5:23">
      <c r="E197" s="181">
        <v>44986</v>
      </c>
      <c r="F197" s="181" t="s">
        <v>1279</v>
      </c>
      <c r="G197" s="182" t="s">
        <v>65</v>
      </c>
      <c r="H197" s="207">
        <f>$C$63/12</f>
        <v>3.9416666666666671E-3</v>
      </c>
      <c r="I197" s="197">
        <f>(SUM('1.  LRAMVA Summary'!D$55:D$87)+SUM('1.  LRAMVA Summary'!D$88:D$89)*(MONTH($E197)-1)/12)*$H197</f>
        <v>0</v>
      </c>
      <c r="J197" s="197">
        <f>(SUM('1.  LRAMVA Summary'!E$55:E$87)+SUM('1.  LRAMVA Summary'!E$88:E$89)*(MONTH($E197)-1)/12)*$H197</f>
        <v>629.60176064171469</v>
      </c>
      <c r="K197" s="197">
        <f>(SUM('1.  LRAMVA Summary'!F$55:F$87)+SUM('1.  LRAMVA Summary'!F$88:F$89)*(MONTH($E197)-1)/12)*$H197</f>
        <v>870.37838315805993</v>
      </c>
      <c r="L197" s="197">
        <f>(SUM('1.  LRAMVA Summary'!G$55:G$87)+SUM('1.  LRAMVA Summary'!G$88:G$89)*(MONTH($E197)-1)/12)*$H197</f>
        <v>100.75152668716224</v>
      </c>
      <c r="M197" s="197">
        <f>(SUM('1.  LRAMVA Summary'!H$55:H$87)+SUM('1.  LRAMVA Summary'!H$88:H$89)*(MONTH($E197)-1)/12)*$H197</f>
        <v>0</v>
      </c>
      <c r="N197" s="197">
        <f>(SUM('1.  LRAMVA Summary'!I$55:I$87)+SUM('1.  LRAMVA Summary'!I$88:I$89)*(MONTH($E197)-1)/12)*$H197</f>
        <v>0</v>
      </c>
      <c r="O197" s="197">
        <f>(SUM('1.  LRAMVA Summary'!J$55:J$87)+SUM('1.  LRAMVA Summary'!J$88:J$89)*(MONTH($E197)-1)/12)*$H197</f>
        <v>0</v>
      </c>
      <c r="P197" s="197">
        <f>(SUM('1.  LRAMVA Summary'!K$55:K$87)+SUM('1.  LRAMVA Summary'!K$88:K$89)*(MONTH($E197)-1)/12)*$H197</f>
        <v>0</v>
      </c>
      <c r="Q197" s="197">
        <f>(SUM('1.  LRAMVA Summary'!L$55:L$87)+SUM('1.  LRAMVA Summary'!L$88:L$89)*(MONTH($E197)-1)/12)*$H197</f>
        <v>0</v>
      </c>
      <c r="R197" s="197">
        <f>(SUM('1.  LRAMVA Summary'!M$55:M$87)+SUM('1.  LRAMVA Summary'!M$88:M$89)*(MONTH($E197)-1)/12)*$H197</f>
        <v>0</v>
      </c>
      <c r="S197" s="197">
        <f>(SUM('1.  LRAMVA Summary'!N$55:N$87)+SUM('1.  LRAMVA Summary'!N$88:N$89)*(MONTH($E197)-1)/12)*$H197</f>
        <v>0</v>
      </c>
      <c r="T197" s="197">
        <f>(SUM('1.  LRAMVA Summary'!O$55:O$87)+SUM('1.  LRAMVA Summary'!O$88:O$89)*(MONTH($E197)-1)/12)*$H197</f>
        <v>0</v>
      </c>
      <c r="U197" s="197">
        <f>(SUM('1.  LRAMVA Summary'!P$55:P$87)+SUM('1.  LRAMVA Summary'!P$88:P$89)*(MONTH($E197)-1)/12)*$H197</f>
        <v>0</v>
      </c>
      <c r="V197" s="197">
        <f>(SUM('1.  LRAMVA Summary'!Q$55:Q$87)+SUM('1.  LRAMVA Summary'!Q$88:Q$89)*(MONTH($E197)-1)/12)*$H197</f>
        <v>0</v>
      </c>
      <c r="W197" s="198">
        <f t="shared" si="106"/>
        <v>1600.7316704869368</v>
      </c>
    </row>
    <row r="198" spans="5:23">
      <c r="E198" s="181">
        <v>45017</v>
      </c>
      <c r="F198" s="181" t="s">
        <v>1279</v>
      </c>
      <c r="G198" s="182" t="s">
        <v>66</v>
      </c>
      <c r="H198" s="207">
        <f>$C$63/12</f>
        <v>3.9416666666666671E-3</v>
      </c>
      <c r="I198" s="197">
        <f>(SUM('1.  LRAMVA Summary'!D$55:D$87)+SUM('1.  LRAMVA Summary'!D$88:D$89)*(MONTH($E198)-1)/12)*$H198</f>
        <v>0</v>
      </c>
      <c r="J198" s="197">
        <f>(SUM('1.  LRAMVA Summary'!E$55:E$87)+SUM('1.  LRAMVA Summary'!E$88:E$89)*(MONTH($E198)-1)/12)*$H198</f>
        <v>674.809360242352</v>
      </c>
      <c r="K198" s="197">
        <f>(SUM('1.  LRAMVA Summary'!F$55:F$87)+SUM('1.  LRAMVA Summary'!F$88:F$89)*(MONTH($E198)-1)/12)*$H198</f>
        <v>934.6730796840701</v>
      </c>
      <c r="L198" s="197">
        <f>(SUM('1.  LRAMVA Summary'!G$55:G$87)+SUM('1.  LRAMVA Summary'!G$88:G$89)*(MONTH($E198)-1)/12)*$H198</f>
        <v>108.12432043320737</v>
      </c>
      <c r="M198" s="197">
        <f>(SUM('1.  LRAMVA Summary'!H$55:H$87)+SUM('1.  LRAMVA Summary'!H$88:H$89)*(MONTH($E198)-1)/12)*$H198</f>
        <v>0</v>
      </c>
      <c r="N198" s="197">
        <f>(SUM('1.  LRAMVA Summary'!I$55:I$87)+SUM('1.  LRAMVA Summary'!I$88:I$89)*(MONTH($E198)-1)/12)*$H198</f>
        <v>0</v>
      </c>
      <c r="O198" s="197">
        <f>(SUM('1.  LRAMVA Summary'!J$55:J$87)+SUM('1.  LRAMVA Summary'!J$88:J$89)*(MONTH($E198)-1)/12)*$H198</f>
        <v>0</v>
      </c>
      <c r="P198" s="197">
        <f>(SUM('1.  LRAMVA Summary'!K$55:K$87)+SUM('1.  LRAMVA Summary'!K$88:K$89)*(MONTH($E198)-1)/12)*$H198</f>
        <v>0</v>
      </c>
      <c r="Q198" s="197">
        <f>(SUM('1.  LRAMVA Summary'!L$55:L$87)+SUM('1.  LRAMVA Summary'!L$88:L$89)*(MONTH($E198)-1)/12)*$H198</f>
        <v>0</v>
      </c>
      <c r="R198" s="197">
        <f>(SUM('1.  LRAMVA Summary'!M$55:M$87)+SUM('1.  LRAMVA Summary'!M$88:M$89)*(MONTH($E198)-1)/12)*$H198</f>
        <v>0</v>
      </c>
      <c r="S198" s="197">
        <f>(SUM('1.  LRAMVA Summary'!N$55:N$87)+SUM('1.  LRAMVA Summary'!N$88:N$89)*(MONTH($E198)-1)/12)*$H198</f>
        <v>0</v>
      </c>
      <c r="T198" s="197">
        <f>(SUM('1.  LRAMVA Summary'!O$55:O$87)+SUM('1.  LRAMVA Summary'!O$88:O$89)*(MONTH($E198)-1)/12)*$H198</f>
        <v>0</v>
      </c>
      <c r="U198" s="197">
        <f>(SUM('1.  LRAMVA Summary'!P$55:P$87)+SUM('1.  LRAMVA Summary'!P$88:P$89)*(MONTH($E198)-1)/12)*$H198</f>
        <v>0</v>
      </c>
      <c r="V198" s="197">
        <f>(SUM('1.  LRAMVA Summary'!Q$55:Q$87)+SUM('1.  LRAMVA Summary'!Q$88:Q$89)*(MONTH($E198)-1)/12)*$H198</f>
        <v>0</v>
      </c>
      <c r="W198" s="198">
        <f t="shared" si="106"/>
        <v>1717.6067603596296</v>
      </c>
    </row>
    <row r="199" spans="5:23">
      <c r="E199" s="181">
        <v>45047</v>
      </c>
      <c r="F199" s="181" t="s">
        <v>1279</v>
      </c>
      <c r="G199" s="182" t="s">
        <v>66</v>
      </c>
      <c r="H199" s="207"/>
      <c r="I199" s="197">
        <f>(SUM('1.  LRAMVA Summary'!D$55:D$87)+SUM('1.  LRAMVA Summary'!D$88:D$89)*(MONTH($E199)-1)/12)*$H199</f>
        <v>0</v>
      </c>
      <c r="J199" s="197">
        <f>(SUM('1.  LRAMVA Summary'!E$55:E$87)+SUM('1.  LRAMVA Summary'!E$88:E$89)*(MONTH($E199)-1)/12)*$H199</f>
        <v>0</v>
      </c>
      <c r="K199" s="197">
        <f>(SUM('1.  LRAMVA Summary'!F$55:F$87)+SUM('1.  LRAMVA Summary'!F$88:F$89)*(MONTH($E199)-1)/12)*$H199</f>
        <v>0</v>
      </c>
      <c r="L199" s="197">
        <f>(SUM('1.  LRAMVA Summary'!G$55:G$87)+SUM('1.  LRAMVA Summary'!G$88:G$89)*(MONTH($E199)-1)/12)*$H199</f>
        <v>0</v>
      </c>
      <c r="M199" s="197">
        <f>(SUM('1.  LRAMVA Summary'!H$55:H$87)+SUM('1.  LRAMVA Summary'!H$88:H$89)*(MONTH($E199)-1)/12)*$H199</f>
        <v>0</v>
      </c>
      <c r="N199" s="197">
        <f>(SUM('1.  LRAMVA Summary'!I$55:I$87)+SUM('1.  LRAMVA Summary'!I$88:I$89)*(MONTH($E199)-1)/12)*$H199</f>
        <v>0</v>
      </c>
      <c r="O199" s="197">
        <f>(SUM('1.  LRAMVA Summary'!J$55:J$87)+SUM('1.  LRAMVA Summary'!J$88:J$89)*(MONTH($E199)-1)/12)*$H199</f>
        <v>0</v>
      </c>
      <c r="P199" s="197">
        <f>(SUM('1.  LRAMVA Summary'!K$55:K$87)+SUM('1.  LRAMVA Summary'!K$88:K$89)*(MONTH($E199)-1)/12)*$H199</f>
        <v>0</v>
      </c>
      <c r="Q199" s="197">
        <f>(SUM('1.  LRAMVA Summary'!L$55:L$87)+SUM('1.  LRAMVA Summary'!L$88:L$89)*(MONTH($E199)-1)/12)*$H199</f>
        <v>0</v>
      </c>
      <c r="R199" s="197">
        <f>(SUM('1.  LRAMVA Summary'!M$55:M$87)+SUM('1.  LRAMVA Summary'!M$88:M$89)*(MONTH($E199)-1)/12)*$H199</f>
        <v>0</v>
      </c>
      <c r="S199" s="197">
        <f>(SUM('1.  LRAMVA Summary'!N$55:N$87)+SUM('1.  LRAMVA Summary'!N$88:N$89)*(MONTH($E199)-1)/12)*$H199</f>
        <v>0</v>
      </c>
      <c r="T199" s="197">
        <f>(SUM('1.  LRAMVA Summary'!O$55:O$87)+SUM('1.  LRAMVA Summary'!O$88:O$89)*(MONTH($E199)-1)/12)*$H199</f>
        <v>0</v>
      </c>
      <c r="U199" s="197">
        <f>(SUM('1.  LRAMVA Summary'!P$55:P$87)+SUM('1.  LRAMVA Summary'!P$88:P$89)*(MONTH($E199)-1)/12)*$H199</f>
        <v>0</v>
      </c>
      <c r="V199" s="197">
        <f>(SUM('1.  LRAMVA Summary'!Q$55:Q$87)+SUM('1.  LRAMVA Summary'!Q$88:Q$89)*(MONTH($E199)-1)/12)*$H199</f>
        <v>0</v>
      </c>
      <c r="W199" s="198">
        <f t="shared" si="106"/>
        <v>0</v>
      </c>
    </row>
    <row r="200" spans="5:23">
      <c r="E200" s="181">
        <v>45078</v>
      </c>
      <c r="F200" s="181" t="s">
        <v>1279</v>
      </c>
      <c r="G200" s="182" t="s">
        <v>66</v>
      </c>
      <c r="H200" s="207"/>
      <c r="I200" s="197">
        <f>(SUM('1.  LRAMVA Summary'!D$55:D$87)+SUM('1.  LRAMVA Summary'!D$88:D$89)*(MONTH($E200)-1)/12)*$H200</f>
        <v>0</v>
      </c>
      <c r="J200" s="197">
        <f>(SUM('1.  LRAMVA Summary'!E$55:E$87)+SUM('1.  LRAMVA Summary'!E$88:E$89)*(MONTH($E200)-1)/12)*$H200</f>
        <v>0</v>
      </c>
      <c r="K200" s="197">
        <f>(SUM('1.  LRAMVA Summary'!F$55:F$87)+SUM('1.  LRAMVA Summary'!F$88:F$89)*(MONTH($E200)-1)/12)*$H200</f>
        <v>0</v>
      </c>
      <c r="L200" s="197">
        <f>(SUM('1.  LRAMVA Summary'!G$55:G$87)+SUM('1.  LRAMVA Summary'!G$88:G$89)*(MONTH($E200)-1)/12)*$H200</f>
        <v>0</v>
      </c>
      <c r="M200" s="197">
        <f>(SUM('1.  LRAMVA Summary'!H$55:H$87)+SUM('1.  LRAMVA Summary'!H$88:H$89)*(MONTH($E200)-1)/12)*$H200</f>
        <v>0</v>
      </c>
      <c r="N200" s="197">
        <f>(SUM('1.  LRAMVA Summary'!I$55:I$87)+SUM('1.  LRAMVA Summary'!I$88:I$89)*(MONTH($E200)-1)/12)*$H200</f>
        <v>0</v>
      </c>
      <c r="O200" s="197">
        <f>(SUM('1.  LRAMVA Summary'!J$55:J$87)+SUM('1.  LRAMVA Summary'!J$88:J$89)*(MONTH($E200)-1)/12)*$H200</f>
        <v>0</v>
      </c>
      <c r="P200" s="197">
        <f>(SUM('1.  LRAMVA Summary'!K$55:K$87)+SUM('1.  LRAMVA Summary'!K$88:K$89)*(MONTH($E200)-1)/12)*$H200</f>
        <v>0</v>
      </c>
      <c r="Q200" s="197">
        <f>(SUM('1.  LRAMVA Summary'!L$55:L$87)+SUM('1.  LRAMVA Summary'!L$88:L$89)*(MONTH($E200)-1)/12)*$H200</f>
        <v>0</v>
      </c>
      <c r="R200" s="197">
        <f>(SUM('1.  LRAMVA Summary'!M$55:M$87)+SUM('1.  LRAMVA Summary'!M$88:M$89)*(MONTH($E200)-1)/12)*$H200</f>
        <v>0</v>
      </c>
      <c r="S200" s="197">
        <f>(SUM('1.  LRAMVA Summary'!N$55:N$87)+SUM('1.  LRAMVA Summary'!N$88:N$89)*(MONTH($E200)-1)/12)*$H200</f>
        <v>0</v>
      </c>
      <c r="T200" s="197">
        <f>(SUM('1.  LRAMVA Summary'!O$55:O$87)+SUM('1.  LRAMVA Summary'!O$88:O$89)*(MONTH($E200)-1)/12)*$H200</f>
        <v>0</v>
      </c>
      <c r="U200" s="197">
        <f>(SUM('1.  LRAMVA Summary'!P$55:P$87)+SUM('1.  LRAMVA Summary'!P$88:P$89)*(MONTH($E200)-1)/12)*$H200</f>
        <v>0</v>
      </c>
      <c r="V200" s="197">
        <f>(SUM('1.  LRAMVA Summary'!Q$55:Q$87)+SUM('1.  LRAMVA Summary'!Q$88:Q$89)*(MONTH($E200)-1)/12)*$H200</f>
        <v>0</v>
      </c>
      <c r="W200" s="198">
        <f t="shared" si="106"/>
        <v>0</v>
      </c>
    </row>
    <row r="201" spans="5:23">
      <c r="E201" s="181">
        <v>45108</v>
      </c>
      <c r="F201" s="181" t="s">
        <v>1279</v>
      </c>
      <c r="G201" s="182" t="s">
        <v>68</v>
      </c>
      <c r="H201" s="207"/>
      <c r="I201" s="197">
        <f>(SUM('1.  LRAMVA Summary'!D$55:D$87)+SUM('1.  LRAMVA Summary'!D$88:D$89)*(MONTH($E201)-1)/12)*$H201</f>
        <v>0</v>
      </c>
      <c r="J201" s="197">
        <f>(SUM('1.  LRAMVA Summary'!E$55:E$87)+SUM('1.  LRAMVA Summary'!E$88:E$89)*(MONTH($E201)-1)/12)*$H201</f>
        <v>0</v>
      </c>
      <c r="K201" s="197">
        <f>(SUM('1.  LRAMVA Summary'!F$55:F$87)+SUM('1.  LRAMVA Summary'!F$88:F$89)*(MONTH($E201)-1)/12)*$H201</f>
        <v>0</v>
      </c>
      <c r="L201" s="197">
        <f>(SUM('1.  LRAMVA Summary'!G$55:G$87)+SUM('1.  LRAMVA Summary'!G$88:G$89)*(MONTH($E201)-1)/12)*$H201</f>
        <v>0</v>
      </c>
      <c r="M201" s="197">
        <f>(SUM('1.  LRAMVA Summary'!H$55:H$87)+SUM('1.  LRAMVA Summary'!H$88:H$89)*(MONTH($E201)-1)/12)*$H201</f>
        <v>0</v>
      </c>
      <c r="N201" s="197">
        <f>(SUM('1.  LRAMVA Summary'!I$55:I$87)+SUM('1.  LRAMVA Summary'!I$88:I$89)*(MONTH($E201)-1)/12)*$H201</f>
        <v>0</v>
      </c>
      <c r="O201" s="197">
        <f>(SUM('1.  LRAMVA Summary'!J$55:J$87)+SUM('1.  LRAMVA Summary'!J$88:J$89)*(MONTH($E201)-1)/12)*$H201</f>
        <v>0</v>
      </c>
      <c r="P201" s="197">
        <f>(SUM('1.  LRAMVA Summary'!K$55:K$87)+SUM('1.  LRAMVA Summary'!K$88:K$89)*(MONTH($E201)-1)/12)*$H201</f>
        <v>0</v>
      </c>
      <c r="Q201" s="197">
        <f>(SUM('1.  LRAMVA Summary'!L$55:L$87)+SUM('1.  LRAMVA Summary'!L$88:L$89)*(MONTH($E201)-1)/12)*$H201</f>
        <v>0</v>
      </c>
      <c r="R201" s="197">
        <f>(SUM('1.  LRAMVA Summary'!M$55:M$87)+SUM('1.  LRAMVA Summary'!M$88:M$89)*(MONTH($E201)-1)/12)*$H201</f>
        <v>0</v>
      </c>
      <c r="S201" s="197">
        <f>(SUM('1.  LRAMVA Summary'!N$55:N$87)+SUM('1.  LRAMVA Summary'!N$88:N$89)*(MONTH($E201)-1)/12)*$H201</f>
        <v>0</v>
      </c>
      <c r="T201" s="197">
        <f>(SUM('1.  LRAMVA Summary'!O$55:O$87)+SUM('1.  LRAMVA Summary'!O$88:O$89)*(MONTH($E201)-1)/12)*$H201</f>
        <v>0</v>
      </c>
      <c r="U201" s="197">
        <f>(SUM('1.  LRAMVA Summary'!P$55:P$87)+SUM('1.  LRAMVA Summary'!P$88:P$89)*(MONTH($E201)-1)/12)*$H201</f>
        <v>0</v>
      </c>
      <c r="V201" s="197">
        <f>(SUM('1.  LRAMVA Summary'!Q$55:Q$87)+SUM('1.  LRAMVA Summary'!Q$88:Q$89)*(MONTH($E201)-1)/12)*$H201</f>
        <v>0</v>
      </c>
      <c r="W201" s="198">
        <f t="shared" si="106"/>
        <v>0</v>
      </c>
    </row>
    <row r="202" spans="5:23">
      <c r="E202" s="181">
        <v>45139</v>
      </c>
      <c r="F202" s="181" t="s">
        <v>1279</v>
      </c>
      <c r="G202" s="182" t="s">
        <v>68</v>
      </c>
      <c r="H202" s="207"/>
      <c r="I202" s="197">
        <f>(SUM('1.  LRAMVA Summary'!D$55:D$87)+SUM('1.  LRAMVA Summary'!D$88:D$89)*(MONTH($E202)-1)/12)*$H202</f>
        <v>0</v>
      </c>
      <c r="J202" s="197">
        <f>(SUM('1.  LRAMVA Summary'!E$55:E$87)+SUM('1.  LRAMVA Summary'!E$88:E$89)*(MONTH($E202)-1)/12)*$H202</f>
        <v>0</v>
      </c>
      <c r="K202" s="197">
        <f>(SUM('1.  LRAMVA Summary'!F$55:F$87)+SUM('1.  LRAMVA Summary'!F$88:F$89)*(MONTH($E202)-1)/12)*$H202</f>
        <v>0</v>
      </c>
      <c r="L202" s="197">
        <f>(SUM('1.  LRAMVA Summary'!G$55:G$87)+SUM('1.  LRAMVA Summary'!G$88:G$89)*(MONTH($E202)-1)/12)*$H202</f>
        <v>0</v>
      </c>
      <c r="M202" s="197">
        <f>(SUM('1.  LRAMVA Summary'!H$55:H$87)+SUM('1.  LRAMVA Summary'!H$88:H$89)*(MONTH($E202)-1)/12)*$H202</f>
        <v>0</v>
      </c>
      <c r="N202" s="197">
        <f>(SUM('1.  LRAMVA Summary'!I$55:I$87)+SUM('1.  LRAMVA Summary'!I$88:I$89)*(MONTH($E202)-1)/12)*$H202</f>
        <v>0</v>
      </c>
      <c r="O202" s="197">
        <f>(SUM('1.  LRAMVA Summary'!J$55:J$87)+SUM('1.  LRAMVA Summary'!J$88:J$89)*(MONTH($E202)-1)/12)*$H202</f>
        <v>0</v>
      </c>
      <c r="P202" s="197">
        <f>(SUM('1.  LRAMVA Summary'!K$55:K$87)+SUM('1.  LRAMVA Summary'!K$88:K$89)*(MONTH($E202)-1)/12)*$H202</f>
        <v>0</v>
      </c>
      <c r="Q202" s="197">
        <f>(SUM('1.  LRAMVA Summary'!L$55:L$87)+SUM('1.  LRAMVA Summary'!L$88:L$89)*(MONTH($E202)-1)/12)*$H202</f>
        <v>0</v>
      </c>
      <c r="R202" s="197">
        <f>(SUM('1.  LRAMVA Summary'!M$55:M$87)+SUM('1.  LRAMVA Summary'!M$88:M$89)*(MONTH($E202)-1)/12)*$H202</f>
        <v>0</v>
      </c>
      <c r="S202" s="197">
        <f>(SUM('1.  LRAMVA Summary'!N$55:N$87)+SUM('1.  LRAMVA Summary'!N$88:N$89)*(MONTH($E202)-1)/12)*$H202</f>
        <v>0</v>
      </c>
      <c r="T202" s="197">
        <f>(SUM('1.  LRAMVA Summary'!O$55:O$87)+SUM('1.  LRAMVA Summary'!O$88:O$89)*(MONTH($E202)-1)/12)*$H202</f>
        <v>0</v>
      </c>
      <c r="U202" s="197">
        <f>(SUM('1.  LRAMVA Summary'!P$55:P$87)+SUM('1.  LRAMVA Summary'!P$88:P$89)*(MONTH($E202)-1)/12)*$H202</f>
        <v>0</v>
      </c>
      <c r="V202" s="197">
        <f>(SUM('1.  LRAMVA Summary'!Q$55:Q$87)+SUM('1.  LRAMVA Summary'!Q$88:Q$89)*(MONTH($E202)-1)/12)*$H202</f>
        <v>0</v>
      </c>
      <c r="W202" s="198">
        <f t="shared" si="106"/>
        <v>0</v>
      </c>
    </row>
    <row r="203" spans="5:23">
      <c r="E203" s="181">
        <v>45170</v>
      </c>
      <c r="F203" s="181" t="s">
        <v>1279</v>
      </c>
      <c r="G203" s="182" t="s">
        <v>68</v>
      </c>
      <c r="H203" s="207"/>
      <c r="I203" s="197">
        <f>(SUM('1.  LRAMVA Summary'!D$55:D$87)+SUM('1.  LRAMVA Summary'!D$88:D$89)*(MONTH($E203)-1)/12)*$H203</f>
        <v>0</v>
      </c>
      <c r="J203" s="197">
        <f>(SUM('1.  LRAMVA Summary'!E$55:E$87)+SUM('1.  LRAMVA Summary'!E$88:E$89)*(MONTH($E203)-1)/12)*$H203</f>
        <v>0</v>
      </c>
      <c r="K203" s="197">
        <f>(SUM('1.  LRAMVA Summary'!F$55:F$87)+SUM('1.  LRAMVA Summary'!F$88:F$89)*(MONTH($E203)-1)/12)*$H203</f>
        <v>0</v>
      </c>
      <c r="L203" s="197">
        <f>(SUM('1.  LRAMVA Summary'!G$55:G$87)+SUM('1.  LRAMVA Summary'!G$88:G$89)*(MONTH($E203)-1)/12)*$H203</f>
        <v>0</v>
      </c>
      <c r="M203" s="197">
        <f>(SUM('1.  LRAMVA Summary'!H$55:H$87)+SUM('1.  LRAMVA Summary'!H$88:H$89)*(MONTH($E203)-1)/12)*$H203</f>
        <v>0</v>
      </c>
      <c r="N203" s="197">
        <f>(SUM('1.  LRAMVA Summary'!I$55:I$87)+SUM('1.  LRAMVA Summary'!I$88:I$89)*(MONTH($E203)-1)/12)*$H203</f>
        <v>0</v>
      </c>
      <c r="O203" s="197">
        <f>(SUM('1.  LRAMVA Summary'!J$55:J$87)+SUM('1.  LRAMVA Summary'!J$88:J$89)*(MONTH($E203)-1)/12)*$H203</f>
        <v>0</v>
      </c>
      <c r="P203" s="197">
        <f>(SUM('1.  LRAMVA Summary'!K$55:K$87)+SUM('1.  LRAMVA Summary'!K$88:K$89)*(MONTH($E203)-1)/12)*$H203</f>
        <v>0</v>
      </c>
      <c r="Q203" s="197">
        <f>(SUM('1.  LRAMVA Summary'!L$55:L$87)+SUM('1.  LRAMVA Summary'!L$88:L$89)*(MONTH($E203)-1)/12)*$H203</f>
        <v>0</v>
      </c>
      <c r="R203" s="197">
        <f>(SUM('1.  LRAMVA Summary'!M$55:M$87)+SUM('1.  LRAMVA Summary'!M$88:M$89)*(MONTH($E203)-1)/12)*$H203</f>
        <v>0</v>
      </c>
      <c r="S203" s="197">
        <f>(SUM('1.  LRAMVA Summary'!N$55:N$87)+SUM('1.  LRAMVA Summary'!N$88:N$89)*(MONTH($E203)-1)/12)*$H203</f>
        <v>0</v>
      </c>
      <c r="T203" s="197">
        <f>(SUM('1.  LRAMVA Summary'!O$55:O$87)+SUM('1.  LRAMVA Summary'!O$88:O$89)*(MONTH($E203)-1)/12)*$H203</f>
        <v>0</v>
      </c>
      <c r="U203" s="197">
        <f>(SUM('1.  LRAMVA Summary'!P$55:P$87)+SUM('1.  LRAMVA Summary'!P$88:P$89)*(MONTH($E203)-1)/12)*$H203</f>
        <v>0</v>
      </c>
      <c r="V203" s="197">
        <f>(SUM('1.  LRAMVA Summary'!Q$55:Q$87)+SUM('1.  LRAMVA Summary'!Q$88:Q$89)*(MONTH($E203)-1)/12)*$H203</f>
        <v>0</v>
      </c>
      <c r="W203" s="198">
        <f t="shared" si="106"/>
        <v>0</v>
      </c>
    </row>
    <row r="204" spans="5:23">
      <c r="E204" s="181">
        <v>45200</v>
      </c>
      <c r="F204" s="181" t="s">
        <v>1279</v>
      </c>
      <c r="G204" s="182" t="s">
        <v>69</v>
      </c>
      <c r="H204" s="207"/>
      <c r="I204" s="197">
        <f>(SUM('1.  LRAMVA Summary'!D$55:D$87)+SUM('1.  LRAMVA Summary'!D$88:D$89)*(MONTH($E204)-1)/12)*$H204</f>
        <v>0</v>
      </c>
      <c r="J204" s="197">
        <f>(SUM('1.  LRAMVA Summary'!E$55:E$87)+SUM('1.  LRAMVA Summary'!E$88:E$89)*(MONTH($E204)-1)/12)*$H204</f>
        <v>0</v>
      </c>
      <c r="K204" s="197">
        <f>(SUM('1.  LRAMVA Summary'!F$55:F$87)+SUM('1.  LRAMVA Summary'!F$88:F$89)*(MONTH($E204)-1)/12)*$H204</f>
        <v>0</v>
      </c>
      <c r="L204" s="197">
        <f>(SUM('1.  LRAMVA Summary'!G$55:G$87)+SUM('1.  LRAMVA Summary'!G$88:G$89)*(MONTH($E204)-1)/12)*$H204</f>
        <v>0</v>
      </c>
      <c r="M204" s="197">
        <f>(SUM('1.  LRAMVA Summary'!H$55:H$87)+SUM('1.  LRAMVA Summary'!H$88:H$89)*(MONTH($E204)-1)/12)*$H204</f>
        <v>0</v>
      </c>
      <c r="N204" s="197">
        <f>(SUM('1.  LRAMVA Summary'!I$55:I$87)+SUM('1.  LRAMVA Summary'!I$88:I$89)*(MONTH($E204)-1)/12)*$H204</f>
        <v>0</v>
      </c>
      <c r="O204" s="197">
        <f>(SUM('1.  LRAMVA Summary'!J$55:J$87)+SUM('1.  LRAMVA Summary'!J$88:J$89)*(MONTH($E204)-1)/12)*$H204</f>
        <v>0</v>
      </c>
      <c r="P204" s="197">
        <f>(SUM('1.  LRAMVA Summary'!K$55:K$87)+SUM('1.  LRAMVA Summary'!K$88:K$89)*(MONTH($E204)-1)/12)*$H204</f>
        <v>0</v>
      </c>
      <c r="Q204" s="197">
        <f>(SUM('1.  LRAMVA Summary'!L$55:L$87)+SUM('1.  LRAMVA Summary'!L$88:L$89)*(MONTH($E204)-1)/12)*$H204</f>
        <v>0</v>
      </c>
      <c r="R204" s="197">
        <f>(SUM('1.  LRAMVA Summary'!M$55:M$87)+SUM('1.  LRAMVA Summary'!M$88:M$89)*(MONTH($E204)-1)/12)*$H204</f>
        <v>0</v>
      </c>
      <c r="S204" s="197">
        <f>(SUM('1.  LRAMVA Summary'!N$55:N$87)+SUM('1.  LRAMVA Summary'!N$88:N$89)*(MONTH($E204)-1)/12)*$H204</f>
        <v>0</v>
      </c>
      <c r="T204" s="197">
        <f>(SUM('1.  LRAMVA Summary'!O$55:O$87)+SUM('1.  LRAMVA Summary'!O$88:O$89)*(MONTH($E204)-1)/12)*$H204</f>
        <v>0</v>
      </c>
      <c r="U204" s="197">
        <f>(SUM('1.  LRAMVA Summary'!P$55:P$87)+SUM('1.  LRAMVA Summary'!P$88:P$89)*(MONTH($E204)-1)/12)*$H204</f>
        <v>0</v>
      </c>
      <c r="V204" s="197">
        <f>(SUM('1.  LRAMVA Summary'!Q$55:Q$87)+SUM('1.  LRAMVA Summary'!Q$88:Q$89)*(MONTH($E204)-1)/12)*$H204</f>
        <v>0</v>
      </c>
      <c r="W204" s="198">
        <f t="shared" si="106"/>
        <v>0</v>
      </c>
    </row>
    <row r="205" spans="5:23">
      <c r="E205" s="181">
        <v>45231</v>
      </c>
      <c r="F205" s="181" t="s">
        <v>1279</v>
      </c>
      <c r="G205" s="182" t="s">
        <v>69</v>
      </c>
      <c r="H205" s="207"/>
      <c r="I205" s="197">
        <f>(SUM('1.  LRAMVA Summary'!D$55:D$87)+SUM('1.  LRAMVA Summary'!D$88:D$89)*(MONTH($E205)-1)/12)*$H205</f>
        <v>0</v>
      </c>
      <c r="J205" s="197">
        <f>(SUM('1.  LRAMVA Summary'!E$55:E$87)+SUM('1.  LRAMVA Summary'!E$88:E$89)*(MONTH($E205)-1)/12)*$H205</f>
        <v>0</v>
      </c>
      <c r="K205" s="197">
        <f>(SUM('1.  LRAMVA Summary'!F$55:F$87)+SUM('1.  LRAMVA Summary'!F$88:F$89)*(MONTH($E205)-1)/12)*$H205</f>
        <v>0</v>
      </c>
      <c r="L205" s="197">
        <f>(SUM('1.  LRAMVA Summary'!G$55:G$87)+SUM('1.  LRAMVA Summary'!G$88:G$89)*(MONTH($E205)-1)/12)*$H205</f>
        <v>0</v>
      </c>
      <c r="M205" s="197">
        <f>(SUM('1.  LRAMVA Summary'!H$55:H$87)+SUM('1.  LRAMVA Summary'!H$88:H$89)*(MONTH($E205)-1)/12)*$H205</f>
        <v>0</v>
      </c>
      <c r="N205" s="197">
        <f>(SUM('1.  LRAMVA Summary'!I$55:I$87)+SUM('1.  LRAMVA Summary'!I$88:I$89)*(MONTH($E205)-1)/12)*$H205</f>
        <v>0</v>
      </c>
      <c r="O205" s="197">
        <f>(SUM('1.  LRAMVA Summary'!J$55:J$87)+SUM('1.  LRAMVA Summary'!J$88:J$89)*(MONTH($E205)-1)/12)*$H205</f>
        <v>0</v>
      </c>
      <c r="P205" s="197">
        <f>(SUM('1.  LRAMVA Summary'!K$55:K$87)+SUM('1.  LRAMVA Summary'!K$88:K$89)*(MONTH($E205)-1)/12)*$H205</f>
        <v>0</v>
      </c>
      <c r="Q205" s="197">
        <f>(SUM('1.  LRAMVA Summary'!L$55:L$87)+SUM('1.  LRAMVA Summary'!L$88:L$89)*(MONTH($E205)-1)/12)*$H205</f>
        <v>0</v>
      </c>
      <c r="R205" s="197">
        <f>(SUM('1.  LRAMVA Summary'!M$55:M$87)+SUM('1.  LRAMVA Summary'!M$88:M$89)*(MONTH($E205)-1)/12)*$H205</f>
        <v>0</v>
      </c>
      <c r="S205" s="197">
        <f>(SUM('1.  LRAMVA Summary'!N$55:N$87)+SUM('1.  LRAMVA Summary'!N$88:N$89)*(MONTH($E205)-1)/12)*$H205</f>
        <v>0</v>
      </c>
      <c r="T205" s="197">
        <f>(SUM('1.  LRAMVA Summary'!O$55:O$87)+SUM('1.  LRAMVA Summary'!O$88:O$89)*(MONTH($E205)-1)/12)*$H205</f>
        <v>0</v>
      </c>
      <c r="U205" s="197">
        <f>(SUM('1.  LRAMVA Summary'!P$55:P$87)+SUM('1.  LRAMVA Summary'!P$88:P$89)*(MONTH($E205)-1)/12)*$H205</f>
        <v>0</v>
      </c>
      <c r="V205" s="197">
        <f>(SUM('1.  LRAMVA Summary'!Q$55:Q$87)+SUM('1.  LRAMVA Summary'!Q$88:Q$89)*(MONTH($E205)-1)/12)*$H205</f>
        <v>0</v>
      </c>
      <c r="W205" s="198">
        <f t="shared" si="106"/>
        <v>0</v>
      </c>
    </row>
    <row r="206" spans="5:23">
      <c r="E206" s="181">
        <v>45261</v>
      </c>
      <c r="F206" s="181" t="s">
        <v>1279</v>
      </c>
      <c r="G206" s="182" t="s">
        <v>69</v>
      </c>
      <c r="H206" s="207"/>
      <c r="I206" s="197">
        <f>(SUM('1.  LRAMVA Summary'!D$55:D$87)+SUM('1.  LRAMVA Summary'!D$88:D$89)*(MONTH($E206)-1)/12)*$H206</f>
        <v>0</v>
      </c>
      <c r="J206" s="197">
        <f>(SUM('1.  LRAMVA Summary'!E$55:E$87)+SUM('1.  LRAMVA Summary'!E$88:E$89)*(MONTH($E206)-1)/12)*$H206</f>
        <v>0</v>
      </c>
      <c r="K206" s="197">
        <f>(SUM('1.  LRAMVA Summary'!F$55:F$87)+SUM('1.  LRAMVA Summary'!F$88:F$89)*(MONTH($E206)-1)/12)*$H206</f>
        <v>0</v>
      </c>
      <c r="L206" s="197">
        <f>(SUM('1.  LRAMVA Summary'!G$55:G$87)+SUM('1.  LRAMVA Summary'!G$88:G$89)*(MONTH($E206)-1)/12)*$H206</f>
        <v>0</v>
      </c>
      <c r="M206" s="197">
        <f>(SUM('1.  LRAMVA Summary'!H$55:H$87)+SUM('1.  LRAMVA Summary'!H$88:H$89)*(MONTH($E206)-1)/12)*$H206</f>
        <v>0</v>
      </c>
      <c r="N206" s="197">
        <f>(SUM('1.  LRAMVA Summary'!I$55:I$87)+SUM('1.  LRAMVA Summary'!I$88:I$89)*(MONTH($E206)-1)/12)*$H206</f>
        <v>0</v>
      </c>
      <c r="O206" s="197">
        <f>(SUM('1.  LRAMVA Summary'!J$55:J$87)+SUM('1.  LRAMVA Summary'!J$88:J$89)*(MONTH($E206)-1)/12)*$H206</f>
        <v>0</v>
      </c>
      <c r="P206" s="197">
        <f>(SUM('1.  LRAMVA Summary'!K$55:K$87)+SUM('1.  LRAMVA Summary'!K$88:K$89)*(MONTH($E206)-1)/12)*$H206</f>
        <v>0</v>
      </c>
      <c r="Q206" s="197">
        <f>(SUM('1.  LRAMVA Summary'!L$55:L$87)+SUM('1.  LRAMVA Summary'!L$88:L$89)*(MONTH($E206)-1)/12)*$H206</f>
        <v>0</v>
      </c>
      <c r="R206" s="197">
        <f>(SUM('1.  LRAMVA Summary'!M$55:M$87)+SUM('1.  LRAMVA Summary'!M$88:M$89)*(MONTH($E206)-1)/12)*$H206</f>
        <v>0</v>
      </c>
      <c r="S206" s="197">
        <f>(SUM('1.  LRAMVA Summary'!N$55:N$87)+SUM('1.  LRAMVA Summary'!N$88:N$89)*(MONTH($E206)-1)/12)*$H206</f>
        <v>0</v>
      </c>
      <c r="T206" s="197">
        <f>(SUM('1.  LRAMVA Summary'!O$55:O$87)+SUM('1.  LRAMVA Summary'!O$88:O$89)*(MONTH($E206)-1)/12)*$H206</f>
        <v>0</v>
      </c>
      <c r="U206" s="197">
        <f>(SUM('1.  LRAMVA Summary'!P$55:P$87)+SUM('1.  LRAMVA Summary'!P$88:P$89)*(MONTH($E206)-1)/12)*$H206</f>
        <v>0</v>
      </c>
      <c r="V206" s="197">
        <f>(SUM('1.  LRAMVA Summary'!Q$55:Q$87)+SUM('1.  LRAMVA Summary'!Q$88:Q$89)*(MONTH($E206)-1)/12)*$H206</f>
        <v>0</v>
      </c>
      <c r="W206" s="198">
        <f>SUM(I206:V206)</f>
        <v>0</v>
      </c>
    </row>
    <row r="207" spans="5:23" ht="15.75" thickBot="1">
      <c r="E207" s="183" t="s">
        <v>1280</v>
      </c>
      <c r="F207" s="183"/>
      <c r="G207" s="184"/>
      <c r="H207" s="185"/>
      <c r="I207" s="186">
        <f>SUM(I194:I206)</f>
        <v>0</v>
      </c>
      <c r="J207" s="186">
        <f>SUM(J194:J206)</f>
        <v>7089.4498733083756</v>
      </c>
      <c r="K207" s="186">
        <f t="shared" ref="K207:V207" si="107">SUM(K194:K206)</f>
        <v>9844.2052684023129</v>
      </c>
      <c r="L207" s="186">
        <f t="shared" si="107"/>
        <v>1137.8376862374801</v>
      </c>
      <c r="M207" s="186">
        <f t="shared" si="107"/>
        <v>0</v>
      </c>
      <c r="N207" s="186">
        <f t="shared" si="107"/>
        <v>0</v>
      </c>
      <c r="O207" s="186">
        <f t="shared" si="107"/>
        <v>0</v>
      </c>
      <c r="P207" s="186">
        <f t="shared" si="107"/>
        <v>0</v>
      </c>
      <c r="Q207" s="186">
        <f t="shared" si="107"/>
        <v>0</v>
      </c>
      <c r="R207" s="186">
        <f t="shared" si="107"/>
        <v>0</v>
      </c>
      <c r="S207" s="186">
        <f t="shared" si="107"/>
        <v>0</v>
      </c>
      <c r="T207" s="186">
        <f t="shared" si="107"/>
        <v>0</v>
      </c>
      <c r="U207" s="186">
        <f t="shared" si="107"/>
        <v>0</v>
      </c>
      <c r="V207" s="186">
        <f t="shared" si="107"/>
        <v>0</v>
      </c>
      <c r="W207" s="186">
        <f>SUM(W194:W206)</f>
        <v>18071.492827948168</v>
      </c>
    </row>
    <row r="208" spans="5:23" ht="15.75" thickTop="1">
      <c r="E208" s="711" t="s">
        <v>67</v>
      </c>
      <c r="F208" s="711"/>
      <c r="G208" s="712"/>
      <c r="H208" s="713"/>
      <c r="I208" s="714"/>
      <c r="J208" s="714"/>
      <c r="K208" s="714"/>
      <c r="L208" s="714"/>
      <c r="M208" s="714"/>
      <c r="N208" s="714"/>
      <c r="O208" s="714"/>
      <c r="P208" s="714"/>
      <c r="Q208" s="714"/>
      <c r="R208" s="714"/>
      <c r="S208" s="714"/>
      <c r="T208" s="714"/>
      <c r="U208" s="714"/>
      <c r="V208" s="714"/>
      <c r="W208" s="715"/>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34"/>
  <sheetViews>
    <sheetView topLeftCell="T19" zoomScale="90" zoomScaleNormal="90" workbookViewId="0">
      <selection activeCell="BA136" sqref="BA136"/>
    </sheetView>
  </sheetViews>
  <sheetFormatPr defaultColWidth="9" defaultRowHeight="15" outlineLevelRow="1"/>
  <cols>
    <col min="1" max="1" width="6" style="1" customWidth="1"/>
    <col min="2" max="2" width="24.285156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50" customWidth="1"/>
    <col min="11" max="11" width="2" style="1" customWidth="1"/>
    <col min="12" max="18" width="0" style="1" hidden="1" customWidth="1"/>
    <col min="19" max="41" width="9" style="1"/>
    <col min="42" max="42" width="2" style="1" customWidth="1"/>
    <col min="43" max="43" width="12.5703125" style="1" hidden="1" customWidth="1"/>
    <col min="44" max="49" width="12" style="1" hidden="1" customWidth="1"/>
    <col min="50"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0" t="s">
        <v>171</v>
      </c>
      <c r="D12" s="99" t="s">
        <v>175</v>
      </c>
      <c r="E12" s="13"/>
      <c r="F12" s="147"/>
      <c r="G12" s="148"/>
      <c r="H12" s="149"/>
      <c r="I12" s="1"/>
      <c r="J12" s="1"/>
      <c r="K12" s="149"/>
      <c r="L12" s="147"/>
      <c r="M12" s="147"/>
      <c r="N12" s="147"/>
      <c r="O12" s="147"/>
      <c r="P12" s="147"/>
      <c r="Q12" s="150"/>
    </row>
    <row r="13" spans="2:33" ht="25.5" customHeight="1" outlineLevel="1" thickBot="1">
      <c r="B13" s="90"/>
      <c r="D13" s="552" t="s">
        <v>405</v>
      </c>
      <c r="E13" s="13"/>
      <c r="F13" s="147"/>
      <c r="G13" s="148"/>
      <c r="H13" s="149"/>
      <c r="I13" s="1"/>
      <c r="J13" s="1"/>
      <c r="K13" s="149"/>
      <c r="L13" s="147"/>
      <c r="M13" s="147"/>
      <c r="N13" s="147"/>
      <c r="O13" s="147"/>
      <c r="P13" s="147"/>
      <c r="Q13" s="150"/>
    </row>
    <row r="14" spans="2:33" ht="30" customHeight="1" outlineLevel="1" thickBot="1">
      <c r="B14" s="30"/>
      <c r="D14" s="530" t="s">
        <v>548</v>
      </c>
      <c r="I14" s="1"/>
      <c r="J14" s="1"/>
    </row>
    <row r="15" spans="2:33" ht="26.25" customHeight="1" outlineLevel="1">
      <c r="C15" s="30"/>
      <c r="I15" s="1"/>
      <c r="J15" s="1"/>
    </row>
    <row r="16" spans="2:33" ht="23.25" customHeight="1" outlineLevel="1">
      <c r="B16" s="91" t="s">
        <v>502</v>
      </c>
      <c r="C16" s="30"/>
      <c r="D16" s="531" t="s">
        <v>601</v>
      </c>
      <c r="E16" s="526"/>
      <c r="F16" s="526"/>
      <c r="G16" s="534"/>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row>
    <row r="17" spans="2:73" ht="23.25" customHeight="1" outlineLevel="1">
      <c r="B17" s="597" t="s">
        <v>595</v>
      </c>
      <c r="C17" s="30"/>
      <c r="D17" s="531" t="s">
        <v>578</v>
      </c>
      <c r="E17" s="526"/>
      <c r="F17" s="526"/>
      <c r="G17" s="534"/>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c r="AE17" s="526"/>
      <c r="AF17" s="526"/>
      <c r="AG17" s="526"/>
    </row>
    <row r="18" spans="2:73" ht="23.25" customHeight="1" outlineLevel="1">
      <c r="C18" s="30"/>
      <c r="D18" s="531" t="s">
        <v>607</v>
      </c>
      <c r="E18" s="526"/>
      <c r="F18" s="526"/>
      <c r="G18" s="534"/>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row>
    <row r="19" spans="2:73" ht="23.25" customHeight="1" outlineLevel="1">
      <c r="C19" s="30"/>
      <c r="D19" s="531" t="s">
        <v>606</v>
      </c>
      <c r="E19" s="526"/>
      <c r="F19" s="526"/>
      <c r="G19" s="534"/>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row>
    <row r="20" spans="2:73" ht="23.25" customHeight="1" outlineLevel="1">
      <c r="C20" s="30"/>
      <c r="D20" s="531" t="s">
        <v>608</v>
      </c>
      <c r="E20" s="526"/>
      <c r="F20" s="526"/>
      <c r="G20" s="534"/>
      <c r="H20" s="526"/>
      <c r="I20" s="526"/>
      <c r="J20" s="526"/>
      <c r="K20" s="526"/>
      <c r="L20" s="526"/>
      <c r="M20" s="526"/>
      <c r="N20" s="526"/>
      <c r="O20" s="526"/>
      <c r="P20" s="526"/>
      <c r="Q20" s="526"/>
      <c r="R20" s="526"/>
      <c r="S20" s="526"/>
      <c r="T20" s="526"/>
      <c r="U20" s="526"/>
      <c r="V20" s="526"/>
      <c r="W20" s="526"/>
      <c r="X20" s="526"/>
      <c r="Y20" s="526"/>
      <c r="Z20" s="526"/>
      <c r="AA20" s="526"/>
      <c r="AB20" s="526"/>
      <c r="AC20" s="526"/>
      <c r="AD20" s="526"/>
      <c r="AE20" s="526"/>
      <c r="AF20" s="526"/>
      <c r="AG20" s="526"/>
    </row>
    <row r="21" spans="2:73" ht="23.25" customHeight="1" outlineLevel="1">
      <c r="C21" s="30"/>
      <c r="D21" s="607" t="s">
        <v>616</v>
      </c>
      <c r="E21" s="526"/>
      <c r="F21" s="526"/>
      <c r="G21" s="534"/>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row>
    <row r="22" spans="2:73">
      <c r="I22" s="1"/>
      <c r="J22" s="1"/>
    </row>
    <row r="23" spans="2:73" ht="15.75">
      <c r="B23" s="151" t="s">
        <v>715</v>
      </c>
      <c r="H23" s="9"/>
      <c r="I23" s="9"/>
      <c r="J23" s="9"/>
    </row>
    <row r="24" spans="2:73" s="580" customFormat="1" ht="21" customHeight="1">
      <c r="B24" s="580" t="s">
        <v>586</v>
      </c>
      <c r="C24" s="1142" t="s">
        <v>587</v>
      </c>
      <c r="D24" s="1142"/>
      <c r="E24" s="1142"/>
      <c r="F24" s="1142"/>
      <c r="G24" s="1142"/>
      <c r="H24" s="588" t="s">
        <v>584</v>
      </c>
      <c r="I24" s="588" t="s">
        <v>583</v>
      </c>
      <c r="J24" s="588" t="s">
        <v>585</v>
      </c>
      <c r="L24" s="580" t="s">
        <v>587</v>
      </c>
      <c r="AQ24" s="580" t="s">
        <v>587</v>
      </c>
    </row>
    <row r="25" spans="2:73" s="216" customFormat="1" ht="49.5" customHeight="1">
      <c r="B25" s="212" t="s">
        <v>470</v>
      </c>
      <c r="C25" s="212" t="s">
        <v>211</v>
      </c>
      <c r="D25" s="212" t="s">
        <v>471</v>
      </c>
      <c r="E25" s="212" t="s">
        <v>208</v>
      </c>
      <c r="F25" s="212" t="s">
        <v>472</v>
      </c>
      <c r="G25" s="212" t="s">
        <v>473</v>
      </c>
      <c r="H25" s="212" t="s">
        <v>474</v>
      </c>
      <c r="I25" s="551" t="s">
        <v>576</v>
      </c>
      <c r="J25" s="557" t="s">
        <v>577</v>
      </c>
      <c r="K25" s="555"/>
      <c r="L25" s="213" t="s">
        <v>475</v>
      </c>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5"/>
      <c r="AQ25" s="213" t="s">
        <v>476</v>
      </c>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5"/>
    </row>
    <row r="26" spans="2:73" s="216" customFormat="1" ht="30" customHeight="1">
      <c r="B26" s="217"/>
      <c r="C26" s="217"/>
      <c r="D26" s="217"/>
      <c r="E26" s="217"/>
      <c r="F26" s="217"/>
      <c r="G26" s="217"/>
      <c r="H26" s="598"/>
      <c r="I26" s="549"/>
      <c r="J26" s="549"/>
      <c r="K26" s="556"/>
      <c r="L26" s="218">
        <v>2011</v>
      </c>
      <c r="M26" s="218">
        <v>2012</v>
      </c>
      <c r="N26" s="218">
        <v>2013</v>
      </c>
      <c r="O26" s="218">
        <v>2014</v>
      </c>
      <c r="P26" s="218">
        <v>2015</v>
      </c>
      <c r="Q26" s="218">
        <v>2016</v>
      </c>
      <c r="R26" s="218">
        <v>2017</v>
      </c>
      <c r="S26" s="218">
        <v>2018</v>
      </c>
      <c r="T26" s="218">
        <v>2019</v>
      </c>
      <c r="U26" s="218">
        <v>2020</v>
      </c>
      <c r="V26" s="218">
        <v>2021</v>
      </c>
      <c r="W26" s="218">
        <v>2022</v>
      </c>
      <c r="X26" s="218">
        <v>2023</v>
      </c>
      <c r="Y26" s="218">
        <v>2024</v>
      </c>
      <c r="Z26" s="218">
        <v>2025</v>
      </c>
      <c r="AA26" s="218">
        <v>2026</v>
      </c>
      <c r="AB26" s="218">
        <v>2027</v>
      </c>
      <c r="AC26" s="218">
        <v>2028</v>
      </c>
      <c r="AD26" s="218">
        <v>2029</v>
      </c>
      <c r="AE26" s="218">
        <v>2030</v>
      </c>
      <c r="AF26" s="218">
        <v>2031</v>
      </c>
      <c r="AG26" s="218">
        <v>2032</v>
      </c>
      <c r="AH26" s="218">
        <v>2033</v>
      </c>
      <c r="AI26" s="218">
        <v>2034</v>
      </c>
      <c r="AJ26" s="218">
        <v>2035</v>
      </c>
      <c r="AK26" s="218">
        <v>2036</v>
      </c>
      <c r="AL26" s="218">
        <v>2037</v>
      </c>
      <c r="AM26" s="218">
        <v>2038</v>
      </c>
      <c r="AN26" s="218">
        <v>2039</v>
      </c>
      <c r="AO26" s="218">
        <v>2040</v>
      </c>
      <c r="AQ26" s="218">
        <v>2011</v>
      </c>
      <c r="AR26" s="218">
        <v>2012</v>
      </c>
      <c r="AS26" s="218">
        <v>2013</v>
      </c>
      <c r="AT26" s="218">
        <v>2014</v>
      </c>
      <c r="AU26" s="218">
        <v>2015</v>
      </c>
      <c r="AV26" s="218">
        <v>2016</v>
      </c>
      <c r="AW26" s="218">
        <v>2017</v>
      </c>
      <c r="AX26" s="218">
        <v>2018</v>
      </c>
      <c r="AY26" s="218">
        <v>2019</v>
      </c>
      <c r="AZ26" s="218">
        <v>2020</v>
      </c>
      <c r="BA26" s="218">
        <v>2021</v>
      </c>
      <c r="BB26" s="218">
        <v>2022</v>
      </c>
      <c r="BC26" s="218">
        <v>2023</v>
      </c>
      <c r="BD26" s="218">
        <v>2024</v>
      </c>
      <c r="BE26" s="218">
        <v>2025</v>
      </c>
      <c r="BF26" s="218">
        <v>2026</v>
      </c>
      <c r="BG26" s="218">
        <v>2027</v>
      </c>
      <c r="BH26" s="218">
        <v>2028</v>
      </c>
      <c r="BI26" s="218">
        <v>2029</v>
      </c>
      <c r="BJ26" s="218">
        <v>2030</v>
      </c>
      <c r="BK26" s="218">
        <v>2031</v>
      </c>
      <c r="BL26" s="218">
        <v>2032</v>
      </c>
      <c r="BM26" s="218">
        <v>2033</v>
      </c>
      <c r="BN26" s="218">
        <v>2034</v>
      </c>
      <c r="BO26" s="218">
        <v>2035</v>
      </c>
      <c r="BP26" s="218">
        <v>2036</v>
      </c>
      <c r="BQ26" s="218">
        <v>2037</v>
      </c>
      <c r="BR26" s="218">
        <v>2038</v>
      </c>
      <c r="BS26" s="218">
        <v>2039</v>
      </c>
      <c r="BT26" s="218">
        <v>2040</v>
      </c>
    </row>
    <row r="27" spans="2:73" s="13" customFormat="1" ht="15.75">
      <c r="B27" s="1062" t="s">
        <v>1110</v>
      </c>
      <c r="C27" s="1062" t="s">
        <v>1104</v>
      </c>
      <c r="D27" s="1062" t="s">
        <v>22</v>
      </c>
      <c r="E27" s="1062" t="s">
        <v>1098</v>
      </c>
      <c r="F27" s="1062" t="s">
        <v>1121</v>
      </c>
      <c r="G27" s="1062" t="s">
        <v>1100</v>
      </c>
      <c r="H27" s="1062">
        <v>2011</v>
      </c>
      <c r="I27" s="558" t="s">
        <v>564</v>
      </c>
      <c r="J27" s="558" t="s">
        <v>582</v>
      </c>
      <c r="K27" s="39"/>
      <c r="L27" s="601"/>
      <c r="M27" s="602"/>
      <c r="N27" s="602"/>
      <c r="O27" s="602"/>
      <c r="P27" s="602"/>
      <c r="Q27" s="602"/>
      <c r="R27" s="602"/>
      <c r="S27" s="602">
        <f>+'2011-2014 LDC Savings Persisten'!V63</f>
        <v>283.01727667180302</v>
      </c>
      <c r="T27" s="602">
        <f>+'2011-2014 LDC Savings Persisten'!W63</f>
        <v>228.33658535053877</v>
      </c>
      <c r="U27" s="602">
        <f>+'2011-2014 LDC Savings Persisten'!X63</f>
        <v>228.33658535053877</v>
      </c>
      <c r="V27" s="602">
        <f>+'2011-2014 LDC Savings Persisten'!Y63</f>
        <v>5.629368775326177</v>
      </c>
      <c r="W27" s="602">
        <f>+'2011-2014 LDC Savings Persisten'!Z63</f>
        <v>0</v>
      </c>
      <c r="X27" s="602">
        <f>+'2011-2014 LDC Savings Persisten'!AA63</f>
        <v>0</v>
      </c>
      <c r="Y27" s="602">
        <f>+'2011-2014 LDC Savings Persisten'!AB63</f>
        <v>0</v>
      </c>
      <c r="Z27" s="602">
        <f>+'2011-2014 LDC Savings Persisten'!AC63</f>
        <v>0</v>
      </c>
      <c r="AA27" s="602">
        <f>+'2011-2014 LDC Savings Persisten'!AD63</f>
        <v>0</v>
      </c>
      <c r="AB27" s="602">
        <f>+'2011-2014 LDC Savings Persisten'!AE63</f>
        <v>0</v>
      </c>
      <c r="AC27" s="602">
        <f>+'2011-2014 LDC Savings Persisten'!AF63</f>
        <v>0</v>
      </c>
      <c r="AD27" s="602">
        <f>+'2011-2014 LDC Savings Persisten'!AG63</f>
        <v>0</v>
      </c>
      <c r="AE27" s="602">
        <f>+'2011-2014 LDC Savings Persisten'!AH63</f>
        <v>0</v>
      </c>
      <c r="AF27" s="602">
        <f>+'2011-2014 LDC Savings Persisten'!AI63</f>
        <v>0</v>
      </c>
      <c r="AG27" s="602">
        <f>+'2011-2014 LDC Savings Persisten'!AJ63</f>
        <v>0</v>
      </c>
      <c r="AH27" s="602">
        <f>+'2011-2014 LDC Savings Persisten'!AK63</f>
        <v>0</v>
      </c>
      <c r="AI27" s="602">
        <f>+'2011-2014 LDC Savings Persisten'!AL63</f>
        <v>0</v>
      </c>
      <c r="AJ27" s="602">
        <f>+'2011-2014 LDC Savings Persisten'!AM63</f>
        <v>0</v>
      </c>
      <c r="AK27" s="602">
        <f>+'2011-2014 LDC Savings Persisten'!AN63</f>
        <v>0</v>
      </c>
      <c r="AL27" s="602">
        <f>+'2011-2014 LDC Savings Persisten'!AO63</f>
        <v>0</v>
      </c>
      <c r="AM27" s="602">
        <f>+'2011-2014 LDC Savings Persisten'!AP63</f>
        <v>0</v>
      </c>
      <c r="AN27" s="602">
        <f>+'2011-2014 LDC Savings Persisten'!AQ63</f>
        <v>0</v>
      </c>
      <c r="AO27" s="602">
        <f>+'2011-2014 LDC Savings Persisten'!AR63</f>
        <v>0</v>
      </c>
      <c r="AP27" s="39"/>
      <c r="AQ27" s="601"/>
      <c r="AR27" s="602"/>
      <c r="AS27" s="602"/>
      <c r="AT27" s="602"/>
      <c r="AU27" s="602"/>
      <c r="AV27" s="602"/>
      <c r="AW27" s="602"/>
      <c r="AX27" s="602">
        <f>+'2011-2014 LDC Savings Persisten'!BA63</f>
        <v>1660494.3856609801</v>
      </c>
      <c r="AY27" s="602">
        <f>+'2011-2014 LDC Savings Persisten'!BB63</f>
        <v>1461869.2111511116</v>
      </c>
      <c r="AZ27" s="602">
        <f>+'2011-2014 LDC Savings Persisten'!BC63</f>
        <v>1461869.2111511116</v>
      </c>
      <c r="BA27" s="602">
        <f>+'2011-2014 LDC Savings Persisten'!BD63</f>
        <v>138164.66129369556</v>
      </c>
      <c r="BB27" s="602">
        <f>+'2011-2014 LDC Savings Persisten'!BE63</f>
        <v>0</v>
      </c>
      <c r="BC27" s="602">
        <f>+'2011-2014 LDC Savings Persisten'!BF63</f>
        <v>0</v>
      </c>
      <c r="BD27" s="602">
        <f>+'2011-2014 LDC Savings Persisten'!BG63</f>
        <v>0</v>
      </c>
      <c r="BE27" s="602">
        <f>+'2011-2014 LDC Savings Persisten'!BH63</f>
        <v>0</v>
      </c>
      <c r="BF27" s="602">
        <f>+'2011-2014 LDC Savings Persisten'!BI63</f>
        <v>0</v>
      </c>
      <c r="BG27" s="602">
        <f>+'2011-2014 LDC Savings Persisten'!BJ63</f>
        <v>0</v>
      </c>
      <c r="BH27" s="602">
        <f>+'2011-2014 LDC Savings Persisten'!BK63</f>
        <v>0</v>
      </c>
      <c r="BI27" s="602">
        <f>+'2011-2014 LDC Savings Persisten'!BL63</f>
        <v>0</v>
      </c>
      <c r="BJ27" s="602">
        <f>+'2011-2014 LDC Savings Persisten'!BM63</f>
        <v>0</v>
      </c>
      <c r="BK27" s="602">
        <f>+'2011-2014 LDC Savings Persisten'!BN63</f>
        <v>0</v>
      </c>
      <c r="BL27" s="602">
        <f>+'2011-2014 LDC Savings Persisten'!BO63</f>
        <v>0</v>
      </c>
      <c r="BM27" s="602">
        <f>+'2011-2014 LDC Savings Persisten'!BP63</f>
        <v>0</v>
      </c>
      <c r="BN27" s="602">
        <f>+'2011-2014 LDC Savings Persisten'!BQ63</f>
        <v>0</v>
      </c>
      <c r="BO27" s="602">
        <f>+'2011-2014 LDC Savings Persisten'!BR63</f>
        <v>0</v>
      </c>
      <c r="BP27" s="602">
        <f>+'2011-2014 LDC Savings Persisten'!BS63</f>
        <v>0</v>
      </c>
      <c r="BQ27" s="602">
        <f>+'2011-2014 LDC Savings Persisten'!BT63</f>
        <v>0</v>
      </c>
      <c r="BR27" s="602">
        <f>+'2011-2014 LDC Savings Persisten'!BU63</f>
        <v>0</v>
      </c>
      <c r="BS27" s="602">
        <f>+'2011-2014 LDC Savings Persisten'!BV63</f>
        <v>0</v>
      </c>
      <c r="BT27" s="602">
        <f>+'2011-2014 LDC Savings Persisten'!BW63</f>
        <v>0</v>
      </c>
      <c r="BU27" s="1"/>
    </row>
    <row r="28" spans="2:73" s="13" customFormat="1" ht="15.75">
      <c r="B28" s="1062" t="s">
        <v>1110</v>
      </c>
      <c r="C28" s="1062" t="s">
        <v>1108</v>
      </c>
      <c r="D28" s="1062" t="s">
        <v>3</v>
      </c>
      <c r="E28" s="1062" t="s">
        <v>1098</v>
      </c>
      <c r="F28" s="1062" t="s">
        <v>29</v>
      </c>
      <c r="G28" s="1062" t="s">
        <v>1100</v>
      </c>
      <c r="H28" s="1062">
        <v>2011</v>
      </c>
      <c r="I28" s="558" t="s">
        <v>564</v>
      </c>
      <c r="J28" s="558" t="s">
        <v>582</v>
      </c>
      <c r="K28" s="39"/>
      <c r="L28" s="601"/>
      <c r="M28" s="602"/>
      <c r="N28" s="602"/>
      <c r="O28" s="602"/>
      <c r="P28" s="602"/>
      <c r="Q28" s="602"/>
      <c r="R28" s="602"/>
      <c r="S28" s="602">
        <f>+'2011-2014 LDC Savings Persisten'!V60</f>
        <v>256.03823261252819</v>
      </c>
      <c r="T28" s="602">
        <f>+'2011-2014 LDC Savings Persisten'!W60</f>
        <v>256.03823261252819</v>
      </c>
      <c r="U28" s="602">
        <f>+'2011-2014 LDC Savings Persisten'!X60</f>
        <v>256.03823261252819</v>
      </c>
      <c r="V28" s="602">
        <f>+'2011-2014 LDC Savings Persisten'!Y60</f>
        <v>256.03823261252819</v>
      </c>
      <c r="W28" s="602">
        <f>+'2011-2014 LDC Savings Persisten'!Z60</f>
        <v>256.03823261252819</v>
      </c>
      <c r="X28" s="602">
        <f>+'2011-2014 LDC Savings Persisten'!AA60</f>
        <v>256.03823261252819</v>
      </c>
      <c r="Y28" s="602">
        <f>+'2011-2014 LDC Savings Persisten'!AB60</f>
        <v>256.03823261252819</v>
      </c>
      <c r="Z28" s="602">
        <f>+'2011-2014 LDC Savings Persisten'!AC60</f>
        <v>256.03823261252819</v>
      </c>
      <c r="AA28" s="602">
        <f>+'2011-2014 LDC Savings Persisten'!AD60</f>
        <v>256.03823261252819</v>
      </c>
      <c r="AB28" s="602">
        <f>+'2011-2014 LDC Savings Persisten'!AE60</f>
        <v>256.03823261252819</v>
      </c>
      <c r="AC28" s="602">
        <f>+'2011-2014 LDC Savings Persisten'!AF60</f>
        <v>256.03823261252819</v>
      </c>
      <c r="AD28" s="602">
        <f>+'2011-2014 LDC Savings Persisten'!AG60</f>
        <v>207.85665217617645</v>
      </c>
      <c r="AE28" s="602">
        <f>+'2011-2014 LDC Savings Persisten'!AH60</f>
        <v>0</v>
      </c>
      <c r="AF28" s="602">
        <f>+'2011-2014 LDC Savings Persisten'!AI60</f>
        <v>0</v>
      </c>
      <c r="AG28" s="602">
        <f>+'2011-2014 LDC Savings Persisten'!AJ60</f>
        <v>0</v>
      </c>
      <c r="AH28" s="602">
        <f>+'2011-2014 LDC Savings Persisten'!AK60</f>
        <v>0</v>
      </c>
      <c r="AI28" s="602">
        <f>+'2011-2014 LDC Savings Persisten'!AL60</f>
        <v>0</v>
      </c>
      <c r="AJ28" s="602">
        <f>+'2011-2014 LDC Savings Persisten'!AM60</f>
        <v>0</v>
      </c>
      <c r="AK28" s="602">
        <f>+'2011-2014 LDC Savings Persisten'!AN60</f>
        <v>0</v>
      </c>
      <c r="AL28" s="602">
        <f>+'2011-2014 LDC Savings Persisten'!AO60</f>
        <v>0</v>
      </c>
      <c r="AM28" s="602">
        <f>+'2011-2014 LDC Savings Persisten'!AP60</f>
        <v>0</v>
      </c>
      <c r="AN28" s="602">
        <f>+'2011-2014 LDC Savings Persisten'!AQ60</f>
        <v>0</v>
      </c>
      <c r="AO28" s="602">
        <f>+'2011-2014 LDC Savings Persisten'!AR60</f>
        <v>0</v>
      </c>
      <c r="AP28" s="39"/>
      <c r="AQ28" s="601"/>
      <c r="AR28" s="602"/>
      <c r="AS28" s="602"/>
      <c r="AT28" s="602"/>
      <c r="AU28" s="602"/>
      <c r="AV28" s="602"/>
      <c r="AW28" s="602"/>
      <c r="AX28" s="602">
        <f>+'2011-2014 LDC Savings Persisten'!BA60</f>
        <v>470201.88961928355</v>
      </c>
      <c r="AY28" s="602">
        <f>+'2011-2014 LDC Savings Persisten'!BB60</f>
        <v>470201.88961928355</v>
      </c>
      <c r="AZ28" s="602">
        <f>+'2011-2014 LDC Savings Persisten'!BC60</f>
        <v>470201.88961928355</v>
      </c>
      <c r="BA28" s="602">
        <f>+'2011-2014 LDC Savings Persisten'!BD60</f>
        <v>470201.88961928355</v>
      </c>
      <c r="BB28" s="602">
        <f>+'2011-2014 LDC Savings Persisten'!BE60</f>
        <v>470201.88961928355</v>
      </c>
      <c r="BC28" s="602">
        <f>+'2011-2014 LDC Savings Persisten'!BF60</f>
        <v>470201.88961928355</v>
      </c>
      <c r="BD28" s="602">
        <f>+'2011-2014 LDC Savings Persisten'!BG60</f>
        <v>470201.88961928355</v>
      </c>
      <c r="BE28" s="602">
        <f>+'2011-2014 LDC Savings Persisten'!BH60</f>
        <v>470201.88961928355</v>
      </c>
      <c r="BF28" s="602">
        <f>+'2011-2014 LDC Savings Persisten'!BI60</f>
        <v>470201.88961928355</v>
      </c>
      <c r="BG28" s="602">
        <f>+'2011-2014 LDC Savings Persisten'!BJ60</f>
        <v>470201.88961928355</v>
      </c>
      <c r="BH28" s="602">
        <f>+'2011-2014 LDC Savings Persisten'!BK60</f>
        <v>470201.88961928355</v>
      </c>
      <c r="BI28" s="602">
        <f>+'2011-2014 LDC Savings Persisten'!BL60</f>
        <v>427120.63742229762</v>
      </c>
      <c r="BJ28" s="602">
        <f>+'2011-2014 LDC Savings Persisten'!BM60</f>
        <v>0</v>
      </c>
      <c r="BK28" s="602">
        <f>+'2011-2014 LDC Savings Persisten'!BN60</f>
        <v>0</v>
      </c>
      <c r="BL28" s="602">
        <f>+'2011-2014 LDC Savings Persisten'!BO60</f>
        <v>0</v>
      </c>
      <c r="BM28" s="602">
        <f>+'2011-2014 LDC Savings Persisten'!BP60</f>
        <v>0</v>
      </c>
      <c r="BN28" s="602">
        <f>+'2011-2014 LDC Savings Persisten'!BQ60</f>
        <v>0</v>
      </c>
      <c r="BO28" s="602">
        <f>+'2011-2014 LDC Savings Persisten'!BR60</f>
        <v>0</v>
      </c>
      <c r="BP28" s="602">
        <f>+'2011-2014 LDC Savings Persisten'!BS60</f>
        <v>0</v>
      </c>
      <c r="BQ28" s="602">
        <f>+'2011-2014 LDC Savings Persisten'!BT60</f>
        <v>0</v>
      </c>
      <c r="BR28" s="602">
        <f>+'2011-2014 LDC Savings Persisten'!BU60</f>
        <v>0</v>
      </c>
      <c r="BS28" s="602">
        <f>+'2011-2014 LDC Savings Persisten'!BV60</f>
        <v>0</v>
      </c>
      <c r="BT28" s="602">
        <f>+'2011-2014 LDC Savings Persisten'!BW60</f>
        <v>0</v>
      </c>
      <c r="BU28" s="1"/>
    </row>
    <row r="29" spans="2:73" s="13" customFormat="1" ht="16.5" customHeight="1">
      <c r="B29" s="1062" t="s">
        <v>1110</v>
      </c>
      <c r="C29" s="1062" t="s">
        <v>1097</v>
      </c>
      <c r="D29" s="1062" t="s">
        <v>16</v>
      </c>
      <c r="E29" s="1062" t="s">
        <v>1098</v>
      </c>
      <c r="F29" s="1062" t="s">
        <v>1121</v>
      </c>
      <c r="G29" s="1062" t="s">
        <v>1100</v>
      </c>
      <c r="H29" s="1062">
        <v>2011</v>
      </c>
      <c r="I29" s="558" t="s">
        <v>564</v>
      </c>
      <c r="J29" s="558" t="s">
        <v>582</v>
      </c>
      <c r="K29" s="39"/>
      <c r="L29" s="601"/>
      <c r="M29" s="602"/>
      <c r="N29" s="602"/>
      <c r="O29" s="602"/>
      <c r="P29" s="602"/>
      <c r="Q29" s="602"/>
      <c r="R29" s="602"/>
      <c r="S29" s="602">
        <f>+'2011-2014 LDC Savings Persisten'!V65</f>
        <v>78.392313999999999</v>
      </c>
      <c r="T29" s="602">
        <f>+'2011-2014 LDC Savings Persisten'!W65</f>
        <v>78.392313999999999</v>
      </c>
      <c r="U29" s="602">
        <f>+'2011-2014 LDC Savings Persisten'!X65</f>
        <v>78.392313999999999</v>
      </c>
      <c r="V29" s="602">
        <f>+'2011-2014 LDC Savings Persisten'!Y65</f>
        <v>78.392313999999999</v>
      </c>
      <c r="W29" s="602">
        <f>+'2011-2014 LDC Savings Persisten'!Z65</f>
        <v>78.392313999999999</v>
      </c>
      <c r="X29" s="602">
        <f>+'2011-2014 LDC Savings Persisten'!AA65</f>
        <v>78.392313999999999</v>
      </c>
      <c r="Y29" s="602">
        <f>+'2011-2014 LDC Savings Persisten'!AB65</f>
        <v>0</v>
      </c>
      <c r="Z29" s="602">
        <f>+'2011-2014 LDC Savings Persisten'!AC65</f>
        <v>0</v>
      </c>
      <c r="AA29" s="602">
        <f>+'2011-2014 LDC Savings Persisten'!AD65</f>
        <v>0</v>
      </c>
      <c r="AB29" s="602">
        <f>+'2011-2014 LDC Savings Persisten'!AE65</f>
        <v>0</v>
      </c>
      <c r="AC29" s="602">
        <f>+'2011-2014 LDC Savings Persisten'!AF65</f>
        <v>0</v>
      </c>
      <c r="AD29" s="602">
        <f>+'2011-2014 LDC Savings Persisten'!AG65</f>
        <v>0</v>
      </c>
      <c r="AE29" s="602">
        <f>+'2011-2014 LDC Savings Persisten'!AH65</f>
        <v>0</v>
      </c>
      <c r="AF29" s="602">
        <f>+'2011-2014 LDC Savings Persisten'!AI65</f>
        <v>0</v>
      </c>
      <c r="AG29" s="602">
        <f>+'2011-2014 LDC Savings Persisten'!AJ65</f>
        <v>0</v>
      </c>
      <c r="AH29" s="602">
        <f>+'2011-2014 LDC Savings Persisten'!AK65</f>
        <v>0</v>
      </c>
      <c r="AI29" s="602">
        <f>+'2011-2014 LDC Savings Persisten'!AL65</f>
        <v>0</v>
      </c>
      <c r="AJ29" s="602">
        <f>+'2011-2014 LDC Savings Persisten'!AM65</f>
        <v>0</v>
      </c>
      <c r="AK29" s="602">
        <f>+'2011-2014 LDC Savings Persisten'!AN65</f>
        <v>0</v>
      </c>
      <c r="AL29" s="602">
        <f>+'2011-2014 LDC Savings Persisten'!AO65</f>
        <v>0</v>
      </c>
      <c r="AM29" s="602">
        <f>+'2011-2014 LDC Savings Persisten'!AP65</f>
        <v>0</v>
      </c>
      <c r="AN29" s="602">
        <f>+'2011-2014 LDC Savings Persisten'!AQ65</f>
        <v>0</v>
      </c>
      <c r="AO29" s="602">
        <f>+'2011-2014 LDC Savings Persisten'!AR65</f>
        <v>0</v>
      </c>
      <c r="AP29" s="39"/>
      <c r="AQ29" s="601"/>
      <c r="AR29" s="602"/>
      <c r="AS29" s="602"/>
      <c r="AT29" s="602"/>
      <c r="AU29" s="602"/>
      <c r="AV29" s="602"/>
      <c r="AW29" s="602"/>
      <c r="AX29" s="602">
        <f>+'2011-2014 LDC Savings Persisten'!BA65</f>
        <v>455514.21895980003</v>
      </c>
      <c r="AY29" s="602">
        <f>+'2011-2014 LDC Savings Persisten'!BB65</f>
        <v>455514.21895980003</v>
      </c>
      <c r="AZ29" s="602">
        <f>+'2011-2014 LDC Savings Persisten'!BC65</f>
        <v>455514.21895980003</v>
      </c>
      <c r="BA29" s="602">
        <f>+'2011-2014 LDC Savings Persisten'!BD65</f>
        <v>455514.21895980003</v>
      </c>
      <c r="BB29" s="602">
        <f>+'2011-2014 LDC Savings Persisten'!BE65</f>
        <v>455514.21895980003</v>
      </c>
      <c r="BC29" s="602">
        <f>+'2011-2014 LDC Savings Persisten'!BF65</f>
        <v>455514.21895980003</v>
      </c>
      <c r="BD29" s="602">
        <f>+'2011-2014 LDC Savings Persisten'!BG65</f>
        <v>0</v>
      </c>
      <c r="BE29" s="602">
        <f>+'2011-2014 LDC Savings Persisten'!BH65</f>
        <v>0</v>
      </c>
      <c r="BF29" s="602">
        <f>+'2011-2014 LDC Savings Persisten'!BI65</f>
        <v>0</v>
      </c>
      <c r="BG29" s="602">
        <f>+'2011-2014 LDC Savings Persisten'!BJ65</f>
        <v>0</v>
      </c>
      <c r="BH29" s="602">
        <f>+'2011-2014 LDC Savings Persisten'!BK65</f>
        <v>0</v>
      </c>
      <c r="BI29" s="602">
        <f>+'2011-2014 LDC Savings Persisten'!BL65</f>
        <v>0</v>
      </c>
      <c r="BJ29" s="602">
        <f>+'2011-2014 LDC Savings Persisten'!BM65</f>
        <v>0</v>
      </c>
      <c r="BK29" s="602">
        <f>+'2011-2014 LDC Savings Persisten'!BN65</f>
        <v>0</v>
      </c>
      <c r="BL29" s="602">
        <f>+'2011-2014 LDC Savings Persisten'!BO65</f>
        <v>0</v>
      </c>
      <c r="BM29" s="602">
        <f>+'2011-2014 LDC Savings Persisten'!BP65</f>
        <v>0</v>
      </c>
      <c r="BN29" s="602">
        <f>+'2011-2014 LDC Savings Persisten'!BQ65</f>
        <v>0</v>
      </c>
      <c r="BO29" s="602">
        <f>+'2011-2014 LDC Savings Persisten'!BR65</f>
        <v>0</v>
      </c>
      <c r="BP29" s="602">
        <f>+'2011-2014 LDC Savings Persisten'!BS65</f>
        <v>0</v>
      </c>
      <c r="BQ29" s="602">
        <f>+'2011-2014 LDC Savings Persisten'!BT65</f>
        <v>0</v>
      </c>
      <c r="BR29" s="602">
        <f>+'2011-2014 LDC Savings Persisten'!BU65</f>
        <v>0</v>
      </c>
      <c r="BS29" s="602">
        <f>+'2011-2014 LDC Savings Persisten'!BV65</f>
        <v>0</v>
      </c>
      <c r="BT29" s="602">
        <f>+'2011-2014 LDC Savings Persisten'!BW65</f>
        <v>0</v>
      </c>
      <c r="BU29" s="1"/>
    </row>
    <row r="30" spans="2:73" s="13" customFormat="1" ht="15.75">
      <c r="B30" s="1062" t="s">
        <v>1110</v>
      </c>
      <c r="C30" s="1062" t="s">
        <v>1097</v>
      </c>
      <c r="D30" s="1062" t="s">
        <v>17</v>
      </c>
      <c r="E30" s="1062" t="s">
        <v>1098</v>
      </c>
      <c r="F30" s="1062" t="s">
        <v>1121</v>
      </c>
      <c r="G30" s="1062" t="s">
        <v>1100</v>
      </c>
      <c r="H30" s="1062">
        <v>2011</v>
      </c>
      <c r="I30" s="558" t="s">
        <v>564</v>
      </c>
      <c r="J30" s="558" t="s">
        <v>582</v>
      </c>
      <c r="K30" s="39"/>
      <c r="L30" s="601"/>
      <c r="M30" s="602"/>
      <c r="N30" s="602"/>
      <c r="O30" s="602"/>
      <c r="P30" s="602"/>
      <c r="Q30" s="602"/>
      <c r="R30" s="602"/>
      <c r="S30" s="602">
        <f>+'2011-2014 LDC Savings Persisten'!V66</f>
        <v>29.461608114787534</v>
      </c>
      <c r="T30" s="602">
        <f>+'2011-2014 LDC Savings Persisten'!W66</f>
        <v>29.461608114787534</v>
      </c>
      <c r="U30" s="602">
        <f>+'2011-2014 LDC Savings Persisten'!X66</f>
        <v>29.461608114787534</v>
      </c>
      <c r="V30" s="602">
        <f>+'2011-2014 LDC Savings Persisten'!Y66</f>
        <v>29.461608114787534</v>
      </c>
      <c r="W30" s="602">
        <f>+'2011-2014 LDC Savings Persisten'!Z66</f>
        <v>29.461608114787534</v>
      </c>
      <c r="X30" s="602">
        <f>+'2011-2014 LDC Savings Persisten'!AA66</f>
        <v>29.461608114787534</v>
      </c>
      <c r="Y30" s="602">
        <f>+'2011-2014 LDC Savings Persisten'!AB66</f>
        <v>29.461608114787534</v>
      </c>
      <c r="Z30" s="602">
        <f>+'2011-2014 LDC Savings Persisten'!AC66</f>
        <v>29.461608114787534</v>
      </c>
      <c r="AA30" s="602">
        <f>+'2011-2014 LDC Savings Persisten'!AD66</f>
        <v>29.461608114787534</v>
      </c>
      <c r="AB30" s="602">
        <f>+'2011-2014 LDC Savings Persisten'!AE66</f>
        <v>29.461608114787534</v>
      </c>
      <c r="AC30" s="602">
        <f>+'2011-2014 LDC Savings Persisten'!AF66</f>
        <v>29.461608114787534</v>
      </c>
      <c r="AD30" s="602">
        <f>+'2011-2014 LDC Savings Persisten'!AG66</f>
        <v>29.461608114787534</v>
      </c>
      <c r="AE30" s="602">
        <f>+'2011-2014 LDC Savings Persisten'!AH66</f>
        <v>29.461608114787534</v>
      </c>
      <c r="AF30" s="602">
        <f>+'2011-2014 LDC Savings Persisten'!AI66</f>
        <v>29.461608114787534</v>
      </c>
      <c r="AG30" s="602">
        <f>+'2011-2014 LDC Savings Persisten'!AJ66</f>
        <v>29.461608114787534</v>
      </c>
      <c r="AH30" s="602">
        <f>+'2011-2014 LDC Savings Persisten'!AK66</f>
        <v>29.461608114787534</v>
      </c>
      <c r="AI30" s="602">
        <f>+'2011-2014 LDC Savings Persisten'!AL66</f>
        <v>29.461608114787534</v>
      </c>
      <c r="AJ30" s="602">
        <f>+'2011-2014 LDC Savings Persisten'!AM66</f>
        <v>29.461608114787534</v>
      </c>
      <c r="AK30" s="602">
        <f>+'2011-2014 LDC Savings Persisten'!AN66</f>
        <v>29.461608114787534</v>
      </c>
      <c r="AL30" s="602">
        <f>+'2011-2014 LDC Savings Persisten'!AO66</f>
        <v>0</v>
      </c>
      <c r="AM30" s="602">
        <f>+'2011-2014 LDC Savings Persisten'!AP66</f>
        <v>0</v>
      </c>
      <c r="AN30" s="602">
        <f>+'2011-2014 LDC Savings Persisten'!AQ66</f>
        <v>0</v>
      </c>
      <c r="AO30" s="602">
        <f>+'2011-2014 LDC Savings Persisten'!AR66</f>
        <v>0</v>
      </c>
      <c r="AP30" s="39"/>
      <c r="AQ30" s="601"/>
      <c r="AR30" s="602"/>
      <c r="AS30" s="602"/>
      <c r="AT30" s="602"/>
      <c r="AU30" s="602"/>
      <c r="AV30" s="602"/>
      <c r="AW30" s="602"/>
      <c r="AX30" s="602">
        <f>+'2011-2014 LDC Savings Persisten'!BA66</f>
        <v>151314.81927754878</v>
      </c>
      <c r="AY30" s="602">
        <f>+'2011-2014 LDC Savings Persisten'!BB66</f>
        <v>151314.81927754878</v>
      </c>
      <c r="AZ30" s="602">
        <f>+'2011-2014 LDC Savings Persisten'!BC66</f>
        <v>151314.81927754878</v>
      </c>
      <c r="BA30" s="602">
        <f>+'2011-2014 LDC Savings Persisten'!BD66</f>
        <v>151314.81927754878</v>
      </c>
      <c r="BB30" s="602">
        <f>+'2011-2014 LDC Savings Persisten'!BE66</f>
        <v>151314.81927754878</v>
      </c>
      <c r="BC30" s="602">
        <f>+'2011-2014 LDC Savings Persisten'!BF66</f>
        <v>151314.81927754878</v>
      </c>
      <c r="BD30" s="602">
        <f>+'2011-2014 LDC Savings Persisten'!BG66</f>
        <v>151314.81927754878</v>
      </c>
      <c r="BE30" s="602">
        <f>+'2011-2014 LDC Savings Persisten'!BH66</f>
        <v>151314.81927754878</v>
      </c>
      <c r="BF30" s="602">
        <f>+'2011-2014 LDC Savings Persisten'!BI66</f>
        <v>151314.81927754878</v>
      </c>
      <c r="BG30" s="602">
        <f>+'2011-2014 LDC Savings Persisten'!BJ66</f>
        <v>151314.81927754878</v>
      </c>
      <c r="BH30" s="602">
        <f>+'2011-2014 LDC Savings Persisten'!BK66</f>
        <v>151314.81927754878</v>
      </c>
      <c r="BI30" s="602">
        <f>+'2011-2014 LDC Savings Persisten'!BL66</f>
        <v>151314.81927754878</v>
      </c>
      <c r="BJ30" s="602">
        <f>+'2011-2014 LDC Savings Persisten'!BM66</f>
        <v>151314.81927754878</v>
      </c>
      <c r="BK30" s="602">
        <f>+'2011-2014 LDC Savings Persisten'!BN66</f>
        <v>151314.81927754878</v>
      </c>
      <c r="BL30" s="602">
        <f>+'2011-2014 LDC Savings Persisten'!BO66</f>
        <v>151314.81927754878</v>
      </c>
      <c r="BM30" s="602">
        <f>+'2011-2014 LDC Savings Persisten'!BP66</f>
        <v>151314.81927754878</v>
      </c>
      <c r="BN30" s="602">
        <f>+'2011-2014 LDC Savings Persisten'!BQ66</f>
        <v>151314.81927754878</v>
      </c>
      <c r="BO30" s="602">
        <f>+'2011-2014 LDC Savings Persisten'!BR66</f>
        <v>151314.81927754878</v>
      </c>
      <c r="BP30" s="602">
        <f>+'2011-2014 LDC Savings Persisten'!BS66</f>
        <v>151314.81927754878</v>
      </c>
      <c r="BQ30" s="602">
        <f>+'2011-2014 LDC Savings Persisten'!BT66</f>
        <v>0</v>
      </c>
      <c r="BR30" s="602">
        <f>+'2011-2014 LDC Savings Persisten'!BU66</f>
        <v>0</v>
      </c>
      <c r="BS30" s="602">
        <f>+'2011-2014 LDC Savings Persisten'!BV66</f>
        <v>0</v>
      </c>
      <c r="BT30" s="602">
        <f>+'2011-2014 LDC Savings Persisten'!BW66</f>
        <v>0</v>
      </c>
      <c r="BU30" s="1"/>
    </row>
    <row r="31" spans="2:73" s="13" customFormat="1" ht="15.75">
      <c r="B31" s="1062" t="s">
        <v>208</v>
      </c>
      <c r="C31" s="1062" t="s">
        <v>1097</v>
      </c>
      <c r="D31" s="1062" t="s">
        <v>17</v>
      </c>
      <c r="E31" s="1062" t="s">
        <v>1098</v>
      </c>
      <c r="F31" s="1062" t="s">
        <v>1099</v>
      </c>
      <c r="G31" s="1062" t="s">
        <v>1100</v>
      </c>
      <c r="H31" s="1062">
        <v>2011</v>
      </c>
      <c r="I31" s="558" t="s">
        <v>567</v>
      </c>
      <c r="J31" s="558" t="s">
        <v>575</v>
      </c>
      <c r="K31" s="39"/>
      <c r="L31" s="601"/>
      <c r="M31" s="602"/>
      <c r="N31" s="602"/>
      <c r="O31" s="602"/>
      <c r="P31" s="602"/>
      <c r="Q31" s="602"/>
      <c r="R31" s="602"/>
      <c r="S31" s="602">
        <f>+'2011-2014 LDC Savings Persisten'!V2</f>
        <v>29.1</v>
      </c>
      <c r="T31" s="602">
        <f>+'2011-2014 LDC Savings Persisten'!W2</f>
        <v>29.1</v>
      </c>
      <c r="U31" s="602">
        <f>+'2011-2014 LDC Savings Persisten'!X2</f>
        <v>29.1</v>
      </c>
      <c r="V31" s="602">
        <f>+'2011-2014 LDC Savings Persisten'!Y2</f>
        <v>29.1</v>
      </c>
      <c r="W31" s="602">
        <f>+'2011-2014 LDC Savings Persisten'!Z2</f>
        <v>29.1</v>
      </c>
      <c r="X31" s="602">
        <f>+'2011-2014 LDC Savings Persisten'!AA2</f>
        <v>29.1</v>
      </c>
      <c r="Y31" s="602">
        <f>+'2011-2014 LDC Savings Persisten'!AB2</f>
        <v>29.1</v>
      </c>
      <c r="Z31" s="602">
        <f>+'2011-2014 LDC Savings Persisten'!AC2</f>
        <v>29.1</v>
      </c>
      <c r="AA31" s="602">
        <f>+'2011-2014 LDC Savings Persisten'!AD2</f>
        <v>29.1</v>
      </c>
      <c r="AB31" s="602">
        <f>+'2011-2014 LDC Savings Persisten'!AE2</f>
        <v>29.1</v>
      </c>
      <c r="AC31" s="602">
        <f>+'2011-2014 LDC Savings Persisten'!AF2</f>
        <v>29.1</v>
      </c>
      <c r="AD31" s="602">
        <f>+'2011-2014 LDC Savings Persisten'!AG2</f>
        <v>29.1</v>
      </c>
      <c r="AE31" s="602">
        <f>+'2011-2014 LDC Savings Persisten'!AH2</f>
        <v>29.1</v>
      </c>
      <c r="AF31" s="602">
        <f>+'2011-2014 LDC Savings Persisten'!AI2</f>
        <v>29.1</v>
      </c>
      <c r="AG31" s="602">
        <f>+'2011-2014 LDC Savings Persisten'!AJ2</f>
        <v>29.1</v>
      </c>
      <c r="AH31" s="602">
        <f>+'2011-2014 LDC Savings Persisten'!AK2</f>
        <v>29.1</v>
      </c>
      <c r="AI31" s="602">
        <f>+'2011-2014 LDC Savings Persisten'!AL2</f>
        <v>29.1</v>
      </c>
      <c r="AJ31" s="602">
        <f>+'2011-2014 LDC Savings Persisten'!AM2</f>
        <v>29.1</v>
      </c>
      <c r="AK31" s="602">
        <f>+'2011-2014 LDC Savings Persisten'!AN2</f>
        <v>0</v>
      </c>
      <c r="AL31" s="602">
        <f>+'2011-2014 LDC Savings Persisten'!AO2</f>
        <v>0</v>
      </c>
      <c r="AM31" s="602">
        <f>+'2011-2014 LDC Savings Persisten'!AP2</f>
        <v>0</v>
      </c>
      <c r="AN31" s="602">
        <f>+'2011-2014 LDC Savings Persisten'!AQ2</f>
        <v>0</v>
      </c>
      <c r="AO31" s="602">
        <f>+'2011-2014 LDC Savings Persisten'!AR2</f>
        <v>0</v>
      </c>
      <c r="AP31" s="39"/>
      <c r="AQ31" s="601"/>
      <c r="AR31" s="602"/>
      <c r="AS31" s="602"/>
      <c r="AT31" s="602"/>
      <c r="AU31" s="602"/>
      <c r="AV31" s="602"/>
      <c r="AW31" s="602"/>
      <c r="AX31" s="602">
        <f>+'2011-2014 LDC Savings Persisten'!BA2</f>
        <v>127966.5</v>
      </c>
      <c r="AY31" s="602">
        <f>+'2011-2014 LDC Savings Persisten'!BB2</f>
        <v>127966.5</v>
      </c>
      <c r="AZ31" s="602">
        <f>+'2011-2014 LDC Savings Persisten'!BC2</f>
        <v>127966.5</v>
      </c>
      <c r="BA31" s="602">
        <f>+'2011-2014 LDC Savings Persisten'!BD2</f>
        <v>127966.5</v>
      </c>
      <c r="BB31" s="602">
        <f>+'2011-2014 LDC Savings Persisten'!BE2</f>
        <v>127966.5</v>
      </c>
      <c r="BC31" s="602">
        <f>+'2011-2014 LDC Savings Persisten'!BF2</f>
        <v>127966.5</v>
      </c>
      <c r="BD31" s="602">
        <f>+'2011-2014 LDC Savings Persisten'!BG2</f>
        <v>127966.5</v>
      </c>
      <c r="BE31" s="602">
        <f>+'2011-2014 LDC Savings Persisten'!BH2</f>
        <v>127966.5</v>
      </c>
      <c r="BF31" s="602">
        <f>+'2011-2014 LDC Savings Persisten'!BI2</f>
        <v>127966.5</v>
      </c>
      <c r="BG31" s="602">
        <f>+'2011-2014 LDC Savings Persisten'!BJ2</f>
        <v>127966.5</v>
      </c>
      <c r="BH31" s="602">
        <f>+'2011-2014 LDC Savings Persisten'!BK2</f>
        <v>127966.5</v>
      </c>
      <c r="BI31" s="602">
        <f>+'2011-2014 LDC Savings Persisten'!BL2</f>
        <v>127966.5</v>
      </c>
      <c r="BJ31" s="602">
        <f>+'2011-2014 LDC Savings Persisten'!BM2</f>
        <v>127966.5</v>
      </c>
      <c r="BK31" s="602">
        <f>+'2011-2014 LDC Savings Persisten'!BN2</f>
        <v>127966.5</v>
      </c>
      <c r="BL31" s="602">
        <f>+'2011-2014 LDC Savings Persisten'!BO2</f>
        <v>127966.5</v>
      </c>
      <c r="BM31" s="602">
        <f>+'2011-2014 LDC Savings Persisten'!BP2</f>
        <v>127966.5</v>
      </c>
      <c r="BN31" s="602">
        <f>+'2011-2014 LDC Savings Persisten'!BQ2</f>
        <v>127966.5</v>
      </c>
      <c r="BO31" s="602">
        <f>+'2011-2014 LDC Savings Persisten'!BR2</f>
        <v>127966.5</v>
      </c>
      <c r="BP31" s="602">
        <f>+'2011-2014 LDC Savings Persisten'!BS2</f>
        <v>0</v>
      </c>
      <c r="BQ31" s="602">
        <f>+'2011-2014 LDC Savings Persisten'!BT2</f>
        <v>0</v>
      </c>
      <c r="BR31" s="602">
        <f>+'2011-2014 LDC Savings Persisten'!BU2</f>
        <v>0</v>
      </c>
      <c r="BS31" s="602">
        <f>+'2011-2014 LDC Savings Persisten'!BV2</f>
        <v>0</v>
      </c>
      <c r="BT31" s="602">
        <f>+'2011-2014 LDC Savings Persisten'!BW2</f>
        <v>0</v>
      </c>
      <c r="BU31" s="1"/>
    </row>
    <row r="32" spans="2:73" s="13" customFormat="1" ht="15.75">
      <c r="B32" s="1062" t="s">
        <v>1110</v>
      </c>
      <c r="C32" s="1062" t="s">
        <v>1104</v>
      </c>
      <c r="D32" s="1062" t="s">
        <v>21</v>
      </c>
      <c r="E32" s="1062" t="s">
        <v>1098</v>
      </c>
      <c r="F32" s="1062" t="s">
        <v>1121</v>
      </c>
      <c r="G32" s="1062" t="s">
        <v>1100</v>
      </c>
      <c r="H32" s="1062">
        <v>2011</v>
      </c>
      <c r="I32" s="558" t="s">
        <v>564</v>
      </c>
      <c r="J32" s="558" t="s">
        <v>582</v>
      </c>
      <c r="K32" s="39"/>
      <c r="L32" s="601"/>
      <c r="M32" s="602"/>
      <c r="N32" s="602"/>
      <c r="O32" s="602"/>
      <c r="P32" s="602"/>
      <c r="Q32" s="602"/>
      <c r="R32" s="602"/>
      <c r="S32" s="602">
        <f>+'2011-2014 LDC Savings Persisten'!V62</f>
        <v>28.211692833054439</v>
      </c>
      <c r="T32" s="602">
        <f>+'2011-2014 LDC Savings Persisten'!W62</f>
        <v>28.211692833054439</v>
      </c>
      <c r="U32" s="602">
        <f>+'2011-2014 LDC Savings Persisten'!X62</f>
        <v>28.211692833054439</v>
      </c>
      <c r="V32" s="602">
        <f>+'2011-2014 LDC Savings Persisten'!Y62</f>
        <v>24.820897602813524</v>
      </c>
      <c r="W32" s="602">
        <f>+'2011-2014 LDC Savings Persisten'!Z62</f>
        <v>24.820897602813524</v>
      </c>
      <c r="X32" s="602">
        <f>+'2011-2014 LDC Savings Persisten'!AA62</f>
        <v>0</v>
      </c>
      <c r="Y32" s="602">
        <f>+'2011-2014 LDC Savings Persisten'!AB62</f>
        <v>0</v>
      </c>
      <c r="Z32" s="602">
        <f>+'2011-2014 LDC Savings Persisten'!AC62</f>
        <v>0</v>
      </c>
      <c r="AA32" s="602">
        <f>+'2011-2014 LDC Savings Persisten'!AD62</f>
        <v>0</v>
      </c>
      <c r="AB32" s="602">
        <f>+'2011-2014 LDC Savings Persisten'!AE62</f>
        <v>0</v>
      </c>
      <c r="AC32" s="602">
        <f>+'2011-2014 LDC Savings Persisten'!AF62</f>
        <v>0</v>
      </c>
      <c r="AD32" s="602">
        <f>+'2011-2014 LDC Savings Persisten'!AG62</f>
        <v>0</v>
      </c>
      <c r="AE32" s="602">
        <f>+'2011-2014 LDC Savings Persisten'!AH62</f>
        <v>0</v>
      </c>
      <c r="AF32" s="602">
        <f>+'2011-2014 LDC Savings Persisten'!AI62</f>
        <v>0</v>
      </c>
      <c r="AG32" s="602">
        <f>+'2011-2014 LDC Savings Persisten'!AJ62</f>
        <v>0</v>
      </c>
      <c r="AH32" s="602">
        <f>+'2011-2014 LDC Savings Persisten'!AK62</f>
        <v>0</v>
      </c>
      <c r="AI32" s="602">
        <f>+'2011-2014 LDC Savings Persisten'!AL62</f>
        <v>0</v>
      </c>
      <c r="AJ32" s="602">
        <f>+'2011-2014 LDC Savings Persisten'!AM62</f>
        <v>0</v>
      </c>
      <c r="AK32" s="602">
        <f>+'2011-2014 LDC Savings Persisten'!AN62</f>
        <v>0</v>
      </c>
      <c r="AL32" s="602">
        <f>+'2011-2014 LDC Savings Persisten'!AO62</f>
        <v>0</v>
      </c>
      <c r="AM32" s="602">
        <f>+'2011-2014 LDC Savings Persisten'!AP62</f>
        <v>0</v>
      </c>
      <c r="AN32" s="602">
        <f>+'2011-2014 LDC Savings Persisten'!AQ62</f>
        <v>0</v>
      </c>
      <c r="AO32" s="602">
        <f>+'2011-2014 LDC Savings Persisten'!AR62</f>
        <v>0</v>
      </c>
      <c r="AP32" s="39"/>
      <c r="AQ32" s="601"/>
      <c r="AR32" s="602"/>
      <c r="AS32" s="602"/>
      <c r="AT32" s="602"/>
      <c r="AU32" s="602"/>
      <c r="AV32" s="602"/>
      <c r="AW32" s="602"/>
      <c r="AX32" s="602">
        <f>+'2011-2014 LDC Savings Persisten'!BA62</f>
        <v>87819.115629882566</v>
      </c>
      <c r="AY32" s="602">
        <f>+'2011-2014 LDC Savings Persisten'!BB62</f>
        <v>87819.115629882566</v>
      </c>
      <c r="AZ32" s="602">
        <f>+'2011-2014 LDC Savings Persisten'!BC62</f>
        <v>87819.115629882566</v>
      </c>
      <c r="BA32" s="602">
        <f>+'2011-2014 LDC Savings Persisten'!BD62</f>
        <v>65522.695254192127</v>
      </c>
      <c r="BB32" s="602">
        <f>+'2011-2014 LDC Savings Persisten'!BE62</f>
        <v>65522.695254192127</v>
      </c>
      <c r="BC32" s="602">
        <f>+'2011-2014 LDC Savings Persisten'!BF62</f>
        <v>0</v>
      </c>
      <c r="BD32" s="602">
        <f>+'2011-2014 LDC Savings Persisten'!BG62</f>
        <v>0</v>
      </c>
      <c r="BE32" s="602">
        <f>+'2011-2014 LDC Savings Persisten'!BH62</f>
        <v>0</v>
      </c>
      <c r="BF32" s="602">
        <f>+'2011-2014 LDC Savings Persisten'!BI62</f>
        <v>0</v>
      </c>
      <c r="BG32" s="602">
        <f>+'2011-2014 LDC Savings Persisten'!BJ62</f>
        <v>0</v>
      </c>
      <c r="BH32" s="602">
        <f>+'2011-2014 LDC Savings Persisten'!BK62</f>
        <v>0</v>
      </c>
      <c r="BI32" s="602">
        <f>+'2011-2014 LDC Savings Persisten'!BL62</f>
        <v>0</v>
      </c>
      <c r="BJ32" s="602">
        <f>+'2011-2014 LDC Savings Persisten'!BM62</f>
        <v>0</v>
      </c>
      <c r="BK32" s="602">
        <f>+'2011-2014 LDC Savings Persisten'!BN62</f>
        <v>0</v>
      </c>
      <c r="BL32" s="602">
        <f>+'2011-2014 LDC Savings Persisten'!BO62</f>
        <v>0</v>
      </c>
      <c r="BM32" s="602">
        <f>+'2011-2014 LDC Savings Persisten'!BP62</f>
        <v>0</v>
      </c>
      <c r="BN32" s="602">
        <f>+'2011-2014 LDC Savings Persisten'!BQ62</f>
        <v>0</v>
      </c>
      <c r="BO32" s="602">
        <f>+'2011-2014 LDC Savings Persisten'!BR62</f>
        <v>0</v>
      </c>
      <c r="BP32" s="602">
        <f>+'2011-2014 LDC Savings Persisten'!BS62</f>
        <v>0</v>
      </c>
      <c r="BQ32" s="602">
        <f>+'2011-2014 LDC Savings Persisten'!BT62</f>
        <v>0</v>
      </c>
      <c r="BR32" s="602">
        <f>+'2011-2014 LDC Savings Persisten'!BU62</f>
        <v>0</v>
      </c>
      <c r="BS32" s="602">
        <f>+'2011-2014 LDC Savings Persisten'!BV62</f>
        <v>0</v>
      </c>
      <c r="BT32" s="602">
        <f>+'2011-2014 LDC Savings Persisten'!BW62</f>
        <v>0</v>
      </c>
      <c r="BU32" s="1"/>
    </row>
    <row r="33" spans="2:73" s="13" customFormat="1" ht="15.75">
      <c r="B33" s="1062" t="s">
        <v>1110</v>
      </c>
      <c r="C33" s="1062" t="s">
        <v>1111</v>
      </c>
      <c r="D33" s="1062" t="s">
        <v>22</v>
      </c>
      <c r="E33" s="1062" t="s">
        <v>1098</v>
      </c>
      <c r="F33" s="1062" t="s">
        <v>1111</v>
      </c>
      <c r="G33" s="1062" t="s">
        <v>1100</v>
      </c>
      <c r="H33" s="1062">
        <v>2011</v>
      </c>
      <c r="I33" s="558" t="s">
        <v>564</v>
      </c>
      <c r="J33" s="558" t="s">
        <v>582</v>
      </c>
      <c r="K33" s="39"/>
      <c r="L33" s="601"/>
      <c r="M33" s="602"/>
      <c r="N33" s="602"/>
      <c r="O33" s="602"/>
      <c r="P33" s="602"/>
      <c r="Q33" s="602"/>
      <c r="R33" s="602"/>
      <c r="S33" s="602">
        <f>+'2011-2014 LDC Savings Persisten'!V64</f>
        <v>13.22230027785989</v>
      </c>
      <c r="T33" s="602">
        <f>+'2011-2014 LDC Savings Persisten'!W64</f>
        <v>13.22230027785989</v>
      </c>
      <c r="U33" s="602">
        <f>+'2011-2014 LDC Savings Persisten'!X64</f>
        <v>13.22230027785989</v>
      </c>
      <c r="V33" s="602">
        <f>+'2011-2014 LDC Savings Persisten'!Y64</f>
        <v>0</v>
      </c>
      <c r="W33" s="602">
        <f>+'2011-2014 LDC Savings Persisten'!Z64</f>
        <v>0</v>
      </c>
      <c r="X33" s="602">
        <f>+'2011-2014 LDC Savings Persisten'!AA64</f>
        <v>0</v>
      </c>
      <c r="Y33" s="602">
        <f>+'2011-2014 LDC Savings Persisten'!AB64</f>
        <v>0</v>
      </c>
      <c r="Z33" s="602">
        <f>+'2011-2014 LDC Savings Persisten'!AC64</f>
        <v>0</v>
      </c>
      <c r="AA33" s="602">
        <f>+'2011-2014 LDC Savings Persisten'!AD64</f>
        <v>0</v>
      </c>
      <c r="AB33" s="602">
        <f>+'2011-2014 LDC Savings Persisten'!AE64</f>
        <v>0</v>
      </c>
      <c r="AC33" s="602">
        <f>+'2011-2014 LDC Savings Persisten'!AF64</f>
        <v>0</v>
      </c>
      <c r="AD33" s="602">
        <f>+'2011-2014 LDC Savings Persisten'!AG64</f>
        <v>0</v>
      </c>
      <c r="AE33" s="602">
        <f>+'2011-2014 LDC Savings Persisten'!AH64</f>
        <v>0</v>
      </c>
      <c r="AF33" s="602">
        <f>+'2011-2014 LDC Savings Persisten'!AI64</f>
        <v>0</v>
      </c>
      <c r="AG33" s="602">
        <f>+'2011-2014 LDC Savings Persisten'!AJ64</f>
        <v>0</v>
      </c>
      <c r="AH33" s="602">
        <f>+'2011-2014 LDC Savings Persisten'!AK64</f>
        <v>0</v>
      </c>
      <c r="AI33" s="602">
        <f>+'2011-2014 LDC Savings Persisten'!AL64</f>
        <v>0</v>
      </c>
      <c r="AJ33" s="602">
        <f>+'2011-2014 LDC Savings Persisten'!AM64</f>
        <v>0</v>
      </c>
      <c r="AK33" s="602">
        <f>+'2011-2014 LDC Savings Persisten'!AN64</f>
        <v>0</v>
      </c>
      <c r="AL33" s="602">
        <f>+'2011-2014 LDC Savings Persisten'!AO64</f>
        <v>0</v>
      </c>
      <c r="AM33" s="602">
        <f>+'2011-2014 LDC Savings Persisten'!AP64</f>
        <v>0</v>
      </c>
      <c r="AN33" s="602">
        <f>+'2011-2014 LDC Savings Persisten'!AQ64</f>
        <v>0</v>
      </c>
      <c r="AO33" s="602">
        <f>+'2011-2014 LDC Savings Persisten'!AR64</f>
        <v>0</v>
      </c>
      <c r="AP33" s="39"/>
      <c r="AQ33" s="601"/>
      <c r="AR33" s="602"/>
      <c r="AS33" s="602"/>
      <c r="AT33" s="602"/>
      <c r="AU33" s="602"/>
      <c r="AV33" s="602"/>
      <c r="AW33" s="602"/>
      <c r="AX33" s="602">
        <f>+'2011-2014 LDC Savings Persisten'!BA64</f>
        <v>77895.920895787349</v>
      </c>
      <c r="AY33" s="602">
        <f>+'2011-2014 LDC Savings Persisten'!BB64</f>
        <v>77895.920895787349</v>
      </c>
      <c r="AZ33" s="602">
        <f>+'2011-2014 LDC Savings Persisten'!BC64</f>
        <v>77895.920895787349</v>
      </c>
      <c r="BA33" s="602">
        <f>+'2011-2014 LDC Savings Persisten'!BD64</f>
        <v>0</v>
      </c>
      <c r="BB33" s="602">
        <f>+'2011-2014 LDC Savings Persisten'!BE64</f>
        <v>0</v>
      </c>
      <c r="BC33" s="602">
        <f>+'2011-2014 LDC Savings Persisten'!BF64</f>
        <v>0</v>
      </c>
      <c r="BD33" s="602">
        <f>+'2011-2014 LDC Savings Persisten'!BG64</f>
        <v>0</v>
      </c>
      <c r="BE33" s="602">
        <f>+'2011-2014 LDC Savings Persisten'!BH64</f>
        <v>0</v>
      </c>
      <c r="BF33" s="602">
        <f>+'2011-2014 LDC Savings Persisten'!BI64</f>
        <v>0</v>
      </c>
      <c r="BG33" s="602">
        <f>+'2011-2014 LDC Savings Persisten'!BJ64</f>
        <v>0</v>
      </c>
      <c r="BH33" s="602">
        <f>+'2011-2014 LDC Savings Persisten'!BK64</f>
        <v>0</v>
      </c>
      <c r="BI33" s="602">
        <f>+'2011-2014 LDC Savings Persisten'!BL64</f>
        <v>0</v>
      </c>
      <c r="BJ33" s="602">
        <f>+'2011-2014 LDC Savings Persisten'!BM64</f>
        <v>0</v>
      </c>
      <c r="BK33" s="602">
        <f>+'2011-2014 LDC Savings Persisten'!BN64</f>
        <v>0</v>
      </c>
      <c r="BL33" s="602">
        <f>+'2011-2014 LDC Savings Persisten'!BO64</f>
        <v>0</v>
      </c>
      <c r="BM33" s="602">
        <f>+'2011-2014 LDC Savings Persisten'!BP64</f>
        <v>0</v>
      </c>
      <c r="BN33" s="602">
        <f>+'2011-2014 LDC Savings Persisten'!BQ64</f>
        <v>0</v>
      </c>
      <c r="BO33" s="602">
        <f>+'2011-2014 LDC Savings Persisten'!BR64</f>
        <v>0</v>
      </c>
      <c r="BP33" s="602">
        <f>+'2011-2014 LDC Savings Persisten'!BS64</f>
        <v>0</v>
      </c>
      <c r="BQ33" s="602">
        <f>+'2011-2014 LDC Savings Persisten'!BT64</f>
        <v>0</v>
      </c>
      <c r="BR33" s="602">
        <f>+'2011-2014 LDC Savings Persisten'!BU64</f>
        <v>0</v>
      </c>
      <c r="BS33" s="602">
        <f>+'2011-2014 LDC Savings Persisten'!BV64</f>
        <v>0</v>
      </c>
      <c r="BT33" s="602">
        <f>+'2011-2014 LDC Savings Persisten'!BW64</f>
        <v>0</v>
      </c>
      <c r="BU33" s="1"/>
    </row>
    <row r="34" spans="2:73" s="13" customFormat="1" ht="15.75">
      <c r="B34" s="1062" t="s">
        <v>1110</v>
      </c>
      <c r="C34" s="1062" t="s">
        <v>1108</v>
      </c>
      <c r="D34" s="1062" t="s">
        <v>5</v>
      </c>
      <c r="E34" s="1062" t="s">
        <v>1098</v>
      </c>
      <c r="F34" s="1062" t="s">
        <v>29</v>
      </c>
      <c r="G34" s="1062" t="s">
        <v>1100</v>
      </c>
      <c r="H34" s="1062">
        <v>2011</v>
      </c>
      <c r="I34" s="558" t="s">
        <v>564</v>
      </c>
      <c r="J34" s="558" t="s">
        <v>582</v>
      </c>
      <c r="K34" s="39"/>
      <c r="L34" s="601"/>
      <c r="M34" s="602"/>
      <c r="N34" s="602"/>
      <c r="O34" s="602"/>
      <c r="P34" s="602"/>
      <c r="Q34" s="602"/>
      <c r="R34" s="602"/>
      <c r="S34" s="602">
        <f>+'2011-2014 LDC Savings Persisten'!V58</f>
        <v>7.6260277879581722</v>
      </c>
      <c r="T34" s="602">
        <f>+'2011-2014 LDC Savings Persisten'!W58</f>
        <v>9.2451174596371199</v>
      </c>
      <c r="U34" s="602">
        <f>+'2011-2014 LDC Savings Persisten'!X58</f>
        <v>4.3855720220687031</v>
      </c>
      <c r="V34" s="602">
        <f>+'2011-2014 LDC Savings Persisten'!Y58</f>
        <v>0.62367015659605463</v>
      </c>
      <c r="W34" s="602">
        <f>+'2011-2014 LDC Savings Persisten'!Z58</f>
        <v>0.62341073998285645</v>
      </c>
      <c r="X34" s="602">
        <f>+'2011-2014 LDC Savings Persisten'!AA58</f>
        <v>0.62341073998285645</v>
      </c>
      <c r="Y34" s="602">
        <f>+'2011-2014 LDC Savings Persisten'!AB58</f>
        <v>0.57863562388327272</v>
      </c>
      <c r="Z34" s="602">
        <f>+'2011-2014 LDC Savings Persisten'!AC58</f>
        <v>0.57863562388327272</v>
      </c>
      <c r="AA34" s="602">
        <f>+'2011-2014 LDC Savings Persisten'!AD58</f>
        <v>0.4883899166897317</v>
      </c>
      <c r="AB34" s="602">
        <f>+'2011-2014 LDC Savings Persisten'!AE58</f>
        <v>0</v>
      </c>
      <c r="AC34" s="602">
        <f>+'2011-2014 LDC Savings Persisten'!AF58</f>
        <v>0</v>
      </c>
      <c r="AD34" s="602">
        <f>+'2011-2014 LDC Savings Persisten'!AG58</f>
        <v>0</v>
      </c>
      <c r="AE34" s="602">
        <f>+'2011-2014 LDC Savings Persisten'!AH58</f>
        <v>0</v>
      </c>
      <c r="AF34" s="602">
        <f>+'2011-2014 LDC Savings Persisten'!AI58</f>
        <v>0</v>
      </c>
      <c r="AG34" s="602">
        <f>+'2011-2014 LDC Savings Persisten'!AJ58</f>
        <v>0</v>
      </c>
      <c r="AH34" s="602">
        <f>+'2011-2014 LDC Savings Persisten'!AK58</f>
        <v>0</v>
      </c>
      <c r="AI34" s="602">
        <f>+'2011-2014 LDC Savings Persisten'!AL58</f>
        <v>0</v>
      </c>
      <c r="AJ34" s="602">
        <f>+'2011-2014 LDC Savings Persisten'!AM58</f>
        <v>0</v>
      </c>
      <c r="AK34" s="602">
        <f>+'2011-2014 LDC Savings Persisten'!AN58</f>
        <v>0</v>
      </c>
      <c r="AL34" s="602">
        <f>+'2011-2014 LDC Savings Persisten'!AO58</f>
        <v>0</v>
      </c>
      <c r="AM34" s="602">
        <f>+'2011-2014 LDC Savings Persisten'!AP58</f>
        <v>0</v>
      </c>
      <c r="AN34" s="602">
        <f>+'2011-2014 LDC Savings Persisten'!AQ58</f>
        <v>0</v>
      </c>
      <c r="AO34" s="602">
        <f>+'2011-2014 LDC Savings Persisten'!AR58</f>
        <v>0</v>
      </c>
      <c r="AP34" s="39"/>
      <c r="AQ34" s="601"/>
      <c r="AR34" s="602"/>
      <c r="AS34" s="602"/>
      <c r="AT34" s="602"/>
      <c r="AU34" s="602"/>
      <c r="AV34" s="602"/>
      <c r="AW34" s="602"/>
      <c r="AX34" s="602">
        <f>+'2011-2014 LDC Savings Persisten'!BA58</f>
        <v>119575.09889143193</v>
      </c>
      <c r="AY34" s="602">
        <f>+'2011-2014 LDC Savings Persisten'!BB58</f>
        <v>154542.41021992938</v>
      </c>
      <c r="AZ34" s="602">
        <f>+'2011-2014 LDC Savings Persisten'!BC58</f>
        <v>49591.312573665789</v>
      </c>
      <c r="BA34" s="602">
        <f>+'2011-2014 LDC Savings Persisten'!BD58</f>
        <v>17856.227266042519</v>
      </c>
      <c r="BB34" s="602">
        <f>+'2011-2014 LDC Savings Persisten'!BE58</f>
        <v>15718.337609961249</v>
      </c>
      <c r="BC34" s="602">
        <f>+'2011-2014 LDC Savings Persisten'!BF58</f>
        <v>15718.337609961249</v>
      </c>
      <c r="BD34" s="602">
        <f>+'2011-2014 LDC Savings Persisten'!BG58</f>
        <v>11608.652521650871</v>
      </c>
      <c r="BE34" s="602">
        <f>+'2011-2014 LDC Savings Persisten'!BH58</f>
        <v>11608.652521650871</v>
      </c>
      <c r="BF34" s="602">
        <f>+'2011-2014 LDC Savings Persisten'!BI58</f>
        <v>10547.706260691368</v>
      </c>
      <c r="BG34" s="602">
        <f>+'2011-2014 LDC Savings Persisten'!BJ58</f>
        <v>0</v>
      </c>
      <c r="BH34" s="602">
        <f>+'2011-2014 LDC Savings Persisten'!BK58</f>
        <v>0</v>
      </c>
      <c r="BI34" s="602">
        <f>+'2011-2014 LDC Savings Persisten'!BL58</f>
        <v>0</v>
      </c>
      <c r="BJ34" s="602">
        <f>+'2011-2014 LDC Savings Persisten'!BM58</f>
        <v>0</v>
      </c>
      <c r="BK34" s="602">
        <f>+'2011-2014 LDC Savings Persisten'!BN58</f>
        <v>0</v>
      </c>
      <c r="BL34" s="602">
        <f>+'2011-2014 LDC Savings Persisten'!BO58</f>
        <v>0</v>
      </c>
      <c r="BM34" s="602">
        <f>+'2011-2014 LDC Savings Persisten'!BP58</f>
        <v>0</v>
      </c>
      <c r="BN34" s="602">
        <f>+'2011-2014 LDC Savings Persisten'!BQ58</f>
        <v>0</v>
      </c>
      <c r="BO34" s="602">
        <f>+'2011-2014 LDC Savings Persisten'!BR58</f>
        <v>0</v>
      </c>
      <c r="BP34" s="602">
        <f>+'2011-2014 LDC Savings Persisten'!BS58</f>
        <v>0</v>
      </c>
      <c r="BQ34" s="602">
        <f>+'2011-2014 LDC Savings Persisten'!BT58</f>
        <v>0</v>
      </c>
      <c r="BR34" s="602">
        <f>+'2011-2014 LDC Savings Persisten'!BU58</f>
        <v>0</v>
      </c>
      <c r="BS34" s="602">
        <f>+'2011-2014 LDC Savings Persisten'!BV58</f>
        <v>0</v>
      </c>
      <c r="BT34" s="602">
        <f>+'2011-2014 LDC Savings Persisten'!BW58</f>
        <v>0</v>
      </c>
      <c r="BU34" s="1"/>
    </row>
    <row r="35" spans="2:73" s="13" customFormat="1" ht="15.75">
      <c r="B35" s="1062" t="s">
        <v>1110</v>
      </c>
      <c r="C35" s="1062" t="s">
        <v>1108</v>
      </c>
      <c r="D35" s="1062" t="s">
        <v>4</v>
      </c>
      <c r="E35" s="1062" t="s">
        <v>1098</v>
      </c>
      <c r="F35" s="1062" t="s">
        <v>29</v>
      </c>
      <c r="G35" s="1062" t="s">
        <v>1100</v>
      </c>
      <c r="H35" s="1062">
        <v>2011</v>
      </c>
      <c r="I35" s="558" t="s">
        <v>564</v>
      </c>
      <c r="J35" s="558" t="s">
        <v>582</v>
      </c>
      <c r="K35" s="39"/>
      <c r="L35" s="601"/>
      <c r="M35" s="602"/>
      <c r="N35" s="602"/>
      <c r="O35" s="602"/>
      <c r="P35" s="602"/>
      <c r="Q35" s="602"/>
      <c r="R35" s="602"/>
      <c r="S35" s="602">
        <f>+'2011-2014 LDC Savings Persisten'!V59</f>
        <v>5.6372190255598582</v>
      </c>
      <c r="T35" s="602">
        <f>+'2011-2014 LDC Savings Persisten'!W59</f>
        <v>6.593274347398741</v>
      </c>
      <c r="U35" s="602">
        <f>+'2011-2014 LDC Savings Persisten'!X59</f>
        <v>3.7237641784607938</v>
      </c>
      <c r="V35" s="602">
        <f>+'2011-2014 LDC Savings Persisten'!Y59</f>
        <v>0.45063487003204167</v>
      </c>
      <c r="W35" s="602">
        <f>+'2011-2014 LDC Savings Persisten'!Z59</f>
        <v>0.45035719931005186</v>
      </c>
      <c r="X35" s="602">
        <f>+'2011-2014 LDC Savings Persisten'!AA59</f>
        <v>0.45035719931005186</v>
      </c>
      <c r="Y35" s="602">
        <f>+'2011-2014 LDC Savings Persisten'!AB59</f>
        <v>0.44151674242925931</v>
      </c>
      <c r="Z35" s="602">
        <f>+'2011-2014 LDC Savings Persisten'!AC59</f>
        <v>0.44151674242925931</v>
      </c>
      <c r="AA35" s="602">
        <f>+'2011-2014 LDC Savings Persisten'!AD59</f>
        <v>0.41932666595439466</v>
      </c>
      <c r="AB35" s="602">
        <f>+'2011-2014 LDC Savings Persisten'!AE59</f>
        <v>0</v>
      </c>
      <c r="AC35" s="602">
        <f>+'2011-2014 LDC Savings Persisten'!AF59</f>
        <v>0</v>
      </c>
      <c r="AD35" s="602">
        <f>+'2011-2014 LDC Savings Persisten'!AG59</f>
        <v>0</v>
      </c>
      <c r="AE35" s="602">
        <f>+'2011-2014 LDC Savings Persisten'!AH59</f>
        <v>0</v>
      </c>
      <c r="AF35" s="602">
        <f>+'2011-2014 LDC Savings Persisten'!AI59</f>
        <v>0</v>
      </c>
      <c r="AG35" s="602">
        <f>+'2011-2014 LDC Savings Persisten'!AJ59</f>
        <v>0</v>
      </c>
      <c r="AH35" s="602">
        <f>+'2011-2014 LDC Savings Persisten'!AK59</f>
        <v>0</v>
      </c>
      <c r="AI35" s="602">
        <f>+'2011-2014 LDC Savings Persisten'!AL59</f>
        <v>0</v>
      </c>
      <c r="AJ35" s="602">
        <f>+'2011-2014 LDC Savings Persisten'!AM59</f>
        <v>0</v>
      </c>
      <c r="AK35" s="602">
        <f>+'2011-2014 LDC Savings Persisten'!AN59</f>
        <v>0</v>
      </c>
      <c r="AL35" s="602">
        <f>+'2011-2014 LDC Savings Persisten'!AO59</f>
        <v>0</v>
      </c>
      <c r="AM35" s="602">
        <f>+'2011-2014 LDC Savings Persisten'!AP59</f>
        <v>0</v>
      </c>
      <c r="AN35" s="602">
        <f>+'2011-2014 LDC Savings Persisten'!AQ59</f>
        <v>0</v>
      </c>
      <c r="AO35" s="602">
        <f>+'2011-2014 LDC Savings Persisten'!AR59</f>
        <v>0</v>
      </c>
      <c r="AP35" s="39"/>
      <c r="AQ35" s="601"/>
      <c r="AR35" s="602"/>
      <c r="AS35" s="602"/>
      <c r="AT35" s="602"/>
      <c r="AU35" s="602"/>
      <c r="AV35" s="602"/>
      <c r="AW35" s="602"/>
      <c r="AX35" s="602">
        <f>+'2011-2014 LDC Savings Persisten'!BA59</f>
        <v>79770.055166072503</v>
      </c>
      <c r="AY35" s="602">
        <f>+'2011-2014 LDC Savings Persisten'!BB59</f>
        <v>100417.882566108</v>
      </c>
      <c r="AZ35" s="602">
        <f>+'2011-2014 LDC Savings Persisten'!BC59</f>
        <v>38445.369744446987</v>
      </c>
      <c r="BA35" s="602">
        <f>+'2011-2014 LDC Savings Persisten'!BD59</f>
        <v>12416.771249942365</v>
      </c>
      <c r="BB35" s="602">
        <f>+'2011-2014 LDC Savings Persisten'!BE59</f>
        <v>10128.446855369426</v>
      </c>
      <c r="BC35" s="602">
        <f>+'2011-2014 LDC Savings Persisten'!BF59</f>
        <v>10128.446855369426</v>
      </c>
      <c r="BD35" s="602">
        <f>+'2011-2014 LDC Savings Persisten'!BG59</f>
        <v>9317.0253118486999</v>
      </c>
      <c r="BE35" s="602">
        <f>+'2011-2014 LDC Savings Persisten'!BH59</f>
        <v>9317.0253118486999</v>
      </c>
      <c r="BF35" s="602">
        <f>+'2011-2014 LDC Savings Persisten'!BI59</f>
        <v>9056.1544139574144</v>
      </c>
      <c r="BG35" s="602">
        <f>+'2011-2014 LDC Savings Persisten'!BJ59</f>
        <v>0</v>
      </c>
      <c r="BH35" s="602">
        <f>+'2011-2014 LDC Savings Persisten'!BK59</f>
        <v>0</v>
      </c>
      <c r="BI35" s="602">
        <f>+'2011-2014 LDC Savings Persisten'!BL59</f>
        <v>0</v>
      </c>
      <c r="BJ35" s="602">
        <f>+'2011-2014 LDC Savings Persisten'!BM59</f>
        <v>0</v>
      </c>
      <c r="BK35" s="602">
        <f>+'2011-2014 LDC Savings Persisten'!BN59</f>
        <v>0</v>
      </c>
      <c r="BL35" s="602">
        <f>+'2011-2014 LDC Savings Persisten'!BO59</f>
        <v>0</v>
      </c>
      <c r="BM35" s="602">
        <f>+'2011-2014 LDC Savings Persisten'!BP59</f>
        <v>0</v>
      </c>
      <c r="BN35" s="602">
        <f>+'2011-2014 LDC Savings Persisten'!BQ59</f>
        <v>0</v>
      </c>
      <c r="BO35" s="602">
        <f>+'2011-2014 LDC Savings Persisten'!BR59</f>
        <v>0</v>
      </c>
      <c r="BP35" s="602">
        <f>+'2011-2014 LDC Savings Persisten'!BS59</f>
        <v>0</v>
      </c>
      <c r="BQ35" s="602">
        <f>+'2011-2014 LDC Savings Persisten'!BT59</f>
        <v>0</v>
      </c>
      <c r="BR35" s="602">
        <f>+'2011-2014 LDC Savings Persisten'!BU59</f>
        <v>0</v>
      </c>
      <c r="BS35" s="602">
        <f>+'2011-2014 LDC Savings Persisten'!BV59</f>
        <v>0</v>
      </c>
      <c r="BT35" s="602">
        <f>+'2011-2014 LDC Savings Persisten'!BW59</f>
        <v>0</v>
      </c>
      <c r="BU35" s="1"/>
    </row>
    <row r="36" spans="2:73" s="13" customFormat="1" ht="15.75">
      <c r="B36" s="1062" t="s">
        <v>1133</v>
      </c>
      <c r="C36" s="1062" t="s">
        <v>1108</v>
      </c>
      <c r="D36" s="1062" t="s">
        <v>5</v>
      </c>
      <c r="E36" s="1062" t="s">
        <v>1098</v>
      </c>
      <c r="F36" s="1062" t="s">
        <v>29</v>
      </c>
      <c r="G36" s="1062" t="s">
        <v>1100</v>
      </c>
      <c r="H36" s="1062">
        <v>2011</v>
      </c>
      <c r="I36" s="558" t="s">
        <v>565</v>
      </c>
      <c r="J36" s="558" t="s">
        <v>575</v>
      </c>
      <c r="K36" s="39"/>
      <c r="L36" s="601"/>
      <c r="M36" s="602"/>
      <c r="N36" s="602"/>
      <c r="O36" s="602"/>
      <c r="P36" s="602"/>
      <c r="Q36" s="602"/>
      <c r="R36" s="602"/>
      <c r="S36" s="602">
        <f>+'2011-2014 LDC Savings Persisten'!V54</f>
        <v>0.37221550973323309</v>
      </c>
      <c r="T36" s="602">
        <f>+'2011-2014 LDC Savings Persisten'!W54</f>
        <v>0.37221550973323309</v>
      </c>
      <c r="U36" s="602">
        <f>+'2011-2014 LDC Savings Persisten'!X54</f>
        <v>0.11687930343246912</v>
      </c>
      <c r="V36" s="602">
        <f>+'2011-2014 LDC Savings Persisten'!Y54</f>
        <v>4.8561901903214501E-2</v>
      </c>
      <c r="W36" s="602">
        <f>+'2011-2014 LDC Savings Persisten'!Z54</f>
        <v>4.8548902314714482E-2</v>
      </c>
      <c r="X36" s="602">
        <f>+'2011-2014 LDC Savings Persisten'!AA54</f>
        <v>4.8548902314714482E-2</v>
      </c>
      <c r="Y36" s="602">
        <f>+'2011-2014 LDC Savings Persisten'!AB54</f>
        <v>4.6316638405588098E-2</v>
      </c>
      <c r="Z36" s="602">
        <f>+'2011-2014 LDC Savings Persisten'!AC54</f>
        <v>4.6316638405588098E-2</v>
      </c>
      <c r="AA36" s="602">
        <f>+'2011-2014 LDC Savings Persisten'!AD54</f>
        <v>4.6214425937273172E-2</v>
      </c>
      <c r="AB36" s="602">
        <f>+'2011-2014 LDC Savings Persisten'!AE54</f>
        <v>0</v>
      </c>
      <c r="AC36" s="602">
        <f>+'2011-2014 LDC Savings Persisten'!AF54</f>
        <v>0</v>
      </c>
      <c r="AD36" s="602">
        <f>+'2011-2014 LDC Savings Persisten'!AG54</f>
        <v>0</v>
      </c>
      <c r="AE36" s="602">
        <f>+'2011-2014 LDC Savings Persisten'!AH54</f>
        <v>0</v>
      </c>
      <c r="AF36" s="602">
        <f>+'2011-2014 LDC Savings Persisten'!AI54</f>
        <v>0</v>
      </c>
      <c r="AG36" s="602">
        <f>+'2011-2014 LDC Savings Persisten'!AJ54</f>
        <v>0</v>
      </c>
      <c r="AH36" s="602">
        <f>+'2011-2014 LDC Savings Persisten'!AK54</f>
        <v>0</v>
      </c>
      <c r="AI36" s="602">
        <f>+'2011-2014 LDC Savings Persisten'!AL54</f>
        <v>0</v>
      </c>
      <c r="AJ36" s="602">
        <f>+'2011-2014 LDC Savings Persisten'!AM54</f>
        <v>0</v>
      </c>
      <c r="AK36" s="602">
        <f>+'2011-2014 LDC Savings Persisten'!AN54</f>
        <v>0</v>
      </c>
      <c r="AL36" s="602">
        <f>+'2011-2014 LDC Savings Persisten'!AO54</f>
        <v>0</v>
      </c>
      <c r="AM36" s="602">
        <f>+'2011-2014 LDC Savings Persisten'!AP54</f>
        <v>0</v>
      </c>
      <c r="AN36" s="602">
        <f>+'2011-2014 LDC Savings Persisten'!AQ54</f>
        <v>0</v>
      </c>
      <c r="AO36" s="602">
        <f>+'2011-2014 LDC Savings Persisten'!AR54</f>
        <v>0</v>
      </c>
      <c r="AP36" s="39"/>
      <c r="AQ36" s="601"/>
      <c r="AR36" s="602"/>
      <c r="AS36" s="602"/>
      <c r="AT36" s="602"/>
      <c r="AU36" s="602"/>
      <c r="AV36" s="602"/>
      <c r="AW36" s="602"/>
      <c r="AX36" s="602">
        <f>+'2011-2014 LDC Savings Persisten'!BA54</f>
        <v>7075.345476799157</v>
      </c>
      <c r="AY36" s="602">
        <f>+'2011-2014 LDC Savings Persisten'!BB54</f>
        <v>7075.345476799157</v>
      </c>
      <c r="AZ36" s="602">
        <f>+'2011-2014 LDC Savings Persisten'!BC54</f>
        <v>1560.8759725265793</v>
      </c>
      <c r="BA36" s="602">
        <f>+'2011-2014 LDC Savings Persisten'!BD54</f>
        <v>1311.3096585568605</v>
      </c>
      <c r="BB36" s="602">
        <f>+'2011-2014 LDC Savings Persisten'!BE54</f>
        <v>1204.1781782523283</v>
      </c>
      <c r="BC36" s="602">
        <f>+'2011-2014 LDC Savings Persisten'!BF54</f>
        <v>1204.1781782523283</v>
      </c>
      <c r="BD36" s="602">
        <f>+'2011-2014 LDC Savings Persisten'!BG54</f>
        <v>999.2897826509278</v>
      </c>
      <c r="BE36" s="602">
        <f>+'2011-2014 LDC Savings Persisten'!BH54</f>
        <v>999.2897826509278</v>
      </c>
      <c r="BF36" s="602">
        <f>+'2011-2014 LDC Savings Persisten'!BI54</f>
        <v>998.08815279556416</v>
      </c>
      <c r="BG36" s="602">
        <f>+'2011-2014 LDC Savings Persisten'!BJ54</f>
        <v>0</v>
      </c>
      <c r="BH36" s="602">
        <f>+'2011-2014 LDC Savings Persisten'!BK54</f>
        <v>0</v>
      </c>
      <c r="BI36" s="602">
        <f>+'2011-2014 LDC Savings Persisten'!BL54</f>
        <v>0</v>
      </c>
      <c r="BJ36" s="602">
        <f>+'2011-2014 LDC Savings Persisten'!BM54</f>
        <v>0</v>
      </c>
      <c r="BK36" s="602">
        <f>+'2011-2014 LDC Savings Persisten'!BN54</f>
        <v>0</v>
      </c>
      <c r="BL36" s="602">
        <f>+'2011-2014 LDC Savings Persisten'!BO54</f>
        <v>0</v>
      </c>
      <c r="BM36" s="602">
        <f>+'2011-2014 LDC Savings Persisten'!BP54</f>
        <v>0</v>
      </c>
      <c r="BN36" s="602">
        <f>+'2011-2014 LDC Savings Persisten'!BQ54</f>
        <v>0</v>
      </c>
      <c r="BO36" s="602">
        <f>+'2011-2014 LDC Savings Persisten'!BR54</f>
        <v>0</v>
      </c>
      <c r="BP36" s="602">
        <f>+'2011-2014 LDC Savings Persisten'!BS54</f>
        <v>0</v>
      </c>
      <c r="BQ36" s="602">
        <f>+'2011-2014 LDC Savings Persisten'!BT54</f>
        <v>0</v>
      </c>
      <c r="BR36" s="602">
        <f>+'2011-2014 LDC Savings Persisten'!BU54</f>
        <v>0</v>
      </c>
      <c r="BS36" s="602">
        <f>+'2011-2014 LDC Savings Persisten'!BV54</f>
        <v>0</v>
      </c>
      <c r="BT36" s="602">
        <f>+'2011-2014 LDC Savings Persisten'!BW54</f>
        <v>0</v>
      </c>
      <c r="BU36" s="1"/>
    </row>
    <row r="37" spans="2:73" s="13" customFormat="1" ht="15.75">
      <c r="B37" s="1062" t="s">
        <v>1133</v>
      </c>
      <c r="C37" s="1062" t="s">
        <v>1104</v>
      </c>
      <c r="D37" s="1062" t="s">
        <v>21</v>
      </c>
      <c r="E37" s="1062" t="s">
        <v>1098</v>
      </c>
      <c r="F37" s="1062" t="s">
        <v>1130</v>
      </c>
      <c r="G37" s="1062" t="s">
        <v>1100</v>
      </c>
      <c r="H37" s="1062">
        <v>2011</v>
      </c>
      <c r="I37" s="558" t="s">
        <v>565</v>
      </c>
      <c r="J37" s="558" t="s">
        <v>575</v>
      </c>
      <c r="K37" s="39"/>
      <c r="L37" s="601"/>
      <c r="M37" s="602"/>
      <c r="N37" s="602"/>
      <c r="O37" s="602"/>
      <c r="P37" s="602"/>
      <c r="Q37" s="602"/>
      <c r="R37" s="602"/>
      <c r="S37" s="602">
        <f>+'2011-2014 LDC Savings Persisten'!V45</f>
        <v>0.24886570497181143</v>
      </c>
      <c r="T37" s="602">
        <f>+'2011-2014 LDC Savings Persisten'!W45</f>
        <v>0.24886570497181143</v>
      </c>
      <c r="U37" s="602">
        <f>+'2011-2014 LDC Savings Persisten'!X45</f>
        <v>0.24886570497181143</v>
      </c>
      <c r="V37" s="602">
        <f>+'2011-2014 LDC Savings Persisten'!Y45</f>
        <v>0.24886570497181143</v>
      </c>
      <c r="W37" s="602">
        <f>+'2011-2014 LDC Savings Persisten'!Z45</f>
        <v>0.24886570497181143</v>
      </c>
      <c r="X37" s="602">
        <f>+'2011-2014 LDC Savings Persisten'!AA45</f>
        <v>0</v>
      </c>
      <c r="Y37" s="602">
        <f>+'2011-2014 LDC Savings Persisten'!AB45</f>
        <v>0</v>
      </c>
      <c r="Z37" s="602">
        <f>+'2011-2014 LDC Savings Persisten'!AC45</f>
        <v>0</v>
      </c>
      <c r="AA37" s="602">
        <f>+'2011-2014 LDC Savings Persisten'!AD45</f>
        <v>0</v>
      </c>
      <c r="AB37" s="602">
        <f>+'2011-2014 LDC Savings Persisten'!AE45</f>
        <v>0</v>
      </c>
      <c r="AC37" s="602">
        <f>+'2011-2014 LDC Savings Persisten'!AF45</f>
        <v>0</v>
      </c>
      <c r="AD37" s="602">
        <f>+'2011-2014 LDC Savings Persisten'!AG45</f>
        <v>0</v>
      </c>
      <c r="AE37" s="602">
        <f>+'2011-2014 LDC Savings Persisten'!AH45</f>
        <v>0</v>
      </c>
      <c r="AF37" s="602">
        <f>+'2011-2014 LDC Savings Persisten'!AI45</f>
        <v>0</v>
      </c>
      <c r="AG37" s="602">
        <f>+'2011-2014 LDC Savings Persisten'!AJ45</f>
        <v>0</v>
      </c>
      <c r="AH37" s="602">
        <f>+'2011-2014 LDC Savings Persisten'!AK45</f>
        <v>0</v>
      </c>
      <c r="AI37" s="602">
        <f>+'2011-2014 LDC Savings Persisten'!AL45</f>
        <v>0</v>
      </c>
      <c r="AJ37" s="602">
        <f>+'2011-2014 LDC Savings Persisten'!AM45</f>
        <v>0</v>
      </c>
      <c r="AK37" s="602">
        <f>+'2011-2014 LDC Savings Persisten'!AN45</f>
        <v>0</v>
      </c>
      <c r="AL37" s="602">
        <f>+'2011-2014 LDC Savings Persisten'!AO45</f>
        <v>0</v>
      </c>
      <c r="AM37" s="602">
        <f>+'2011-2014 LDC Savings Persisten'!AP45</f>
        <v>0</v>
      </c>
      <c r="AN37" s="602">
        <f>+'2011-2014 LDC Savings Persisten'!AQ45</f>
        <v>0</v>
      </c>
      <c r="AO37" s="602">
        <f>+'2011-2014 LDC Savings Persisten'!AR45</f>
        <v>0</v>
      </c>
      <c r="AP37" s="39"/>
      <c r="AQ37" s="601"/>
      <c r="AR37" s="602"/>
      <c r="AS37" s="602"/>
      <c r="AT37" s="602"/>
      <c r="AU37" s="602"/>
      <c r="AV37" s="602"/>
      <c r="AW37" s="602"/>
      <c r="AX37" s="602">
        <f>+'2011-2014 LDC Savings Persisten'!BA45</f>
        <v>607.68510311357647</v>
      </c>
      <c r="AY37" s="602">
        <f>+'2011-2014 LDC Savings Persisten'!BB45</f>
        <v>607.68510311357647</v>
      </c>
      <c r="AZ37" s="602">
        <f>+'2011-2014 LDC Savings Persisten'!BC45</f>
        <v>607.68510311357647</v>
      </c>
      <c r="BA37" s="602">
        <f>+'2011-2014 LDC Savings Persisten'!BD45</f>
        <v>607.68510311357647</v>
      </c>
      <c r="BB37" s="602">
        <f>+'2011-2014 LDC Savings Persisten'!BE45</f>
        <v>607.68510311357647</v>
      </c>
      <c r="BC37" s="602">
        <f>+'2011-2014 LDC Savings Persisten'!BF45</f>
        <v>0</v>
      </c>
      <c r="BD37" s="602">
        <f>+'2011-2014 LDC Savings Persisten'!BG45</f>
        <v>0</v>
      </c>
      <c r="BE37" s="602">
        <f>+'2011-2014 LDC Savings Persisten'!BH45</f>
        <v>0</v>
      </c>
      <c r="BF37" s="602">
        <f>+'2011-2014 LDC Savings Persisten'!BI45</f>
        <v>0</v>
      </c>
      <c r="BG37" s="602">
        <f>+'2011-2014 LDC Savings Persisten'!BJ45</f>
        <v>0</v>
      </c>
      <c r="BH37" s="602">
        <f>+'2011-2014 LDC Savings Persisten'!BK45</f>
        <v>0</v>
      </c>
      <c r="BI37" s="602">
        <f>+'2011-2014 LDC Savings Persisten'!BL45</f>
        <v>0</v>
      </c>
      <c r="BJ37" s="602">
        <f>+'2011-2014 LDC Savings Persisten'!BM45</f>
        <v>0</v>
      </c>
      <c r="BK37" s="602">
        <f>+'2011-2014 LDC Savings Persisten'!BN45</f>
        <v>0</v>
      </c>
      <c r="BL37" s="602">
        <f>+'2011-2014 LDC Savings Persisten'!BO45</f>
        <v>0</v>
      </c>
      <c r="BM37" s="602">
        <f>+'2011-2014 LDC Savings Persisten'!BP45</f>
        <v>0</v>
      </c>
      <c r="BN37" s="602">
        <f>+'2011-2014 LDC Savings Persisten'!BQ45</f>
        <v>0</v>
      </c>
      <c r="BO37" s="602">
        <f>+'2011-2014 LDC Savings Persisten'!BR45</f>
        <v>0</v>
      </c>
      <c r="BP37" s="602">
        <f>+'2011-2014 LDC Savings Persisten'!BS45</f>
        <v>0</v>
      </c>
      <c r="BQ37" s="602">
        <f>+'2011-2014 LDC Savings Persisten'!BT45</f>
        <v>0</v>
      </c>
      <c r="BR37" s="602">
        <f>+'2011-2014 LDC Savings Persisten'!BU45</f>
        <v>0</v>
      </c>
      <c r="BS37" s="602">
        <f>+'2011-2014 LDC Savings Persisten'!BV45</f>
        <v>0</v>
      </c>
      <c r="BT37" s="602">
        <f>+'2011-2014 LDC Savings Persisten'!BW45</f>
        <v>0</v>
      </c>
      <c r="BU37" s="1"/>
    </row>
    <row r="38" spans="2:73" s="13" customFormat="1" ht="15.75">
      <c r="B38" s="1062" t="s">
        <v>1133</v>
      </c>
      <c r="C38" s="1062" t="s">
        <v>1108</v>
      </c>
      <c r="D38" s="1062" t="s">
        <v>4</v>
      </c>
      <c r="E38" s="1062" t="s">
        <v>1098</v>
      </c>
      <c r="F38" s="1062" t="s">
        <v>29</v>
      </c>
      <c r="G38" s="1062" t="s">
        <v>1100</v>
      </c>
      <c r="H38" s="1062">
        <v>2011</v>
      </c>
      <c r="I38" s="558" t="s">
        <v>565</v>
      </c>
      <c r="J38" s="558" t="s">
        <v>575</v>
      </c>
      <c r="K38" s="39"/>
      <c r="L38" s="601"/>
      <c r="M38" s="602"/>
      <c r="N38" s="602"/>
      <c r="O38" s="602"/>
      <c r="P38" s="602"/>
      <c r="Q38" s="602"/>
      <c r="R38" s="602"/>
      <c r="S38" s="602">
        <f>+'2011-2014 LDC Savings Persisten'!V55</f>
        <v>6.9142605360815304E-2</v>
      </c>
      <c r="T38" s="602">
        <f>+'2011-2014 LDC Savings Persisten'!W55</f>
        <v>6.9142605360815304E-2</v>
      </c>
      <c r="U38" s="602">
        <f>+'2011-2014 LDC Savings Persisten'!X55</f>
        <v>3.8660333713684124E-2</v>
      </c>
      <c r="V38" s="602">
        <f>+'2011-2014 LDC Savings Persisten'!Y55</f>
        <v>5.1103714702288826E-3</v>
      </c>
      <c r="W38" s="602">
        <f>+'2011-2014 LDC Savings Persisten'!Z55</f>
        <v>5.1049809951494414E-3</v>
      </c>
      <c r="X38" s="602">
        <f>+'2011-2014 LDC Savings Persisten'!AA55</f>
        <v>5.1049809951494414E-3</v>
      </c>
      <c r="Y38" s="602">
        <f>+'2011-2014 LDC Savings Persisten'!AB55</f>
        <v>4.9724341927844676E-3</v>
      </c>
      <c r="Z38" s="602">
        <f>+'2011-2014 LDC Savings Persisten'!AC55</f>
        <v>4.9724341927844676E-3</v>
      </c>
      <c r="AA38" s="602">
        <f>+'2011-2014 LDC Savings Persisten'!AD55</f>
        <v>4.8814912564120704E-3</v>
      </c>
      <c r="AB38" s="602">
        <f>+'2011-2014 LDC Savings Persisten'!AE55</f>
        <v>0</v>
      </c>
      <c r="AC38" s="602">
        <f>+'2011-2014 LDC Savings Persisten'!AF55</f>
        <v>0</v>
      </c>
      <c r="AD38" s="602">
        <f>+'2011-2014 LDC Savings Persisten'!AG55</f>
        <v>0</v>
      </c>
      <c r="AE38" s="602">
        <f>+'2011-2014 LDC Savings Persisten'!AH55</f>
        <v>0</v>
      </c>
      <c r="AF38" s="602">
        <f>+'2011-2014 LDC Savings Persisten'!AI55</f>
        <v>0</v>
      </c>
      <c r="AG38" s="602">
        <f>+'2011-2014 LDC Savings Persisten'!AJ55</f>
        <v>0</v>
      </c>
      <c r="AH38" s="602">
        <f>+'2011-2014 LDC Savings Persisten'!AK55</f>
        <v>0</v>
      </c>
      <c r="AI38" s="602">
        <f>+'2011-2014 LDC Savings Persisten'!AL55</f>
        <v>0</v>
      </c>
      <c r="AJ38" s="602">
        <f>+'2011-2014 LDC Savings Persisten'!AM55</f>
        <v>0</v>
      </c>
      <c r="AK38" s="602">
        <f>+'2011-2014 LDC Savings Persisten'!AN55</f>
        <v>0</v>
      </c>
      <c r="AL38" s="602">
        <f>+'2011-2014 LDC Savings Persisten'!AO55</f>
        <v>0</v>
      </c>
      <c r="AM38" s="602">
        <f>+'2011-2014 LDC Savings Persisten'!AP55</f>
        <v>0</v>
      </c>
      <c r="AN38" s="602">
        <f>+'2011-2014 LDC Savings Persisten'!AQ55</f>
        <v>0</v>
      </c>
      <c r="AO38" s="602">
        <f>+'2011-2014 LDC Savings Persisten'!AR55</f>
        <v>0</v>
      </c>
      <c r="AP38" s="39"/>
      <c r="AQ38" s="601"/>
      <c r="AR38" s="602"/>
      <c r="AS38" s="602"/>
      <c r="AT38" s="602"/>
      <c r="AU38" s="602"/>
      <c r="AV38" s="602"/>
      <c r="AW38" s="602"/>
      <c r="AX38" s="602">
        <f>+'2011-2014 LDC Savings Persisten'!BA55</f>
        <v>1019.4137008364279</v>
      </c>
      <c r="AY38" s="602">
        <f>+'2011-2014 LDC Savings Persisten'!BB55</f>
        <v>1019.4137008364279</v>
      </c>
      <c r="AZ38" s="602">
        <f>+'2011-2014 LDC Savings Persisten'!BC55</f>
        <v>361.09124882561554</v>
      </c>
      <c r="BA38" s="602">
        <f>+'2011-2014 LDC Savings Persisten'!BD55</f>
        <v>163.08369478835289</v>
      </c>
      <c r="BB38" s="602">
        <f>+'2011-2014 LDC Savings Persisten'!BE55</f>
        <v>118.66001362302934</v>
      </c>
      <c r="BC38" s="602">
        <f>+'2011-2014 LDC Savings Persisten'!BF55</f>
        <v>118.66001362302934</v>
      </c>
      <c r="BD38" s="602">
        <f>+'2011-2014 LDC Savings Persisten'!BG55</f>
        <v>106.49420223862022</v>
      </c>
      <c r="BE38" s="602">
        <f>+'2011-2014 LDC Savings Persisten'!BH55</f>
        <v>106.49420223862022</v>
      </c>
      <c r="BF38" s="602">
        <f>+'2011-2014 LDC Savings Persisten'!BI55</f>
        <v>105.42505921447561</v>
      </c>
      <c r="BG38" s="602">
        <f>+'2011-2014 LDC Savings Persisten'!BJ55</f>
        <v>0</v>
      </c>
      <c r="BH38" s="602">
        <f>+'2011-2014 LDC Savings Persisten'!BK55</f>
        <v>0</v>
      </c>
      <c r="BI38" s="602">
        <f>+'2011-2014 LDC Savings Persisten'!BL55</f>
        <v>0</v>
      </c>
      <c r="BJ38" s="602">
        <f>+'2011-2014 LDC Savings Persisten'!BM55</f>
        <v>0</v>
      </c>
      <c r="BK38" s="602">
        <f>+'2011-2014 LDC Savings Persisten'!BN55</f>
        <v>0</v>
      </c>
      <c r="BL38" s="602">
        <f>+'2011-2014 LDC Savings Persisten'!BO55</f>
        <v>0</v>
      </c>
      <c r="BM38" s="602">
        <f>+'2011-2014 LDC Savings Persisten'!BP55</f>
        <v>0</v>
      </c>
      <c r="BN38" s="602">
        <f>+'2011-2014 LDC Savings Persisten'!BQ55</f>
        <v>0</v>
      </c>
      <c r="BO38" s="602">
        <f>+'2011-2014 LDC Savings Persisten'!BR55</f>
        <v>0</v>
      </c>
      <c r="BP38" s="602">
        <f>+'2011-2014 LDC Savings Persisten'!BS55</f>
        <v>0</v>
      </c>
      <c r="BQ38" s="602">
        <f>+'2011-2014 LDC Savings Persisten'!BT55</f>
        <v>0</v>
      </c>
      <c r="BR38" s="602">
        <f>+'2011-2014 LDC Savings Persisten'!BU55</f>
        <v>0</v>
      </c>
      <c r="BS38" s="602">
        <f>+'2011-2014 LDC Savings Persisten'!BV55</f>
        <v>0</v>
      </c>
      <c r="BT38" s="602">
        <f>+'2011-2014 LDC Savings Persisten'!BW55</f>
        <v>0</v>
      </c>
      <c r="BU38" s="1"/>
    </row>
    <row r="39" spans="2:73" s="13" customFormat="1" ht="15.75">
      <c r="B39" s="1062" t="s">
        <v>208</v>
      </c>
      <c r="C39" s="1062" t="s">
        <v>1106</v>
      </c>
      <c r="D39" s="1062" t="s">
        <v>14</v>
      </c>
      <c r="E39" s="1062" t="s">
        <v>1098</v>
      </c>
      <c r="F39" s="1062" t="s">
        <v>29</v>
      </c>
      <c r="G39" s="1062" t="s">
        <v>1100</v>
      </c>
      <c r="H39" s="1062">
        <v>2011</v>
      </c>
      <c r="I39" s="558" t="s">
        <v>567</v>
      </c>
      <c r="J39" s="558" t="s">
        <v>575</v>
      </c>
      <c r="K39" s="39"/>
      <c r="L39" s="601"/>
      <c r="M39" s="602"/>
      <c r="N39" s="602"/>
      <c r="O39" s="602"/>
      <c r="P39" s="602"/>
      <c r="Q39" s="602"/>
      <c r="R39" s="602"/>
      <c r="S39" s="602">
        <f>+'2011-2014 LDC Savings Persisten'!V4</f>
        <v>5.0205956000000003E-2</v>
      </c>
      <c r="T39" s="602">
        <f>+'2011-2014 LDC Savings Persisten'!W4</f>
        <v>5.0205956000000003E-2</v>
      </c>
      <c r="U39" s="602">
        <f>+'2011-2014 LDC Savings Persisten'!X4</f>
        <v>5.0205956000000003E-2</v>
      </c>
      <c r="V39" s="602">
        <f>+'2011-2014 LDC Savings Persisten'!Y4</f>
        <v>0</v>
      </c>
      <c r="W39" s="602">
        <f>+'2011-2014 LDC Savings Persisten'!Z4</f>
        <v>0</v>
      </c>
      <c r="X39" s="602">
        <f>+'2011-2014 LDC Savings Persisten'!AA4</f>
        <v>0</v>
      </c>
      <c r="Y39" s="602">
        <f>+'2011-2014 LDC Savings Persisten'!AB4</f>
        <v>0</v>
      </c>
      <c r="Z39" s="602">
        <f>+'2011-2014 LDC Savings Persisten'!AC4</f>
        <v>0</v>
      </c>
      <c r="AA39" s="602">
        <f>+'2011-2014 LDC Savings Persisten'!AD4</f>
        <v>0</v>
      </c>
      <c r="AB39" s="602">
        <f>+'2011-2014 LDC Savings Persisten'!AE4</f>
        <v>0</v>
      </c>
      <c r="AC39" s="602">
        <f>+'2011-2014 LDC Savings Persisten'!AF4</f>
        <v>0</v>
      </c>
      <c r="AD39" s="602">
        <f>+'2011-2014 LDC Savings Persisten'!AG4</f>
        <v>0</v>
      </c>
      <c r="AE39" s="602">
        <f>+'2011-2014 LDC Savings Persisten'!AH4</f>
        <v>0</v>
      </c>
      <c r="AF39" s="602">
        <f>+'2011-2014 LDC Savings Persisten'!AI4</f>
        <v>0</v>
      </c>
      <c r="AG39" s="602">
        <f>+'2011-2014 LDC Savings Persisten'!AJ4</f>
        <v>0</v>
      </c>
      <c r="AH39" s="602">
        <f>+'2011-2014 LDC Savings Persisten'!AK4</f>
        <v>0</v>
      </c>
      <c r="AI39" s="602">
        <f>+'2011-2014 LDC Savings Persisten'!AL4</f>
        <v>0</v>
      </c>
      <c r="AJ39" s="602">
        <f>+'2011-2014 LDC Savings Persisten'!AM4</f>
        <v>0</v>
      </c>
      <c r="AK39" s="602">
        <f>+'2011-2014 LDC Savings Persisten'!AN4</f>
        <v>0</v>
      </c>
      <c r="AL39" s="602">
        <f>+'2011-2014 LDC Savings Persisten'!AO4</f>
        <v>0</v>
      </c>
      <c r="AM39" s="602">
        <f>+'2011-2014 LDC Savings Persisten'!AP4</f>
        <v>0</v>
      </c>
      <c r="AN39" s="602">
        <f>+'2011-2014 LDC Savings Persisten'!AQ4</f>
        <v>0</v>
      </c>
      <c r="AO39" s="602">
        <f>+'2011-2014 LDC Savings Persisten'!AR4</f>
        <v>0</v>
      </c>
      <c r="AP39" s="39"/>
      <c r="AQ39" s="601"/>
      <c r="AR39" s="602"/>
      <c r="AS39" s="602"/>
      <c r="AT39" s="602"/>
      <c r="AU39" s="602"/>
      <c r="AV39" s="602"/>
      <c r="AW39" s="602"/>
      <c r="AX39" s="602">
        <f>+'2011-2014 LDC Savings Persisten'!BA4</f>
        <v>963.88087459999997</v>
      </c>
      <c r="AY39" s="602">
        <f>+'2011-2014 LDC Savings Persisten'!BB4</f>
        <v>963.88087459999997</v>
      </c>
      <c r="AZ39" s="602">
        <f>+'2011-2014 LDC Savings Persisten'!BC4</f>
        <v>963.88087459999997</v>
      </c>
      <c r="BA39" s="602">
        <f>+'2011-2014 LDC Savings Persisten'!BD4</f>
        <v>0</v>
      </c>
      <c r="BB39" s="602">
        <f>+'2011-2014 LDC Savings Persisten'!BE4</f>
        <v>0</v>
      </c>
      <c r="BC39" s="602">
        <f>+'2011-2014 LDC Savings Persisten'!BF4</f>
        <v>0</v>
      </c>
      <c r="BD39" s="602">
        <f>+'2011-2014 LDC Savings Persisten'!BG4</f>
        <v>0</v>
      </c>
      <c r="BE39" s="602">
        <f>+'2011-2014 LDC Savings Persisten'!BH4</f>
        <v>0</v>
      </c>
      <c r="BF39" s="602">
        <f>+'2011-2014 LDC Savings Persisten'!BI4</f>
        <v>0</v>
      </c>
      <c r="BG39" s="602">
        <f>+'2011-2014 LDC Savings Persisten'!BJ4</f>
        <v>0</v>
      </c>
      <c r="BH39" s="602">
        <f>+'2011-2014 LDC Savings Persisten'!BK4</f>
        <v>0</v>
      </c>
      <c r="BI39" s="602">
        <f>+'2011-2014 LDC Savings Persisten'!BL4</f>
        <v>0</v>
      </c>
      <c r="BJ39" s="602">
        <f>+'2011-2014 LDC Savings Persisten'!BM4</f>
        <v>0</v>
      </c>
      <c r="BK39" s="602">
        <f>+'2011-2014 LDC Savings Persisten'!BN4</f>
        <v>0</v>
      </c>
      <c r="BL39" s="602">
        <f>+'2011-2014 LDC Savings Persisten'!BO4</f>
        <v>0</v>
      </c>
      <c r="BM39" s="602">
        <f>+'2011-2014 LDC Savings Persisten'!BP4</f>
        <v>0</v>
      </c>
      <c r="BN39" s="602">
        <f>+'2011-2014 LDC Savings Persisten'!BQ4</f>
        <v>0</v>
      </c>
      <c r="BO39" s="602">
        <f>+'2011-2014 LDC Savings Persisten'!BR4</f>
        <v>0</v>
      </c>
      <c r="BP39" s="602">
        <f>+'2011-2014 LDC Savings Persisten'!BS4</f>
        <v>0</v>
      </c>
      <c r="BQ39" s="602">
        <f>+'2011-2014 LDC Savings Persisten'!BT4</f>
        <v>0</v>
      </c>
      <c r="BR39" s="602">
        <f>+'2011-2014 LDC Savings Persisten'!BU4</f>
        <v>0</v>
      </c>
      <c r="BS39" s="602">
        <f>+'2011-2014 LDC Savings Persisten'!BV4</f>
        <v>0</v>
      </c>
      <c r="BT39" s="602">
        <f>+'2011-2014 LDC Savings Persisten'!BW4</f>
        <v>0</v>
      </c>
      <c r="BU39" s="1"/>
    </row>
    <row r="40" spans="2:73" s="13" customFormat="1" ht="15.75">
      <c r="B40" s="1062" t="s">
        <v>1133</v>
      </c>
      <c r="C40" s="1062" t="s">
        <v>1108</v>
      </c>
      <c r="D40" s="1062" t="s">
        <v>3</v>
      </c>
      <c r="E40" s="1062" t="s">
        <v>1098</v>
      </c>
      <c r="F40" s="1062" t="s">
        <v>29</v>
      </c>
      <c r="G40" s="1062" t="s">
        <v>1100</v>
      </c>
      <c r="H40" s="1062">
        <v>2011</v>
      </c>
      <c r="I40" s="558" t="s">
        <v>565</v>
      </c>
      <c r="J40" s="558" t="s">
        <v>575</v>
      </c>
      <c r="K40" s="39"/>
      <c r="L40" s="601"/>
      <c r="M40" s="602"/>
      <c r="N40" s="602"/>
      <c r="O40" s="602"/>
      <c r="P40" s="602"/>
      <c r="Q40" s="602"/>
      <c r="R40" s="602"/>
      <c r="S40" s="602">
        <f>+'2011-2014 LDC Savings Persisten'!V53</f>
        <v>-47.960857457883151</v>
      </c>
      <c r="T40" s="602">
        <f>+'2011-2014 LDC Savings Persisten'!W53</f>
        <v>-47.960857457883151</v>
      </c>
      <c r="U40" s="602">
        <f>+'2011-2014 LDC Savings Persisten'!X53</f>
        <v>-47.960857457883151</v>
      </c>
      <c r="V40" s="602">
        <f>+'2011-2014 LDC Savings Persisten'!Y53</f>
        <v>-47.960857457883151</v>
      </c>
      <c r="W40" s="602">
        <f>+'2011-2014 LDC Savings Persisten'!Z53</f>
        <v>-47.960857457883151</v>
      </c>
      <c r="X40" s="602">
        <f>+'2011-2014 LDC Savings Persisten'!AA53</f>
        <v>-47.960857457883151</v>
      </c>
      <c r="Y40" s="602">
        <f>+'2011-2014 LDC Savings Persisten'!AB53</f>
        <v>-47.960857457883151</v>
      </c>
      <c r="Z40" s="602">
        <f>+'2011-2014 LDC Savings Persisten'!AC53</f>
        <v>-47.960857457883151</v>
      </c>
      <c r="AA40" s="602">
        <f>+'2011-2014 LDC Savings Persisten'!AD53</f>
        <v>-47.960857457883151</v>
      </c>
      <c r="AB40" s="602">
        <f>+'2011-2014 LDC Savings Persisten'!AE53</f>
        <v>-47.960857457883151</v>
      </c>
      <c r="AC40" s="602">
        <f>+'2011-2014 LDC Savings Persisten'!AF53</f>
        <v>-47.960857457883151</v>
      </c>
      <c r="AD40" s="602">
        <f>+'2011-2014 LDC Savings Persisten'!AG53</f>
        <v>-39.304288086385895</v>
      </c>
      <c r="AE40" s="602">
        <f>+'2011-2014 LDC Savings Persisten'!AH53</f>
        <v>0</v>
      </c>
      <c r="AF40" s="602">
        <f>+'2011-2014 LDC Savings Persisten'!AI53</f>
        <v>0</v>
      </c>
      <c r="AG40" s="602">
        <f>+'2011-2014 LDC Savings Persisten'!AJ53</f>
        <v>0</v>
      </c>
      <c r="AH40" s="602">
        <f>+'2011-2014 LDC Savings Persisten'!AK53</f>
        <v>0</v>
      </c>
      <c r="AI40" s="602">
        <f>+'2011-2014 LDC Savings Persisten'!AL53</f>
        <v>0</v>
      </c>
      <c r="AJ40" s="602">
        <f>+'2011-2014 LDC Savings Persisten'!AM53</f>
        <v>0</v>
      </c>
      <c r="AK40" s="602">
        <f>+'2011-2014 LDC Savings Persisten'!AN53</f>
        <v>0</v>
      </c>
      <c r="AL40" s="602">
        <f>+'2011-2014 LDC Savings Persisten'!AO53</f>
        <v>0</v>
      </c>
      <c r="AM40" s="602">
        <f>+'2011-2014 LDC Savings Persisten'!AP53</f>
        <v>0</v>
      </c>
      <c r="AN40" s="602">
        <f>+'2011-2014 LDC Savings Persisten'!AQ53</f>
        <v>0</v>
      </c>
      <c r="AO40" s="602">
        <f>+'2011-2014 LDC Savings Persisten'!AR53</f>
        <v>0</v>
      </c>
      <c r="AP40" s="39"/>
      <c r="AQ40" s="601"/>
      <c r="AR40" s="602"/>
      <c r="AS40" s="602"/>
      <c r="AT40" s="602"/>
      <c r="AU40" s="602"/>
      <c r="AV40" s="602"/>
      <c r="AW40" s="602"/>
      <c r="AX40" s="602">
        <f>+'2011-2014 LDC Savings Persisten'!BA53</f>
        <v>-88548.136135912064</v>
      </c>
      <c r="AY40" s="602">
        <f>+'2011-2014 LDC Savings Persisten'!BB53</f>
        <v>-88548.136135912064</v>
      </c>
      <c r="AZ40" s="602">
        <f>+'2011-2014 LDC Savings Persisten'!BC53</f>
        <v>-88548.136135912064</v>
      </c>
      <c r="BA40" s="602">
        <f>+'2011-2014 LDC Savings Persisten'!BD53</f>
        <v>-88548.136135912064</v>
      </c>
      <c r="BB40" s="602">
        <f>+'2011-2014 LDC Savings Persisten'!BE53</f>
        <v>-88548.136135912064</v>
      </c>
      <c r="BC40" s="602">
        <f>+'2011-2014 LDC Savings Persisten'!BF53</f>
        <v>-88548.136135912064</v>
      </c>
      <c r="BD40" s="602">
        <f>+'2011-2014 LDC Savings Persisten'!BG53</f>
        <v>-88548.136135912064</v>
      </c>
      <c r="BE40" s="602">
        <f>+'2011-2014 LDC Savings Persisten'!BH53</f>
        <v>-88548.136135912064</v>
      </c>
      <c r="BF40" s="602">
        <f>+'2011-2014 LDC Savings Persisten'!BI53</f>
        <v>-88548.136135912064</v>
      </c>
      <c r="BG40" s="602">
        <f>+'2011-2014 LDC Savings Persisten'!BJ53</f>
        <v>-88548.136135912064</v>
      </c>
      <c r="BH40" s="602">
        <f>+'2011-2014 LDC Savings Persisten'!BK53</f>
        <v>-88548.136135912064</v>
      </c>
      <c r="BI40" s="602">
        <f>+'2011-2014 LDC Savings Persisten'!BL53</f>
        <v>-80820.232254803224</v>
      </c>
      <c r="BJ40" s="602">
        <f>+'2011-2014 LDC Savings Persisten'!BM53</f>
        <v>0</v>
      </c>
      <c r="BK40" s="602">
        <f>+'2011-2014 LDC Savings Persisten'!BN53</f>
        <v>0</v>
      </c>
      <c r="BL40" s="602">
        <f>+'2011-2014 LDC Savings Persisten'!BO53</f>
        <v>0</v>
      </c>
      <c r="BM40" s="602">
        <f>+'2011-2014 LDC Savings Persisten'!BP53</f>
        <v>0</v>
      </c>
      <c r="BN40" s="602">
        <f>+'2011-2014 LDC Savings Persisten'!BQ53</f>
        <v>0</v>
      </c>
      <c r="BO40" s="602">
        <f>+'2011-2014 LDC Savings Persisten'!BR53</f>
        <v>0</v>
      </c>
      <c r="BP40" s="602">
        <f>+'2011-2014 LDC Savings Persisten'!BS53</f>
        <v>0</v>
      </c>
      <c r="BQ40" s="602">
        <f>+'2011-2014 LDC Savings Persisten'!BT53</f>
        <v>0</v>
      </c>
      <c r="BR40" s="602">
        <f>+'2011-2014 LDC Savings Persisten'!BU53</f>
        <v>0</v>
      </c>
      <c r="BS40" s="602">
        <f>+'2011-2014 LDC Savings Persisten'!BV53</f>
        <v>0</v>
      </c>
      <c r="BT40" s="602">
        <f>+'2011-2014 LDC Savings Persisten'!BW53</f>
        <v>0</v>
      </c>
      <c r="BU40" s="1"/>
    </row>
    <row r="41" spans="2:73" s="13" customFormat="1" ht="15.75">
      <c r="B41" s="1062" t="s">
        <v>1110</v>
      </c>
      <c r="C41" s="1062" t="s">
        <v>1108</v>
      </c>
      <c r="D41" s="1062" t="s">
        <v>5</v>
      </c>
      <c r="E41" s="1062" t="s">
        <v>1098</v>
      </c>
      <c r="F41" s="1062" t="s">
        <v>29</v>
      </c>
      <c r="G41" s="1062" t="s">
        <v>1100</v>
      </c>
      <c r="H41" s="1062">
        <v>2012</v>
      </c>
      <c r="I41" s="558" t="s">
        <v>565</v>
      </c>
      <c r="J41" s="558" t="s">
        <v>582</v>
      </c>
      <c r="K41" s="39"/>
      <c r="L41" s="601"/>
      <c r="M41" s="602"/>
      <c r="N41" s="602"/>
      <c r="O41" s="602"/>
      <c r="P41" s="602"/>
      <c r="Q41" s="602"/>
      <c r="R41" s="602"/>
      <c r="S41" s="602">
        <f>+'2011-2014 LDC Savings Persisten'!V49</f>
        <v>5.6697360392609832</v>
      </c>
      <c r="T41" s="602">
        <f>+'2011-2014 LDC Savings Persisten'!W49</f>
        <v>5.6488025974800182</v>
      </c>
      <c r="U41" s="602">
        <f>+'2011-2014 LDC Savings Persisten'!X49</f>
        <v>5.6488025974800182</v>
      </c>
      <c r="V41" s="602">
        <f>+'2011-2014 LDC Savings Persisten'!Y49</f>
        <v>3.6429750993746555</v>
      </c>
      <c r="W41" s="602">
        <f>+'2011-2014 LDC Savings Persisten'!Z49</f>
        <v>1.4252746929512032</v>
      </c>
      <c r="X41" s="602">
        <f>+'2011-2014 LDC Savings Persisten'!AA49</f>
        <v>1.4251495512285106</v>
      </c>
      <c r="Y41" s="602">
        <f>+'2011-2014 LDC Savings Persisten'!AB49</f>
        <v>1.4251495512285106</v>
      </c>
      <c r="Z41" s="602">
        <f>+'2011-2014 LDC Savings Persisten'!AC49</f>
        <v>1.4006929322586306</v>
      </c>
      <c r="AA41" s="602">
        <f>+'2011-2014 LDC Savings Persisten'!AD49</f>
        <v>1.4006929322586306</v>
      </c>
      <c r="AB41" s="602">
        <f>+'2011-2014 LDC Savings Persisten'!AE49</f>
        <v>1.3658918130553419</v>
      </c>
      <c r="AC41" s="602">
        <f>+'2011-2014 LDC Savings Persisten'!AF49</f>
        <v>0.3832428964375808</v>
      </c>
      <c r="AD41" s="602">
        <f>+'2011-2014 LDC Savings Persisten'!AG49</f>
        <v>0.3832428964375808</v>
      </c>
      <c r="AE41" s="602">
        <f>+'2011-2014 LDC Savings Persisten'!AH49</f>
        <v>0.3832428964375808</v>
      </c>
      <c r="AF41" s="602">
        <f>+'2011-2014 LDC Savings Persisten'!AI49</f>
        <v>0.3832428964375808</v>
      </c>
      <c r="AG41" s="602">
        <f>+'2011-2014 LDC Savings Persisten'!AJ49</f>
        <v>0</v>
      </c>
      <c r="AH41" s="602">
        <f>+'2011-2014 LDC Savings Persisten'!AK49</f>
        <v>0</v>
      </c>
      <c r="AI41" s="602">
        <f>+'2011-2014 LDC Savings Persisten'!AL49</f>
        <v>0</v>
      </c>
      <c r="AJ41" s="602">
        <f>+'2011-2014 LDC Savings Persisten'!AM49</f>
        <v>0</v>
      </c>
      <c r="AK41" s="602">
        <f>+'2011-2014 LDC Savings Persisten'!AN49</f>
        <v>0</v>
      </c>
      <c r="AL41" s="602">
        <f>+'2011-2014 LDC Savings Persisten'!AO49</f>
        <v>0</v>
      </c>
      <c r="AM41" s="602">
        <f>+'2011-2014 LDC Savings Persisten'!AP49</f>
        <v>0</v>
      </c>
      <c r="AN41" s="602">
        <f>+'2011-2014 LDC Savings Persisten'!AQ49</f>
        <v>0</v>
      </c>
      <c r="AO41" s="602">
        <f>+'2011-2014 LDC Savings Persisten'!AR49</f>
        <v>0</v>
      </c>
      <c r="AP41" s="39"/>
      <c r="AQ41" s="601"/>
      <c r="AR41" s="602"/>
      <c r="AS41" s="602"/>
      <c r="AT41" s="602"/>
      <c r="AU41" s="602"/>
      <c r="AV41" s="602"/>
      <c r="AW41" s="602"/>
      <c r="AX41" s="602">
        <f>+'2011-2014 LDC Savings Persisten'!BA49</f>
        <v>88217.825754474223</v>
      </c>
      <c r="AY41" s="602">
        <f>+'2011-2014 LDC Savings Persisten'!BB49</f>
        <v>88034.448804472951</v>
      </c>
      <c r="AZ41" s="602">
        <f>+'2011-2014 LDC Savings Persisten'!BC49</f>
        <v>88034.448804472951</v>
      </c>
      <c r="BA41" s="602">
        <f>+'2011-2014 LDC Savings Persisten'!BD49</f>
        <v>44714.800841565535</v>
      </c>
      <c r="BB41" s="602">
        <f>+'2011-2014 LDC Savings Persisten'!BE49</f>
        <v>33184.214592340846</v>
      </c>
      <c r="BC41" s="602">
        <f>+'2011-2014 LDC Savings Persisten'!BF49</f>
        <v>32152.903639698998</v>
      </c>
      <c r="BD41" s="602">
        <f>+'2011-2014 LDC Savings Persisten'!BG49</f>
        <v>32152.903639698998</v>
      </c>
      <c r="BE41" s="602">
        <f>+'2011-2014 LDC Savings Persisten'!BH49</f>
        <v>29908.152290144386</v>
      </c>
      <c r="BF41" s="602">
        <f>+'2011-2014 LDC Savings Persisten'!BI49</f>
        <v>29908.152290144386</v>
      </c>
      <c r="BG41" s="602">
        <f>+'2011-2014 LDC Savings Persisten'!BJ49</f>
        <v>29499.023496718764</v>
      </c>
      <c r="BH41" s="602">
        <f>+'2011-2014 LDC Savings Persisten'!BK49</f>
        <v>8276.8569947528485</v>
      </c>
      <c r="BI41" s="602">
        <f>+'2011-2014 LDC Savings Persisten'!BL49</f>
        <v>8276.8569947528485</v>
      </c>
      <c r="BJ41" s="602">
        <f>+'2011-2014 LDC Savings Persisten'!BM49</f>
        <v>8276.8569947528485</v>
      </c>
      <c r="BK41" s="602">
        <f>+'2011-2014 LDC Savings Persisten'!BN49</f>
        <v>8276.8569947528485</v>
      </c>
      <c r="BL41" s="602">
        <f>+'2011-2014 LDC Savings Persisten'!BO49</f>
        <v>0</v>
      </c>
      <c r="BM41" s="602">
        <f>+'2011-2014 LDC Savings Persisten'!BP49</f>
        <v>0</v>
      </c>
      <c r="BN41" s="602">
        <f>+'2011-2014 LDC Savings Persisten'!BQ49</f>
        <v>0</v>
      </c>
      <c r="BO41" s="602">
        <f>+'2011-2014 LDC Savings Persisten'!BR49</f>
        <v>0</v>
      </c>
      <c r="BP41" s="602">
        <f>+'2011-2014 LDC Savings Persisten'!BS49</f>
        <v>0</v>
      </c>
      <c r="BQ41" s="602">
        <f>+'2011-2014 LDC Savings Persisten'!BT49</f>
        <v>0</v>
      </c>
      <c r="BR41" s="602">
        <f>+'2011-2014 LDC Savings Persisten'!BU49</f>
        <v>0</v>
      </c>
      <c r="BS41" s="602">
        <f>+'2011-2014 LDC Savings Persisten'!BV49</f>
        <v>0</v>
      </c>
      <c r="BT41" s="602">
        <f>+'2011-2014 LDC Savings Persisten'!BW49</f>
        <v>0</v>
      </c>
      <c r="BU41" s="1"/>
    </row>
    <row r="42" spans="2:73" s="13" customFormat="1" ht="15.75">
      <c r="B42" s="1062" t="s">
        <v>1110</v>
      </c>
      <c r="C42" s="1062" t="s">
        <v>1108</v>
      </c>
      <c r="D42" s="1062" t="s">
        <v>4</v>
      </c>
      <c r="E42" s="1062" t="s">
        <v>1098</v>
      </c>
      <c r="F42" s="1062" t="s">
        <v>29</v>
      </c>
      <c r="G42" s="1062" t="s">
        <v>1100</v>
      </c>
      <c r="H42" s="1062">
        <v>2012</v>
      </c>
      <c r="I42" s="558" t="s">
        <v>565</v>
      </c>
      <c r="J42" s="558" t="s">
        <v>582</v>
      </c>
      <c r="K42" s="39"/>
      <c r="L42" s="601"/>
      <c r="M42" s="602"/>
      <c r="N42" s="602"/>
      <c r="O42" s="602"/>
      <c r="P42" s="602"/>
      <c r="Q42" s="602"/>
      <c r="R42" s="602"/>
      <c r="S42" s="602">
        <f>+'2011-2014 LDC Savings Persisten'!V50</f>
        <v>1.2929165620527046</v>
      </c>
      <c r="T42" s="602">
        <f>+'2011-2014 LDC Savings Persisten'!W50</f>
        <v>1.2902172498230537</v>
      </c>
      <c r="U42" s="602">
        <f>+'2011-2014 LDC Savings Persisten'!X50</f>
        <v>1.2902172498230537</v>
      </c>
      <c r="V42" s="602">
        <f>+'2011-2014 LDC Savings Persisten'!Y50</f>
        <v>1.2902172498230537</v>
      </c>
      <c r="W42" s="602">
        <f>+'2011-2014 LDC Savings Persisten'!Z50</f>
        <v>2.373314428805964E-2</v>
      </c>
      <c r="X42" s="602">
        <f>+'2011-2014 LDC Savings Persisten'!AA50</f>
        <v>2.371679961942633E-2</v>
      </c>
      <c r="Y42" s="602">
        <f>+'2011-2014 LDC Savings Persisten'!AB50</f>
        <v>2.371679961942633E-2</v>
      </c>
      <c r="Z42" s="602">
        <f>+'2011-2014 LDC Savings Persisten'!AC50</f>
        <v>2.286277888124677E-2</v>
      </c>
      <c r="AA42" s="602">
        <f>+'2011-2014 LDC Savings Persisten'!AD50</f>
        <v>2.286277888124677E-2</v>
      </c>
      <c r="AB42" s="602">
        <f>+'2011-2014 LDC Savings Persisten'!AE50</f>
        <v>2.1355643797639781E-2</v>
      </c>
      <c r="AC42" s="602">
        <f>+'2011-2014 LDC Savings Persisten'!AF50</f>
        <v>0</v>
      </c>
      <c r="AD42" s="602">
        <f>+'2011-2014 LDC Savings Persisten'!AG50</f>
        <v>0</v>
      </c>
      <c r="AE42" s="602">
        <f>+'2011-2014 LDC Savings Persisten'!AH50</f>
        <v>0</v>
      </c>
      <c r="AF42" s="602">
        <f>+'2011-2014 LDC Savings Persisten'!AI50</f>
        <v>0</v>
      </c>
      <c r="AG42" s="602">
        <f>+'2011-2014 LDC Savings Persisten'!AJ50</f>
        <v>0</v>
      </c>
      <c r="AH42" s="602">
        <f>+'2011-2014 LDC Savings Persisten'!AK50</f>
        <v>0</v>
      </c>
      <c r="AI42" s="602">
        <f>+'2011-2014 LDC Savings Persisten'!AL50</f>
        <v>0</v>
      </c>
      <c r="AJ42" s="602">
        <f>+'2011-2014 LDC Savings Persisten'!AM50</f>
        <v>0</v>
      </c>
      <c r="AK42" s="602">
        <f>+'2011-2014 LDC Savings Persisten'!AN50</f>
        <v>0</v>
      </c>
      <c r="AL42" s="602">
        <f>+'2011-2014 LDC Savings Persisten'!AO50</f>
        <v>0</v>
      </c>
      <c r="AM42" s="602">
        <f>+'2011-2014 LDC Savings Persisten'!AP50</f>
        <v>0</v>
      </c>
      <c r="AN42" s="602">
        <f>+'2011-2014 LDC Savings Persisten'!AQ50</f>
        <v>0</v>
      </c>
      <c r="AO42" s="602">
        <f>+'2011-2014 LDC Savings Persisten'!AR50</f>
        <v>0</v>
      </c>
      <c r="AP42" s="39"/>
      <c r="AQ42" s="601"/>
      <c r="AR42" s="602"/>
      <c r="AS42" s="602"/>
      <c r="AT42" s="602"/>
      <c r="AU42" s="602"/>
      <c r="AV42" s="602"/>
      <c r="AW42" s="602"/>
      <c r="AX42" s="602">
        <f>+'2011-2014 LDC Savings Persisten'!BA50</f>
        <v>4284.4437856460436</v>
      </c>
      <c r="AY42" s="602">
        <f>+'2011-2014 LDC Savings Persisten'!BB50</f>
        <v>4260.7978105143029</v>
      </c>
      <c r="AZ42" s="602">
        <f>+'2011-2014 LDC Savings Persisten'!BC50</f>
        <v>4260.7978105143029</v>
      </c>
      <c r="BA42" s="602">
        <f>+'2011-2014 LDC Savings Persisten'!BD50</f>
        <v>4260.7978105143029</v>
      </c>
      <c r="BB42" s="602">
        <f>+'2011-2014 LDC Savings Persisten'!BE50</f>
        <v>692.01887605911634</v>
      </c>
      <c r="BC42" s="602">
        <f>+'2011-2014 LDC Savings Persisten'!BF50</f>
        <v>557.3201088041792</v>
      </c>
      <c r="BD42" s="602">
        <f>+'2011-2014 LDC Savings Persisten'!BG50</f>
        <v>557.3201088041792</v>
      </c>
      <c r="BE42" s="602">
        <f>+'2011-2014 LDC Savings Persisten'!BH50</f>
        <v>478.93379518751851</v>
      </c>
      <c r="BF42" s="602">
        <f>+'2011-2014 LDC Savings Persisten'!BI50</f>
        <v>478.93379518751851</v>
      </c>
      <c r="BG42" s="602">
        <f>+'2011-2014 LDC Savings Persisten'!BJ50</f>
        <v>461.21561909428306</v>
      </c>
      <c r="BH42" s="602">
        <f>+'2011-2014 LDC Savings Persisten'!BK50</f>
        <v>0</v>
      </c>
      <c r="BI42" s="602">
        <f>+'2011-2014 LDC Savings Persisten'!BL50</f>
        <v>0</v>
      </c>
      <c r="BJ42" s="602">
        <f>+'2011-2014 LDC Savings Persisten'!BM50</f>
        <v>0</v>
      </c>
      <c r="BK42" s="602">
        <f>+'2011-2014 LDC Savings Persisten'!BN50</f>
        <v>0</v>
      </c>
      <c r="BL42" s="602">
        <f>+'2011-2014 LDC Savings Persisten'!BO50</f>
        <v>0</v>
      </c>
      <c r="BM42" s="602">
        <f>+'2011-2014 LDC Savings Persisten'!BP50</f>
        <v>0</v>
      </c>
      <c r="BN42" s="602">
        <f>+'2011-2014 LDC Savings Persisten'!BQ50</f>
        <v>0</v>
      </c>
      <c r="BO42" s="602">
        <f>+'2011-2014 LDC Savings Persisten'!BR50</f>
        <v>0</v>
      </c>
      <c r="BP42" s="602">
        <f>+'2011-2014 LDC Savings Persisten'!BS50</f>
        <v>0</v>
      </c>
      <c r="BQ42" s="602">
        <f>+'2011-2014 LDC Savings Persisten'!BT50</f>
        <v>0</v>
      </c>
      <c r="BR42" s="602">
        <f>+'2011-2014 LDC Savings Persisten'!BU50</f>
        <v>0</v>
      </c>
      <c r="BS42" s="602">
        <f>+'2011-2014 LDC Savings Persisten'!BV50</f>
        <v>0</v>
      </c>
      <c r="BT42" s="602">
        <f>+'2011-2014 LDC Savings Persisten'!BW50</f>
        <v>0</v>
      </c>
      <c r="BU42" s="1"/>
    </row>
    <row r="43" spans="2:73" s="13" customFormat="1" ht="15.75">
      <c r="B43" s="1062" t="s">
        <v>1110</v>
      </c>
      <c r="C43" s="1062" t="s">
        <v>1104</v>
      </c>
      <c r="D43" s="1062" t="s">
        <v>21</v>
      </c>
      <c r="E43" s="1062" t="s">
        <v>1098</v>
      </c>
      <c r="F43" s="1062" t="s">
        <v>1130</v>
      </c>
      <c r="G43" s="1062" t="s">
        <v>1100</v>
      </c>
      <c r="H43" s="1062">
        <v>2012</v>
      </c>
      <c r="I43" s="558" t="s">
        <v>565</v>
      </c>
      <c r="J43" s="558" t="s">
        <v>582</v>
      </c>
      <c r="K43" s="39"/>
      <c r="L43" s="601"/>
      <c r="M43" s="602"/>
      <c r="N43" s="602"/>
      <c r="O43" s="602"/>
      <c r="P43" s="602"/>
      <c r="Q43" s="602"/>
      <c r="R43" s="602"/>
      <c r="S43" s="602">
        <f>+'2011-2014 LDC Savings Persisten'!V42</f>
        <v>50.76648620800502</v>
      </c>
      <c r="T43" s="602">
        <f>+'2011-2014 LDC Savings Persisten'!W42</f>
        <v>50.76648620800502</v>
      </c>
      <c r="U43" s="602">
        <f>+'2011-2014 LDC Savings Persisten'!X42</f>
        <v>50.76648620800502</v>
      </c>
      <c r="V43" s="602">
        <f>+'2011-2014 LDC Savings Persisten'!Y42</f>
        <v>50.76648620800502</v>
      </c>
      <c r="W43" s="602">
        <f>+'2011-2014 LDC Savings Persisten'!Z42</f>
        <v>47.950717378927372</v>
      </c>
      <c r="X43" s="602">
        <f>+'2011-2014 LDC Savings Persisten'!AA42</f>
        <v>47.950717378927372</v>
      </c>
      <c r="Y43" s="602">
        <f>+'2011-2014 LDC Savings Persisten'!AB42</f>
        <v>0</v>
      </c>
      <c r="Z43" s="602">
        <f>+'2011-2014 LDC Savings Persisten'!AC42</f>
        <v>0</v>
      </c>
      <c r="AA43" s="602">
        <f>+'2011-2014 LDC Savings Persisten'!AD42</f>
        <v>0</v>
      </c>
      <c r="AB43" s="602">
        <f>+'2011-2014 LDC Savings Persisten'!AE42</f>
        <v>0</v>
      </c>
      <c r="AC43" s="602">
        <f>+'2011-2014 LDC Savings Persisten'!AF42</f>
        <v>0</v>
      </c>
      <c r="AD43" s="602">
        <f>+'2011-2014 LDC Savings Persisten'!AG42</f>
        <v>0</v>
      </c>
      <c r="AE43" s="602">
        <f>+'2011-2014 LDC Savings Persisten'!AH42</f>
        <v>0</v>
      </c>
      <c r="AF43" s="602">
        <f>+'2011-2014 LDC Savings Persisten'!AI42</f>
        <v>0</v>
      </c>
      <c r="AG43" s="602">
        <f>+'2011-2014 LDC Savings Persisten'!AJ42</f>
        <v>0</v>
      </c>
      <c r="AH43" s="602">
        <f>+'2011-2014 LDC Savings Persisten'!AK42</f>
        <v>0</v>
      </c>
      <c r="AI43" s="602">
        <f>+'2011-2014 LDC Savings Persisten'!AL42</f>
        <v>0</v>
      </c>
      <c r="AJ43" s="602">
        <f>+'2011-2014 LDC Savings Persisten'!AM42</f>
        <v>0</v>
      </c>
      <c r="AK43" s="602">
        <f>+'2011-2014 LDC Savings Persisten'!AN42</f>
        <v>0</v>
      </c>
      <c r="AL43" s="602">
        <f>+'2011-2014 LDC Savings Persisten'!AO42</f>
        <v>0</v>
      </c>
      <c r="AM43" s="602">
        <f>+'2011-2014 LDC Savings Persisten'!AP42</f>
        <v>0</v>
      </c>
      <c r="AN43" s="602">
        <f>+'2011-2014 LDC Savings Persisten'!AQ42</f>
        <v>0</v>
      </c>
      <c r="AO43" s="602">
        <f>+'2011-2014 LDC Savings Persisten'!AR42</f>
        <v>0</v>
      </c>
      <c r="AP43" s="39"/>
      <c r="AQ43" s="601"/>
      <c r="AR43" s="602"/>
      <c r="AS43" s="602"/>
      <c r="AT43" s="602"/>
      <c r="AU43" s="602"/>
      <c r="AV43" s="602"/>
      <c r="AW43" s="602"/>
      <c r="AX43" s="602">
        <f>+'2011-2014 LDC Savings Persisten'!BA42</f>
        <v>205740.25369164796</v>
      </c>
      <c r="AY43" s="602">
        <f>+'2011-2014 LDC Savings Persisten'!BB42</f>
        <v>205740.25369164796</v>
      </c>
      <c r="AZ43" s="602">
        <f>+'2011-2014 LDC Savings Persisten'!BC42</f>
        <v>205740.25369164796</v>
      </c>
      <c r="BA43" s="602">
        <f>+'2011-2014 LDC Savings Persisten'!BD42</f>
        <v>205740.25369164796</v>
      </c>
      <c r="BB43" s="602">
        <f>+'2011-2014 LDC Savings Persisten'!BE42</f>
        <v>178188.56889860189</v>
      </c>
      <c r="BC43" s="602">
        <f>+'2011-2014 LDC Savings Persisten'!BF42</f>
        <v>178188.56889860189</v>
      </c>
      <c r="BD43" s="602">
        <f>+'2011-2014 LDC Savings Persisten'!BG42</f>
        <v>0</v>
      </c>
      <c r="BE43" s="602">
        <f>+'2011-2014 LDC Savings Persisten'!BH42</f>
        <v>0</v>
      </c>
      <c r="BF43" s="602">
        <f>+'2011-2014 LDC Savings Persisten'!BI42</f>
        <v>0</v>
      </c>
      <c r="BG43" s="602">
        <f>+'2011-2014 LDC Savings Persisten'!BJ42</f>
        <v>0</v>
      </c>
      <c r="BH43" s="602">
        <f>+'2011-2014 LDC Savings Persisten'!BK42</f>
        <v>0</v>
      </c>
      <c r="BI43" s="602">
        <f>+'2011-2014 LDC Savings Persisten'!BL42</f>
        <v>0</v>
      </c>
      <c r="BJ43" s="602">
        <f>+'2011-2014 LDC Savings Persisten'!BM42</f>
        <v>0</v>
      </c>
      <c r="BK43" s="602">
        <f>+'2011-2014 LDC Savings Persisten'!BN42</f>
        <v>0</v>
      </c>
      <c r="BL43" s="602">
        <f>+'2011-2014 LDC Savings Persisten'!BO42</f>
        <v>0</v>
      </c>
      <c r="BM43" s="602">
        <f>+'2011-2014 LDC Savings Persisten'!BP42</f>
        <v>0</v>
      </c>
      <c r="BN43" s="602">
        <f>+'2011-2014 LDC Savings Persisten'!BQ42</f>
        <v>0</v>
      </c>
      <c r="BO43" s="602">
        <f>+'2011-2014 LDC Savings Persisten'!BR42</f>
        <v>0</v>
      </c>
      <c r="BP43" s="602">
        <f>+'2011-2014 LDC Savings Persisten'!BS42</f>
        <v>0</v>
      </c>
      <c r="BQ43" s="602">
        <f>+'2011-2014 LDC Savings Persisten'!BT42</f>
        <v>0</v>
      </c>
      <c r="BR43" s="602">
        <f>+'2011-2014 LDC Savings Persisten'!BU42</f>
        <v>0</v>
      </c>
      <c r="BS43" s="602">
        <f>+'2011-2014 LDC Savings Persisten'!BV42</f>
        <v>0</v>
      </c>
      <c r="BT43" s="602">
        <f>+'2011-2014 LDC Savings Persisten'!BW42</f>
        <v>0</v>
      </c>
      <c r="BU43" s="1"/>
    </row>
    <row r="44" spans="2:73" s="13" customFormat="1" ht="15.75">
      <c r="B44" s="1062" t="s">
        <v>1110</v>
      </c>
      <c r="C44" s="1062" t="s">
        <v>1097</v>
      </c>
      <c r="D44" s="1062" t="s">
        <v>17</v>
      </c>
      <c r="E44" s="1062" t="s">
        <v>1098</v>
      </c>
      <c r="F44" s="1062" t="s">
        <v>1130</v>
      </c>
      <c r="G44" s="1062" t="s">
        <v>1100</v>
      </c>
      <c r="H44" s="1062">
        <v>2012</v>
      </c>
      <c r="I44" s="558" t="s">
        <v>565</v>
      </c>
      <c r="J44" s="558" t="s">
        <v>582</v>
      </c>
      <c r="K44" s="39"/>
      <c r="L44" s="601"/>
      <c r="M44" s="602"/>
      <c r="N44" s="602"/>
      <c r="O44" s="602"/>
      <c r="P44" s="602"/>
      <c r="Q44" s="602"/>
      <c r="R44" s="602"/>
      <c r="S44" s="602">
        <f>+'2011-2014 LDC Savings Persisten'!V44</f>
        <v>0.74653743393006278</v>
      </c>
      <c r="T44" s="602">
        <f>+'2011-2014 LDC Savings Persisten'!W44</f>
        <v>0.74653743393006278</v>
      </c>
      <c r="U44" s="602">
        <f>+'2011-2014 LDC Savings Persisten'!X44</f>
        <v>0.74653743393006278</v>
      </c>
      <c r="V44" s="602">
        <f>+'2011-2014 LDC Savings Persisten'!Y44</f>
        <v>0.74653743393006278</v>
      </c>
      <c r="W44" s="602">
        <f>+'2011-2014 LDC Savings Persisten'!Z44</f>
        <v>0.74653743393006278</v>
      </c>
      <c r="X44" s="602">
        <f>+'2011-2014 LDC Savings Persisten'!AA44</f>
        <v>0.74653743393006278</v>
      </c>
      <c r="Y44" s="602">
        <f>+'2011-2014 LDC Savings Persisten'!AB44</f>
        <v>0</v>
      </c>
      <c r="Z44" s="602">
        <f>+'2011-2014 LDC Savings Persisten'!AC44</f>
        <v>0</v>
      </c>
      <c r="AA44" s="602">
        <f>+'2011-2014 LDC Savings Persisten'!AD44</f>
        <v>0</v>
      </c>
      <c r="AB44" s="602">
        <f>+'2011-2014 LDC Savings Persisten'!AE44</f>
        <v>0</v>
      </c>
      <c r="AC44" s="602">
        <f>+'2011-2014 LDC Savings Persisten'!AF44</f>
        <v>0</v>
      </c>
      <c r="AD44" s="602">
        <f>+'2011-2014 LDC Savings Persisten'!AG44</f>
        <v>0</v>
      </c>
      <c r="AE44" s="602">
        <f>+'2011-2014 LDC Savings Persisten'!AH44</f>
        <v>0</v>
      </c>
      <c r="AF44" s="602">
        <f>+'2011-2014 LDC Savings Persisten'!AI44</f>
        <v>0</v>
      </c>
      <c r="AG44" s="602">
        <f>+'2011-2014 LDC Savings Persisten'!AJ44</f>
        <v>0</v>
      </c>
      <c r="AH44" s="602">
        <f>+'2011-2014 LDC Savings Persisten'!AK44</f>
        <v>0</v>
      </c>
      <c r="AI44" s="602">
        <f>+'2011-2014 LDC Savings Persisten'!AL44</f>
        <v>0</v>
      </c>
      <c r="AJ44" s="602">
        <f>+'2011-2014 LDC Savings Persisten'!AM44</f>
        <v>0</v>
      </c>
      <c r="AK44" s="602">
        <f>+'2011-2014 LDC Savings Persisten'!AN44</f>
        <v>0</v>
      </c>
      <c r="AL44" s="602">
        <f>+'2011-2014 LDC Savings Persisten'!AO44</f>
        <v>0</v>
      </c>
      <c r="AM44" s="602">
        <f>+'2011-2014 LDC Savings Persisten'!AP44</f>
        <v>0</v>
      </c>
      <c r="AN44" s="602">
        <f>+'2011-2014 LDC Savings Persisten'!AQ44</f>
        <v>0</v>
      </c>
      <c r="AO44" s="602">
        <f>+'2011-2014 LDC Savings Persisten'!AR44</f>
        <v>0</v>
      </c>
      <c r="AP44" s="39"/>
      <c r="AQ44" s="601"/>
      <c r="AR44" s="602"/>
      <c r="AS44" s="602"/>
      <c r="AT44" s="602"/>
      <c r="AU44" s="602"/>
      <c r="AV44" s="602"/>
      <c r="AW44" s="602"/>
      <c r="AX44" s="602">
        <f>+'2011-2014 LDC Savings Persisten'!BA44</f>
        <v>723.27255274789718</v>
      </c>
      <c r="AY44" s="602">
        <f>+'2011-2014 LDC Savings Persisten'!BB44</f>
        <v>723.27255274789718</v>
      </c>
      <c r="AZ44" s="602">
        <f>+'2011-2014 LDC Savings Persisten'!BC44</f>
        <v>723.27255274789718</v>
      </c>
      <c r="BA44" s="602">
        <f>+'2011-2014 LDC Savings Persisten'!BD44</f>
        <v>723.27255274789718</v>
      </c>
      <c r="BB44" s="602">
        <f>+'2011-2014 LDC Savings Persisten'!BE44</f>
        <v>723.27255274789718</v>
      </c>
      <c r="BC44" s="602">
        <f>+'2011-2014 LDC Savings Persisten'!BF44</f>
        <v>723.27255274789718</v>
      </c>
      <c r="BD44" s="602">
        <f>+'2011-2014 LDC Savings Persisten'!BG44</f>
        <v>0</v>
      </c>
      <c r="BE44" s="602">
        <f>+'2011-2014 LDC Savings Persisten'!BH44</f>
        <v>0</v>
      </c>
      <c r="BF44" s="602">
        <f>+'2011-2014 LDC Savings Persisten'!BI44</f>
        <v>0</v>
      </c>
      <c r="BG44" s="602">
        <f>+'2011-2014 LDC Savings Persisten'!BJ44</f>
        <v>0</v>
      </c>
      <c r="BH44" s="602">
        <f>+'2011-2014 LDC Savings Persisten'!BK44</f>
        <v>0</v>
      </c>
      <c r="BI44" s="602">
        <f>+'2011-2014 LDC Savings Persisten'!BL44</f>
        <v>0</v>
      </c>
      <c r="BJ44" s="602">
        <f>+'2011-2014 LDC Savings Persisten'!BM44</f>
        <v>0</v>
      </c>
      <c r="BK44" s="602">
        <f>+'2011-2014 LDC Savings Persisten'!BN44</f>
        <v>0</v>
      </c>
      <c r="BL44" s="602">
        <f>+'2011-2014 LDC Savings Persisten'!BO44</f>
        <v>0</v>
      </c>
      <c r="BM44" s="602">
        <f>+'2011-2014 LDC Savings Persisten'!BP44</f>
        <v>0</v>
      </c>
      <c r="BN44" s="602">
        <f>+'2011-2014 LDC Savings Persisten'!BQ44</f>
        <v>0</v>
      </c>
      <c r="BO44" s="602">
        <f>+'2011-2014 LDC Savings Persisten'!BR44</f>
        <v>0</v>
      </c>
      <c r="BP44" s="602">
        <f>+'2011-2014 LDC Savings Persisten'!BS44</f>
        <v>0</v>
      </c>
      <c r="BQ44" s="602">
        <f>+'2011-2014 LDC Savings Persisten'!BT44</f>
        <v>0</v>
      </c>
      <c r="BR44" s="602">
        <f>+'2011-2014 LDC Savings Persisten'!BU44</f>
        <v>0</v>
      </c>
      <c r="BS44" s="602">
        <f>+'2011-2014 LDC Savings Persisten'!BV44</f>
        <v>0</v>
      </c>
      <c r="BT44" s="602">
        <f>+'2011-2014 LDC Savings Persisten'!BW44</f>
        <v>0</v>
      </c>
      <c r="BU44" s="1"/>
    </row>
    <row r="45" spans="2:73" s="13" customFormat="1" ht="15.75">
      <c r="B45" s="1062" t="s">
        <v>1110</v>
      </c>
      <c r="C45" s="1062" t="s">
        <v>1106</v>
      </c>
      <c r="D45" s="1062" t="s">
        <v>14</v>
      </c>
      <c r="E45" s="1062" t="s">
        <v>1098</v>
      </c>
      <c r="F45" s="1062" t="s">
        <v>29</v>
      </c>
      <c r="G45" s="1062" t="s">
        <v>1100</v>
      </c>
      <c r="H45" s="1062">
        <v>2012</v>
      </c>
      <c r="I45" s="558" t="s">
        <v>565</v>
      </c>
      <c r="J45" s="558" t="s">
        <v>582</v>
      </c>
      <c r="K45" s="39"/>
      <c r="L45" s="601"/>
      <c r="M45" s="602"/>
      <c r="N45" s="602"/>
      <c r="O45" s="602"/>
      <c r="P45" s="602"/>
      <c r="Q45" s="602"/>
      <c r="R45" s="602"/>
      <c r="S45" s="602">
        <f>+'2011-2014 LDC Savings Persisten'!V52</f>
        <v>4.8324233198072744</v>
      </c>
      <c r="T45" s="602">
        <f>+'2011-2014 LDC Savings Persisten'!W52</f>
        <v>4.8324233198072744</v>
      </c>
      <c r="U45" s="602">
        <f>+'2011-2014 LDC Savings Persisten'!X52</f>
        <v>3.4050432443618792</v>
      </c>
      <c r="V45" s="602">
        <f>+'2011-2014 LDC Savings Persisten'!Y52</f>
        <v>2.5870022475719465</v>
      </c>
      <c r="W45" s="602">
        <f>+'2011-2014 LDC Savings Persisten'!Z52</f>
        <v>2.3311322098597893</v>
      </c>
      <c r="X45" s="602">
        <f>+'2011-2014 LDC Savings Persisten'!AA52</f>
        <v>2.3311322098597893</v>
      </c>
      <c r="Y45" s="602">
        <f>+'2011-2014 LDC Savings Persisten'!AB52</f>
        <v>2.3311322098597893</v>
      </c>
      <c r="Z45" s="602">
        <f>+'2011-2014 LDC Savings Persisten'!AC52</f>
        <v>2.3311322098597893</v>
      </c>
      <c r="AA45" s="602">
        <f>+'2011-2014 LDC Savings Persisten'!AD52</f>
        <v>0.60692629870027315</v>
      </c>
      <c r="AB45" s="602">
        <f>+'2011-2014 LDC Savings Persisten'!AE52</f>
        <v>0.52397996187210083</v>
      </c>
      <c r="AC45" s="602">
        <f>+'2011-2014 LDC Savings Persisten'!AF52</f>
        <v>0.52397996187210083</v>
      </c>
      <c r="AD45" s="602">
        <f>+'2011-2014 LDC Savings Persisten'!AG52</f>
        <v>0.52397996187210083</v>
      </c>
      <c r="AE45" s="602">
        <f>+'2011-2014 LDC Savings Persisten'!AH52</f>
        <v>0.52397996187210083</v>
      </c>
      <c r="AF45" s="602">
        <f>+'2011-2014 LDC Savings Persisten'!AI52</f>
        <v>0.52397996187210083</v>
      </c>
      <c r="AG45" s="602">
        <f>+'2011-2014 LDC Savings Persisten'!AJ52</f>
        <v>0.34344443678855896</v>
      </c>
      <c r="AH45" s="602">
        <f>+'2011-2014 LDC Savings Persisten'!AK52</f>
        <v>0</v>
      </c>
      <c r="AI45" s="602">
        <f>+'2011-2014 LDC Savings Persisten'!AL52</f>
        <v>0</v>
      </c>
      <c r="AJ45" s="602">
        <f>+'2011-2014 LDC Savings Persisten'!AM52</f>
        <v>0</v>
      </c>
      <c r="AK45" s="602">
        <f>+'2011-2014 LDC Savings Persisten'!AN52</f>
        <v>0</v>
      </c>
      <c r="AL45" s="602">
        <f>+'2011-2014 LDC Savings Persisten'!AO52</f>
        <v>0</v>
      </c>
      <c r="AM45" s="602">
        <f>+'2011-2014 LDC Savings Persisten'!AP52</f>
        <v>0</v>
      </c>
      <c r="AN45" s="602">
        <f>+'2011-2014 LDC Savings Persisten'!AQ52</f>
        <v>0</v>
      </c>
      <c r="AO45" s="602">
        <f>+'2011-2014 LDC Savings Persisten'!AR52</f>
        <v>0</v>
      </c>
      <c r="AP45" s="39"/>
      <c r="AQ45" s="601"/>
      <c r="AR45" s="602"/>
      <c r="AS45" s="602"/>
      <c r="AT45" s="602"/>
      <c r="AU45" s="602"/>
      <c r="AV45" s="602"/>
      <c r="AW45" s="602"/>
      <c r="AX45" s="602">
        <f>+'2011-2014 LDC Savings Persisten'!BA52</f>
        <v>47672.880661010742</v>
      </c>
      <c r="AY45" s="602">
        <f>+'2011-2014 LDC Savings Persisten'!BB52</f>
        <v>47524.836654663086</v>
      </c>
      <c r="AZ45" s="602">
        <f>+'2011-2014 LDC Savings Persisten'!BC52</f>
        <v>20046.83665466309</v>
      </c>
      <c r="BA45" s="602">
        <f>+'2011-2014 LDC Savings Persisten'!BD52</f>
        <v>19282.836654663086</v>
      </c>
      <c r="BB45" s="602">
        <f>+'2011-2014 LDC Savings Persisten'!BE52</f>
        <v>17172.856628417969</v>
      </c>
      <c r="BC45" s="602">
        <f>+'2011-2014 LDC Savings Persisten'!BF52</f>
        <v>17172.856628417969</v>
      </c>
      <c r="BD45" s="602">
        <f>+'2011-2014 LDC Savings Persisten'!BG52</f>
        <v>17172.856628417969</v>
      </c>
      <c r="BE45" s="602">
        <f>+'2011-2014 LDC Savings Persisten'!BH52</f>
        <v>17172.856628417969</v>
      </c>
      <c r="BF45" s="602">
        <f>+'2011-2014 LDC Savings Persisten'!BI52</f>
        <v>3672.8566284179688</v>
      </c>
      <c r="BG45" s="602">
        <f>+'2011-2014 LDC Savings Persisten'!BJ52</f>
        <v>2988.8566284179688</v>
      </c>
      <c r="BH45" s="602">
        <f>+'2011-2014 LDC Savings Persisten'!BK52</f>
        <v>2988.8566284179688</v>
      </c>
      <c r="BI45" s="602">
        <f>+'2011-2014 LDC Savings Persisten'!BL52</f>
        <v>2988.8566284179688</v>
      </c>
      <c r="BJ45" s="602">
        <f>+'2011-2014 LDC Savings Persisten'!BM52</f>
        <v>2988.8566284179688</v>
      </c>
      <c r="BK45" s="602">
        <f>+'2011-2014 LDC Savings Persisten'!BN52</f>
        <v>2988.8566284179688</v>
      </c>
      <c r="BL45" s="602">
        <f>+'2011-2014 LDC Savings Persisten'!BO52</f>
        <v>2532</v>
      </c>
      <c r="BM45" s="602">
        <f>+'2011-2014 LDC Savings Persisten'!BP52</f>
        <v>0</v>
      </c>
      <c r="BN45" s="602">
        <f>+'2011-2014 LDC Savings Persisten'!BQ52</f>
        <v>0</v>
      </c>
      <c r="BO45" s="602">
        <f>+'2011-2014 LDC Savings Persisten'!BR52</f>
        <v>0</v>
      </c>
      <c r="BP45" s="602">
        <f>+'2011-2014 LDC Savings Persisten'!BS52</f>
        <v>0</v>
      </c>
      <c r="BQ45" s="602">
        <f>+'2011-2014 LDC Savings Persisten'!BT52</f>
        <v>0</v>
      </c>
      <c r="BR45" s="602">
        <f>+'2011-2014 LDC Savings Persisten'!BU52</f>
        <v>0</v>
      </c>
      <c r="BS45" s="602">
        <f>+'2011-2014 LDC Savings Persisten'!BV52</f>
        <v>0</v>
      </c>
      <c r="BT45" s="602">
        <f>+'2011-2014 LDC Savings Persisten'!BW52</f>
        <v>0</v>
      </c>
      <c r="BU45" s="1"/>
    </row>
    <row r="46" spans="2:73" s="13" customFormat="1" ht="15.75">
      <c r="B46" s="1062" t="s">
        <v>1110</v>
      </c>
      <c r="C46" s="1062" t="s">
        <v>1108</v>
      </c>
      <c r="D46" s="1062" t="s">
        <v>3</v>
      </c>
      <c r="E46" s="1062" t="s">
        <v>1098</v>
      </c>
      <c r="F46" s="1062" t="s">
        <v>29</v>
      </c>
      <c r="G46" s="1062" t="s">
        <v>1100</v>
      </c>
      <c r="H46" s="1062">
        <v>2012</v>
      </c>
      <c r="I46" s="558" t="s">
        <v>565</v>
      </c>
      <c r="J46" s="558" t="s">
        <v>582</v>
      </c>
      <c r="K46" s="39"/>
      <c r="L46" s="601"/>
      <c r="M46" s="602"/>
      <c r="N46" s="602"/>
      <c r="O46" s="602"/>
      <c r="P46" s="602"/>
      <c r="Q46" s="602"/>
      <c r="R46" s="602"/>
      <c r="S46" s="602">
        <f>+'2011-2014 LDC Savings Persisten'!V51</f>
        <v>196.03534226489899</v>
      </c>
      <c r="T46" s="602">
        <f>+'2011-2014 LDC Savings Persisten'!W51</f>
        <v>196.03534226489899</v>
      </c>
      <c r="U46" s="602">
        <f>+'2011-2014 LDC Savings Persisten'!X51</f>
        <v>196.03534226489899</v>
      </c>
      <c r="V46" s="602">
        <f>+'2011-2014 LDC Savings Persisten'!Y51</f>
        <v>196.03534226489899</v>
      </c>
      <c r="W46" s="602">
        <f>+'2011-2014 LDC Savings Persisten'!Z51</f>
        <v>196.03534226489899</v>
      </c>
      <c r="X46" s="602">
        <f>+'2011-2014 LDC Savings Persisten'!AA51</f>
        <v>196.03534226489899</v>
      </c>
      <c r="Y46" s="602">
        <f>+'2011-2014 LDC Savings Persisten'!AB51</f>
        <v>196.03534226489899</v>
      </c>
      <c r="Z46" s="602">
        <f>+'2011-2014 LDC Savings Persisten'!AC51</f>
        <v>196.03534226489899</v>
      </c>
      <c r="AA46" s="602">
        <f>+'2011-2014 LDC Savings Persisten'!AD51</f>
        <v>196.03534226489899</v>
      </c>
      <c r="AB46" s="602">
        <f>+'2011-2014 LDC Savings Persisten'!AE51</f>
        <v>196.03534226489899</v>
      </c>
      <c r="AC46" s="602">
        <f>+'2011-2014 LDC Savings Persisten'!AF51</f>
        <v>196.03534226489899</v>
      </c>
      <c r="AD46" s="602">
        <f>+'2011-2014 LDC Savings Persisten'!AG51</f>
        <v>196.03534226489899</v>
      </c>
      <c r="AE46" s="602">
        <f>+'2011-2014 LDC Savings Persisten'!AH51</f>
        <v>148.71551862459938</v>
      </c>
      <c r="AF46" s="602">
        <f>+'2011-2014 LDC Savings Persisten'!AI51</f>
        <v>0</v>
      </c>
      <c r="AG46" s="602">
        <f>+'2011-2014 LDC Savings Persisten'!AJ51</f>
        <v>0</v>
      </c>
      <c r="AH46" s="602">
        <f>+'2011-2014 LDC Savings Persisten'!AK51</f>
        <v>0</v>
      </c>
      <c r="AI46" s="602">
        <f>+'2011-2014 LDC Savings Persisten'!AL51</f>
        <v>0</v>
      </c>
      <c r="AJ46" s="602">
        <f>+'2011-2014 LDC Savings Persisten'!AM51</f>
        <v>0</v>
      </c>
      <c r="AK46" s="602">
        <f>+'2011-2014 LDC Savings Persisten'!AN51</f>
        <v>0</v>
      </c>
      <c r="AL46" s="602">
        <f>+'2011-2014 LDC Savings Persisten'!AO51</f>
        <v>0</v>
      </c>
      <c r="AM46" s="602">
        <f>+'2011-2014 LDC Savings Persisten'!AP51</f>
        <v>0</v>
      </c>
      <c r="AN46" s="602">
        <f>+'2011-2014 LDC Savings Persisten'!AQ51</f>
        <v>0</v>
      </c>
      <c r="AO46" s="602">
        <f>+'2011-2014 LDC Savings Persisten'!AR51</f>
        <v>0</v>
      </c>
      <c r="AP46" s="39"/>
      <c r="AQ46" s="601"/>
      <c r="AR46" s="602"/>
      <c r="AS46" s="602"/>
      <c r="AT46" s="602"/>
      <c r="AU46" s="602"/>
      <c r="AV46" s="602"/>
      <c r="AW46" s="602"/>
      <c r="AX46" s="602">
        <f>+'2011-2014 LDC Savings Persisten'!BA51</f>
        <v>329402.44805685285</v>
      </c>
      <c r="AY46" s="602">
        <f>+'2011-2014 LDC Savings Persisten'!BB51</f>
        <v>329402.44805685285</v>
      </c>
      <c r="AZ46" s="602">
        <f>+'2011-2014 LDC Savings Persisten'!BC51</f>
        <v>329402.44805685285</v>
      </c>
      <c r="BA46" s="602">
        <f>+'2011-2014 LDC Savings Persisten'!BD51</f>
        <v>329402.44805685285</v>
      </c>
      <c r="BB46" s="602">
        <f>+'2011-2014 LDC Savings Persisten'!BE51</f>
        <v>329402.44805685285</v>
      </c>
      <c r="BC46" s="602">
        <f>+'2011-2014 LDC Savings Persisten'!BF51</f>
        <v>329402.44805685285</v>
      </c>
      <c r="BD46" s="602">
        <f>+'2011-2014 LDC Savings Persisten'!BG51</f>
        <v>329402.44805685285</v>
      </c>
      <c r="BE46" s="602">
        <f>+'2011-2014 LDC Savings Persisten'!BH51</f>
        <v>329402.44805685285</v>
      </c>
      <c r="BF46" s="602">
        <f>+'2011-2014 LDC Savings Persisten'!BI51</f>
        <v>329402.44805685285</v>
      </c>
      <c r="BG46" s="602">
        <f>+'2011-2014 LDC Savings Persisten'!BJ51</f>
        <v>329402.44805685285</v>
      </c>
      <c r="BH46" s="602">
        <f>+'2011-2014 LDC Savings Persisten'!BK51</f>
        <v>329402.44805685285</v>
      </c>
      <c r="BI46" s="602">
        <f>+'2011-2014 LDC Savings Persisten'!BL51</f>
        <v>329402.44805685285</v>
      </c>
      <c r="BJ46" s="602">
        <f>+'2011-2014 LDC Savings Persisten'!BM51</f>
        <v>287086.48659775191</v>
      </c>
      <c r="BK46" s="602">
        <f>+'2011-2014 LDC Savings Persisten'!BN51</f>
        <v>0</v>
      </c>
      <c r="BL46" s="602">
        <f>+'2011-2014 LDC Savings Persisten'!BO51</f>
        <v>0</v>
      </c>
      <c r="BM46" s="602">
        <f>+'2011-2014 LDC Savings Persisten'!BP51</f>
        <v>0</v>
      </c>
      <c r="BN46" s="602">
        <f>+'2011-2014 LDC Savings Persisten'!BQ51</f>
        <v>0</v>
      </c>
      <c r="BO46" s="602">
        <f>+'2011-2014 LDC Savings Persisten'!BR51</f>
        <v>0</v>
      </c>
      <c r="BP46" s="602">
        <f>+'2011-2014 LDC Savings Persisten'!BS51</f>
        <v>0</v>
      </c>
      <c r="BQ46" s="602">
        <f>+'2011-2014 LDC Savings Persisten'!BT51</f>
        <v>0</v>
      </c>
      <c r="BR46" s="602">
        <f>+'2011-2014 LDC Savings Persisten'!BU51</f>
        <v>0</v>
      </c>
      <c r="BS46" s="602">
        <f>+'2011-2014 LDC Savings Persisten'!BV51</f>
        <v>0</v>
      </c>
      <c r="BT46" s="602">
        <f>+'2011-2014 LDC Savings Persisten'!BW51</f>
        <v>0</v>
      </c>
      <c r="BU46" s="1"/>
    </row>
    <row r="47" spans="2:73" s="13" customFormat="1" ht="15.75">
      <c r="B47" s="1062" t="s">
        <v>208</v>
      </c>
      <c r="C47" s="1062" t="s">
        <v>1108</v>
      </c>
      <c r="D47" s="1062" t="s">
        <v>3</v>
      </c>
      <c r="E47" s="1062" t="s">
        <v>1098</v>
      </c>
      <c r="F47" s="1062" t="s">
        <v>29</v>
      </c>
      <c r="G47" s="1062" t="s">
        <v>1100</v>
      </c>
      <c r="H47" s="1062">
        <v>2012</v>
      </c>
      <c r="I47" s="558" t="s">
        <v>566</v>
      </c>
      <c r="J47" s="558" t="s">
        <v>575</v>
      </c>
      <c r="K47" s="39"/>
      <c r="L47" s="601"/>
      <c r="M47" s="602"/>
      <c r="N47" s="602"/>
      <c r="O47" s="602"/>
      <c r="P47" s="602"/>
      <c r="Q47" s="602"/>
      <c r="R47" s="602"/>
      <c r="S47" s="602">
        <f>+'2011-2014 LDC Savings Persisten'!V32</f>
        <v>3.9857394919999991</v>
      </c>
      <c r="T47" s="602">
        <f>+'2011-2014 LDC Savings Persisten'!W32</f>
        <v>3.9857394919999991</v>
      </c>
      <c r="U47" s="602">
        <f>+'2011-2014 LDC Savings Persisten'!X32</f>
        <v>3.9857394919999991</v>
      </c>
      <c r="V47" s="602">
        <f>+'2011-2014 LDC Savings Persisten'!Y32</f>
        <v>3.9857394919999991</v>
      </c>
      <c r="W47" s="602">
        <f>+'2011-2014 LDC Savings Persisten'!Z32</f>
        <v>3.9857394919999991</v>
      </c>
      <c r="X47" s="602">
        <f>+'2011-2014 LDC Savings Persisten'!AA32</f>
        <v>3.9857394919999991</v>
      </c>
      <c r="Y47" s="602">
        <f>+'2011-2014 LDC Savings Persisten'!AB32</f>
        <v>3.9857394919999991</v>
      </c>
      <c r="Z47" s="602">
        <f>+'2011-2014 LDC Savings Persisten'!AC32</f>
        <v>3.9857394919999991</v>
      </c>
      <c r="AA47" s="602">
        <f>+'2011-2014 LDC Savings Persisten'!AD32</f>
        <v>3.9857394919999991</v>
      </c>
      <c r="AB47" s="602">
        <f>+'2011-2014 LDC Savings Persisten'!AE32</f>
        <v>3.9857394919999991</v>
      </c>
      <c r="AC47" s="602">
        <f>+'2011-2014 LDC Savings Persisten'!AF32</f>
        <v>3.9857394919999991</v>
      </c>
      <c r="AD47" s="602">
        <f>+'2011-2014 LDC Savings Persisten'!AG32</f>
        <v>3.9857394919999991</v>
      </c>
      <c r="AE47" s="602">
        <f>+'2011-2014 LDC Savings Persisten'!AH32</f>
        <v>3.9857394919999991</v>
      </c>
      <c r="AF47" s="602">
        <f>+'2011-2014 LDC Savings Persisten'!AI32</f>
        <v>2.756945349</v>
      </c>
      <c r="AG47" s="602">
        <f>+'2011-2014 LDC Savings Persisten'!AJ32</f>
        <v>0</v>
      </c>
      <c r="AH47" s="602">
        <f>+'2011-2014 LDC Savings Persisten'!AK32</f>
        <v>0</v>
      </c>
      <c r="AI47" s="602">
        <f>+'2011-2014 LDC Savings Persisten'!AL32</f>
        <v>0</v>
      </c>
      <c r="AJ47" s="602">
        <f>+'2011-2014 LDC Savings Persisten'!AM32</f>
        <v>0</v>
      </c>
      <c r="AK47" s="602">
        <f>+'2011-2014 LDC Savings Persisten'!AN32</f>
        <v>0</v>
      </c>
      <c r="AL47" s="602">
        <f>+'2011-2014 LDC Savings Persisten'!AO32</f>
        <v>0</v>
      </c>
      <c r="AM47" s="602">
        <f>+'2011-2014 LDC Savings Persisten'!AP32</f>
        <v>0</v>
      </c>
      <c r="AN47" s="602">
        <f>+'2011-2014 LDC Savings Persisten'!AQ32</f>
        <v>0</v>
      </c>
      <c r="AO47" s="602">
        <f>+'2011-2014 LDC Savings Persisten'!AR32</f>
        <v>0</v>
      </c>
      <c r="AP47" s="39"/>
      <c r="AQ47" s="601"/>
      <c r="AR47" s="602"/>
      <c r="AS47" s="602"/>
      <c r="AT47" s="602"/>
      <c r="AU47" s="602"/>
      <c r="AV47" s="602"/>
      <c r="AW47" s="602"/>
      <c r="AX47" s="602">
        <f>+'2011-2014 LDC Savings Persisten'!BA32</f>
        <v>7294.7129221159994</v>
      </c>
      <c r="AY47" s="602">
        <f>+'2011-2014 LDC Savings Persisten'!BB32</f>
        <v>7294.7129221159994</v>
      </c>
      <c r="AZ47" s="602">
        <f>+'2011-2014 LDC Savings Persisten'!BC32</f>
        <v>7294.7129221159994</v>
      </c>
      <c r="BA47" s="602">
        <f>+'2011-2014 LDC Savings Persisten'!BD32</f>
        <v>7294.7129221159994</v>
      </c>
      <c r="BB47" s="602">
        <f>+'2011-2014 LDC Savings Persisten'!BE32</f>
        <v>7294.7129221159994</v>
      </c>
      <c r="BC47" s="602">
        <f>+'2011-2014 LDC Savings Persisten'!BF32</f>
        <v>7294.7129221159994</v>
      </c>
      <c r="BD47" s="602">
        <f>+'2011-2014 LDC Savings Persisten'!BG32</f>
        <v>7294.7129221159994</v>
      </c>
      <c r="BE47" s="602">
        <f>+'2011-2014 LDC Savings Persisten'!BH32</f>
        <v>7294.7129221159994</v>
      </c>
      <c r="BF47" s="602">
        <f>+'2011-2014 LDC Savings Persisten'!BI32</f>
        <v>7294.7129221159994</v>
      </c>
      <c r="BG47" s="602">
        <f>+'2011-2014 LDC Savings Persisten'!BJ32</f>
        <v>7294.7129221159994</v>
      </c>
      <c r="BH47" s="602">
        <f>+'2011-2014 LDC Savings Persisten'!BK32</f>
        <v>7294.7129221159994</v>
      </c>
      <c r="BI47" s="602">
        <f>+'2011-2014 LDC Savings Persisten'!BL32</f>
        <v>7294.7129221159994</v>
      </c>
      <c r="BJ47" s="602">
        <f>+'2011-2014 LDC Savings Persisten'!BM32</f>
        <v>6069.7271199979996</v>
      </c>
      <c r="BK47" s="602">
        <f>+'2011-2014 LDC Savings Persisten'!BN32</f>
        <v>0</v>
      </c>
      <c r="BL47" s="602">
        <f>+'2011-2014 LDC Savings Persisten'!BO32</f>
        <v>0</v>
      </c>
      <c r="BM47" s="602">
        <f>+'2011-2014 LDC Savings Persisten'!BP32</f>
        <v>0</v>
      </c>
      <c r="BN47" s="602">
        <f>+'2011-2014 LDC Savings Persisten'!BQ32</f>
        <v>0</v>
      </c>
      <c r="BO47" s="602">
        <f>+'2011-2014 LDC Savings Persisten'!BR32</f>
        <v>0</v>
      </c>
      <c r="BP47" s="602">
        <f>+'2011-2014 LDC Savings Persisten'!BS32</f>
        <v>0</v>
      </c>
      <c r="BQ47" s="602">
        <f>+'2011-2014 LDC Savings Persisten'!BT32</f>
        <v>0</v>
      </c>
      <c r="BR47" s="602">
        <f>+'2011-2014 LDC Savings Persisten'!BU32</f>
        <v>0</v>
      </c>
      <c r="BS47" s="602">
        <f>+'2011-2014 LDC Savings Persisten'!BV32</f>
        <v>0</v>
      </c>
      <c r="BT47" s="602">
        <f>+'2011-2014 LDC Savings Persisten'!BW32</f>
        <v>0</v>
      </c>
      <c r="BU47" s="1"/>
    </row>
    <row r="48" spans="2:73" s="13" customFormat="1" ht="15.75">
      <c r="B48" s="1062" t="s">
        <v>208</v>
      </c>
      <c r="C48" s="1062" t="s">
        <v>1108</v>
      </c>
      <c r="D48" s="1062" t="s">
        <v>3</v>
      </c>
      <c r="E48" s="1062" t="s">
        <v>1098</v>
      </c>
      <c r="F48" s="1062" t="s">
        <v>29</v>
      </c>
      <c r="G48" s="1062" t="s">
        <v>1100</v>
      </c>
      <c r="H48" s="1062">
        <v>2012</v>
      </c>
      <c r="I48" s="558" t="s">
        <v>566</v>
      </c>
      <c r="J48" s="558" t="s">
        <v>575</v>
      </c>
      <c r="K48" s="39"/>
      <c r="L48" s="601"/>
      <c r="M48" s="602"/>
      <c r="N48" s="602"/>
      <c r="O48" s="602"/>
      <c r="P48" s="602"/>
      <c r="Q48" s="602"/>
      <c r="R48" s="602"/>
      <c r="S48" s="602">
        <f>+'2011-2014 LDC Savings Persisten'!V33</f>
        <v>2.6970118414811794E-2</v>
      </c>
      <c r="T48" s="602">
        <f>+'2011-2014 LDC Savings Persisten'!W33</f>
        <v>2.6970118414811794E-2</v>
      </c>
      <c r="U48" s="602">
        <f>+'2011-2014 LDC Savings Persisten'!X33</f>
        <v>2.6970118414811794E-2</v>
      </c>
      <c r="V48" s="602">
        <f>+'2011-2014 LDC Savings Persisten'!Y33</f>
        <v>2.6970118414811794E-2</v>
      </c>
      <c r="W48" s="602">
        <f>+'2011-2014 LDC Savings Persisten'!Z33</f>
        <v>2.6970118414811794E-2</v>
      </c>
      <c r="X48" s="602">
        <f>+'2011-2014 LDC Savings Persisten'!AA33</f>
        <v>2.6970118414811794E-2</v>
      </c>
      <c r="Y48" s="602">
        <f>+'2011-2014 LDC Savings Persisten'!AB33</f>
        <v>2.6970118414811794E-2</v>
      </c>
      <c r="Z48" s="602">
        <f>+'2011-2014 LDC Savings Persisten'!AC33</f>
        <v>2.6970118414811794E-2</v>
      </c>
      <c r="AA48" s="602">
        <f>+'2011-2014 LDC Savings Persisten'!AD33</f>
        <v>2.6970118414811794E-2</v>
      </c>
      <c r="AB48" s="602">
        <f>+'2011-2014 LDC Savings Persisten'!AE33</f>
        <v>2.6970118414811794E-2</v>
      </c>
      <c r="AC48" s="602">
        <f>+'2011-2014 LDC Savings Persisten'!AF33</f>
        <v>2.6970118414811794E-2</v>
      </c>
      <c r="AD48" s="602">
        <f>+'2011-2014 LDC Savings Persisten'!AG33</f>
        <v>2.6970118414811794E-2</v>
      </c>
      <c r="AE48" s="602">
        <f>+'2011-2014 LDC Savings Persisten'!AH33</f>
        <v>2.6970118414811794E-2</v>
      </c>
      <c r="AF48" s="602">
        <f>+'2011-2014 LDC Savings Persisten'!AI33</f>
        <v>2.318123949142703E-2</v>
      </c>
      <c r="AG48" s="602">
        <f>+'2011-2014 LDC Savings Persisten'!AJ33</f>
        <v>0</v>
      </c>
      <c r="AH48" s="602">
        <f>+'2011-2014 LDC Savings Persisten'!AK33</f>
        <v>0</v>
      </c>
      <c r="AI48" s="602">
        <f>+'2011-2014 LDC Savings Persisten'!AL33</f>
        <v>0</v>
      </c>
      <c r="AJ48" s="602">
        <f>+'2011-2014 LDC Savings Persisten'!AM33</f>
        <v>0</v>
      </c>
      <c r="AK48" s="602">
        <f>+'2011-2014 LDC Savings Persisten'!AN33</f>
        <v>0</v>
      </c>
      <c r="AL48" s="602">
        <f>+'2011-2014 LDC Savings Persisten'!AO33</f>
        <v>0</v>
      </c>
      <c r="AM48" s="602">
        <f>+'2011-2014 LDC Savings Persisten'!AP33</f>
        <v>0</v>
      </c>
      <c r="AN48" s="602">
        <f>+'2011-2014 LDC Savings Persisten'!AQ33</f>
        <v>0</v>
      </c>
      <c r="AO48" s="602">
        <f>+'2011-2014 LDC Savings Persisten'!AR33</f>
        <v>0</v>
      </c>
      <c r="AP48" s="39"/>
      <c r="AQ48" s="601"/>
      <c r="AR48" s="602"/>
      <c r="AS48" s="602"/>
      <c r="AT48" s="602"/>
      <c r="AU48" s="602"/>
      <c r="AV48" s="602"/>
      <c r="AW48" s="602"/>
      <c r="AX48" s="602">
        <f>+'2011-2014 LDC Savings Persisten'!BA33</f>
        <v>54.833802103957183</v>
      </c>
      <c r="AY48" s="602">
        <f>+'2011-2014 LDC Savings Persisten'!BB33</f>
        <v>54.833802103957183</v>
      </c>
      <c r="AZ48" s="602">
        <f>+'2011-2014 LDC Savings Persisten'!BC33</f>
        <v>54.833802103957183</v>
      </c>
      <c r="BA48" s="602">
        <f>+'2011-2014 LDC Savings Persisten'!BD33</f>
        <v>54.833802103957183</v>
      </c>
      <c r="BB48" s="602">
        <f>+'2011-2014 LDC Savings Persisten'!BE33</f>
        <v>54.833802103957183</v>
      </c>
      <c r="BC48" s="602">
        <f>+'2011-2014 LDC Savings Persisten'!BF33</f>
        <v>54.833802103957183</v>
      </c>
      <c r="BD48" s="602">
        <f>+'2011-2014 LDC Savings Persisten'!BG33</f>
        <v>54.833802103957183</v>
      </c>
      <c r="BE48" s="602">
        <f>+'2011-2014 LDC Savings Persisten'!BH33</f>
        <v>54.833802103957183</v>
      </c>
      <c r="BF48" s="602">
        <f>+'2011-2014 LDC Savings Persisten'!BI33</f>
        <v>54.833802103957183</v>
      </c>
      <c r="BG48" s="602">
        <f>+'2011-2014 LDC Savings Persisten'!BJ33</f>
        <v>54.833802103957183</v>
      </c>
      <c r="BH48" s="602">
        <f>+'2011-2014 LDC Savings Persisten'!BK33</f>
        <v>54.833802103957183</v>
      </c>
      <c r="BI48" s="602">
        <f>+'2011-2014 LDC Savings Persisten'!BL33</f>
        <v>54.833802103957183</v>
      </c>
      <c r="BJ48" s="602">
        <f>+'2011-2014 LDC Savings Persisten'!BM33</f>
        <v>51.036121579620065</v>
      </c>
      <c r="BK48" s="602">
        <f>+'2011-2014 LDC Savings Persisten'!BN33</f>
        <v>0</v>
      </c>
      <c r="BL48" s="602">
        <f>+'2011-2014 LDC Savings Persisten'!BO33</f>
        <v>0</v>
      </c>
      <c r="BM48" s="602">
        <f>+'2011-2014 LDC Savings Persisten'!BP33</f>
        <v>0</v>
      </c>
      <c r="BN48" s="602">
        <f>+'2011-2014 LDC Savings Persisten'!BQ33</f>
        <v>0</v>
      </c>
      <c r="BO48" s="602">
        <f>+'2011-2014 LDC Savings Persisten'!BR33</f>
        <v>0</v>
      </c>
      <c r="BP48" s="602">
        <f>+'2011-2014 LDC Savings Persisten'!BS33</f>
        <v>0</v>
      </c>
      <c r="BQ48" s="602">
        <f>+'2011-2014 LDC Savings Persisten'!BT33</f>
        <v>0</v>
      </c>
      <c r="BR48" s="602">
        <f>+'2011-2014 LDC Savings Persisten'!BU33</f>
        <v>0</v>
      </c>
      <c r="BS48" s="602">
        <f>+'2011-2014 LDC Savings Persisten'!BV33</f>
        <v>0</v>
      </c>
      <c r="BT48" s="602">
        <f>+'2011-2014 LDC Savings Persisten'!BW33</f>
        <v>0</v>
      </c>
      <c r="BU48" s="1"/>
    </row>
    <row r="49" spans="2:73" s="13" customFormat="1" ht="15.75">
      <c r="B49" s="1062" t="s">
        <v>208</v>
      </c>
      <c r="C49" s="1062" t="s">
        <v>1108</v>
      </c>
      <c r="D49" s="1062" t="s">
        <v>3</v>
      </c>
      <c r="E49" s="1062" t="s">
        <v>1098</v>
      </c>
      <c r="F49" s="1062" t="s">
        <v>29</v>
      </c>
      <c r="G49" s="1062" t="s">
        <v>1100</v>
      </c>
      <c r="H49" s="1062">
        <v>2012</v>
      </c>
      <c r="I49" s="558" t="s">
        <v>567</v>
      </c>
      <c r="J49" s="558" t="s">
        <v>575</v>
      </c>
      <c r="K49" s="39"/>
      <c r="L49" s="601"/>
      <c r="M49" s="602"/>
      <c r="N49" s="602"/>
      <c r="O49" s="602"/>
      <c r="P49" s="602"/>
      <c r="Q49" s="602"/>
      <c r="R49" s="602"/>
      <c r="S49" s="602">
        <f>+'2011-2014 LDC Savings Persisten'!V5</f>
        <v>0.28444070599999999</v>
      </c>
      <c r="T49" s="602">
        <f>+'2011-2014 LDC Savings Persisten'!W5</f>
        <v>0.28444070599999999</v>
      </c>
      <c r="U49" s="602">
        <f>+'2011-2014 LDC Savings Persisten'!X5</f>
        <v>0.28444070599999999</v>
      </c>
      <c r="V49" s="602">
        <f>+'2011-2014 LDC Savings Persisten'!Y5</f>
        <v>0.28444070599999999</v>
      </c>
      <c r="W49" s="602">
        <f>+'2011-2014 LDC Savings Persisten'!Z5</f>
        <v>0.28444070599999999</v>
      </c>
      <c r="X49" s="602">
        <f>+'2011-2014 LDC Savings Persisten'!AA5</f>
        <v>0.28444070599999999</v>
      </c>
      <c r="Y49" s="602">
        <f>+'2011-2014 LDC Savings Persisten'!AB5</f>
        <v>0.28444070599999999</v>
      </c>
      <c r="Z49" s="602">
        <f>+'2011-2014 LDC Savings Persisten'!AC5</f>
        <v>0.28444070599999999</v>
      </c>
      <c r="AA49" s="602">
        <f>+'2011-2014 LDC Savings Persisten'!AD5</f>
        <v>0.28444070599999999</v>
      </c>
      <c r="AB49" s="602">
        <f>+'2011-2014 LDC Savings Persisten'!AE5</f>
        <v>0.28444070599999999</v>
      </c>
      <c r="AC49" s="602">
        <f>+'2011-2014 LDC Savings Persisten'!AF5</f>
        <v>0.28444070599999999</v>
      </c>
      <c r="AD49" s="602">
        <f>+'2011-2014 LDC Savings Persisten'!AG5</f>
        <v>0.28444070599999999</v>
      </c>
      <c r="AE49" s="602">
        <f>+'2011-2014 LDC Savings Persisten'!AH5</f>
        <v>0.28444070599999999</v>
      </c>
      <c r="AF49" s="602">
        <f>+'2011-2014 LDC Savings Persisten'!AI5</f>
        <v>0</v>
      </c>
      <c r="AG49" s="602">
        <f>+'2011-2014 LDC Savings Persisten'!AJ5</f>
        <v>0</v>
      </c>
      <c r="AH49" s="602">
        <f>+'2011-2014 LDC Savings Persisten'!AK5</f>
        <v>0</v>
      </c>
      <c r="AI49" s="602">
        <f>+'2011-2014 LDC Savings Persisten'!AL5</f>
        <v>0</v>
      </c>
      <c r="AJ49" s="602">
        <f>+'2011-2014 LDC Savings Persisten'!AM5</f>
        <v>0</v>
      </c>
      <c r="AK49" s="602">
        <f>+'2011-2014 LDC Savings Persisten'!AN5</f>
        <v>0</v>
      </c>
      <c r="AL49" s="602">
        <f>+'2011-2014 LDC Savings Persisten'!AO5</f>
        <v>0</v>
      </c>
      <c r="AM49" s="602">
        <f>+'2011-2014 LDC Savings Persisten'!AP5</f>
        <v>0</v>
      </c>
      <c r="AN49" s="602">
        <f>+'2011-2014 LDC Savings Persisten'!AQ5</f>
        <v>0</v>
      </c>
      <c r="AO49" s="602">
        <f>+'2011-2014 LDC Savings Persisten'!AR5</f>
        <v>0</v>
      </c>
      <c r="AP49" s="39"/>
      <c r="AQ49" s="601"/>
      <c r="AR49" s="602"/>
      <c r="AS49" s="602"/>
      <c r="AT49" s="602"/>
      <c r="AU49" s="602"/>
      <c r="AV49" s="602"/>
      <c r="AW49" s="602"/>
      <c r="AX49" s="602">
        <f>+'2011-2014 LDC Savings Persisten'!BA5</f>
        <v>551.2573926</v>
      </c>
      <c r="AY49" s="602">
        <f>+'2011-2014 LDC Savings Persisten'!BB5</f>
        <v>551.2573926</v>
      </c>
      <c r="AZ49" s="602">
        <f>+'2011-2014 LDC Savings Persisten'!BC5</f>
        <v>551.2573926</v>
      </c>
      <c r="BA49" s="602">
        <f>+'2011-2014 LDC Savings Persisten'!BD5</f>
        <v>551.2573926</v>
      </c>
      <c r="BB49" s="602">
        <f>+'2011-2014 LDC Savings Persisten'!BE5</f>
        <v>551.2573926</v>
      </c>
      <c r="BC49" s="602">
        <f>+'2011-2014 LDC Savings Persisten'!BF5</f>
        <v>551.2573926</v>
      </c>
      <c r="BD49" s="602">
        <f>+'2011-2014 LDC Savings Persisten'!BG5</f>
        <v>551.2573926</v>
      </c>
      <c r="BE49" s="602">
        <f>+'2011-2014 LDC Savings Persisten'!BH5</f>
        <v>551.2573926</v>
      </c>
      <c r="BF49" s="602">
        <f>+'2011-2014 LDC Savings Persisten'!BI5</f>
        <v>551.2573926</v>
      </c>
      <c r="BG49" s="602">
        <f>+'2011-2014 LDC Savings Persisten'!BJ5</f>
        <v>551.2573926</v>
      </c>
      <c r="BH49" s="602">
        <f>+'2011-2014 LDC Savings Persisten'!BK5</f>
        <v>551.2573926</v>
      </c>
      <c r="BI49" s="602">
        <f>+'2011-2014 LDC Savings Persisten'!BL5</f>
        <v>551.2573926</v>
      </c>
      <c r="BJ49" s="602">
        <f>+'2011-2014 LDC Savings Persisten'!BM5</f>
        <v>551.2573926</v>
      </c>
      <c r="BK49" s="602">
        <f>+'2011-2014 LDC Savings Persisten'!BN5</f>
        <v>0</v>
      </c>
      <c r="BL49" s="602">
        <f>+'2011-2014 LDC Savings Persisten'!BO5</f>
        <v>0</v>
      </c>
      <c r="BM49" s="602">
        <f>+'2011-2014 LDC Savings Persisten'!BP5</f>
        <v>0</v>
      </c>
      <c r="BN49" s="602">
        <f>+'2011-2014 LDC Savings Persisten'!BQ5</f>
        <v>0</v>
      </c>
      <c r="BO49" s="602">
        <f>+'2011-2014 LDC Savings Persisten'!BR5</f>
        <v>0</v>
      </c>
      <c r="BP49" s="602">
        <f>+'2011-2014 LDC Savings Persisten'!BS5</f>
        <v>0</v>
      </c>
      <c r="BQ49" s="602">
        <f>+'2011-2014 LDC Savings Persisten'!BT5</f>
        <v>0</v>
      </c>
      <c r="BR49" s="602">
        <f>+'2011-2014 LDC Savings Persisten'!BU5</f>
        <v>0</v>
      </c>
      <c r="BS49" s="602">
        <f>+'2011-2014 LDC Savings Persisten'!BV5</f>
        <v>0</v>
      </c>
      <c r="BT49" s="602">
        <f>+'2011-2014 LDC Savings Persisten'!BW5</f>
        <v>0</v>
      </c>
      <c r="BU49" s="1"/>
    </row>
    <row r="50" spans="2:73" s="13" customFormat="1" ht="15.75">
      <c r="B50" s="1062" t="s">
        <v>1110</v>
      </c>
      <c r="C50" s="1062" t="s">
        <v>1104</v>
      </c>
      <c r="D50" s="1062" t="s">
        <v>22</v>
      </c>
      <c r="E50" s="1062" t="s">
        <v>1098</v>
      </c>
      <c r="F50" s="1062" t="s">
        <v>1130</v>
      </c>
      <c r="G50" s="1062" t="s">
        <v>1100</v>
      </c>
      <c r="H50" s="1062">
        <v>2012</v>
      </c>
      <c r="I50" s="558" t="s">
        <v>565</v>
      </c>
      <c r="J50" s="558" t="s">
        <v>582</v>
      </c>
      <c r="K50" s="39"/>
      <c r="L50" s="601"/>
      <c r="M50" s="602"/>
      <c r="N50" s="602"/>
      <c r="O50" s="602"/>
      <c r="P50" s="602"/>
      <c r="Q50" s="602"/>
      <c r="R50" s="602"/>
      <c r="S50" s="602">
        <f>+'2011-2014 LDC Savings Persisten'!V43</f>
        <v>366.38015898828752</v>
      </c>
      <c r="T50" s="602">
        <f>+'2011-2014 LDC Savings Persisten'!W43</f>
        <v>366.38015898828752</v>
      </c>
      <c r="U50" s="602">
        <f>+'2011-2014 LDC Savings Persisten'!X43</f>
        <v>339.16453403287204</v>
      </c>
      <c r="V50" s="602">
        <f>+'2011-2014 LDC Savings Persisten'!Y43</f>
        <v>295.87438525992246</v>
      </c>
      <c r="W50" s="602">
        <f>+'2011-2014 LDC Savings Persisten'!Z43</f>
        <v>283.16758530281845</v>
      </c>
      <c r="X50" s="602">
        <f>+'2011-2014 LDC Savings Persisten'!AA43</f>
        <v>283.16758530281845</v>
      </c>
      <c r="Y50" s="602">
        <f>+'2011-2014 LDC Savings Persisten'!AB43</f>
        <v>43.662738837750268</v>
      </c>
      <c r="Z50" s="602">
        <f>+'2011-2014 LDC Savings Persisten'!AC43</f>
        <v>42.613602318011964</v>
      </c>
      <c r="AA50" s="602">
        <f>+'2011-2014 LDC Savings Persisten'!AD43</f>
        <v>42.613602318011964</v>
      </c>
      <c r="AB50" s="602">
        <f>+'2011-2014 LDC Savings Persisten'!AE43</f>
        <v>42.613602318011964</v>
      </c>
      <c r="AC50" s="602">
        <f>+'2011-2014 LDC Savings Persisten'!AF43</f>
        <v>34.864119449271982</v>
      </c>
      <c r="AD50" s="602">
        <f>+'2011-2014 LDC Savings Persisten'!AG43</f>
        <v>34.864119449271982</v>
      </c>
      <c r="AE50" s="602">
        <f>+'2011-2014 LDC Savings Persisten'!AH43</f>
        <v>34.864119449271982</v>
      </c>
      <c r="AF50" s="602">
        <f>+'2011-2014 LDC Savings Persisten'!AI43</f>
        <v>34.864119449271982</v>
      </c>
      <c r="AG50" s="602">
        <f>+'2011-2014 LDC Savings Persisten'!AJ43</f>
        <v>0</v>
      </c>
      <c r="AH50" s="602">
        <f>+'2011-2014 LDC Savings Persisten'!AK43</f>
        <v>0</v>
      </c>
      <c r="AI50" s="602">
        <f>+'2011-2014 LDC Savings Persisten'!AL43</f>
        <v>0</v>
      </c>
      <c r="AJ50" s="602">
        <f>+'2011-2014 LDC Savings Persisten'!AM43</f>
        <v>0</v>
      </c>
      <c r="AK50" s="602">
        <f>+'2011-2014 LDC Savings Persisten'!AN43</f>
        <v>0</v>
      </c>
      <c r="AL50" s="602">
        <f>+'2011-2014 LDC Savings Persisten'!AO43</f>
        <v>0</v>
      </c>
      <c r="AM50" s="602">
        <f>+'2011-2014 LDC Savings Persisten'!AP43</f>
        <v>0</v>
      </c>
      <c r="AN50" s="602">
        <f>+'2011-2014 LDC Savings Persisten'!AQ43</f>
        <v>0</v>
      </c>
      <c r="AO50" s="602">
        <f>+'2011-2014 LDC Savings Persisten'!AR43</f>
        <v>0</v>
      </c>
      <c r="AP50" s="39"/>
      <c r="AQ50" s="601"/>
      <c r="AR50" s="602"/>
      <c r="AS50" s="602"/>
      <c r="AT50" s="602"/>
      <c r="AU50" s="602"/>
      <c r="AV50" s="602"/>
      <c r="AW50" s="602"/>
      <c r="AX50" s="602">
        <f>+'2011-2014 LDC Savings Persisten'!BA43</f>
        <v>1977348.8416335071</v>
      </c>
      <c r="AY50" s="602">
        <f>+'2011-2014 LDC Savings Persisten'!BB43</f>
        <v>1977348.8416335071</v>
      </c>
      <c r="AZ50" s="602">
        <f>+'2011-2014 LDC Savings Persisten'!BC43</f>
        <v>1874893.0785909996</v>
      </c>
      <c r="BA50" s="602">
        <f>+'2011-2014 LDC Savings Persisten'!BD43</f>
        <v>1645031.0608306474</v>
      </c>
      <c r="BB50" s="602">
        <f>+'2011-2014 LDC Savings Persisten'!BE43</f>
        <v>1540271.7405649973</v>
      </c>
      <c r="BC50" s="602">
        <f>+'2011-2014 LDC Savings Persisten'!BF43</f>
        <v>1540271.7405649973</v>
      </c>
      <c r="BD50" s="602">
        <f>+'2011-2014 LDC Savings Persisten'!BG43</f>
        <v>108134.22992197373</v>
      </c>
      <c r="BE50" s="602">
        <f>+'2011-2014 LDC Savings Persisten'!BH43</f>
        <v>104663.86624200645</v>
      </c>
      <c r="BF50" s="602">
        <f>+'2011-2014 LDC Savings Persisten'!BI43</f>
        <v>104663.86624200645</v>
      </c>
      <c r="BG50" s="602">
        <f>+'2011-2014 LDC Savings Persisten'!BJ43</f>
        <v>104663.86624200645</v>
      </c>
      <c r="BH50" s="602">
        <f>+'2011-2014 LDC Savings Persisten'!BK43</f>
        <v>89288.903555819983</v>
      </c>
      <c r="BI50" s="602">
        <f>+'2011-2014 LDC Savings Persisten'!BL43</f>
        <v>89288.903555819983</v>
      </c>
      <c r="BJ50" s="602">
        <f>+'2011-2014 LDC Savings Persisten'!BM43</f>
        <v>89288.903555819983</v>
      </c>
      <c r="BK50" s="602">
        <f>+'2011-2014 LDC Savings Persisten'!BN43</f>
        <v>89288.903555819983</v>
      </c>
      <c r="BL50" s="602">
        <f>+'2011-2014 LDC Savings Persisten'!BO43</f>
        <v>0</v>
      </c>
      <c r="BM50" s="602">
        <f>+'2011-2014 LDC Savings Persisten'!BP43</f>
        <v>0</v>
      </c>
      <c r="BN50" s="602">
        <f>+'2011-2014 LDC Savings Persisten'!BQ43</f>
        <v>0</v>
      </c>
      <c r="BO50" s="602">
        <f>+'2011-2014 LDC Savings Persisten'!BR43</f>
        <v>0</v>
      </c>
      <c r="BP50" s="602">
        <f>+'2011-2014 LDC Savings Persisten'!BS43</f>
        <v>0</v>
      </c>
      <c r="BQ50" s="602">
        <f>+'2011-2014 LDC Savings Persisten'!BT43</f>
        <v>0</v>
      </c>
      <c r="BR50" s="602">
        <f>+'2011-2014 LDC Savings Persisten'!BU43</f>
        <v>0</v>
      </c>
      <c r="BS50" s="602">
        <f>+'2011-2014 LDC Savings Persisten'!BV43</f>
        <v>0</v>
      </c>
      <c r="BT50" s="602">
        <f>+'2011-2014 LDC Savings Persisten'!BW43</f>
        <v>0</v>
      </c>
      <c r="BU50" s="1"/>
    </row>
    <row r="51" spans="2:73" s="13" customFormat="1" ht="15.75">
      <c r="B51" s="1062" t="s">
        <v>208</v>
      </c>
      <c r="C51" s="1062" t="s">
        <v>1104</v>
      </c>
      <c r="D51" s="1062" t="s">
        <v>22</v>
      </c>
      <c r="E51" s="1062" t="s">
        <v>1098</v>
      </c>
      <c r="F51" s="1062" t="s">
        <v>1121</v>
      </c>
      <c r="G51" s="1062" t="s">
        <v>1100</v>
      </c>
      <c r="H51" s="1062">
        <v>2012</v>
      </c>
      <c r="I51" s="558" t="s">
        <v>566</v>
      </c>
      <c r="J51" s="558" t="s">
        <v>575</v>
      </c>
      <c r="K51" s="39"/>
      <c r="L51" s="601"/>
      <c r="M51" s="602"/>
      <c r="N51" s="602"/>
      <c r="O51" s="602"/>
      <c r="P51" s="602"/>
      <c r="Q51" s="602"/>
      <c r="R51" s="602"/>
      <c r="S51" s="602">
        <f>+'2011-2014 LDC Savings Persisten'!V26</f>
        <v>27.63774106</v>
      </c>
      <c r="T51" s="602">
        <f>+'2011-2014 LDC Savings Persisten'!W26</f>
        <v>27.63774106</v>
      </c>
      <c r="U51" s="602">
        <f>+'2011-2014 LDC Savings Persisten'!X26</f>
        <v>27.63774106</v>
      </c>
      <c r="V51" s="602">
        <f>+'2011-2014 LDC Savings Persisten'!Y26</f>
        <v>26.838868132999998</v>
      </c>
      <c r="W51" s="602">
        <f>+'2011-2014 LDC Savings Persisten'!Z26</f>
        <v>25.080874269999999</v>
      </c>
      <c r="X51" s="602">
        <f>+'2011-2014 LDC Savings Persisten'!AA26</f>
        <v>25.080874269999999</v>
      </c>
      <c r="Y51" s="602">
        <f>+'2011-2014 LDC Savings Persisten'!AB26</f>
        <v>0</v>
      </c>
      <c r="Z51" s="602">
        <f>+'2011-2014 LDC Savings Persisten'!AC26</f>
        <v>0</v>
      </c>
      <c r="AA51" s="602">
        <f>+'2011-2014 LDC Savings Persisten'!AD26</f>
        <v>0</v>
      </c>
      <c r="AB51" s="602">
        <f>+'2011-2014 LDC Savings Persisten'!AE26</f>
        <v>0</v>
      </c>
      <c r="AC51" s="602">
        <f>+'2011-2014 LDC Savings Persisten'!AF26</f>
        <v>0</v>
      </c>
      <c r="AD51" s="602">
        <f>+'2011-2014 LDC Savings Persisten'!AG26</f>
        <v>0</v>
      </c>
      <c r="AE51" s="602">
        <f>+'2011-2014 LDC Savings Persisten'!AH26</f>
        <v>0</v>
      </c>
      <c r="AF51" s="602">
        <f>+'2011-2014 LDC Savings Persisten'!AI26</f>
        <v>0</v>
      </c>
      <c r="AG51" s="602">
        <f>+'2011-2014 LDC Savings Persisten'!AJ26</f>
        <v>0</v>
      </c>
      <c r="AH51" s="602">
        <f>+'2011-2014 LDC Savings Persisten'!AK26</f>
        <v>0</v>
      </c>
      <c r="AI51" s="602">
        <f>+'2011-2014 LDC Savings Persisten'!AL26</f>
        <v>0</v>
      </c>
      <c r="AJ51" s="602">
        <f>+'2011-2014 LDC Savings Persisten'!AM26</f>
        <v>0</v>
      </c>
      <c r="AK51" s="602">
        <f>+'2011-2014 LDC Savings Persisten'!AN26</f>
        <v>0</v>
      </c>
      <c r="AL51" s="602">
        <f>+'2011-2014 LDC Savings Persisten'!AO26</f>
        <v>0</v>
      </c>
      <c r="AM51" s="602">
        <f>+'2011-2014 LDC Savings Persisten'!AP26</f>
        <v>0</v>
      </c>
      <c r="AN51" s="602">
        <f>+'2011-2014 LDC Savings Persisten'!AQ26</f>
        <v>0</v>
      </c>
      <c r="AO51" s="602">
        <f>+'2011-2014 LDC Savings Persisten'!AR26</f>
        <v>0</v>
      </c>
      <c r="AP51" s="39"/>
      <c r="AQ51" s="601"/>
      <c r="AR51" s="602"/>
      <c r="AS51" s="602"/>
      <c r="AT51" s="602"/>
      <c r="AU51" s="602"/>
      <c r="AV51" s="602"/>
      <c r="AW51" s="602"/>
      <c r="AX51" s="602">
        <f>+'2011-2014 LDC Savings Persisten'!BA26</f>
        <v>160096.103604804</v>
      </c>
      <c r="AY51" s="602">
        <f>+'2011-2014 LDC Savings Persisten'!BB26</f>
        <v>160096.103604804</v>
      </c>
      <c r="AZ51" s="602">
        <f>+'2011-2014 LDC Savings Persisten'!BC26</f>
        <v>160096.103604804</v>
      </c>
      <c r="BA51" s="602">
        <f>+'2011-2014 LDC Savings Persisten'!BD26</f>
        <v>156315.05824971799</v>
      </c>
      <c r="BB51" s="602">
        <f>+'2011-2014 LDC Savings Persisten'!BE26</f>
        <v>147994.51775911101</v>
      </c>
      <c r="BC51" s="602">
        <f>+'2011-2014 LDC Savings Persisten'!BF26</f>
        <v>147994.51775911101</v>
      </c>
      <c r="BD51" s="602">
        <f>+'2011-2014 LDC Savings Persisten'!BG26</f>
        <v>0</v>
      </c>
      <c r="BE51" s="602">
        <f>+'2011-2014 LDC Savings Persisten'!BH26</f>
        <v>0</v>
      </c>
      <c r="BF51" s="602">
        <f>+'2011-2014 LDC Savings Persisten'!BI26</f>
        <v>0</v>
      </c>
      <c r="BG51" s="602">
        <f>+'2011-2014 LDC Savings Persisten'!BJ26</f>
        <v>0</v>
      </c>
      <c r="BH51" s="602">
        <f>+'2011-2014 LDC Savings Persisten'!BK26</f>
        <v>0</v>
      </c>
      <c r="BI51" s="602">
        <f>+'2011-2014 LDC Savings Persisten'!BL26</f>
        <v>0</v>
      </c>
      <c r="BJ51" s="602">
        <f>+'2011-2014 LDC Savings Persisten'!BM26</f>
        <v>0</v>
      </c>
      <c r="BK51" s="602">
        <f>+'2011-2014 LDC Savings Persisten'!BN26</f>
        <v>0</v>
      </c>
      <c r="BL51" s="602">
        <f>+'2011-2014 LDC Savings Persisten'!BO26</f>
        <v>0</v>
      </c>
      <c r="BM51" s="602">
        <f>+'2011-2014 LDC Savings Persisten'!BP26</f>
        <v>0</v>
      </c>
      <c r="BN51" s="602">
        <f>+'2011-2014 LDC Savings Persisten'!BQ26</f>
        <v>0</v>
      </c>
      <c r="BO51" s="602">
        <f>+'2011-2014 LDC Savings Persisten'!BR26</f>
        <v>0</v>
      </c>
      <c r="BP51" s="602">
        <f>+'2011-2014 LDC Savings Persisten'!BS26</f>
        <v>0</v>
      </c>
      <c r="BQ51" s="602">
        <f>+'2011-2014 LDC Savings Persisten'!BT26</f>
        <v>0</v>
      </c>
      <c r="BR51" s="602">
        <f>+'2011-2014 LDC Savings Persisten'!BU26</f>
        <v>0</v>
      </c>
      <c r="BS51" s="602">
        <f>+'2011-2014 LDC Savings Persisten'!BV26</f>
        <v>0</v>
      </c>
      <c r="BT51" s="602">
        <f>+'2011-2014 LDC Savings Persisten'!BW26</f>
        <v>0</v>
      </c>
      <c r="BU51" s="1"/>
    </row>
    <row r="52" spans="2:73" s="13" customFormat="1" ht="15.75">
      <c r="B52" s="1062" t="s">
        <v>208</v>
      </c>
      <c r="C52" s="1062" t="s">
        <v>1104</v>
      </c>
      <c r="D52" s="1062" t="s">
        <v>22</v>
      </c>
      <c r="E52" s="1062" t="s">
        <v>1098</v>
      </c>
      <c r="F52" s="1062" t="s">
        <v>1099</v>
      </c>
      <c r="G52" s="1062" t="s">
        <v>1100</v>
      </c>
      <c r="H52" s="1062">
        <v>2012</v>
      </c>
      <c r="I52" s="558" t="s">
        <v>567</v>
      </c>
      <c r="J52" s="558" t="s">
        <v>575</v>
      </c>
      <c r="K52" s="39"/>
      <c r="L52" s="601"/>
      <c r="M52" s="602"/>
      <c r="N52" s="602"/>
      <c r="O52" s="602"/>
      <c r="P52" s="602"/>
      <c r="Q52" s="602"/>
      <c r="R52" s="602"/>
      <c r="S52" s="602">
        <f>+'2011-2014 LDC Savings Persisten'!V3</f>
        <v>14.92</v>
      </c>
      <c r="T52" s="602">
        <f>+'2011-2014 LDC Savings Persisten'!W3</f>
        <v>14.92</v>
      </c>
      <c r="U52" s="602">
        <f>+'2011-2014 LDC Savings Persisten'!X3</f>
        <v>11.32</v>
      </c>
      <c r="V52" s="602">
        <f>+'2011-2014 LDC Savings Persisten'!Y3</f>
        <v>9.94</v>
      </c>
      <c r="W52" s="602">
        <f>+'2011-2014 LDC Savings Persisten'!Z3</f>
        <v>6.43</v>
      </c>
      <c r="X52" s="602">
        <f>+'2011-2014 LDC Savings Persisten'!AA3</f>
        <v>1.0900000000000001</v>
      </c>
      <c r="Y52" s="602">
        <f>+'2011-2014 LDC Savings Persisten'!AB3</f>
        <v>0</v>
      </c>
      <c r="Z52" s="602">
        <f>+'2011-2014 LDC Savings Persisten'!AC3</f>
        <v>0</v>
      </c>
      <c r="AA52" s="602">
        <f>+'2011-2014 LDC Savings Persisten'!AD3</f>
        <v>0</v>
      </c>
      <c r="AB52" s="602">
        <f>+'2011-2014 LDC Savings Persisten'!AE3</f>
        <v>0</v>
      </c>
      <c r="AC52" s="602">
        <f>+'2011-2014 LDC Savings Persisten'!AF3</f>
        <v>0</v>
      </c>
      <c r="AD52" s="602">
        <f>+'2011-2014 LDC Savings Persisten'!AG3</f>
        <v>0</v>
      </c>
      <c r="AE52" s="602">
        <f>+'2011-2014 LDC Savings Persisten'!AH3</f>
        <v>0</v>
      </c>
      <c r="AF52" s="602">
        <f>+'2011-2014 LDC Savings Persisten'!AI3</f>
        <v>0</v>
      </c>
      <c r="AG52" s="602">
        <f>+'2011-2014 LDC Savings Persisten'!AJ3</f>
        <v>0</v>
      </c>
      <c r="AH52" s="602">
        <f>+'2011-2014 LDC Savings Persisten'!AK3</f>
        <v>0</v>
      </c>
      <c r="AI52" s="602">
        <f>+'2011-2014 LDC Savings Persisten'!AL3</f>
        <v>0</v>
      </c>
      <c r="AJ52" s="602">
        <f>+'2011-2014 LDC Savings Persisten'!AM3</f>
        <v>0</v>
      </c>
      <c r="AK52" s="602">
        <f>+'2011-2014 LDC Savings Persisten'!AN3</f>
        <v>0</v>
      </c>
      <c r="AL52" s="602">
        <f>+'2011-2014 LDC Savings Persisten'!AO3</f>
        <v>0</v>
      </c>
      <c r="AM52" s="602">
        <f>+'2011-2014 LDC Savings Persisten'!AP3</f>
        <v>0</v>
      </c>
      <c r="AN52" s="602">
        <f>+'2011-2014 LDC Savings Persisten'!AQ3</f>
        <v>0</v>
      </c>
      <c r="AO52" s="602">
        <f>+'2011-2014 LDC Savings Persisten'!AR3</f>
        <v>0</v>
      </c>
      <c r="AP52" s="39"/>
      <c r="AQ52" s="601"/>
      <c r="AR52" s="602"/>
      <c r="AS52" s="602"/>
      <c r="AT52" s="602"/>
      <c r="AU52" s="602"/>
      <c r="AV52" s="602"/>
      <c r="AW52" s="602"/>
      <c r="AX52" s="602">
        <f>+'2011-2014 LDC Savings Persisten'!BA3</f>
        <v>289779</v>
      </c>
      <c r="AY52" s="602">
        <f>+'2011-2014 LDC Savings Persisten'!BB3</f>
        <v>289779</v>
      </c>
      <c r="AZ52" s="602">
        <f>+'2011-2014 LDC Savings Persisten'!BC3</f>
        <v>216109</v>
      </c>
      <c r="BA52" s="602">
        <f>+'2011-2014 LDC Savings Persisten'!BD3</f>
        <v>188095</v>
      </c>
      <c r="BB52" s="602">
        <f>+'2011-2014 LDC Savings Persisten'!BE3</f>
        <v>116375</v>
      </c>
      <c r="BC52" s="602">
        <f>+'2011-2014 LDC Savings Persisten'!BF3</f>
        <v>7264</v>
      </c>
      <c r="BD52" s="602">
        <f>+'2011-2014 LDC Savings Persisten'!BG3</f>
        <v>0</v>
      </c>
      <c r="BE52" s="602">
        <f>+'2011-2014 LDC Savings Persisten'!BH3</f>
        <v>0</v>
      </c>
      <c r="BF52" s="602">
        <f>+'2011-2014 LDC Savings Persisten'!BI3</f>
        <v>0</v>
      </c>
      <c r="BG52" s="602">
        <f>+'2011-2014 LDC Savings Persisten'!BJ3</f>
        <v>0</v>
      </c>
      <c r="BH52" s="602">
        <f>+'2011-2014 LDC Savings Persisten'!BK3</f>
        <v>0</v>
      </c>
      <c r="BI52" s="602">
        <f>+'2011-2014 LDC Savings Persisten'!BL3</f>
        <v>0</v>
      </c>
      <c r="BJ52" s="602">
        <f>+'2011-2014 LDC Savings Persisten'!BM3</f>
        <v>0</v>
      </c>
      <c r="BK52" s="602">
        <f>+'2011-2014 LDC Savings Persisten'!BN3</f>
        <v>0</v>
      </c>
      <c r="BL52" s="602">
        <f>+'2011-2014 LDC Savings Persisten'!BO3</f>
        <v>0</v>
      </c>
      <c r="BM52" s="602">
        <f>+'2011-2014 LDC Savings Persisten'!BP3</f>
        <v>0</v>
      </c>
      <c r="BN52" s="602">
        <f>+'2011-2014 LDC Savings Persisten'!BQ3</f>
        <v>0</v>
      </c>
      <c r="BO52" s="602">
        <f>+'2011-2014 LDC Savings Persisten'!BR3</f>
        <v>0</v>
      </c>
      <c r="BP52" s="602">
        <f>+'2011-2014 LDC Savings Persisten'!BS3</f>
        <v>0</v>
      </c>
      <c r="BQ52" s="602">
        <f>+'2011-2014 LDC Savings Persisten'!BT3</f>
        <v>0</v>
      </c>
      <c r="BR52" s="602">
        <f>+'2011-2014 LDC Savings Persisten'!BU3</f>
        <v>0</v>
      </c>
      <c r="BS52" s="602">
        <f>+'2011-2014 LDC Savings Persisten'!BV3</f>
        <v>0</v>
      </c>
      <c r="BT52" s="602">
        <f>+'2011-2014 LDC Savings Persisten'!BW3</f>
        <v>0</v>
      </c>
      <c r="BU52" s="1"/>
    </row>
    <row r="53" spans="2:73">
      <c r="B53" s="1062" t="s">
        <v>208</v>
      </c>
      <c r="C53" s="1062" t="s">
        <v>1104</v>
      </c>
      <c r="D53" s="1062" t="s">
        <v>1123</v>
      </c>
      <c r="E53" s="1062" t="s">
        <v>1098</v>
      </c>
      <c r="F53" s="1062" t="s">
        <v>1121</v>
      </c>
      <c r="G53" s="1062" t="s">
        <v>1100</v>
      </c>
      <c r="H53" s="1062">
        <v>2012</v>
      </c>
      <c r="I53" s="558" t="s">
        <v>566</v>
      </c>
      <c r="J53" s="558" t="s">
        <v>575</v>
      </c>
      <c r="K53" s="39"/>
      <c r="L53" s="601"/>
      <c r="M53" s="602"/>
      <c r="N53" s="602"/>
      <c r="O53" s="602"/>
      <c r="P53" s="602"/>
      <c r="Q53" s="602"/>
      <c r="R53" s="602"/>
      <c r="S53" s="602">
        <f>+'2011-2014 LDC Savings Persisten'!V27</f>
        <v>0.48780215300000002</v>
      </c>
      <c r="T53" s="602">
        <f>+'2011-2014 LDC Savings Persisten'!W27</f>
        <v>0.48780215300000002</v>
      </c>
      <c r="U53" s="602">
        <f>+'2011-2014 LDC Savings Persisten'!X27</f>
        <v>0.48780215300000002</v>
      </c>
      <c r="V53" s="602">
        <f>+'2011-2014 LDC Savings Persisten'!Y27</f>
        <v>0.48780215300000002</v>
      </c>
      <c r="W53" s="602">
        <f>+'2011-2014 LDC Savings Persisten'!Z27</f>
        <v>0.48780215300000002</v>
      </c>
      <c r="X53" s="602">
        <f>+'2011-2014 LDC Savings Persisten'!AA27</f>
        <v>0.48780215300000002</v>
      </c>
      <c r="Y53" s="602">
        <f>+'2011-2014 LDC Savings Persisten'!AB27</f>
        <v>0</v>
      </c>
      <c r="Z53" s="602">
        <f>+'2011-2014 LDC Savings Persisten'!AC27</f>
        <v>0</v>
      </c>
      <c r="AA53" s="602">
        <f>+'2011-2014 LDC Savings Persisten'!AD27</f>
        <v>0</v>
      </c>
      <c r="AB53" s="602">
        <f>+'2011-2014 LDC Savings Persisten'!AE27</f>
        <v>0</v>
      </c>
      <c r="AC53" s="602">
        <f>+'2011-2014 LDC Savings Persisten'!AF27</f>
        <v>0</v>
      </c>
      <c r="AD53" s="602">
        <f>+'2011-2014 LDC Savings Persisten'!AG27</f>
        <v>0</v>
      </c>
      <c r="AE53" s="602">
        <f>+'2011-2014 LDC Savings Persisten'!AH27</f>
        <v>0</v>
      </c>
      <c r="AF53" s="602">
        <f>+'2011-2014 LDC Savings Persisten'!AI27</f>
        <v>0</v>
      </c>
      <c r="AG53" s="602">
        <f>+'2011-2014 LDC Savings Persisten'!AJ27</f>
        <v>0</v>
      </c>
      <c r="AH53" s="602">
        <f>+'2011-2014 LDC Savings Persisten'!AK27</f>
        <v>0</v>
      </c>
      <c r="AI53" s="602">
        <f>+'2011-2014 LDC Savings Persisten'!AL27</f>
        <v>0</v>
      </c>
      <c r="AJ53" s="602">
        <f>+'2011-2014 LDC Savings Persisten'!AM27</f>
        <v>0</v>
      </c>
      <c r="AK53" s="602">
        <f>+'2011-2014 LDC Savings Persisten'!AN27</f>
        <v>0</v>
      </c>
      <c r="AL53" s="602">
        <f>+'2011-2014 LDC Savings Persisten'!AO27</f>
        <v>0</v>
      </c>
      <c r="AM53" s="602">
        <f>+'2011-2014 LDC Savings Persisten'!AP27</f>
        <v>0</v>
      </c>
      <c r="AN53" s="602">
        <f>+'2011-2014 LDC Savings Persisten'!AQ27</f>
        <v>0</v>
      </c>
      <c r="AO53" s="602">
        <f>+'2011-2014 LDC Savings Persisten'!AR27</f>
        <v>0</v>
      </c>
      <c r="AP53" s="39"/>
      <c r="AQ53" s="601"/>
      <c r="AR53" s="602"/>
      <c r="AS53" s="602"/>
      <c r="AT53" s="602"/>
      <c r="AU53" s="602"/>
      <c r="AV53" s="602"/>
      <c r="AW53" s="602"/>
      <c r="AX53" s="602">
        <f>+'2011-2014 LDC Savings Persisten'!BA27</f>
        <v>1772.4534346559999</v>
      </c>
      <c r="AY53" s="602">
        <f>+'2011-2014 LDC Savings Persisten'!BB27</f>
        <v>1772.4534346559999</v>
      </c>
      <c r="AZ53" s="602">
        <f>+'2011-2014 LDC Savings Persisten'!BC27</f>
        <v>1772.4534346559999</v>
      </c>
      <c r="BA53" s="602">
        <f>+'2011-2014 LDC Savings Persisten'!BD27</f>
        <v>1772.4534346559999</v>
      </c>
      <c r="BB53" s="602">
        <f>+'2011-2014 LDC Savings Persisten'!BE27</f>
        <v>1772.4534346559999</v>
      </c>
      <c r="BC53" s="602">
        <f>+'2011-2014 LDC Savings Persisten'!BF27</f>
        <v>1772.4534346559999</v>
      </c>
      <c r="BD53" s="602">
        <f>+'2011-2014 LDC Savings Persisten'!BG27</f>
        <v>0</v>
      </c>
      <c r="BE53" s="602">
        <f>+'2011-2014 LDC Savings Persisten'!BH27</f>
        <v>0</v>
      </c>
      <c r="BF53" s="602">
        <f>+'2011-2014 LDC Savings Persisten'!BI27</f>
        <v>0</v>
      </c>
      <c r="BG53" s="602">
        <f>+'2011-2014 LDC Savings Persisten'!BJ27</f>
        <v>0</v>
      </c>
      <c r="BH53" s="602">
        <f>+'2011-2014 LDC Savings Persisten'!BK27</f>
        <v>0</v>
      </c>
      <c r="BI53" s="602">
        <f>+'2011-2014 LDC Savings Persisten'!BL27</f>
        <v>0</v>
      </c>
      <c r="BJ53" s="602">
        <f>+'2011-2014 LDC Savings Persisten'!BM27</f>
        <v>0</v>
      </c>
      <c r="BK53" s="602">
        <f>+'2011-2014 LDC Savings Persisten'!BN27</f>
        <v>0</v>
      </c>
      <c r="BL53" s="602">
        <f>+'2011-2014 LDC Savings Persisten'!BO27</f>
        <v>0</v>
      </c>
      <c r="BM53" s="602">
        <f>+'2011-2014 LDC Savings Persisten'!BP27</f>
        <v>0</v>
      </c>
      <c r="BN53" s="602">
        <f>+'2011-2014 LDC Savings Persisten'!BQ27</f>
        <v>0</v>
      </c>
      <c r="BO53" s="602">
        <f>+'2011-2014 LDC Savings Persisten'!BR27</f>
        <v>0</v>
      </c>
      <c r="BP53" s="602">
        <f>+'2011-2014 LDC Savings Persisten'!BS27</f>
        <v>0</v>
      </c>
      <c r="BQ53" s="602">
        <f>+'2011-2014 LDC Savings Persisten'!BT27</f>
        <v>0</v>
      </c>
      <c r="BR53" s="602">
        <f>+'2011-2014 LDC Savings Persisten'!BU27</f>
        <v>0</v>
      </c>
      <c r="BS53" s="602">
        <f>+'2011-2014 LDC Savings Persisten'!BV27</f>
        <v>0</v>
      </c>
      <c r="BT53" s="602">
        <f>+'2011-2014 LDC Savings Persisten'!BW27</f>
        <v>0</v>
      </c>
    </row>
    <row r="54" spans="2:73">
      <c r="B54" s="1062" t="s">
        <v>208</v>
      </c>
      <c r="C54" s="1062" t="s">
        <v>1108</v>
      </c>
      <c r="D54" s="1062" t="s">
        <v>5</v>
      </c>
      <c r="E54" s="1062" t="s">
        <v>1098</v>
      </c>
      <c r="F54" s="1062" t="s">
        <v>29</v>
      </c>
      <c r="G54" s="1062" t="s">
        <v>1100</v>
      </c>
      <c r="H54" s="1062">
        <v>2013</v>
      </c>
      <c r="I54" s="558" t="s">
        <v>566</v>
      </c>
      <c r="J54" s="558" t="s">
        <v>582</v>
      </c>
      <c r="K54" s="39"/>
      <c r="L54" s="601"/>
      <c r="M54" s="602"/>
      <c r="N54" s="602"/>
      <c r="O54" s="602"/>
      <c r="P54" s="602"/>
      <c r="Q54" s="602"/>
      <c r="R54" s="602"/>
      <c r="S54" s="602">
        <f>+'2011-2014 LDC Savings Persisten'!V37</f>
        <v>5.9254621619999996</v>
      </c>
      <c r="T54" s="602">
        <f>+'2011-2014 LDC Savings Persisten'!W37</f>
        <v>5.9254621619999996</v>
      </c>
      <c r="U54" s="602">
        <f>+'2011-2014 LDC Savings Persisten'!X37</f>
        <v>5.9142531619999996</v>
      </c>
      <c r="V54" s="602">
        <f>+'2011-2014 LDC Savings Persisten'!Y37</f>
        <v>5.0832426850000001</v>
      </c>
      <c r="W54" s="602">
        <f>+'2011-2014 LDC Savings Persisten'!Z37</f>
        <v>5.0832426850000001</v>
      </c>
      <c r="X54" s="602">
        <f>+'2011-2014 LDC Savings Persisten'!AA37</f>
        <v>3.6885475520000002</v>
      </c>
      <c r="Y54" s="602">
        <f>+'2011-2014 LDC Savings Persisten'!AB37</f>
        <v>2.3825346000000001</v>
      </c>
      <c r="Z54" s="602">
        <f>+'2011-2014 LDC Savings Persisten'!AC37</f>
        <v>2.3825346000000001</v>
      </c>
      <c r="AA54" s="602">
        <f>+'2011-2014 LDC Savings Persisten'!AD37</f>
        <v>2.335600356</v>
      </c>
      <c r="AB54" s="602">
        <f>+'2011-2014 LDC Savings Persisten'!AE37</f>
        <v>2.335600356</v>
      </c>
      <c r="AC54" s="602">
        <f>+'2011-2014 LDC Savings Persisten'!AF37</f>
        <v>2.3115218099999999</v>
      </c>
      <c r="AD54" s="602">
        <f>+'2011-2014 LDC Savings Persisten'!AG37</f>
        <v>1.9952317100000003</v>
      </c>
      <c r="AE54" s="602">
        <f>+'2011-2014 LDC Savings Persisten'!AH37</f>
        <v>1.1711559549999999</v>
      </c>
      <c r="AF54" s="602">
        <f>+'2011-2014 LDC Savings Persisten'!AI37</f>
        <v>1.1711559549999999</v>
      </c>
      <c r="AG54" s="602">
        <f>+'2011-2014 LDC Savings Persisten'!AJ37</f>
        <v>1.1711559549999999</v>
      </c>
      <c r="AH54" s="602">
        <f>+'2011-2014 LDC Savings Persisten'!AK37</f>
        <v>0</v>
      </c>
      <c r="AI54" s="602">
        <f>+'2011-2014 LDC Savings Persisten'!AL37</f>
        <v>0</v>
      </c>
      <c r="AJ54" s="602">
        <f>+'2011-2014 LDC Savings Persisten'!AM37</f>
        <v>0</v>
      </c>
      <c r="AK54" s="602">
        <f>+'2011-2014 LDC Savings Persisten'!AN37</f>
        <v>0</v>
      </c>
      <c r="AL54" s="602">
        <f>+'2011-2014 LDC Savings Persisten'!AO37</f>
        <v>0</v>
      </c>
      <c r="AM54" s="602">
        <f>+'2011-2014 LDC Savings Persisten'!AP37</f>
        <v>0</v>
      </c>
      <c r="AN54" s="602">
        <f>+'2011-2014 LDC Savings Persisten'!AQ37</f>
        <v>0</v>
      </c>
      <c r="AO54" s="602">
        <f>+'2011-2014 LDC Savings Persisten'!AR37</f>
        <v>0</v>
      </c>
      <c r="AP54" s="39"/>
      <c r="AQ54" s="601"/>
      <c r="AR54" s="602"/>
      <c r="AS54" s="602"/>
      <c r="AT54" s="602"/>
      <c r="AU54" s="602"/>
      <c r="AV54" s="602"/>
      <c r="AW54" s="602"/>
      <c r="AX54" s="602">
        <f>+'2011-2014 LDC Savings Persisten'!BA37</f>
        <v>83322.094815484001</v>
      </c>
      <c r="AY54" s="602">
        <f>+'2011-2014 LDC Savings Persisten'!BB37</f>
        <v>83322.094815484001</v>
      </c>
      <c r="AZ54" s="602">
        <f>+'2011-2014 LDC Savings Persisten'!BC37</f>
        <v>83223.903975584006</v>
      </c>
      <c r="BA54" s="602">
        <f>+'2011-2014 LDC Savings Persisten'!BD37</f>
        <v>69986.468005664006</v>
      </c>
      <c r="BB54" s="602">
        <f>+'2011-2014 LDC Savings Persisten'!BE37</f>
        <v>69986.468005664006</v>
      </c>
      <c r="BC54" s="602">
        <f>+'2011-2014 LDC Savings Persisten'!BF37</f>
        <v>60899.517209721002</v>
      </c>
      <c r="BD54" s="602">
        <f>+'2011-2014 LDC Savings Persisten'!BG37</f>
        <v>39152.503862548001</v>
      </c>
      <c r="BE54" s="602">
        <f>+'2011-2014 LDC Savings Persisten'!BH37</f>
        <v>39152.503862548001</v>
      </c>
      <c r="BF54" s="602">
        <f>+'2011-2014 LDC Savings Persisten'!BI37</f>
        <v>37086.293686545003</v>
      </c>
      <c r="BG54" s="602">
        <f>+'2011-2014 LDC Savings Persisten'!BJ37</f>
        <v>37086.293686545003</v>
      </c>
      <c r="BH54" s="602">
        <f>+'2011-2014 LDC Savings Persisten'!BK37</f>
        <v>36820.982194821001</v>
      </c>
      <c r="BI54" s="602">
        <f>+'2011-2014 LDC Savings Persisten'!BL37</f>
        <v>31782.694392693</v>
      </c>
      <c r="BJ54" s="602">
        <f>+'2011-2014 LDC Savings Persisten'!BM37</f>
        <v>18655.723842317999</v>
      </c>
      <c r="BK54" s="602">
        <f>+'2011-2014 LDC Savings Persisten'!BN37</f>
        <v>18655.723842317999</v>
      </c>
      <c r="BL54" s="602">
        <f>+'2011-2014 LDC Savings Persisten'!BO37</f>
        <v>18655.723842317999</v>
      </c>
      <c r="BM54" s="602">
        <f>+'2011-2014 LDC Savings Persisten'!BP37</f>
        <v>0</v>
      </c>
      <c r="BN54" s="602">
        <f>+'2011-2014 LDC Savings Persisten'!BQ37</f>
        <v>0</v>
      </c>
      <c r="BO54" s="602">
        <f>+'2011-2014 LDC Savings Persisten'!BR37</f>
        <v>0</v>
      </c>
      <c r="BP54" s="602">
        <f>+'2011-2014 LDC Savings Persisten'!BS37</f>
        <v>0</v>
      </c>
      <c r="BQ54" s="602">
        <f>+'2011-2014 LDC Savings Persisten'!BT37</f>
        <v>0</v>
      </c>
      <c r="BR54" s="602">
        <f>+'2011-2014 LDC Savings Persisten'!BU37</f>
        <v>0</v>
      </c>
      <c r="BS54" s="602">
        <f>+'2011-2014 LDC Savings Persisten'!BV37</f>
        <v>0</v>
      </c>
      <c r="BT54" s="602">
        <f>+'2011-2014 LDC Savings Persisten'!BW37</f>
        <v>0</v>
      </c>
    </row>
    <row r="55" spans="2:73">
      <c r="B55" s="1062" t="s">
        <v>208</v>
      </c>
      <c r="C55" s="1062" t="s">
        <v>1108</v>
      </c>
      <c r="D55" s="1062" t="s">
        <v>4</v>
      </c>
      <c r="E55" s="1062" t="s">
        <v>1098</v>
      </c>
      <c r="F55" s="1062" t="s">
        <v>29</v>
      </c>
      <c r="G55" s="1062" t="s">
        <v>1100</v>
      </c>
      <c r="H55" s="1062">
        <v>2013</v>
      </c>
      <c r="I55" s="558" t="s">
        <v>566</v>
      </c>
      <c r="J55" s="558" t="s">
        <v>582</v>
      </c>
      <c r="K55" s="39"/>
      <c r="L55" s="601"/>
      <c r="M55" s="602"/>
      <c r="N55" s="602"/>
      <c r="O55" s="602"/>
      <c r="P55" s="602"/>
      <c r="Q55" s="602"/>
      <c r="R55" s="602"/>
      <c r="S55" s="602">
        <f>+'2011-2014 LDC Savings Persisten'!V34</f>
        <v>2.820048501</v>
      </c>
      <c r="T55" s="602">
        <f>+'2011-2014 LDC Savings Persisten'!W34</f>
        <v>2.820048501</v>
      </c>
      <c r="U55" s="602">
        <f>+'2011-2014 LDC Savings Persisten'!X34</f>
        <v>2.8161024750000001</v>
      </c>
      <c r="V55" s="602">
        <f>+'2011-2014 LDC Savings Persisten'!Y34</f>
        <v>2.106281557</v>
      </c>
      <c r="W55" s="602">
        <f>+'2011-2014 LDC Savings Persisten'!Z34</f>
        <v>2.106281557</v>
      </c>
      <c r="X55" s="602">
        <f>+'2011-2014 LDC Savings Persisten'!AA34</f>
        <v>1.691904141</v>
      </c>
      <c r="Y55" s="602">
        <f>+'2011-2014 LDC Savings Persisten'!AB34</f>
        <v>1.6918567929999999</v>
      </c>
      <c r="Z55" s="602">
        <f>+'2011-2014 LDC Savings Persisten'!AC34</f>
        <v>1.6918567929999999</v>
      </c>
      <c r="AA55" s="602">
        <f>+'2011-2014 LDC Savings Persisten'!AD34</f>
        <v>1.6893345609999999</v>
      </c>
      <c r="AB55" s="602">
        <f>+'2011-2014 LDC Savings Persisten'!AE34</f>
        <v>1.6893345609999999</v>
      </c>
      <c r="AC55" s="602">
        <f>+'2011-2014 LDC Savings Persisten'!AF34</f>
        <v>1.687268371</v>
      </c>
      <c r="AD55" s="602">
        <f>+'2011-2014 LDC Savings Persisten'!AG34</f>
        <v>1.635129606</v>
      </c>
      <c r="AE55" s="602">
        <f>+'2011-2014 LDC Savings Persisten'!AH34</f>
        <v>0.95978479900000002</v>
      </c>
      <c r="AF55" s="602">
        <f>+'2011-2014 LDC Savings Persisten'!AI34</f>
        <v>0.95978479900000002</v>
      </c>
      <c r="AG55" s="602">
        <f>+'2011-2014 LDC Savings Persisten'!AJ34</f>
        <v>0.95978479900000002</v>
      </c>
      <c r="AH55" s="602">
        <f>+'2011-2014 LDC Savings Persisten'!AK34</f>
        <v>0</v>
      </c>
      <c r="AI55" s="602">
        <f>+'2011-2014 LDC Savings Persisten'!AL34</f>
        <v>0</v>
      </c>
      <c r="AJ55" s="602">
        <f>+'2011-2014 LDC Savings Persisten'!AM34</f>
        <v>0</v>
      </c>
      <c r="AK55" s="602">
        <f>+'2011-2014 LDC Savings Persisten'!AN34</f>
        <v>0</v>
      </c>
      <c r="AL55" s="602">
        <f>+'2011-2014 LDC Savings Persisten'!AO34</f>
        <v>0</v>
      </c>
      <c r="AM55" s="602">
        <f>+'2011-2014 LDC Savings Persisten'!AP34</f>
        <v>0</v>
      </c>
      <c r="AN55" s="602">
        <f>+'2011-2014 LDC Savings Persisten'!AQ34</f>
        <v>0</v>
      </c>
      <c r="AO55" s="602">
        <f>+'2011-2014 LDC Savings Persisten'!AR34</f>
        <v>0</v>
      </c>
      <c r="AP55" s="39"/>
      <c r="AQ55" s="601"/>
      <c r="AR55" s="602"/>
      <c r="AS55" s="602"/>
      <c r="AT55" s="602"/>
      <c r="AU55" s="602"/>
      <c r="AV55" s="602"/>
      <c r="AW55" s="602"/>
      <c r="AX55" s="602">
        <f>+'2011-2014 LDC Savings Persisten'!BA34</f>
        <v>41477.548576850997</v>
      </c>
      <c r="AY55" s="602">
        <f>+'2011-2014 LDC Savings Persisten'!BB34</f>
        <v>41477.548576850997</v>
      </c>
      <c r="AZ55" s="602">
        <f>+'2011-2014 LDC Savings Persisten'!BC34</f>
        <v>41442.981393417002</v>
      </c>
      <c r="BA55" s="602">
        <f>+'2011-2014 LDC Savings Persisten'!BD34</f>
        <v>30136.013293159001</v>
      </c>
      <c r="BB55" s="602">
        <f>+'2011-2014 LDC Savings Persisten'!BE34</f>
        <v>30136.013293159001</v>
      </c>
      <c r="BC55" s="602">
        <f>+'2011-2014 LDC Savings Persisten'!BF34</f>
        <v>27401.053318893999</v>
      </c>
      <c r="BD55" s="602">
        <f>+'2011-2014 LDC Savings Persisten'!BG34</f>
        <v>27010.850267585</v>
      </c>
      <c r="BE55" s="602">
        <f>+'2011-2014 LDC Savings Persisten'!BH34</f>
        <v>27010.850267585</v>
      </c>
      <c r="BF55" s="602">
        <f>+'2011-2014 LDC Savings Persisten'!BI34</f>
        <v>26899.812755596002</v>
      </c>
      <c r="BG55" s="602">
        <f>+'2011-2014 LDC Savings Persisten'!BJ34</f>
        <v>26899.812755596002</v>
      </c>
      <c r="BH55" s="602">
        <f>+'2011-2014 LDC Savings Persisten'!BK34</f>
        <v>26877.046261914998</v>
      </c>
      <c r="BI55" s="602">
        <f>+'2011-2014 LDC Savings Persisten'!BL34</f>
        <v>26046.510930348999</v>
      </c>
      <c r="BJ55" s="602">
        <f>+'2011-2014 LDC Savings Persisten'!BM34</f>
        <v>15288.724005422</v>
      </c>
      <c r="BK55" s="602">
        <f>+'2011-2014 LDC Savings Persisten'!BN34</f>
        <v>15288.724005422</v>
      </c>
      <c r="BL55" s="602">
        <f>+'2011-2014 LDC Savings Persisten'!BO34</f>
        <v>15288.724005422</v>
      </c>
      <c r="BM55" s="602">
        <f>+'2011-2014 LDC Savings Persisten'!BP34</f>
        <v>0</v>
      </c>
      <c r="BN55" s="602">
        <f>+'2011-2014 LDC Savings Persisten'!BQ34</f>
        <v>0</v>
      </c>
      <c r="BO55" s="602">
        <f>+'2011-2014 LDC Savings Persisten'!BR34</f>
        <v>0</v>
      </c>
      <c r="BP55" s="602">
        <f>+'2011-2014 LDC Savings Persisten'!BS34</f>
        <v>0</v>
      </c>
      <c r="BQ55" s="602">
        <f>+'2011-2014 LDC Savings Persisten'!BT34</f>
        <v>0</v>
      </c>
      <c r="BR55" s="602">
        <f>+'2011-2014 LDC Savings Persisten'!BU34</f>
        <v>0</v>
      </c>
      <c r="BS55" s="602">
        <f>+'2011-2014 LDC Savings Persisten'!BV34</f>
        <v>0</v>
      </c>
      <c r="BT55" s="602">
        <f>+'2011-2014 LDC Savings Persisten'!BW34</f>
        <v>0</v>
      </c>
    </row>
    <row r="56" spans="2:73">
      <c r="B56" s="1062" t="s">
        <v>208</v>
      </c>
      <c r="C56" s="1062" t="s">
        <v>1108</v>
      </c>
      <c r="D56" s="1062" t="s">
        <v>4</v>
      </c>
      <c r="E56" s="1062" t="s">
        <v>1098</v>
      </c>
      <c r="F56" s="1062" t="s">
        <v>29</v>
      </c>
      <c r="G56" s="1062" t="s">
        <v>1100</v>
      </c>
      <c r="H56" s="1062">
        <v>2013</v>
      </c>
      <c r="I56" s="558" t="s">
        <v>567</v>
      </c>
      <c r="J56" s="558" t="s">
        <v>575</v>
      </c>
      <c r="K56" s="39"/>
      <c r="L56" s="601"/>
      <c r="M56" s="602"/>
      <c r="N56" s="602"/>
      <c r="O56" s="602"/>
      <c r="P56" s="602"/>
      <c r="Q56" s="602"/>
      <c r="R56" s="602"/>
      <c r="S56" s="602">
        <f>+'2011-2014 LDC Savings Persisten'!V9</f>
        <v>8.9999999999999993E-3</v>
      </c>
      <c r="T56" s="602">
        <f>+'2011-2014 LDC Savings Persisten'!W9</f>
        <v>8.9999999999999993E-3</v>
      </c>
      <c r="U56" s="602">
        <f>+'2011-2014 LDC Savings Persisten'!X9</f>
        <v>8.9999999999999993E-3</v>
      </c>
      <c r="V56" s="602">
        <f>+'2011-2014 LDC Savings Persisten'!Y9</f>
        <v>8.0000000000000002E-3</v>
      </c>
      <c r="W56" s="602">
        <f>+'2011-2014 LDC Savings Persisten'!Z9</f>
        <v>8.0000000000000002E-3</v>
      </c>
      <c r="X56" s="602">
        <f>+'2011-2014 LDC Savings Persisten'!AA9</f>
        <v>6.0000000000000001E-3</v>
      </c>
      <c r="Y56" s="602">
        <f>+'2011-2014 LDC Savings Persisten'!AB9</f>
        <v>6.0000000000000001E-3</v>
      </c>
      <c r="Z56" s="602">
        <f>+'2011-2014 LDC Savings Persisten'!AC9</f>
        <v>6.0000000000000001E-3</v>
      </c>
      <c r="AA56" s="602">
        <f>+'2011-2014 LDC Savings Persisten'!AD9</f>
        <v>6.0000000000000001E-3</v>
      </c>
      <c r="AB56" s="602">
        <f>+'2011-2014 LDC Savings Persisten'!AE9</f>
        <v>6.0000000000000001E-3</v>
      </c>
      <c r="AC56" s="602">
        <f>+'2011-2014 LDC Savings Persisten'!AF9</f>
        <v>6.0000000000000001E-3</v>
      </c>
      <c r="AD56" s="602">
        <f>+'2011-2014 LDC Savings Persisten'!AG9</f>
        <v>3.0000000000000001E-3</v>
      </c>
      <c r="AE56" s="602">
        <f>+'2011-2014 LDC Savings Persisten'!AH9</f>
        <v>3.0000000000000001E-3</v>
      </c>
      <c r="AF56" s="602">
        <f>+'2011-2014 LDC Savings Persisten'!AI9</f>
        <v>3.0000000000000001E-3</v>
      </c>
      <c r="AG56" s="602">
        <f>+'2011-2014 LDC Savings Persisten'!AJ9</f>
        <v>3.0000000000000001E-3</v>
      </c>
      <c r="AH56" s="602">
        <f>+'2011-2014 LDC Savings Persisten'!AK9</f>
        <v>0</v>
      </c>
      <c r="AI56" s="602">
        <f>+'2011-2014 LDC Savings Persisten'!AL9</f>
        <v>0</v>
      </c>
      <c r="AJ56" s="602">
        <f>+'2011-2014 LDC Savings Persisten'!AM9</f>
        <v>0</v>
      </c>
      <c r="AK56" s="602">
        <f>+'2011-2014 LDC Savings Persisten'!AN9</f>
        <v>0</v>
      </c>
      <c r="AL56" s="602">
        <f>+'2011-2014 LDC Savings Persisten'!AO9</f>
        <v>0</v>
      </c>
      <c r="AM56" s="602">
        <f>+'2011-2014 LDC Savings Persisten'!AP9</f>
        <v>0</v>
      </c>
      <c r="AN56" s="602">
        <f>+'2011-2014 LDC Savings Persisten'!AQ9</f>
        <v>0</v>
      </c>
      <c r="AO56" s="602">
        <f>+'2011-2014 LDC Savings Persisten'!AR9</f>
        <v>0</v>
      </c>
      <c r="AP56" s="39"/>
      <c r="AQ56" s="601"/>
      <c r="AR56" s="602"/>
      <c r="AS56" s="602"/>
      <c r="AT56" s="602"/>
      <c r="AU56" s="602"/>
      <c r="AV56" s="602"/>
      <c r="AW56" s="602"/>
      <c r="AX56" s="602">
        <f>+'2011-2014 LDC Savings Persisten'!BA9</f>
        <v>128</v>
      </c>
      <c r="AY56" s="602">
        <f>+'2011-2014 LDC Savings Persisten'!BB9</f>
        <v>128</v>
      </c>
      <c r="AZ56" s="602">
        <f>+'2011-2014 LDC Savings Persisten'!BC9</f>
        <v>128</v>
      </c>
      <c r="BA56" s="602">
        <f>+'2011-2014 LDC Savings Persisten'!BD9</f>
        <v>108</v>
      </c>
      <c r="BB56" s="602">
        <f>+'2011-2014 LDC Savings Persisten'!BE9</f>
        <v>108</v>
      </c>
      <c r="BC56" s="602">
        <f>+'2011-2014 LDC Savings Persisten'!BF9</f>
        <v>102</v>
      </c>
      <c r="BD56" s="602">
        <f>+'2011-2014 LDC Savings Persisten'!BG9</f>
        <v>102</v>
      </c>
      <c r="BE56" s="602">
        <f>+'2011-2014 LDC Savings Persisten'!BH9</f>
        <v>102</v>
      </c>
      <c r="BF56" s="602">
        <f>+'2011-2014 LDC Savings Persisten'!BI9</f>
        <v>102</v>
      </c>
      <c r="BG56" s="602">
        <f>+'2011-2014 LDC Savings Persisten'!BJ9</f>
        <v>102</v>
      </c>
      <c r="BH56" s="602">
        <f>+'2011-2014 LDC Savings Persisten'!BK9</f>
        <v>102</v>
      </c>
      <c r="BI56" s="602">
        <f>+'2011-2014 LDC Savings Persisten'!BL9</f>
        <v>54</v>
      </c>
      <c r="BJ56" s="602">
        <f>+'2011-2014 LDC Savings Persisten'!BM9</f>
        <v>54</v>
      </c>
      <c r="BK56" s="602">
        <f>+'2011-2014 LDC Savings Persisten'!BN9</f>
        <v>54</v>
      </c>
      <c r="BL56" s="602">
        <f>+'2011-2014 LDC Savings Persisten'!BO9</f>
        <v>54</v>
      </c>
      <c r="BM56" s="602">
        <f>+'2011-2014 LDC Savings Persisten'!BP9</f>
        <v>0</v>
      </c>
      <c r="BN56" s="602">
        <f>+'2011-2014 LDC Savings Persisten'!BQ9</f>
        <v>0</v>
      </c>
      <c r="BO56" s="602">
        <f>+'2011-2014 LDC Savings Persisten'!BR9</f>
        <v>0</v>
      </c>
      <c r="BP56" s="602">
        <f>+'2011-2014 LDC Savings Persisten'!BS9</f>
        <v>0</v>
      </c>
      <c r="BQ56" s="602">
        <f>+'2011-2014 LDC Savings Persisten'!BT9</f>
        <v>0</v>
      </c>
      <c r="BR56" s="602">
        <f>+'2011-2014 LDC Savings Persisten'!BU9</f>
        <v>0</v>
      </c>
      <c r="BS56" s="602">
        <f>+'2011-2014 LDC Savings Persisten'!BV9</f>
        <v>0</v>
      </c>
      <c r="BT56" s="602">
        <f>+'2011-2014 LDC Savings Persisten'!BW9</f>
        <v>0</v>
      </c>
    </row>
    <row r="57" spans="2:73">
      <c r="B57" s="1062" t="s">
        <v>1110</v>
      </c>
      <c r="C57" s="1062" t="s">
        <v>1111</v>
      </c>
      <c r="D57" s="1062" t="s">
        <v>13</v>
      </c>
      <c r="E57" s="1062" t="s">
        <v>1098</v>
      </c>
      <c r="F57" s="1062" t="s">
        <v>1111</v>
      </c>
      <c r="G57" s="1062" t="s">
        <v>1100</v>
      </c>
      <c r="H57" s="1062">
        <v>2013</v>
      </c>
      <c r="I57" s="558" t="s">
        <v>567</v>
      </c>
      <c r="J57" s="558" t="s">
        <v>575</v>
      </c>
      <c r="K57" s="39"/>
      <c r="L57" s="601"/>
      <c r="M57" s="602"/>
      <c r="N57" s="602"/>
      <c r="O57" s="602"/>
      <c r="P57" s="602"/>
      <c r="Q57" s="602"/>
      <c r="R57" s="602"/>
      <c r="S57" s="602">
        <f>+'2011-2014 LDC Savings Persisten'!V12</f>
        <v>11.7135</v>
      </c>
      <c r="T57" s="602">
        <f>+'2011-2014 LDC Savings Persisten'!W12</f>
        <v>11.7135</v>
      </c>
      <c r="U57" s="602">
        <f>+'2011-2014 LDC Savings Persisten'!X12</f>
        <v>11.7135</v>
      </c>
      <c r="V57" s="602">
        <f>+'2011-2014 LDC Savings Persisten'!Y12</f>
        <v>11.7135</v>
      </c>
      <c r="W57" s="602">
        <f>+'2011-2014 LDC Savings Persisten'!Z12</f>
        <v>11.7135</v>
      </c>
      <c r="X57" s="602">
        <f>+'2011-2014 LDC Savings Persisten'!AA12</f>
        <v>10.345499999999999</v>
      </c>
      <c r="Y57" s="602">
        <f>+'2011-2014 LDC Savings Persisten'!AB12</f>
        <v>10.345499999999999</v>
      </c>
      <c r="Z57" s="602">
        <f>+'2011-2014 LDC Savings Persisten'!AC12</f>
        <v>10.345499999999999</v>
      </c>
      <c r="AA57" s="602">
        <f>+'2011-2014 LDC Savings Persisten'!AD12</f>
        <v>10.345499999999999</v>
      </c>
      <c r="AB57" s="602">
        <f>+'2011-2014 LDC Savings Persisten'!AE12</f>
        <v>10.345499999999999</v>
      </c>
      <c r="AC57" s="602">
        <f>+'2011-2014 LDC Savings Persisten'!AF12</f>
        <v>0</v>
      </c>
      <c r="AD57" s="602">
        <f>+'2011-2014 LDC Savings Persisten'!AG12</f>
        <v>0</v>
      </c>
      <c r="AE57" s="602">
        <f>+'2011-2014 LDC Savings Persisten'!AH12</f>
        <v>0</v>
      </c>
      <c r="AF57" s="602">
        <f>+'2011-2014 LDC Savings Persisten'!AI12</f>
        <v>0</v>
      </c>
      <c r="AG57" s="602">
        <f>+'2011-2014 LDC Savings Persisten'!AJ12</f>
        <v>0</v>
      </c>
      <c r="AH57" s="602">
        <f>+'2011-2014 LDC Savings Persisten'!AK12</f>
        <v>0</v>
      </c>
      <c r="AI57" s="602">
        <f>+'2011-2014 LDC Savings Persisten'!AL12</f>
        <v>0</v>
      </c>
      <c r="AJ57" s="602">
        <f>+'2011-2014 LDC Savings Persisten'!AM12</f>
        <v>0</v>
      </c>
      <c r="AK57" s="602">
        <f>+'2011-2014 LDC Savings Persisten'!AN12</f>
        <v>0</v>
      </c>
      <c r="AL57" s="602">
        <f>+'2011-2014 LDC Savings Persisten'!AO12</f>
        <v>0</v>
      </c>
      <c r="AM57" s="602">
        <f>+'2011-2014 LDC Savings Persisten'!AP12</f>
        <v>0</v>
      </c>
      <c r="AN57" s="602">
        <f>+'2011-2014 LDC Savings Persisten'!AQ12</f>
        <v>0</v>
      </c>
      <c r="AO57" s="602">
        <f>+'2011-2014 LDC Savings Persisten'!AR12</f>
        <v>0</v>
      </c>
      <c r="AP57" s="39"/>
      <c r="AQ57" s="601"/>
      <c r="AR57" s="602"/>
      <c r="AS57" s="602"/>
      <c r="AT57" s="602"/>
      <c r="AU57" s="602"/>
      <c r="AV57" s="602"/>
      <c r="AW57" s="602"/>
      <c r="AX57" s="602">
        <f>+'2011-2014 LDC Savings Persisten'!BA12</f>
        <v>141300</v>
      </c>
      <c r="AY57" s="602">
        <f>+'2011-2014 LDC Savings Persisten'!BB12</f>
        <v>141300</v>
      </c>
      <c r="AZ57" s="602">
        <f>+'2011-2014 LDC Savings Persisten'!BC12</f>
        <v>141300</v>
      </c>
      <c r="BA57" s="602">
        <f>+'2011-2014 LDC Savings Persisten'!BD12</f>
        <v>141300</v>
      </c>
      <c r="BB57" s="602">
        <f>+'2011-2014 LDC Savings Persisten'!BE12</f>
        <v>141300</v>
      </c>
      <c r="BC57" s="602">
        <f>+'2011-2014 LDC Savings Persisten'!BF12</f>
        <v>52740</v>
      </c>
      <c r="BD57" s="602">
        <f>+'2011-2014 LDC Savings Persisten'!BG12</f>
        <v>52740</v>
      </c>
      <c r="BE57" s="602">
        <f>+'2011-2014 LDC Savings Persisten'!BH12</f>
        <v>52740</v>
      </c>
      <c r="BF57" s="602">
        <f>+'2011-2014 LDC Savings Persisten'!BI12</f>
        <v>52740</v>
      </c>
      <c r="BG57" s="602">
        <f>+'2011-2014 LDC Savings Persisten'!BJ12</f>
        <v>52740</v>
      </c>
      <c r="BH57" s="602">
        <f>+'2011-2014 LDC Savings Persisten'!BK12</f>
        <v>0</v>
      </c>
      <c r="BI57" s="602">
        <f>+'2011-2014 LDC Savings Persisten'!BL12</f>
        <v>0</v>
      </c>
      <c r="BJ57" s="602">
        <f>+'2011-2014 LDC Savings Persisten'!BM12</f>
        <v>0</v>
      </c>
      <c r="BK57" s="602">
        <f>+'2011-2014 LDC Savings Persisten'!BN12</f>
        <v>0</v>
      </c>
      <c r="BL57" s="602">
        <f>+'2011-2014 LDC Savings Persisten'!BO12</f>
        <v>0</v>
      </c>
      <c r="BM57" s="602">
        <f>+'2011-2014 LDC Savings Persisten'!BP12</f>
        <v>0</v>
      </c>
      <c r="BN57" s="602">
        <f>+'2011-2014 LDC Savings Persisten'!BQ12</f>
        <v>0</v>
      </c>
      <c r="BO57" s="602">
        <f>+'2011-2014 LDC Savings Persisten'!BR12</f>
        <v>0</v>
      </c>
      <c r="BP57" s="602">
        <f>+'2011-2014 LDC Savings Persisten'!BS12</f>
        <v>0</v>
      </c>
      <c r="BQ57" s="602">
        <f>+'2011-2014 LDC Savings Persisten'!BT12</f>
        <v>0</v>
      </c>
      <c r="BR57" s="602">
        <f>+'2011-2014 LDC Savings Persisten'!BU12</f>
        <v>0</v>
      </c>
      <c r="BS57" s="602">
        <f>+'2011-2014 LDC Savings Persisten'!BV12</f>
        <v>0</v>
      </c>
      <c r="BT57" s="602">
        <f>+'2011-2014 LDC Savings Persisten'!BW12</f>
        <v>0</v>
      </c>
    </row>
    <row r="58" spans="2:73">
      <c r="B58" s="1062" t="s">
        <v>208</v>
      </c>
      <c r="C58" s="1062" t="s">
        <v>1108</v>
      </c>
      <c r="D58" s="1062" t="s">
        <v>14</v>
      </c>
      <c r="E58" s="1062" t="s">
        <v>1098</v>
      </c>
      <c r="F58" s="1062" t="s">
        <v>29</v>
      </c>
      <c r="G58" s="1062" t="s">
        <v>1100</v>
      </c>
      <c r="H58" s="1062">
        <v>2013</v>
      </c>
      <c r="I58" s="558" t="s">
        <v>566</v>
      </c>
      <c r="J58" s="558" t="s">
        <v>582</v>
      </c>
      <c r="K58" s="39"/>
      <c r="L58" s="601"/>
      <c r="M58" s="602"/>
      <c r="N58" s="602"/>
      <c r="O58" s="602"/>
      <c r="P58" s="602"/>
      <c r="Q58" s="602"/>
      <c r="R58" s="602"/>
      <c r="S58" s="602">
        <f>+'2011-2014 LDC Savings Persisten'!V38</f>
        <v>24.697805370000001</v>
      </c>
      <c r="T58" s="602">
        <f>+'2011-2014 LDC Savings Persisten'!W38</f>
        <v>24.527048966999999</v>
      </c>
      <c r="U58" s="602">
        <f>+'2011-2014 LDC Savings Persisten'!X38</f>
        <v>24.527048966999999</v>
      </c>
      <c r="V58" s="602">
        <f>+'2011-2014 LDC Savings Persisten'!Y38</f>
        <v>22.471504924000001</v>
      </c>
      <c r="W58" s="602">
        <f>+'2011-2014 LDC Savings Persisten'!Z38</f>
        <v>22.273536948</v>
      </c>
      <c r="X58" s="602">
        <f>+'2011-2014 LDC Savings Persisten'!AA38</f>
        <v>20.333828678</v>
      </c>
      <c r="Y58" s="602">
        <f>+'2011-2014 LDC Savings Persisten'!AB38</f>
        <v>20.333828678</v>
      </c>
      <c r="Z58" s="602">
        <f>+'2011-2014 LDC Savings Persisten'!AC38</f>
        <v>20.333828678</v>
      </c>
      <c r="AA58" s="602">
        <f>+'2011-2014 LDC Savings Persisten'!AD38</f>
        <v>20.333828678</v>
      </c>
      <c r="AB58" s="602">
        <f>+'2011-2014 LDC Savings Persisten'!AE38</f>
        <v>18.356077258999999</v>
      </c>
      <c r="AC58" s="602">
        <f>+'2011-2014 LDC Savings Persisten'!AF38</f>
        <v>17.124184486000001</v>
      </c>
      <c r="AD58" s="602">
        <f>+'2011-2014 LDC Savings Persisten'!AG38</f>
        <v>17.124184486000001</v>
      </c>
      <c r="AE58" s="602">
        <f>+'2011-2014 LDC Savings Persisten'!AH38</f>
        <v>17.124184486000001</v>
      </c>
      <c r="AF58" s="602">
        <f>+'2011-2014 LDC Savings Persisten'!AI38</f>
        <v>17.124184486000001</v>
      </c>
      <c r="AG58" s="602">
        <f>+'2011-2014 LDC Savings Persisten'!AJ38</f>
        <v>17.124184486000001</v>
      </c>
      <c r="AH58" s="602">
        <f>+'2011-2014 LDC Savings Persisten'!AK38</f>
        <v>0.17128180000000001</v>
      </c>
      <c r="AI58" s="602">
        <f>+'2011-2014 LDC Savings Persisten'!AL38</f>
        <v>0</v>
      </c>
      <c r="AJ58" s="602">
        <f>+'2011-2014 LDC Savings Persisten'!AM38</f>
        <v>0</v>
      </c>
      <c r="AK58" s="602">
        <f>+'2011-2014 LDC Savings Persisten'!AN38</f>
        <v>0</v>
      </c>
      <c r="AL58" s="602">
        <f>+'2011-2014 LDC Savings Persisten'!AO38</f>
        <v>0</v>
      </c>
      <c r="AM58" s="602">
        <f>+'2011-2014 LDC Savings Persisten'!AP38</f>
        <v>0</v>
      </c>
      <c r="AN58" s="602">
        <f>+'2011-2014 LDC Savings Persisten'!AQ38</f>
        <v>0</v>
      </c>
      <c r="AO58" s="602">
        <f>+'2011-2014 LDC Savings Persisten'!AR38</f>
        <v>0</v>
      </c>
      <c r="AP58" s="39"/>
      <c r="AQ58" s="601"/>
      <c r="AR58" s="602"/>
      <c r="AS58" s="602"/>
      <c r="AT58" s="602"/>
      <c r="AU58" s="602"/>
      <c r="AV58" s="602"/>
      <c r="AW58" s="602"/>
      <c r="AX58" s="602">
        <f>+'2011-2014 LDC Savings Persisten'!BA38</f>
        <v>129033.4649086</v>
      </c>
      <c r="AY58" s="602">
        <f>+'2011-2014 LDC Savings Persisten'!BB38</f>
        <v>125746.292285919</v>
      </c>
      <c r="AZ58" s="602">
        <f>+'2011-2014 LDC Savings Persisten'!BC38</f>
        <v>125557.75474166901</v>
      </c>
      <c r="BA58" s="602">
        <f>+'2011-2014 LDC Savings Persisten'!BD38</f>
        <v>85987.186573029001</v>
      </c>
      <c r="BB58" s="602">
        <f>+'2011-2014 LDC Savings Persisten'!BE38</f>
        <v>85802.296649933007</v>
      </c>
      <c r="BC58" s="602">
        <f>+'2011-2014 LDC Savings Persisten'!BF38</f>
        <v>69806.888874053999</v>
      </c>
      <c r="BD58" s="602">
        <f>+'2011-2014 LDC Savings Persisten'!BG38</f>
        <v>69806.888874053999</v>
      </c>
      <c r="BE58" s="602">
        <f>+'2011-2014 LDC Savings Persisten'!BH38</f>
        <v>69806.888874053999</v>
      </c>
      <c r="BF58" s="602">
        <f>+'2011-2014 LDC Savings Persisten'!BI38</f>
        <v>69806.888874053999</v>
      </c>
      <c r="BG58" s="602">
        <f>+'2011-2014 LDC Savings Persisten'!BJ38</f>
        <v>54321.705097197999</v>
      </c>
      <c r="BH58" s="602">
        <f>+'2011-2014 LDC Savings Persisten'!BK38</f>
        <v>44163.153160094997</v>
      </c>
      <c r="BI58" s="602">
        <f>+'2011-2014 LDC Savings Persisten'!BL38</f>
        <v>44163.153160094997</v>
      </c>
      <c r="BJ58" s="602">
        <f>+'2011-2014 LDC Savings Persisten'!BM38</f>
        <v>44163.153160094997</v>
      </c>
      <c r="BK58" s="602">
        <f>+'2011-2014 LDC Savings Persisten'!BN38</f>
        <v>44163.153160094997</v>
      </c>
      <c r="BL58" s="602">
        <f>+'2011-2014 LDC Savings Persisten'!BO38</f>
        <v>44163.153160094997</v>
      </c>
      <c r="BM58" s="602">
        <f>+'2011-2014 LDC Savings Persisten'!BP38</f>
        <v>1262.7531738279999</v>
      </c>
      <c r="BN58" s="602">
        <f>+'2011-2014 LDC Savings Persisten'!BQ38</f>
        <v>0</v>
      </c>
      <c r="BO58" s="602">
        <f>+'2011-2014 LDC Savings Persisten'!BR38</f>
        <v>0</v>
      </c>
      <c r="BP58" s="602">
        <f>+'2011-2014 LDC Savings Persisten'!BS38</f>
        <v>0</v>
      </c>
      <c r="BQ58" s="602">
        <f>+'2011-2014 LDC Savings Persisten'!BT38</f>
        <v>0</v>
      </c>
      <c r="BR58" s="602">
        <f>+'2011-2014 LDC Savings Persisten'!BU38</f>
        <v>0</v>
      </c>
      <c r="BS58" s="602">
        <f>+'2011-2014 LDC Savings Persisten'!BV38</f>
        <v>0</v>
      </c>
      <c r="BT58" s="602">
        <f>+'2011-2014 LDC Savings Persisten'!BW38</f>
        <v>0</v>
      </c>
    </row>
    <row r="59" spans="2:73">
      <c r="B59" s="1062" t="s">
        <v>208</v>
      </c>
      <c r="C59" s="1062" t="s">
        <v>1106</v>
      </c>
      <c r="D59" s="1062" t="s">
        <v>14</v>
      </c>
      <c r="E59" s="1062" t="s">
        <v>1098</v>
      </c>
      <c r="F59" s="1062" t="s">
        <v>29</v>
      </c>
      <c r="G59" s="1062" t="s">
        <v>1100</v>
      </c>
      <c r="H59" s="1062">
        <v>2013</v>
      </c>
      <c r="I59" s="558" t="s">
        <v>567</v>
      </c>
      <c r="J59" s="558" t="s">
        <v>575</v>
      </c>
      <c r="K59" s="39"/>
      <c r="L59" s="601"/>
      <c r="M59" s="602"/>
      <c r="N59" s="602"/>
      <c r="O59" s="602"/>
      <c r="P59" s="602"/>
      <c r="Q59" s="602"/>
      <c r="R59" s="602"/>
      <c r="S59" s="602">
        <f>+'2011-2014 LDC Savings Persisten'!V10</f>
        <v>2.3789187E-2</v>
      </c>
      <c r="T59" s="602">
        <f>+'2011-2014 LDC Savings Persisten'!W10</f>
        <v>2.3789187E-2</v>
      </c>
      <c r="U59" s="602">
        <f>+'2011-2014 LDC Savings Persisten'!X10</f>
        <v>2.3789187E-2</v>
      </c>
      <c r="V59" s="602">
        <f>+'2011-2014 LDC Savings Persisten'!Y10</f>
        <v>0</v>
      </c>
      <c r="W59" s="602">
        <f>+'2011-2014 LDC Savings Persisten'!Z10</f>
        <v>0</v>
      </c>
      <c r="X59" s="602">
        <f>+'2011-2014 LDC Savings Persisten'!AA10</f>
        <v>0</v>
      </c>
      <c r="Y59" s="602">
        <f>+'2011-2014 LDC Savings Persisten'!AB10</f>
        <v>0</v>
      </c>
      <c r="Z59" s="602">
        <f>+'2011-2014 LDC Savings Persisten'!AC10</f>
        <v>0</v>
      </c>
      <c r="AA59" s="602">
        <f>+'2011-2014 LDC Savings Persisten'!AD10</f>
        <v>0</v>
      </c>
      <c r="AB59" s="602">
        <f>+'2011-2014 LDC Savings Persisten'!AE10</f>
        <v>0</v>
      </c>
      <c r="AC59" s="602">
        <f>+'2011-2014 LDC Savings Persisten'!AF10</f>
        <v>0</v>
      </c>
      <c r="AD59" s="602">
        <f>+'2011-2014 LDC Savings Persisten'!AG10</f>
        <v>0</v>
      </c>
      <c r="AE59" s="602">
        <f>+'2011-2014 LDC Savings Persisten'!AH10</f>
        <v>0</v>
      </c>
      <c r="AF59" s="602">
        <f>+'2011-2014 LDC Savings Persisten'!AI10</f>
        <v>0</v>
      </c>
      <c r="AG59" s="602">
        <f>+'2011-2014 LDC Savings Persisten'!AJ10</f>
        <v>0</v>
      </c>
      <c r="AH59" s="602">
        <f>+'2011-2014 LDC Savings Persisten'!AK10</f>
        <v>0</v>
      </c>
      <c r="AI59" s="602">
        <f>+'2011-2014 LDC Savings Persisten'!AL10</f>
        <v>0</v>
      </c>
      <c r="AJ59" s="602">
        <f>+'2011-2014 LDC Savings Persisten'!AM10</f>
        <v>0</v>
      </c>
      <c r="AK59" s="602">
        <f>+'2011-2014 LDC Savings Persisten'!AN10</f>
        <v>0</v>
      </c>
      <c r="AL59" s="602">
        <f>+'2011-2014 LDC Savings Persisten'!AO10</f>
        <v>0</v>
      </c>
      <c r="AM59" s="602">
        <f>+'2011-2014 LDC Savings Persisten'!AP10</f>
        <v>0</v>
      </c>
      <c r="AN59" s="602">
        <f>+'2011-2014 LDC Savings Persisten'!AQ10</f>
        <v>0</v>
      </c>
      <c r="AO59" s="602">
        <f>+'2011-2014 LDC Savings Persisten'!AR10</f>
        <v>0</v>
      </c>
      <c r="AP59" s="39"/>
      <c r="AQ59" s="601"/>
      <c r="AR59" s="602"/>
      <c r="AS59" s="602"/>
      <c r="AT59" s="602"/>
      <c r="AU59" s="602"/>
      <c r="AV59" s="602"/>
      <c r="AW59" s="602"/>
      <c r="AX59" s="602">
        <f>+'2011-2014 LDC Savings Persisten'!BA10</f>
        <v>456.5668144</v>
      </c>
      <c r="AY59" s="602">
        <f>+'2011-2014 LDC Savings Persisten'!BB10</f>
        <v>456.5668144</v>
      </c>
      <c r="AZ59" s="602">
        <f>+'2011-2014 LDC Savings Persisten'!BC10</f>
        <v>456.5668144</v>
      </c>
      <c r="BA59" s="602">
        <f>+'2011-2014 LDC Savings Persisten'!BD10</f>
        <v>0</v>
      </c>
      <c r="BB59" s="602">
        <f>+'2011-2014 LDC Savings Persisten'!BE10</f>
        <v>0</v>
      </c>
      <c r="BC59" s="602">
        <f>+'2011-2014 LDC Savings Persisten'!BF10</f>
        <v>0</v>
      </c>
      <c r="BD59" s="602">
        <f>+'2011-2014 LDC Savings Persisten'!BG10</f>
        <v>0</v>
      </c>
      <c r="BE59" s="602">
        <f>+'2011-2014 LDC Savings Persisten'!BH10</f>
        <v>0</v>
      </c>
      <c r="BF59" s="602">
        <f>+'2011-2014 LDC Savings Persisten'!BI10</f>
        <v>0</v>
      </c>
      <c r="BG59" s="602">
        <f>+'2011-2014 LDC Savings Persisten'!BJ10</f>
        <v>0</v>
      </c>
      <c r="BH59" s="602">
        <f>+'2011-2014 LDC Savings Persisten'!BK10</f>
        <v>0</v>
      </c>
      <c r="BI59" s="602">
        <f>+'2011-2014 LDC Savings Persisten'!BL10</f>
        <v>0</v>
      </c>
      <c r="BJ59" s="602">
        <f>+'2011-2014 LDC Savings Persisten'!BM10</f>
        <v>0</v>
      </c>
      <c r="BK59" s="602">
        <f>+'2011-2014 LDC Savings Persisten'!BN10</f>
        <v>0</v>
      </c>
      <c r="BL59" s="602">
        <f>+'2011-2014 LDC Savings Persisten'!BO10</f>
        <v>0</v>
      </c>
      <c r="BM59" s="602">
        <f>+'2011-2014 LDC Savings Persisten'!BP10</f>
        <v>0</v>
      </c>
      <c r="BN59" s="602">
        <f>+'2011-2014 LDC Savings Persisten'!BQ10</f>
        <v>0</v>
      </c>
      <c r="BO59" s="602">
        <f>+'2011-2014 LDC Savings Persisten'!BR10</f>
        <v>0</v>
      </c>
      <c r="BP59" s="602">
        <f>+'2011-2014 LDC Savings Persisten'!BS10</f>
        <v>0</v>
      </c>
      <c r="BQ59" s="602">
        <f>+'2011-2014 LDC Savings Persisten'!BT10</f>
        <v>0</v>
      </c>
      <c r="BR59" s="602">
        <f>+'2011-2014 LDC Savings Persisten'!BU10</f>
        <v>0</v>
      </c>
      <c r="BS59" s="602">
        <f>+'2011-2014 LDC Savings Persisten'!BV10</f>
        <v>0</v>
      </c>
      <c r="BT59" s="602">
        <f>+'2011-2014 LDC Savings Persisten'!BW10</f>
        <v>0</v>
      </c>
    </row>
    <row r="60" spans="2:73" ht="15.75">
      <c r="B60" s="1062" t="s">
        <v>208</v>
      </c>
      <c r="C60" s="1062" t="s">
        <v>1108</v>
      </c>
      <c r="D60" s="1062" t="s">
        <v>3</v>
      </c>
      <c r="E60" s="1062" t="s">
        <v>1098</v>
      </c>
      <c r="F60" s="1062" t="s">
        <v>29</v>
      </c>
      <c r="G60" s="1062" t="s">
        <v>1100</v>
      </c>
      <c r="H60" s="1062">
        <v>2013</v>
      </c>
      <c r="I60" s="558" t="s">
        <v>566</v>
      </c>
      <c r="J60" s="558" t="s">
        <v>582</v>
      </c>
      <c r="K60" s="39"/>
      <c r="L60" s="601"/>
      <c r="M60" s="602"/>
      <c r="N60" s="602"/>
      <c r="O60" s="602"/>
      <c r="P60" s="602"/>
      <c r="Q60" s="602"/>
      <c r="R60" s="602"/>
      <c r="S60" s="602">
        <f>+'2011-2014 LDC Savings Persisten'!V39</f>
        <v>166.82965403</v>
      </c>
      <c r="T60" s="602">
        <f>+'2011-2014 LDC Savings Persisten'!W39</f>
        <v>166.82965403</v>
      </c>
      <c r="U60" s="602">
        <f>+'2011-2014 LDC Savings Persisten'!X39</f>
        <v>166.82965403</v>
      </c>
      <c r="V60" s="602">
        <f>+'2011-2014 LDC Savings Persisten'!Y39</f>
        <v>166.82965403</v>
      </c>
      <c r="W60" s="602">
        <f>+'2011-2014 LDC Savings Persisten'!Z39</f>
        <v>166.82965403</v>
      </c>
      <c r="X60" s="602">
        <f>+'2011-2014 LDC Savings Persisten'!AA39</f>
        <v>166.82965403</v>
      </c>
      <c r="Y60" s="602">
        <f>+'2011-2014 LDC Savings Persisten'!AB39</f>
        <v>166.82965403</v>
      </c>
      <c r="Z60" s="602">
        <f>+'2011-2014 LDC Savings Persisten'!AC39</f>
        <v>166.82965403</v>
      </c>
      <c r="AA60" s="602">
        <f>+'2011-2014 LDC Savings Persisten'!AD39</f>
        <v>166.82965403</v>
      </c>
      <c r="AB60" s="602">
        <f>+'2011-2014 LDC Savings Persisten'!AE39</f>
        <v>166.82965403</v>
      </c>
      <c r="AC60" s="602">
        <f>+'2011-2014 LDC Savings Persisten'!AF39</f>
        <v>166.82965403</v>
      </c>
      <c r="AD60" s="602">
        <f>+'2011-2014 LDC Savings Persisten'!AG39</f>
        <v>166.82965403</v>
      </c>
      <c r="AE60" s="602">
        <f>+'2011-2014 LDC Savings Persisten'!AH39</f>
        <v>166.82965403</v>
      </c>
      <c r="AF60" s="602">
        <f>+'2011-2014 LDC Savings Persisten'!AI39</f>
        <v>130.41674117299999</v>
      </c>
      <c r="AG60" s="602">
        <f>+'2011-2014 LDC Savings Persisten'!AJ39</f>
        <v>0</v>
      </c>
      <c r="AH60" s="602">
        <f>+'2011-2014 LDC Savings Persisten'!AK39</f>
        <v>0</v>
      </c>
      <c r="AI60" s="602">
        <f>+'2011-2014 LDC Savings Persisten'!AL39</f>
        <v>0</v>
      </c>
      <c r="AJ60" s="602">
        <f>+'2011-2014 LDC Savings Persisten'!AM39</f>
        <v>0</v>
      </c>
      <c r="AK60" s="602">
        <f>+'2011-2014 LDC Savings Persisten'!AN39</f>
        <v>0</v>
      </c>
      <c r="AL60" s="602">
        <f>+'2011-2014 LDC Savings Persisten'!AO39</f>
        <v>0</v>
      </c>
      <c r="AM60" s="602">
        <f>+'2011-2014 LDC Savings Persisten'!AP39</f>
        <v>0</v>
      </c>
      <c r="AN60" s="602">
        <f>+'2011-2014 LDC Savings Persisten'!AQ39</f>
        <v>0</v>
      </c>
      <c r="AO60" s="602">
        <f>+'2011-2014 LDC Savings Persisten'!AR39</f>
        <v>0</v>
      </c>
      <c r="AP60" s="39"/>
      <c r="AQ60" s="601"/>
      <c r="AR60" s="602"/>
      <c r="AS60" s="602"/>
      <c r="AT60" s="602"/>
      <c r="AU60" s="602"/>
      <c r="AV60" s="602"/>
      <c r="AW60" s="602"/>
      <c r="AX60" s="602">
        <f>+'2011-2014 LDC Savings Persisten'!BA39</f>
        <v>285796.35990693897</v>
      </c>
      <c r="AY60" s="602">
        <f>+'2011-2014 LDC Savings Persisten'!BB39</f>
        <v>285796.35990693897</v>
      </c>
      <c r="AZ60" s="602">
        <f>+'2011-2014 LDC Savings Persisten'!BC39</f>
        <v>285796.35990693897</v>
      </c>
      <c r="BA60" s="602">
        <f>+'2011-2014 LDC Savings Persisten'!BD39</f>
        <v>285796.35990693897</v>
      </c>
      <c r="BB60" s="602">
        <f>+'2011-2014 LDC Savings Persisten'!BE39</f>
        <v>285796.35990693897</v>
      </c>
      <c r="BC60" s="602">
        <f>+'2011-2014 LDC Savings Persisten'!BF39</f>
        <v>285796.35990693897</v>
      </c>
      <c r="BD60" s="602">
        <f>+'2011-2014 LDC Savings Persisten'!BG39</f>
        <v>285796.35990693897</v>
      </c>
      <c r="BE60" s="602">
        <f>+'2011-2014 LDC Savings Persisten'!BH39</f>
        <v>285796.35990693897</v>
      </c>
      <c r="BF60" s="602">
        <f>+'2011-2014 LDC Savings Persisten'!BI39</f>
        <v>285796.35990693897</v>
      </c>
      <c r="BG60" s="602">
        <f>+'2011-2014 LDC Savings Persisten'!BJ39</f>
        <v>285796.35990693897</v>
      </c>
      <c r="BH60" s="602">
        <f>+'2011-2014 LDC Savings Persisten'!BK39</f>
        <v>285796.35990693897</v>
      </c>
      <c r="BI60" s="602">
        <f>+'2011-2014 LDC Savings Persisten'!BL39</f>
        <v>285796.35990693897</v>
      </c>
      <c r="BJ60" s="602">
        <f>+'2011-2014 LDC Savings Persisten'!BM39</f>
        <v>285796.35990693897</v>
      </c>
      <c r="BK60" s="602">
        <f>+'2011-2014 LDC Savings Persisten'!BN39</f>
        <v>253233.951627723</v>
      </c>
      <c r="BL60" s="602">
        <f>+'2011-2014 LDC Savings Persisten'!BO39</f>
        <v>0</v>
      </c>
      <c r="BM60" s="602">
        <f>+'2011-2014 LDC Savings Persisten'!BP39</f>
        <v>0</v>
      </c>
      <c r="BN60" s="602">
        <f>+'2011-2014 LDC Savings Persisten'!BQ39</f>
        <v>0</v>
      </c>
      <c r="BO60" s="602">
        <f>+'2011-2014 LDC Savings Persisten'!BR39</f>
        <v>0</v>
      </c>
      <c r="BP60" s="602">
        <f>+'2011-2014 LDC Savings Persisten'!BS39</f>
        <v>0</v>
      </c>
      <c r="BQ60" s="602">
        <f>+'2011-2014 LDC Savings Persisten'!BT39</f>
        <v>0</v>
      </c>
      <c r="BR60" s="602">
        <f>+'2011-2014 LDC Savings Persisten'!BU39</f>
        <v>0</v>
      </c>
      <c r="BS60" s="602">
        <f>+'2011-2014 LDC Savings Persisten'!BV39</f>
        <v>0</v>
      </c>
      <c r="BT60" s="602">
        <f>+'2011-2014 LDC Savings Persisten'!BW39</f>
        <v>0</v>
      </c>
      <c r="BU60" s="13"/>
    </row>
    <row r="61" spans="2:73">
      <c r="B61" s="1062" t="s">
        <v>208</v>
      </c>
      <c r="C61" s="1062" t="s">
        <v>1108</v>
      </c>
      <c r="D61" s="1062" t="s">
        <v>3</v>
      </c>
      <c r="E61" s="1062" t="s">
        <v>1098</v>
      </c>
      <c r="F61" s="1062" t="s">
        <v>29</v>
      </c>
      <c r="G61" s="1062" t="s">
        <v>1116</v>
      </c>
      <c r="H61" s="1062">
        <v>2013</v>
      </c>
      <c r="I61" s="558" t="s">
        <v>567</v>
      </c>
      <c r="J61" s="558" t="s">
        <v>575</v>
      </c>
      <c r="K61" s="39"/>
      <c r="L61" s="601"/>
      <c r="M61" s="602"/>
      <c r="N61" s="602"/>
      <c r="O61" s="602"/>
      <c r="P61" s="602"/>
      <c r="Q61" s="602"/>
      <c r="R61" s="602"/>
      <c r="S61" s="602">
        <f>+'2011-2014 LDC Savings Persisten'!V11</f>
        <v>12.614953809000001</v>
      </c>
      <c r="T61" s="602">
        <f>+'2011-2014 LDC Savings Persisten'!W11</f>
        <v>12.614953809000001</v>
      </c>
      <c r="U61" s="602">
        <f>+'2011-2014 LDC Savings Persisten'!X11</f>
        <v>12.614953809000001</v>
      </c>
      <c r="V61" s="602">
        <f>+'2011-2014 LDC Savings Persisten'!Y11</f>
        <v>12.614953809000001</v>
      </c>
      <c r="W61" s="602">
        <f>+'2011-2014 LDC Savings Persisten'!Z11</f>
        <v>12.614953809000001</v>
      </c>
      <c r="X61" s="602">
        <f>+'2011-2014 LDC Savings Persisten'!AA11</f>
        <v>12.614953809000001</v>
      </c>
      <c r="Y61" s="602">
        <f>+'2011-2014 LDC Savings Persisten'!AB11</f>
        <v>12.614953809000001</v>
      </c>
      <c r="Z61" s="602">
        <f>+'2011-2014 LDC Savings Persisten'!AC11</f>
        <v>12.614953809000001</v>
      </c>
      <c r="AA61" s="602">
        <f>+'2011-2014 LDC Savings Persisten'!AD11</f>
        <v>12.614953809000001</v>
      </c>
      <c r="AB61" s="602">
        <f>+'2011-2014 LDC Savings Persisten'!AE11</f>
        <v>12.614953809000001</v>
      </c>
      <c r="AC61" s="602">
        <f>+'2011-2014 LDC Savings Persisten'!AF11</f>
        <v>12.614953809000001</v>
      </c>
      <c r="AD61" s="602">
        <f>+'2011-2014 LDC Savings Persisten'!AG11</f>
        <v>12.614953809000001</v>
      </c>
      <c r="AE61" s="602">
        <f>+'2011-2014 LDC Savings Persisten'!AH11</f>
        <v>12.614953809000001</v>
      </c>
      <c r="AF61" s="602">
        <f>+'2011-2014 LDC Savings Persisten'!AI11</f>
        <v>10.254542150000001</v>
      </c>
      <c r="AG61" s="602">
        <f>+'2011-2014 LDC Savings Persisten'!AJ11</f>
        <v>0</v>
      </c>
      <c r="AH61" s="602">
        <f>+'2011-2014 LDC Savings Persisten'!AK11</f>
        <v>0</v>
      </c>
      <c r="AI61" s="602">
        <f>+'2011-2014 LDC Savings Persisten'!AL11</f>
        <v>0</v>
      </c>
      <c r="AJ61" s="602">
        <f>+'2011-2014 LDC Savings Persisten'!AM11</f>
        <v>0</v>
      </c>
      <c r="AK61" s="602">
        <f>+'2011-2014 LDC Savings Persisten'!AN11</f>
        <v>0</v>
      </c>
      <c r="AL61" s="602">
        <f>+'2011-2014 LDC Savings Persisten'!AO11</f>
        <v>0</v>
      </c>
      <c r="AM61" s="602">
        <f>+'2011-2014 LDC Savings Persisten'!AP11</f>
        <v>0</v>
      </c>
      <c r="AN61" s="602">
        <f>+'2011-2014 LDC Savings Persisten'!AQ11</f>
        <v>0</v>
      </c>
      <c r="AO61" s="602">
        <f>+'2011-2014 LDC Savings Persisten'!AR11</f>
        <v>0</v>
      </c>
      <c r="AP61" s="39"/>
      <c r="AQ61" s="601"/>
      <c r="AR61" s="602"/>
      <c r="AS61" s="602"/>
      <c r="AT61" s="602"/>
      <c r="AU61" s="602"/>
      <c r="AV61" s="602"/>
      <c r="AW61" s="602"/>
      <c r="AX61" s="602">
        <f>+'2011-2014 LDC Savings Persisten'!BA11</f>
        <v>22022.349110600004</v>
      </c>
      <c r="AY61" s="602">
        <f>+'2011-2014 LDC Savings Persisten'!BB11</f>
        <v>22022.349110600004</v>
      </c>
      <c r="AZ61" s="602">
        <f>+'2011-2014 LDC Savings Persisten'!BC11</f>
        <v>22022.349110600004</v>
      </c>
      <c r="BA61" s="602">
        <f>+'2011-2014 LDC Savings Persisten'!BD11</f>
        <v>22022.349110600004</v>
      </c>
      <c r="BB61" s="602">
        <f>+'2011-2014 LDC Savings Persisten'!BE11</f>
        <v>22022.349110600004</v>
      </c>
      <c r="BC61" s="602">
        <f>+'2011-2014 LDC Savings Persisten'!BF11</f>
        <v>22022.349110600004</v>
      </c>
      <c r="BD61" s="602">
        <f>+'2011-2014 LDC Savings Persisten'!BG11</f>
        <v>22022.349110600004</v>
      </c>
      <c r="BE61" s="602">
        <f>+'2011-2014 LDC Savings Persisten'!BH11</f>
        <v>22022.349110600004</v>
      </c>
      <c r="BF61" s="602">
        <f>+'2011-2014 LDC Savings Persisten'!BI11</f>
        <v>22022.349110600004</v>
      </c>
      <c r="BG61" s="602">
        <f>+'2011-2014 LDC Savings Persisten'!BJ11</f>
        <v>22022.349110600004</v>
      </c>
      <c r="BH61" s="602">
        <f>+'2011-2014 LDC Savings Persisten'!BK11</f>
        <v>22022.349110600004</v>
      </c>
      <c r="BI61" s="602">
        <f>+'2011-2014 LDC Savings Persisten'!BL11</f>
        <v>22022.349110600004</v>
      </c>
      <c r="BJ61" s="602">
        <f>+'2011-2014 LDC Savings Persisten'!BM11</f>
        <v>22022.349110600004</v>
      </c>
      <c r="BK61" s="602">
        <f>+'2011-2014 LDC Savings Persisten'!BN11</f>
        <v>19911.540550000002</v>
      </c>
      <c r="BL61" s="602">
        <f>+'2011-2014 LDC Savings Persisten'!BO11</f>
        <v>0</v>
      </c>
      <c r="BM61" s="602">
        <f>+'2011-2014 LDC Savings Persisten'!BP11</f>
        <v>0</v>
      </c>
      <c r="BN61" s="602">
        <f>+'2011-2014 LDC Savings Persisten'!BQ11</f>
        <v>0</v>
      </c>
      <c r="BO61" s="602">
        <f>+'2011-2014 LDC Savings Persisten'!BR11</f>
        <v>0</v>
      </c>
      <c r="BP61" s="602">
        <f>+'2011-2014 LDC Savings Persisten'!BS11</f>
        <v>0</v>
      </c>
      <c r="BQ61" s="602">
        <f>+'2011-2014 LDC Savings Persisten'!BT11</f>
        <v>0</v>
      </c>
      <c r="BR61" s="602">
        <f>+'2011-2014 LDC Savings Persisten'!BU11</f>
        <v>0</v>
      </c>
      <c r="BS61" s="602">
        <f>+'2011-2014 LDC Savings Persisten'!BV11</f>
        <v>0</v>
      </c>
      <c r="BT61" s="602">
        <f>+'2011-2014 LDC Savings Persisten'!BW11</f>
        <v>0</v>
      </c>
    </row>
    <row r="62" spans="2:73">
      <c r="B62" s="1062" t="s">
        <v>208</v>
      </c>
      <c r="C62" s="1062" t="s">
        <v>1104</v>
      </c>
      <c r="D62" s="1062" t="s">
        <v>24</v>
      </c>
      <c r="E62" s="1062" t="s">
        <v>1098</v>
      </c>
      <c r="F62" s="1062" t="s">
        <v>1121</v>
      </c>
      <c r="G62" s="1062" t="s">
        <v>1100</v>
      </c>
      <c r="H62" s="1062">
        <v>2013</v>
      </c>
      <c r="I62" s="558" t="s">
        <v>566</v>
      </c>
      <c r="J62" s="558" t="s">
        <v>582</v>
      </c>
      <c r="K62" s="39"/>
      <c r="L62" s="601"/>
      <c r="M62" s="602"/>
      <c r="N62" s="602"/>
      <c r="O62" s="602"/>
      <c r="P62" s="602"/>
      <c r="Q62" s="602"/>
      <c r="R62" s="602"/>
      <c r="S62" s="602">
        <f>+'2011-2014 LDC Savings Persisten'!V29</f>
        <v>5.3575108489999996</v>
      </c>
      <c r="T62" s="602">
        <f>+'2011-2014 LDC Savings Persisten'!W29</f>
        <v>5.3575108489999996</v>
      </c>
      <c r="U62" s="602">
        <f>+'2011-2014 LDC Savings Persisten'!X29</f>
        <v>5.3575108489999996</v>
      </c>
      <c r="V62" s="602">
        <f>+'2011-2014 LDC Savings Persisten'!Y29</f>
        <v>4.0103188489999999</v>
      </c>
      <c r="W62" s="602">
        <f>+'2011-2014 LDC Savings Persisten'!Z29</f>
        <v>4.0103188489999999</v>
      </c>
      <c r="X62" s="602">
        <f>+'2011-2014 LDC Savings Persisten'!AA29</f>
        <v>4.0103188489999999</v>
      </c>
      <c r="Y62" s="602">
        <f>+'2011-2014 LDC Savings Persisten'!AB29</f>
        <v>4.0103188489999999</v>
      </c>
      <c r="Z62" s="602">
        <f>+'2011-2014 LDC Savings Persisten'!AC29</f>
        <v>4.0103188489999999</v>
      </c>
      <c r="AA62" s="602">
        <f>+'2011-2014 LDC Savings Persisten'!AD29</f>
        <v>4.0103188489999999</v>
      </c>
      <c r="AB62" s="602">
        <f>+'2011-2014 LDC Savings Persisten'!AE29</f>
        <v>4.0103188489999999</v>
      </c>
      <c r="AC62" s="602">
        <f>+'2011-2014 LDC Savings Persisten'!AF29</f>
        <v>0</v>
      </c>
      <c r="AD62" s="602">
        <f>+'2011-2014 LDC Savings Persisten'!AG29</f>
        <v>0</v>
      </c>
      <c r="AE62" s="602">
        <f>+'2011-2014 LDC Savings Persisten'!AH29</f>
        <v>0</v>
      </c>
      <c r="AF62" s="602">
        <f>+'2011-2014 LDC Savings Persisten'!AI29</f>
        <v>0</v>
      </c>
      <c r="AG62" s="602">
        <f>+'2011-2014 LDC Savings Persisten'!AJ29</f>
        <v>0</v>
      </c>
      <c r="AH62" s="602">
        <f>+'2011-2014 LDC Savings Persisten'!AK29</f>
        <v>0</v>
      </c>
      <c r="AI62" s="602">
        <f>+'2011-2014 LDC Savings Persisten'!AL29</f>
        <v>0</v>
      </c>
      <c r="AJ62" s="602">
        <f>+'2011-2014 LDC Savings Persisten'!AM29</f>
        <v>0</v>
      </c>
      <c r="AK62" s="602">
        <f>+'2011-2014 LDC Savings Persisten'!AN29</f>
        <v>0</v>
      </c>
      <c r="AL62" s="602">
        <f>+'2011-2014 LDC Savings Persisten'!AO29</f>
        <v>0</v>
      </c>
      <c r="AM62" s="602">
        <f>+'2011-2014 LDC Savings Persisten'!AP29</f>
        <v>0</v>
      </c>
      <c r="AN62" s="602">
        <f>+'2011-2014 LDC Savings Persisten'!AQ29</f>
        <v>0</v>
      </c>
      <c r="AO62" s="602">
        <f>+'2011-2014 LDC Savings Persisten'!AR29</f>
        <v>0</v>
      </c>
      <c r="AP62" s="39"/>
      <c r="AQ62" s="601"/>
      <c r="AR62" s="602"/>
      <c r="AS62" s="602"/>
      <c r="AT62" s="602"/>
      <c r="AU62" s="602"/>
      <c r="AV62" s="602"/>
      <c r="AW62" s="602"/>
      <c r="AX62" s="602">
        <f>+'2011-2014 LDC Savings Persisten'!BA29</f>
        <v>13635.28026</v>
      </c>
      <c r="AY62" s="602">
        <f>+'2011-2014 LDC Savings Persisten'!BB29</f>
        <v>13635.28026</v>
      </c>
      <c r="AZ62" s="602">
        <f>+'2011-2014 LDC Savings Persisten'!BC29</f>
        <v>13635.28026</v>
      </c>
      <c r="BA62" s="602">
        <f>+'2011-2014 LDC Savings Persisten'!BD29</f>
        <v>9182.5482599999996</v>
      </c>
      <c r="BB62" s="602">
        <f>+'2011-2014 LDC Savings Persisten'!BE29</f>
        <v>9182.5482599999996</v>
      </c>
      <c r="BC62" s="602">
        <f>+'2011-2014 LDC Savings Persisten'!BF29</f>
        <v>9182.5482599999996</v>
      </c>
      <c r="BD62" s="602">
        <f>+'2011-2014 LDC Savings Persisten'!BG29</f>
        <v>9182.5482599999996</v>
      </c>
      <c r="BE62" s="602">
        <f>+'2011-2014 LDC Savings Persisten'!BH29</f>
        <v>9182.5482599999996</v>
      </c>
      <c r="BF62" s="602">
        <f>+'2011-2014 LDC Savings Persisten'!BI29</f>
        <v>9182.5482599999996</v>
      </c>
      <c r="BG62" s="602">
        <f>+'2011-2014 LDC Savings Persisten'!BJ29</f>
        <v>9182.5482599999996</v>
      </c>
      <c r="BH62" s="602">
        <f>+'2011-2014 LDC Savings Persisten'!BK29</f>
        <v>0</v>
      </c>
      <c r="BI62" s="602">
        <f>+'2011-2014 LDC Savings Persisten'!BL29</f>
        <v>0</v>
      </c>
      <c r="BJ62" s="602">
        <f>+'2011-2014 LDC Savings Persisten'!BM29</f>
        <v>0</v>
      </c>
      <c r="BK62" s="602">
        <f>+'2011-2014 LDC Savings Persisten'!BN29</f>
        <v>0</v>
      </c>
      <c r="BL62" s="602">
        <f>+'2011-2014 LDC Savings Persisten'!BO29</f>
        <v>0</v>
      </c>
      <c r="BM62" s="602">
        <f>+'2011-2014 LDC Savings Persisten'!BP29</f>
        <v>0</v>
      </c>
      <c r="BN62" s="602">
        <f>+'2011-2014 LDC Savings Persisten'!BQ29</f>
        <v>0</v>
      </c>
      <c r="BO62" s="602">
        <f>+'2011-2014 LDC Savings Persisten'!BR29</f>
        <v>0</v>
      </c>
      <c r="BP62" s="602">
        <f>+'2011-2014 LDC Savings Persisten'!BS29</f>
        <v>0</v>
      </c>
      <c r="BQ62" s="602">
        <f>+'2011-2014 LDC Savings Persisten'!BT29</f>
        <v>0</v>
      </c>
      <c r="BR62" s="602">
        <f>+'2011-2014 LDC Savings Persisten'!BU29</f>
        <v>0</v>
      </c>
      <c r="BS62" s="602">
        <f>+'2011-2014 LDC Savings Persisten'!BV29</f>
        <v>0</v>
      </c>
      <c r="BT62" s="602">
        <f>+'2011-2014 LDC Savings Persisten'!BW29</f>
        <v>0</v>
      </c>
    </row>
    <row r="63" spans="2:73">
      <c r="B63" s="1062" t="s">
        <v>208</v>
      </c>
      <c r="C63" s="1062" t="s">
        <v>1104</v>
      </c>
      <c r="D63" s="1062" t="s">
        <v>22</v>
      </c>
      <c r="E63" s="1062" t="s">
        <v>1098</v>
      </c>
      <c r="F63" s="1062" t="s">
        <v>1121</v>
      </c>
      <c r="G63" s="1062" t="s">
        <v>1100</v>
      </c>
      <c r="H63" s="1062">
        <v>2013</v>
      </c>
      <c r="I63" s="558" t="s">
        <v>566</v>
      </c>
      <c r="J63" s="558" t="s">
        <v>582</v>
      </c>
      <c r="K63" s="39"/>
      <c r="L63" s="601"/>
      <c r="M63" s="602"/>
      <c r="N63" s="602"/>
      <c r="O63" s="602"/>
      <c r="P63" s="602"/>
      <c r="Q63" s="602"/>
      <c r="R63" s="602"/>
      <c r="S63" s="602">
        <f>+'2011-2014 LDC Savings Persisten'!V30</f>
        <v>279.63799772499999</v>
      </c>
      <c r="T63" s="602">
        <f>+'2011-2014 LDC Savings Persisten'!W30</f>
        <v>279.63799772499999</v>
      </c>
      <c r="U63" s="602">
        <f>+'2011-2014 LDC Savings Persisten'!X30</f>
        <v>279.54245712400001</v>
      </c>
      <c r="V63" s="602">
        <f>+'2011-2014 LDC Savings Persisten'!Y30</f>
        <v>277.47890975299998</v>
      </c>
      <c r="W63" s="602">
        <f>+'2011-2014 LDC Savings Persisten'!Z30</f>
        <v>261.631839641</v>
      </c>
      <c r="X63" s="602">
        <f>+'2011-2014 LDC Savings Persisten'!AA30</f>
        <v>242.55265632800001</v>
      </c>
      <c r="Y63" s="602">
        <f>+'2011-2014 LDC Savings Persisten'!AB30</f>
        <v>241.760484967</v>
      </c>
      <c r="Z63" s="602">
        <f>+'2011-2014 LDC Savings Persisten'!AC30</f>
        <v>110.120763591</v>
      </c>
      <c r="AA63" s="602">
        <f>+'2011-2014 LDC Savings Persisten'!AD30</f>
        <v>110.120763591</v>
      </c>
      <c r="AB63" s="602">
        <f>+'2011-2014 LDC Savings Persisten'!AE30</f>
        <v>110.120763591</v>
      </c>
      <c r="AC63" s="602">
        <f>+'2011-2014 LDC Savings Persisten'!AF30</f>
        <v>101.077471113</v>
      </c>
      <c r="AD63" s="602">
        <f>+'2011-2014 LDC Savings Persisten'!AG30</f>
        <v>57.469666418999999</v>
      </c>
      <c r="AE63" s="602">
        <f>+'2011-2014 LDC Savings Persisten'!AH30</f>
        <v>55.916919960999998</v>
      </c>
      <c r="AF63" s="602">
        <f>+'2011-2014 LDC Savings Persisten'!AI30</f>
        <v>55.916919960999998</v>
      </c>
      <c r="AG63" s="602">
        <f>+'2011-2014 LDC Savings Persisten'!AJ30</f>
        <v>55.916919960999998</v>
      </c>
      <c r="AH63" s="602">
        <f>+'2011-2014 LDC Savings Persisten'!AK30</f>
        <v>0</v>
      </c>
      <c r="AI63" s="602">
        <f>+'2011-2014 LDC Savings Persisten'!AL30</f>
        <v>0</v>
      </c>
      <c r="AJ63" s="602">
        <f>+'2011-2014 LDC Savings Persisten'!AM30</f>
        <v>0</v>
      </c>
      <c r="AK63" s="602">
        <f>+'2011-2014 LDC Savings Persisten'!AN30</f>
        <v>0</v>
      </c>
      <c r="AL63" s="602">
        <f>+'2011-2014 LDC Savings Persisten'!AO30</f>
        <v>0</v>
      </c>
      <c r="AM63" s="602">
        <f>+'2011-2014 LDC Savings Persisten'!AP30</f>
        <v>0</v>
      </c>
      <c r="AN63" s="602">
        <f>+'2011-2014 LDC Savings Persisten'!AQ30</f>
        <v>0</v>
      </c>
      <c r="AO63" s="602">
        <f>+'2011-2014 LDC Savings Persisten'!AR30</f>
        <v>0</v>
      </c>
      <c r="AP63" s="39"/>
      <c r="AQ63" s="601"/>
      <c r="AR63" s="602"/>
      <c r="AS63" s="602"/>
      <c r="AT63" s="602"/>
      <c r="AU63" s="602"/>
      <c r="AV63" s="602"/>
      <c r="AW63" s="602"/>
      <c r="AX63" s="602">
        <f>+'2011-2014 LDC Savings Persisten'!BA30</f>
        <v>1401472.10243102</v>
      </c>
      <c r="AY63" s="602">
        <f>+'2011-2014 LDC Savings Persisten'!BB30</f>
        <v>1401472.10243102</v>
      </c>
      <c r="AZ63" s="602">
        <f>+'2011-2014 LDC Savings Persisten'!BC30</f>
        <v>1396536.7045050501</v>
      </c>
      <c r="BA63" s="602">
        <f>+'2011-2014 LDC Savings Persisten'!BD30</f>
        <v>1387526.0858360201</v>
      </c>
      <c r="BB63" s="602">
        <f>+'2011-2014 LDC Savings Persisten'!BE30</f>
        <v>1312952.6159117799</v>
      </c>
      <c r="BC63" s="602">
        <f>+'2011-2014 LDC Savings Persisten'!BF30</f>
        <v>1180813.5501053601</v>
      </c>
      <c r="BD63" s="602">
        <f>+'2011-2014 LDC Savings Persisten'!BG30</f>
        <v>1139891.88048291</v>
      </c>
      <c r="BE63" s="602">
        <f>+'2011-2014 LDC Savings Persisten'!BH30</f>
        <v>382617.15068255598</v>
      </c>
      <c r="BF63" s="602">
        <f>+'2011-2014 LDC Savings Persisten'!BI30</f>
        <v>382617.15068255598</v>
      </c>
      <c r="BG63" s="602">
        <f>+'2011-2014 LDC Savings Persisten'!BJ30</f>
        <v>382617.15068255598</v>
      </c>
      <c r="BH63" s="602">
        <f>+'2011-2014 LDC Savings Persisten'!BK30</f>
        <v>323347.98181666498</v>
      </c>
      <c r="BI63" s="602">
        <f>+'2011-2014 LDC Savings Persisten'!BL30</f>
        <v>69477.707737135002</v>
      </c>
      <c r="BJ63" s="602">
        <f>+'2011-2014 LDC Savings Persisten'!BM30</f>
        <v>66974.795780822998</v>
      </c>
      <c r="BK63" s="602">
        <f>+'2011-2014 LDC Savings Persisten'!BN30</f>
        <v>66974.795780822998</v>
      </c>
      <c r="BL63" s="602">
        <f>+'2011-2014 LDC Savings Persisten'!BO30</f>
        <v>66974.795780822998</v>
      </c>
      <c r="BM63" s="602">
        <f>+'2011-2014 LDC Savings Persisten'!BP30</f>
        <v>0</v>
      </c>
      <c r="BN63" s="602">
        <f>+'2011-2014 LDC Savings Persisten'!BQ30</f>
        <v>0</v>
      </c>
      <c r="BO63" s="602">
        <f>+'2011-2014 LDC Savings Persisten'!BR30</f>
        <v>0</v>
      </c>
      <c r="BP63" s="602">
        <f>+'2011-2014 LDC Savings Persisten'!BS30</f>
        <v>0</v>
      </c>
      <c r="BQ63" s="602">
        <f>+'2011-2014 LDC Savings Persisten'!BT30</f>
        <v>0</v>
      </c>
      <c r="BR63" s="602">
        <f>+'2011-2014 LDC Savings Persisten'!BU30</f>
        <v>0</v>
      </c>
      <c r="BS63" s="602">
        <f>+'2011-2014 LDC Savings Persisten'!BV30</f>
        <v>0</v>
      </c>
      <c r="BT63" s="602">
        <f>+'2011-2014 LDC Savings Persisten'!BW30</f>
        <v>0</v>
      </c>
    </row>
    <row r="64" spans="2:73">
      <c r="B64" s="1062" t="s">
        <v>208</v>
      </c>
      <c r="C64" s="1062" t="s">
        <v>1104</v>
      </c>
      <c r="D64" s="1062" t="s">
        <v>22</v>
      </c>
      <c r="E64" s="1062" t="s">
        <v>1098</v>
      </c>
      <c r="F64" s="1062" t="s">
        <v>1099</v>
      </c>
      <c r="G64" s="1062" t="s">
        <v>1100</v>
      </c>
      <c r="H64" s="1062">
        <v>2013</v>
      </c>
      <c r="I64" s="558" t="s">
        <v>567</v>
      </c>
      <c r="J64" s="558" t="s">
        <v>575</v>
      </c>
      <c r="K64" s="39"/>
      <c r="L64" s="601"/>
      <c r="M64" s="602"/>
      <c r="N64" s="602"/>
      <c r="O64" s="602"/>
      <c r="P64" s="602"/>
      <c r="Q64" s="602"/>
      <c r="R64" s="602"/>
      <c r="S64" s="602">
        <f>+'2011-2014 LDC Savings Persisten'!V8</f>
        <v>35.613754489999998</v>
      </c>
      <c r="T64" s="602">
        <f>+'2011-2014 LDC Savings Persisten'!W8</f>
        <v>35.613754489999998</v>
      </c>
      <c r="U64" s="602">
        <f>+'2011-2014 LDC Savings Persisten'!X8</f>
        <v>35.613754489999998</v>
      </c>
      <c r="V64" s="602">
        <f>+'2011-2014 LDC Savings Persisten'!Y8</f>
        <v>32.529544420000001</v>
      </c>
      <c r="W64" s="602">
        <f>+'2011-2014 LDC Savings Persisten'!Z8</f>
        <v>30.25867294</v>
      </c>
      <c r="X64" s="602">
        <f>+'2011-2014 LDC Savings Persisten'!AA8</f>
        <v>26.976759120000001</v>
      </c>
      <c r="Y64" s="602">
        <f>+'2011-2014 LDC Savings Persisten'!AB8</f>
        <v>26.976759120000001</v>
      </c>
      <c r="Z64" s="602">
        <f>+'2011-2014 LDC Savings Persisten'!AC8</f>
        <v>26.976759120000001</v>
      </c>
      <c r="AA64" s="602">
        <f>+'2011-2014 LDC Savings Persisten'!AD8</f>
        <v>25.625511629999998</v>
      </c>
      <c r="AB64" s="602">
        <f>+'2011-2014 LDC Savings Persisten'!AE8</f>
        <v>25.625511629999998</v>
      </c>
      <c r="AC64" s="602">
        <f>+'2011-2014 LDC Savings Persisten'!AF8</f>
        <v>20.960226509999998</v>
      </c>
      <c r="AD64" s="602">
        <f>+'2011-2014 LDC Savings Persisten'!AG8</f>
        <v>1.797033039</v>
      </c>
      <c r="AE64" s="602">
        <f>+'2011-2014 LDC Savings Persisten'!AH8</f>
        <v>1.797033039</v>
      </c>
      <c r="AF64" s="602">
        <f>+'2011-2014 LDC Savings Persisten'!AI8</f>
        <v>1.797033039</v>
      </c>
      <c r="AG64" s="602">
        <f>+'2011-2014 LDC Savings Persisten'!AJ8</f>
        <v>1.797033039</v>
      </c>
      <c r="AH64" s="602">
        <f>+'2011-2014 LDC Savings Persisten'!AK8</f>
        <v>0</v>
      </c>
      <c r="AI64" s="602">
        <f>+'2011-2014 LDC Savings Persisten'!AL8</f>
        <v>0</v>
      </c>
      <c r="AJ64" s="602">
        <f>+'2011-2014 LDC Savings Persisten'!AM8</f>
        <v>0</v>
      </c>
      <c r="AK64" s="602">
        <f>+'2011-2014 LDC Savings Persisten'!AN8</f>
        <v>0</v>
      </c>
      <c r="AL64" s="602">
        <f>+'2011-2014 LDC Savings Persisten'!AO8</f>
        <v>0</v>
      </c>
      <c r="AM64" s="602">
        <f>+'2011-2014 LDC Savings Persisten'!AP8</f>
        <v>0</v>
      </c>
      <c r="AN64" s="602">
        <f>+'2011-2014 LDC Savings Persisten'!AQ8</f>
        <v>0</v>
      </c>
      <c r="AO64" s="602">
        <f>+'2011-2014 LDC Savings Persisten'!AR8</f>
        <v>0</v>
      </c>
      <c r="AP64" s="39"/>
      <c r="AQ64" s="601"/>
      <c r="AR64" s="602"/>
      <c r="AS64" s="602"/>
      <c r="AT64" s="602"/>
      <c r="AU64" s="602"/>
      <c r="AV64" s="602"/>
      <c r="AW64" s="602"/>
      <c r="AX64" s="602">
        <f>+'2011-2014 LDC Savings Persisten'!BA8</f>
        <v>180855.01439999999</v>
      </c>
      <c r="AY64" s="602">
        <f>+'2011-2014 LDC Savings Persisten'!BB8</f>
        <v>180855.01439999999</v>
      </c>
      <c r="AZ64" s="602">
        <f>+'2011-2014 LDC Savings Persisten'!BC8</f>
        <v>179038.38529999999</v>
      </c>
      <c r="BA64" s="602">
        <f>+'2011-2014 LDC Savings Persisten'!BD8</f>
        <v>165156.17439999999</v>
      </c>
      <c r="BB64" s="602">
        <f>+'2011-2014 LDC Savings Persisten'!BE8</f>
        <v>150431.93340000001</v>
      </c>
      <c r="BC64" s="602">
        <f>+'2011-2014 LDC Savings Persisten'!BF8</f>
        <v>106841.53320000001</v>
      </c>
      <c r="BD64" s="602">
        <f>+'2011-2014 LDC Savings Persisten'!BG8</f>
        <v>91779.02072</v>
      </c>
      <c r="BE64" s="602">
        <f>+'2011-2014 LDC Savings Persisten'!BH8</f>
        <v>91779.02072</v>
      </c>
      <c r="BF64" s="602">
        <f>+'2011-2014 LDC Savings Persisten'!BI8</f>
        <v>86136.970669999995</v>
      </c>
      <c r="BG64" s="602">
        <f>+'2011-2014 LDC Savings Persisten'!BJ8</f>
        <v>86136.970669999995</v>
      </c>
      <c r="BH64" s="602">
        <f>+'2011-2014 LDC Savings Persisten'!BK8</f>
        <v>70498.158379999993</v>
      </c>
      <c r="BI64" s="602">
        <f>+'2011-2014 LDC Savings Persisten'!BL8</f>
        <v>6259.9439769999999</v>
      </c>
      <c r="BJ64" s="602">
        <f>+'2011-2014 LDC Savings Persisten'!BM8</f>
        <v>6259.9439769999999</v>
      </c>
      <c r="BK64" s="602">
        <f>+'2011-2014 LDC Savings Persisten'!BN8</f>
        <v>6259.9439769999999</v>
      </c>
      <c r="BL64" s="602">
        <f>+'2011-2014 LDC Savings Persisten'!BO8</f>
        <v>6259.9439769999999</v>
      </c>
      <c r="BM64" s="602">
        <f>+'2011-2014 LDC Savings Persisten'!BP8</f>
        <v>0</v>
      </c>
      <c r="BN64" s="602">
        <f>+'2011-2014 LDC Savings Persisten'!BQ8</f>
        <v>0</v>
      </c>
      <c r="BO64" s="602">
        <f>+'2011-2014 LDC Savings Persisten'!BR8</f>
        <v>0</v>
      </c>
      <c r="BP64" s="602">
        <f>+'2011-2014 LDC Savings Persisten'!BS8</f>
        <v>0</v>
      </c>
      <c r="BQ64" s="602">
        <f>+'2011-2014 LDC Savings Persisten'!BT8</f>
        <v>0</v>
      </c>
      <c r="BR64" s="602">
        <f>+'2011-2014 LDC Savings Persisten'!BU8</f>
        <v>0</v>
      </c>
      <c r="BS64" s="602">
        <f>+'2011-2014 LDC Savings Persisten'!BV8</f>
        <v>0</v>
      </c>
      <c r="BT64" s="602">
        <f>+'2011-2014 LDC Savings Persisten'!BW8</f>
        <v>0</v>
      </c>
    </row>
    <row r="65" spans="2:73">
      <c r="B65" s="1062" t="s">
        <v>208</v>
      </c>
      <c r="C65" s="1062" t="s">
        <v>1104</v>
      </c>
      <c r="D65" s="1062" t="s">
        <v>1123</v>
      </c>
      <c r="E65" s="1062" t="s">
        <v>1098</v>
      </c>
      <c r="F65" s="1062" t="s">
        <v>1121</v>
      </c>
      <c r="G65" s="1062" t="s">
        <v>1100</v>
      </c>
      <c r="H65" s="1062">
        <v>2013</v>
      </c>
      <c r="I65" s="558" t="s">
        <v>566</v>
      </c>
      <c r="J65" s="558" t="s">
        <v>582</v>
      </c>
      <c r="K65" s="39"/>
      <c r="L65" s="601"/>
      <c r="M65" s="602"/>
      <c r="N65" s="602"/>
      <c r="O65" s="602"/>
      <c r="P65" s="602"/>
      <c r="Q65" s="602"/>
      <c r="R65" s="602"/>
      <c r="S65" s="602">
        <f>+'2011-2014 LDC Savings Persisten'!V31</f>
        <v>31.941110055999999</v>
      </c>
      <c r="T65" s="602">
        <f>+'2011-2014 LDC Savings Persisten'!W31</f>
        <v>31.941110055999999</v>
      </c>
      <c r="U65" s="602">
        <f>+'2011-2014 LDC Savings Persisten'!X31</f>
        <v>31.941110055999999</v>
      </c>
      <c r="V65" s="602">
        <f>+'2011-2014 LDC Savings Persisten'!Y31</f>
        <v>31.941110055999999</v>
      </c>
      <c r="W65" s="602">
        <f>+'2011-2014 LDC Savings Persisten'!Z31</f>
        <v>31.941110055999999</v>
      </c>
      <c r="X65" s="602">
        <f>+'2011-2014 LDC Savings Persisten'!AA31</f>
        <v>30.031378256</v>
      </c>
      <c r="Y65" s="602">
        <f>+'2011-2014 LDC Savings Persisten'!AB31</f>
        <v>29.667729648000002</v>
      </c>
      <c r="Z65" s="602">
        <f>+'2011-2014 LDC Savings Persisten'!AC31</f>
        <v>0</v>
      </c>
      <c r="AA65" s="602">
        <f>+'2011-2014 LDC Savings Persisten'!AD31</f>
        <v>0</v>
      </c>
      <c r="AB65" s="602">
        <f>+'2011-2014 LDC Savings Persisten'!AE31</f>
        <v>0</v>
      </c>
      <c r="AC65" s="602">
        <f>+'2011-2014 LDC Savings Persisten'!AF31</f>
        <v>0</v>
      </c>
      <c r="AD65" s="602">
        <f>+'2011-2014 LDC Savings Persisten'!AG31</f>
        <v>0</v>
      </c>
      <c r="AE65" s="602">
        <f>+'2011-2014 LDC Savings Persisten'!AH31</f>
        <v>0</v>
      </c>
      <c r="AF65" s="602">
        <f>+'2011-2014 LDC Savings Persisten'!AI31</f>
        <v>0</v>
      </c>
      <c r="AG65" s="602">
        <f>+'2011-2014 LDC Savings Persisten'!AJ31</f>
        <v>0</v>
      </c>
      <c r="AH65" s="602">
        <f>+'2011-2014 LDC Savings Persisten'!AK31</f>
        <v>0</v>
      </c>
      <c r="AI65" s="602">
        <f>+'2011-2014 LDC Savings Persisten'!AL31</f>
        <v>0</v>
      </c>
      <c r="AJ65" s="602">
        <f>+'2011-2014 LDC Savings Persisten'!AM31</f>
        <v>0</v>
      </c>
      <c r="AK65" s="602">
        <f>+'2011-2014 LDC Savings Persisten'!AN31</f>
        <v>0</v>
      </c>
      <c r="AL65" s="602">
        <f>+'2011-2014 LDC Savings Persisten'!AO31</f>
        <v>0</v>
      </c>
      <c r="AM65" s="602">
        <f>+'2011-2014 LDC Savings Persisten'!AP31</f>
        <v>0</v>
      </c>
      <c r="AN65" s="602">
        <f>+'2011-2014 LDC Savings Persisten'!AQ31</f>
        <v>0</v>
      </c>
      <c r="AO65" s="602">
        <f>+'2011-2014 LDC Savings Persisten'!AR31</f>
        <v>0</v>
      </c>
      <c r="AP65" s="39"/>
      <c r="AQ65" s="601"/>
      <c r="AR65" s="602"/>
      <c r="AS65" s="602"/>
      <c r="AT65" s="602"/>
      <c r="AU65" s="602"/>
      <c r="AV65" s="602"/>
      <c r="AW65" s="602"/>
      <c r="AX65" s="602">
        <f>+'2011-2014 LDC Savings Persisten'!BA31</f>
        <v>113637.770557258</v>
      </c>
      <c r="AY65" s="602">
        <f>+'2011-2014 LDC Savings Persisten'!BB31</f>
        <v>113637.770557258</v>
      </c>
      <c r="AZ65" s="602">
        <f>+'2011-2014 LDC Savings Persisten'!BC31</f>
        <v>113637.770557258</v>
      </c>
      <c r="BA65" s="602">
        <f>+'2011-2014 LDC Savings Persisten'!BD31</f>
        <v>113637.770557258</v>
      </c>
      <c r="BB65" s="602">
        <f>+'2011-2014 LDC Savings Persisten'!BE31</f>
        <v>113637.770557258</v>
      </c>
      <c r="BC65" s="602">
        <f>+'2011-2014 LDC Savings Persisten'!BF31</f>
        <v>96312.922589815003</v>
      </c>
      <c r="BD65" s="602">
        <f>+'2011-2014 LDC Savings Persisten'!BG31</f>
        <v>94911.611544205996</v>
      </c>
      <c r="BE65" s="602">
        <f>+'2011-2014 LDC Savings Persisten'!BH31</f>
        <v>0</v>
      </c>
      <c r="BF65" s="602">
        <f>+'2011-2014 LDC Savings Persisten'!BI31</f>
        <v>0</v>
      </c>
      <c r="BG65" s="602">
        <f>+'2011-2014 LDC Savings Persisten'!BJ31</f>
        <v>0</v>
      </c>
      <c r="BH65" s="602">
        <f>+'2011-2014 LDC Savings Persisten'!BK31</f>
        <v>0</v>
      </c>
      <c r="BI65" s="602">
        <f>+'2011-2014 LDC Savings Persisten'!BL31</f>
        <v>0</v>
      </c>
      <c r="BJ65" s="602">
        <f>+'2011-2014 LDC Savings Persisten'!BM31</f>
        <v>0</v>
      </c>
      <c r="BK65" s="602">
        <f>+'2011-2014 LDC Savings Persisten'!BN31</f>
        <v>0</v>
      </c>
      <c r="BL65" s="602">
        <f>+'2011-2014 LDC Savings Persisten'!BO31</f>
        <v>0</v>
      </c>
      <c r="BM65" s="602">
        <f>+'2011-2014 LDC Savings Persisten'!BP31</f>
        <v>0</v>
      </c>
      <c r="BN65" s="602">
        <f>+'2011-2014 LDC Savings Persisten'!BQ31</f>
        <v>0</v>
      </c>
      <c r="BO65" s="602">
        <f>+'2011-2014 LDC Savings Persisten'!BR31</f>
        <v>0</v>
      </c>
      <c r="BP65" s="602">
        <f>+'2011-2014 LDC Savings Persisten'!BS31</f>
        <v>0</v>
      </c>
      <c r="BQ65" s="602">
        <f>+'2011-2014 LDC Savings Persisten'!BT31</f>
        <v>0</v>
      </c>
      <c r="BR65" s="602">
        <f>+'2011-2014 LDC Savings Persisten'!BU31</f>
        <v>0</v>
      </c>
      <c r="BS65" s="602">
        <f>+'2011-2014 LDC Savings Persisten'!BV31</f>
        <v>0</v>
      </c>
      <c r="BT65" s="602">
        <f>+'2011-2014 LDC Savings Persisten'!BW31</f>
        <v>0</v>
      </c>
    </row>
    <row r="66" spans="2:73">
      <c r="B66" s="1062" t="s">
        <v>208</v>
      </c>
      <c r="C66" s="1062" t="s">
        <v>1108</v>
      </c>
      <c r="D66" s="1062" t="s">
        <v>5</v>
      </c>
      <c r="E66" s="1062" t="s">
        <v>1098</v>
      </c>
      <c r="F66" s="1062" t="s">
        <v>29</v>
      </c>
      <c r="G66" s="1062" t="s">
        <v>1100</v>
      </c>
      <c r="H66" s="1062">
        <v>2014</v>
      </c>
      <c r="I66" s="558" t="s">
        <v>567</v>
      </c>
      <c r="J66" s="558" t="s">
        <v>582</v>
      </c>
      <c r="K66" s="39"/>
      <c r="L66" s="601"/>
      <c r="M66" s="602"/>
      <c r="N66" s="602"/>
      <c r="O66" s="602"/>
      <c r="P66" s="602"/>
      <c r="Q66" s="602"/>
      <c r="R66" s="602"/>
      <c r="S66" s="602">
        <f>+'2011-2014 LDC Savings Persisten'!V20</f>
        <v>42.864536659999999</v>
      </c>
      <c r="T66" s="602">
        <f>+'2011-2014 LDC Savings Persisten'!W20</f>
        <v>42.864536659999999</v>
      </c>
      <c r="U66" s="602">
        <f>+'2011-2014 LDC Savings Persisten'!X20</f>
        <v>42.864536659999999</v>
      </c>
      <c r="V66" s="602">
        <f>+'2011-2014 LDC Savings Persisten'!Y20</f>
        <v>42.832478250000001</v>
      </c>
      <c r="W66" s="602">
        <f>+'2011-2014 LDC Savings Persisten'!Z20</f>
        <v>42.832478250000001</v>
      </c>
      <c r="X66" s="602">
        <f>+'2011-2014 LDC Savings Persisten'!AA20</f>
        <v>39.98709633</v>
      </c>
      <c r="Y66" s="602">
        <f>+'2011-2014 LDC Savings Persisten'!AB20</f>
        <v>36.390713329999997</v>
      </c>
      <c r="Z66" s="602">
        <f>+'2011-2014 LDC Savings Persisten'!AC20</f>
        <v>30.82628953</v>
      </c>
      <c r="AA66" s="602">
        <f>+'2011-2014 LDC Savings Persisten'!AD20</f>
        <v>30.82628953</v>
      </c>
      <c r="AB66" s="602">
        <f>+'2011-2014 LDC Savings Persisten'!AE20</f>
        <v>30.677954079999999</v>
      </c>
      <c r="AC66" s="602">
        <f>+'2011-2014 LDC Savings Persisten'!AF20</f>
        <v>30.677954079999999</v>
      </c>
      <c r="AD66" s="602">
        <f>+'2011-2014 LDC Savings Persisten'!AG20</f>
        <v>30.615292230000001</v>
      </c>
      <c r="AE66" s="602">
        <f>+'2011-2014 LDC Savings Persisten'!AH20</f>
        <v>24.888221210000001</v>
      </c>
      <c r="AF66" s="602">
        <f>+'2011-2014 LDC Savings Persisten'!AI20</f>
        <v>24.888221210000001</v>
      </c>
      <c r="AG66" s="602">
        <f>+'2011-2014 LDC Savings Persisten'!AJ20</f>
        <v>24.888221210000001</v>
      </c>
      <c r="AH66" s="602">
        <f>+'2011-2014 LDC Savings Persisten'!AK20</f>
        <v>24.888221210000001</v>
      </c>
      <c r="AI66" s="602">
        <f>+'2011-2014 LDC Savings Persisten'!AL20</f>
        <v>0</v>
      </c>
      <c r="AJ66" s="602">
        <f>+'2011-2014 LDC Savings Persisten'!AM20</f>
        <v>0</v>
      </c>
      <c r="AK66" s="602">
        <f>+'2011-2014 LDC Savings Persisten'!AN20</f>
        <v>0</v>
      </c>
      <c r="AL66" s="602">
        <f>+'2011-2014 LDC Savings Persisten'!AO20</f>
        <v>0</v>
      </c>
      <c r="AM66" s="602">
        <f>+'2011-2014 LDC Savings Persisten'!AP20</f>
        <v>0</v>
      </c>
      <c r="AN66" s="602">
        <f>+'2011-2014 LDC Savings Persisten'!AQ20</f>
        <v>0</v>
      </c>
      <c r="AO66" s="602">
        <f>+'2011-2014 LDC Savings Persisten'!AR20</f>
        <v>0</v>
      </c>
      <c r="AP66" s="39"/>
      <c r="AQ66" s="601"/>
      <c r="AR66" s="602"/>
      <c r="AS66" s="602"/>
      <c r="AT66" s="602"/>
      <c r="AU66" s="602"/>
      <c r="AV66" s="602"/>
      <c r="AW66" s="602"/>
      <c r="AX66" s="602">
        <f>+'2011-2014 LDC Savings Persisten'!BA20</f>
        <v>648295.33189999999</v>
      </c>
      <c r="AY66" s="602">
        <f>+'2011-2014 LDC Savings Persisten'!BB20</f>
        <v>648295.33189999999</v>
      </c>
      <c r="AZ66" s="602">
        <f>+'2011-2014 LDC Savings Persisten'!BC20</f>
        <v>648295.33189999999</v>
      </c>
      <c r="BA66" s="602">
        <f>+'2011-2014 LDC Savings Persisten'!BD20</f>
        <v>648014.50020000001</v>
      </c>
      <c r="BB66" s="602">
        <f>+'2011-2014 LDC Savings Persisten'!BE20</f>
        <v>648014.50020000001</v>
      </c>
      <c r="BC66" s="602">
        <f>+'2011-2014 LDC Savings Persisten'!BF20</f>
        <v>602689.48670000001</v>
      </c>
      <c r="BD66" s="602">
        <f>+'2011-2014 LDC Savings Persisten'!BG20</f>
        <v>585928.95319999999</v>
      </c>
      <c r="BE66" s="602">
        <f>+'2011-2014 LDC Savings Persisten'!BH20</f>
        <v>495466.42170000001</v>
      </c>
      <c r="BF66" s="602">
        <f>+'2011-2014 LDC Savings Persisten'!BI20</f>
        <v>495466.42170000001</v>
      </c>
      <c r="BG66" s="602">
        <f>+'2011-2014 LDC Savings Persisten'!BJ20</f>
        <v>488371.38520000002</v>
      </c>
      <c r="BH66" s="602">
        <f>+'2011-2014 LDC Savings Persisten'!BK20</f>
        <v>488371.38520000002</v>
      </c>
      <c r="BI66" s="602">
        <f>+'2011-2014 LDC Savings Persisten'!BL20</f>
        <v>487680.94030000002</v>
      </c>
      <c r="BJ66" s="602">
        <f>+'2011-2014 LDC Savings Persisten'!BM20</f>
        <v>396452.56459999998</v>
      </c>
      <c r="BK66" s="602">
        <f>+'2011-2014 LDC Savings Persisten'!BN20</f>
        <v>396452.56459999998</v>
      </c>
      <c r="BL66" s="602">
        <f>+'2011-2014 LDC Savings Persisten'!BO20</f>
        <v>396452.56459999998</v>
      </c>
      <c r="BM66" s="602">
        <f>+'2011-2014 LDC Savings Persisten'!BP20</f>
        <v>396452.56459999998</v>
      </c>
      <c r="BN66" s="602">
        <f>+'2011-2014 LDC Savings Persisten'!BQ20</f>
        <v>0</v>
      </c>
      <c r="BO66" s="602">
        <f>+'2011-2014 LDC Savings Persisten'!BR20</f>
        <v>0</v>
      </c>
      <c r="BP66" s="602">
        <f>+'2011-2014 LDC Savings Persisten'!BS20</f>
        <v>0</v>
      </c>
      <c r="BQ66" s="602">
        <f>+'2011-2014 LDC Savings Persisten'!BT20</f>
        <v>0</v>
      </c>
      <c r="BR66" s="602">
        <f>+'2011-2014 LDC Savings Persisten'!BU20</f>
        <v>0</v>
      </c>
      <c r="BS66" s="602">
        <f>+'2011-2014 LDC Savings Persisten'!BV20</f>
        <v>0</v>
      </c>
      <c r="BT66" s="602">
        <f>+'2011-2014 LDC Savings Persisten'!BW20</f>
        <v>0</v>
      </c>
    </row>
    <row r="67" spans="2:73">
      <c r="B67" s="1062" t="s">
        <v>208</v>
      </c>
      <c r="C67" s="1062" t="s">
        <v>1108</v>
      </c>
      <c r="D67" s="1062" t="s">
        <v>4</v>
      </c>
      <c r="E67" s="1062" t="s">
        <v>1098</v>
      </c>
      <c r="F67" s="1062" t="s">
        <v>29</v>
      </c>
      <c r="G67" s="1062" t="s">
        <v>1100</v>
      </c>
      <c r="H67" s="1062">
        <v>2014</v>
      </c>
      <c r="I67" s="558" t="s">
        <v>567</v>
      </c>
      <c r="J67" s="558" t="s">
        <v>582</v>
      </c>
      <c r="K67" s="39"/>
      <c r="L67" s="601"/>
      <c r="M67" s="602"/>
      <c r="N67" s="602"/>
      <c r="O67" s="602"/>
      <c r="P67" s="602"/>
      <c r="Q67" s="602"/>
      <c r="R67" s="602"/>
      <c r="S67" s="602">
        <f>+'2011-2014 LDC Savings Persisten'!V21</f>
        <v>12.725007489999999</v>
      </c>
      <c r="T67" s="602">
        <f>+'2011-2014 LDC Savings Persisten'!W21</f>
        <v>12.725007489999999</v>
      </c>
      <c r="U67" s="602">
        <f>+'2011-2014 LDC Savings Persisten'!X21</f>
        <v>12.725007489999999</v>
      </c>
      <c r="V67" s="602">
        <f>+'2011-2014 LDC Savings Persisten'!Y21</f>
        <v>12.687939950000001</v>
      </c>
      <c r="W67" s="602">
        <f>+'2011-2014 LDC Savings Persisten'!Z21</f>
        <v>12.687939950000001</v>
      </c>
      <c r="X67" s="602">
        <f>+'2011-2014 LDC Savings Persisten'!AA21</f>
        <v>11.176842000000001</v>
      </c>
      <c r="Y67" s="602">
        <f>+'2011-2014 LDC Savings Persisten'!AB21</f>
        <v>8.1443526970000004</v>
      </c>
      <c r="Z67" s="602">
        <f>+'2011-2014 LDC Savings Persisten'!AC21</f>
        <v>8.1441519739999997</v>
      </c>
      <c r="AA67" s="602">
        <f>+'2011-2014 LDC Savings Persisten'!AD21</f>
        <v>8.1441519739999997</v>
      </c>
      <c r="AB67" s="602">
        <f>+'2011-2014 LDC Savings Persisten'!AE21</f>
        <v>8.1280532619999999</v>
      </c>
      <c r="AC67" s="602">
        <f>+'2011-2014 LDC Savings Persisten'!AF21</f>
        <v>8.1280532619999999</v>
      </c>
      <c r="AD67" s="602">
        <f>+'2011-2014 LDC Savings Persisten'!AG21</f>
        <v>8.1140276539999991</v>
      </c>
      <c r="AE67" s="602">
        <f>+'2011-2014 LDC Savings Persisten'!AH21</f>
        <v>3.656414813</v>
      </c>
      <c r="AF67" s="602">
        <f>+'2011-2014 LDC Savings Persisten'!AI21</f>
        <v>3.656414813</v>
      </c>
      <c r="AG67" s="602">
        <f>+'2011-2014 LDC Savings Persisten'!AJ21</f>
        <v>3.656414813</v>
      </c>
      <c r="AH67" s="602">
        <f>+'2011-2014 LDC Savings Persisten'!AK21</f>
        <v>3.656414813</v>
      </c>
      <c r="AI67" s="602">
        <f>+'2011-2014 LDC Savings Persisten'!AL21</f>
        <v>0</v>
      </c>
      <c r="AJ67" s="602">
        <f>+'2011-2014 LDC Savings Persisten'!AM21</f>
        <v>0</v>
      </c>
      <c r="AK67" s="602">
        <f>+'2011-2014 LDC Savings Persisten'!AN21</f>
        <v>0</v>
      </c>
      <c r="AL67" s="602">
        <f>+'2011-2014 LDC Savings Persisten'!AO21</f>
        <v>0</v>
      </c>
      <c r="AM67" s="602">
        <f>+'2011-2014 LDC Savings Persisten'!AP21</f>
        <v>0</v>
      </c>
      <c r="AN67" s="602">
        <f>+'2011-2014 LDC Savings Persisten'!AQ21</f>
        <v>0</v>
      </c>
      <c r="AO67" s="602">
        <f>+'2011-2014 LDC Savings Persisten'!AR21</f>
        <v>0</v>
      </c>
      <c r="AP67" s="39"/>
      <c r="AQ67" s="601"/>
      <c r="AR67" s="602"/>
      <c r="AS67" s="602"/>
      <c r="AT67" s="602"/>
      <c r="AU67" s="602"/>
      <c r="AV67" s="602"/>
      <c r="AW67" s="602"/>
      <c r="AX67" s="602">
        <f>+'2011-2014 LDC Savings Persisten'!BA21</f>
        <v>167030.0282</v>
      </c>
      <c r="AY67" s="602">
        <f>+'2011-2014 LDC Savings Persisten'!BB21</f>
        <v>167030.0282</v>
      </c>
      <c r="AZ67" s="602">
        <f>+'2011-2014 LDC Savings Persisten'!BC21</f>
        <v>167030.0282</v>
      </c>
      <c r="BA67" s="602">
        <f>+'2011-2014 LDC Savings Persisten'!BD21</f>
        <v>166705.31649999999</v>
      </c>
      <c r="BB67" s="602">
        <f>+'2011-2014 LDC Savings Persisten'!BE21</f>
        <v>166705.31649999999</v>
      </c>
      <c r="BC67" s="602">
        <f>+'2011-2014 LDC Savings Persisten'!BF21</f>
        <v>142634.54610000001</v>
      </c>
      <c r="BD67" s="602">
        <f>+'2011-2014 LDC Savings Persisten'!BG21</f>
        <v>131839.3205</v>
      </c>
      <c r="BE67" s="602">
        <f>+'2011-2014 LDC Savings Persisten'!BH21</f>
        <v>130185.13340000001</v>
      </c>
      <c r="BF67" s="602">
        <f>+'2011-2014 LDC Savings Persisten'!BI21</f>
        <v>130185.13340000001</v>
      </c>
      <c r="BG67" s="602">
        <f>+'2011-2014 LDC Savings Persisten'!BJ21</f>
        <v>129405.52600000001</v>
      </c>
      <c r="BH67" s="602">
        <f>+'2011-2014 LDC Savings Persisten'!BK21</f>
        <v>129405.52600000001</v>
      </c>
      <c r="BI67" s="602">
        <f>+'2011-2014 LDC Savings Persisten'!BL21</f>
        <v>129250.98370000001</v>
      </c>
      <c r="BJ67" s="602">
        <f>+'2011-2014 LDC Savings Persisten'!BM21</f>
        <v>58244.219929999999</v>
      </c>
      <c r="BK67" s="602">
        <f>+'2011-2014 LDC Savings Persisten'!BN21</f>
        <v>58244.219929999999</v>
      </c>
      <c r="BL67" s="602">
        <f>+'2011-2014 LDC Savings Persisten'!BO21</f>
        <v>58244.219929999999</v>
      </c>
      <c r="BM67" s="602">
        <f>+'2011-2014 LDC Savings Persisten'!BP21</f>
        <v>58244.219929999999</v>
      </c>
      <c r="BN67" s="602">
        <f>+'2011-2014 LDC Savings Persisten'!BQ21</f>
        <v>0</v>
      </c>
      <c r="BO67" s="602">
        <f>+'2011-2014 LDC Savings Persisten'!BR21</f>
        <v>0</v>
      </c>
      <c r="BP67" s="602">
        <f>+'2011-2014 LDC Savings Persisten'!BS21</f>
        <v>0</v>
      </c>
      <c r="BQ67" s="602">
        <f>+'2011-2014 LDC Savings Persisten'!BT21</f>
        <v>0</v>
      </c>
      <c r="BR67" s="602">
        <f>+'2011-2014 LDC Savings Persisten'!BU21</f>
        <v>0</v>
      </c>
      <c r="BS67" s="602">
        <f>+'2011-2014 LDC Savings Persisten'!BV21</f>
        <v>0</v>
      </c>
      <c r="BT67" s="602">
        <f>+'2011-2014 LDC Savings Persisten'!BW21</f>
        <v>0</v>
      </c>
    </row>
    <row r="68" spans="2:73">
      <c r="B68" s="1062" t="s">
        <v>208</v>
      </c>
      <c r="C68" s="1062" t="s">
        <v>1108</v>
      </c>
      <c r="D68" s="1062" t="s">
        <v>1</v>
      </c>
      <c r="E68" s="1062" t="s">
        <v>1098</v>
      </c>
      <c r="F68" s="1062" t="s">
        <v>29</v>
      </c>
      <c r="G68" s="1062" t="s">
        <v>1100</v>
      </c>
      <c r="H68" s="1062">
        <v>2014</v>
      </c>
      <c r="I68" s="558" t="s">
        <v>567</v>
      </c>
      <c r="J68" s="558" t="s">
        <v>582</v>
      </c>
      <c r="K68" s="39"/>
      <c r="L68" s="601"/>
      <c r="M68" s="602"/>
      <c r="N68" s="602"/>
      <c r="O68" s="602"/>
      <c r="P68" s="602"/>
      <c r="Q68" s="602"/>
      <c r="R68" s="602"/>
      <c r="S68" s="602">
        <f>+'2011-2014 LDC Savings Persisten'!V19</f>
        <v>3.66344744582485</v>
      </c>
      <c r="T68" s="602">
        <f>+'2011-2014 LDC Savings Persisten'!W19</f>
        <v>0</v>
      </c>
      <c r="U68" s="602">
        <f>+'2011-2014 LDC Savings Persisten'!X19</f>
        <v>0</v>
      </c>
      <c r="V68" s="602">
        <f>+'2011-2014 LDC Savings Persisten'!Y19</f>
        <v>0</v>
      </c>
      <c r="W68" s="602">
        <f>+'2011-2014 LDC Savings Persisten'!Z19</f>
        <v>0</v>
      </c>
      <c r="X68" s="602">
        <f>+'2011-2014 LDC Savings Persisten'!AA19</f>
        <v>0</v>
      </c>
      <c r="Y68" s="602">
        <f>+'2011-2014 LDC Savings Persisten'!AB19</f>
        <v>0</v>
      </c>
      <c r="Z68" s="602">
        <f>+'2011-2014 LDC Savings Persisten'!AC19</f>
        <v>0</v>
      </c>
      <c r="AA68" s="602">
        <f>+'2011-2014 LDC Savings Persisten'!AD19</f>
        <v>0</v>
      </c>
      <c r="AB68" s="602">
        <f>+'2011-2014 LDC Savings Persisten'!AE19</f>
        <v>0</v>
      </c>
      <c r="AC68" s="602">
        <f>+'2011-2014 LDC Savings Persisten'!AF19</f>
        <v>0</v>
      </c>
      <c r="AD68" s="602">
        <f>+'2011-2014 LDC Savings Persisten'!AG19</f>
        <v>0</v>
      </c>
      <c r="AE68" s="602">
        <f>+'2011-2014 LDC Savings Persisten'!AH19</f>
        <v>0</v>
      </c>
      <c r="AF68" s="602">
        <f>+'2011-2014 LDC Savings Persisten'!AI19</f>
        <v>0</v>
      </c>
      <c r="AG68" s="602">
        <f>+'2011-2014 LDC Savings Persisten'!AJ19</f>
        <v>0</v>
      </c>
      <c r="AH68" s="602">
        <f>+'2011-2014 LDC Savings Persisten'!AK19</f>
        <v>0</v>
      </c>
      <c r="AI68" s="602">
        <f>+'2011-2014 LDC Savings Persisten'!AL19</f>
        <v>0</v>
      </c>
      <c r="AJ68" s="602">
        <f>+'2011-2014 LDC Savings Persisten'!AM19</f>
        <v>0</v>
      </c>
      <c r="AK68" s="602">
        <f>+'2011-2014 LDC Savings Persisten'!AN19</f>
        <v>0</v>
      </c>
      <c r="AL68" s="602">
        <f>+'2011-2014 LDC Savings Persisten'!AO19</f>
        <v>0</v>
      </c>
      <c r="AM68" s="602">
        <f>+'2011-2014 LDC Savings Persisten'!AP19</f>
        <v>0</v>
      </c>
      <c r="AN68" s="602">
        <f>+'2011-2014 LDC Savings Persisten'!AQ19</f>
        <v>0</v>
      </c>
      <c r="AO68" s="602">
        <f>+'2011-2014 LDC Savings Persisten'!AR19</f>
        <v>0</v>
      </c>
      <c r="AP68" s="39"/>
      <c r="AQ68" s="601"/>
      <c r="AR68" s="602"/>
      <c r="AS68" s="602"/>
      <c r="AT68" s="602"/>
      <c r="AU68" s="602"/>
      <c r="AV68" s="602"/>
      <c r="AW68" s="602"/>
      <c r="AX68" s="602">
        <f>+'2011-2014 LDC Savings Persisten'!BA19</f>
        <v>24927.490007532077</v>
      </c>
      <c r="AY68" s="602">
        <f>+'2011-2014 LDC Savings Persisten'!BB19</f>
        <v>0</v>
      </c>
      <c r="AZ68" s="602">
        <f>+'2011-2014 LDC Savings Persisten'!BC19</f>
        <v>0</v>
      </c>
      <c r="BA68" s="602">
        <f>+'2011-2014 LDC Savings Persisten'!BD19</f>
        <v>0</v>
      </c>
      <c r="BB68" s="602">
        <f>+'2011-2014 LDC Savings Persisten'!BE19</f>
        <v>0</v>
      </c>
      <c r="BC68" s="602">
        <f>+'2011-2014 LDC Savings Persisten'!BF19</f>
        <v>0</v>
      </c>
      <c r="BD68" s="602">
        <f>+'2011-2014 LDC Savings Persisten'!BG19</f>
        <v>0</v>
      </c>
      <c r="BE68" s="602">
        <f>+'2011-2014 LDC Savings Persisten'!BH19</f>
        <v>0</v>
      </c>
      <c r="BF68" s="602">
        <f>+'2011-2014 LDC Savings Persisten'!BI19</f>
        <v>0</v>
      </c>
      <c r="BG68" s="602">
        <f>+'2011-2014 LDC Savings Persisten'!BJ19</f>
        <v>0</v>
      </c>
      <c r="BH68" s="602">
        <f>+'2011-2014 LDC Savings Persisten'!BK19</f>
        <v>0</v>
      </c>
      <c r="BI68" s="602">
        <f>+'2011-2014 LDC Savings Persisten'!BL19</f>
        <v>0</v>
      </c>
      <c r="BJ68" s="602">
        <f>+'2011-2014 LDC Savings Persisten'!BM19</f>
        <v>0</v>
      </c>
      <c r="BK68" s="602">
        <f>+'2011-2014 LDC Savings Persisten'!BN19</f>
        <v>0</v>
      </c>
      <c r="BL68" s="602">
        <f>+'2011-2014 LDC Savings Persisten'!BO19</f>
        <v>0</v>
      </c>
      <c r="BM68" s="602">
        <f>+'2011-2014 LDC Savings Persisten'!BP19</f>
        <v>0</v>
      </c>
      <c r="BN68" s="602">
        <f>+'2011-2014 LDC Savings Persisten'!BQ19</f>
        <v>0</v>
      </c>
      <c r="BO68" s="602">
        <f>+'2011-2014 LDC Savings Persisten'!BR19</f>
        <v>0</v>
      </c>
      <c r="BP68" s="602">
        <f>+'2011-2014 LDC Savings Persisten'!BS19</f>
        <v>0</v>
      </c>
      <c r="BQ68" s="602">
        <f>+'2011-2014 LDC Savings Persisten'!BT19</f>
        <v>0</v>
      </c>
      <c r="BR68" s="602">
        <f>+'2011-2014 LDC Savings Persisten'!BU19</f>
        <v>0</v>
      </c>
      <c r="BS68" s="602">
        <f>+'2011-2014 LDC Savings Persisten'!BV19</f>
        <v>0</v>
      </c>
      <c r="BT68" s="602">
        <f>+'2011-2014 LDC Savings Persisten'!BW19</f>
        <v>0</v>
      </c>
    </row>
    <row r="69" spans="2:73">
      <c r="B69" s="1062" t="s">
        <v>208</v>
      </c>
      <c r="C69" s="1062" t="s">
        <v>1104</v>
      </c>
      <c r="D69" s="1062" t="s">
        <v>21</v>
      </c>
      <c r="E69" s="1062" t="s">
        <v>1098</v>
      </c>
      <c r="F69" s="1062" t="s">
        <v>1099</v>
      </c>
      <c r="G69" s="1062" t="s">
        <v>1100</v>
      </c>
      <c r="H69" s="1062">
        <v>2014</v>
      </c>
      <c r="I69" s="558" t="s">
        <v>567</v>
      </c>
      <c r="J69" s="558" t="s">
        <v>582</v>
      </c>
      <c r="K69" s="39"/>
      <c r="L69" s="601"/>
      <c r="M69" s="602"/>
      <c r="N69" s="602"/>
      <c r="O69" s="602"/>
      <c r="P69" s="602"/>
      <c r="Q69" s="602"/>
      <c r="R69" s="602"/>
      <c r="S69" s="602">
        <f>+'2011-2014 LDC Savings Persisten'!V13</f>
        <v>7.8489148899999996</v>
      </c>
      <c r="T69" s="602">
        <f>+'2011-2014 LDC Savings Persisten'!W13</f>
        <v>7.8489148899999996</v>
      </c>
      <c r="U69" s="602">
        <f>+'2011-2014 LDC Savings Persisten'!X13</f>
        <v>7.8489148899999996</v>
      </c>
      <c r="V69" s="602">
        <f>+'2011-2014 LDC Savings Persisten'!Y13</f>
        <v>7.8489148899999996</v>
      </c>
      <c r="W69" s="602">
        <f>+'2011-2014 LDC Savings Persisten'!Z13</f>
        <v>7.8489148899999996</v>
      </c>
      <c r="X69" s="602">
        <f>+'2011-2014 LDC Savings Persisten'!AA13</f>
        <v>7.8489148899999996</v>
      </c>
      <c r="Y69" s="602">
        <f>+'2011-2014 LDC Savings Persisten'!AB13</f>
        <v>7.7289028010000003</v>
      </c>
      <c r="Z69" s="602">
        <f>+'2011-2014 LDC Savings Persisten'!AC13</f>
        <v>4.5560145060000004</v>
      </c>
      <c r="AA69" s="602">
        <f>+'2011-2014 LDC Savings Persisten'!AD13</f>
        <v>0</v>
      </c>
      <c r="AB69" s="602">
        <f>+'2011-2014 LDC Savings Persisten'!AE13</f>
        <v>0</v>
      </c>
      <c r="AC69" s="602">
        <f>+'2011-2014 LDC Savings Persisten'!AF13</f>
        <v>0</v>
      </c>
      <c r="AD69" s="602">
        <f>+'2011-2014 LDC Savings Persisten'!AG13</f>
        <v>0</v>
      </c>
      <c r="AE69" s="602">
        <f>+'2011-2014 LDC Savings Persisten'!AH13</f>
        <v>0</v>
      </c>
      <c r="AF69" s="602">
        <f>+'2011-2014 LDC Savings Persisten'!AI13</f>
        <v>0</v>
      </c>
      <c r="AG69" s="602">
        <f>+'2011-2014 LDC Savings Persisten'!AJ13</f>
        <v>0</v>
      </c>
      <c r="AH69" s="602">
        <f>+'2011-2014 LDC Savings Persisten'!AK13</f>
        <v>0</v>
      </c>
      <c r="AI69" s="602">
        <f>+'2011-2014 LDC Savings Persisten'!AL13</f>
        <v>0</v>
      </c>
      <c r="AJ69" s="602">
        <f>+'2011-2014 LDC Savings Persisten'!AM13</f>
        <v>0</v>
      </c>
      <c r="AK69" s="602">
        <f>+'2011-2014 LDC Savings Persisten'!AN13</f>
        <v>0</v>
      </c>
      <c r="AL69" s="602">
        <f>+'2011-2014 LDC Savings Persisten'!AO13</f>
        <v>0</v>
      </c>
      <c r="AM69" s="602">
        <f>+'2011-2014 LDC Savings Persisten'!AP13</f>
        <v>0</v>
      </c>
      <c r="AN69" s="602">
        <f>+'2011-2014 LDC Savings Persisten'!AQ13</f>
        <v>0</v>
      </c>
      <c r="AO69" s="602">
        <f>+'2011-2014 LDC Savings Persisten'!AR13</f>
        <v>0</v>
      </c>
      <c r="AP69" s="39"/>
      <c r="AQ69" s="601"/>
      <c r="AR69" s="602"/>
      <c r="AS69" s="602"/>
      <c r="AT69" s="602"/>
      <c r="AU69" s="602"/>
      <c r="AV69" s="602"/>
      <c r="AW69" s="602"/>
      <c r="AX69" s="602">
        <f>+'2011-2014 LDC Savings Persisten'!BA13</f>
        <v>27513.19267</v>
      </c>
      <c r="AY69" s="602">
        <f>+'2011-2014 LDC Savings Persisten'!BB13</f>
        <v>27513.19267</v>
      </c>
      <c r="AZ69" s="602">
        <f>+'2011-2014 LDC Savings Persisten'!BC13</f>
        <v>27513.19267</v>
      </c>
      <c r="BA69" s="602">
        <f>+'2011-2014 LDC Savings Persisten'!BD13</f>
        <v>27513.19267</v>
      </c>
      <c r="BB69" s="602">
        <f>+'2011-2014 LDC Savings Persisten'!BE13</f>
        <v>27513.19267</v>
      </c>
      <c r="BC69" s="602">
        <f>+'2011-2014 LDC Savings Persisten'!BF13</f>
        <v>27513.19267</v>
      </c>
      <c r="BD69" s="602">
        <f>+'2011-2014 LDC Savings Persisten'!BG13</f>
        <v>26406.55731</v>
      </c>
      <c r="BE69" s="602">
        <f>+'2011-2014 LDC Savings Persisten'!BH13</f>
        <v>15221.81999</v>
      </c>
      <c r="BF69" s="602">
        <f>+'2011-2014 LDC Savings Persisten'!BI13</f>
        <v>0</v>
      </c>
      <c r="BG69" s="602">
        <f>+'2011-2014 LDC Savings Persisten'!BJ13</f>
        <v>0</v>
      </c>
      <c r="BH69" s="602">
        <f>+'2011-2014 LDC Savings Persisten'!BK13</f>
        <v>0</v>
      </c>
      <c r="BI69" s="602">
        <f>+'2011-2014 LDC Savings Persisten'!BL13</f>
        <v>0</v>
      </c>
      <c r="BJ69" s="602">
        <f>+'2011-2014 LDC Savings Persisten'!BM13</f>
        <v>0</v>
      </c>
      <c r="BK69" s="602">
        <f>+'2011-2014 LDC Savings Persisten'!BN13</f>
        <v>0</v>
      </c>
      <c r="BL69" s="602">
        <f>+'2011-2014 LDC Savings Persisten'!BO13</f>
        <v>0</v>
      </c>
      <c r="BM69" s="602">
        <f>+'2011-2014 LDC Savings Persisten'!BP13</f>
        <v>0</v>
      </c>
      <c r="BN69" s="602">
        <f>+'2011-2014 LDC Savings Persisten'!BQ13</f>
        <v>0</v>
      </c>
      <c r="BO69" s="602">
        <f>+'2011-2014 LDC Savings Persisten'!BR13</f>
        <v>0</v>
      </c>
      <c r="BP69" s="602">
        <f>+'2011-2014 LDC Savings Persisten'!BS13</f>
        <v>0</v>
      </c>
      <c r="BQ69" s="602">
        <f>+'2011-2014 LDC Savings Persisten'!BT13</f>
        <v>0</v>
      </c>
      <c r="BR69" s="602">
        <f>+'2011-2014 LDC Savings Persisten'!BU13</f>
        <v>0</v>
      </c>
      <c r="BS69" s="602">
        <f>+'2011-2014 LDC Savings Persisten'!BV13</f>
        <v>0</v>
      </c>
      <c r="BT69" s="602">
        <f>+'2011-2014 LDC Savings Persisten'!BW13</f>
        <v>0</v>
      </c>
    </row>
    <row r="70" spans="2:73">
      <c r="B70" s="1062" t="s">
        <v>208</v>
      </c>
      <c r="C70" s="1062" t="s">
        <v>1106</v>
      </c>
      <c r="D70" s="1062" t="s">
        <v>14</v>
      </c>
      <c r="E70" s="1062" t="s">
        <v>1098</v>
      </c>
      <c r="F70" s="1062" t="s">
        <v>29</v>
      </c>
      <c r="G70" s="1062" t="s">
        <v>1100</v>
      </c>
      <c r="H70" s="1062">
        <v>2014</v>
      </c>
      <c r="I70" s="558" t="s">
        <v>567</v>
      </c>
      <c r="J70" s="558" t="s">
        <v>582</v>
      </c>
      <c r="K70" s="39"/>
      <c r="L70" s="601"/>
      <c r="M70" s="602"/>
      <c r="N70" s="602"/>
      <c r="O70" s="602"/>
      <c r="P70" s="602"/>
      <c r="Q70" s="602"/>
      <c r="R70" s="602"/>
      <c r="S70" s="602">
        <f>+'2011-2014 LDC Savings Persisten'!V22</f>
        <v>2.828231283</v>
      </c>
      <c r="T70" s="602">
        <f>+'2011-2014 LDC Savings Persisten'!W22</f>
        <v>2.828231283</v>
      </c>
      <c r="U70" s="602">
        <f>+'2011-2014 LDC Savings Persisten'!X22</f>
        <v>2.7695434799999998</v>
      </c>
      <c r="V70" s="602">
        <f>+'2011-2014 LDC Savings Persisten'!Y22</f>
        <v>2.7695434799999998</v>
      </c>
      <c r="W70" s="602">
        <f>+'2011-2014 LDC Savings Persisten'!Z22</f>
        <v>2.1484537349999999</v>
      </c>
      <c r="X70" s="602">
        <f>+'2011-2014 LDC Savings Persisten'!AA22</f>
        <v>2.017853729</v>
      </c>
      <c r="Y70" s="602">
        <f>+'2011-2014 LDC Savings Persisten'!AB22</f>
        <v>2.017853729</v>
      </c>
      <c r="Z70" s="602">
        <f>+'2011-2014 LDC Savings Persisten'!AC22</f>
        <v>2.017853729</v>
      </c>
      <c r="AA70" s="602">
        <f>+'2011-2014 LDC Savings Persisten'!AD22</f>
        <v>1.7316999360000001</v>
      </c>
      <c r="AB70" s="602">
        <f>+'2011-2014 LDC Savings Persisten'!AE22</f>
        <v>1.7316999360000001</v>
      </c>
      <c r="AC70" s="602">
        <f>+'2011-2014 LDC Savings Persisten'!AF22</f>
        <v>0.17180000200000001</v>
      </c>
      <c r="AD70" s="602">
        <f>+'2011-2014 LDC Savings Persisten'!AG22</f>
        <v>0.17180000200000001</v>
      </c>
      <c r="AE70" s="602">
        <f>+'2011-2014 LDC Savings Persisten'!AH22</f>
        <v>0.17180000200000001</v>
      </c>
      <c r="AF70" s="602">
        <f>+'2011-2014 LDC Savings Persisten'!AI22</f>
        <v>0.17180000200000001</v>
      </c>
      <c r="AG70" s="602">
        <f>+'2011-2014 LDC Savings Persisten'!AJ22</f>
        <v>0.17180000200000001</v>
      </c>
      <c r="AH70" s="602">
        <f>+'2011-2014 LDC Savings Persisten'!AK22</f>
        <v>0.17180000200000001</v>
      </c>
      <c r="AI70" s="602">
        <f>+'2011-2014 LDC Savings Persisten'!AL22</f>
        <v>0.17180000200000001</v>
      </c>
      <c r="AJ70" s="602">
        <f>+'2011-2014 LDC Savings Persisten'!AM22</f>
        <v>0</v>
      </c>
      <c r="AK70" s="602">
        <f>+'2011-2014 LDC Savings Persisten'!AN22</f>
        <v>0</v>
      </c>
      <c r="AL70" s="602">
        <f>+'2011-2014 LDC Savings Persisten'!AO22</f>
        <v>0</v>
      </c>
      <c r="AM70" s="602">
        <f>+'2011-2014 LDC Savings Persisten'!AP22</f>
        <v>0</v>
      </c>
      <c r="AN70" s="602">
        <f>+'2011-2014 LDC Savings Persisten'!AQ22</f>
        <v>0</v>
      </c>
      <c r="AO70" s="602">
        <f>+'2011-2014 LDC Savings Persisten'!AR22</f>
        <v>0</v>
      </c>
      <c r="AP70" s="39"/>
      <c r="AQ70" s="601"/>
      <c r="AR70" s="602"/>
      <c r="AS70" s="602"/>
      <c r="AT70" s="602"/>
      <c r="AU70" s="602"/>
      <c r="AV70" s="602"/>
      <c r="AW70" s="602"/>
      <c r="AX70" s="602">
        <f>+'2011-2014 LDC Savings Persisten'!BA22</f>
        <v>28241.410530000001</v>
      </c>
      <c r="AY70" s="602">
        <f>+'2011-2014 LDC Savings Persisten'!BB22</f>
        <v>28241.410530000001</v>
      </c>
      <c r="AZ70" s="602">
        <f>+'2011-2014 LDC Savings Persisten'!BC22</f>
        <v>27115.562859999998</v>
      </c>
      <c r="BA70" s="602">
        <f>+'2011-2014 LDC Savings Persisten'!BD22</f>
        <v>27115.562859999998</v>
      </c>
      <c r="BB70" s="602">
        <f>+'2011-2014 LDC Savings Persisten'!BE22</f>
        <v>15164.2309</v>
      </c>
      <c r="BC70" s="602">
        <f>+'2011-2014 LDC Savings Persisten'!BF22</f>
        <v>15042.2309</v>
      </c>
      <c r="BD70" s="602">
        <f>+'2011-2014 LDC Savings Persisten'!BG22</f>
        <v>15042.2309</v>
      </c>
      <c r="BE70" s="602">
        <f>+'2011-2014 LDC Savings Persisten'!BH22</f>
        <v>15042.2309</v>
      </c>
      <c r="BF70" s="602">
        <f>+'2011-2014 LDC Savings Persisten'!BI22</f>
        <v>14091</v>
      </c>
      <c r="BG70" s="602">
        <f>+'2011-2014 LDC Savings Persisten'!BJ22</f>
        <v>14091</v>
      </c>
      <c r="BH70" s="602">
        <f>+'2011-2014 LDC Savings Persisten'!BK22</f>
        <v>1266</v>
      </c>
      <c r="BI70" s="602">
        <f>+'2011-2014 LDC Savings Persisten'!BL22</f>
        <v>1266</v>
      </c>
      <c r="BJ70" s="602">
        <f>+'2011-2014 LDC Savings Persisten'!BM22</f>
        <v>1266</v>
      </c>
      <c r="BK70" s="602">
        <f>+'2011-2014 LDC Savings Persisten'!BN22</f>
        <v>1266</v>
      </c>
      <c r="BL70" s="602">
        <f>+'2011-2014 LDC Savings Persisten'!BO22</f>
        <v>1266</v>
      </c>
      <c r="BM70" s="602">
        <f>+'2011-2014 LDC Savings Persisten'!BP22</f>
        <v>1266</v>
      </c>
      <c r="BN70" s="602">
        <f>+'2011-2014 LDC Savings Persisten'!BQ22</f>
        <v>1266</v>
      </c>
      <c r="BO70" s="602">
        <f>+'2011-2014 LDC Savings Persisten'!BR22</f>
        <v>0</v>
      </c>
      <c r="BP70" s="602">
        <f>+'2011-2014 LDC Savings Persisten'!BS22</f>
        <v>0</v>
      </c>
      <c r="BQ70" s="602">
        <f>+'2011-2014 LDC Savings Persisten'!BT22</f>
        <v>0</v>
      </c>
      <c r="BR70" s="602">
        <f>+'2011-2014 LDC Savings Persisten'!BU22</f>
        <v>0</v>
      </c>
      <c r="BS70" s="602">
        <f>+'2011-2014 LDC Savings Persisten'!BV22</f>
        <v>0</v>
      </c>
      <c r="BT70" s="602">
        <f>+'2011-2014 LDC Savings Persisten'!BW22</f>
        <v>0</v>
      </c>
    </row>
    <row r="71" spans="2:73">
      <c r="B71" s="1062" t="s">
        <v>208</v>
      </c>
      <c r="C71" s="1062" t="s">
        <v>1108</v>
      </c>
      <c r="D71" s="1062" t="s">
        <v>3</v>
      </c>
      <c r="E71" s="1062" t="s">
        <v>1098</v>
      </c>
      <c r="F71" s="1062" t="s">
        <v>29</v>
      </c>
      <c r="G71" s="1062" t="s">
        <v>1100</v>
      </c>
      <c r="H71" s="1062">
        <v>2014</v>
      </c>
      <c r="I71" s="558" t="s">
        <v>567</v>
      </c>
      <c r="J71" s="558" t="s">
        <v>582</v>
      </c>
      <c r="K71" s="39"/>
      <c r="L71" s="601"/>
      <c r="M71" s="602"/>
      <c r="N71" s="602"/>
      <c r="O71" s="602"/>
      <c r="P71" s="602"/>
      <c r="Q71" s="602"/>
      <c r="R71" s="602"/>
      <c r="S71" s="602">
        <f>+'2011-2014 LDC Savings Persisten'!V23</f>
        <v>210.328817491</v>
      </c>
      <c r="T71" s="602">
        <f>+'2011-2014 LDC Savings Persisten'!W23</f>
        <v>210.328817491</v>
      </c>
      <c r="U71" s="602">
        <f>+'2011-2014 LDC Savings Persisten'!X23</f>
        <v>210.328817491</v>
      </c>
      <c r="V71" s="602">
        <f>+'2011-2014 LDC Savings Persisten'!Y23</f>
        <v>210.328817491</v>
      </c>
      <c r="W71" s="602">
        <f>+'2011-2014 LDC Savings Persisten'!Z23</f>
        <v>210.328817491</v>
      </c>
      <c r="X71" s="602">
        <f>+'2011-2014 LDC Savings Persisten'!AA23</f>
        <v>210.328817491</v>
      </c>
      <c r="Y71" s="602">
        <f>+'2011-2014 LDC Savings Persisten'!AB23</f>
        <v>210.328817491</v>
      </c>
      <c r="Z71" s="602">
        <f>+'2011-2014 LDC Savings Persisten'!AC23</f>
        <v>210.328817491</v>
      </c>
      <c r="AA71" s="602">
        <f>+'2011-2014 LDC Savings Persisten'!AD23</f>
        <v>210.328817491</v>
      </c>
      <c r="AB71" s="602">
        <f>+'2011-2014 LDC Savings Persisten'!AE23</f>
        <v>210.328817491</v>
      </c>
      <c r="AC71" s="602">
        <f>+'2011-2014 LDC Savings Persisten'!AF23</f>
        <v>210.328817491</v>
      </c>
      <c r="AD71" s="602">
        <f>+'2011-2014 LDC Savings Persisten'!AG23</f>
        <v>210.328817491</v>
      </c>
      <c r="AE71" s="602">
        <f>+'2011-2014 LDC Savings Persisten'!AH23</f>
        <v>210.328817491</v>
      </c>
      <c r="AF71" s="602">
        <f>+'2011-2014 LDC Savings Persisten'!AI23</f>
        <v>210.328817491</v>
      </c>
      <c r="AG71" s="602">
        <f>+'2011-2014 LDC Savings Persisten'!AJ23</f>
        <v>189.7619014</v>
      </c>
      <c r="AH71" s="602">
        <f>+'2011-2014 LDC Savings Persisten'!AK23</f>
        <v>0</v>
      </c>
      <c r="AI71" s="602">
        <f>+'2011-2014 LDC Savings Persisten'!AL23</f>
        <v>0</v>
      </c>
      <c r="AJ71" s="602">
        <f>+'2011-2014 LDC Savings Persisten'!AM23</f>
        <v>0</v>
      </c>
      <c r="AK71" s="602">
        <f>+'2011-2014 LDC Savings Persisten'!AN23</f>
        <v>0</v>
      </c>
      <c r="AL71" s="602">
        <f>+'2011-2014 LDC Savings Persisten'!AO23</f>
        <v>0</v>
      </c>
      <c r="AM71" s="602">
        <f>+'2011-2014 LDC Savings Persisten'!AP23</f>
        <v>0</v>
      </c>
      <c r="AN71" s="602">
        <f>+'2011-2014 LDC Savings Persisten'!AQ23</f>
        <v>0</v>
      </c>
      <c r="AO71" s="602">
        <f>+'2011-2014 LDC Savings Persisten'!AR23</f>
        <v>0</v>
      </c>
      <c r="AP71" s="39"/>
      <c r="AQ71" s="604"/>
      <c r="AR71" s="605"/>
      <c r="AS71" s="605"/>
      <c r="AT71" s="605"/>
      <c r="AU71" s="605"/>
      <c r="AV71" s="605"/>
      <c r="AW71" s="605"/>
      <c r="AX71" s="605">
        <f>+'2011-2014 LDC Savings Persisten'!BA23</f>
        <v>389383.71912200004</v>
      </c>
      <c r="AY71" s="605">
        <f>+'2011-2014 LDC Savings Persisten'!BB23</f>
        <v>389383.71912200004</v>
      </c>
      <c r="AZ71" s="605">
        <f>+'2011-2014 LDC Savings Persisten'!BC23</f>
        <v>389383.71912200004</v>
      </c>
      <c r="BA71" s="605">
        <f>+'2011-2014 LDC Savings Persisten'!BD23</f>
        <v>389383.71912200004</v>
      </c>
      <c r="BB71" s="605">
        <f>+'2011-2014 LDC Savings Persisten'!BE23</f>
        <v>389383.71912200004</v>
      </c>
      <c r="BC71" s="605">
        <f>+'2011-2014 LDC Savings Persisten'!BF23</f>
        <v>389383.71912200004</v>
      </c>
      <c r="BD71" s="605">
        <f>+'2011-2014 LDC Savings Persisten'!BG23</f>
        <v>389383.71912200004</v>
      </c>
      <c r="BE71" s="605">
        <f>+'2011-2014 LDC Savings Persisten'!BH23</f>
        <v>389383.71912200004</v>
      </c>
      <c r="BF71" s="605">
        <f>+'2011-2014 LDC Savings Persisten'!BI23</f>
        <v>389383.71912200004</v>
      </c>
      <c r="BG71" s="605">
        <f>+'2011-2014 LDC Savings Persisten'!BJ23</f>
        <v>389383.71912200004</v>
      </c>
      <c r="BH71" s="605">
        <f>+'2011-2014 LDC Savings Persisten'!BK23</f>
        <v>389383.71912200004</v>
      </c>
      <c r="BI71" s="605">
        <f>+'2011-2014 LDC Savings Persisten'!BL23</f>
        <v>389383.71912200004</v>
      </c>
      <c r="BJ71" s="605">
        <f>+'2011-2014 LDC Savings Persisten'!BM23</f>
        <v>389383.71912200004</v>
      </c>
      <c r="BK71" s="605">
        <f>+'2011-2014 LDC Savings Persisten'!BN23</f>
        <v>389383.71912200004</v>
      </c>
      <c r="BL71" s="605">
        <f>+'2011-2014 LDC Savings Persisten'!BO23</f>
        <v>370991.66350000002</v>
      </c>
      <c r="BM71" s="605">
        <f>+'2011-2014 LDC Savings Persisten'!BP23</f>
        <v>0</v>
      </c>
      <c r="BN71" s="605">
        <f>+'2011-2014 LDC Savings Persisten'!BQ23</f>
        <v>0</v>
      </c>
      <c r="BO71" s="605">
        <f>+'2011-2014 LDC Savings Persisten'!BR23</f>
        <v>0</v>
      </c>
      <c r="BP71" s="605">
        <f>+'2011-2014 LDC Savings Persisten'!BS23</f>
        <v>0</v>
      </c>
      <c r="BQ71" s="605">
        <f>+'2011-2014 LDC Savings Persisten'!BT23</f>
        <v>0</v>
      </c>
      <c r="BR71" s="605">
        <f>+'2011-2014 LDC Savings Persisten'!BU23</f>
        <v>0</v>
      </c>
      <c r="BS71" s="605">
        <f>+'2011-2014 LDC Savings Persisten'!BV23</f>
        <v>0</v>
      </c>
      <c r="BT71" s="605">
        <f>+'2011-2014 LDC Savings Persisten'!BW23</f>
        <v>0</v>
      </c>
    </row>
    <row r="72" spans="2:73">
      <c r="B72" s="1062" t="s">
        <v>208</v>
      </c>
      <c r="C72" s="1062" t="s">
        <v>1104</v>
      </c>
      <c r="D72" s="1062" t="s">
        <v>22</v>
      </c>
      <c r="E72" s="1062" t="s">
        <v>1098</v>
      </c>
      <c r="F72" s="1062" t="s">
        <v>1099</v>
      </c>
      <c r="G72" s="1062" t="s">
        <v>1100</v>
      </c>
      <c r="H72" s="1062">
        <v>2014</v>
      </c>
      <c r="I72" s="558" t="s">
        <v>567</v>
      </c>
      <c r="J72" s="558" t="s">
        <v>582</v>
      </c>
      <c r="K72" s="39"/>
      <c r="L72" s="601"/>
      <c r="M72" s="602"/>
      <c r="N72" s="602"/>
      <c r="O72" s="602"/>
      <c r="P72" s="602"/>
      <c r="Q72" s="602"/>
      <c r="R72" s="602"/>
      <c r="S72" s="602">
        <f>+'2011-2014 LDC Savings Persisten'!V14</f>
        <v>322.47354689999997</v>
      </c>
      <c r="T72" s="602">
        <f>+'2011-2014 LDC Savings Persisten'!W14</f>
        <v>322.47354689999997</v>
      </c>
      <c r="U72" s="602">
        <f>+'2011-2014 LDC Savings Persisten'!X14</f>
        <v>314.87391300000002</v>
      </c>
      <c r="V72" s="602">
        <f>+'2011-2014 LDC Savings Persisten'!Y14</f>
        <v>314.87391300000002</v>
      </c>
      <c r="W72" s="602">
        <f>+'2011-2014 LDC Savings Persisten'!Z14</f>
        <v>300.13756510000002</v>
      </c>
      <c r="X72" s="602">
        <f>+'2011-2014 LDC Savings Persisten'!AA14</f>
        <v>267.94182499999999</v>
      </c>
      <c r="Y72" s="602">
        <f>+'2011-2014 LDC Savings Persisten'!AB14</f>
        <v>234.82587520000001</v>
      </c>
      <c r="Z72" s="602">
        <f>+'2011-2014 LDC Savings Persisten'!AC14</f>
        <v>232.68779230000001</v>
      </c>
      <c r="AA72" s="602">
        <f>+'2011-2014 LDC Savings Persisten'!AD14</f>
        <v>129.28103899999999</v>
      </c>
      <c r="AB72" s="602">
        <f>+'2011-2014 LDC Savings Persisten'!AE14</f>
        <v>129.28103899999999</v>
      </c>
      <c r="AC72" s="602">
        <f>+'2011-2014 LDC Savings Persisten'!AF14</f>
        <v>129.28103899999999</v>
      </c>
      <c r="AD72" s="602">
        <f>+'2011-2014 LDC Savings Persisten'!AG14</f>
        <v>108.86234760000001</v>
      </c>
      <c r="AE72" s="602">
        <f>+'2011-2014 LDC Savings Persisten'!AH14</f>
        <v>64.406873829999995</v>
      </c>
      <c r="AF72" s="602">
        <f>+'2011-2014 LDC Savings Persisten'!AI14</f>
        <v>64.406873829999995</v>
      </c>
      <c r="AG72" s="602">
        <f>+'2011-2014 LDC Savings Persisten'!AJ14</f>
        <v>64.406873829999995</v>
      </c>
      <c r="AH72" s="602">
        <f>+'2011-2014 LDC Savings Persisten'!AK14</f>
        <v>64.406873829999995</v>
      </c>
      <c r="AI72" s="602">
        <f>+'2011-2014 LDC Savings Persisten'!AL14</f>
        <v>0</v>
      </c>
      <c r="AJ72" s="602">
        <f>+'2011-2014 LDC Savings Persisten'!AM14</f>
        <v>0</v>
      </c>
      <c r="AK72" s="602">
        <f>+'2011-2014 LDC Savings Persisten'!AN14</f>
        <v>0</v>
      </c>
      <c r="AL72" s="602">
        <f>+'2011-2014 LDC Savings Persisten'!AO14</f>
        <v>0</v>
      </c>
      <c r="AM72" s="602">
        <f>+'2011-2014 LDC Savings Persisten'!AP14</f>
        <v>0</v>
      </c>
      <c r="AN72" s="602">
        <f>+'2011-2014 LDC Savings Persisten'!AQ14</f>
        <v>0</v>
      </c>
      <c r="AO72" s="602">
        <f>+'2011-2014 LDC Savings Persisten'!AR14</f>
        <v>0</v>
      </c>
      <c r="AP72" s="39"/>
      <c r="AQ72" s="599"/>
      <c r="AR72" s="600"/>
      <c r="AS72" s="600"/>
      <c r="AT72" s="600"/>
      <c r="AU72" s="600"/>
      <c r="AV72" s="600"/>
      <c r="AW72" s="600"/>
      <c r="AX72" s="600">
        <f>+'2011-2014 LDC Savings Persisten'!BA14</f>
        <v>1765869.7180000001</v>
      </c>
      <c r="AY72" s="600">
        <f>+'2011-2014 LDC Savings Persisten'!BB14</f>
        <v>1765869.7180000001</v>
      </c>
      <c r="AZ72" s="600">
        <f>+'2011-2014 LDC Savings Persisten'!BC14</f>
        <v>1713986.757</v>
      </c>
      <c r="BA72" s="600">
        <f>+'2011-2014 LDC Savings Persisten'!BD14</f>
        <v>1713986.757</v>
      </c>
      <c r="BB72" s="600">
        <f>+'2011-2014 LDC Savings Persisten'!BE14</f>
        <v>1644948.686</v>
      </c>
      <c r="BC72" s="600">
        <f>+'2011-2014 LDC Savings Persisten'!BF14</f>
        <v>1417663.5730000001</v>
      </c>
      <c r="BD72" s="600">
        <f>+'2011-2014 LDC Savings Persisten'!BG14</f>
        <v>1182814.9909999999</v>
      </c>
      <c r="BE72" s="600">
        <f>+'2011-2014 LDC Savings Persisten'!BH14</f>
        <v>1156547.3149999999</v>
      </c>
      <c r="BF72" s="600">
        <f>+'2011-2014 LDC Savings Persisten'!BI14</f>
        <v>445281.04629999999</v>
      </c>
      <c r="BG72" s="600">
        <f>+'2011-2014 LDC Savings Persisten'!BJ14</f>
        <v>445281.04629999999</v>
      </c>
      <c r="BH72" s="600">
        <f>+'2011-2014 LDC Savings Persisten'!BK14</f>
        <v>445281.04629999999</v>
      </c>
      <c r="BI72" s="600">
        <f>+'2011-2014 LDC Savings Persisten'!BL14</f>
        <v>365966.80479999998</v>
      </c>
      <c r="BJ72" s="600">
        <f>+'2011-2014 LDC Savings Persisten'!BM14</f>
        <v>142272.35819999999</v>
      </c>
      <c r="BK72" s="600">
        <f>+'2011-2014 LDC Savings Persisten'!BN14</f>
        <v>142272.35819999999</v>
      </c>
      <c r="BL72" s="600">
        <f>+'2011-2014 LDC Savings Persisten'!BO14</f>
        <v>142272.35819999999</v>
      </c>
      <c r="BM72" s="600">
        <f>+'2011-2014 LDC Savings Persisten'!BP14</f>
        <v>142272.35819999999</v>
      </c>
      <c r="BN72" s="600">
        <f>+'2011-2014 LDC Savings Persisten'!BQ14</f>
        <v>0</v>
      </c>
      <c r="BO72" s="600">
        <f>+'2011-2014 LDC Savings Persisten'!BR14</f>
        <v>0</v>
      </c>
      <c r="BP72" s="600">
        <f>+'2011-2014 LDC Savings Persisten'!BS14</f>
        <v>0</v>
      </c>
      <c r="BQ72" s="600">
        <f>+'2011-2014 LDC Savings Persisten'!BT14</f>
        <v>0</v>
      </c>
      <c r="BR72" s="600">
        <f>+'2011-2014 LDC Savings Persisten'!BU14</f>
        <v>0</v>
      </c>
      <c r="BS72" s="600">
        <f>+'2011-2014 LDC Savings Persisten'!BV14</f>
        <v>0</v>
      </c>
      <c r="BT72" s="600">
        <f>+'2011-2014 LDC Savings Persisten'!BW14</f>
        <v>0</v>
      </c>
    </row>
    <row r="73" spans="2:73">
      <c r="B73" s="1062" t="s">
        <v>1110</v>
      </c>
      <c r="C73" s="1062" t="s">
        <v>1111</v>
      </c>
      <c r="D73" s="1062" t="s">
        <v>13</v>
      </c>
      <c r="E73" s="1062" t="s">
        <v>1098</v>
      </c>
      <c r="F73" s="1062" t="s">
        <v>1111</v>
      </c>
      <c r="G73" s="1062" t="s">
        <v>1100</v>
      </c>
      <c r="H73" s="1062">
        <v>2014</v>
      </c>
      <c r="I73" s="558" t="s">
        <v>567</v>
      </c>
      <c r="J73" s="558" t="s">
        <v>582</v>
      </c>
      <c r="K73" s="39"/>
      <c r="L73" s="601"/>
      <c r="M73" s="602"/>
      <c r="N73" s="602"/>
      <c r="O73" s="602"/>
      <c r="P73" s="602"/>
      <c r="Q73" s="602"/>
      <c r="R73" s="602"/>
      <c r="S73" s="602">
        <f>+'2011-2014 LDC Savings Persisten'!V25</f>
        <v>0</v>
      </c>
      <c r="T73" s="602">
        <f>+'2011-2014 LDC Savings Persisten'!W25</f>
        <v>0</v>
      </c>
      <c r="U73" s="602">
        <f>+'2011-2014 LDC Savings Persisten'!X25</f>
        <v>0</v>
      </c>
      <c r="V73" s="602">
        <f>+'2011-2014 LDC Savings Persisten'!Y25</f>
        <v>0</v>
      </c>
      <c r="W73" s="602">
        <f>+'2011-2014 LDC Savings Persisten'!Z25</f>
        <v>0</v>
      </c>
      <c r="X73" s="602">
        <f>+'2011-2014 LDC Savings Persisten'!AA25</f>
        <v>0</v>
      </c>
      <c r="Y73" s="602">
        <f>+'2011-2014 LDC Savings Persisten'!AB25</f>
        <v>0</v>
      </c>
      <c r="Z73" s="602">
        <f>+'2011-2014 LDC Savings Persisten'!AC25</f>
        <v>0</v>
      </c>
      <c r="AA73" s="602">
        <f>+'2011-2014 LDC Savings Persisten'!AD25</f>
        <v>0</v>
      </c>
      <c r="AB73" s="602">
        <f>+'2011-2014 LDC Savings Persisten'!AE25</f>
        <v>0</v>
      </c>
      <c r="AC73" s="602">
        <f>+'2011-2014 LDC Savings Persisten'!AF25</f>
        <v>0</v>
      </c>
      <c r="AD73" s="602">
        <f>+'2011-2014 LDC Savings Persisten'!AG25</f>
        <v>0</v>
      </c>
      <c r="AE73" s="602">
        <f>+'2011-2014 LDC Savings Persisten'!AH25</f>
        <v>0</v>
      </c>
      <c r="AF73" s="602">
        <f>+'2011-2014 LDC Savings Persisten'!AI25</f>
        <v>0</v>
      </c>
      <c r="AG73" s="602">
        <f>+'2011-2014 LDC Savings Persisten'!AJ25</f>
        <v>0</v>
      </c>
      <c r="AH73" s="602">
        <f>+'2011-2014 LDC Savings Persisten'!AK25</f>
        <v>0</v>
      </c>
      <c r="AI73" s="602">
        <f>+'2011-2014 LDC Savings Persisten'!AL25</f>
        <v>0</v>
      </c>
      <c r="AJ73" s="602">
        <f>+'2011-2014 LDC Savings Persisten'!AM25</f>
        <v>0</v>
      </c>
      <c r="AK73" s="602">
        <f>+'2011-2014 LDC Savings Persisten'!AN25</f>
        <v>0</v>
      </c>
      <c r="AL73" s="602">
        <f>+'2011-2014 LDC Savings Persisten'!AO25</f>
        <v>0</v>
      </c>
      <c r="AM73" s="602">
        <f>+'2011-2014 LDC Savings Persisten'!AP25</f>
        <v>0</v>
      </c>
      <c r="AN73" s="602">
        <f>+'2011-2014 LDC Savings Persisten'!AQ25</f>
        <v>0</v>
      </c>
      <c r="AO73" s="602">
        <f>+'2011-2014 LDC Savings Persisten'!AR25</f>
        <v>0</v>
      </c>
      <c r="AP73" s="39"/>
      <c r="AQ73" s="601"/>
      <c r="AR73" s="602"/>
      <c r="AS73" s="602"/>
      <c r="AT73" s="602"/>
      <c r="AU73" s="602"/>
      <c r="AV73" s="602"/>
      <c r="AW73" s="602"/>
      <c r="AX73" s="602">
        <f>+'2011-2014 LDC Savings Persisten'!BA25</f>
        <v>92807.423999999999</v>
      </c>
      <c r="AY73" s="602">
        <f>+'2011-2014 LDC Savings Persisten'!BB25</f>
        <v>92807.423999999999</v>
      </c>
      <c r="AZ73" s="602">
        <f>+'2011-2014 LDC Savings Persisten'!BC25</f>
        <v>92807.423999999999</v>
      </c>
      <c r="BA73" s="602">
        <f>+'2011-2014 LDC Savings Persisten'!BD25</f>
        <v>92807.423999999999</v>
      </c>
      <c r="BB73" s="602">
        <f>+'2011-2014 LDC Savings Persisten'!BE25</f>
        <v>92807.423999999999</v>
      </c>
      <c r="BC73" s="602">
        <f>+'2011-2014 LDC Savings Persisten'!BF25</f>
        <v>92807.423999999999</v>
      </c>
      <c r="BD73" s="602">
        <f>+'2011-2014 LDC Savings Persisten'!BG25</f>
        <v>0</v>
      </c>
      <c r="BE73" s="602">
        <f>+'2011-2014 LDC Savings Persisten'!BH25</f>
        <v>0</v>
      </c>
      <c r="BF73" s="602">
        <f>+'2011-2014 LDC Savings Persisten'!BI25</f>
        <v>0</v>
      </c>
      <c r="BG73" s="602">
        <f>+'2011-2014 LDC Savings Persisten'!BJ25</f>
        <v>0</v>
      </c>
      <c r="BH73" s="602">
        <f>+'2011-2014 LDC Savings Persisten'!BK25</f>
        <v>0</v>
      </c>
      <c r="BI73" s="602">
        <f>+'2011-2014 LDC Savings Persisten'!BL25</f>
        <v>0</v>
      </c>
      <c r="BJ73" s="602">
        <f>+'2011-2014 LDC Savings Persisten'!BM25</f>
        <v>0</v>
      </c>
      <c r="BK73" s="602">
        <f>+'2011-2014 LDC Savings Persisten'!BN25</f>
        <v>0</v>
      </c>
      <c r="BL73" s="602">
        <f>+'2011-2014 LDC Savings Persisten'!BO25</f>
        <v>0</v>
      </c>
      <c r="BM73" s="602">
        <f>+'2011-2014 LDC Savings Persisten'!BP25</f>
        <v>0</v>
      </c>
      <c r="BN73" s="602">
        <f>+'2011-2014 LDC Savings Persisten'!BQ25</f>
        <v>0</v>
      </c>
      <c r="BO73" s="602">
        <f>+'2011-2014 LDC Savings Persisten'!BR25</f>
        <v>0</v>
      </c>
      <c r="BP73" s="602">
        <f>+'2011-2014 LDC Savings Persisten'!BS25</f>
        <v>0</v>
      </c>
      <c r="BQ73" s="602">
        <f>+'2011-2014 LDC Savings Persisten'!BT25</f>
        <v>0</v>
      </c>
      <c r="BR73" s="602">
        <f>+'2011-2014 LDC Savings Persisten'!BU25</f>
        <v>0</v>
      </c>
      <c r="BS73" s="602">
        <f>+'2011-2014 LDC Savings Persisten'!BV25</f>
        <v>0</v>
      </c>
      <c r="BT73" s="602">
        <f>+'2011-2014 LDC Savings Persisten'!BW25</f>
        <v>0</v>
      </c>
    </row>
    <row r="74" spans="2:73">
      <c r="B74" s="1062"/>
      <c r="C74" s="1062">
        <v>57</v>
      </c>
      <c r="D74" s="1062" t="s">
        <v>97</v>
      </c>
      <c r="E74" s="1062" t="s">
        <v>1270</v>
      </c>
      <c r="F74" s="1062"/>
      <c r="G74" s="1062"/>
      <c r="H74" s="1062">
        <v>2015</v>
      </c>
      <c r="I74" s="558" t="s">
        <v>569</v>
      </c>
      <c r="J74" s="558" t="s">
        <v>582</v>
      </c>
      <c r="K74" s="39"/>
      <c r="L74" s="601"/>
      <c r="M74" s="602"/>
      <c r="N74" s="602"/>
      <c r="O74" s="602"/>
      <c r="P74" s="602"/>
      <c r="Q74" s="602"/>
      <c r="R74" s="602"/>
      <c r="S74" s="602">
        <f>+'2015-2016 LDC Savings Persisten'!CU64</f>
        <v>3</v>
      </c>
      <c r="T74" s="602">
        <f>+'2015-2016 LDC Savings Persisten'!CV64</f>
        <v>2</v>
      </c>
      <c r="U74" s="602">
        <f>+'2015-2016 LDC Savings Persisten'!CW64</f>
        <v>0</v>
      </c>
      <c r="V74" s="602">
        <f>+'2015-2016 LDC Savings Persisten'!CX64</f>
        <v>0</v>
      </c>
      <c r="W74" s="602">
        <f>+'2015-2016 LDC Savings Persisten'!CY64</f>
        <v>0</v>
      </c>
      <c r="X74" s="602">
        <f>+'2015-2016 LDC Savings Persisten'!CZ64</f>
        <v>0</v>
      </c>
      <c r="Y74" s="602">
        <f>+'2015-2016 LDC Savings Persisten'!DA64</f>
        <v>0</v>
      </c>
      <c r="Z74" s="602">
        <f>+'2015-2016 LDC Savings Persisten'!DB64</f>
        <v>0</v>
      </c>
      <c r="AA74" s="602">
        <f>+'2015-2016 LDC Savings Persisten'!DC64</f>
        <v>0</v>
      </c>
      <c r="AB74" s="602">
        <f>+'2015-2016 LDC Savings Persisten'!DD64</f>
        <v>0</v>
      </c>
      <c r="AC74" s="602">
        <f>+'2015-2016 LDC Savings Persisten'!DE64</f>
        <v>0</v>
      </c>
      <c r="AD74" s="602">
        <f>+'2015-2016 LDC Savings Persisten'!DF64</f>
        <v>0</v>
      </c>
      <c r="AE74" s="602">
        <f>+'2015-2016 LDC Savings Persisten'!DG64</f>
        <v>0</v>
      </c>
      <c r="AF74" s="602">
        <f>+'2015-2016 LDC Savings Persisten'!DH64</f>
        <v>0</v>
      </c>
      <c r="AG74" s="602">
        <f>+'2015-2016 LDC Savings Persisten'!DI64</f>
        <v>0</v>
      </c>
      <c r="AH74" s="602">
        <f>+'2015-2016 LDC Savings Persisten'!DJ64</f>
        <v>0</v>
      </c>
      <c r="AI74" s="602">
        <f>+'2015-2016 LDC Savings Persisten'!DK64</f>
        <v>0</v>
      </c>
      <c r="AJ74" s="602">
        <f>+'2015-2016 LDC Savings Persisten'!DL64</f>
        <v>0</v>
      </c>
      <c r="AK74" s="602">
        <f>+'2015-2016 LDC Savings Persisten'!DM64</f>
        <v>0</v>
      </c>
      <c r="AL74" s="602">
        <f>+'2015-2016 LDC Savings Persisten'!DN64</f>
        <v>0</v>
      </c>
      <c r="AM74" s="602">
        <f>+'2015-2016 LDC Savings Persisten'!DO64</f>
        <v>0</v>
      </c>
      <c r="AN74" s="602">
        <f>+'2015-2016 LDC Savings Persisten'!DP64</f>
        <v>0</v>
      </c>
      <c r="AO74" s="602">
        <f>+'2015-2016 LDC Savings Persisten'!DQ64</f>
        <v>0</v>
      </c>
      <c r="AP74" s="39"/>
      <c r="AQ74" s="601"/>
      <c r="AR74" s="602"/>
      <c r="AS74" s="602"/>
      <c r="AT74" s="602"/>
      <c r="AU74" s="602"/>
      <c r="AV74" s="602"/>
      <c r="AW74" s="602"/>
      <c r="AX74" s="602">
        <f>+'2015-2016 LDC Savings Persisten'!BR64</f>
        <v>18421</v>
      </c>
      <c r="AY74" s="602">
        <f>+'2015-2016 LDC Savings Persisten'!BS64</f>
        <v>11802</v>
      </c>
      <c r="AZ74" s="602">
        <f>+'2015-2016 LDC Savings Persisten'!BT64</f>
        <v>0</v>
      </c>
      <c r="BA74" s="602">
        <f>+'2015-2016 LDC Savings Persisten'!BU64</f>
        <v>0</v>
      </c>
      <c r="BB74" s="602">
        <f>+'2015-2016 LDC Savings Persisten'!BV64</f>
        <v>0</v>
      </c>
      <c r="BC74" s="602">
        <f>+'2015-2016 LDC Savings Persisten'!BW64</f>
        <v>0</v>
      </c>
      <c r="BD74" s="602">
        <f>+'2015-2016 LDC Savings Persisten'!BX64</f>
        <v>0</v>
      </c>
      <c r="BE74" s="602">
        <f>+'2015-2016 LDC Savings Persisten'!BY64</f>
        <v>0</v>
      </c>
      <c r="BF74" s="602">
        <f>+'2015-2016 LDC Savings Persisten'!BZ64</f>
        <v>0</v>
      </c>
      <c r="BG74" s="602">
        <f>+'2015-2016 LDC Savings Persisten'!CA64</f>
        <v>0</v>
      </c>
      <c r="BH74" s="602">
        <f>+'2015-2016 LDC Savings Persisten'!CB64</f>
        <v>0</v>
      </c>
      <c r="BI74" s="602">
        <f>+'2015-2016 LDC Savings Persisten'!CC64</f>
        <v>0</v>
      </c>
      <c r="BJ74" s="602">
        <f>+'2015-2016 LDC Savings Persisten'!CD64</f>
        <v>0</v>
      </c>
      <c r="BK74" s="602">
        <f>+'2015-2016 LDC Savings Persisten'!CE64</f>
        <v>0</v>
      </c>
      <c r="BL74" s="602">
        <f>+'2015-2016 LDC Savings Persisten'!CF64</f>
        <v>0</v>
      </c>
      <c r="BM74" s="602">
        <f>+'2015-2016 LDC Savings Persisten'!CG64</f>
        <v>0</v>
      </c>
      <c r="BN74" s="602">
        <f>+'2015-2016 LDC Savings Persisten'!CH64</f>
        <v>0</v>
      </c>
      <c r="BO74" s="602">
        <f>+'2015-2016 LDC Savings Persisten'!CI64</f>
        <v>0</v>
      </c>
      <c r="BP74" s="602">
        <f>+'2015-2016 LDC Savings Persisten'!CJ64</f>
        <v>0</v>
      </c>
      <c r="BQ74" s="602">
        <f>+'2015-2016 LDC Savings Persisten'!CK64</f>
        <v>0</v>
      </c>
      <c r="BR74" s="602">
        <f>+'2015-2016 LDC Savings Persisten'!CL64</f>
        <v>0</v>
      </c>
      <c r="BS74" s="602">
        <f>+'2015-2016 LDC Savings Persisten'!CM64</f>
        <v>0</v>
      </c>
      <c r="BT74" s="602">
        <f>+'2015-2016 LDC Savings Persisten'!CN64</f>
        <v>0</v>
      </c>
    </row>
    <row r="75" spans="2:73">
      <c r="B75" s="1062"/>
      <c r="C75" s="1062">
        <v>131</v>
      </c>
      <c r="D75" s="1062" t="s">
        <v>96</v>
      </c>
      <c r="E75" s="1062" t="s">
        <v>1270</v>
      </c>
      <c r="F75" s="1062"/>
      <c r="G75" s="1062"/>
      <c r="H75" s="1062">
        <v>2015</v>
      </c>
      <c r="I75" s="558" t="s">
        <v>569</v>
      </c>
      <c r="J75" s="558" t="s">
        <v>575</v>
      </c>
      <c r="K75" s="39"/>
      <c r="L75" s="601"/>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39"/>
      <c r="AQ75" s="601"/>
      <c r="AR75" s="602"/>
      <c r="AS75" s="602"/>
      <c r="AT75" s="602"/>
      <c r="AU75" s="602"/>
      <c r="AV75" s="602"/>
      <c r="AW75" s="602"/>
      <c r="AX75" s="602">
        <f>+'2015-2016 LDC Savings Persisten'!BR141</f>
        <v>1429</v>
      </c>
      <c r="AY75" s="602">
        <f>+'2015-2016 LDC Savings Persisten'!BS141</f>
        <v>1429</v>
      </c>
      <c r="AZ75" s="602">
        <f>+'2015-2016 LDC Savings Persisten'!BT141</f>
        <v>1429</v>
      </c>
      <c r="BA75" s="602">
        <f>+'2015-2016 LDC Savings Persisten'!BU141</f>
        <v>1429</v>
      </c>
      <c r="BB75" s="602">
        <f>+'2015-2016 LDC Savings Persisten'!BV141</f>
        <v>1428</v>
      </c>
      <c r="BC75" s="602">
        <f>+'2015-2016 LDC Savings Persisten'!BW141</f>
        <v>1428</v>
      </c>
      <c r="BD75" s="602">
        <f>+'2015-2016 LDC Savings Persisten'!BX141</f>
        <v>1428</v>
      </c>
      <c r="BE75" s="602">
        <f>+'2015-2016 LDC Savings Persisten'!BY141</f>
        <v>1226</v>
      </c>
      <c r="BF75" s="602">
        <f>+'2015-2016 LDC Savings Persisten'!BZ141</f>
        <v>1226</v>
      </c>
      <c r="BG75" s="602">
        <f>+'2015-2016 LDC Savings Persisten'!CA141</f>
        <v>1226</v>
      </c>
      <c r="BH75" s="602">
        <f>+'2015-2016 LDC Savings Persisten'!CB141</f>
        <v>1213</v>
      </c>
      <c r="BI75" s="602">
        <f>+'2015-2016 LDC Savings Persisten'!CC141</f>
        <v>1213</v>
      </c>
      <c r="BJ75" s="602">
        <f>+'2015-2016 LDC Savings Persisten'!CD141</f>
        <v>1212</v>
      </c>
      <c r="BK75" s="602">
        <f>+'2015-2016 LDC Savings Persisten'!CE141</f>
        <v>388</v>
      </c>
      <c r="BL75" s="602">
        <f>+'2015-2016 LDC Savings Persisten'!CF141</f>
        <v>388</v>
      </c>
      <c r="BM75" s="602">
        <f>+'2015-2016 LDC Savings Persisten'!CG141</f>
        <v>388</v>
      </c>
      <c r="BN75" s="602">
        <f>+'2015-2016 LDC Savings Persisten'!CH141</f>
        <v>388</v>
      </c>
      <c r="BO75" s="602">
        <f>+'2015-2016 LDC Savings Persisten'!CI141</f>
        <v>0</v>
      </c>
      <c r="BP75" s="602">
        <f>+'2015-2016 LDC Savings Persisten'!CJ141</f>
        <v>0</v>
      </c>
      <c r="BQ75" s="602">
        <f>+'2015-2016 LDC Savings Persisten'!CK141</f>
        <v>0</v>
      </c>
      <c r="BR75" s="602">
        <f>+'2015-2016 LDC Savings Persisten'!CL141</f>
        <v>0</v>
      </c>
      <c r="BS75" s="602">
        <f>+'2015-2016 LDC Savings Persisten'!CM141</f>
        <v>0</v>
      </c>
      <c r="BT75" s="602">
        <f>+'2015-2016 LDC Savings Persisten'!CN141</f>
        <v>0</v>
      </c>
    </row>
    <row r="76" spans="2:73">
      <c r="B76" s="1062"/>
      <c r="C76" s="1062">
        <v>59</v>
      </c>
      <c r="D76" s="1062" t="s">
        <v>96</v>
      </c>
      <c r="E76" s="1062" t="s">
        <v>1270</v>
      </c>
      <c r="F76" s="1062"/>
      <c r="G76" s="1062"/>
      <c r="H76" s="1062">
        <v>2015</v>
      </c>
      <c r="I76" s="558" t="s">
        <v>569</v>
      </c>
      <c r="J76" s="558" t="s">
        <v>582</v>
      </c>
      <c r="K76" s="39"/>
      <c r="L76" s="601"/>
      <c r="M76" s="602"/>
      <c r="N76" s="602"/>
      <c r="O76" s="602"/>
      <c r="P76" s="602"/>
      <c r="Q76" s="602"/>
      <c r="R76" s="602"/>
      <c r="S76" s="602">
        <f>+'2015-2016 LDC Savings Persisten'!CU66</f>
        <v>42</v>
      </c>
      <c r="T76" s="602">
        <f>+'2015-2016 LDC Savings Persisten'!CV66</f>
        <v>42</v>
      </c>
      <c r="U76" s="602">
        <f>+'2015-2016 LDC Savings Persisten'!CW66</f>
        <v>42</v>
      </c>
      <c r="V76" s="602">
        <f>+'2015-2016 LDC Savings Persisten'!CX66</f>
        <v>42</v>
      </c>
      <c r="W76" s="602">
        <f>+'2015-2016 LDC Savings Persisten'!CY66</f>
        <v>41</v>
      </c>
      <c r="X76" s="602">
        <f>+'2015-2016 LDC Savings Persisten'!CZ66</f>
        <v>41</v>
      </c>
      <c r="Y76" s="602">
        <f>+'2015-2016 LDC Savings Persisten'!DA66</f>
        <v>41</v>
      </c>
      <c r="Z76" s="602">
        <f>+'2015-2016 LDC Savings Persisten'!DB66</f>
        <v>35</v>
      </c>
      <c r="AA76" s="602">
        <f>+'2015-2016 LDC Savings Persisten'!DC66</f>
        <v>33</v>
      </c>
      <c r="AB76" s="602">
        <f>+'2015-2016 LDC Savings Persisten'!DD66</f>
        <v>33</v>
      </c>
      <c r="AC76" s="602">
        <f>+'2015-2016 LDC Savings Persisten'!DE66</f>
        <v>33</v>
      </c>
      <c r="AD76" s="602">
        <f>+'2015-2016 LDC Savings Persisten'!DF66</f>
        <v>33</v>
      </c>
      <c r="AE76" s="602">
        <f>+'2015-2016 LDC Savings Persisten'!DG66</f>
        <v>33</v>
      </c>
      <c r="AF76" s="602">
        <f>+'2015-2016 LDC Savings Persisten'!DH66</f>
        <v>12</v>
      </c>
      <c r="AG76" s="602">
        <f>+'2015-2016 LDC Savings Persisten'!DI66</f>
        <v>12</v>
      </c>
      <c r="AH76" s="602">
        <f>+'2015-2016 LDC Savings Persisten'!DJ66</f>
        <v>12</v>
      </c>
      <c r="AI76" s="602">
        <f>+'2015-2016 LDC Savings Persisten'!DK66</f>
        <v>12</v>
      </c>
      <c r="AJ76" s="602">
        <f>+'2015-2016 LDC Savings Persisten'!DL66</f>
        <v>0</v>
      </c>
      <c r="AK76" s="602">
        <f>+'2015-2016 LDC Savings Persisten'!DM66</f>
        <v>0</v>
      </c>
      <c r="AL76" s="602">
        <f>+'2015-2016 LDC Savings Persisten'!DN66</f>
        <v>0</v>
      </c>
      <c r="AM76" s="602">
        <f>+'2015-2016 LDC Savings Persisten'!DO66</f>
        <v>0</v>
      </c>
      <c r="AN76" s="602">
        <f>+'2015-2016 LDC Savings Persisten'!DP66</f>
        <v>0</v>
      </c>
      <c r="AO76" s="602">
        <f>+'2015-2016 LDC Savings Persisten'!DQ66</f>
        <v>0</v>
      </c>
      <c r="AP76" s="39"/>
      <c r="AQ76" s="601"/>
      <c r="AR76" s="602"/>
      <c r="AS76" s="602"/>
      <c r="AT76" s="602"/>
      <c r="AU76" s="602"/>
      <c r="AV76" s="602"/>
      <c r="AW76" s="602"/>
      <c r="AX76" s="602">
        <f>+'2015-2016 LDC Savings Persisten'!BR66</f>
        <v>613181</v>
      </c>
      <c r="AY76" s="602">
        <f>+'2015-2016 LDC Savings Persisten'!BS66</f>
        <v>613181</v>
      </c>
      <c r="AZ76" s="602">
        <f>+'2015-2016 LDC Savings Persisten'!BT66</f>
        <v>613181</v>
      </c>
      <c r="BA76" s="602">
        <f>+'2015-2016 LDC Savings Persisten'!BU66</f>
        <v>613181</v>
      </c>
      <c r="BB76" s="602">
        <f>+'2015-2016 LDC Savings Persisten'!BV66</f>
        <v>612886</v>
      </c>
      <c r="BC76" s="602">
        <f>+'2015-2016 LDC Savings Persisten'!BW66</f>
        <v>612886</v>
      </c>
      <c r="BD76" s="602">
        <f>+'2015-2016 LDC Savings Persisten'!BX66</f>
        <v>612886</v>
      </c>
      <c r="BE76" s="602">
        <f>+'2015-2016 LDC Savings Persisten'!BY66</f>
        <v>566030</v>
      </c>
      <c r="BF76" s="602">
        <f>+'2015-2016 LDC Savings Persisten'!BZ66</f>
        <v>536087</v>
      </c>
      <c r="BG76" s="602">
        <f>+'2015-2016 LDC Savings Persisten'!CA66</f>
        <v>536087</v>
      </c>
      <c r="BH76" s="602">
        <f>+'2015-2016 LDC Savings Persisten'!CB66</f>
        <v>525276</v>
      </c>
      <c r="BI76" s="602">
        <f>+'2015-2016 LDC Savings Persisten'!CC66</f>
        <v>525276</v>
      </c>
      <c r="BJ76" s="602">
        <f>+'2015-2016 LDC Savings Persisten'!CD66</f>
        <v>524142</v>
      </c>
      <c r="BK76" s="602">
        <f>+'2015-2016 LDC Savings Persisten'!CE66</f>
        <v>193951</v>
      </c>
      <c r="BL76" s="602">
        <f>+'2015-2016 LDC Savings Persisten'!CF66</f>
        <v>193951</v>
      </c>
      <c r="BM76" s="602">
        <f>+'2015-2016 LDC Savings Persisten'!CG66</f>
        <v>193951</v>
      </c>
      <c r="BN76" s="602">
        <f>+'2015-2016 LDC Savings Persisten'!CH66</f>
        <v>193951</v>
      </c>
      <c r="BO76" s="602">
        <f>+'2015-2016 LDC Savings Persisten'!CI66</f>
        <v>0</v>
      </c>
      <c r="BP76" s="602">
        <f>+'2015-2016 LDC Savings Persisten'!CJ66</f>
        <v>0</v>
      </c>
      <c r="BQ76" s="602">
        <f>+'2015-2016 LDC Savings Persisten'!CK66</f>
        <v>0</v>
      </c>
      <c r="BR76" s="602">
        <f>+'2015-2016 LDC Savings Persisten'!CL66</f>
        <v>0</v>
      </c>
      <c r="BS76" s="602">
        <f>+'2015-2016 LDC Savings Persisten'!CM66</f>
        <v>0</v>
      </c>
      <c r="BT76" s="602">
        <f>+'2015-2016 LDC Savings Persisten'!CN66</f>
        <v>0</v>
      </c>
    </row>
    <row r="77" spans="2:73">
      <c r="B77" s="1062"/>
      <c r="C77" s="1062">
        <v>130</v>
      </c>
      <c r="D77" s="1062" t="s">
        <v>95</v>
      </c>
      <c r="E77" s="1062" t="s">
        <v>1270</v>
      </c>
      <c r="F77" s="1062"/>
      <c r="G77" s="1062"/>
      <c r="H77" s="1062">
        <v>2015</v>
      </c>
      <c r="I77" s="558" t="s">
        <v>569</v>
      </c>
      <c r="J77" s="558" t="s">
        <v>575</v>
      </c>
      <c r="K77" s="39"/>
      <c r="L77" s="601"/>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39"/>
      <c r="AQ77" s="601"/>
      <c r="AR77" s="602"/>
      <c r="AS77" s="602"/>
      <c r="AT77" s="602"/>
      <c r="AU77" s="602"/>
      <c r="AV77" s="602"/>
      <c r="AW77" s="602"/>
      <c r="AX77" s="602">
        <f>+'2015-2016 LDC Savings Persisten'!BR140</f>
        <v>4422</v>
      </c>
      <c r="AY77" s="602">
        <f>+'2015-2016 LDC Savings Persisten'!BS140</f>
        <v>4422</v>
      </c>
      <c r="AZ77" s="602">
        <f>+'2015-2016 LDC Savings Persisten'!BT140</f>
        <v>4422</v>
      </c>
      <c r="BA77" s="602">
        <f>+'2015-2016 LDC Savings Persisten'!BU140</f>
        <v>4422</v>
      </c>
      <c r="BB77" s="602">
        <f>+'2015-2016 LDC Savings Persisten'!BV140</f>
        <v>4420</v>
      </c>
      <c r="BC77" s="602">
        <f>+'2015-2016 LDC Savings Persisten'!BW140</f>
        <v>4420</v>
      </c>
      <c r="BD77" s="602">
        <f>+'2015-2016 LDC Savings Persisten'!BX140</f>
        <v>4420</v>
      </c>
      <c r="BE77" s="602">
        <f>+'2015-2016 LDC Savings Persisten'!BY140</f>
        <v>4383</v>
      </c>
      <c r="BF77" s="602">
        <f>+'2015-2016 LDC Savings Persisten'!BZ140</f>
        <v>4382</v>
      </c>
      <c r="BG77" s="602">
        <f>+'2015-2016 LDC Savings Persisten'!CA140</f>
        <v>4382</v>
      </c>
      <c r="BH77" s="602">
        <f>+'2015-2016 LDC Savings Persisten'!CB140</f>
        <v>4373</v>
      </c>
      <c r="BI77" s="602">
        <f>+'2015-2016 LDC Savings Persisten'!CC140</f>
        <v>4373</v>
      </c>
      <c r="BJ77" s="602">
        <f>+'2015-2016 LDC Savings Persisten'!CD140</f>
        <v>4371</v>
      </c>
      <c r="BK77" s="602">
        <f>+'2015-2016 LDC Savings Persisten'!CE140</f>
        <v>1613</v>
      </c>
      <c r="BL77" s="602">
        <f>+'2015-2016 LDC Savings Persisten'!CF140</f>
        <v>1613</v>
      </c>
      <c r="BM77" s="602">
        <f>+'2015-2016 LDC Savings Persisten'!CG140</f>
        <v>1613</v>
      </c>
      <c r="BN77" s="602">
        <f>+'2015-2016 LDC Savings Persisten'!CH140</f>
        <v>1613</v>
      </c>
      <c r="BO77" s="602">
        <f>+'2015-2016 LDC Savings Persisten'!CI140</f>
        <v>0</v>
      </c>
      <c r="BP77" s="602">
        <f>+'2015-2016 LDC Savings Persisten'!CJ140</f>
        <v>0</v>
      </c>
      <c r="BQ77" s="602">
        <f>+'2015-2016 LDC Savings Persisten'!CK140</f>
        <v>0</v>
      </c>
      <c r="BR77" s="602">
        <f>+'2015-2016 LDC Savings Persisten'!CL140</f>
        <v>0</v>
      </c>
      <c r="BS77" s="602">
        <f>+'2015-2016 LDC Savings Persisten'!CM140</f>
        <v>0</v>
      </c>
      <c r="BT77" s="602">
        <f>+'2015-2016 LDC Savings Persisten'!CN140</f>
        <v>0</v>
      </c>
    </row>
    <row r="78" spans="2:73">
      <c r="B78" s="1062"/>
      <c r="C78" s="1062">
        <v>58</v>
      </c>
      <c r="D78" s="1062" t="s">
        <v>95</v>
      </c>
      <c r="E78" s="1062" t="s">
        <v>1270</v>
      </c>
      <c r="F78" s="1062"/>
      <c r="G78" s="1062"/>
      <c r="H78" s="1062">
        <v>2015</v>
      </c>
      <c r="I78" s="558" t="s">
        <v>569</v>
      </c>
      <c r="J78" s="558" t="s">
        <v>582</v>
      </c>
      <c r="K78" s="39"/>
      <c r="L78" s="601"/>
      <c r="M78" s="602"/>
      <c r="N78" s="602"/>
      <c r="O78" s="602"/>
      <c r="P78" s="602"/>
      <c r="Q78" s="602"/>
      <c r="R78" s="602"/>
      <c r="S78" s="602">
        <f>+'2015-2016 LDC Savings Persisten'!CU65</f>
        <v>14</v>
      </c>
      <c r="T78" s="602">
        <f>+'2015-2016 LDC Savings Persisten'!CV65</f>
        <v>14</v>
      </c>
      <c r="U78" s="602">
        <f>+'2015-2016 LDC Savings Persisten'!CW65</f>
        <v>14</v>
      </c>
      <c r="V78" s="602">
        <f>+'2015-2016 LDC Savings Persisten'!CX65</f>
        <v>14</v>
      </c>
      <c r="W78" s="602">
        <f>+'2015-2016 LDC Savings Persisten'!CY65</f>
        <v>14</v>
      </c>
      <c r="X78" s="602">
        <f>+'2015-2016 LDC Savings Persisten'!CZ65</f>
        <v>14</v>
      </c>
      <c r="Y78" s="602">
        <f>+'2015-2016 LDC Savings Persisten'!DA65</f>
        <v>14</v>
      </c>
      <c r="Z78" s="602">
        <f>+'2015-2016 LDC Savings Persisten'!DB65</f>
        <v>12</v>
      </c>
      <c r="AA78" s="602">
        <f>+'2015-2016 LDC Savings Persisten'!DC65</f>
        <v>12</v>
      </c>
      <c r="AB78" s="602">
        <f>+'2015-2016 LDC Savings Persisten'!DD65</f>
        <v>12</v>
      </c>
      <c r="AC78" s="602">
        <f>+'2015-2016 LDC Savings Persisten'!DE65</f>
        <v>12</v>
      </c>
      <c r="AD78" s="602">
        <f>+'2015-2016 LDC Savings Persisten'!DF65</f>
        <v>12</v>
      </c>
      <c r="AE78" s="602">
        <f>+'2015-2016 LDC Savings Persisten'!DG65</f>
        <v>12</v>
      </c>
      <c r="AF78" s="602">
        <f>+'2015-2016 LDC Savings Persisten'!DH65</f>
        <v>5</v>
      </c>
      <c r="AG78" s="602">
        <f>+'2015-2016 LDC Savings Persisten'!DI65</f>
        <v>5</v>
      </c>
      <c r="AH78" s="602">
        <f>+'2015-2016 LDC Savings Persisten'!DJ65</f>
        <v>5</v>
      </c>
      <c r="AI78" s="602">
        <f>+'2015-2016 LDC Savings Persisten'!DK65</f>
        <v>5</v>
      </c>
      <c r="AJ78" s="602">
        <f>+'2015-2016 LDC Savings Persisten'!DL65</f>
        <v>0</v>
      </c>
      <c r="AK78" s="602">
        <f>+'2015-2016 LDC Savings Persisten'!DM65</f>
        <v>0</v>
      </c>
      <c r="AL78" s="602">
        <f>+'2015-2016 LDC Savings Persisten'!DN65</f>
        <v>0</v>
      </c>
      <c r="AM78" s="602">
        <f>+'2015-2016 LDC Savings Persisten'!DO65</f>
        <v>0</v>
      </c>
      <c r="AN78" s="602">
        <f>+'2015-2016 LDC Savings Persisten'!DP65</f>
        <v>0</v>
      </c>
      <c r="AO78" s="602">
        <f>+'2015-2016 LDC Savings Persisten'!DQ65</f>
        <v>0</v>
      </c>
      <c r="AP78" s="39"/>
      <c r="AQ78" s="601"/>
      <c r="AR78" s="602"/>
      <c r="AS78" s="602"/>
      <c r="AT78" s="602"/>
      <c r="AU78" s="602"/>
      <c r="AV78" s="602"/>
      <c r="AW78" s="602"/>
      <c r="AX78" s="602">
        <f>+'2015-2016 LDC Savings Persisten'!BR65</f>
        <v>216959</v>
      </c>
      <c r="AY78" s="602">
        <f>+'2015-2016 LDC Savings Persisten'!BS65</f>
        <v>216959</v>
      </c>
      <c r="AZ78" s="602">
        <f>+'2015-2016 LDC Savings Persisten'!BT65</f>
        <v>216959</v>
      </c>
      <c r="BA78" s="602">
        <f>+'2015-2016 LDC Savings Persisten'!BU65</f>
        <v>216959</v>
      </c>
      <c r="BB78" s="602">
        <f>+'2015-2016 LDC Savings Persisten'!BV65</f>
        <v>216913</v>
      </c>
      <c r="BC78" s="602">
        <f>+'2015-2016 LDC Savings Persisten'!BW65</f>
        <v>216913</v>
      </c>
      <c r="BD78" s="602">
        <f>+'2015-2016 LDC Savings Persisten'!BX65</f>
        <v>216913</v>
      </c>
      <c r="BE78" s="602">
        <f>+'2015-2016 LDC Savings Persisten'!BY65</f>
        <v>198333</v>
      </c>
      <c r="BF78" s="602">
        <f>+'2015-2016 LDC Savings Persisten'!BZ65</f>
        <v>197386</v>
      </c>
      <c r="BG78" s="602">
        <f>+'2015-2016 LDC Savings Persisten'!CA65</f>
        <v>197386</v>
      </c>
      <c r="BH78" s="602">
        <f>+'2015-2016 LDC Savings Persisten'!CB65</f>
        <v>196750</v>
      </c>
      <c r="BI78" s="602">
        <f>+'2015-2016 LDC Savings Persisten'!CC65</f>
        <v>196750</v>
      </c>
      <c r="BJ78" s="602">
        <f>+'2015-2016 LDC Savings Persisten'!CD65</f>
        <v>196667</v>
      </c>
      <c r="BK78" s="602">
        <f>+'2015-2016 LDC Savings Persisten'!CE65</f>
        <v>76533</v>
      </c>
      <c r="BL78" s="602">
        <f>+'2015-2016 LDC Savings Persisten'!CF65</f>
        <v>76533</v>
      </c>
      <c r="BM78" s="602">
        <f>+'2015-2016 LDC Savings Persisten'!CG65</f>
        <v>76533</v>
      </c>
      <c r="BN78" s="602">
        <f>+'2015-2016 LDC Savings Persisten'!CH65</f>
        <v>76533</v>
      </c>
      <c r="BO78" s="602">
        <f>+'2015-2016 LDC Savings Persisten'!CI65</f>
        <v>0</v>
      </c>
      <c r="BP78" s="602">
        <f>+'2015-2016 LDC Savings Persisten'!CJ65</f>
        <v>0</v>
      </c>
      <c r="BQ78" s="602">
        <f>+'2015-2016 LDC Savings Persisten'!CK65</f>
        <v>0</v>
      </c>
      <c r="BR78" s="602">
        <f>+'2015-2016 LDC Savings Persisten'!CL65</f>
        <v>0</v>
      </c>
      <c r="BS78" s="602">
        <f>+'2015-2016 LDC Savings Persisten'!CM65</f>
        <v>0</v>
      </c>
      <c r="BT78" s="602">
        <f>+'2015-2016 LDC Savings Persisten'!CN65</f>
        <v>0</v>
      </c>
    </row>
    <row r="79" spans="2:73" ht="15.75">
      <c r="B79" s="1062"/>
      <c r="C79" s="1062">
        <v>136</v>
      </c>
      <c r="D79" s="1062" t="s">
        <v>101</v>
      </c>
      <c r="E79" s="1062" t="s">
        <v>1270</v>
      </c>
      <c r="F79" s="1062"/>
      <c r="G79" s="1062"/>
      <c r="H79" s="1062">
        <v>2015</v>
      </c>
      <c r="I79" s="558" t="s">
        <v>569</v>
      </c>
      <c r="J79" s="558" t="s">
        <v>575</v>
      </c>
      <c r="K79" s="39"/>
      <c r="L79" s="601"/>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39"/>
      <c r="AQ79" s="601"/>
      <c r="AR79" s="602"/>
      <c r="AS79" s="602"/>
      <c r="AT79" s="602"/>
      <c r="AU79" s="602"/>
      <c r="AV79" s="602"/>
      <c r="AW79" s="602"/>
      <c r="AX79" s="602">
        <f>+'2015-2016 LDC Savings Persisten'!BR146</f>
        <v>0</v>
      </c>
      <c r="AY79" s="602">
        <f>+'2015-2016 LDC Savings Persisten'!BS146</f>
        <v>0</v>
      </c>
      <c r="AZ79" s="602">
        <f>+'2015-2016 LDC Savings Persisten'!BT146</f>
        <v>0</v>
      </c>
      <c r="BA79" s="602">
        <f>+'2015-2016 LDC Savings Persisten'!BU146</f>
        <v>0</v>
      </c>
      <c r="BB79" s="602">
        <f>+'2015-2016 LDC Savings Persisten'!BV146</f>
        <v>0</v>
      </c>
      <c r="BC79" s="602">
        <f>+'2015-2016 LDC Savings Persisten'!BW146</f>
        <v>0</v>
      </c>
      <c r="BD79" s="602">
        <f>+'2015-2016 LDC Savings Persisten'!BX146</f>
        <v>0</v>
      </c>
      <c r="BE79" s="602">
        <f>+'2015-2016 LDC Savings Persisten'!BY146</f>
        <v>0</v>
      </c>
      <c r="BF79" s="602">
        <f>+'2015-2016 LDC Savings Persisten'!BZ146</f>
        <v>0</v>
      </c>
      <c r="BG79" s="602">
        <f>+'2015-2016 LDC Savings Persisten'!CA146</f>
        <v>0</v>
      </c>
      <c r="BH79" s="602">
        <f>+'2015-2016 LDC Savings Persisten'!CB146</f>
        <v>0</v>
      </c>
      <c r="BI79" s="602">
        <f>+'2015-2016 LDC Savings Persisten'!CC146</f>
        <v>0</v>
      </c>
      <c r="BJ79" s="602">
        <f>+'2015-2016 LDC Savings Persisten'!CD146</f>
        <v>0</v>
      </c>
      <c r="BK79" s="602">
        <f>+'2015-2016 LDC Savings Persisten'!CE146</f>
        <v>0</v>
      </c>
      <c r="BL79" s="602">
        <f>+'2015-2016 LDC Savings Persisten'!CF146</f>
        <v>0</v>
      </c>
      <c r="BM79" s="602">
        <f>+'2015-2016 LDC Savings Persisten'!CG146</f>
        <v>0</v>
      </c>
      <c r="BN79" s="602">
        <f>+'2015-2016 LDC Savings Persisten'!CH146</f>
        <v>0</v>
      </c>
      <c r="BO79" s="602">
        <f>+'2015-2016 LDC Savings Persisten'!CI146</f>
        <v>0</v>
      </c>
      <c r="BP79" s="602">
        <f>+'2015-2016 LDC Savings Persisten'!CJ146</f>
        <v>0</v>
      </c>
      <c r="BQ79" s="602">
        <f>+'2015-2016 LDC Savings Persisten'!CK146</f>
        <v>0</v>
      </c>
      <c r="BR79" s="602">
        <f>+'2015-2016 LDC Savings Persisten'!CL146</f>
        <v>0</v>
      </c>
      <c r="BS79" s="602">
        <f>+'2015-2016 LDC Savings Persisten'!CM146</f>
        <v>0</v>
      </c>
      <c r="BT79" s="602">
        <f>+'2015-2016 LDC Savings Persisten'!CN146</f>
        <v>0</v>
      </c>
      <c r="BU79" s="13"/>
    </row>
    <row r="80" spans="2:73" ht="15.75">
      <c r="B80" s="1062"/>
      <c r="C80" s="1062">
        <v>238</v>
      </c>
      <c r="D80" s="1062" t="s">
        <v>101</v>
      </c>
      <c r="E80" s="1062" t="s">
        <v>1270</v>
      </c>
      <c r="F80" s="1062"/>
      <c r="G80" s="1062"/>
      <c r="H80" s="1062">
        <v>2015</v>
      </c>
      <c r="I80" s="558" t="s">
        <v>570</v>
      </c>
      <c r="J80" s="558" t="s">
        <v>575</v>
      </c>
      <c r="K80" s="39"/>
      <c r="L80" s="601"/>
      <c r="M80" s="602"/>
      <c r="N80" s="602"/>
      <c r="O80" s="602"/>
      <c r="P80" s="602"/>
      <c r="Q80" s="602"/>
      <c r="R80" s="602"/>
      <c r="S80" s="602">
        <f>+'2017 LDC Savings Persistence'!DY251</f>
        <v>1</v>
      </c>
      <c r="T80" s="602">
        <f>+'2017 LDC Savings Persistence'!DZ251</f>
        <v>1</v>
      </c>
      <c r="U80" s="602">
        <f>+'2017 LDC Savings Persistence'!EA251</f>
        <v>1</v>
      </c>
      <c r="V80" s="602">
        <f>+'2017 LDC Savings Persistence'!EB251</f>
        <v>1</v>
      </c>
      <c r="W80" s="602">
        <f>+'2017 LDC Savings Persistence'!EC251</f>
        <v>1</v>
      </c>
      <c r="X80" s="602">
        <f>+'2017 LDC Savings Persistence'!ED251</f>
        <v>1</v>
      </c>
      <c r="Y80" s="602">
        <f>+'2017 LDC Savings Persistence'!EE251</f>
        <v>1</v>
      </c>
      <c r="Z80" s="602">
        <f>+'2017 LDC Savings Persistence'!EF251</f>
        <v>1</v>
      </c>
      <c r="AA80" s="602">
        <f>+'2017 LDC Savings Persistence'!EG251</f>
        <v>3</v>
      </c>
      <c r="AB80" s="602">
        <f>+'2017 LDC Savings Persistence'!EH251</f>
        <v>0</v>
      </c>
      <c r="AC80" s="602">
        <f>+'2017 LDC Savings Persistence'!EI251</f>
        <v>0</v>
      </c>
      <c r="AD80" s="602">
        <f>+'2017 LDC Savings Persistence'!EJ251</f>
        <v>0</v>
      </c>
      <c r="AE80" s="602">
        <f>+'2017 LDC Savings Persistence'!EK251</f>
        <v>0</v>
      </c>
      <c r="AF80" s="602">
        <f>+'2017 LDC Savings Persistence'!EL251</f>
        <v>0</v>
      </c>
      <c r="AG80" s="602">
        <f>+'2017 LDC Savings Persistence'!EM251</f>
        <v>0</v>
      </c>
      <c r="AH80" s="602">
        <f>+'2017 LDC Savings Persistence'!EN251</f>
        <v>0</v>
      </c>
      <c r="AI80" s="602">
        <f>+'2017 LDC Savings Persistence'!EO251</f>
        <v>0</v>
      </c>
      <c r="AJ80" s="602">
        <f>+'2017 LDC Savings Persistence'!EP251</f>
        <v>0</v>
      </c>
      <c r="AK80" s="602">
        <f>+'2017 LDC Savings Persistence'!EQ251</f>
        <v>0</v>
      </c>
      <c r="AL80" s="602">
        <f>+'2017 LDC Savings Persistence'!ER251</f>
        <v>0</v>
      </c>
      <c r="AM80" s="602">
        <f>+'2017 LDC Savings Persistence'!ES251</f>
        <v>0</v>
      </c>
      <c r="AN80" s="602">
        <f>+'2017 LDC Savings Persistence'!ET251</f>
        <v>0</v>
      </c>
      <c r="AO80" s="602">
        <f>+'2017 LDC Savings Persistence'!EU251</f>
        <v>0</v>
      </c>
      <c r="AP80" s="39"/>
      <c r="AQ80" s="601"/>
      <c r="AR80" s="602"/>
      <c r="AS80" s="602"/>
      <c r="AT80" s="602"/>
      <c r="AU80" s="602"/>
      <c r="AV80" s="602"/>
      <c r="AW80" s="602"/>
      <c r="AX80" s="602">
        <f>+'2017 LDC Savings Persistence'!CL251</f>
        <v>3828</v>
      </c>
      <c r="AY80" s="602">
        <f>+'2017 LDC Savings Persistence'!CM251</f>
        <v>3828</v>
      </c>
      <c r="AZ80" s="602">
        <f>+'2017 LDC Savings Persistence'!CN251</f>
        <v>3828</v>
      </c>
      <c r="BA80" s="602">
        <f>+'2017 LDC Savings Persistence'!CO251</f>
        <v>3828</v>
      </c>
      <c r="BB80" s="602">
        <f>+'2017 LDC Savings Persistence'!CP251</f>
        <v>3828</v>
      </c>
      <c r="BC80" s="602">
        <f>+'2017 LDC Savings Persistence'!CQ251</f>
        <v>3828</v>
      </c>
      <c r="BD80" s="602">
        <f>+'2017 LDC Savings Persistence'!CR251</f>
        <v>3828</v>
      </c>
      <c r="BE80" s="602">
        <f>+'2017 LDC Savings Persistence'!CS251</f>
        <v>3828</v>
      </c>
      <c r="BF80" s="602">
        <f>+'2017 LDC Savings Persistence'!CT251</f>
        <v>10769</v>
      </c>
      <c r="BG80" s="602">
        <f>+'2017 LDC Savings Persistence'!CU251</f>
        <v>0</v>
      </c>
      <c r="BH80" s="602">
        <f>+'2017 LDC Savings Persistence'!CV251</f>
        <v>0</v>
      </c>
      <c r="BI80" s="602">
        <f>+'2017 LDC Savings Persistence'!CW251</f>
        <v>0</v>
      </c>
      <c r="BJ80" s="602">
        <f>+'2017 LDC Savings Persistence'!CX251</f>
        <v>0</v>
      </c>
      <c r="BK80" s="602">
        <f>+'2017 LDC Savings Persistence'!CY251</f>
        <v>0</v>
      </c>
      <c r="BL80" s="602">
        <f>+'2017 LDC Savings Persistence'!CZ251</f>
        <v>0</v>
      </c>
      <c r="BM80" s="602">
        <f>+'2017 LDC Savings Persistence'!DA251</f>
        <v>0</v>
      </c>
      <c r="BN80" s="602">
        <f>+'2017 LDC Savings Persistence'!DB251</f>
        <v>0</v>
      </c>
      <c r="BO80" s="602">
        <f>+'2017 LDC Savings Persistence'!DC251</f>
        <v>0</v>
      </c>
      <c r="BP80" s="602">
        <f>+'2017 LDC Savings Persistence'!DD251</f>
        <v>0</v>
      </c>
      <c r="BQ80" s="602">
        <f>+'2017 LDC Savings Persistence'!DE251</f>
        <v>0</v>
      </c>
      <c r="BR80" s="602">
        <f>+'2017 LDC Savings Persistence'!DF251</f>
        <v>0</v>
      </c>
      <c r="BS80" s="602">
        <f>+'2017 LDC Savings Persistence'!DG251</f>
        <v>0</v>
      </c>
      <c r="BT80" s="602">
        <f>+'2017 LDC Savings Persistence'!DH251</f>
        <v>0</v>
      </c>
      <c r="BU80" s="13"/>
    </row>
    <row r="81" spans="2:73">
      <c r="B81" s="1062"/>
      <c r="C81" s="1062">
        <v>64</v>
      </c>
      <c r="D81" s="1062" t="s">
        <v>101</v>
      </c>
      <c r="E81" s="1062" t="s">
        <v>1270</v>
      </c>
      <c r="F81" s="1062"/>
      <c r="G81" s="1062"/>
      <c r="H81" s="1062">
        <v>2015</v>
      </c>
      <c r="I81" s="558" t="s">
        <v>569</v>
      </c>
      <c r="J81" s="558" t="s">
        <v>582</v>
      </c>
      <c r="K81" s="39"/>
      <c r="L81" s="601"/>
      <c r="M81" s="602"/>
      <c r="N81" s="602"/>
      <c r="O81" s="602"/>
      <c r="P81" s="602"/>
      <c r="Q81" s="602"/>
      <c r="R81" s="602"/>
      <c r="S81" s="602">
        <f>+'2015-2016 LDC Savings Persisten'!CU71</f>
        <v>69</v>
      </c>
      <c r="T81" s="602">
        <f>+'2015-2016 LDC Savings Persisten'!CV71</f>
        <v>69</v>
      </c>
      <c r="U81" s="602">
        <f>+'2015-2016 LDC Savings Persisten'!CW71</f>
        <v>69</v>
      </c>
      <c r="V81" s="602">
        <f>+'2015-2016 LDC Savings Persisten'!CX71</f>
        <v>69</v>
      </c>
      <c r="W81" s="602">
        <f>+'2015-2016 LDC Savings Persisten'!CY71</f>
        <v>69</v>
      </c>
      <c r="X81" s="602">
        <f>+'2015-2016 LDC Savings Persisten'!CZ71</f>
        <v>69</v>
      </c>
      <c r="Y81" s="602">
        <f>+'2015-2016 LDC Savings Persisten'!DA71</f>
        <v>69</v>
      </c>
      <c r="Z81" s="602">
        <f>+'2015-2016 LDC Savings Persisten'!DB71</f>
        <v>68</v>
      </c>
      <c r="AA81" s="602">
        <f>+'2015-2016 LDC Savings Persisten'!DC71</f>
        <v>5</v>
      </c>
      <c r="AB81" s="602">
        <f>+'2015-2016 LDC Savings Persisten'!DD71</f>
        <v>0</v>
      </c>
      <c r="AC81" s="602">
        <f>+'2015-2016 LDC Savings Persisten'!DE71</f>
        <v>0</v>
      </c>
      <c r="AD81" s="602">
        <f>+'2015-2016 LDC Savings Persisten'!DF71</f>
        <v>0</v>
      </c>
      <c r="AE81" s="602">
        <f>+'2015-2016 LDC Savings Persisten'!DG71</f>
        <v>0</v>
      </c>
      <c r="AF81" s="602">
        <f>+'2015-2016 LDC Savings Persisten'!DH71</f>
        <v>0</v>
      </c>
      <c r="AG81" s="602">
        <f>+'2015-2016 LDC Savings Persisten'!DI71</f>
        <v>0</v>
      </c>
      <c r="AH81" s="602">
        <f>+'2015-2016 LDC Savings Persisten'!DJ71</f>
        <v>0</v>
      </c>
      <c r="AI81" s="602">
        <f>+'2015-2016 LDC Savings Persisten'!DK71</f>
        <v>0</v>
      </c>
      <c r="AJ81" s="602">
        <f>+'2015-2016 LDC Savings Persisten'!DL71</f>
        <v>0</v>
      </c>
      <c r="AK81" s="602">
        <f>+'2015-2016 LDC Savings Persisten'!DM71</f>
        <v>0</v>
      </c>
      <c r="AL81" s="602">
        <f>+'2015-2016 LDC Savings Persisten'!DN71</f>
        <v>0</v>
      </c>
      <c r="AM81" s="602">
        <f>+'2015-2016 LDC Savings Persisten'!DO71</f>
        <v>0</v>
      </c>
      <c r="AN81" s="602">
        <f>+'2015-2016 LDC Savings Persisten'!DP71</f>
        <v>0</v>
      </c>
      <c r="AO81" s="602">
        <f>+'2015-2016 LDC Savings Persisten'!DQ71</f>
        <v>0</v>
      </c>
      <c r="AP81" s="39"/>
      <c r="AQ81" s="601"/>
      <c r="AR81" s="602"/>
      <c r="AS81" s="602"/>
      <c r="AT81" s="602"/>
      <c r="AU81" s="602"/>
      <c r="AV81" s="602"/>
      <c r="AW81" s="602"/>
      <c r="AX81" s="602">
        <f>+'2015-2016 LDC Savings Persisten'!BR71</f>
        <v>326075</v>
      </c>
      <c r="AY81" s="602">
        <f>+'2015-2016 LDC Savings Persisten'!BS71</f>
        <v>326075</v>
      </c>
      <c r="AZ81" s="602">
        <f>+'2015-2016 LDC Savings Persisten'!BT71</f>
        <v>326075</v>
      </c>
      <c r="BA81" s="602">
        <f>+'2015-2016 LDC Savings Persisten'!BU71</f>
        <v>326075</v>
      </c>
      <c r="BB81" s="602">
        <f>+'2015-2016 LDC Savings Persisten'!BV71</f>
        <v>326075</v>
      </c>
      <c r="BC81" s="602">
        <f>+'2015-2016 LDC Savings Persisten'!BW71</f>
        <v>326075</v>
      </c>
      <c r="BD81" s="602">
        <f>+'2015-2016 LDC Savings Persisten'!BX71</f>
        <v>326075</v>
      </c>
      <c r="BE81" s="602">
        <f>+'2015-2016 LDC Savings Persisten'!BY71</f>
        <v>314790</v>
      </c>
      <c r="BF81" s="602">
        <f>+'2015-2016 LDC Savings Persisten'!BZ71</f>
        <v>18439</v>
      </c>
      <c r="BG81" s="602">
        <f>+'2015-2016 LDC Savings Persisten'!CA71</f>
        <v>0</v>
      </c>
      <c r="BH81" s="602">
        <f>+'2015-2016 LDC Savings Persisten'!CB71</f>
        <v>0</v>
      </c>
      <c r="BI81" s="602">
        <f>+'2015-2016 LDC Savings Persisten'!CC71</f>
        <v>0</v>
      </c>
      <c r="BJ81" s="602">
        <f>+'2015-2016 LDC Savings Persisten'!CD71</f>
        <v>0</v>
      </c>
      <c r="BK81" s="602">
        <f>+'2015-2016 LDC Savings Persisten'!CE71</f>
        <v>0</v>
      </c>
      <c r="BL81" s="602">
        <f>+'2015-2016 LDC Savings Persisten'!CF71</f>
        <v>0</v>
      </c>
      <c r="BM81" s="602">
        <f>+'2015-2016 LDC Savings Persisten'!CG71</f>
        <v>0</v>
      </c>
      <c r="BN81" s="602">
        <f>+'2015-2016 LDC Savings Persisten'!CH71</f>
        <v>0</v>
      </c>
      <c r="BO81" s="602">
        <f>+'2015-2016 LDC Savings Persisten'!CI71</f>
        <v>0</v>
      </c>
      <c r="BP81" s="602">
        <f>+'2015-2016 LDC Savings Persisten'!CJ71</f>
        <v>0</v>
      </c>
      <c r="BQ81" s="602">
        <f>+'2015-2016 LDC Savings Persisten'!CK71</f>
        <v>0</v>
      </c>
      <c r="BR81" s="602">
        <f>+'2015-2016 LDC Savings Persisten'!CL71</f>
        <v>0</v>
      </c>
      <c r="BS81" s="602">
        <f>+'2015-2016 LDC Savings Persisten'!CM71</f>
        <v>0</v>
      </c>
      <c r="BT81" s="602">
        <f>+'2015-2016 LDC Savings Persisten'!CN71</f>
        <v>0</v>
      </c>
    </row>
    <row r="82" spans="2:73" ht="15.75">
      <c r="B82" s="1062"/>
      <c r="C82" s="1062">
        <v>237</v>
      </c>
      <c r="D82" s="1062" t="s">
        <v>100</v>
      </c>
      <c r="E82" s="1062" t="s">
        <v>1270</v>
      </c>
      <c r="F82" s="1062"/>
      <c r="G82" s="1062"/>
      <c r="H82" s="1062">
        <v>2015</v>
      </c>
      <c r="I82" s="558" t="s">
        <v>570</v>
      </c>
      <c r="J82" s="558" t="s">
        <v>575</v>
      </c>
      <c r="K82" s="39"/>
      <c r="L82" s="601"/>
      <c r="M82" s="602"/>
      <c r="N82" s="602"/>
      <c r="O82" s="602"/>
      <c r="P82" s="602"/>
      <c r="Q82" s="602"/>
      <c r="R82" s="602"/>
      <c r="S82" s="602">
        <f>+'2017 LDC Savings Persistence'!DY250</f>
        <v>12</v>
      </c>
      <c r="T82" s="602">
        <f>+'2017 LDC Savings Persistence'!DZ250</f>
        <v>12</v>
      </c>
      <c r="U82" s="602">
        <f>+'2017 LDC Savings Persistence'!EA250</f>
        <v>12</v>
      </c>
      <c r="V82" s="602">
        <f>+'2017 LDC Savings Persistence'!EB250</f>
        <v>39</v>
      </c>
      <c r="W82" s="602">
        <f>+'2017 LDC Savings Persistence'!EC250</f>
        <v>39</v>
      </c>
      <c r="X82" s="602">
        <f>+'2017 LDC Savings Persistence'!ED250</f>
        <v>51</v>
      </c>
      <c r="Y82" s="602">
        <f>+'2017 LDC Savings Persistence'!EE250</f>
        <v>43</v>
      </c>
      <c r="Z82" s="602">
        <f>+'2017 LDC Savings Persistence'!EF250</f>
        <v>17</v>
      </c>
      <c r="AA82" s="602">
        <f>+'2017 LDC Savings Persistence'!EG250</f>
        <v>12</v>
      </c>
      <c r="AB82" s="602">
        <f>+'2017 LDC Savings Persistence'!EH250</f>
        <v>1</v>
      </c>
      <c r="AC82" s="602">
        <f>+'2017 LDC Savings Persistence'!EI250</f>
        <v>1</v>
      </c>
      <c r="AD82" s="602">
        <f>+'2017 LDC Savings Persistence'!EJ250</f>
        <v>1</v>
      </c>
      <c r="AE82" s="602">
        <f>+'2017 LDC Savings Persistence'!EK250</f>
        <v>2</v>
      </c>
      <c r="AF82" s="602">
        <f>+'2017 LDC Savings Persistence'!EL250</f>
        <v>5</v>
      </c>
      <c r="AG82" s="602">
        <f>+'2017 LDC Savings Persistence'!EM250</f>
        <v>5</v>
      </c>
      <c r="AH82" s="602">
        <f>+'2017 LDC Savings Persistence'!EN250</f>
        <v>5</v>
      </c>
      <c r="AI82" s="602">
        <f>+'2017 LDC Savings Persistence'!EO250</f>
        <v>5</v>
      </c>
      <c r="AJ82" s="602">
        <f>+'2017 LDC Savings Persistence'!EP250</f>
        <v>0</v>
      </c>
      <c r="AK82" s="602">
        <f>+'2017 LDC Savings Persistence'!EQ250</f>
        <v>0</v>
      </c>
      <c r="AL82" s="602">
        <f>+'2017 LDC Savings Persistence'!ER250</f>
        <v>0</v>
      </c>
      <c r="AM82" s="602">
        <f>+'2017 LDC Savings Persistence'!ES250</f>
        <v>0</v>
      </c>
      <c r="AN82" s="602">
        <f>+'2017 LDC Savings Persistence'!ET250</f>
        <v>0</v>
      </c>
      <c r="AO82" s="602">
        <f>+'2017 LDC Savings Persistence'!EU250</f>
        <v>0</v>
      </c>
      <c r="AP82" s="39"/>
      <c r="AQ82" s="601"/>
      <c r="AR82" s="602"/>
      <c r="AS82" s="602"/>
      <c r="AT82" s="602"/>
      <c r="AU82" s="602"/>
      <c r="AV82" s="602"/>
      <c r="AW82" s="602"/>
      <c r="AX82" s="602">
        <f>+'2017 LDC Savings Persistence'!CL250</f>
        <v>705702</v>
      </c>
      <c r="AY82" s="602">
        <f>+'2017 LDC Savings Persistence'!CM250</f>
        <v>705702</v>
      </c>
      <c r="AZ82" s="602">
        <f>+'2017 LDC Savings Persistence'!CN250</f>
        <v>705702</v>
      </c>
      <c r="BA82" s="602">
        <f>+'2017 LDC Savings Persistence'!CO250</f>
        <v>859190</v>
      </c>
      <c r="BB82" s="602">
        <f>+'2017 LDC Savings Persistence'!CP250</f>
        <v>859190</v>
      </c>
      <c r="BC82" s="602">
        <f>+'2017 LDC Savings Persistence'!CQ250</f>
        <v>1160347</v>
      </c>
      <c r="BD82" s="602">
        <f>+'2017 LDC Savings Persistence'!CR250</f>
        <v>1227568</v>
      </c>
      <c r="BE82" s="602">
        <f>+'2017 LDC Savings Persistence'!CS250</f>
        <v>877682</v>
      </c>
      <c r="BF82" s="602">
        <f>+'2017 LDC Savings Persistence'!CT250</f>
        <v>702317</v>
      </c>
      <c r="BG82" s="602">
        <f>+'2017 LDC Savings Persistence'!CU250</f>
        <v>651283</v>
      </c>
      <c r="BH82" s="602">
        <f>+'2017 LDC Savings Persistence'!CV250</f>
        <v>651283</v>
      </c>
      <c r="BI82" s="602">
        <f>+'2017 LDC Savings Persistence'!CW250</f>
        <v>651283</v>
      </c>
      <c r="BJ82" s="602">
        <f>+'2017 LDC Savings Persistence'!CX250</f>
        <v>453224</v>
      </c>
      <c r="BK82" s="602">
        <f>+'2017 LDC Savings Persistence'!CY250</f>
        <v>14415</v>
      </c>
      <c r="BL82" s="602">
        <f>+'2017 LDC Savings Persistence'!CZ250</f>
        <v>14415</v>
      </c>
      <c r="BM82" s="602">
        <f>+'2017 LDC Savings Persistence'!DA250</f>
        <v>14415</v>
      </c>
      <c r="BN82" s="602">
        <f>+'2017 LDC Savings Persistence'!DB250</f>
        <v>14415</v>
      </c>
      <c r="BO82" s="602">
        <f>+'2017 LDC Savings Persistence'!DC250</f>
        <v>0</v>
      </c>
      <c r="BP82" s="602">
        <f>+'2017 LDC Savings Persistence'!DD250</f>
        <v>0</v>
      </c>
      <c r="BQ82" s="602">
        <f>+'2017 LDC Savings Persistence'!DE250</f>
        <v>0</v>
      </c>
      <c r="BR82" s="602">
        <f>+'2017 LDC Savings Persistence'!DF250</f>
        <v>0</v>
      </c>
      <c r="BS82" s="602">
        <f>+'2017 LDC Savings Persistence'!DG250</f>
        <v>0</v>
      </c>
      <c r="BT82" s="602">
        <f>+'2017 LDC Savings Persistence'!DH250</f>
        <v>0</v>
      </c>
      <c r="BU82" s="13"/>
    </row>
    <row r="83" spans="2:73" ht="15.75">
      <c r="B83" s="1062"/>
      <c r="C83" s="1062">
        <v>135</v>
      </c>
      <c r="D83" s="1062" t="s">
        <v>1271</v>
      </c>
      <c r="E83" s="1062" t="s">
        <v>1270</v>
      </c>
      <c r="F83" s="1062"/>
      <c r="G83" s="1062"/>
      <c r="H83" s="1062">
        <v>2015</v>
      </c>
      <c r="I83" s="558" t="s">
        <v>569</v>
      </c>
      <c r="J83" s="558" t="s">
        <v>575</v>
      </c>
      <c r="K83" s="39"/>
      <c r="L83" s="601"/>
      <c r="M83" s="602"/>
      <c r="N83" s="602"/>
      <c r="O83" s="602"/>
      <c r="P83" s="602"/>
      <c r="Q83" s="602"/>
      <c r="R83" s="602"/>
      <c r="S83" s="602">
        <f>+'2015-2016 LDC Savings Persisten'!CU145</f>
        <v>48</v>
      </c>
      <c r="T83" s="602">
        <f>+'2015-2016 LDC Savings Persisten'!CV145</f>
        <v>48</v>
      </c>
      <c r="U83" s="602">
        <f>+'2015-2016 LDC Savings Persisten'!CW145</f>
        <v>48</v>
      </c>
      <c r="V83" s="602">
        <f>+'2015-2016 LDC Savings Persisten'!CX145</f>
        <v>47</v>
      </c>
      <c r="W83" s="602">
        <f>+'2015-2016 LDC Savings Persisten'!CY145</f>
        <v>47</v>
      </c>
      <c r="X83" s="602">
        <f>+'2015-2016 LDC Savings Persisten'!CZ145</f>
        <v>47</v>
      </c>
      <c r="Y83" s="602">
        <f>+'2015-2016 LDC Savings Persisten'!DA145</f>
        <v>46</v>
      </c>
      <c r="Z83" s="602">
        <f>+'2015-2016 LDC Savings Persisten'!DB145</f>
        <v>45</v>
      </c>
      <c r="AA83" s="602">
        <f>+'2015-2016 LDC Savings Persisten'!DC145</f>
        <v>45</v>
      </c>
      <c r="AB83" s="602">
        <f>+'2015-2016 LDC Savings Persisten'!DD145</f>
        <v>43</v>
      </c>
      <c r="AC83" s="602">
        <f>+'2015-2016 LDC Savings Persisten'!DE145</f>
        <v>43</v>
      </c>
      <c r="AD83" s="602">
        <f>+'2015-2016 LDC Savings Persisten'!DF145</f>
        <v>43</v>
      </c>
      <c r="AE83" s="602">
        <f>+'2015-2016 LDC Savings Persisten'!DG145</f>
        <v>34</v>
      </c>
      <c r="AF83" s="602">
        <f>+'2015-2016 LDC Savings Persisten'!DH145</f>
        <v>0</v>
      </c>
      <c r="AG83" s="602">
        <f>+'2015-2016 LDC Savings Persisten'!DI145</f>
        <v>0</v>
      </c>
      <c r="AH83" s="602">
        <f>+'2015-2016 LDC Savings Persisten'!DJ145</f>
        <v>0</v>
      </c>
      <c r="AI83" s="602">
        <f>+'2015-2016 LDC Savings Persisten'!DK145</f>
        <v>0</v>
      </c>
      <c r="AJ83" s="602">
        <f>+'2015-2016 LDC Savings Persisten'!DL145</f>
        <v>0</v>
      </c>
      <c r="AK83" s="602">
        <f>+'2015-2016 LDC Savings Persisten'!DM145</f>
        <v>0</v>
      </c>
      <c r="AL83" s="602">
        <f>+'2015-2016 LDC Savings Persisten'!DN145</f>
        <v>0</v>
      </c>
      <c r="AM83" s="602">
        <f>+'2015-2016 LDC Savings Persisten'!DO145</f>
        <v>0</v>
      </c>
      <c r="AN83" s="602">
        <f>+'2015-2016 LDC Savings Persisten'!DP145</f>
        <v>0</v>
      </c>
      <c r="AO83" s="602">
        <f>+'2015-2016 LDC Savings Persisten'!DQ145</f>
        <v>0</v>
      </c>
      <c r="AP83" s="39"/>
      <c r="AQ83" s="601"/>
      <c r="AR83" s="602"/>
      <c r="AS83" s="602"/>
      <c r="AT83" s="602"/>
      <c r="AU83" s="602"/>
      <c r="AV83" s="602"/>
      <c r="AW83" s="602"/>
      <c r="AX83" s="602">
        <f>+'2015-2016 LDC Savings Persisten'!BR145</f>
        <v>173212</v>
      </c>
      <c r="AY83" s="602">
        <f>+'2015-2016 LDC Savings Persisten'!BS145</f>
        <v>173212</v>
      </c>
      <c r="AZ83" s="602">
        <f>+'2015-2016 LDC Savings Persisten'!BT145</f>
        <v>173212</v>
      </c>
      <c r="BA83" s="602">
        <f>+'2015-2016 LDC Savings Persisten'!BU145</f>
        <v>171087</v>
      </c>
      <c r="BB83" s="602">
        <f>+'2015-2016 LDC Savings Persisten'!BV145</f>
        <v>171087</v>
      </c>
      <c r="BC83" s="602">
        <f>+'2015-2016 LDC Savings Persisten'!BW145</f>
        <v>171087</v>
      </c>
      <c r="BD83" s="602">
        <f>+'2015-2016 LDC Savings Persisten'!BX145</f>
        <v>162084</v>
      </c>
      <c r="BE83" s="602">
        <f>+'2015-2016 LDC Savings Persisten'!BY145</f>
        <v>153272</v>
      </c>
      <c r="BF83" s="602">
        <f>+'2015-2016 LDC Savings Persisten'!BZ145</f>
        <v>153272</v>
      </c>
      <c r="BG83" s="602">
        <f>+'2015-2016 LDC Savings Persisten'!CA145</f>
        <v>45828</v>
      </c>
      <c r="BH83" s="602">
        <f>+'2015-2016 LDC Savings Persisten'!CB145</f>
        <v>45828</v>
      </c>
      <c r="BI83" s="602">
        <f>+'2015-2016 LDC Savings Persisten'!CC145</f>
        <v>45828</v>
      </c>
      <c r="BJ83" s="602">
        <f>+'2015-2016 LDC Savings Persisten'!CD145</f>
        <v>35988</v>
      </c>
      <c r="BK83" s="602">
        <f>+'2015-2016 LDC Savings Persisten'!CE145</f>
        <v>0</v>
      </c>
      <c r="BL83" s="602">
        <f>+'2015-2016 LDC Savings Persisten'!CF145</f>
        <v>0</v>
      </c>
      <c r="BM83" s="602">
        <f>+'2015-2016 LDC Savings Persisten'!CG145</f>
        <v>0</v>
      </c>
      <c r="BN83" s="602">
        <f>+'2015-2016 LDC Savings Persisten'!CH145</f>
        <v>0</v>
      </c>
      <c r="BO83" s="602">
        <f>+'2015-2016 LDC Savings Persisten'!CI145</f>
        <v>0</v>
      </c>
      <c r="BP83" s="602">
        <f>+'2015-2016 LDC Savings Persisten'!CJ145</f>
        <v>0</v>
      </c>
      <c r="BQ83" s="602">
        <f>+'2015-2016 LDC Savings Persisten'!CK145</f>
        <v>0</v>
      </c>
      <c r="BR83" s="602">
        <f>+'2015-2016 LDC Savings Persisten'!CL145</f>
        <v>0</v>
      </c>
      <c r="BS83" s="602">
        <f>+'2015-2016 LDC Savings Persisten'!CM145</f>
        <v>0</v>
      </c>
      <c r="BT83" s="602">
        <f>+'2015-2016 LDC Savings Persisten'!CN145</f>
        <v>0</v>
      </c>
      <c r="BU83" s="13"/>
    </row>
    <row r="84" spans="2:73" ht="15.75">
      <c r="B84" s="1062"/>
      <c r="C84" s="1062">
        <v>63</v>
      </c>
      <c r="D84" s="1062" t="s">
        <v>1271</v>
      </c>
      <c r="E84" s="1062" t="s">
        <v>1270</v>
      </c>
      <c r="F84" s="1062"/>
      <c r="G84" s="1062"/>
      <c r="H84" s="1062">
        <v>2015</v>
      </c>
      <c r="I84" s="558" t="s">
        <v>569</v>
      </c>
      <c r="J84" s="558" t="s">
        <v>582</v>
      </c>
      <c r="K84" s="39"/>
      <c r="L84" s="601"/>
      <c r="M84" s="602"/>
      <c r="N84" s="602"/>
      <c r="O84" s="602"/>
      <c r="P84" s="602"/>
      <c r="Q84" s="602"/>
      <c r="R84" s="602"/>
      <c r="S84" s="602">
        <f>+'2015-2016 LDC Savings Persisten'!CU70</f>
        <v>587</v>
      </c>
      <c r="T84" s="602">
        <f>+'2015-2016 LDC Savings Persisten'!CV70</f>
        <v>587</v>
      </c>
      <c r="U84" s="602">
        <f>+'2015-2016 LDC Savings Persisten'!CW70</f>
        <v>587</v>
      </c>
      <c r="V84" s="602">
        <f>+'2015-2016 LDC Savings Persisten'!CX70</f>
        <v>561</v>
      </c>
      <c r="W84" s="602">
        <f>+'2015-2016 LDC Savings Persisten'!CY70</f>
        <v>561</v>
      </c>
      <c r="X84" s="602">
        <f>+'2015-2016 LDC Savings Persisten'!CZ70</f>
        <v>549</v>
      </c>
      <c r="Y84" s="602">
        <f>+'2015-2016 LDC Savings Persisten'!DA70</f>
        <v>463</v>
      </c>
      <c r="Z84" s="602">
        <f>+'2015-2016 LDC Savings Persisten'!DB70</f>
        <v>225</v>
      </c>
      <c r="AA84" s="602">
        <f>+'2015-2016 LDC Savings Persisten'!DC70</f>
        <v>201</v>
      </c>
      <c r="AB84" s="602">
        <f>+'2015-2016 LDC Savings Persisten'!DD70</f>
        <v>126</v>
      </c>
      <c r="AC84" s="602">
        <f>+'2015-2016 LDC Savings Persisten'!DE70</f>
        <v>126</v>
      </c>
      <c r="AD84" s="602">
        <f>+'2015-2016 LDC Savings Persisten'!DF70</f>
        <v>126</v>
      </c>
      <c r="AE84" s="602">
        <f>+'2015-2016 LDC Savings Persisten'!DG70</f>
        <v>94</v>
      </c>
      <c r="AF84" s="602">
        <f>+'2015-2016 LDC Savings Persisten'!DH70</f>
        <v>28</v>
      </c>
      <c r="AG84" s="602">
        <f>+'2015-2016 LDC Savings Persisten'!DI70</f>
        <v>28</v>
      </c>
      <c r="AH84" s="602">
        <f>+'2015-2016 LDC Savings Persisten'!DJ70</f>
        <v>28</v>
      </c>
      <c r="AI84" s="602">
        <f>+'2015-2016 LDC Savings Persisten'!DK70</f>
        <v>28</v>
      </c>
      <c r="AJ84" s="602">
        <f>+'2015-2016 LDC Savings Persisten'!DL70</f>
        <v>0</v>
      </c>
      <c r="AK84" s="602">
        <f>+'2015-2016 LDC Savings Persisten'!DM70</f>
        <v>0</v>
      </c>
      <c r="AL84" s="602">
        <f>+'2015-2016 LDC Savings Persisten'!DN70</f>
        <v>0</v>
      </c>
      <c r="AM84" s="602">
        <f>+'2015-2016 LDC Savings Persisten'!DO70</f>
        <v>0</v>
      </c>
      <c r="AN84" s="602">
        <f>+'2015-2016 LDC Savings Persisten'!DP70</f>
        <v>0</v>
      </c>
      <c r="AO84" s="602">
        <f>+'2015-2016 LDC Savings Persisten'!DQ70</f>
        <v>0</v>
      </c>
      <c r="AP84" s="39"/>
      <c r="AQ84" s="601"/>
      <c r="AR84" s="602"/>
      <c r="AS84" s="602"/>
      <c r="AT84" s="602"/>
      <c r="AU84" s="602"/>
      <c r="AV84" s="602"/>
      <c r="AW84" s="602"/>
      <c r="AX84" s="602">
        <f>+'2015-2016 LDC Savings Persisten'!BR70</f>
        <v>6265867</v>
      </c>
      <c r="AY84" s="602">
        <f>+'2015-2016 LDC Savings Persisten'!BS70</f>
        <v>6265867</v>
      </c>
      <c r="AZ84" s="602">
        <f>+'2015-2016 LDC Savings Persisten'!BT70</f>
        <v>6265867</v>
      </c>
      <c r="BA84" s="602">
        <f>+'2015-2016 LDC Savings Persisten'!BU70</f>
        <v>6114504</v>
      </c>
      <c r="BB84" s="602">
        <f>+'2015-2016 LDC Savings Persisten'!BV70</f>
        <v>6114504</v>
      </c>
      <c r="BC84" s="602">
        <f>+'2015-2016 LDC Savings Persisten'!BW70</f>
        <v>5812734</v>
      </c>
      <c r="BD84" s="602">
        <f>+'2015-2016 LDC Savings Persisten'!BX70</f>
        <v>5204680</v>
      </c>
      <c r="BE84" s="602">
        <f>+'2015-2016 LDC Savings Persisten'!BY70</f>
        <v>2925230</v>
      </c>
      <c r="BF84" s="602">
        <f>+'2015-2016 LDC Savings Persisten'!BZ70</f>
        <v>2125672</v>
      </c>
      <c r="BG84" s="602">
        <f>+'2015-2016 LDC Savings Persisten'!CA70</f>
        <v>1491137</v>
      </c>
      <c r="BH84" s="602">
        <f>+'2015-2016 LDC Savings Persisten'!CB70</f>
        <v>1491137</v>
      </c>
      <c r="BI84" s="602">
        <f>+'2015-2016 LDC Savings Persisten'!CC70</f>
        <v>1491137</v>
      </c>
      <c r="BJ84" s="602">
        <f>+'2015-2016 LDC Savings Persisten'!CD70</f>
        <v>1048503</v>
      </c>
      <c r="BK84" s="602">
        <f>+'2015-2016 LDC Savings Persisten'!CE70</f>
        <v>85579</v>
      </c>
      <c r="BL84" s="602">
        <f>+'2015-2016 LDC Savings Persisten'!CF70</f>
        <v>85579</v>
      </c>
      <c r="BM84" s="602">
        <f>+'2015-2016 LDC Savings Persisten'!CG70</f>
        <v>85579</v>
      </c>
      <c r="BN84" s="602">
        <f>+'2015-2016 LDC Savings Persisten'!CH70</f>
        <v>85579</v>
      </c>
      <c r="BO84" s="602">
        <f>+'2015-2016 LDC Savings Persisten'!CI70</f>
        <v>0</v>
      </c>
      <c r="BP84" s="602">
        <f>+'2015-2016 LDC Savings Persisten'!CJ70</f>
        <v>0</v>
      </c>
      <c r="BQ84" s="602">
        <f>+'2015-2016 LDC Savings Persisten'!CK70</f>
        <v>0</v>
      </c>
      <c r="BR84" s="602">
        <f>+'2015-2016 LDC Savings Persisten'!CL70</f>
        <v>0</v>
      </c>
      <c r="BS84" s="602">
        <f>+'2015-2016 LDC Savings Persisten'!CM70</f>
        <v>0</v>
      </c>
      <c r="BT84" s="602">
        <f>+'2015-2016 LDC Savings Persisten'!CN70</f>
        <v>0</v>
      </c>
      <c r="BU84" s="13"/>
    </row>
    <row r="85" spans="2:73">
      <c r="B85" s="1062"/>
      <c r="C85" s="1062">
        <v>134</v>
      </c>
      <c r="D85" s="1062" t="s">
        <v>99</v>
      </c>
      <c r="E85" s="1062" t="s">
        <v>1270</v>
      </c>
      <c r="F85" s="1062"/>
      <c r="G85" s="1062"/>
      <c r="H85" s="1062">
        <v>2015</v>
      </c>
      <c r="I85" s="558" t="s">
        <v>569</v>
      </c>
      <c r="J85" s="558" t="s">
        <v>575</v>
      </c>
      <c r="K85" s="39"/>
      <c r="L85" s="601"/>
      <c r="M85" s="602"/>
      <c r="N85" s="602"/>
      <c r="O85" s="602"/>
      <c r="P85" s="602"/>
      <c r="Q85" s="602"/>
      <c r="R85" s="602"/>
      <c r="S85" s="602">
        <f>+'2015-2016 LDC Savings Persisten'!CU144</f>
        <v>6</v>
      </c>
      <c r="T85" s="602">
        <f>+'2015-2016 LDC Savings Persisten'!CV144</f>
        <v>100</v>
      </c>
      <c r="U85" s="602">
        <f>+'2015-2016 LDC Savings Persisten'!CW144</f>
        <v>100</v>
      </c>
      <c r="V85" s="602">
        <f>+'2015-2016 LDC Savings Persisten'!CX144</f>
        <v>100</v>
      </c>
      <c r="W85" s="602">
        <f>+'2015-2016 LDC Savings Persisten'!CY144</f>
        <v>100</v>
      </c>
      <c r="X85" s="602">
        <f>+'2015-2016 LDC Savings Persisten'!CZ144</f>
        <v>100</v>
      </c>
      <c r="Y85" s="602">
        <f>+'2015-2016 LDC Savings Persisten'!DA144</f>
        <v>100</v>
      </c>
      <c r="Z85" s="602">
        <f>+'2015-2016 LDC Savings Persisten'!DB144</f>
        <v>100</v>
      </c>
      <c r="AA85" s="602">
        <f>+'2015-2016 LDC Savings Persisten'!DC144</f>
        <v>100</v>
      </c>
      <c r="AB85" s="602">
        <f>+'2015-2016 LDC Savings Persisten'!DD144</f>
        <v>100</v>
      </c>
      <c r="AC85" s="602">
        <f>+'2015-2016 LDC Savings Persisten'!DE144</f>
        <v>70</v>
      </c>
      <c r="AD85" s="602">
        <f>+'2015-2016 LDC Savings Persisten'!DF144</f>
        <v>0</v>
      </c>
      <c r="AE85" s="602">
        <f>+'2015-2016 LDC Savings Persisten'!DG144</f>
        <v>0</v>
      </c>
      <c r="AF85" s="602">
        <f>+'2015-2016 LDC Savings Persisten'!DH144</f>
        <v>0</v>
      </c>
      <c r="AG85" s="602">
        <f>+'2015-2016 LDC Savings Persisten'!DI144</f>
        <v>0</v>
      </c>
      <c r="AH85" s="602">
        <f>+'2015-2016 LDC Savings Persisten'!DJ144</f>
        <v>0</v>
      </c>
      <c r="AI85" s="602">
        <f>+'2015-2016 LDC Savings Persisten'!DK144</f>
        <v>0</v>
      </c>
      <c r="AJ85" s="602">
        <f>+'2015-2016 LDC Savings Persisten'!DL144</f>
        <v>0</v>
      </c>
      <c r="AK85" s="602">
        <f>+'2015-2016 LDC Savings Persisten'!DM144</f>
        <v>0</v>
      </c>
      <c r="AL85" s="602">
        <f>+'2015-2016 LDC Savings Persisten'!DN144</f>
        <v>0</v>
      </c>
      <c r="AM85" s="602">
        <f>+'2015-2016 LDC Savings Persisten'!DO144</f>
        <v>0</v>
      </c>
      <c r="AN85" s="602">
        <f>+'2015-2016 LDC Savings Persisten'!DP144</f>
        <v>0</v>
      </c>
      <c r="AO85" s="602">
        <f>+'2015-2016 LDC Savings Persisten'!DQ144</f>
        <v>0</v>
      </c>
      <c r="AP85" s="39"/>
      <c r="AQ85" s="601"/>
      <c r="AR85" s="602"/>
      <c r="AS85" s="602"/>
      <c r="AT85" s="602"/>
      <c r="AU85" s="602"/>
      <c r="AV85" s="602"/>
      <c r="AW85" s="602"/>
      <c r="AX85" s="602">
        <f>+'2015-2016 LDC Savings Persisten'!BR144</f>
        <v>29444</v>
      </c>
      <c r="AY85" s="602">
        <f>+'2015-2016 LDC Savings Persisten'!BS144</f>
        <v>467002</v>
      </c>
      <c r="AZ85" s="602">
        <f>+'2015-2016 LDC Savings Persisten'!BT144</f>
        <v>467002</v>
      </c>
      <c r="BA85" s="602">
        <f>+'2015-2016 LDC Savings Persisten'!BU144</f>
        <v>467002</v>
      </c>
      <c r="BB85" s="602">
        <f>+'2015-2016 LDC Savings Persisten'!BV144</f>
        <v>467002</v>
      </c>
      <c r="BC85" s="602">
        <f>+'2015-2016 LDC Savings Persisten'!BW144</f>
        <v>467002</v>
      </c>
      <c r="BD85" s="602">
        <f>+'2015-2016 LDC Savings Persisten'!BX144</f>
        <v>467002</v>
      </c>
      <c r="BE85" s="602">
        <f>+'2015-2016 LDC Savings Persisten'!BY144</f>
        <v>467002</v>
      </c>
      <c r="BF85" s="602">
        <f>+'2015-2016 LDC Savings Persisten'!BZ144</f>
        <v>467002</v>
      </c>
      <c r="BG85" s="602">
        <f>+'2015-2016 LDC Savings Persisten'!CA144</f>
        <v>467002</v>
      </c>
      <c r="BH85" s="602">
        <f>+'2015-2016 LDC Savings Persisten'!CB144</f>
        <v>326901</v>
      </c>
      <c r="BI85" s="602">
        <f>+'2015-2016 LDC Savings Persisten'!CC144</f>
        <v>0</v>
      </c>
      <c r="BJ85" s="602">
        <f>+'2015-2016 LDC Savings Persisten'!CD144</f>
        <v>0</v>
      </c>
      <c r="BK85" s="602">
        <f>+'2015-2016 LDC Savings Persisten'!CE144</f>
        <v>0</v>
      </c>
      <c r="BL85" s="602">
        <f>+'2015-2016 LDC Savings Persisten'!CF144</f>
        <v>0</v>
      </c>
      <c r="BM85" s="602">
        <f>+'2015-2016 LDC Savings Persisten'!CG144</f>
        <v>0</v>
      </c>
      <c r="BN85" s="602">
        <f>+'2015-2016 LDC Savings Persisten'!CH144</f>
        <v>0</v>
      </c>
      <c r="BO85" s="602">
        <f>+'2015-2016 LDC Savings Persisten'!CI144</f>
        <v>0</v>
      </c>
      <c r="BP85" s="602">
        <f>+'2015-2016 LDC Savings Persisten'!CJ144</f>
        <v>0</v>
      </c>
      <c r="BQ85" s="602">
        <f>+'2015-2016 LDC Savings Persisten'!CK144</f>
        <v>0</v>
      </c>
      <c r="BR85" s="602">
        <f>+'2015-2016 LDC Savings Persisten'!CL144</f>
        <v>0</v>
      </c>
      <c r="BS85" s="602">
        <f>+'2015-2016 LDC Savings Persisten'!CM144</f>
        <v>0</v>
      </c>
      <c r="BT85" s="602">
        <f>+'2015-2016 LDC Savings Persisten'!CN144</f>
        <v>0</v>
      </c>
    </row>
    <row r="86" spans="2:73">
      <c r="B86" s="1062"/>
      <c r="C86" s="1062">
        <v>62</v>
      </c>
      <c r="D86" s="1062" t="s">
        <v>99</v>
      </c>
      <c r="E86" s="1062" t="s">
        <v>1270</v>
      </c>
      <c r="F86" s="1062"/>
      <c r="G86" s="1062"/>
      <c r="H86" s="1062">
        <v>2015</v>
      </c>
      <c r="I86" s="558" t="s">
        <v>569</v>
      </c>
      <c r="J86" s="558" t="s">
        <v>582</v>
      </c>
      <c r="K86" s="39"/>
      <c r="L86" s="601"/>
      <c r="M86" s="602"/>
      <c r="N86" s="602"/>
      <c r="O86" s="602"/>
      <c r="P86" s="602"/>
      <c r="Q86" s="602"/>
      <c r="R86" s="602"/>
      <c r="S86" s="602">
        <f>+'2015-2016 LDC Savings Persisten'!CU69</f>
        <v>93</v>
      </c>
      <c r="T86" s="602">
        <f>+'2015-2016 LDC Savings Persisten'!CV69</f>
        <v>0</v>
      </c>
      <c r="U86" s="602">
        <f>+'2015-2016 LDC Savings Persisten'!CW69</f>
        <v>0</v>
      </c>
      <c r="V86" s="602">
        <f>+'2015-2016 LDC Savings Persisten'!CX69</f>
        <v>0</v>
      </c>
      <c r="W86" s="602">
        <f>+'2015-2016 LDC Savings Persisten'!CY69</f>
        <v>0</v>
      </c>
      <c r="X86" s="602">
        <f>+'2015-2016 LDC Savings Persisten'!CZ69</f>
        <v>0</v>
      </c>
      <c r="Y86" s="602">
        <f>+'2015-2016 LDC Savings Persisten'!DA69</f>
        <v>0</v>
      </c>
      <c r="Z86" s="602">
        <f>+'2015-2016 LDC Savings Persisten'!DB69</f>
        <v>0</v>
      </c>
      <c r="AA86" s="602">
        <f>+'2015-2016 LDC Savings Persisten'!DC69</f>
        <v>0</v>
      </c>
      <c r="AB86" s="602">
        <f>+'2015-2016 LDC Savings Persisten'!DD69</f>
        <v>0</v>
      </c>
      <c r="AC86" s="602">
        <f>+'2015-2016 LDC Savings Persisten'!DE69</f>
        <v>0</v>
      </c>
      <c r="AD86" s="602">
        <f>+'2015-2016 LDC Savings Persisten'!DF69</f>
        <v>0</v>
      </c>
      <c r="AE86" s="602">
        <f>+'2015-2016 LDC Savings Persisten'!DG69</f>
        <v>0</v>
      </c>
      <c r="AF86" s="602">
        <f>+'2015-2016 LDC Savings Persisten'!DH69</f>
        <v>0</v>
      </c>
      <c r="AG86" s="602">
        <f>+'2015-2016 LDC Savings Persisten'!DI69</f>
        <v>0</v>
      </c>
      <c r="AH86" s="602">
        <f>+'2015-2016 LDC Savings Persisten'!DJ69</f>
        <v>0</v>
      </c>
      <c r="AI86" s="602">
        <f>+'2015-2016 LDC Savings Persisten'!DK69</f>
        <v>0</v>
      </c>
      <c r="AJ86" s="602">
        <f>+'2015-2016 LDC Savings Persisten'!DL69</f>
        <v>0</v>
      </c>
      <c r="AK86" s="602">
        <f>+'2015-2016 LDC Savings Persisten'!DM69</f>
        <v>0</v>
      </c>
      <c r="AL86" s="602">
        <f>+'2015-2016 LDC Savings Persisten'!DN69</f>
        <v>0</v>
      </c>
      <c r="AM86" s="602">
        <f>+'2015-2016 LDC Savings Persisten'!DO69</f>
        <v>0</v>
      </c>
      <c r="AN86" s="602">
        <f>+'2015-2016 LDC Savings Persisten'!DP69</f>
        <v>0</v>
      </c>
      <c r="AO86" s="602">
        <f>+'2015-2016 LDC Savings Persisten'!DQ69</f>
        <v>0</v>
      </c>
      <c r="AP86" s="39"/>
      <c r="AQ86" s="601"/>
      <c r="AR86" s="602"/>
      <c r="AS86" s="602"/>
      <c r="AT86" s="602"/>
      <c r="AU86" s="602"/>
      <c r="AV86" s="602"/>
      <c r="AW86" s="602"/>
      <c r="AX86" s="602">
        <f>+'2015-2016 LDC Savings Persisten'!BR69</f>
        <v>437557</v>
      </c>
      <c r="AY86" s="602">
        <f>+'2015-2016 LDC Savings Persisten'!BS69</f>
        <v>0</v>
      </c>
      <c r="AZ86" s="602">
        <f>+'2015-2016 LDC Savings Persisten'!BT69</f>
        <v>0</v>
      </c>
      <c r="BA86" s="602">
        <f>+'2015-2016 LDC Savings Persisten'!BU69</f>
        <v>0</v>
      </c>
      <c r="BB86" s="602">
        <f>+'2015-2016 LDC Savings Persisten'!BV69</f>
        <v>0</v>
      </c>
      <c r="BC86" s="602">
        <f>+'2015-2016 LDC Savings Persisten'!BW69</f>
        <v>0</v>
      </c>
      <c r="BD86" s="602">
        <f>+'2015-2016 LDC Savings Persisten'!BX69</f>
        <v>0</v>
      </c>
      <c r="BE86" s="602">
        <f>+'2015-2016 LDC Savings Persisten'!BY69</f>
        <v>0</v>
      </c>
      <c r="BF86" s="602">
        <f>+'2015-2016 LDC Savings Persisten'!BZ69</f>
        <v>0</v>
      </c>
      <c r="BG86" s="602">
        <f>+'2015-2016 LDC Savings Persisten'!CA69</f>
        <v>0</v>
      </c>
      <c r="BH86" s="602">
        <f>+'2015-2016 LDC Savings Persisten'!CB69</f>
        <v>0</v>
      </c>
      <c r="BI86" s="602">
        <f>+'2015-2016 LDC Savings Persisten'!CC69</f>
        <v>0</v>
      </c>
      <c r="BJ86" s="602">
        <f>+'2015-2016 LDC Savings Persisten'!CD69</f>
        <v>0</v>
      </c>
      <c r="BK86" s="602">
        <f>+'2015-2016 LDC Savings Persisten'!CE69</f>
        <v>0</v>
      </c>
      <c r="BL86" s="602">
        <f>+'2015-2016 LDC Savings Persisten'!CF69</f>
        <v>0</v>
      </c>
      <c r="BM86" s="602">
        <f>+'2015-2016 LDC Savings Persisten'!CG69</f>
        <v>0</v>
      </c>
      <c r="BN86" s="602">
        <f>+'2015-2016 LDC Savings Persisten'!CH69</f>
        <v>0</v>
      </c>
      <c r="BO86" s="602">
        <f>+'2015-2016 LDC Savings Persisten'!CI69</f>
        <v>0</v>
      </c>
      <c r="BP86" s="602">
        <f>+'2015-2016 LDC Savings Persisten'!CJ69</f>
        <v>0</v>
      </c>
      <c r="BQ86" s="602">
        <f>+'2015-2016 LDC Savings Persisten'!CK69</f>
        <v>0</v>
      </c>
      <c r="BR86" s="602">
        <f>+'2015-2016 LDC Savings Persisten'!CL69</f>
        <v>0</v>
      </c>
      <c r="BS86" s="602">
        <f>+'2015-2016 LDC Savings Persisten'!CM69</f>
        <v>0</v>
      </c>
      <c r="BT86" s="602">
        <f>+'2015-2016 LDC Savings Persisten'!CN69</f>
        <v>0</v>
      </c>
    </row>
    <row r="87" spans="2:73">
      <c r="B87" s="1062"/>
      <c r="C87" s="1062">
        <v>132</v>
      </c>
      <c r="D87" s="1062" t="s">
        <v>654</v>
      </c>
      <c r="E87" s="1062" t="s">
        <v>1270</v>
      </c>
      <c r="F87" s="1062"/>
      <c r="G87" s="1062"/>
      <c r="H87" s="1062">
        <v>2015</v>
      </c>
      <c r="I87" s="558" t="s">
        <v>569</v>
      </c>
      <c r="J87" s="558" t="s">
        <v>575</v>
      </c>
      <c r="K87" s="39"/>
      <c r="L87" s="601"/>
      <c r="M87" s="602"/>
      <c r="N87" s="602"/>
      <c r="O87" s="602"/>
      <c r="P87" s="602"/>
      <c r="Q87" s="602"/>
      <c r="R87" s="602"/>
      <c r="S87" s="602">
        <f>+'2015-2016 LDC Savings Persisten'!CU142</f>
        <v>9</v>
      </c>
      <c r="T87" s="602">
        <f>+'2015-2016 LDC Savings Persisten'!CV142</f>
        <v>9</v>
      </c>
      <c r="U87" s="602">
        <f>+'2015-2016 LDC Savings Persisten'!CW142</f>
        <v>9</v>
      </c>
      <c r="V87" s="602">
        <f>+'2015-2016 LDC Savings Persisten'!CX142</f>
        <v>9</v>
      </c>
      <c r="W87" s="602">
        <f>+'2015-2016 LDC Savings Persisten'!CY142</f>
        <v>9</v>
      </c>
      <c r="X87" s="602">
        <f>+'2015-2016 LDC Savings Persisten'!CZ142</f>
        <v>9</v>
      </c>
      <c r="Y87" s="602">
        <f>+'2015-2016 LDC Savings Persisten'!DA142</f>
        <v>9</v>
      </c>
      <c r="Z87" s="602">
        <f>+'2015-2016 LDC Savings Persisten'!DB142</f>
        <v>9</v>
      </c>
      <c r="AA87" s="602">
        <f>+'2015-2016 LDC Savings Persisten'!DC142</f>
        <v>9</v>
      </c>
      <c r="AB87" s="602">
        <f>+'2015-2016 LDC Savings Persisten'!DD142</f>
        <v>9</v>
      </c>
      <c r="AC87" s="602">
        <f>+'2015-2016 LDC Savings Persisten'!DE142</f>
        <v>9</v>
      </c>
      <c r="AD87" s="602">
        <f>+'2015-2016 LDC Savings Persisten'!DF142</f>
        <v>9</v>
      </c>
      <c r="AE87" s="602">
        <f>+'2015-2016 LDC Savings Persisten'!DG142</f>
        <v>9</v>
      </c>
      <c r="AF87" s="602">
        <f>+'2015-2016 LDC Savings Persisten'!DH142</f>
        <v>9</v>
      </c>
      <c r="AG87" s="602">
        <f>+'2015-2016 LDC Savings Persisten'!DI142</f>
        <v>9</v>
      </c>
      <c r="AH87" s="602">
        <f>+'2015-2016 LDC Savings Persisten'!DJ142</f>
        <v>8</v>
      </c>
      <c r="AI87" s="602">
        <f>+'2015-2016 LDC Savings Persisten'!DK142</f>
        <v>0</v>
      </c>
      <c r="AJ87" s="602">
        <f>+'2015-2016 LDC Savings Persisten'!DL142</f>
        <v>0</v>
      </c>
      <c r="AK87" s="602">
        <f>+'2015-2016 LDC Savings Persisten'!DM142</f>
        <v>0</v>
      </c>
      <c r="AL87" s="602">
        <f>+'2015-2016 LDC Savings Persisten'!DN142</f>
        <v>0</v>
      </c>
      <c r="AM87" s="602">
        <f>+'2015-2016 LDC Savings Persisten'!DO142</f>
        <v>0</v>
      </c>
      <c r="AN87" s="602">
        <f>+'2015-2016 LDC Savings Persisten'!DP142</f>
        <v>0</v>
      </c>
      <c r="AO87" s="602">
        <f>+'2015-2016 LDC Savings Persisten'!DQ142</f>
        <v>0</v>
      </c>
      <c r="AP87" s="39"/>
      <c r="AQ87" s="601"/>
      <c r="AR87" s="602"/>
      <c r="AS87" s="602"/>
      <c r="AT87" s="602"/>
      <c r="AU87" s="602"/>
      <c r="AV87" s="602"/>
      <c r="AW87" s="602"/>
      <c r="AX87" s="602">
        <f>+'2015-2016 LDC Savings Persisten'!BR142</f>
        <v>16483</v>
      </c>
      <c r="AY87" s="602">
        <f>+'2015-2016 LDC Savings Persisten'!BS142</f>
        <v>16483</v>
      </c>
      <c r="AZ87" s="602">
        <f>+'2015-2016 LDC Savings Persisten'!BT142</f>
        <v>16483</v>
      </c>
      <c r="BA87" s="602">
        <f>+'2015-2016 LDC Savings Persisten'!BU142</f>
        <v>16483</v>
      </c>
      <c r="BB87" s="602">
        <f>+'2015-2016 LDC Savings Persisten'!BV142</f>
        <v>16483</v>
      </c>
      <c r="BC87" s="602">
        <f>+'2015-2016 LDC Savings Persisten'!BW142</f>
        <v>16483</v>
      </c>
      <c r="BD87" s="602">
        <f>+'2015-2016 LDC Savings Persisten'!BX142</f>
        <v>16483</v>
      </c>
      <c r="BE87" s="602">
        <f>+'2015-2016 LDC Savings Persisten'!BY142</f>
        <v>16483</v>
      </c>
      <c r="BF87" s="602">
        <f>+'2015-2016 LDC Savings Persisten'!BZ142</f>
        <v>16483</v>
      </c>
      <c r="BG87" s="602">
        <f>+'2015-2016 LDC Savings Persisten'!CA142</f>
        <v>16483</v>
      </c>
      <c r="BH87" s="602">
        <f>+'2015-2016 LDC Savings Persisten'!CB142</f>
        <v>16483</v>
      </c>
      <c r="BI87" s="602">
        <f>+'2015-2016 LDC Savings Persisten'!CC142</f>
        <v>16483</v>
      </c>
      <c r="BJ87" s="602">
        <f>+'2015-2016 LDC Savings Persisten'!CD142</f>
        <v>16483</v>
      </c>
      <c r="BK87" s="602">
        <f>+'2015-2016 LDC Savings Persisten'!CE142</f>
        <v>16483</v>
      </c>
      <c r="BL87" s="602">
        <f>+'2015-2016 LDC Savings Persisten'!CF142</f>
        <v>16483</v>
      </c>
      <c r="BM87" s="602">
        <f>+'2015-2016 LDC Savings Persisten'!CG142</f>
        <v>15907</v>
      </c>
      <c r="BN87" s="602">
        <f>+'2015-2016 LDC Savings Persisten'!CH142</f>
        <v>0</v>
      </c>
      <c r="BO87" s="602">
        <f>+'2015-2016 LDC Savings Persisten'!CI142</f>
        <v>0</v>
      </c>
      <c r="BP87" s="602">
        <f>+'2015-2016 LDC Savings Persisten'!CJ142</f>
        <v>0</v>
      </c>
      <c r="BQ87" s="602">
        <f>+'2015-2016 LDC Savings Persisten'!CK142</f>
        <v>0</v>
      </c>
      <c r="BR87" s="602">
        <f>+'2015-2016 LDC Savings Persisten'!CL142</f>
        <v>0</v>
      </c>
      <c r="BS87" s="602">
        <f>+'2015-2016 LDC Savings Persisten'!CM142</f>
        <v>0</v>
      </c>
      <c r="BT87" s="602">
        <f>+'2015-2016 LDC Savings Persisten'!CN142</f>
        <v>0</v>
      </c>
    </row>
    <row r="88" spans="2:73">
      <c r="B88" s="1062"/>
      <c r="C88" s="1062">
        <v>60</v>
      </c>
      <c r="D88" s="1062" t="s">
        <v>654</v>
      </c>
      <c r="E88" s="1062" t="s">
        <v>1270</v>
      </c>
      <c r="F88" s="1062"/>
      <c r="G88" s="1062"/>
      <c r="H88" s="1062">
        <v>2015</v>
      </c>
      <c r="I88" s="558" t="s">
        <v>569</v>
      </c>
      <c r="J88" s="558" t="s">
        <v>582</v>
      </c>
      <c r="K88" s="39"/>
      <c r="L88" s="601"/>
      <c r="M88" s="602"/>
      <c r="N88" s="602"/>
      <c r="O88" s="602"/>
      <c r="P88" s="602"/>
      <c r="Q88" s="602"/>
      <c r="R88" s="602"/>
      <c r="S88" s="602">
        <f>+'2015-2016 LDC Savings Persisten'!CU67</f>
        <v>237</v>
      </c>
      <c r="T88" s="602">
        <f>+'2015-2016 LDC Savings Persisten'!CV67</f>
        <v>237</v>
      </c>
      <c r="U88" s="602">
        <f>+'2015-2016 LDC Savings Persisten'!CW67</f>
        <v>237</v>
      </c>
      <c r="V88" s="602">
        <f>+'2015-2016 LDC Savings Persisten'!CX67</f>
        <v>237</v>
      </c>
      <c r="W88" s="602">
        <f>+'2015-2016 LDC Savings Persisten'!CY67</f>
        <v>237</v>
      </c>
      <c r="X88" s="602">
        <f>+'2015-2016 LDC Savings Persisten'!CZ67</f>
        <v>237</v>
      </c>
      <c r="Y88" s="602">
        <f>+'2015-2016 LDC Savings Persisten'!DA67</f>
        <v>237</v>
      </c>
      <c r="Z88" s="602">
        <f>+'2015-2016 LDC Savings Persisten'!DB67</f>
        <v>237</v>
      </c>
      <c r="AA88" s="602">
        <f>+'2015-2016 LDC Savings Persisten'!DC67</f>
        <v>237</v>
      </c>
      <c r="AB88" s="602">
        <f>+'2015-2016 LDC Savings Persisten'!DD67</f>
        <v>237</v>
      </c>
      <c r="AC88" s="602">
        <f>+'2015-2016 LDC Savings Persisten'!DE67</f>
        <v>237</v>
      </c>
      <c r="AD88" s="602">
        <f>+'2015-2016 LDC Savings Persisten'!DF67</f>
        <v>237</v>
      </c>
      <c r="AE88" s="602">
        <f>+'2015-2016 LDC Savings Persisten'!DG67</f>
        <v>237</v>
      </c>
      <c r="AF88" s="602">
        <f>+'2015-2016 LDC Savings Persisten'!DH67</f>
        <v>237</v>
      </c>
      <c r="AG88" s="602">
        <f>+'2015-2016 LDC Savings Persisten'!DI67</f>
        <v>237</v>
      </c>
      <c r="AH88" s="602">
        <f>+'2015-2016 LDC Savings Persisten'!DJ67</f>
        <v>214</v>
      </c>
      <c r="AI88" s="602">
        <f>+'2015-2016 LDC Savings Persisten'!DK67</f>
        <v>0</v>
      </c>
      <c r="AJ88" s="602">
        <f>+'2015-2016 LDC Savings Persisten'!DL67</f>
        <v>0</v>
      </c>
      <c r="AK88" s="602">
        <f>+'2015-2016 LDC Savings Persisten'!DM67</f>
        <v>0</v>
      </c>
      <c r="AL88" s="602">
        <f>+'2015-2016 LDC Savings Persisten'!DN67</f>
        <v>0</v>
      </c>
      <c r="AM88" s="602">
        <f>+'2015-2016 LDC Savings Persisten'!DO67</f>
        <v>0</v>
      </c>
      <c r="AN88" s="602">
        <f>+'2015-2016 LDC Savings Persisten'!DP67</f>
        <v>0</v>
      </c>
      <c r="AO88" s="602">
        <f>+'2015-2016 LDC Savings Persisten'!DQ67</f>
        <v>0</v>
      </c>
      <c r="AP88" s="39"/>
      <c r="AQ88" s="604"/>
      <c r="AR88" s="605"/>
      <c r="AS88" s="605"/>
      <c r="AT88" s="605"/>
      <c r="AU88" s="605"/>
      <c r="AV88" s="605"/>
      <c r="AW88" s="605"/>
      <c r="AX88" s="605">
        <f>+'2015-2016 LDC Savings Persisten'!BR67</f>
        <v>450464</v>
      </c>
      <c r="AY88" s="605">
        <f>+'2015-2016 LDC Savings Persisten'!BS67</f>
        <v>450464</v>
      </c>
      <c r="AZ88" s="605">
        <f>+'2015-2016 LDC Savings Persisten'!BT67</f>
        <v>450464</v>
      </c>
      <c r="BA88" s="605">
        <f>+'2015-2016 LDC Savings Persisten'!BU67</f>
        <v>450464</v>
      </c>
      <c r="BB88" s="605">
        <f>+'2015-2016 LDC Savings Persisten'!BV67</f>
        <v>450464</v>
      </c>
      <c r="BC88" s="605">
        <f>+'2015-2016 LDC Savings Persisten'!BW67</f>
        <v>450464</v>
      </c>
      <c r="BD88" s="605">
        <f>+'2015-2016 LDC Savings Persisten'!BX67</f>
        <v>450464</v>
      </c>
      <c r="BE88" s="605">
        <f>+'2015-2016 LDC Savings Persisten'!BY67</f>
        <v>450464</v>
      </c>
      <c r="BF88" s="605">
        <f>+'2015-2016 LDC Savings Persisten'!BZ67</f>
        <v>450464</v>
      </c>
      <c r="BG88" s="605">
        <f>+'2015-2016 LDC Savings Persisten'!CA67</f>
        <v>450464</v>
      </c>
      <c r="BH88" s="605">
        <f>+'2015-2016 LDC Savings Persisten'!CB67</f>
        <v>450464</v>
      </c>
      <c r="BI88" s="605">
        <f>+'2015-2016 LDC Savings Persisten'!CC67</f>
        <v>450464</v>
      </c>
      <c r="BJ88" s="605">
        <f>+'2015-2016 LDC Savings Persisten'!CD67</f>
        <v>450464</v>
      </c>
      <c r="BK88" s="605">
        <f>+'2015-2016 LDC Savings Persisten'!CE67</f>
        <v>450464</v>
      </c>
      <c r="BL88" s="605">
        <f>+'2015-2016 LDC Savings Persisten'!CF67</f>
        <v>450464</v>
      </c>
      <c r="BM88" s="605">
        <f>+'2015-2016 LDC Savings Persisten'!CG67</f>
        <v>430305</v>
      </c>
      <c r="BN88" s="605">
        <f>+'2015-2016 LDC Savings Persisten'!CH67</f>
        <v>0</v>
      </c>
      <c r="BO88" s="605">
        <f>+'2015-2016 LDC Savings Persisten'!CI67</f>
        <v>0</v>
      </c>
      <c r="BP88" s="605">
        <f>+'2015-2016 LDC Savings Persisten'!CJ67</f>
        <v>0</v>
      </c>
      <c r="BQ88" s="605">
        <f>+'2015-2016 LDC Savings Persisten'!CK67</f>
        <v>0</v>
      </c>
      <c r="BR88" s="605">
        <f>+'2015-2016 LDC Savings Persisten'!CL67</f>
        <v>0</v>
      </c>
      <c r="BS88" s="605">
        <f>+'2015-2016 LDC Savings Persisten'!CM67</f>
        <v>0</v>
      </c>
      <c r="BT88" s="605">
        <f>+'2015-2016 LDC Savings Persisten'!CN67</f>
        <v>0</v>
      </c>
    </row>
    <row r="89" spans="2:73">
      <c r="B89" s="1062"/>
      <c r="C89" s="1062">
        <v>70</v>
      </c>
      <c r="D89" s="1062" t="s">
        <v>108</v>
      </c>
      <c r="E89" s="1062" t="s">
        <v>1270</v>
      </c>
      <c r="F89" s="1062"/>
      <c r="G89" s="1062"/>
      <c r="H89" s="1062">
        <v>2015</v>
      </c>
      <c r="I89" s="558" t="s">
        <v>569</v>
      </c>
      <c r="J89" s="558" t="s">
        <v>582</v>
      </c>
      <c r="K89" s="39"/>
      <c r="L89" s="601"/>
      <c r="M89" s="602"/>
      <c r="N89" s="602"/>
      <c r="O89" s="602"/>
      <c r="P89" s="602"/>
      <c r="Q89" s="602"/>
      <c r="R89" s="602"/>
      <c r="S89" s="602">
        <f>+'2015-2016 LDC Savings Persisten'!CU77</f>
        <v>8</v>
      </c>
      <c r="T89" s="602">
        <f>+'2015-2016 LDC Savings Persisten'!CV77</f>
        <v>8</v>
      </c>
      <c r="U89" s="602">
        <f>+'2015-2016 LDC Savings Persisten'!CW77</f>
        <v>8</v>
      </c>
      <c r="V89" s="602">
        <f>+'2015-2016 LDC Savings Persisten'!CX77</f>
        <v>8</v>
      </c>
      <c r="W89" s="602">
        <f>+'2015-2016 LDC Savings Persisten'!CY77</f>
        <v>8</v>
      </c>
      <c r="X89" s="602">
        <f>+'2015-2016 LDC Savings Persisten'!CZ77</f>
        <v>6</v>
      </c>
      <c r="Y89" s="602">
        <f>+'2015-2016 LDC Savings Persisten'!DA77</f>
        <v>6</v>
      </c>
      <c r="Z89" s="602">
        <f>+'2015-2016 LDC Savings Persisten'!DB77</f>
        <v>5</v>
      </c>
      <c r="AA89" s="602">
        <f>+'2015-2016 LDC Savings Persisten'!DC77</f>
        <v>5</v>
      </c>
      <c r="AB89" s="602">
        <f>+'2015-2016 LDC Savings Persisten'!DD77</f>
        <v>4</v>
      </c>
      <c r="AC89" s="602">
        <f>+'2015-2016 LDC Savings Persisten'!DE77</f>
        <v>4</v>
      </c>
      <c r="AD89" s="602">
        <f>+'2015-2016 LDC Savings Persisten'!DF77</f>
        <v>1</v>
      </c>
      <c r="AE89" s="602">
        <f>+'2015-2016 LDC Savings Persisten'!DG77</f>
        <v>1</v>
      </c>
      <c r="AF89" s="602">
        <f>+'2015-2016 LDC Savings Persisten'!DH77</f>
        <v>1</v>
      </c>
      <c r="AG89" s="602">
        <f>+'2015-2016 LDC Savings Persisten'!DI77</f>
        <v>1</v>
      </c>
      <c r="AH89" s="602">
        <f>+'2015-2016 LDC Savings Persisten'!DJ77</f>
        <v>1</v>
      </c>
      <c r="AI89" s="602">
        <f>+'2015-2016 LDC Savings Persisten'!DK77</f>
        <v>1</v>
      </c>
      <c r="AJ89" s="602">
        <f>+'2015-2016 LDC Savings Persisten'!DL77</f>
        <v>1</v>
      </c>
      <c r="AK89" s="602">
        <f>+'2015-2016 LDC Savings Persisten'!DM77</f>
        <v>0</v>
      </c>
      <c r="AL89" s="602">
        <f>+'2015-2016 LDC Savings Persisten'!DN77</f>
        <v>0</v>
      </c>
      <c r="AM89" s="602">
        <f>+'2015-2016 LDC Savings Persisten'!DO77</f>
        <v>0</v>
      </c>
      <c r="AN89" s="602">
        <f>+'2015-2016 LDC Savings Persisten'!DP77</f>
        <v>0</v>
      </c>
      <c r="AO89" s="602">
        <f>+'2015-2016 LDC Savings Persisten'!DQ77</f>
        <v>0</v>
      </c>
      <c r="AP89" s="39"/>
      <c r="AQ89" s="599"/>
      <c r="AR89" s="600"/>
      <c r="AS89" s="600"/>
      <c r="AT89" s="600"/>
      <c r="AU89" s="600"/>
      <c r="AV89" s="600"/>
      <c r="AW89" s="600"/>
      <c r="AX89" s="600">
        <f>+'2015-2016 LDC Savings Persisten'!BR77</f>
        <v>81371</v>
      </c>
      <c r="AY89" s="600">
        <f>+'2015-2016 LDC Savings Persisten'!BS77</f>
        <v>80881</v>
      </c>
      <c r="AZ89" s="600">
        <f>+'2015-2016 LDC Savings Persisten'!BT77</f>
        <v>80881</v>
      </c>
      <c r="BA89" s="600">
        <f>+'2015-2016 LDC Savings Persisten'!BU77</f>
        <v>79725</v>
      </c>
      <c r="BB89" s="600">
        <f>+'2015-2016 LDC Savings Persisten'!BV77</f>
        <v>79525</v>
      </c>
      <c r="BC89" s="600">
        <f>+'2015-2016 LDC Savings Persisten'!BW77</f>
        <v>43881</v>
      </c>
      <c r="BD89" s="600">
        <f>+'2015-2016 LDC Savings Persisten'!BX77</f>
        <v>43603</v>
      </c>
      <c r="BE89" s="600">
        <f>+'2015-2016 LDC Savings Persisten'!BY77</f>
        <v>35478</v>
      </c>
      <c r="BF89" s="600">
        <f>+'2015-2016 LDC Savings Persisten'!BZ77</f>
        <v>35478</v>
      </c>
      <c r="BG89" s="600">
        <f>+'2015-2016 LDC Savings Persisten'!CA77</f>
        <v>34673</v>
      </c>
      <c r="BH89" s="600">
        <f>+'2015-2016 LDC Savings Persisten'!CB77</f>
        <v>34673</v>
      </c>
      <c r="BI89" s="600">
        <f>+'2015-2016 LDC Savings Persisten'!CC77</f>
        <v>6298</v>
      </c>
      <c r="BJ89" s="600">
        <f>+'2015-2016 LDC Savings Persisten'!CD77</f>
        <v>4762</v>
      </c>
      <c r="BK89" s="600">
        <f>+'2015-2016 LDC Savings Persisten'!CE77</f>
        <v>4762</v>
      </c>
      <c r="BL89" s="600">
        <f>+'2015-2016 LDC Savings Persisten'!CF77</f>
        <v>4762</v>
      </c>
      <c r="BM89" s="600">
        <f>+'2015-2016 LDC Savings Persisten'!CG77</f>
        <v>4762</v>
      </c>
      <c r="BN89" s="600">
        <f>+'2015-2016 LDC Savings Persisten'!CH77</f>
        <v>4762</v>
      </c>
      <c r="BO89" s="600">
        <f>+'2015-2016 LDC Savings Persisten'!CI77</f>
        <v>4762</v>
      </c>
      <c r="BP89" s="600">
        <f>+'2015-2016 LDC Savings Persisten'!CJ77</f>
        <v>0</v>
      </c>
      <c r="BQ89" s="600">
        <f>+'2015-2016 LDC Savings Persisten'!CK77</f>
        <v>0</v>
      </c>
      <c r="BR89" s="600">
        <f>+'2015-2016 LDC Savings Persisten'!CL77</f>
        <v>0</v>
      </c>
      <c r="BS89" s="600">
        <f>+'2015-2016 LDC Savings Persisten'!CM77</f>
        <v>0</v>
      </c>
      <c r="BT89" s="600">
        <f>+'2015-2016 LDC Savings Persisten'!CN77</f>
        <v>0</v>
      </c>
    </row>
    <row r="90" spans="2:73">
      <c r="B90" s="1062"/>
      <c r="C90" s="1062">
        <v>65</v>
      </c>
      <c r="D90" s="1062" t="s">
        <v>102</v>
      </c>
      <c r="E90" s="1062" t="s">
        <v>1270</v>
      </c>
      <c r="F90" s="1062"/>
      <c r="G90" s="1062"/>
      <c r="H90" s="1062">
        <v>2015</v>
      </c>
      <c r="I90" s="558" t="s">
        <v>569</v>
      </c>
      <c r="J90" s="558" t="s">
        <v>582</v>
      </c>
      <c r="K90" s="39"/>
      <c r="L90" s="601"/>
      <c r="M90" s="602"/>
      <c r="N90" s="602"/>
      <c r="O90" s="602"/>
      <c r="P90" s="602"/>
      <c r="Q90" s="602"/>
      <c r="R90" s="602"/>
      <c r="S90" s="602">
        <f>+'2015-2016 LDC Savings Persisten'!CU72</f>
        <v>7</v>
      </c>
      <c r="T90" s="602">
        <f>+'2015-2016 LDC Savings Persisten'!CV72</f>
        <v>7</v>
      </c>
      <c r="U90" s="602">
        <f>+'2015-2016 LDC Savings Persisten'!CW72</f>
        <v>7</v>
      </c>
      <c r="V90" s="602">
        <f>+'2015-2016 LDC Savings Persisten'!CX72</f>
        <v>7</v>
      </c>
      <c r="W90" s="602">
        <f>+'2015-2016 LDC Savings Persisten'!CY72</f>
        <v>7</v>
      </c>
      <c r="X90" s="602">
        <f>+'2015-2016 LDC Savings Persisten'!CZ72</f>
        <v>6</v>
      </c>
      <c r="Y90" s="602">
        <f>+'2015-2016 LDC Savings Persisten'!DA72</f>
        <v>6</v>
      </c>
      <c r="Z90" s="602">
        <f>+'2015-2016 LDC Savings Persisten'!DB72</f>
        <v>5</v>
      </c>
      <c r="AA90" s="602">
        <f>+'2015-2016 LDC Savings Persisten'!DC72</f>
        <v>5</v>
      </c>
      <c r="AB90" s="602">
        <f>+'2015-2016 LDC Savings Persisten'!DD72</f>
        <v>1</v>
      </c>
      <c r="AC90" s="602">
        <f>+'2015-2016 LDC Savings Persisten'!DE72</f>
        <v>1</v>
      </c>
      <c r="AD90" s="602">
        <f>+'2015-2016 LDC Savings Persisten'!DF72</f>
        <v>1</v>
      </c>
      <c r="AE90" s="602">
        <f>+'2015-2016 LDC Savings Persisten'!DG72</f>
        <v>0</v>
      </c>
      <c r="AF90" s="602">
        <f>+'2015-2016 LDC Savings Persisten'!DH72</f>
        <v>0</v>
      </c>
      <c r="AG90" s="602">
        <f>+'2015-2016 LDC Savings Persisten'!DI72</f>
        <v>0</v>
      </c>
      <c r="AH90" s="602">
        <f>+'2015-2016 LDC Savings Persisten'!DJ72</f>
        <v>0</v>
      </c>
      <c r="AI90" s="602">
        <f>+'2015-2016 LDC Savings Persisten'!DK72</f>
        <v>0</v>
      </c>
      <c r="AJ90" s="602">
        <f>+'2015-2016 LDC Savings Persisten'!DL72</f>
        <v>0</v>
      </c>
      <c r="AK90" s="602">
        <f>+'2015-2016 LDC Savings Persisten'!DM72</f>
        <v>0</v>
      </c>
      <c r="AL90" s="602">
        <f>+'2015-2016 LDC Savings Persisten'!DN72</f>
        <v>0</v>
      </c>
      <c r="AM90" s="602">
        <f>+'2015-2016 LDC Savings Persisten'!DO72</f>
        <v>0</v>
      </c>
      <c r="AN90" s="602">
        <f>+'2015-2016 LDC Savings Persisten'!DP72</f>
        <v>0</v>
      </c>
      <c r="AO90" s="602">
        <f>+'2015-2016 LDC Savings Persisten'!DQ72</f>
        <v>0</v>
      </c>
      <c r="AP90" s="39"/>
      <c r="AQ90" s="601"/>
      <c r="AR90" s="602"/>
      <c r="AS90" s="602"/>
      <c r="AT90" s="602"/>
      <c r="AU90" s="602"/>
      <c r="AV90" s="602"/>
      <c r="AW90" s="602"/>
      <c r="AX90" s="602">
        <f>+'2015-2016 LDC Savings Persisten'!BR72</f>
        <v>34950</v>
      </c>
      <c r="AY90" s="602">
        <f>+'2015-2016 LDC Savings Persisten'!BS72</f>
        <v>34950</v>
      </c>
      <c r="AZ90" s="602">
        <f>+'2015-2016 LDC Savings Persisten'!BT72</f>
        <v>34950</v>
      </c>
      <c r="BA90" s="602">
        <f>+'2015-2016 LDC Savings Persisten'!BU72</f>
        <v>34950</v>
      </c>
      <c r="BB90" s="602">
        <f>+'2015-2016 LDC Savings Persisten'!BV72</f>
        <v>34950</v>
      </c>
      <c r="BC90" s="602">
        <f>+'2015-2016 LDC Savings Persisten'!BW72</f>
        <v>31171</v>
      </c>
      <c r="BD90" s="602">
        <f>+'2015-2016 LDC Savings Persisten'!BX72</f>
        <v>31171</v>
      </c>
      <c r="BE90" s="602">
        <f>+'2015-2016 LDC Savings Persisten'!BY72</f>
        <v>29642</v>
      </c>
      <c r="BF90" s="602">
        <f>+'2015-2016 LDC Savings Persisten'!BZ72</f>
        <v>29642</v>
      </c>
      <c r="BG90" s="602">
        <f>+'2015-2016 LDC Savings Persisten'!CA72</f>
        <v>2083</v>
      </c>
      <c r="BH90" s="602">
        <f>+'2015-2016 LDC Savings Persisten'!CB72</f>
        <v>2083</v>
      </c>
      <c r="BI90" s="602">
        <f>+'2015-2016 LDC Savings Persisten'!CC72</f>
        <v>2083</v>
      </c>
      <c r="BJ90" s="602">
        <f>+'2015-2016 LDC Savings Persisten'!CD72</f>
        <v>0</v>
      </c>
      <c r="BK90" s="602">
        <f>+'2015-2016 LDC Savings Persisten'!CE72</f>
        <v>0</v>
      </c>
      <c r="BL90" s="602">
        <f>+'2015-2016 LDC Savings Persisten'!CF72</f>
        <v>0</v>
      </c>
      <c r="BM90" s="602">
        <f>+'2015-2016 LDC Savings Persisten'!CG72</f>
        <v>0</v>
      </c>
      <c r="BN90" s="602">
        <f>+'2015-2016 LDC Savings Persisten'!CH72</f>
        <v>0</v>
      </c>
      <c r="BO90" s="602">
        <f>+'2015-2016 LDC Savings Persisten'!CI72</f>
        <v>0</v>
      </c>
      <c r="BP90" s="602">
        <f>+'2015-2016 LDC Savings Persisten'!CJ72</f>
        <v>0</v>
      </c>
      <c r="BQ90" s="602">
        <f>+'2015-2016 LDC Savings Persisten'!CK72</f>
        <v>0</v>
      </c>
      <c r="BR90" s="602">
        <f>+'2015-2016 LDC Savings Persisten'!CL72</f>
        <v>0</v>
      </c>
      <c r="BS90" s="602">
        <f>+'2015-2016 LDC Savings Persisten'!CM72</f>
        <v>0</v>
      </c>
      <c r="BT90" s="602">
        <f>+'2015-2016 LDC Savings Persisten'!CN72</f>
        <v>0</v>
      </c>
    </row>
    <row r="91" spans="2:73">
      <c r="B91" s="1062"/>
      <c r="C91" s="1062">
        <v>68</v>
      </c>
      <c r="D91" s="1062" t="s">
        <v>106</v>
      </c>
      <c r="E91" s="1062" t="s">
        <v>1270</v>
      </c>
      <c r="F91" s="1062"/>
      <c r="G91" s="1062"/>
      <c r="H91" s="1062">
        <v>2015</v>
      </c>
      <c r="I91" s="558" t="s">
        <v>569</v>
      </c>
      <c r="J91" s="558" t="s">
        <v>582</v>
      </c>
      <c r="K91" s="39"/>
      <c r="L91" s="601"/>
      <c r="M91" s="602"/>
      <c r="N91" s="602"/>
      <c r="O91" s="602"/>
      <c r="P91" s="602"/>
      <c r="Q91" s="602"/>
      <c r="R91" s="602"/>
      <c r="S91" s="602">
        <f>+'2015-2016 LDC Savings Persisten'!CU75</f>
        <v>6</v>
      </c>
      <c r="T91" s="602">
        <f>+'2015-2016 LDC Savings Persisten'!CV75</f>
        <v>6</v>
      </c>
      <c r="U91" s="602">
        <f>+'2015-2016 LDC Savings Persisten'!CW75</f>
        <v>6</v>
      </c>
      <c r="V91" s="602">
        <f>+'2015-2016 LDC Savings Persisten'!CX75</f>
        <v>6</v>
      </c>
      <c r="W91" s="602">
        <f>+'2015-2016 LDC Savings Persisten'!CY75</f>
        <v>6</v>
      </c>
      <c r="X91" s="602">
        <f>+'2015-2016 LDC Savings Persisten'!CZ75</f>
        <v>6</v>
      </c>
      <c r="Y91" s="602">
        <f>+'2015-2016 LDC Savings Persisten'!DA75</f>
        <v>6</v>
      </c>
      <c r="Z91" s="602">
        <f>+'2015-2016 LDC Savings Persisten'!DB75</f>
        <v>0</v>
      </c>
      <c r="AA91" s="602">
        <f>+'2015-2016 LDC Savings Persisten'!DC75</f>
        <v>0</v>
      </c>
      <c r="AB91" s="602">
        <f>+'2015-2016 LDC Savings Persisten'!DD75</f>
        <v>0</v>
      </c>
      <c r="AC91" s="602">
        <f>+'2015-2016 LDC Savings Persisten'!DE75</f>
        <v>0</v>
      </c>
      <c r="AD91" s="602">
        <f>+'2015-2016 LDC Savings Persisten'!DF75</f>
        <v>0</v>
      </c>
      <c r="AE91" s="602">
        <f>+'2015-2016 LDC Savings Persisten'!DG75</f>
        <v>0</v>
      </c>
      <c r="AF91" s="602">
        <f>+'2015-2016 LDC Savings Persisten'!DH75</f>
        <v>0</v>
      </c>
      <c r="AG91" s="602">
        <f>+'2015-2016 LDC Savings Persisten'!DI75</f>
        <v>0</v>
      </c>
      <c r="AH91" s="602">
        <f>+'2015-2016 LDC Savings Persisten'!DJ75</f>
        <v>0</v>
      </c>
      <c r="AI91" s="602">
        <f>+'2015-2016 LDC Savings Persisten'!DK75</f>
        <v>0</v>
      </c>
      <c r="AJ91" s="602">
        <f>+'2015-2016 LDC Savings Persisten'!DL75</f>
        <v>0</v>
      </c>
      <c r="AK91" s="602">
        <f>+'2015-2016 LDC Savings Persisten'!DM75</f>
        <v>0</v>
      </c>
      <c r="AL91" s="602">
        <f>+'2015-2016 LDC Savings Persisten'!DN75</f>
        <v>0</v>
      </c>
      <c r="AM91" s="602">
        <f>+'2015-2016 LDC Savings Persisten'!DO75</f>
        <v>0</v>
      </c>
      <c r="AN91" s="602">
        <f>+'2015-2016 LDC Savings Persisten'!DP75</f>
        <v>0</v>
      </c>
      <c r="AO91" s="602">
        <f>+'2015-2016 LDC Savings Persisten'!DQ75</f>
        <v>0</v>
      </c>
      <c r="AP91" s="39"/>
      <c r="AQ91" s="601"/>
      <c r="AR91" s="602"/>
      <c r="AS91" s="602"/>
      <c r="AT91" s="602"/>
      <c r="AU91" s="602"/>
      <c r="AV91" s="602"/>
      <c r="AW91" s="602"/>
      <c r="AX91" s="602">
        <f>+'2015-2016 LDC Savings Persisten'!BR75</f>
        <v>21762</v>
      </c>
      <c r="AY91" s="602">
        <f>+'2015-2016 LDC Savings Persisten'!BS75</f>
        <v>21762</v>
      </c>
      <c r="AZ91" s="602">
        <f>+'2015-2016 LDC Savings Persisten'!BT75</f>
        <v>21762</v>
      </c>
      <c r="BA91" s="602">
        <f>+'2015-2016 LDC Savings Persisten'!BU75</f>
        <v>21762</v>
      </c>
      <c r="BB91" s="602">
        <f>+'2015-2016 LDC Savings Persisten'!BV75</f>
        <v>21762</v>
      </c>
      <c r="BC91" s="602">
        <f>+'2015-2016 LDC Savings Persisten'!BW75</f>
        <v>21762</v>
      </c>
      <c r="BD91" s="602">
        <f>+'2015-2016 LDC Savings Persisten'!BX75</f>
        <v>21762</v>
      </c>
      <c r="BE91" s="602">
        <f>+'2015-2016 LDC Savings Persisten'!BY75</f>
        <v>0</v>
      </c>
      <c r="BF91" s="602">
        <f>+'2015-2016 LDC Savings Persisten'!BZ75</f>
        <v>0</v>
      </c>
      <c r="BG91" s="602">
        <f>+'2015-2016 LDC Savings Persisten'!CA75</f>
        <v>0</v>
      </c>
      <c r="BH91" s="602">
        <f>+'2015-2016 LDC Savings Persisten'!CB75</f>
        <v>0</v>
      </c>
      <c r="BI91" s="602">
        <f>+'2015-2016 LDC Savings Persisten'!CC75</f>
        <v>0</v>
      </c>
      <c r="BJ91" s="602">
        <f>+'2015-2016 LDC Savings Persisten'!CD75</f>
        <v>0</v>
      </c>
      <c r="BK91" s="602">
        <f>+'2015-2016 LDC Savings Persisten'!CE75</f>
        <v>0</v>
      </c>
      <c r="BL91" s="602">
        <f>+'2015-2016 LDC Savings Persisten'!CF75</f>
        <v>0</v>
      </c>
      <c r="BM91" s="602">
        <f>+'2015-2016 LDC Savings Persisten'!CG75</f>
        <v>0</v>
      </c>
      <c r="BN91" s="602">
        <f>+'2015-2016 LDC Savings Persisten'!CH75</f>
        <v>0</v>
      </c>
      <c r="BO91" s="602">
        <f>+'2015-2016 LDC Savings Persisten'!CI75</f>
        <v>0</v>
      </c>
      <c r="BP91" s="602">
        <f>+'2015-2016 LDC Savings Persisten'!CJ75</f>
        <v>0</v>
      </c>
      <c r="BQ91" s="602">
        <f>+'2015-2016 LDC Savings Persisten'!CK75</f>
        <v>0</v>
      </c>
      <c r="BR91" s="602">
        <f>+'2015-2016 LDC Savings Persisten'!CL75</f>
        <v>0</v>
      </c>
      <c r="BS91" s="602">
        <f>+'2015-2016 LDC Savings Persisten'!CM75</f>
        <v>0</v>
      </c>
      <c r="BT91" s="602">
        <f>+'2015-2016 LDC Savings Persisten'!CN75</f>
        <v>0</v>
      </c>
    </row>
    <row r="92" spans="2:73">
      <c r="B92" s="1062"/>
      <c r="C92" s="1062">
        <v>73</v>
      </c>
      <c r="D92" s="1062" t="s">
        <v>113</v>
      </c>
      <c r="E92" s="1062" t="s">
        <v>1270</v>
      </c>
      <c r="F92" s="1062"/>
      <c r="G92" s="1062"/>
      <c r="H92" s="1062">
        <v>2015</v>
      </c>
      <c r="I92" s="558" t="s">
        <v>569</v>
      </c>
      <c r="J92" s="558" t="s">
        <v>575</v>
      </c>
      <c r="K92" s="39"/>
      <c r="L92" s="601"/>
      <c r="M92" s="602"/>
      <c r="N92" s="602"/>
      <c r="O92" s="602"/>
      <c r="P92" s="602"/>
      <c r="Q92" s="602"/>
      <c r="R92" s="602"/>
      <c r="S92" s="602">
        <f>+'2015-2016 LDC Savings Persisten'!CU83</f>
        <v>4</v>
      </c>
      <c r="T92" s="602">
        <f>+'2015-2016 LDC Savings Persisten'!CV83</f>
        <v>4</v>
      </c>
      <c r="U92" s="602">
        <f>+'2015-2016 LDC Savings Persisten'!CW83</f>
        <v>4</v>
      </c>
      <c r="V92" s="602">
        <f>+'2015-2016 LDC Savings Persisten'!CX83</f>
        <v>4</v>
      </c>
      <c r="W92" s="602">
        <f>+'2015-2016 LDC Savings Persisten'!CY83</f>
        <v>4</v>
      </c>
      <c r="X92" s="602">
        <f>+'2015-2016 LDC Savings Persisten'!CZ83</f>
        <v>4</v>
      </c>
      <c r="Y92" s="602">
        <f>+'2015-2016 LDC Savings Persisten'!DA83</f>
        <v>4</v>
      </c>
      <c r="Z92" s="602">
        <f>+'2015-2016 LDC Savings Persisten'!DB83</f>
        <v>3</v>
      </c>
      <c r="AA92" s="602">
        <f>+'2015-2016 LDC Savings Persisten'!DC83</f>
        <v>3</v>
      </c>
      <c r="AB92" s="602">
        <f>+'2015-2016 LDC Savings Persisten'!DD83</f>
        <v>3</v>
      </c>
      <c r="AC92" s="602">
        <f>+'2015-2016 LDC Savings Persisten'!DE83</f>
        <v>3</v>
      </c>
      <c r="AD92" s="602">
        <f>+'2015-2016 LDC Savings Persisten'!DF83</f>
        <v>3</v>
      </c>
      <c r="AE92" s="602">
        <f>+'2015-2016 LDC Savings Persisten'!DG83</f>
        <v>3</v>
      </c>
      <c r="AF92" s="602">
        <f>+'2015-2016 LDC Savings Persisten'!DH83</f>
        <v>2</v>
      </c>
      <c r="AG92" s="602">
        <f>+'2015-2016 LDC Savings Persisten'!DI83</f>
        <v>2</v>
      </c>
      <c r="AH92" s="602">
        <f>+'2015-2016 LDC Savings Persisten'!DJ83</f>
        <v>2</v>
      </c>
      <c r="AI92" s="602">
        <f>+'2015-2016 LDC Savings Persisten'!DK83</f>
        <v>2</v>
      </c>
      <c r="AJ92" s="602">
        <f>+'2015-2016 LDC Savings Persisten'!DL83</f>
        <v>0</v>
      </c>
      <c r="AK92" s="602">
        <f>+'2015-2016 LDC Savings Persisten'!DM83</f>
        <v>0</v>
      </c>
      <c r="AL92" s="602">
        <f>+'2015-2016 LDC Savings Persisten'!DN83</f>
        <v>0</v>
      </c>
      <c r="AM92" s="602">
        <f>+'2015-2016 LDC Savings Persisten'!DO83</f>
        <v>0</v>
      </c>
      <c r="AN92" s="602">
        <f>+'2015-2016 LDC Savings Persisten'!DP83</f>
        <v>0</v>
      </c>
      <c r="AO92" s="602">
        <f>+'2015-2016 LDC Savings Persisten'!DQ83</f>
        <v>0</v>
      </c>
      <c r="AP92" s="39"/>
      <c r="AQ92" s="601"/>
      <c r="AR92" s="602"/>
      <c r="AS92" s="602"/>
      <c r="AT92" s="602"/>
      <c r="AU92" s="602"/>
      <c r="AV92" s="602"/>
      <c r="AW92" s="602"/>
      <c r="AX92" s="602">
        <f>+'2015-2016 LDC Savings Persisten'!BR83</f>
        <v>56781</v>
      </c>
      <c r="AY92" s="602">
        <f>+'2015-2016 LDC Savings Persisten'!BS83</f>
        <v>56781</v>
      </c>
      <c r="AZ92" s="602">
        <f>+'2015-2016 LDC Savings Persisten'!BT83</f>
        <v>56781</v>
      </c>
      <c r="BA92" s="602">
        <f>+'2015-2016 LDC Savings Persisten'!BU83</f>
        <v>56781</v>
      </c>
      <c r="BB92" s="602">
        <f>+'2015-2016 LDC Savings Persisten'!BV83</f>
        <v>56742</v>
      </c>
      <c r="BC92" s="602">
        <f>+'2015-2016 LDC Savings Persisten'!BW83</f>
        <v>56742</v>
      </c>
      <c r="BD92" s="602">
        <f>+'2015-2016 LDC Savings Persisten'!BX83</f>
        <v>56742</v>
      </c>
      <c r="BE92" s="602">
        <f>+'2015-2016 LDC Savings Persisten'!BY83</f>
        <v>53306</v>
      </c>
      <c r="BF92" s="602">
        <f>+'2015-2016 LDC Savings Persisten'!BZ83</f>
        <v>53212</v>
      </c>
      <c r="BG92" s="602">
        <f>+'2015-2016 LDC Savings Persisten'!CA83</f>
        <v>53212</v>
      </c>
      <c r="BH92" s="602">
        <f>+'2015-2016 LDC Savings Persisten'!CB83</f>
        <v>52935</v>
      </c>
      <c r="BI92" s="602">
        <f>+'2015-2016 LDC Savings Persisten'!CC83</f>
        <v>52935</v>
      </c>
      <c r="BJ92" s="602">
        <f>+'2015-2016 LDC Savings Persisten'!CD83</f>
        <v>52815</v>
      </c>
      <c r="BK92" s="602">
        <f>+'2015-2016 LDC Savings Persisten'!CE83</f>
        <v>29297</v>
      </c>
      <c r="BL92" s="602">
        <f>+'2015-2016 LDC Savings Persisten'!CF83</f>
        <v>29297</v>
      </c>
      <c r="BM92" s="602">
        <f>+'2015-2016 LDC Savings Persisten'!CG83</f>
        <v>29297</v>
      </c>
      <c r="BN92" s="602">
        <f>+'2015-2016 LDC Savings Persisten'!CH83</f>
        <v>29297</v>
      </c>
      <c r="BO92" s="602">
        <f>+'2015-2016 LDC Savings Persisten'!CI83</f>
        <v>0</v>
      </c>
      <c r="BP92" s="602">
        <f>+'2015-2016 LDC Savings Persisten'!CJ83</f>
        <v>0</v>
      </c>
      <c r="BQ92" s="602">
        <f>+'2015-2016 LDC Savings Persisten'!CK83</f>
        <v>0</v>
      </c>
      <c r="BR92" s="602">
        <f>+'2015-2016 LDC Savings Persisten'!CL83</f>
        <v>0</v>
      </c>
      <c r="BS92" s="602">
        <f>+'2015-2016 LDC Savings Persisten'!CM83</f>
        <v>0</v>
      </c>
      <c r="BT92" s="602">
        <f>+'2015-2016 LDC Savings Persisten'!CN83</f>
        <v>0</v>
      </c>
    </row>
    <row r="93" spans="2:73">
      <c r="B93" s="1062"/>
      <c r="C93" s="1062">
        <v>1</v>
      </c>
      <c r="D93" s="1062" t="s">
        <v>113</v>
      </c>
      <c r="E93" s="1062" t="s">
        <v>1270</v>
      </c>
      <c r="F93" s="1062"/>
      <c r="G93" s="1062"/>
      <c r="H93" s="1062">
        <v>2015</v>
      </c>
      <c r="I93" s="558" t="s">
        <v>569</v>
      </c>
      <c r="J93" s="558" t="s">
        <v>582</v>
      </c>
      <c r="K93" s="39"/>
      <c r="L93" s="601"/>
      <c r="M93" s="602"/>
      <c r="N93" s="602"/>
      <c r="O93" s="602"/>
      <c r="P93" s="602"/>
      <c r="Q93" s="602"/>
      <c r="R93" s="602"/>
      <c r="S93" s="602">
        <f>+'2015-2016 LDC Savings Persisten'!CU8</f>
        <v>10</v>
      </c>
      <c r="T93" s="602">
        <f>+'2015-2016 LDC Savings Persisten'!CV8</f>
        <v>10</v>
      </c>
      <c r="U93" s="602">
        <f>+'2015-2016 LDC Savings Persisten'!CW8</f>
        <v>10</v>
      </c>
      <c r="V93" s="602">
        <f>+'2015-2016 LDC Savings Persisten'!CX8</f>
        <v>10</v>
      </c>
      <c r="W93" s="602">
        <f>+'2015-2016 LDC Savings Persisten'!CY8</f>
        <v>10</v>
      </c>
      <c r="X93" s="602">
        <f>+'2015-2016 LDC Savings Persisten'!CZ8</f>
        <v>10</v>
      </c>
      <c r="Y93" s="602">
        <f>+'2015-2016 LDC Savings Persisten'!DA8</f>
        <v>10</v>
      </c>
      <c r="Z93" s="602">
        <f>+'2015-2016 LDC Savings Persisten'!DB8</f>
        <v>9</v>
      </c>
      <c r="AA93" s="602">
        <f>+'2015-2016 LDC Savings Persisten'!DC8</f>
        <v>9</v>
      </c>
      <c r="AB93" s="602">
        <f>+'2015-2016 LDC Savings Persisten'!DD8</f>
        <v>9</v>
      </c>
      <c r="AC93" s="602">
        <f>+'2015-2016 LDC Savings Persisten'!DE8</f>
        <v>9</v>
      </c>
      <c r="AD93" s="602">
        <f>+'2015-2016 LDC Savings Persisten'!DF8</f>
        <v>9</v>
      </c>
      <c r="AE93" s="602">
        <f>+'2015-2016 LDC Savings Persisten'!DG8</f>
        <v>9</v>
      </c>
      <c r="AF93" s="602">
        <f>+'2015-2016 LDC Savings Persisten'!DH8</f>
        <v>3</v>
      </c>
      <c r="AG93" s="602">
        <f>+'2015-2016 LDC Savings Persisten'!DI8</f>
        <v>3</v>
      </c>
      <c r="AH93" s="602">
        <f>+'2015-2016 LDC Savings Persisten'!DJ8</f>
        <v>3</v>
      </c>
      <c r="AI93" s="602">
        <f>+'2015-2016 LDC Savings Persisten'!DK8</f>
        <v>3</v>
      </c>
      <c r="AJ93" s="602">
        <f>+'2015-2016 LDC Savings Persisten'!DL8</f>
        <v>0</v>
      </c>
      <c r="AK93" s="602">
        <f>+'2015-2016 LDC Savings Persisten'!DM8</f>
        <v>0</v>
      </c>
      <c r="AL93" s="602">
        <f>+'2015-2016 LDC Savings Persisten'!DN8</f>
        <v>0</v>
      </c>
      <c r="AM93" s="602">
        <f>+'2015-2016 LDC Savings Persisten'!DO8</f>
        <v>0</v>
      </c>
      <c r="AN93" s="602">
        <f>+'2015-2016 LDC Savings Persisten'!DP8</f>
        <v>0</v>
      </c>
      <c r="AO93" s="602">
        <f>+'2015-2016 LDC Savings Persisten'!DQ8</f>
        <v>0</v>
      </c>
      <c r="AP93" s="39"/>
      <c r="AQ93" s="601"/>
      <c r="AR93" s="602"/>
      <c r="AS93" s="602"/>
      <c r="AT93" s="602"/>
      <c r="AU93" s="602"/>
      <c r="AV93" s="602"/>
      <c r="AW93" s="602"/>
      <c r="AX93" s="602">
        <f>+'2015-2016 LDC Savings Persisten'!BR8</f>
        <v>154373</v>
      </c>
      <c r="AY93" s="602">
        <f>+'2015-2016 LDC Savings Persisten'!BS8</f>
        <v>154373</v>
      </c>
      <c r="AZ93" s="602">
        <f>+'2015-2016 LDC Savings Persisten'!BT8</f>
        <v>154373</v>
      </c>
      <c r="BA93" s="602">
        <f>+'2015-2016 LDC Savings Persisten'!BU8</f>
        <v>154373</v>
      </c>
      <c r="BB93" s="602">
        <f>+'2015-2016 LDC Savings Persisten'!BV8</f>
        <v>154306</v>
      </c>
      <c r="BC93" s="602">
        <f>+'2015-2016 LDC Savings Persisten'!BW8</f>
        <v>154306</v>
      </c>
      <c r="BD93" s="602">
        <f>+'2015-2016 LDC Savings Persisten'!BX8</f>
        <v>154306</v>
      </c>
      <c r="BE93" s="602">
        <f>+'2015-2016 LDC Savings Persisten'!BY8</f>
        <v>143277</v>
      </c>
      <c r="BF93" s="602">
        <f>+'2015-2016 LDC Savings Persisten'!BZ8</f>
        <v>142784</v>
      </c>
      <c r="BG93" s="602">
        <f>+'2015-2016 LDC Savings Persisten'!CA8</f>
        <v>142784</v>
      </c>
      <c r="BH93" s="602">
        <f>+'2015-2016 LDC Savings Persisten'!CB8</f>
        <v>141151</v>
      </c>
      <c r="BI93" s="602">
        <f>+'2015-2016 LDC Savings Persisten'!CC8</f>
        <v>141151</v>
      </c>
      <c r="BJ93" s="602">
        <f>+'2015-2016 LDC Savings Persisten'!CD8</f>
        <v>140959</v>
      </c>
      <c r="BK93" s="602">
        <f>+'2015-2016 LDC Savings Persisten'!CE8</f>
        <v>49823</v>
      </c>
      <c r="BL93" s="602">
        <f>+'2015-2016 LDC Savings Persisten'!CF8</f>
        <v>49823</v>
      </c>
      <c r="BM93" s="602">
        <f>+'2015-2016 LDC Savings Persisten'!CG8</f>
        <v>49823</v>
      </c>
      <c r="BN93" s="602">
        <f>+'2015-2016 LDC Savings Persisten'!CH8</f>
        <v>49823</v>
      </c>
      <c r="BO93" s="602">
        <f>+'2015-2016 LDC Savings Persisten'!CI8</f>
        <v>0</v>
      </c>
      <c r="BP93" s="602">
        <f>+'2015-2016 LDC Savings Persisten'!CJ8</f>
        <v>0</v>
      </c>
      <c r="BQ93" s="602">
        <f>+'2015-2016 LDC Savings Persisten'!CK8</f>
        <v>0</v>
      </c>
      <c r="BR93" s="602">
        <f>+'2015-2016 LDC Savings Persisten'!CL8</f>
        <v>0</v>
      </c>
      <c r="BS93" s="602">
        <f>+'2015-2016 LDC Savings Persisten'!CM8</f>
        <v>0</v>
      </c>
      <c r="BT93" s="602">
        <f>+'2015-2016 LDC Savings Persisten'!CN8</f>
        <v>0</v>
      </c>
    </row>
    <row r="94" spans="2:73">
      <c r="B94" s="1062"/>
      <c r="C94" s="1062">
        <v>74</v>
      </c>
      <c r="D94" s="1062" t="s">
        <v>1166</v>
      </c>
      <c r="E94" s="1062" t="s">
        <v>1270</v>
      </c>
      <c r="F94" s="1062"/>
      <c r="G94" s="1062"/>
      <c r="H94" s="1062">
        <v>2015</v>
      </c>
      <c r="I94" s="558" t="s">
        <v>569</v>
      </c>
      <c r="J94" s="558" t="s">
        <v>575</v>
      </c>
      <c r="K94" s="39"/>
      <c r="L94" s="601"/>
      <c r="M94" s="602"/>
      <c r="N94" s="602"/>
      <c r="O94" s="602"/>
      <c r="P94" s="602"/>
      <c r="Q94" s="602"/>
      <c r="R94" s="602"/>
      <c r="S94" s="602">
        <f>+'2015-2016 LDC Savings Persisten'!CU84</f>
        <v>4</v>
      </c>
      <c r="T94" s="602">
        <f>+'2015-2016 LDC Savings Persisten'!CV84</f>
        <v>4</v>
      </c>
      <c r="U94" s="602">
        <f>+'2015-2016 LDC Savings Persisten'!CW84</f>
        <v>4</v>
      </c>
      <c r="V94" s="602">
        <f>+'2015-2016 LDC Savings Persisten'!CX84</f>
        <v>4</v>
      </c>
      <c r="W94" s="602">
        <f>+'2015-2016 LDC Savings Persisten'!CY84</f>
        <v>4</v>
      </c>
      <c r="X94" s="602">
        <f>+'2015-2016 LDC Savings Persisten'!CZ84</f>
        <v>4</v>
      </c>
      <c r="Y94" s="602">
        <f>+'2015-2016 LDC Savings Persisten'!DA84</f>
        <v>4</v>
      </c>
      <c r="Z94" s="602">
        <f>+'2015-2016 LDC Savings Persisten'!DB84</f>
        <v>4</v>
      </c>
      <c r="AA94" s="602">
        <f>+'2015-2016 LDC Savings Persisten'!DC84</f>
        <v>4</v>
      </c>
      <c r="AB94" s="602">
        <f>+'2015-2016 LDC Savings Persisten'!DD84</f>
        <v>4</v>
      </c>
      <c r="AC94" s="602">
        <f>+'2015-2016 LDC Savings Persisten'!DE84</f>
        <v>4</v>
      </c>
      <c r="AD94" s="602">
        <f>+'2015-2016 LDC Savings Persisten'!DF84</f>
        <v>4</v>
      </c>
      <c r="AE94" s="602">
        <f>+'2015-2016 LDC Savings Persisten'!DG84</f>
        <v>4</v>
      </c>
      <c r="AF94" s="602">
        <f>+'2015-2016 LDC Savings Persisten'!DH84</f>
        <v>4</v>
      </c>
      <c r="AG94" s="602">
        <f>+'2015-2016 LDC Savings Persisten'!DI84</f>
        <v>4</v>
      </c>
      <c r="AH94" s="602">
        <f>+'2015-2016 LDC Savings Persisten'!DJ84</f>
        <v>4</v>
      </c>
      <c r="AI94" s="602">
        <f>+'2015-2016 LDC Savings Persisten'!DK84</f>
        <v>0</v>
      </c>
      <c r="AJ94" s="602">
        <f>+'2015-2016 LDC Savings Persisten'!DL84</f>
        <v>0</v>
      </c>
      <c r="AK94" s="602">
        <f>+'2015-2016 LDC Savings Persisten'!DM84</f>
        <v>0</v>
      </c>
      <c r="AL94" s="602">
        <f>+'2015-2016 LDC Savings Persisten'!DN84</f>
        <v>0</v>
      </c>
      <c r="AM94" s="602">
        <f>+'2015-2016 LDC Savings Persisten'!DO84</f>
        <v>0</v>
      </c>
      <c r="AN94" s="602">
        <f>+'2015-2016 LDC Savings Persisten'!DP84</f>
        <v>0</v>
      </c>
      <c r="AO94" s="602">
        <f>+'2015-2016 LDC Savings Persisten'!DQ84</f>
        <v>0</v>
      </c>
      <c r="AP94" s="39"/>
      <c r="AQ94" s="601"/>
      <c r="AR94" s="602"/>
      <c r="AS94" s="602"/>
      <c r="AT94" s="602"/>
      <c r="AU94" s="602"/>
      <c r="AV94" s="602"/>
      <c r="AW94" s="602"/>
      <c r="AX94" s="602">
        <f>+'2015-2016 LDC Savings Persisten'!BR84</f>
        <v>8838</v>
      </c>
      <c r="AY94" s="602">
        <f>+'2015-2016 LDC Savings Persisten'!BS84</f>
        <v>8838</v>
      </c>
      <c r="AZ94" s="602">
        <f>+'2015-2016 LDC Savings Persisten'!BT84</f>
        <v>8838</v>
      </c>
      <c r="BA94" s="602">
        <f>+'2015-2016 LDC Savings Persisten'!BU84</f>
        <v>8838</v>
      </c>
      <c r="BB94" s="602">
        <f>+'2015-2016 LDC Savings Persisten'!BV84</f>
        <v>8838</v>
      </c>
      <c r="BC94" s="602">
        <f>+'2015-2016 LDC Savings Persisten'!BW84</f>
        <v>8838</v>
      </c>
      <c r="BD94" s="602">
        <f>+'2015-2016 LDC Savings Persisten'!BX84</f>
        <v>8838</v>
      </c>
      <c r="BE94" s="602">
        <f>+'2015-2016 LDC Savings Persisten'!BY84</f>
        <v>8838</v>
      </c>
      <c r="BF94" s="602">
        <f>+'2015-2016 LDC Savings Persisten'!BZ84</f>
        <v>8838</v>
      </c>
      <c r="BG94" s="602">
        <f>+'2015-2016 LDC Savings Persisten'!CA84</f>
        <v>8838</v>
      </c>
      <c r="BH94" s="602">
        <f>+'2015-2016 LDC Savings Persisten'!CB84</f>
        <v>8838</v>
      </c>
      <c r="BI94" s="602">
        <f>+'2015-2016 LDC Savings Persisten'!CC84</f>
        <v>8838</v>
      </c>
      <c r="BJ94" s="602">
        <f>+'2015-2016 LDC Savings Persisten'!CD84</f>
        <v>8838</v>
      </c>
      <c r="BK94" s="602">
        <f>+'2015-2016 LDC Savings Persisten'!CE84</f>
        <v>8838</v>
      </c>
      <c r="BL94" s="602">
        <f>+'2015-2016 LDC Savings Persisten'!CF84</f>
        <v>8838</v>
      </c>
      <c r="BM94" s="602">
        <f>+'2015-2016 LDC Savings Persisten'!CG84</f>
        <v>8749</v>
      </c>
      <c r="BN94" s="602">
        <f>+'2015-2016 LDC Savings Persisten'!CH84</f>
        <v>0</v>
      </c>
      <c r="BO94" s="602">
        <f>+'2015-2016 LDC Savings Persisten'!CI84</f>
        <v>0</v>
      </c>
      <c r="BP94" s="602">
        <f>+'2015-2016 LDC Savings Persisten'!CJ84</f>
        <v>0</v>
      </c>
      <c r="BQ94" s="602">
        <f>+'2015-2016 LDC Savings Persisten'!CK84</f>
        <v>0</v>
      </c>
      <c r="BR94" s="602">
        <f>+'2015-2016 LDC Savings Persisten'!CL84</f>
        <v>0</v>
      </c>
      <c r="BS94" s="602">
        <f>+'2015-2016 LDC Savings Persisten'!CM84</f>
        <v>0</v>
      </c>
      <c r="BT94" s="602">
        <f>+'2015-2016 LDC Savings Persisten'!CN84</f>
        <v>0</v>
      </c>
    </row>
    <row r="95" spans="2:73">
      <c r="B95" s="1062"/>
      <c r="C95" s="1062">
        <v>2</v>
      </c>
      <c r="D95" s="1062" t="s">
        <v>1166</v>
      </c>
      <c r="E95" s="1062" t="s">
        <v>1270</v>
      </c>
      <c r="F95" s="1062"/>
      <c r="G95" s="1062"/>
      <c r="H95" s="1062">
        <v>2015</v>
      </c>
      <c r="I95" s="558" t="s">
        <v>569</v>
      </c>
      <c r="J95" s="558" t="s">
        <v>582</v>
      </c>
      <c r="K95" s="39"/>
      <c r="L95" s="601"/>
      <c r="M95" s="602"/>
      <c r="N95" s="602"/>
      <c r="O95" s="602"/>
      <c r="P95" s="602"/>
      <c r="Q95" s="602"/>
      <c r="R95" s="602"/>
      <c r="S95" s="602">
        <f>+'2015-2016 LDC Savings Persisten'!CU9</f>
        <v>27</v>
      </c>
      <c r="T95" s="602">
        <f>+'2015-2016 LDC Savings Persisten'!CV9</f>
        <v>27</v>
      </c>
      <c r="U95" s="602">
        <f>+'2015-2016 LDC Savings Persisten'!CW9</f>
        <v>27</v>
      </c>
      <c r="V95" s="602">
        <f>+'2015-2016 LDC Savings Persisten'!CX9</f>
        <v>27</v>
      </c>
      <c r="W95" s="602">
        <f>+'2015-2016 LDC Savings Persisten'!CY9</f>
        <v>27</v>
      </c>
      <c r="X95" s="602">
        <f>+'2015-2016 LDC Savings Persisten'!CZ9</f>
        <v>27</v>
      </c>
      <c r="Y95" s="602">
        <f>+'2015-2016 LDC Savings Persisten'!DA9</f>
        <v>27</v>
      </c>
      <c r="Z95" s="602">
        <f>+'2015-2016 LDC Savings Persisten'!DB9</f>
        <v>27</v>
      </c>
      <c r="AA95" s="602">
        <f>+'2015-2016 LDC Savings Persisten'!DC9</f>
        <v>27</v>
      </c>
      <c r="AB95" s="602">
        <f>+'2015-2016 LDC Savings Persisten'!DD9</f>
        <v>27</v>
      </c>
      <c r="AC95" s="602">
        <f>+'2015-2016 LDC Savings Persisten'!DE9</f>
        <v>27</v>
      </c>
      <c r="AD95" s="602">
        <f>+'2015-2016 LDC Savings Persisten'!DF9</f>
        <v>27</v>
      </c>
      <c r="AE95" s="602">
        <f>+'2015-2016 LDC Savings Persisten'!DG9</f>
        <v>27</v>
      </c>
      <c r="AF95" s="602">
        <f>+'2015-2016 LDC Savings Persisten'!DH9</f>
        <v>27</v>
      </c>
      <c r="AG95" s="602">
        <f>+'2015-2016 LDC Savings Persisten'!DI9</f>
        <v>27</v>
      </c>
      <c r="AH95" s="602">
        <f>+'2015-2016 LDC Savings Persisten'!DJ9</f>
        <v>26</v>
      </c>
      <c r="AI95" s="602">
        <f>+'2015-2016 LDC Savings Persisten'!DK9</f>
        <v>0</v>
      </c>
      <c r="AJ95" s="602">
        <f>+'2015-2016 LDC Savings Persisten'!DL9</f>
        <v>0</v>
      </c>
      <c r="AK95" s="602">
        <f>+'2015-2016 LDC Savings Persisten'!DM9</f>
        <v>0</v>
      </c>
      <c r="AL95" s="602">
        <f>+'2015-2016 LDC Savings Persisten'!DN9</f>
        <v>0</v>
      </c>
      <c r="AM95" s="602">
        <f>+'2015-2016 LDC Savings Persisten'!DO9</f>
        <v>0</v>
      </c>
      <c r="AN95" s="602">
        <f>+'2015-2016 LDC Savings Persisten'!DP9</f>
        <v>0</v>
      </c>
      <c r="AO95" s="602">
        <f>+'2015-2016 LDC Savings Persisten'!DQ9</f>
        <v>0</v>
      </c>
      <c r="AP95" s="39"/>
      <c r="AQ95" s="601"/>
      <c r="AR95" s="602"/>
      <c r="AS95" s="602"/>
      <c r="AT95" s="602"/>
      <c r="AU95" s="602"/>
      <c r="AV95" s="602"/>
      <c r="AW95" s="602"/>
      <c r="AX95" s="602">
        <f>+'2015-2016 LDC Savings Persisten'!BR9</f>
        <v>53511</v>
      </c>
      <c r="AY95" s="602">
        <f>+'2015-2016 LDC Savings Persisten'!BS9</f>
        <v>53511</v>
      </c>
      <c r="AZ95" s="602">
        <f>+'2015-2016 LDC Savings Persisten'!BT9</f>
        <v>53511</v>
      </c>
      <c r="BA95" s="602">
        <f>+'2015-2016 LDC Savings Persisten'!BU9</f>
        <v>53511</v>
      </c>
      <c r="BB95" s="602">
        <f>+'2015-2016 LDC Savings Persisten'!BV9</f>
        <v>53511</v>
      </c>
      <c r="BC95" s="602">
        <f>+'2015-2016 LDC Savings Persisten'!BW9</f>
        <v>53511</v>
      </c>
      <c r="BD95" s="602">
        <f>+'2015-2016 LDC Savings Persisten'!BX9</f>
        <v>53511</v>
      </c>
      <c r="BE95" s="602">
        <f>+'2015-2016 LDC Savings Persisten'!BY9</f>
        <v>53511</v>
      </c>
      <c r="BF95" s="602">
        <f>+'2015-2016 LDC Savings Persisten'!BZ9</f>
        <v>53511</v>
      </c>
      <c r="BG95" s="602">
        <f>+'2015-2016 LDC Savings Persisten'!CA9</f>
        <v>53511</v>
      </c>
      <c r="BH95" s="602">
        <f>+'2015-2016 LDC Savings Persisten'!CB9</f>
        <v>53511</v>
      </c>
      <c r="BI95" s="602">
        <f>+'2015-2016 LDC Savings Persisten'!CC9</f>
        <v>53511</v>
      </c>
      <c r="BJ95" s="602">
        <f>+'2015-2016 LDC Savings Persisten'!CD9</f>
        <v>53511</v>
      </c>
      <c r="BK95" s="602">
        <f>+'2015-2016 LDC Savings Persisten'!CE9</f>
        <v>53511</v>
      </c>
      <c r="BL95" s="602">
        <f>+'2015-2016 LDC Savings Persisten'!CF9</f>
        <v>53511</v>
      </c>
      <c r="BM95" s="602">
        <f>+'2015-2016 LDC Savings Persisten'!CG9</f>
        <v>52496</v>
      </c>
      <c r="BN95" s="602">
        <f>+'2015-2016 LDC Savings Persisten'!CH9</f>
        <v>0</v>
      </c>
      <c r="BO95" s="602">
        <f>+'2015-2016 LDC Savings Persisten'!CI9</f>
        <v>0</v>
      </c>
      <c r="BP95" s="602">
        <f>+'2015-2016 LDC Savings Persisten'!CJ9</f>
        <v>0</v>
      </c>
      <c r="BQ95" s="602">
        <f>+'2015-2016 LDC Savings Persisten'!CK9</f>
        <v>0</v>
      </c>
      <c r="BR95" s="602">
        <f>+'2015-2016 LDC Savings Persisten'!CL9</f>
        <v>0</v>
      </c>
      <c r="BS95" s="602">
        <f>+'2015-2016 LDC Savings Persisten'!CM9</f>
        <v>0</v>
      </c>
      <c r="BT95" s="602">
        <f>+'2015-2016 LDC Savings Persisten'!CN9</f>
        <v>0</v>
      </c>
    </row>
    <row r="96" spans="2:73">
      <c r="B96" s="1062"/>
      <c r="C96" s="1062">
        <v>78</v>
      </c>
      <c r="D96" s="1062" t="s">
        <v>118</v>
      </c>
      <c r="E96" s="1062" t="s">
        <v>1270</v>
      </c>
      <c r="F96" s="1062"/>
      <c r="G96" s="1062"/>
      <c r="H96" s="1062">
        <v>2015</v>
      </c>
      <c r="I96" s="558" t="s">
        <v>569</v>
      </c>
      <c r="J96" s="558" t="s">
        <v>575</v>
      </c>
      <c r="K96" s="39"/>
      <c r="L96" s="601"/>
      <c r="M96" s="602"/>
      <c r="N96" s="602"/>
      <c r="O96" s="602"/>
      <c r="P96" s="602"/>
      <c r="Q96" s="602"/>
      <c r="R96" s="602"/>
      <c r="S96" s="602">
        <f>+'2015-2016 LDC Savings Persisten'!CU88</f>
        <v>21</v>
      </c>
      <c r="T96" s="602">
        <f>+'2015-2016 LDC Savings Persisten'!CV88</f>
        <v>21</v>
      </c>
      <c r="U96" s="602">
        <f>+'2015-2016 LDC Savings Persisten'!CW88</f>
        <v>21</v>
      </c>
      <c r="V96" s="602">
        <f>+'2015-2016 LDC Savings Persisten'!CX88</f>
        <v>20</v>
      </c>
      <c r="W96" s="602">
        <f>+'2015-2016 LDC Savings Persisten'!CY88</f>
        <v>20</v>
      </c>
      <c r="X96" s="602">
        <f>+'2015-2016 LDC Savings Persisten'!CZ88</f>
        <v>20</v>
      </c>
      <c r="Y96" s="602">
        <f>+'2015-2016 LDC Savings Persisten'!DA88</f>
        <v>16</v>
      </c>
      <c r="Z96" s="602">
        <f>+'2015-2016 LDC Savings Persisten'!DB88</f>
        <v>7</v>
      </c>
      <c r="AA96" s="602">
        <f>+'2015-2016 LDC Savings Persisten'!DC88</f>
        <v>7</v>
      </c>
      <c r="AB96" s="602">
        <f>+'2015-2016 LDC Savings Persisten'!DD88</f>
        <v>0</v>
      </c>
      <c r="AC96" s="602">
        <f>+'2015-2016 LDC Savings Persisten'!DE88</f>
        <v>0</v>
      </c>
      <c r="AD96" s="602">
        <f>+'2015-2016 LDC Savings Persisten'!DF88</f>
        <v>0</v>
      </c>
      <c r="AE96" s="602">
        <f>+'2015-2016 LDC Savings Persisten'!DG88</f>
        <v>0</v>
      </c>
      <c r="AF96" s="602">
        <f>+'2015-2016 LDC Savings Persisten'!DH88</f>
        <v>0</v>
      </c>
      <c r="AG96" s="602">
        <f>+'2015-2016 LDC Savings Persisten'!DI88</f>
        <v>0</v>
      </c>
      <c r="AH96" s="602">
        <f>+'2015-2016 LDC Savings Persisten'!DJ88</f>
        <v>0</v>
      </c>
      <c r="AI96" s="602">
        <f>+'2015-2016 LDC Savings Persisten'!DK88</f>
        <v>0</v>
      </c>
      <c r="AJ96" s="602">
        <f>+'2015-2016 LDC Savings Persisten'!DL88</f>
        <v>0</v>
      </c>
      <c r="AK96" s="602">
        <f>+'2015-2016 LDC Savings Persisten'!DM88</f>
        <v>0</v>
      </c>
      <c r="AL96" s="602">
        <f>+'2015-2016 LDC Savings Persisten'!DN88</f>
        <v>0</v>
      </c>
      <c r="AM96" s="602">
        <f>+'2015-2016 LDC Savings Persisten'!DO88</f>
        <v>0</v>
      </c>
      <c r="AN96" s="602">
        <f>+'2015-2016 LDC Savings Persisten'!DP88</f>
        <v>0</v>
      </c>
      <c r="AO96" s="602">
        <f>+'2015-2016 LDC Savings Persisten'!DQ88</f>
        <v>0</v>
      </c>
      <c r="AP96" s="39"/>
      <c r="AQ96" s="601"/>
      <c r="AR96" s="602"/>
      <c r="AS96" s="602"/>
      <c r="AT96" s="602"/>
      <c r="AU96" s="602"/>
      <c r="AV96" s="602"/>
      <c r="AW96" s="602"/>
      <c r="AX96" s="602">
        <f>+'2015-2016 LDC Savings Persisten'!BR88</f>
        <v>112828</v>
      </c>
      <c r="AY96" s="602">
        <f>+'2015-2016 LDC Savings Persisten'!BS88</f>
        <v>112828</v>
      </c>
      <c r="AZ96" s="602">
        <f>+'2015-2016 LDC Savings Persisten'!BT88</f>
        <v>112828</v>
      </c>
      <c r="BA96" s="602">
        <f>+'2015-2016 LDC Savings Persisten'!BU88</f>
        <v>107087</v>
      </c>
      <c r="BB96" s="602">
        <f>+'2015-2016 LDC Savings Persisten'!BV88</f>
        <v>107087</v>
      </c>
      <c r="BC96" s="602">
        <f>+'2015-2016 LDC Savings Persisten'!BW88</f>
        <v>107087</v>
      </c>
      <c r="BD96" s="602">
        <f>+'2015-2016 LDC Savings Persisten'!BX88</f>
        <v>88957</v>
      </c>
      <c r="BE96" s="602">
        <f>+'2015-2016 LDC Savings Persisten'!BY88</f>
        <v>45667</v>
      </c>
      <c r="BF96" s="602">
        <f>+'2015-2016 LDC Savings Persisten'!BZ88</f>
        <v>45667</v>
      </c>
      <c r="BG96" s="602">
        <f>+'2015-2016 LDC Savings Persisten'!CA88</f>
        <v>0</v>
      </c>
      <c r="BH96" s="602">
        <f>+'2015-2016 LDC Savings Persisten'!CB88</f>
        <v>0</v>
      </c>
      <c r="BI96" s="602">
        <f>+'2015-2016 LDC Savings Persisten'!CC88</f>
        <v>0</v>
      </c>
      <c r="BJ96" s="602">
        <f>+'2015-2016 LDC Savings Persisten'!CD88</f>
        <v>0</v>
      </c>
      <c r="BK96" s="602">
        <f>+'2015-2016 LDC Savings Persisten'!CE88</f>
        <v>0</v>
      </c>
      <c r="BL96" s="602">
        <f>+'2015-2016 LDC Savings Persisten'!CF88</f>
        <v>0</v>
      </c>
      <c r="BM96" s="602">
        <f>+'2015-2016 LDC Savings Persisten'!CG88</f>
        <v>0</v>
      </c>
      <c r="BN96" s="602">
        <f>+'2015-2016 LDC Savings Persisten'!CH88</f>
        <v>0</v>
      </c>
      <c r="BO96" s="602">
        <f>+'2015-2016 LDC Savings Persisten'!CI88</f>
        <v>0</v>
      </c>
      <c r="BP96" s="602">
        <f>+'2015-2016 LDC Savings Persisten'!CJ88</f>
        <v>0</v>
      </c>
      <c r="BQ96" s="602">
        <f>+'2015-2016 LDC Savings Persisten'!CK88</f>
        <v>0</v>
      </c>
      <c r="BR96" s="602">
        <f>+'2015-2016 LDC Savings Persisten'!CL88</f>
        <v>0</v>
      </c>
      <c r="BS96" s="602">
        <f>+'2015-2016 LDC Savings Persisten'!CM88</f>
        <v>0</v>
      </c>
      <c r="BT96" s="602">
        <f>+'2015-2016 LDC Savings Persisten'!CN88</f>
        <v>0</v>
      </c>
    </row>
    <row r="97" spans="2:73">
      <c r="B97" s="1062"/>
      <c r="C97" s="1062">
        <v>171</v>
      </c>
      <c r="D97" s="1062" t="s">
        <v>118</v>
      </c>
      <c r="E97" s="1062" t="s">
        <v>1270</v>
      </c>
      <c r="F97" s="1062"/>
      <c r="G97" s="1062"/>
      <c r="H97" s="1062">
        <v>2015</v>
      </c>
      <c r="I97" s="558" t="s">
        <v>570</v>
      </c>
      <c r="J97" s="558" t="s">
        <v>575</v>
      </c>
      <c r="K97" s="39"/>
      <c r="L97" s="601"/>
      <c r="M97" s="602"/>
      <c r="N97" s="602"/>
      <c r="O97" s="602"/>
      <c r="P97" s="602"/>
      <c r="Q97" s="602"/>
      <c r="R97" s="602"/>
      <c r="S97" s="602"/>
      <c r="T97" s="602"/>
      <c r="U97" s="602"/>
      <c r="V97" s="602"/>
      <c r="W97" s="602"/>
      <c r="X97" s="602"/>
      <c r="Y97" s="602"/>
      <c r="Z97" s="602"/>
      <c r="AA97" s="602"/>
      <c r="AB97" s="602"/>
      <c r="AC97" s="602"/>
      <c r="AD97" s="602"/>
      <c r="AE97" s="602"/>
      <c r="AF97" s="602"/>
      <c r="AG97" s="602"/>
      <c r="AH97" s="602"/>
      <c r="AI97" s="602"/>
      <c r="AJ97" s="602"/>
      <c r="AK97" s="602"/>
      <c r="AL97" s="602"/>
      <c r="AM97" s="602"/>
      <c r="AN97" s="602"/>
      <c r="AO97" s="602"/>
      <c r="AP97" s="39"/>
      <c r="AQ97" s="601"/>
      <c r="AR97" s="602"/>
      <c r="AS97" s="602"/>
      <c r="AT97" s="602"/>
      <c r="AU97" s="602"/>
      <c r="AV97" s="602"/>
      <c r="AW97" s="602"/>
      <c r="AX97" s="602">
        <f>+'2017 LDC Savings Persistence'!CL184</f>
        <v>0</v>
      </c>
      <c r="AY97" s="602">
        <f>+'2017 LDC Savings Persistence'!CM184</f>
        <v>0</v>
      </c>
      <c r="AZ97" s="602">
        <f>+'2017 LDC Savings Persistence'!CN184</f>
        <v>0</v>
      </c>
      <c r="BA97" s="602">
        <f>+'2017 LDC Savings Persistence'!CO184</f>
        <v>5741</v>
      </c>
      <c r="BB97" s="602">
        <f>+'2017 LDC Savings Persistence'!CP184</f>
        <v>5741</v>
      </c>
      <c r="BC97" s="602">
        <f>+'2017 LDC Savings Persistence'!CQ184</f>
        <v>5741</v>
      </c>
      <c r="BD97" s="602">
        <f>+'2017 LDC Savings Persistence'!CR184</f>
        <v>4046</v>
      </c>
      <c r="BE97" s="602">
        <f>+'2017 LDC Savings Persistence'!CS184</f>
        <v>0</v>
      </c>
      <c r="BF97" s="602">
        <f>+'2017 LDC Savings Persistence'!CT184</f>
        <v>0</v>
      </c>
      <c r="BG97" s="602">
        <f>+'2017 LDC Savings Persistence'!CU184</f>
        <v>0</v>
      </c>
      <c r="BH97" s="602">
        <f>+'2017 LDC Savings Persistence'!CV184</f>
        <v>0</v>
      </c>
      <c r="BI97" s="602">
        <f>+'2017 LDC Savings Persistence'!CW184</f>
        <v>0</v>
      </c>
      <c r="BJ97" s="602">
        <f>+'2017 LDC Savings Persistence'!CX184</f>
        <v>0</v>
      </c>
      <c r="BK97" s="602">
        <f>+'2017 LDC Savings Persistence'!CY184</f>
        <v>0</v>
      </c>
      <c r="BL97" s="602">
        <f>+'2017 LDC Savings Persistence'!CZ184</f>
        <v>0</v>
      </c>
      <c r="BM97" s="602">
        <f>+'2017 LDC Savings Persistence'!DA184</f>
        <v>0</v>
      </c>
      <c r="BN97" s="602">
        <f>+'2017 LDC Savings Persistence'!DB184</f>
        <v>0</v>
      </c>
      <c r="BO97" s="602">
        <f>+'2017 LDC Savings Persistence'!DC184</f>
        <v>0</v>
      </c>
      <c r="BP97" s="602">
        <f>+'2017 LDC Savings Persistence'!DD184</f>
        <v>0</v>
      </c>
      <c r="BQ97" s="602">
        <f>+'2017 LDC Savings Persistence'!DE184</f>
        <v>0</v>
      </c>
      <c r="BR97" s="602">
        <f>+'2017 LDC Savings Persistence'!DF184</f>
        <v>0</v>
      </c>
      <c r="BS97" s="602">
        <f>+'2017 LDC Savings Persistence'!DG184</f>
        <v>0</v>
      </c>
      <c r="BT97" s="602">
        <f>+'2017 LDC Savings Persistence'!DH184</f>
        <v>0</v>
      </c>
    </row>
    <row r="98" spans="2:73" ht="15.75">
      <c r="B98" s="1062"/>
      <c r="C98" s="1062">
        <v>145</v>
      </c>
      <c r="D98" s="1062" t="s">
        <v>113</v>
      </c>
      <c r="E98" s="1062" t="s">
        <v>1270</v>
      </c>
      <c r="F98" s="1062"/>
      <c r="G98" s="1062"/>
      <c r="H98" s="1062">
        <v>2016</v>
      </c>
      <c r="I98" s="558" t="s">
        <v>569</v>
      </c>
      <c r="J98" s="558" t="s">
        <v>582</v>
      </c>
      <c r="K98" s="39"/>
      <c r="L98" s="601"/>
      <c r="M98" s="602"/>
      <c r="N98" s="602"/>
      <c r="O98" s="602"/>
      <c r="P98" s="602"/>
      <c r="Q98" s="602"/>
      <c r="R98" s="602"/>
      <c r="S98" s="602">
        <f>+'2015-2016 LDC Savings Persisten'!CU158</f>
        <v>130</v>
      </c>
      <c r="T98" s="602">
        <f>+'2015-2016 LDC Savings Persisten'!CV158</f>
        <v>130</v>
      </c>
      <c r="U98" s="602">
        <f>+'2015-2016 LDC Savings Persisten'!CW158</f>
        <v>130</v>
      </c>
      <c r="V98" s="602">
        <f>+'2015-2016 LDC Savings Persisten'!CX158</f>
        <v>130</v>
      </c>
      <c r="W98" s="602">
        <f>+'2015-2016 LDC Savings Persisten'!CY158</f>
        <v>130</v>
      </c>
      <c r="X98" s="602">
        <f>+'2015-2016 LDC Savings Persisten'!CZ158</f>
        <v>130</v>
      </c>
      <c r="Y98" s="602">
        <f>+'2015-2016 LDC Savings Persisten'!DA158</f>
        <v>130</v>
      </c>
      <c r="Z98" s="602">
        <f>+'2015-2016 LDC Savings Persisten'!DB158</f>
        <v>130</v>
      </c>
      <c r="AA98" s="602">
        <f>+'2015-2016 LDC Savings Persisten'!DC158</f>
        <v>125</v>
      </c>
      <c r="AB98" s="602">
        <f>+'2015-2016 LDC Savings Persisten'!DD158</f>
        <v>125</v>
      </c>
      <c r="AC98" s="602">
        <f>+'2015-2016 LDC Savings Persisten'!DE158</f>
        <v>125</v>
      </c>
      <c r="AD98" s="602">
        <f>+'2015-2016 LDC Savings Persisten'!DF158</f>
        <v>125</v>
      </c>
      <c r="AE98" s="602">
        <f>+'2015-2016 LDC Savings Persisten'!DG158</f>
        <v>109</v>
      </c>
      <c r="AF98" s="602">
        <f>+'2015-2016 LDC Savings Persisten'!DH158</f>
        <v>109</v>
      </c>
      <c r="AG98" s="602">
        <f>+'2015-2016 LDC Savings Persisten'!DI158</f>
        <v>47</v>
      </c>
      <c r="AH98" s="602">
        <f>+'2015-2016 LDC Savings Persisten'!DJ158</f>
        <v>0</v>
      </c>
      <c r="AI98" s="602">
        <f>+'2015-2016 LDC Savings Persisten'!DK158</f>
        <v>0</v>
      </c>
      <c r="AJ98" s="602">
        <f>+'2015-2016 LDC Savings Persisten'!DL158</f>
        <v>0</v>
      </c>
      <c r="AK98" s="602">
        <f>+'2015-2016 LDC Savings Persisten'!DM158</f>
        <v>0</v>
      </c>
      <c r="AL98" s="602">
        <f>+'2015-2016 LDC Savings Persisten'!DN158</f>
        <v>0</v>
      </c>
      <c r="AM98" s="602">
        <f>+'2015-2016 LDC Savings Persisten'!DO158</f>
        <v>0</v>
      </c>
      <c r="AN98" s="602">
        <f>+'2015-2016 LDC Savings Persisten'!DP158</f>
        <v>0</v>
      </c>
      <c r="AO98" s="602">
        <f>+'2015-2016 LDC Savings Persisten'!DQ158</f>
        <v>0</v>
      </c>
      <c r="AP98" s="39"/>
      <c r="AQ98" s="601"/>
      <c r="AR98" s="602"/>
      <c r="AS98" s="602"/>
      <c r="AT98" s="602"/>
      <c r="AU98" s="602"/>
      <c r="AV98" s="602"/>
      <c r="AW98" s="602"/>
      <c r="AX98" s="602">
        <f>+'2015-2016 LDC Savings Persisten'!BR158</f>
        <v>2005471</v>
      </c>
      <c r="AY98" s="602">
        <f>+'2015-2016 LDC Savings Persisten'!BS158</f>
        <v>2005471</v>
      </c>
      <c r="AZ98" s="602">
        <f>+'2015-2016 LDC Savings Persisten'!BT158</f>
        <v>2005471</v>
      </c>
      <c r="BA98" s="602">
        <f>+'2015-2016 LDC Savings Persisten'!BU158</f>
        <v>2005471</v>
      </c>
      <c r="BB98" s="602">
        <f>+'2015-2016 LDC Savings Persisten'!BV158</f>
        <v>2005471</v>
      </c>
      <c r="BC98" s="602">
        <f>+'2015-2016 LDC Savings Persisten'!BW158</f>
        <v>2005167</v>
      </c>
      <c r="BD98" s="602">
        <f>+'2015-2016 LDC Savings Persisten'!BX158</f>
        <v>2005167</v>
      </c>
      <c r="BE98" s="602">
        <f>+'2015-2016 LDC Savings Persisten'!BY158</f>
        <v>1996210</v>
      </c>
      <c r="BF98" s="602">
        <f>+'2015-2016 LDC Savings Persisten'!BZ158</f>
        <v>1972049</v>
      </c>
      <c r="BG98" s="602">
        <f>+'2015-2016 LDC Savings Persisten'!CA158</f>
        <v>1970877</v>
      </c>
      <c r="BH98" s="602">
        <f>+'2015-2016 LDC Savings Persisten'!CB158</f>
        <v>1970877</v>
      </c>
      <c r="BI98" s="602">
        <f>+'2015-2016 LDC Savings Persisten'!CC158</f>
        <v>1960302</v>
      </c>
      <c r="BJ98" s="602">
        <f>+'2015-2016 LDC Savings Persisten'!CD158</f>
        <v>1699073</v>
      </c>
      <c r="BK98" s="602">
        <f>+'2015-2016 LDC Savings Persisten'!CE158</f>
        <v>1699073</v>
      </c>
      <c r="BL98" s="602">
        <f>+'2015-2016 LDC Savings Persisten'!CF158</f>
        <v>749223</v>
      </c>
      <c r="BM98" s="602">
        <f>+'2015-2016 LDC Savings Persisten'!CG158</f>
        <v>0</v>
      </c>
      <c r="BN98" s="602">
        <f>+'2015-2016 LDC Savings Persisten'!CH158</f>
        <v>0</v>
      </c>
      <c r="BO98" s="602">
        <f>+'2015-2016 LDC Savings Persisten'!CI158</f>
        <v>0</v>
      </c>
      <c r="BP98" s="602">
        <f>+'2015-2016 LDC Savings Persisten'!CJ158</f>
        <v>0</v>
      </c>
      <c r="BQ98" s="602">
        <f>+'2015-2016 LDC Savings Persisten'!CK158</f>
        <v>0</v>
      </c>
      <c r="BR98" s="602">
        <f>+'2015-2016 LDC Savings Persisten'!CL158</f>
        <v>0</v>
      </c>
      <c r="BS98" s="602">
        <f>+'2015-2016 LDC Savings Persisten'!CM158</f>
        <v>0</v>
      </c>
      <c r="BT98" s="602">
        <f>+'2015-2016 LDC Savings Persisten'!CN158</f>
        <v>0</v>
      </c>
      <c r="BU98" s="13"/>
    </row>
    <row r="99" spans="2:73" ht="15.75">
      <c r="B99" s="1062"/>
      <c r="C99" s="1062">
        <v>146</v>
      </c>
      <c r="D99" s="1062" t="s">
        <v>1166</v>
      </c>
      <c r="E99" s="1062" t="s">
        <v>1270</v>
      </c>
      <c r="F99" s="1062"/>
      <c r="G99" s="1062"/>
      <c r="H99" s="1062">
        <v>2016</v>
      </c>
      <c r="I99" s="558" t="s">
        <v>569</v>
      </c>
      <c r="J99" s="558" t="s">
        <v>582</v>
      </c>
      <c r="K99" s="39"/>
      <c r="L99" s="601"/>
      <c r="M99" s="602"/>
      <c r="N99" s="602"/>
      <c r="O99" s="602"/>
      <c r="P99" s="602"/>
      <c r="Q99" s="602"/>
      <c r="R99" s="602"/>
      <c r="S99" s="602">
        <f>+'2015-2016 LDC Savings Persisten'!CU159</f>
        <v>186</v>
      </c>
      <c r="T99" s="602">
        <f>+'2015-2016 LDC Savings Persisten'!CV159</f>
        <v>186</v>
      </c>
      <c r="U99" s="602">
        <f>+'2015-2016 LDC Savings Persisten'!CW159</f>
        <v>186</v>
      </c>
      <c r="V99" s="602">
        <f>+'2015-2016 LDC Savings Persisten'!CX159</f>
        <v>186</v>
      </c>
      <c r="W99" s="602">
        <f>+'2015-2016 LDC Savings Persisten'!CY159</f>
        <v>186</v>
      </c>
      <c r="X99" s="602">
        <f>+'2015-2016 LDC Savings Persisten'!CZ159</f>
        <v>186</v>
      </c>
      <c r="Y99" s="602">
        <f>+'2015-2016 LDC Savings Persisten'!DA159</f>
        <v>186</v>
      </c>
      <c r="Z99" s="602">
        <f>+'2015-2016 LDC Savings Persisten'!DB159</f>
        <v>186</v>
      </c>
      <c r="AA99" s="602">
        <f>+'2015-2016 LDC Savings Persisten'!DC159</f>
        <v>186</v>
      </c>
      <c r="AB99" s="602">
        <f>+'2015-2016 LDC Savings Persisten'!DD159</f>
        <v>186</v>
      </c>
      <c r="AC99" s="602">
        <f>+'2015-2016 LDC Savings Persisten'!DE159</f>
        <v>186</v>
      </c>
      <c r="AD99" s="602">
        <f>+'2015-2016 LDC Savings Persisten'!DF159</f>
        <v>186</v>
      </c>
      <c r="AE99" s="602">
        <f>+'2015-2016 LDC Savings Persisten'!DG159</f>
        <v>186</v>
      </c>
      <c r="AF99" s="602">
        <f>+'2015-2016 LDC Savings Persisten'!DH159</f>
        <v>186</v>
      </c>
      <c r="AG99" s="602">
        <f>+'2015-2016 LDC Savings Persisten'!DI159</f>
        <v>186</v>
      </c>
      <c r="AH99" s="602">
        <f>+'2015-2016 LDC Savings Persisten'!DJ159</f>
        <v>186</v>
      </c>
      <c r="AI99" s="602">
        <f>+'2015-2016 LDC Savings Persisten'!DK159</f>
        <v>167</v>
      </c>
      <c r="AJ99" s="602">
        <f>+'2015-2016 LDC Savings Persisten'!DL159</f>
        <v>0</v>
      </c>
      <c r="AK99" s="602">
        <f>+'2015-2016 LDC Savings Persisten'!DM159</f>
        <v>0</v>
      </c>
      <c r="AL99" s="602">
        <f>+'2015-2016 LDC Savings Persisten'!DN159</f>
        <v>0</v>
      </c>
      <c r="AM99" s="602">
        <f>+'2015-2016 LDC Savings Persisten'!DO159</f>
        <v>0</v>
      </c>
      <c r="AN99" s="602">
        <f>+'2015-2016 LDC Savings Persisten'!DP159</f>
        <v>0</v>
      </c>
      <c r="AO99" s="602">
        <f>+'2015-2016 LDC Savings Persisten'!DQ159</f>
        <v>0</v>
      </c>
      <c r="AP99" s="39"/>
      <c r="AQ99" s="601"/>
      <c r="AR99" s="602"/>
      <c r="AS99" s="602"/>
      <c r="AT99" s="602"/>
      <c r="AU99" s="602"/>
      <c r="AV99" s="602"/>
      <c r="AW99" s="602"/>
      <c r="AX99" s="602">
        <f>+'2015-2016 LDC Savings Persisten'!BR159</f>
        <v>623179</v>
      </c>
      <c r="AY99" s="602">
        <f>+'2015-2016 LDC Savings Persisten'!BS159</f>
        <v>623179</v>
      </c>
      <c r="AZ99" s="602">
        <f>+'2015-2016 LDC Savings Persisten'!BT159</f>
        <v>623179</v>
      </c>
      <c r="BA99" s="602">
        <f>+'2015-2016 LDC Savings Persisten'!BU159</f>
        <v>623179</v>
      </c>
      <c r="BB99" s="602">
        <f>+'2015-2016 LDC Savings Persisten'!BV159</f>
        <v>623179</v>
      </c>
      <c r="BC99" s="602">
        <f>+'2015-2016 LDC Savings Persisten'!BW159</f>
        <v>623179</v>
      </c>
      <c r="BD99" s="602">
        <f>+'2015-2016 LDC Savings Persisten'!BX159</f>
        <v>623179</v>
      </c>
      <c r="BE99" s="602">
        <f>+'2015-2016 LDC Savings Persisten'!BY159</f>
        <v>623179</v>
      </c>
      <c r="BF99" s="602">
        <f>+'2015-2016 LDC Savings Persisten'!BZ159</f>
        <v>623179</v>
      </c>
      <c r="BG99" s="602">
        <f>+'2015-2016 LDC Savings Persisten'!CA159</f>
        <v>623179</v>
      </c>
      <c r="BH99" s="602">
        <f>+'2015-2016 LDC Savings Persisten'!CB159</f>
        <v>623179</v>
      </c>
      <c r="BI99" s="602">
        <f>+'2015-2016 LDC Savings Persisten'!CC159</f>
        <v>623179</v>
      </c>
      <c r="BJ99" s="602">
        <f>+'2015-2016 LDC Savings Persisten'!CD159</f>
        <v>623179</v>
      </c>
      <c r="BK99" s="602">
        <f>+'2015-2016 LDC Savings Persisten'!CE159</f>
        <v>623179</v>
      </c>
      <c r="BL99" s="602">
        <f>+'2015-2016 LDC Savings Persisten'!CF159</f>
        <v>623179</v>
      </c>
      <c r="BM99" s="602">
        <f>+'2015-2016 LDC Savings Persisten'!CG159</f>
        <v>623179</v>
      </c>
      <c r="BN99" s="602">
        <f>+'2015-2016 LDC Savings Persisten'!CH159</f>
        <v>606611</v>
      </c>
      <c r="BO99" s="602">
        <f>+'2015-2016 LDC Savings Persisten'!CI159</f>
        <v>0</v>
      </c>
      <c r="BP99" s="602">
        <f>+'2015-2016 LDC Savings Persisten'!CJ159</f>
        <v>0</v>
      </c>
      <c r="BQ99" s="602">
        <f>+'2015-2016 LDC Savings Persisten'!CK159</f>
        <v>0</v>
      </c>
      <c r="BR99" s="602">
        <f>+'2015-2016 LDC Savings Persisten'!CL159</f>
        <v>0</v>
      </c>
      <c r="BS99" s="602">
        <f>+'2015-2016 LDC Savings Persisten'!CM159</f>
        <v>0</v>
      </c>
      <c r="BT99" s="602">
        <f>+'2015-2016 LDC Savings Persisten'!CN159</f>
        <v>0</v>
      </c>
      <c r="BU99" s="13"/>
    </row>
    <row r="100" spans="2:73" ht="15.75">
      <c r="B100" s="1062"/>
      <c r="C100" s="1062">
        <v>149</v>
      </c>
      <c r="D100" s="1062" t="s">
        <v>117</v>
      </c>
      <c r="E100" s="1062" t="s">
        <v>1270</v>
      </c>
      <c r="F100" s="1062"/>
      <c r="G100" s="1062"/>
      <c r="H100" s="1062">
        <v>2016</v>
      </c>
      <c r="I100" s="558" t="s">
        <v>569</v>
      </c>
      <c r="J100" s="558" t="s">
        <v>582</v>
      </c>
      <c r="K100" s="39"/>
      <c r="L100" s="601"/>
      <c r="M100" s="602"/>
      <c r="N100" s="602"/>
      <c r="O100" s="602"/>
      <c r="P100" s="602"/>
      <c r="Q100" s="602"/>
      <c r="R100" s="602"/>
      <c r="S100" s="602">
        <f>+'2015-2016 LDC Savings Persisten'!CU162</f>
        <v>5</v>
      </c>
      <c r="T100" s="602">
        <f>+'2015-2016 LDC Savings Persisten'!CV162</f>
        <v>5</v>
      </c>
      <c r="U100" s="602">
        <f>+'2015-2016 LDC Savings Persisten'!CW162</f>
        <v>5</v>
      </c>
      <c r="V100" s="602">
        <f>+'2015-2016 LDC Savings Persisten'!CX162</f>
        <v>5</v>
      </c>
      <c r="W100" s="602">
        <f>+'2015-2016 LDC Savings Persisten'!CY162</f>
        <v>5</v>
      </c>
      <c r="X100" s="602">
        <f>+'2015-2016 LDC Savings Persisten'!CZ162</f>
        <v>5</v>
      </c>
      <c r="Y100" s="602">
        <f>+'2015-2016 LDC Savings Persisten'!DA162</f>
        <v>5</v>
      </c>
      <c r="Z100" s="602">
        <f>+'2015-2016 LDC Savings Persisten'!DB162</f>
        <v>5</v>
      </c>
      <c r="AA100" s="602">
        <f>+'2015-2016 LDC Savings Persisten'!DC162</f>
        <v>1</v>
      </c>
      <c r="AB100" s="602">
        <f>+'2015-2016 LDC Savings Persisten'!DD162</f>
        <v>0</v>
      </c>
      <c r="AC100" s="602">
        <f>+'2015-2016 LDC Savings Persisten'!DE162</f>
        <v>0</v>
      </c>
      <c r="AD100" s="602">
        <f>+'2015-2016 LDC Savings Persisten'!DF162</f>
        <v>0</v>
      </c>
      <c r="AE100" s="602">
        <f>+'2015-2016 LDC Savings Persisten'!DG162</f>
        <v>0</v>
      </c>
      <c r="AF100" s="602">
        <f>+'2015-2016 LDC Savings Persisten'!DH162</f>
        <v>0</v>
      </c>
      <c r="AG100" s="602">
        <f>+'2015-2016 LDC Savings Persisten'!DI162</f>
        <v>0</v>
      </c>
      <c r="AH100" s="602">
        <f>+'2015-2016 LDC Savings Persisten'!DJ162</f>
        <v>0</v>
      </c>
      <c r="AI100" s="602">
        <f>+'2015-2016 LDC Savings Persisten'!DK162</f>
        <v>0</v>
      </c>
      <c r="AJ100" s="602">
        <f>+'2015-2016 LDC Savings Persisten'!DL162</f>
        <v>0</v>
      </c>
      <c r="AK100" s="602">
        <f>+'2015-2016 LDC Savings Persisten'!DM162</f>
        <v>0</v>
      </c>
      <c r="AL100" s="602">
        <f>+'2015-2016 LDC Savings Persisten'!DN162</f>
        <v>0</v>
      </c>
      <c r="AM100" s="602">
        <f>+'2015-2016 LDC Savings Persisten'!DO162</f>
        <v>0</v>
      </c>
      <c r="AN100" s="602">
        <f>+'2015-2016 LDC Savings Persisten'!DP162</f>
        <v>0</v>
      </c>
      <c r="AO100" s="602">
        <f>+'2015-2016 LDC Savings Persisten'!DQ162</f>
        <v>0</v>
      </c>
      <c r="AP100" s="39"/>
      <c r="AQ100" s="601"/>
      <c r="AR100" s="602"/>
      <c r="AS100" s="602"/>
      <c r="AT100" s="602"/>
      <c r="AU100" s="602"/>
      <c r="AV100" s="602"/>
      <c r="AW100" s="602"/>
      <c r="AX100" s="602">
        <f>+'2015-2016 LDC Savings Persisten'!BR162</f>
        <v>39428</v>
      </c>
      <c r="AY100" s="602">
        <f>+'2015-2016 LDC Savings Persisten'!BS162</f>
        <v>39428</v>
      </c>
      <c r="AZ100" s="602">
        <f>+'2015-2016 LDC Savings Persisten'!BT162</f>
        <v>39428</v>
      </c>
      <c r="BA100" s="602">
        <f>+'2015-2016 LDC Savings Persisten'!BU162</f>
        <v>39428</v>
      </c>
      <c r="BB100" s="602">
        <f>+'2015-2016 LDC Savings Persisten'!BV162</f>
        <v>39428</v>
      </c>
      <c r="BC100" s="602">
        <f>+'2015-2016 LDC Savings Persisten'!BW162</f>
        <v>39428</v>
      </c>
      <c r="BD100" s="602">
        <f>+'2015-2016 LDC Savings Persisten'!BX162</f>
        <v>39428</v>
      </c>
      <c r="BE100" s="602">
        <f>+'2015-2016 LDC Savings Persisten'!BY162</f>
        <v>39428</v>
      </c>
      <c r="BF100" s="602">
        <f>+'2015-2016 LDC Savings Persisten'!BZ162</f>
        <v>9734</v>
      </c>
      <c r="BG100" s="602">
        <f>+'2015-2016 LDC Savings Persisten'!CA162</f>
        <v>0</v>
      </c>
      <c r="BH100" s="602">
        <f>+'2015-2016 LDC Savings Persisten'!CB162</f>
        <v>0</v>
      </c>
      <c r="BI100" s="602">
        <f>+'2015-2016 LDC Savings Persisten'!CC162</f>
        <v>0</v>
      </c>
      <c r="BJ100" s="602">
        <f>+'2015-2016 LDC Savings Persisten'!CD162</f>
        <v>0</v>
      </c>
      <c r="BK100" s="602">
        <f>+'2015-2016 LDC Savings Persisten'!CE162</f>
        <v>0</v>
      </c>
      <c r="BL100" s="602">
        <f>+'2015-2016 LDC Savings Persisten'!CF162</f>
        <v>0</v>
      </c>
      <c r="BM100" s="602">
        <f>+'2015-2016 LDC Savings Persisten'!CG162</f>
        <v>0</v>
      </c>
      <c r="BN100" s="602">
        <f>+'2015-2016 LDC Savings Persisten'!CH162</f>
        <v>0</v>
      </c>
      <c r="BO100" s="602">
        <f>+'2015-2016 LDC Savings Persisten'!CI162</f>
        <v>0</v>
      </c>
      <c r="BP100" s="602">
        <f>+'2015-2016 LDC Savings Persisten'!CJ162</f>
        <v>0</v>
      </c>
      <c r="BQ100" s="602">
        <f>+'2015-2016 LDC Savings Persisten'!CK162</f>
        <v>0</v>
      </c>
      <c r="BR100" s="602">
        <f>+'2015-2016 LDC Savings Persisten'!CL162</f>
        <v>0</v>
      </c>
      <c r="BS100" s="602">
        <f>+'2015-2016 LDC Savings Persisten'!CM162</f>
        <v>0</v>
      </c>
      <c r="BT100" s="602">
        <f>+'2015-2016 LDC Savings Persisten'!CN162</f>
        <v>0</v>
      </c>
      <c r="BU100" s="13"/>
    </row>
    <row r="101" spans="2:73">
      <c r="B101" s="1062"/>
      <c r="C101" s="1062">
        <v>150</v>
      </c>
      <c r="D101" s="1062" t="s">
        <v>118</v>
      </c>
      <c r="E101" s="1062" t="s">
        <v>1270</v>
      </c>
      <c r="F101" s="1062"/>
      <c r="G101" s="1062"/>
      <c r="H101" s="1062">
        <v>2016</v>
      </c>
      <c r="I101" s="558" t="s">
        <v>569</v>
      </c>
      <c r="J101" s="558" t="s">
        <v>582</v>
      </c>
      <c r="K101" s="39"/>
      <c r="L101" s="601"/>
      <c r="M101" s="602"/>
      <c r="N101" s="602"/>
      <c r="O101" s="602"/>
      <c r="P101" s="602"/>
      <c r="Q101" s="602"/>
      <c r="R101" s="602"/>
      <c r="S101" s="602">
        <f>+'2015-2016 LDC Savings Persisten'!CU163</f>
        <v>319</v>
      </c>
      <c r="T101" s="602">
        <f>+'2015-2016 LDC Savings Persisten'!CV163</f>
        <v>319</v>
      </c>
      <c r="U101" s="602">
        <f>+'2015-2016 LDC Savings Persisten'!CW163</f>
        <v>319</v>
      </c>
      <c r="V101" s="602">
        <f>+'2015-2016 LDC Savings Persisten'!CX163</f>
        <v>317</v>
      </c>
      <c r="W101" s="602">
        <f>+'2015-2016 LDC Savings Persisten'!CY163</f>
        <v>317</v>
      </c>
      <c r="X101" s="602">
        <f>+'2015-2016 LDC Savings Persisten'!CZ163</f>
        <v>317</v>
      </c>
      <c r="Y101" s="602">
        <f>+'2015-2016 LDC Savings Persisten'!DA163</f>
        <v>317</v>
      </c>
      <c r="Z101" s="602">
        <f>+'2015-2016 LDC Savings Persisten'!DB163</f>
        <v>317</v>
      </c>
      <c r="AA101" s="602">
        <f>+'2015-2016 LDC Savings Persisten'!DC163</f>
        <v>315</v>
      </c>
      <c r="AB101" s="602">
        <f>+'2015-2016 LDC Savings Persisten'!DD163</f>
        <v>216</v>
      </c>
      <c r="AC101" s="602">
        <f>+'2015-2016 LDC Savings Persisten'!DE163</f>
        <v>91</v>
      </c>
      <c r="AD101" s="602">
        <f>+'2015-2016 LDC Savings Persisten'!DF163</f>
        <v>91</v>
      </c>
      <c r="AE101" s="602">
        <f>+'2015-2016 LDC Savings Persisten'!DG163</f>
        <v>7</v>
      </c>
      <c r="AF101" s="602">
        <f>+'2015-2016 LDC Savings Persisten'!DH163</f>
        <v>0</v>
      </c>
      <c r="AG101" s="602">
        <f>+'2015-2016 LDC Savings Persisten'!DI163</f>
        <v>0</v>
      </c>
      <c r="AH101" s="602">
        <f>+'2015-2016 LDC Savings Persisten'!DJ163</f>
        <v>0</v>
      </c>
      <c r="AI101" s="602">
        <f>+'2015-2016 LDC Savings Persisten'!DK163</f>
        <v>0</v>
      </c>
      <c r="AJ101" s="602">
        <f>+'2015-2016 LDC Savings Persisten'!DL163</f>
        <v>0</v>
      </c>
      <c r="AK101" s="602">
        <f>+'2015-2016 LDC Savings Persisten'!DM163</f>
        <v>0</v>
      </c>
      <c r="AL101" s="602">
        <f>+'2015-2016 LDC Savings Persisten'!DN163</f>
        <v>0</v>
      </c>
      <c r="AM101" s="602">
        <f>+'2015-2016 LDC Savings Persisten'!DO163</f>
        <v>0</v>
      </c>
      <c r="AN101" s="602">
        <f>+'2015-2016 LDC Savings Persisten'!DP163</f>
        <v>0</v>
      </c>
      <c r="AO101" s="602">
        <f>+'2015-2016 LDC Savings Persisten'!DQ163</f>
        <v>0</v>
      </c>
      <c r="AP101" s="39"/>
      <c r="AQ101" s="601"/>
      <c r="AR101" s="602"/>
      <c r="AS101" s="602"/>
      <c r="AT101" s="602"/>
      <c r="AU101" s="602"/>
      <c r="AV101" s="602"/>
      <c r="AW101" s="602"/>
      <c r="AX101" s="602">
        <f>+'2015-2016 LDC Savings Persisten'!BR163</f>
        <v>2273186</v>
      </c>
      <c r="AY101" s="602">
        <f>+'2015-2016 LDC Savings Persisten'!BS163</f>
        <v>2273186</v>
      </c>
      <c r="AZ101" s="602">
        <f>+'2015-2016 LDC Savings Persisten'!BT163</f>
        <v>2273186</v>
      </c>
      <c r="BA101" s="602">
        <f>+'2015-2016 LDC Savings Persisten'!BU163</f>
        <v>2248538</v>
      </c>
      <c r="BB101" s="602">
        <f>+'2015-2016 LDC Savings Persisten'!BV163</f>
        <v>2248538</v>
      </c>
      <c r="BC101" s="602">
        <f>+'2015-2016 LDC Savings Persisten'!BW163</f>
        <v>2248538</v>
      </c>
      <c r="BD101" s="602">
        <f>+'2015-2016 LDC Savings Persisten'!BX163</f>
        <v>2230706</v>
      </c>
      <c r="BE101" s="602">
        <f>+'2015-2016 LDC Savings Persisten'!BY163</f>
        <v>2230706</v>
      </c>
      <c r="BF101" s="602">
        <f>+'2015-2016 LDC Savings Persisten'!BZ163</f>
        <v>2208411</v>
      </c>
      <c r="BG101" s="602">
        <f>+'2015-2016 LDC Savings Persisten'!CA163</f>
        <v>1743895</v>
      </c>
      <c r="BH101" s="602">
        <f>+'2015-2016 LDC Savings Persisten'!CB163</f>
        <v>725954</v>
      </c>
      <c r="BI101" s="602">
        <f>+'2015-2016 LDC Savings Persisten'!CC163</f>
        <v>725954</v>
      </c>
      <c r="BJ101" s="602">
        <f>+'2015-2016 LDC Savings Persisten'!CD163</f>
        <v>51562</v>
      </c>
      <c r="BK101" s="602">
        <f>+'2015-2016 LDC Savings Persisten'!CE163</f>
        <v>0</v>
      </c>
      <c r="BL101" s="602">
        <f>+'2015-2016 LDC Savings Persisten'!CF163</f>
        <v>0</v>
      </c>
      <c r="BM101" s="602">
        <f>+'2015-2016 LDC Savings Persisten'!CG163</f>
        <v>0</v>
      </c>
      <c r="BN101" s="602">
        <f>+'2015-2016 LDC Savings Persisten'!CH163</f>
        <v>0</v>
      </c>
      <c r="BO101" s="602">
        <f>+'2015-2016 LDC Savings Persisten'!CI163</f>
        <v>0</v>
      </c>
      <c r="BP101" s="602">
        <f>+'2015-2016 LDC Savings Persisten'!CJ163</f>
        <v>0</v>
      </c>
      <c r="BQ101" s="602">
        <f>+'2015-2016 LDC Savings Persisten'!CK163</f>
        <v>0</v>
      </c>
      <c r="BR101" s="602">
        <f>+'2015-2016 LDC Savings Persisten'!CL163</f>
        <v>0</v>
      </c>
      <c r="BS101" s="602">
        <f>+'2015-2016 LDC Savings Persisten'!CM163</f>
        <v>0</v>
      </c>
      <c r="BT101" s="602">
        <f>+'2015-2016 LDC Savings Persisten'!CN163</f>
        <v>0</v>
      </c>
    </row>
    <row r="102" spans="2:73" ht="15.75">
      <c r="B102" s="1062"/>
      <c r="C102" s="1062">
        <v>151</v>
      </c>
      <c r="D102" s="1062" t="s">
        <v>119</v>
      </c>
      <c r="E102" s="1062" t="s">
        <v>1270</v>
      </c>
      <c r="F102" s="1062"/>
      <c r="G102" s="1062"/>
      <c r="H102" s="1062">
        <v>2016</v>
      </c>
      <c r="I102" s="558" t="s">
        <v>569</v>
      </c>
      <c r="J102" s="558" t="s">
        <v>582</v>
      </c>
      <c r="K102" s="39"/>
      <c r="L102" s="601"/>
      <c r="M102" s="602"/>
      <c r="N102" s="602"/>
      <c r="O102" s="602"/>
      <c r="P102" s="602"/>
      <c r="Q102" s="602"/>
      <c r="R102" s="602"/>
      <c r="S102" s="602">
        <f>+'2015-2016 LDC Savings Persisten'!CU164</f>
        <v>1</v>
      </c>
      <c r="T102" s="602">
        <f>+'2015-2016 LDC Savings Persisten'!CV164</f>
        <v>1</v>
      </c>
      <c r="U102" s="602">
        <f>+'2015-2016 LDC Savings Persisten'!CW164</f>
        <v>1</v>
      </c>
      <c r="V102" s="602">
        <f>+'2015-2016 LDC Savings Persisten'!CX164</f>
        <v>1</v>
      </c>
      <c r="W102" s="602">
        <f>+'2015-2016 LDC Savings Persisten'!CY164</f>
        <v>1</v>
      </c>
      <c r="X102" s="602">
        <f>+'2015-2016 LDC Savings Persisten'!CZ164</f>
        <v>0</v>
      </c>
      <c r="Y102" s="602">
        <f>+'2015-2016 LDC Savings Persisten'!DA164</f>
        <v>0</v>
      </c>
      <c r="Z102" s="602">
        <f>+'2015-2016 LDC Savings Persisten'!DB164</f>
        <v>0</v>
      </c>
      <c r="AA102" s="602">
        <f>+'2015-2016 LDC Savings Persisten'!DC164</f>
        <v>0</v>
      </c>
      <c r="AB102" s="602">
        <f>+'2015-2016 LDC Savings Persisten'!DD164</f>
        <v>0</v>
      </c>
      <c r="AC102" s="602">
        <f>+'2015-2016 LDC Savings Persisten'!DE164</f>
        <v>0</v>
      </c>
      <c r="AD102" s="602">
        <f>+'2015-2016 LDC Savings Persisten'!DF164</f>
        <v>0</v>
      </c>
      <c r="AE102" s="602">
        <f>+'2015-2016 LDC Savings Persisten'!DG164</f>
        <v>0</v>
      </c>
      <c r="AF102" s="602">
        <f>+'2015-2016 LDC Savings Persisten'!DH164</f>
        <v>0</v>
      </c>
      <c r="AG102" s="602">
        <f>+'2015-2016 LDC Savings Persisten'!DI164</f>
        <v>0</v>
      </c>
      <c r="AH102" s="602">
        <f>+'2015-2016 LDC Savings Persisten'!DJ164</f>
        <v>0</v>
      </c>
      <c r="AI102" s="602">
        <f>+'2015-2016 LDC Savings Persisten'!DK164</f>
        <v>0</v>
      </c>
      <c r="AJ102" s="602">
        <f>+'2015-2016 LDC Savings Persisten'!DL164</f>
        <v>0</v>
      </c>
      <c r="AK102" s="602">
        <f>+'2015-2016 LDC Savings Persisten'!DM164</f>
        <v>0</v>
      </c>
      <c r="AL102" s="602">
        <f>+'2015-2016 LDC Savings Persisten'!DN164</f>
        <v>0</v>
      </c>
      <c r="AM102" s="602">
        <f>+'2015-2016 LDC Savings Persisten'!DO164</f>
        <v>0</v>
      </c>
      <c r="AN102" s="602">
        <f>+'2015-2016 LDC Savings Persisten'!DP164</f>
        <v>0</v>
      </c>
      <c r="AO102" s="602">
        <f>+'2015-2016 LDC Savings Persisten'!DQ164</f>
        <v>0</v>
      </c>
      <c r="AP102" s="39"/>
      <c r="AQ102" s="601"/>
      <c r="AR102" s="602"/>
      <c r="AS102" s="602"/>
      <c r="AT102" s="602"/>
      <c r="AU102" s="602"/>
      <c r="AV102" s="602"/>
      <c r="AW102" s="602"/>
      <c r="AX102" s="602">
        <f>+'2015-2016 LDC Savings Persisten'!BR164</f>
        <v>9710</v>
      </c>
      <c r="AY102" s="602">
        <f>+'2015-2016 LDC Savings Persisten'!BS164</f>
        <v>9710</v>
      </c>
      <c r="AZ102" s="602">
        <f>+'2015-2016 LDC Savings Persisten'!BT164</f>
        <v>7878</v>
      </c>
      <c r="BA102" s="602">
        <f>+'2015-2016 LDC Savings Persisten'!BU164</f>
        <v>7513</v>
      </c>
      <c r="BB102" s="602">
        <f>+'2015-2016 LDC Savings Persisten'!BV164</f>
        <v>7513</v>
      </c>
      <c r="BC102" s="602">
        <f>+'2015-2016 LDC Savings Persisten'!BW164</f>
        <v>3725</v>
      </c>
      <c r="BD102" s="602">
        <f>+'2015-2016 LDC Savings Persisten'!BX164</f>
        <v>1304</v>
      </c>
      <c r="BE102" s="602">
        <f>+'2015-2016 LDC Savings Persisten'!BY164</f>
        <v>102</v>
      </c>
      <c r="BF102" s="602">
        <f>+'2015-2016 LDC Savings Persisten'!BZ164</f>
        <v>102</v>
      </c>
      <c r="BG102" s="602">
        <f>+'2015-2016 LDC Savings Persisten'!CA164</f>
        <v>102</v>
      </c>
      <c r="BH102" s="602">
        <f>+'2015-2016 LDC Savings Persisten'!CB164</f>
        <v>102</v>
      </c>
      <c r="BI102" s="602">
        <f>+'2015-2016 LDC Savings Persisten'!CC164</f>
        <v>102</v>
      </c>
      <c r="BJ102" s="602">
        <f>+'2015-2016 LDC Savings Persisten'!CD164</f>
        <v>0</v>
      </c>
      <c r="BK102" s="602">
        <f>+'2015-2016 LDC Savings Persisten'!CE164</f>
        <v>0</v>
      </c>
      <c r="BL102" s="602">
        <f>+'2015-2016 LDC Savings Persisten'!CF164</f>
        <v>0</v>
      </c>
      <c r="BM102" s="602">
        <f>+'2015-2016 LDC Savings Persisten'!CG164</f>
        <v>0</v>
      </c>
      <c r="BN102" s="602">
        <f>+'2015-2016 LDC Savings Persisten'!CH164</f>
        <v>0</v>
      </c>
      <c r="BO102" s="602">
        <f>+'2015-2016 LDC Savings Persisten'!CI164</f>
        <v>0</v>
      </c>
      <c r="BP102" s="602">
        <f>+'2015-2016 LDC Savings Persisten'!CJ164</f>
        <v>0</v>
      </c>
      <c r="BQ102" s="602">
        <f>+'2015-2016 LDC Savings Persisten'!CK164</f>
        <v>0</v>
      </c>
      <c r="BR102" s="602">
        <f>+'2015-2016 LDC Savings Persisten'!CL164</f>
        <v>0</v>
      </c>
      <c r="BS102" s="602">
        <f>+'2015-2016 LDC Savings Persisten'!CM164</f>
        <v>0</v>
      </c>
      <c r="BT102" s="602">
        <f>+'2015-2016 LDC Savings Persisten'!CN164</f>
        <v>0</v>
      </c>
      <c r="BU102" s="13"/>
    </row>
    <row r="103" spans="2:73" ht="15.75">
      <c r="B103" s="1062"/>
      <c r="C103" s="1062">
        <v>152</v>
      </c>
      <c r="D103" s="1062" t="s">
        <v>120</v>
      </c>
      <c r="E103" s="1062" t="s">
        <v>1270</v>
      </c>
      <c r="F103" s="1062"/>
      <c r="G103" s="1062"/>
      <c r="H103" s="1062">
        <v>2016</v>
      </c>
      <c r="I103" s="558" t="s">
        <v>569</v>
      </c>
      <c r="J103" s="558" t="s">
        <v>582</v>
      </c>
      <c r="K103" s="39"/>
      <c r="L103" s="601"/>
      <c r="M103" s="602"/>
      <c r="N103" s="602"/>
      <c r="O103" s="602"/>
      <c r="P103" s="602"/>
      <c r="Q103" s="602"/>
      <c r="R103" s="602"/>
      <c r="S103" s="602">
        <f>+'2015-2016 LDC Savings Persisten'!CU165</f>
        <v>759</v>
      </c>
      <c r="T103" s="602">
        <f>+'2015-2016 LDC Savings Persisten'!CV165</f>
        <v>759</v>
      </c>
      <c r="U103" s="602">
        <f>+'2015-2016 LDC Savings Persisten'!CW165</f>
        <v>759</v>
      </c>
      <c r="V103" s="602">
        <f>+'2015-2016 LDC Savings Persisten'!CX165</f>
        <v>759</v>
      </c>
      <c r="W103" s="602">
        <f>+'2015-2016 LDC Savings Persisten'!CY165</f>
        <v>759</v>
      </c>
      <c r="X103" s="602">
        <f>+'2015-2016 LDC Savings Persisten'!CZ165</f>
        <v>759</v>
      </c>
      <c r="Y103" s="602">
        <f>+'2015-2016 LDC Savings Persisten'!DA165</f>
        <v>759</v>
      </c>
      <c r="Z103" s="602">
        <f>+'2015-2016 LDC Savings Persisten'!DB165</f>
        <v>759</v>
      </c>
      <c r="AA103" s="602">
        <f>+'2015-2016 LDC Savings Persisten'!DC165</f>
        <v>759</v>
      </c>
      <c r="AB103" s="602">
        <f>+'2015-2016 LDC Savings Persisten'!DD165</f>
        <v>759</v>
      </c>
      <c r="AC103" s="602">
        <f>+'2015-2016 LDC Savings Persisten'!DE165</f>
        <v>759</v>
      </c>
      <c r="AD103" s="602">
        <f>+'2015-2016 LDC Savings Persisten'!DF165</f>
        <v>759</v>
      </c>
      <c r="AE103" s="602">
        <f>+'2015-2016 LDC Savings Persisten'!DG165</f>
        <v>759</v>
      </c>
      <c r="AF103" s="602">
        <f>+'2015-2016 LDC Savings Persisten'!DH165</f>
        <v>273</v>
      </c>
      <c r="AG103" s="602">
        <f>+'2015-2016 LDC Savings Persisten'!DI165</f>
        <v>0</v>
      </c>
      <c r="AH103" s="602">
        <f>+'2015-2016 LDC Savings Persisten'!DJ165</f>
        <v>0</v>
      </c>
      <c r="AI103" s="602">
        <f>+'2015-2016 LDC Savings Persisten'!DK165</f>
        <v>0</v>
      </c>
      <c r="AJ103" s="602">
        <f>+'2015-2016 LDC Savings Persisten'!DL165</f>
        <v>0</v>
      </c>
      <c r="AK103" s="602">
        <f>+'2015-2016 LDC Savings Persisten'!DM165</f>
        <v>0</v>
      </c>
      <c r="AL103" s="602">
        <f>+'2015-2016 LDC Savings Persisten'!DN165</f>
        <v>0</v>
      </c>
      <c r="AM103" s="602">
        <f>+'2015-2016 LDC Savings Persisten'!DO165</f>
        <v>0</v>
      </c>
      <c r="AN103" s="602">
        <f>+'2015-2016 LDC Savings Persisten'!DP165</f>
        <v>0</v>
      </c>
      <c r="AO103" s="602">
        <f>+'2015-2016 LDC Savings Persisten'!DQ165</f>
        <v>0</v>
      </c>
      <c r="AP103" s="39"/>
      <c r="AQ103" s="601"/>
      <c r="AR103" s="602"/>
      <c r="AS103" s="602"/>
      <c r="AT103" s="602"/>
      <c r="AU103" s="602"/>
      <c r="AV103" s="602"/>
      <c r="AW103" s="602"/>
      <c r="AX103" s="602">
        <f>+'2015-2016 LDC Savings Persisten'!BR165</f>
        <v>12703</v>
      </c>
      <c r="AY103" s="602">
        <f>+'2015-2016 LDC Savings Persisten'!BS165</f>
        <v>12703</v>
      </c>
      <c r="AZ103" s="602">
        <f>+'2015-2016 LDC Savings Persisten'!BT165</f>
        <v>12703</v>
      </c>
      <c r="BA103" s="602">
        <f>+'2015-2016 LDC Savings Persisten'!BU165</f>
        <v>12703</v>
      </c>
      <c r="BB103" s="602">
        <f>+'2015-2016 LDC Savings Persisten'!BV165</f>
        <v>12703</v>
      </c>
      <c r="BC103" s="602">
        <f>+'2015-2016 LDC Savings Persisten'!BW165</f>
        <v>12703</v>
      </c>
      <c r="BD103" s="602">
        <f>+'2015-2016 LDC Savings Persisten'!BX165</f>
        <v>12703</v>
      </c>
      <c r="BE103" s="602">
        <f>+'2015-2016 LDC Savings Persisten'!BY165</f>
        <v>12703</v>
      </c>
      <c r="BF103" s="602">
        <f>+'2015-2016 LDC Savings Persisten'!BZ165</f>
        <v>12703</v>
      </c>
      <c r="BG103" s="602">
        <f>+'2015-2016 LDC Savings Persisten'!CA165</f>
        <v>12703</v>
      </c>
      <c r="BH103" s="602">
        <f>+'2015-2016 LDC Savings Persisten'!CB165</f>
        <v>12703</v>
      </c>
      <c r="BI103" s="602">
        <f>+'2015-2016 LDC Savings Persisten'!CC165</f>
        <v>12703</v>
      </c>
      <c r="BJ103" s="602">
        <f>+'2015-2016 LDC Savings Persisten'!CD165</f>
        <v>12703</v>
      </c>
      <c r="BK103" s="602">
        <f>+'2015-2016 LDC Savings Persisten'!CE165</f>
        <v>4564</v>
      </c>
      <c r="BL103" s="602">
        <f>+'2015-2016 LDC Savings Persisten'!CF165</f>
        <v>0</v>
      </c>
      <c r="BM103" s="602">
        <f>+'2015-2016 LDC Savings Persisten'!CG165</f>
        <v>0</v>
      </c>
      <c r="BN103" s="602">
        <f>+'2015-2016 LDC Savings Persisten'!CH165</f>
        <v>0</v>
      </c>
      <c r="BO103" s="602">
        <f>+'2015-2016 LDC Savings Persisten'!CI165</f>
        <v>0</v>
      </c>
      <c r="BP103" s="602">
        <f>+'2015-2016 LDC Savings Persisten'!CJ165</f>
        <v>0</v>
      </c>
      <c r="BQ103" s="602">
        <f>+'2015-2016 LDC Savings Persisten'!CK165</f>
        <v>0</v>
      </c>
      <c r="BR103" s="602">
        <f>+'2015-2016 LDC Savings Persisten'!CL165</f>
        <v>0</v>
      </c>
      <c r="BS103" s="602">
        <f>+'2015-2016 LDC Savings Persisten'!CM165</f>
        <v>0</v>
      </c>
      <c r="BT103" s="602">
        <f>+'2015-2016 LDC Savings Persisten'!CN165</f>
        <v>0</v>
      </c>
      <c r="BU103" s="13"/>
    </row>
    <row r="104" spans="2:73" ht="15.75">
      <c r="B104" s="1062"/>
      <c r="C104" s="1062">
        <v>196</v>
      </c>
      <c r="D104" s="1062" t="s">
        <v>1205</v>
      </c>
      <c r="E104" s="1062" t="s">
        <v>1270</v>
      </c>
      <c r="F104" s="1062"/>
      <c r="G104" s="1062"/>
      <c r="H104" s="1062">
        <v>2016</v>
      </c>
      <c r="I104" s="558" t="s">
        <v>569</v>
      </c>
      <c r="J104" s="558" t="s">
        <v>582</v>
      </c>
      <c r="K104" s="39"/>
      <c r="L104" s="601"/>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2"/>
      <c r="AN104" s="602"/>
      <c r="AO104" s="602"/>
      <c r="AP104" s="39"/>
      <c r="AQ104" s="601"/>
      <c r="AR104" s="602"/>
      <c r="AS104" s="602"/>
      <c r="AT104" s="602"/>
      <c r="AU104" s="602"/>
      <c r="AV104" s="602"/>
      <c r="AW104" s="602"/>
      <c r="AX104" s="602">
        <f>+'2015-2016 LDC Savings Persisten'!BR209</f>
        <v>674</v>
      </c>
      <c r="AY104" s="602">
        <f>+'2015-2016 LDC Savings Persisten'!BS209</f>
        <v>674</v>
      </c>
      <c r="AZ104" s="602">
        <f>+'2015-2016 LDC Savings Persisten'!BT209</f>
        <v>674</v>
      </c>
      <c r="BA104" s="602">
        <f>+'2015-2016 LDC Savings Persisten'!BU209</f>
        <v>674</v>
      </c>
      <c r="BB104" s="602">
        <f>+'2015-2016 LDC Savings Persisten'!BV209</f>
        <v>674</v>
      </c>
      <c r="BC104" s="602">
        <f>+'2015-2016 LDC Savings Persisten'!BW209</f>
        <v>674</v>
      </c>
      <c r="BD104" s="602">
        <f>+'2015-2016 LDC Savings Persisten'!BX209</f>
        <v>674</v>
      </c>
      <c r="BE104" s="602">
        <f>+'2015-2016 LDC Savings Persisten'!BY209</f>
        <v>674</v>
      </c>
      <c r="BF104" s="602">
        <f>+'2015-2016 LDC Savings Persisten'!BZ209</f>
        <v>674</v>
      </c>
      <c r="BG104" s="602">
        <f>+'2015-2016 LDC Savings Persisten'!CA209</f>
        <v>674</v>
      </c>
      <c r="BH104" s="602">
        <f>+'2015-2016 LDC Savings Persisten'!CB209</f>
        <v>674</v>
      </c>
      <c r="BI104" s="602">
        <f>+'2015-2016 LDC Savings Persisten'!CC209</f>
        <v>674</v>
      </c>
      <c r="BJ104" s="602">
        <f>+'2015-2016 LDC Savings Persisten'!CD209</f>
        <v>478</v>
      </c>
      <c r="BK104" s="602">
        <f>+'2015-2016 LDC Savings Persisten'!CE209</f>
        <v>478</v>
      </c>
      <c r="BL104" s="602">
        <f>+'2015-2016 LDC Savings Persisten'!CF209</f>
        <v>478</v>
      </c>
      <c r="BM104" s="602">
        <f>+'2015-2016 LDC Savings Persisten'!CG209</f>
        <v>478</v>
      </c>
      <c r="BN104" s="602">
        <f>+'2015-2016 LDC Savings Persisten'!CH209</f>
        <v>0</v>
      </c>
      <c r="BO104" s="602">
        <f>+'2015-2016 LDC Savings Persisten'!CI209</f>
        <v>0</v>
      </c>
      <c r="BP104" s="602">
        <f>+'2015-2016 LDC Savings Persisten'!CJ209</f>
        <v>0</v>
      </c>
      <c r="BQ104" s="602">
        <f>+'2015-2016 LDC Savings Persisten'!CK209</f>
        <v>0</v>
      </c>
      <c r="BR104" s="602">
        <f>+'2015-2016 LDC Savings Persisten'!CL209</f>
        <v>0</v>
      </c>
      <c r="BS104" s="602">
        <f>+'2015-2016 LDC Savings Persisten'!CM209</f>
        <v>0</v>
      </c>
      <c r="BT104" s="602">
        <f>+'2015-2016 LDC Savings Persisten'!CN209</f>
        <v>0</v>
      </c>
      <c r="BU104" s="13"/>
    </row>
    <row r="105" spans="2:73" ht="15.75">
      <c r="B105" s="1062"/>
      <c r="C105" s="1062">
        <v>329</v>
      </c>
      <c r="D105" s="1062" t="s">
        <v>113</v>
      </c>
      <c r="E105" s="1062" t="s">
        <v>1270</v>
      </c>
      <c r="F105" s="1062"/>
      <c r="G105" s="1062"/>
      <c r="H105" s="1062">
        <v>2016</v>
      </c>
      <c r="I105" s="558" t="s">
        <v>570</v>
      </c>
      <c r="J105" s="558" t="s">
        <v>575</v>
      </c>
      <c r="K105" s="39"/>
      <c r="L105" s="601"/>
      <c r="M105" s="602"/>
      <c r="N105" s="602"/>
      <c r="O105" s="602"/>
      <c r="P105" s="602"/>
      <c r="Q105" s="602"/>
      <c r="R105" s="602"/>
      <c r="S105" s="602">
        <f>+'2017 LDC Savings Persistence'!DY348</f>
        <v>14</v>
      </c>
      <c r="T105" s="602">
        <f>+'2017 LDC Savings Persistence'!DZ348</f>
        <v>14</v>
      </c>
      <c r="U105" s="602">
        <f>+'2017 LDC Savings Persistence'!EA348</f>
        <v>14</v>
      </c>
      <c r="V105" s="602">
        <f>+'2017 LDC Savings Persistence'!EB348</f>
        <v>14</v>
      </c>
      <c r="W105" s="602">
        <f>+'2017 LDC Savings Persistence'!EC348</f>
        <v>14</v>
      </c>
      <c r="X105" s="602">
        <f>+'2017 LDC Savings Persistence'!ED348</f>
        <v>14</v>
      </c>
      <c r="Y105" s="602">
        <f>+'2017 LDC Savings Persistence'!EE348</f>
        <v>14</v>
      </c>
      <c r="Z105" s="602">
        <f>+'2017 LDC Savings Persistence'!EF348</f>
        <v>14</v>
      </c>
      <c r="AA105" s="602">
        <f>+'2017 LDC Savings Persistence'!EG348</f>
        <v>14</v>
      </c>
      <c r="AB105" s="602">
        <f>+'2017 LDC Savings Persistence'!EH348</f>
        <v>14</v>
      </c>
      <c r="AC105" s="602">
        <f>+'2017 LDC Savings Persistence'!EI348</f>
        <v>14</v>
      </c>
      <c r="AD105" s="602">
        <f>+'2017 LDC Savings Persistence'!EJ348</f>
        <v>14</v>
      </c>
      <c r="AE105" s="602">
        <f>+'2017 LDC Savings Persistence'!EK348</f>
        <v>12</v>
      </c>
      <c r="AF105" s="602">
        <f>+'2017 LDC Savings Persistence'!EL348</f>
        <v>12</v>
      </c>
      <c r="AG105" s="602">
        <f>+'2017 LDC Savings Persistence'!EM348</f>
        <v>5</v>
      </c>
      <c r="AH105" s="602">
        <f>+'2017 LDC Savings Persistence'!EN348</f>
        <v>0</v>
      </c>
      <c r="AI105" s="602">
        <f>+'2017 LDC Savings Persistence'!EO348</f>
        <v>0</v>
      </c>
      <c r="AJ105" s="602">
        <f>+'2017 LDC Savings Persistence'!EP348</f>
        <v>0</v>
      </c>
      <c r="AK105" s="602">
        <f>+'2017 LDC Savings Persistence'!EQ348</f>
        <v>0</v>
      </c>
      <c r="AL105" s="602">
        <f>+'2017 LDC Savings Persistence'!ER348</f>
        <v>0</v>
      </c>
      <c r="AM105" s="602">
        <f>+'2017 LDC Savings Persistence'!ES348</f>
        <v>0</v>
      </c>
      <c r="AN105" s="602">
        <f>+'2017 LDC Savings Persistence'!ET348</f>
        <v>0</v>
      </c>
      <c r="AO105" s="602">
        <f>+'2017 LDC Savings Persistence'!EU348</f>
        <v>0</v>
      </c>
      <c r="AP105" s="39"/>
      <c r="AQ105" s="601"/>
      <c r="AR105" s="602"/>
      <c r="AS105" s="602"/>
      <c r="AT105" s="602"/>
      <c r="AU105" s="602"/>
      <c r="AV105" s="602"/>
      <c r="AW105" s="602"/>
      <c r="AX105" s="602">
        <f>+'2017 LDC Savings Persistence'!CL348</f>
        <v>223129</v>
      </c>
      <c r="AY105" s="602">
        <f>+'2017 LDC Savings Persistence'!CM348</f>
        <v>223129</v>
      </c>
      <c r="AZ105" s="602">
        <f>+'2017 LDC Savings Persistence'!CN348</f>
        <v>223129</v>
      </c>
      <c r="BA105" s="602">
        <f>+'2017 LDC Savings Persistence'!CO348</f>
        <v>223129</v>
      </c>
      <c r="BB105" s="602">
        <f>+'2017 LDC Savings Persistence'!CP348</f>
        <v>223129</v>
      </c>
      <c r="BC105" s="602">
        <f>+'2017 LDC Savings Persistence'!CQ348</f>
        <v>223109</v>
      </c>
      <c r="BD105" s="602">
        <f>+'2017 LDC Savings Persistence'!CR348</f>
        <v>223109</v>
      </c>
      <c r="BE105" s="602">
        <f>+'2017 LDC Savings Persistence'!CS348</f>
        <v>223439</v>
      </c>
      <c r="BF105" s="602">
        <f>+'2017 LDC Savings Persistence'!CT348</f>
        <v>223577</v>
      </c>
      <c r="BG105" s="602">
        <f>+'2017 LDC Savings Persistence'!CU348</f>
        <v>223788</v>
      </c>
      <c r="BH105" s="602">
        <f>+'2017 LDC Savings Persistence'!CV348</f>
        <v>223788</v>
      </c>
      <c r="BI105" s="602">
        <f>+'2017 LDC Savings Persistence'!CW348</f>
        <v>223196</v>
      </c>
      <c r="BJ105" s="602">
        <f>+'2017 LDC Savings Persistence'!CX348</f>
        <v>193353</v>
      </c>
      <c r="BK105" s="602">
        <f>+'2017 LDC Savings Persistence'!CY348</f>
        <v>193353</v>
      </c>
      <c r="BL105" s="602">
        <f>+'2017 LDC Savings Persistence'!CZ348</f>
        <v>79568</v>
      </c>
      <c r="BM105" s="602">
        <f>+'2017 LDC Savings Persistence'!DA348</f>
        <v>0</v>
      </c>
      <c r="BN105" s="602">
        <f>+'2017 LDC Savings Persistence'!DB348</f>
        <v>0</v>
      </c>
      <c r="BO105" s="602">
        <f>+'2017 LDC Savings Persistence'!DC348</f>
        <v>0</v>
      </c>
      <c r="BP105" s="602">
        <f>+'2017 LDC Savings Persistence'!DD348</f>
        <v>0</v>
      </c>
      <c r="BQ105" s="602">
        <f>+'2017 LDC Savings Persistence'!DE348</f>
        <v>0</v>
      </c>
      <c r="BR105" s="602">
        <f>+'2017 LDC Savings Persistence'!DF348</f>
        <v>0</v>
      </c>
      <c r="BS105" s="602">
        <f>+'2017 LDC Savings Persistence'!DG348</f>
        <v>0</v>
      </c>
      <c r="BT105" s="602">
        <f>+'2017 LDC Savings Persistence'!DH348</f>
        <v>0</v>
      </c>
      <c r="BU105" s="13"/>
    </row>
    <row r="106" spans="2:73" ht="15.75">
      <c r="B106" s="1062"/>
      <c r="C106" s="1062">
        <v>331</v>
      </c>
      <c r="D106" s="1062" t="s">
        <v>1166</v>
      </c>
      <c r="E106" s="1062" t="s">
        <v>1270</v>
      </c>
      <c r="F106" s="1062"/>
      <c r="G106" s="1062"/>
      <c r="H106" s="1062">
        <v>2016</v>
      </c>
      <c r="I106" s="558" t="s">
        <v>570</v>
      </c>
      <c r="J106" s="558" t="s">
        <v>575</v>
      </c>
      <c r="K106" s="39"/>
      <c r="L106" s="601"/>
      <c r="M106" s="602"/>
      <c r="N106" s="602"/>
      <c r="O106" s="602"/>
      <c r="P106" s="602"/>
      <c r="Q106" s="602"/>
      <c r="R106" s="602"/>
      <c r="S106" s="602">
        <f>+'2017 LDC Savings Persistence'!DY350</f>
        <v>3</v>
      </c>
      <c r="T106" s="602">
        <f>+'2017 LDC Savings Persistence'!DZ350</f>
        <v>3</v>
      </c>
      <c r="U106" s="602">
        <f>+'2017 LDC Savings Persistence'!EA350</f>
        <v>3</v>
      </c>
      <c r="V106" s="602">
        <f>+'2017 LDC Savings Persistence'!EB350</f>
        <v>3</v>
      </c>
      <c r="W106" s="602">
        <f>+'2017 LDC Savings Persistence'!EC350</f>
        <v>3</v>
      </c>
      <c r="X106" s="602">
        <f>+'2017 LDC Savings Persistence'!ED350</f>
        <v>3</v>
      </c>
      <c r="Y106" s="602">
        <f>+'2017 LDC Savings Persistence'!EE350</f>
        <v>3</v>
      </c>
      <c r="Z106" s="602">
        <f>+'2017 LDC Savings Persistence'!EF350</f>
        <v>3</v>
      </c>
      <c r="AA106" s="602">
        <f>+'2017 LDC Savings Persistence'!EG350</f>
        <v>3</v>
      </c>
      <c r="AB106" s="602">
        <f>+'2017 LDC Savings Persistence'!EH350</f>
        <v>3</v>
      </c>
      <c r="AC106" s="602">
        <f>+'2017 LDC Savings Persistence'!EI350</f>
        <v>3</v>
      </c>
      <c r="AD106" s="602">
        <f>+'2017 LDC Savings Persistence'!EJ350</f>
        <v>3</v>
      </c>
      <c r="AE106" s="602">
        <f>+'2017 LDC Savings Persistence'!EK350</f>
        <v>3</v>
      </c>
      <c r="AF106" s="602">
        <f>+'2017 LDC Savings Persistence'!EL350</f>
        <v>3</v>
      </c>
      <c r="AG106" s="602">
        <f>+'2017 LDC Savings Persistence'!EM350</f>
        <v>3</v>
      </c>
      <c r="AH106" s="602">
        <f>+'2017 LDC Savings Persistence'!EN350</f>
        <v>3</v>
      </c>
      <c r="AI106" s="602">
        <f>+'2017 LDC Savings Persistence'!EO350</f>
        <v>2</v>
      </c>
      <c r="AJ106" s="602">
        <f>+'2017 LDC Savings Persistence'!EP350</f>
        <v>0</v>
      </c>
      <c r="AK106" s="602">
        <f>+'2017 LDC Savings Persistence'!EQ350</f>
        <v>0</v>
      </c>
      <c r="AL106" s="602">
        <f>+'2017 LDC Savings Persistence'!ER350</f>
        <v>0</v>
      </c>
      <c r="AM106" s="602">
        <f>+'2017 LDC Savings Persistence'!ES350</f>
        <v>0</v>
      </c>
      <c r="AN106" s="602">
        <f>+'2017 LDC Savings Persistence'!ET350</f>
        <v>0</v>
      </c>
      <c r="AO106" s="602">
        <f>+'2017 LDC Savings Persistence'!EU350</f>
        <v>0</v>
      </c>
      <c r="AP106" s="39"/>
      <c r="AQ106" s="601"/>
      <c r="AR106" s="602"/>
      <c r="AS106" s="602"/>
      <c r="AT106" s="602"/>
      <c r="AU106" s="602"/>
      <c r="AV106" s="602"/>
      <c r="AW106" s="602"/>
      <c r="AX106" s="602">
        <f>+'2017 LDC Savings Persistence'!CL350</f>
        <v>8802</v>
      </c>
      <c r="AY106" s="602">
        <f>+'2017 LDC Savings Persistence'!CM350</f>
        <v>8802</v>
      </c>
      <c r="AZ106" s="602">
        <f>+'2017 LDC Savings Persistence'!CN350</f>
        <v>8802</v>
      </c>
      <c r="BA106" s="602">
        <f>+'2017 LDC Savings Persistence'!CO350</f>
        <v>8802</v>
      </c>
      <c r="BB106" s="602">
        <f>+'2017 LDC Savings Persistence'!CP350</f>
        <v>8802</v>
      </c>
      <c r="BC106" s="602">
        <f>+'2017 LDC Savings Persistence'!CQ350</f>
        <v>8802</v>
      </c>
      <c r="BD106" s="602">
        <f>+'2017 LDC Savings Persistence'!CR350</f>
        <v>8802</v>
      </c>
      <c r="BE106" s="602">
        <f>+'2017 LDC Savings Persistence'!CS350</f>
        <v>8802</v>
      </c>
      <c r="BF106" s="602">
        <f>+'2017 LDC Savings Persistence'!CT350</f>
        <v>8802</v>
      </c>
      <c r="BG106" s="602">
        <f>+'2017 LDC Savings Persistence'!CU350</f>
        <v>8802</v>
      </c>
      <c r="BH106" s="602">
        <f>+'2017 LDC Savings Persistence'!CV350</f>
        <v>8802</v>
      </c>
      <c r="BI106" s="602">
        <f>+'2017 LDC Savings Persistence'!CW350</f>
        <v>8802</v>
      </c>
      <c r="BJ106" s="602">
        <f>+'2017 LDC Savings Persistence'!CX350</f>
        <v>8802</v>
      </c>
      <c r="BK106" s="602">
        <f>+'2017 LDC Savings Persistence'!CY350</f>
        <v>8802</v>
      </c>
      <c r="BL106" s="602">
        <f>+'2017 LDC Savings Persistence'!CZ350</f>
        <v>8802</v>
      </c>
      <c r="BM106" s="602">
        <f>+'2017 LDC Savings Persistence'!DA350</f>
        <v>8802</v>
      </c>
      <c r="BN106" s="602">
        <f>+'2017 LDC Savings Persistence'!DB350</f>
        <v>8611</v>
      </c>
      <c r="BO106" s="602">
        <f>+'2017 LDC Savings Persistence'!DC350</f>
        <v>0</v>
      </c>
      <c r="BP106" s="602">
        <f>+'2017 LDC Savings Persistence'!DD350</f>
        <v>0</v>
      </c>
      <c r="BQ106" s="602">
        <f>+'2017 LDC Savings Persistence'!DE350</f>
        <v>0</v>
      </c>
      <c r="BR106" s="602">
        <f>+'2017 LDC Savings Persistence'!DF350</f>
        <v>0</v>
      </c>
      <c r="BS106" s="602">
        <f>+'2017 LDC Savings Persistence'!DG350</f>
        <v>0</v>
      </c>
      <c r="BT106" s="602">
        <f>+'2017 LDC Savings Persistence'!DH350</f>
        <v>0</v>
      </c>
      <c r="BU106" s="13"/>
    </row>
    <row r="107" spans="2:73" ht="15.75">
      <c r="B107" s="1062"/>
      <c r="C107" s="1062">
        <v>334</v>
      </c>
      <c r="D107" s="1062" t="s">
        <v>117</v>
      </c>
      <c r="E107" s="1062" t="s">
        <v>1270</v>
      </c>
      <c r="F107" s="1062"/>
      <c r="G107" s="1062"/>
      <c r="H107" s="1062">
        <v>2016</v>
      </c>
      <c r="I107" s="558" t="s">
        <v>570</v>
      </c>
      <c r="J107" s="558" t="s">
        <v>575</v>
      </c>
      <c r="K107" s="39"/>
      <c r="L107" s="601"/>
      <c r="M107" s="602"/>
      <c r="N107" s="602"/>
      <c r="O107" s="602"/>
      <c r="P107" s="602"/>
      <c r="Q107" s="602"/>
      <c r="R107" s="602"/>
      <c r="S107" s="602">
        <f>+'2017 LDC Savings Persistence'!DY353</f>
        <v>2</v>
      </c>
      <c r="T107" s="602">
        <f>+'2017 LDC Savings Persistence'!DZ353</f>
        <v>2</v>
      </c>
      <c r="U107" s="602">
        <f>+'2017 LDC Savings Persistence'!EA353</f>
        <v>2</v>
      </c>
      <c r="V107" s="602">
        <f>+'2017 LDC Savings Persistence'!EB353</f>
        <v>2</v>
      </c>
      <c r="W107" s="602">
        <f>+'2017 LDC Savings Persistence'!EC353</f>
        <v>2</v>
      </c>
      <c r="X107" s="602">
        <f>+'2017 LDC Savings Persistence'!ED353</f>
        <v>2</v>
      </c>
      <c r="Y107" s="602">
        <f>+'2017 LDC Savings Persistence'!EE353</f>
        <v>2</v>
      </c>
      <c r="Z107" s="602">
        <f>+'2017 LDC Savings Persistence'!EF353</f>
        <v>2</v>
      </c>
      <c r="AA107" s="602">
        <f>+'2017 LDC Savings Persistence'!EG353</f>
        <v>0</v>
      </c>
      <c r="AB107" s="602">
        <f>+'2017 LDC Savings Persistence'!EH353</f>
        <v>0</v>
      </c>
      <c r="AC107" s="602">
        <f>+'2017 LDC Savings Persistence'!EI353</f>
        <v>0</v>
      </c>
      <c r="AD107" s="602">
        <f>+'2017 LDC Savings Persistence'!EJ353</f>
        <v>0</v>
      </c>
      <c r="AE107" s="602">
        <f>+'2017 LDC Savings Persistence'!EK353</f>
        <v>0</v>
      </c>
      <c r="AF107" s="602">
        <f>+'2017 LDC Savings Persistence'!EL353</f>
        <v>0</v>
      </c>
      <c r="AG107" s="602">
        <f>+'2017 LDC Savings Persistence'!EM353</f>
        <v>0</v>
      </c>
      <c r="AH107" s="602">
        <f>+'2017 LDC Savings Persistence'!EN353</f>
        <v>0</v>
      </c>
      <c r="AI107" s="602">
        <f>+'2017 LDC Savings Persistence'!EO353</f>
        <v>0</v>
      </c>
      <c r="AJ107" s="602">
        <f>+'2017 LDC Savings Persistence'!EP353</f>
        <v>0</v>
      </c>
      <c r="AK107" s="602">
        <f>+'2017 LDC Savings Persistence'!EQ353</f>
        <v>0</v>
      </c>
      <c r="AL107" s="602">
        <f>+'2017 LDC Savings Persistence'!ER353</f>
        <v>0</v>
      </c>
      <c r="AM107" s="602">
        <f>+'2017 LDC Savings Persistence'!ES353</f>
        <v>0</v>
      </c>
      <c r="AN107" s="602">
        <f>+'2017 LDC Savings Persistence'!ET353</f>
        <v>0</v>
      </c>
      <c r="AO107" s="602">
        <f>+'2017 LDC Savings Persistence'!EU353</f>
        <v>0</v>
      </c>
      <c r="AP107" s="39"/>
      <c r="AQ107" s="604"/>
      <c r="AR107" s="605"/>
      <c r="AS107" s="605"/>
      <c r="AT107" s="605"/>
      <c r="AU107" s="605"/>
      <c r="AV107" s="605"/>
      <c r="AW107" s="605"/>
      <c r="AX107" s="605">
        <f>+'2017 LDC Savings Persistence'!CL353</f>
        <v>13143</v>
      </c>
      <c r="AY107" s="605">
        <f>+'2017 LDC Savings Persistence'!CM353</f>
        <v>13143</v>
      </c>
      <c r="AZ107" s="605">
        <f>+'2017 LDC Savings Persistence'!CN353</f>
        <v>13143</v>
      </c>
      <c r="BA107" s="605">
        <f>+'2017 LDC Savings Persistence'!CO353</f>
        <v>13143</v>
      </c>
      <c r="BB107" s="605">
        <f>+'2017 LDC Savings Persistence'!CP353</f>
        <v>13143</v>
      </c>
      <c r="BC107" s="605">
        <f>+'2017 LDC Savings Persistence'!CQ353</f>
        <v>13143</v>
      </c>
      <c r="BD107" s="605">
        <f>+'2017 LDC Savings Persistence'!CR353</f>
        <v>13143</v>
      </c>
      <c r="BE107" s="605">
        <f>+'2017 LDC Savings Persistence'!CS353</f>
        <v>13143</v>
      </c>
      <c r="BF107" s="605">
        <f>+'2017 LDC Savings Persistence'!CT353</f>
        <v>3245</v>
      </c>
      <c r="BG107" s="605">
        <f>+'2017 LDC Savings Persistence'!CU353</f>
        <v>0</v>
      </c>
      <c r="BH107" s="605">
        <f>+'2017 LDC Savings Persistence'!CV353</f>
        <v>0</v>
      </c>
      <c r="BI107" s="605">
        <f>+'2017 LDC Savings Persistence'!CW353</f>
        <v>0</v>
      </c>
      <c r="BJ107" s="605">
        <f>+'2017 LDC Savings Persistence'!CX353</f>
        <v>0</v>
      </c>
      <c r="BK107" s="605">
        <f>+'2017 LDC Savings Persistence'!CY353</f>
        <v>0</v>
      </c>
      <c r="BL107" s="605">
        <f>+'2017 LDC Savings Persistence'!CZ353</f>
        <v>0</v>
      </c>
      <c r="BM107" s="605">
        <f>+'2017 LDC Savings Persistence'!DA353</f>
        <v>0</v>
      </c>
      <c r="BN107" s="605">
        <f>+'2017 LDC Savings Persistence'!DB353</f>
        <v>0</v>
      </c>
      <c r="BO107" s="605">
        <f>+'2017 LDC Savings Persistence'!DC353</f>
        <v>0</v>
      </c>
      <c r="BP107" s="605">
        <f>+'2017 LDC Savings Persistence'!DD353</f>
        <v>0</v>
      </c>
      <c r="BQ107" s="605">
        <f>+'2017 LDC Savings Persistence'!DE353</f>
        <v>0</v>
      </c>
      <c r="BR107" s="605">
        <f>+'2017 LDC Savings Persistence'!DF353</f>
        <v>0</v>
      </c>
      <c r="BS107" s="605">
        <f>+'2017 LDC Savings Persistence'!DG353</f>
        <v>0</v>
      </c>
      <c r="BT107" s="605">
        <f>+'2017 LDC Savings Persistence'!DH353</f>
        <v>0</v>
      </c>
      <c r="BU107" s="13"/>
    </row>
    <row r="108" spans="2:73" ht="15.75">
      <c r="B108" s="1062"/>
      <c r="C108" s="1062">
        <v>335</v>
      </c>
      <c r="D108" s="1062" t="s">
        <v>118</v>
      </c>
      <c r="E108" s="1062" t="s">
        <v>1270</v>
      </c>
      <c r="F108" s="1062"/>
      <c r="G108" s="1062"/>
      <c r="H108" s="1062">
        <v>2016</v>
      </c>
      <c r="I108" s="558" t="s">
        <v>570</v>
      </c>
      <c r="J108" s="558" t="s">
        <v>575</v>
      </c>
      <c r="K108" s="39"/>
      <c r="L108" s="601"/>
      <c r="M108" s="602"/>
      <c r="N108" s="602"/>
      <c r="O108" s="602"/>
      <c r="P108" s="602"/>
      <c r="Q108" s="602"/>
      <c r="R108" s="602"/>
      <c r="S108" s="602">
        <f>+'2017 LDC Savings Persistence'!DY354</f>
        <v>-17</v>
      </c>
      <c r="T108" s="602">
        <f>+'2017 LDC Savings Persistence'!DZ354</f>
        <v>-17</v>
      </c>
      <c r="U108" s="602">
        <f>+'2017 LDC Savings Persistence'!EA354</f>
        <v>-17</v>
      </c>
      <c r="V108" s="602">
        <f>+'2017 LDC Savings Persistence'!EB354</f>
        <v>-17</v>
      </c>
      <c r="W108" s="602">
        <f>+'2017 LDC Savings Persistence'!EC354</f>
        <v>-17</v>
      </c>
      <c r="X108" s="602">
        <f>+'2017 LDC Savings Persistence'!ED354</f>
        <v>-17</v>
      </c>
      <c r="Y108" s="602">
        <f>+'2017 LDC Savings Persistence'!EE354</f>
        <v>-17</v>
      </c>
      <c r="Z108" s="602">
        <f>+'2017 LDC Savings Persistence'!EF354</f>
        <v>-17</v>
      </c>
      <c r="AA108" s="602">
        <f>+'2017 LDC Savings Persistence'!EG354</f>
        <v>-17</v>
      </c>
      <c r="AB108" s="602">
        <f>+'2017 LDC Savings Persistence'!EH354</f>
        <v>-17</v>
      </c>
      <c r="AC108" s="602">
        <f>+'2017 LDC Savings Persistence'!EI354</f>
        <v>-33</v>
      </c>
      <c r="AD108" s="602">
        <f>+'2017 LDC Savings Persistence'!EJ354</f>
        <v>-33</v>
      </c>
      <c r="AE108" s="602">
        <f>+'2017 LDC Savings Persistence'!EK354</f>
        <v>-2</v>
      </c>
      <c r="AF108" s="602">
        <f>+'2017 LDC Savings Persistence'!EL354</f>
        <v>0</v>
      </c>
      <c r="AG108" s="602">
        <f>+'2017 LDC Savings Persistence'!EM354</f>
        <v>0</v>
      </c>
      <c r="AH108" s="602">
        <f>+'2017 LDC Savings Persistence'!EN354</f>
        <v>0</v>
      </c>
      <c r="AI108" s="602">
        <f>+'2017 LDC Savings Persistence'!EO354</f>
        <v>0</v>
      </c>
      <c r="AJ108" s="602">
        <f>+'2017 LDC Savings Persistence'!EP354</f>
        <v>0</v>
      </c>
      <c r="AK108" s="602">
        <f>+'2017 LDC Savings Persistence'!EQ354</f>
        <v>0</v>
      </c>
      <c r="AL108" s="602">
        <f>+'2017 LDC Savings Persistence'!ER354</f>
        <v>0</v>
      </c>
      <c r="AM108" s="602">
        <f>+'2017 LDC Savings Persistence'!ES354</f>
        <v>0</v>
      </c>
      <c r="AN108" s="602">
        <f>+'2017 LDC Savings Persistence'!ET354</f>
        <v>0</v>
      </c>
      <c r="AO108" s="602">
        <f>+'2017 LDC Savings Persistence'!EU354</f>
        <v>0</v>
      </c>
      <c r="AP108" s="39"/>
      <c r="AQ108" s="599"/>
      <c r="AR108" s="600"/>
      <c r="AS108" s="600"/>
      <c r="AT108" s="600"/>
      <c r="AU108" s="600"/>
      <c r="AV108" s="600"/>
      <c r="AW108" s="600"/>
      <c r="AX108" s="600">
        <f>+'2017 LDC Savings Persistence'!CL354</f>
        <v>163558</v>
      </c>
      <c r="AY108" s="600">
        <f>+'2017 LDC Savings Persistence'!CM354</f>
        <v>163558</v>
      </c>
      <c r="AZ108" s="600">
        <f>+'2017 LDC Savings Persistence'!CN354</f>
        <v>163558</v>
      </c>
      <c r="BA108" s="600">
        <f>+'2017 LDC Savings Persistence'!CO354</f>
        <v>154787</v>
      </c>
      <c r="BB108" s="600">
        <f>+'2017 LDC Savings Persistence'!CP354</f>
        <v>154787</v>
      </c>
      <c r="BC108" s="600">
        <f>+'2017 LDC Savings Persistence'!CQ354</f>
        <v>154787</v>
      </c>
      <c r="BD108" s="600">
        <f>+'2017 LDC Savings Persistence'!CR354</f>
        <v>154787</v>
      </c>
      <c r="BE108" s="600">
        <f>+'2017 LDC Savings Persistence'!CS354</f>
        <v>154787</v>
      </c>
      <c r="BF108" s="600">
        <f>+'2017 LDC Savings Persistence'!CT354</f>
        <v>153973</v>
      </c>
      <c r="BG108" s="600">
        <f>+'2017 LDC Savings Persistence'!CU354</f>
        <v>133580</v>
      </c>
      <c r="BH108" s="600">
        <f>+'2017 LDC Savings Persistence'!CV354</f>
        <v>16614</v>
      </c>
      <c r="BI108" s="600">
        <f>+'2017 LDC Savings Persistence'!CW354</f>
        <v>16614</v>
      </c>
      <c r="BJ108" s="600">
        <f>+'2017 LDC Savings Persistence'!CX354</f>
        <v>1146</v>
      </c>
      <c r="BK108" s="600">
        <f>+'2017 LDC Savings Persistence'!CY354</f>
        <v>0</v>
      </c>
      <c r="BL108" s="600">
        <f>+'2017 LDC Savings Persistence'!CZ354</f>
        <v>0</v>
      </c>
      <c r="BM108" s="600">
        <f>+'2017 LDC Savings Persistence'!DA354</f>
        <v>0</v>
      </c>
      <c r="BN108" s="600">
        <f>+'2017 LDC Savings Persistence'!DB354</f>
        <v>0</v>
      </c>
      <c r="BO108" s="600">
        <f>+'2017 LDC Savings Persistence'!DC354</f>
        <v>0</v>
      </c>
      <c r="BP108" s="600">
        <f>+'2017 LDC Savings Persistence'!DD354</f>
        <v>0</v>
      </c>
      <c r="BQ108" s="600">
        <f>+'2017 LDC Savings Persistence'!DE354</f>
        <v>0</v>
      </c>
      <c r="BR108" s="600">
        <f>+'2017 LDC Savings Persistence'!DF354</f>
        <v>0</v>
      </c>
      <c r="BS108" s="600">
        <f>+'2017 LDC Savings Persistence'!DG354</f>
        <v>0</v>
      </c>
      <c r="BT108" s="600">
        <f>+'2017 LDC Savings Persistence'!DH354</f>
        <v>0</v>
      </c>
      <c r="BU108" s="13"/>
    </row>
    <row r="109" spans="2:73" ht="15.75">
      <c r="B109" s="1062"/>
      <c r="C109" s="1062">
        <v>336</v>
      </c>
      <c r="D109" s="1062" t="s">
        <v>119</v>
      </c>
      <c r="E109" s="1062" t="s">
        <v>1270</v>
      </c>
      <c r="F109" s="1062"/>
      <c r="G109" s="1062"/>
      <c r="H109" s="1062">
        <v>2016</v>
      </c>
      <c r="I109" s="558" t="s">
        <v>570</v>
      </c>
      <c r="J109" s="558" t="s">
        <v>575</v>
      </c>
      <c r="K109" s="39"/>
      <c r="L109" s="601"/>
      <c r="M109" s="602"/>
      <c r="N109" s="602"/>
      <c r="O109" s="602"/>
      <c r="P109" s="602"/>
      <c r="Q109" s="602"/>
      <c r="R109" s="602"/>
      <c r="S109" s="602">
        <f>+'2017 LDC Savings Persistence'!DY355</f>
        <v>0</v>
      </c>
      <c r="T109" s="602">
        <f>+'2017 LDC Savings Persistence'!DZ355</f>
        <v>0</v>
      </c>
      <c r="U109" s="602">
        <f>+'2017 LDC Savings Persistence'!EA355</f>
        <v>0</v>
      </c>
      <c r="V109" s="602">
        <f>+'2017 LDC Savings Persistence'!EB355</f>
        <v>0</v>
      </c>
      <c r="W109" s="602">
        <f>+'2017 LDC Savings Persistence'!EC355</f>
        <v>0</v>
      </c>
      <c r="X109" s="602">
        <f>+'2017 LDC Savings Persistence'!ED355</f>
        <v>0</v>
      </c>
      <c r="Y109" s="602">
        <f>+'2017 LDC Savings Persistence'!EE355</f>
        <v>0</v>
      </c>
      <c r="Z109" s="602">
        <f>+'2017 LDC Savings Persistence'!EF355</f>
        <v>0</v>
      </c>
      <c r="AA109" s="602">
        <f>+'2017 LDC Savings Persistence'!EG355</f>
        <v>0</v>
      </c>
      <c r="AB109" s="602">
        <f>+'2017 LDC Savings Persistence'!EH355</f>
        <v>0</v>
      </c>
      <c r="AC109" s="602">
        <f>+'2017 LDC Savings Persistence'!EI355</f>
        <v>0</v>
      </c>
      <c r="AD109" s="602">
        <f>+'2017 LDC Savings Persistence'!EJ355</f>
        <v>0</v>
      </c>
      <c r="AE109" s="602">
        <f>+'2017 LDC Savings Persistence'!EK355</f>
        <v>0</v>
      </c>
      <c r="AF109" s="602">
        <f>+'2017 LDC Savings Persistence'!EL355</f>
        <v>0</v>
      </c>
      <c r="AG109" s="602">
        <f>+'2017 LDC Savings Persistence'!EM355</f>
        <v>0</v>
      </c>
      <c r="AH109" s="602">
        <f>+'2017 LDC Savings Persistence'!EN355</f>
        <v>0</v>
      </c>
      <c r="AI109" s="602">
        <f>+'2017 LDC Savings Persistence'!EO355</f>
        <v>0</v>
      </c>
      <c r="AJ109" s="602">
        <f>+'2017 LDC Savings Persistence'!EP355</f>
        <v>0</v>
      </c>
      <c r="AK109" s="602">
        <f>+'2017 LDC Savings Persistence'!EQ355</f>
        <v>0</v>
      </c>
      <c r="AL109" s="602">
        <f>+'2017 LDC Savings Persistence'!ER355</f>
        <v>0</v>
      </c>
      <c r="AM109" s="602">
        <f>+'2017 LDC Savings Persistence'!ES355</f>
        <v>0</v>
      </c>
      <c r="AN109" s="602">
        <f>+'2017 LDC Savings Persistence'!ET355</f>
        <v>0</v>
      </c>
      <c r="AO109" s="602">
        <f>+'2017 LDC Savings Persistence'!EU355</f>
        <v>0</v>
      </c>
      <c r="AP109" s="39"/>
      <c r="AQ109" s="601"/>
      <c r="AR109" s="602"/>
      <c r="AS109" s="602"/>
      <c r="AT109" s="602"/>
      <c r="AU109" s="602"/>
      <c r="AV109" s="602"/>
      <c r="AW109" s="602"/>
      <c r="AX109" s="602">
        <f>+'2017 LDC Savings Persistence'!CL355</f>
        <v>2276</v>
      </c>
      <c r="AY109" s="602">
        <f>+'2017 LDC Savings Persistence'!CM355</f>
        <v>2276</v>
      </c>
      <c r="AZ109" s="602">
        <f>+'2017 LDC Savings Persistence'!CN355</f>
        <v>1696</v>
      </c>
      <c r="BA109" s="602">
        <f>+'2017 LDC Savings Persistence'!CO355</f>
        <v>1581</v>
      </c>
      <c r="BB109" s="602">
        <f>+'2017 LDC Savings Persistence'!CP355</f>
        <v>1581</v>
      </c>
      <c r="BC109" s="602">
        <f>+'2017 LDC Savings Persistence'!CQ355</f>
        <v>5</v>
      </c>
      <c r="BD109" s="602">
        <f>+'2017 LDC Savings Persistence'!CR355</f>
        <v>1</v>
      </c>
      <c r="BE109" s="602">
        <f>+'2017 LDC Savings Persistence'!CS355</f>
        <v>0</v>
      </c>
      <c r="BF109" s="602">
        <f>+'2017 LDC Savings Persistence'!CT355</f>
        <v>0</v>
      </c>
      <c r="BG109" s="602">
        <f>+'2017 LDC Savings Persistence'!CU355</f>
        <v>0</v>
      </c>
      <c r="BH109" s="602">
        <f>+'2017 LDC Savings Persistence'!CV355</f>
        <v>0</v>
      </c>
      <c r="BI109" s="602">
        <f>+'2017 LDC Savings Persistence'!CW355</f>
        <v>0</v>
      </c>
      <c r="BJ109" s="602">
        <f>+'2017 LDC Savings Persistence'!CX355</f>
        <v>0</v>
      </c>
      <c r="BK109" s="602">
        <f>+'2017 LDC Savings Persistence'!CY355</f>
        <v>0</v>
      </c>
      <c r="BL109" s="602">
        <f>+'2017 LDC Savings Persistence'!CZ355</f>
        <v>0</v>
      </c>
      <c r="BM109" s="602">
        <f>+'2017 LDC Savings Persistence'!DA355</f>
        <v>0</v>
      </c>
      <c r="BN109" s="602">
        <f>+'2017 LDC Savings Persistence'!DB355</f>
        <v>0</v>
      </c>
      <c r="BO109" s="602">
        <f>+'2017 LDC Savings Persistence'!DC355</f>
        <v>0</v>
      </c>
      <c r="BP109" s="602">
        <f>+'2017 LDC Savings Persistence'!DD355</f>
        <v>0</v>
      </c>
      <c r="BQ109" s="602">
        <f>+'2017 LDC Savings Persistence'!DE355</f>
        <v>0</v>
      </c>
      <c r="BR109" s="602">
        <f>+'2017 LDC Savings Persistence'!DF355</f>
        <v>0</v>
      </c>
      <c r="BS109" s="602">
        <f>+'2017 LDC Savings Persistence'!DG355</f>
        <v>0</v>
      </c>
      <c r="BT109" s="602">
        <f>+'2017 LDC Savings Persistence'!DH355</f>
        <v>0</v>
      </c>
      <c r="BU109" s="13"/>
    </row>
    <row r="110" spans="2:73" ht="15.75">
      <c r="B110" s="1062"/>
      <c r="C110" s="1062">
        <v>496</v>
      </c>
      <c r="D110" s="1062" t="s">
        <v>106</v>
      </c>
      <c r="E110" s="1062" t="s">
        <v>1270</v>
      </c>
      <c r="F110" s="1062"/>
      <c r="G110" s="1062"/>
      <c r="H110" s="1062">
        <v>2016</v>
      </c>
      <c r="I110" s="1063" t="s">
        <v>1272</v>
      </c>
      <c r="J110" s="1063" t="s">
        <v>575</v>
      </c>
      <c r="K110" s="39"/>
      <c r="L110" s="601"/>
      <c r="M110" s="602"/>
      <c r="N110" s="602"/>
      <c r="O110" s="602"/>
      <c r="P110" s="602"/>
      <c r="Q110" s="602"/>
      <c r="R110" s="602"/>
      <c r="S110" s="602"/>
      <c r="T110" s="602"/>
      <c r="U110" s="602"/>
      <c r="V110" s="602"/>
      <c r="W110" s="602"/>
      <c r="X110" s="602"/>
      <c r="Y110" s="602"/>
      <c r="Z110" s="602"/>
      <c r="AA110" s="602"/>
      <c r="AB110" s="602"/>
      <c r="AC110" s="602"/>
      <c r="AD110" s="602"/>
      <c r="AE110" s="602"/>
      <c r="AF110" s="602"/>
      <c r="AG110" s="602"/>
      <c r="AH110" s="602"/>
      <c r="AI110" s="602"/>
      <c r="AJ110" s="602"/>
      <c r="AK110" s="602"/>
      <c r="AL110" s="602"/>
      <c r="AM110" s="602"/>
      <c r="AN110" s="602"/>
      <c r="AO110" s="603"/>
      <c r="AP110" s="39"/>
      <c r="AQ110" s="601"/>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3"/>
      <c r="BU110" s="13"/>
    </row>
    <row r="111" spans="2:73" ht="15.75">
      <c r="B111" s="1062"/>
      <c r="C111" s="1062">
        <v>498</v>
      </c>
      <c r="D111" s="1062" t="s">
        <v>118</v>
      </c>
      <c r="E111" s="1062" t="s">
        <v>1270</v>
      </c>
      <c r="F111" s="1062"/>
      <c r="G111" s="1062"/>
      <c r="H111" s="1062">
        <v>2016</v>
      </c>
      <c r="I111" s="1063" t="s">
        <v>1272</v>
      </c>
      <c r="J111" s="1063" t="s">
        <v>575</v>
      </c>
      <c r="K111" s="39"/>
      <c r="L111" s="601"/>
      <c r="M111" s="602"/>
      <c r="N111" s="602"/>
      <c r="O111" s="602"/>
      <c r="P111" s="602"/>
      <c r="Q111" s="602"/>
      <c r="R111" s="602"/>
      <c r="S111" s="602"/>
      <c r="T111" s="602"/>
      <c r="U111" s="602"/>
      <c r="V111" s="602"/>
      <c r="W111" s="602"/>
      <c r="X111" s="602"/>
      <c r="Y111" s="602"/>
      <c r="Z111" s="602"/>
      <c r="AA111" s="602"/>
      <c r="AB111" s="602"/>
      <c r="AC111" s="602"/>
      <c r="AD111" s="602"/>
      <c r="AE111" s="602"/>
      <c r="AF111" s="602"/>
      <c r="AG111" s="602"/>
      <c r="AH111" s="602"/>
      <c r="AI111" s="602"/>
      <c r="AJ111" s="602"/>
      <c r="AK111" s="602"/>
      <c r="AL111" s="602"/>
      <c r="AM111" s="602"/>
      <c r="AN111" s="602"/>
      <c r="AO111" s="603"/>
      <c r="AP111" s="39"/>
      <c r="AQ111" s="601"/>
      <c r="AR111" s="602"/>
      <c r="AS111" s="602"/>
      <c r="AT111" s="602"/>
      <c r="AU111" s="602"/>
      <c r="AV111" s="602"/>
      <c r="AW111" s="602"/>
      <c r="AX111" s="602"/>
      <c r="AY111" s="602"/>
      <c r="AZ111" s="602"/>
      <c r="BA111" s="602"/>
      <c r="BB111" s="602"/>
      <c r="BC111" s="602"/>
      <c r="BD111" s="602"/>
      <c r="BE111" s="602"/>
      <c r="BF111" s="602"/>
      <c r="BG111" s="602"/>
      <c r="BH111" s="602"/>
      <c r="BI111" s="602"/>
      <c r="BJ111" s="602"/>
      <c r="BK111" s="602"/>
      <c r="BL111" s="602"/>
      <c r="BM111" s="602"/>
      <c r="BN111" s="602"/>
      <c r="BO111" s="602"/>
      <c r="BP111" s="602"/>
      <c r="BQ111" s="602"/>
      <c r="BR111" s="602"/>
      <c r="BS111" s="602"/>
      <c r="BT111" s="603"/>
      <c r="BU111" s="13"/>
    </row>
    <row r="112" spans="2:73">
      <c r="B112" s="1062"/>
      <c r="C112" s="1062">
        <v>411</v>
      </c>
      <c r="D112" s="1062" t="s">
        <v>113</v>
      </c>
      <c r="E112" s="1062" t="s">
        <v>1270</v>
      </c>
      <c r="F112" s="1062"/>
      <c r="G112" s="1062"/>
      <c r="H112" s="1062">
        <v>2017</v>
      </c>
      <c r="I112" s="558" t="s">
        <v>570</v>
      </c>
      <c r="J112" s="558" t="s">
        <v>582</v>
      </c>
      <c r="K112" s="39"/>
      <c r="L112" s="601"/>
      <c r="M112" s="602"/>
      <c r="N112" s="602"/>
      <c r="O112" s="602"/>
      <c r="P112" s="602"/>
      <c r="Q112" s="602"/>
      <c r="R112" s="602"/>
      <c r="S112" s="602">
        <f>+'2017 LDC Savings Persistence'!DY433</f>
        <v>158</v>
      </c>
      <c r="T112" s="602">
        <f>+'2017 LDC Savings Persistence'!DZ433</f>
        <v>158</v>
      </c>
      <c r="U112" s="602">
        <f>+'2017 LDC Savings Persistence'!EA433</f>
        <v>158</v>
      </c>
      <c r="V112" s="602">
        <f>+'2017 LDC Savings Persistence'!EB433</f>
        <v>158</v>
      </c>
      <c r="W112" s="602">
        <f>+'2017 LDC Savings Persistence'!EC433</f>
        <v>158</v>
      </c>
      <c r="X112" s="602">
        <f>+'2017 LDC Savings Persistence'!ED433</f>
        <v>158</v>
      </c>
      <c r="Y112" s="602">
        <f>+'2017 LDC Savings Persistence'!EE433</f>
        <v>158</v>
      </c>
      <c r="Z112" s="602">
        <f>+'2017 LDC Savings Persistence'!EF433</f>
        <v>158</v>
      </c>
      <c r="AA112" s="602">
        <f>+'2017 LDC Savings Persistence'!EG433</f>
        <v>158</v>
      </c>
      <c r="AB112" s="602">
        <f>+'2017 LDC Savings Persistence'!EH433</f>
        <v>148</v>
      </c>
      <c r="AC112" s="602">
        <f>+'2017 LDC Savings Persistence'!EI433</f>
        <v>148</v>
      </c>
      <c r="AD112" s="602">
        <f>+'2017 LDC Savings Persistence'!EJ433</f>
        <v>148</v>
      </c>
      <c r="AE112" s="602">
        <f>+'2017 LDC Savings Persistence'!EK433</f>
        <v>148</v>
      </c>
      <c r="AF112" s="602">
        <f>+'2017 LDC Savings Persistence'!EL433</f>
        <v>126</v>
      </c>
      <c r="AG112" s="602">
        <f>+'2017 LDC Savings Persistence'!EM433</f>
        <v>126</v>
      </c>
      <c r="AH112" s="602">
        <f>+'2017 LDC Savings Persistence'!EN433</f>
        <v>15</v>
      </c>
      <c r="AI112" s="602">
        <f>+'2017 LDC Savings Persistence'!EO433</f>
        <v>0</v>
      </c>
      <c r="AJ112" s="602">
        <f>+'2017 LDC Savings Persistence'!EP433</f>
        <v>0</v>
      </c>
      <c r="AK112" s="602">
        <f>+'2017 LDC Savings Persistence'!EQ433</f>
        <v>0</v>
      </c>
      <c r="AL112" s="602">
        <f>+'2017 LDC Savings Persistence'!ER433</f>
        <v>0</v>
      </c>
      <c r="AM112" s="602">
        <f>+'2017 LDC Savings Persistence'!ES433</f>
        <v>0</v>
      </c>
      <c r="AN112" s="602">
        <f>+'2017 LDC Savings Persistence'!ET433</f>
        <v>0</v>
      </c>
      <c r="AO112" s="602">
        <f>+'2017 LDC Savings Persistence'!EU433</f>
        <v>0</v>
      </c>
      <c r="AP112" s="39"/>
      <c r="AQ112" s="601"/>
      <c r="AR112" s="602"/>
      <c r="AS112" s="602"/>
      <c r="AT112" s="602"/>
      <c r="AU112" s="602"/>
      <c r="AV112" s="602"/>
      <c r="AW112" s="602"/>
      <c r="AX112" s="602">
        <f>+'2017 LDC Savings Persistence'!CL433</f>
        <v>2262142</v>
      </c>
      <c r="AY112" s="602">
        <f>+'2017 LDC Savings Persistence'!CM433</f>
        <v>2262142</v>
      </c>
      <c r="AZ112" s="602">
        <f>+'2017 LDC Savings Persistence'!CN433</f>
        <v>2262142</v>
      </c>
      <c r="BA112" s="602">
        <f>+'2017 LDC Savings Persistence'!CO433</f>
        <v>2262142</v>
      </c>
      <c r="BB112" s="602">
        <f>+'2017 LDC Savings Persistence'!CP433</f>
        <v>2262142</v>
      </c>
      <c r="BC112" s="602">
        <f>+'2017 LDC Savings Persistence'!CQ433</f>
        <v>2262142</v>
      </c>
      <c r="BD112" s="602">
        <f>+'2017 LDC Savings Persistence'!CR433</f>
        <v>2262118</v>
      </c>
      <c r="BE112" s="602">
        <f>+'2017 LDC Savings Persistence'!CS433</f>
        <v>2262118</v>
      </c>
      <c r="BF112" s="602">
        <f>+'2017 LDC Savings Persistence'!CT433</f>
        <v>2256515</v>
      </c>
      <c r="BG112" s="602">
        <f>+'2017 LDC Savings Persistence'!CU433</f>
        <v>2208884</v>
      </c>
      <c r="BH112" s="602">
        <f>+'2017 LDC Savings Persistence'!CV433</f>
        <v>2208514</v>
      </c>
      <c r="BI112" s="602">
        <f>+'2017 LDC Savings Persistence'!CW433</f>
        <v>2208514</v>
      </c>
      <c r="BJ112" s="602">
        <f>+'2017 LDC Savings Persistence'!CX433</f>
        <v>2208340</v>
      </c>
      <c r="BK112" s="602">
        <f>+'2017 LDC Savings Persistence'!CY433</f>
        <v>1874525</v>
      </c>
      <c r="BL112" s="602">
        <f>+'2017 LDC Savings Persistence'!CZ433</f>
        <v>1874525</v>
      </c>
      <c r="BM112" s="602">
        <f>+'2017 LDC Savings Persistence'!DA433</f>
        <v>221852</v>
      </c>
      <c r="BN112" s="602">
        <f>+'2017 LDC Savings Persistence'!DB433</f>
        <v>0</v>
      </c>
      <c r="BO112" s="602">
        <f>+'2017 LDC Savings Persistence'!DC433</f>
        <v>0</v>
      </c>
      <c r="BP112" s="602">
        <f>+'2017 LDC Savings Persistence'!DD433</f>
        <v>0</v>
      </c>
      <c r="BQ112" s="602">
        <f>+'2017 LDC Savings Persistence'!DE433</f>
        <v>0</v>
      </c>
      <c r="BR112" s="602">
        <f>+'2017 LDC Savings Persistence'!DF433</f>
        <v>0</v>
      </c>
      <c r="BS112" s="602">
        <f>+'2017 LDC Savings Persistence'!DG433</f>
        <v>0</v>
      </c>
      <c r="BT112" s="602">
        <f>+'2017 LDC Savings Persistence'!DH433</f>
        <v>0</v>
      </c>
    </row>
    <row r="113" spans="2:73">
      <c r="B113" s="1062"/>
      <c r="C113" s="1062">
        <v>412</v>
      </c>
      <c r="D113" s="1062" t="s">
        <v>1224</v>
      </c>
      <c r="E113" s="1062" t="s">
        <v>1270</v>
      </c>
      <c r="F113" s="1062"/>
      <c r="G113" s="1062"/>
      <c r="H113" s="1062">
        <v>2017</v>
      </c>
      <c r="I113" s="558" t="s">
        <v>570</v>
      </c>
      <c r="J113" s="558" t="s">
        <v>582</v>
      </c>
      <c r="K113" s="39"/>
      <c r="L113" s="601"/>
      <c r="M113" s="602"/>
      <c r="N113" s="602"/>
      <c r="O113" s="602"/>
      <c r="P113" s="602"/>
      <c r="Q113" s="602"/>
      <c r="R113" s="602"/>
      <c r="S113" s="602">
        <f>+'2017 LDC Savings Persistence'!DY434</f>
        <v>133</v>
      </c>
      <c r="T113" s="602">
        <f>+'2017 LDC Savings Persistence'!DZ434</f>
        <v>133</v>
      </c>
      <c r="U113" s="602">
        <f>+'2017 LDC Savings Persistence'!EA434</f>
        <v>133</v>
      </c>
      <c r="V113" s="602">
        <f>+'2017 LDC Savings Persistence'!EB434</f>
        <v>133</v>
      </c>
      <c r="W113" s="602">
        <f>+'2017 LDC Savings Persistence'!EC434</f>
        <v>133</v>
      </c>
      <c r="X113" s="602">
        <f>+'2017 LDC Savings Persistence'!ED434</f>
        <v>133</v>
      </c>
      <c r="Y113" s="602">
        <f>+'2017 LDC Savings Persistence'!EE434</f>
        <v>133</v>
      </c>
      <c r="Z113" s="602">
        <f>+'2017 LDC Savings Persistence'!EF434</f>
        <v>133</v>
      </c>
      <c r="AA113" s="602">
        <f>+'2017 LDC Savings Persistence'!EG434</f>
        <v>133</v>
      </c>
      <c r="AB113" s="602">
        <f>+'2017 LDC Savings Persistence'!EH434</f>
        <v>125</v>
      </c>
      <c r="AC113" s="602">
        <f>+'2017 LDC Savings Persistence'!EI434</f>
        <v>125</v>
      </c>
      <c r="AD113" s="602">
        <f>+'2017 LDC Savings Persistence'!EJ434</f>
        <v>125</v>
      </c>
      <c r="AE113" s="602">
        <f>+'2017 LDC Savings Persistence'!EK434</f>
        <v>106</v>
      </c>
      <c r="AF113" s="602">
        <f>+'2017 LDC Savings Persistence'!EL434</f>
        <v>106</v>
      </c>
      <c r="AG113" s="602">
        <f>+'2017 LDC Savings Persistence'!EM434</f>
        <v>82</v>
      </c>
      <c r="AH113" s="602">
        <f>+'2017 LDC Savings Persistence'!EN434</f>
        <v>65</v>
      </c>
      <c r="AI113" s="602">
        <f>+'2017 LDC Savings Persistence'!EO434</f>
        <v>0</v>
      </c>
      <c r="AJ113" s="602">
        <f>+'2017 LDC Savings Persistence'!EP434</f>
        <v>0</v>
      </c>
      <c r="AK113" s="602">
        <f>+'2017 LDC Savings Persistence'!EQ434</f>
        <v>0</v>
      </c>
      <c r="AL113" s="602">
        <f>+'2017 LDC Savings Persistence'!ER434</f>
        <v>0</v>
      </c>
      <c r="AM113" s="602">
        <f>+'2017 LDC Savings Persistence'!ES434</f>
        <v>0</v>
      </c>
      <c r="AN113" s="602">
        <f>+'2017 LDC Savings Persistence'!ET434</f>
        <v>0</v>
      </c>
      <c r="AO113" s="602">
        <f>+'2017 LDC Savings Persistence'!EU434</f>
        <v>0</v>
      </c>
      <c r="AP113" s="39"/>
      <c r="AQ113" s="601"/>
      <c r="AR113" s="602"/>
      <c r="AS113" s="602"/>
      <c r="AT113" s="602"/>
      <c r="AU113" s="602"/>
      <c r="AV113" s="602"/>
      <c r="AW113" s="602"/>
      <c r="AX113" s="602">
        <f>+'2017 LDC Savings Persistence'!CL434</f>
        <v>1916641</v>
      </c>
      <c r="AY113" s="602">
        <f>+'2017 LDC Savings Persistence'!CM434</f>
        <v>1916641</v>
      </c>
      <c r="AZ113" s="602">
        <f>+'2017 LDC Savings Persistence'!CN434</f>
        <v>1916641</v>
      </c>
      <c r="BA113" s="602">
        <f>+'2017 LDC Savings Persistence'!CO434</f>
        <v>1916641</v>
      </c>
      <c r="BB113" s="602">
        <f>+'2017 LDC Savings Persistence'!CP434</f>
        <v>1916641</v>
      </c>
      <c r="BC113" s="602">
        <f>+'2017 LDC Savings Persistence'!CQ434</f>
        <v>1916641</v>
      </c>
      <c r="BD113" s="602">
        <f>+'2017 LDC Savings Persistence'!CR434</f>
        <v>1916604</v>
      </c>
      <c r="BE113" s="602">
        <f>+'2017 LDC Savings Persistence'!CS434</f>
        <v>1916604</v>
      </c>
      <c r="BF113" s="602">
        <f>+'2017 LDC Savings Persistence'!CT434</f>
        <v>1916604</v>
      </c>
      <c r="BG113" s="602">
        <f>+'2017 LDC Savings Persistence'!CU434</f>
        <v>1881710</v>
      </c>
      <c r="BH113" s="602">
        <f>+'2017 LDC Savings Persistence'!CV434</f>
        <v>1878430</v>
      </c>
      <c r="BI113" s="602">
        <f>+'2017 LDC Savings Persistence'!CW434</f>
        <v>1878430</v>
      </c>
      <c r="BJ113" s="602">
        <f>+'2017 LDC Savings Persistence'!CX434</f>
        <v>1586081</v>
      </c>
      <c r="BK113" s="602">
        <f>+'2017 LDC Savings Persistence'!CY434</f>
        <v>1586081</v>
      </c>
      <c r="BL113" s="602">
        <f>+'2017 LDC Savings Persistence'!CZ434</f>
        <v>1228492</v>
      </c>
      <c r="BM113" s="602">
        <f>+'2017 LDC Savings Persistence'!DA434</f>
        <v>973668</v>
      </c>
      <c r="BN113" s="602">
        <f>+'2017 LDC Savings Persistence'!DB434</f>
        <v>0</v>
      </c>
      <c r="BO113" s="602">
        <f>+'2017 LDC Savings Persistence'!DC434</f>
        <v>0</v>
      </c>
      <c r="BP113" s="602">
        <f>+'2017 LDC Savings Persistence'!DD434</f>
        <v>0</v>
      </c>
      <c r="BQ113" s="602">
        <f>+'2017 LDC Savings Persistence'!DE434</f>
        <v>0</v>
      </c>
      <c r="BR113" s="602">
        <f>+'2017 LDC Savings Persistence'!DF434</f>
        <v>0</v>
      </c>
      <c r="BS113" s="602">
        <f>+'2017 LDC Savings Persistence'!DG434</f>
        <v>0</v>
      </c>
      <c r="BT113" s="602">
        <f>+'2017 LDC Savings Persistence'!DH434</f>
        <v>0</v>
      </c>
    </row>
    <row r="114" spans="2:73">
      <c r="B114" s="1062"/>
      <c r="C114" s="1062">
        <v>413</v>
      </c>
      <c r="D114" s="1062" t="s">
        <v>1166</v>
      </c>
      <c r="E114" s="1062" t="s">
        <v>1270</v>
      </c>
      <c r="F114" s="1062"/>
      <c r="G114" s="1062"/>
      <c r="H114" s="1062">
        <v>2017</v>
      </c>
      <c r="I114" s="558" t="s">
        <v>570</v>
      </c>
      <c r="J114" s="558" t="s">
        <v>582</v>
      </c>
      <c r="K114" s="39"/>
      <c r="L114" s="601"/>
      <c r="M114" s="602"/>
      <c r="N114" s="602"/>
      <c r="O114" s="602"/>
      <c r="P114" s="602"/>
      <c r="Q114" s="602"/>
      <c r="R114" s="602"/>
      <c r="S114" s="602">
        <f>+'2017 LDC Savings Persistence'!DY435</f>
        <v>150</v>
      </c>
      <c r="T114" s="602">
        <f>+'2017 LDC Savings Persistence'!DZ435</f>
        <v>150</v>
      </c>
      <c r="U114" s="602">
        <f>+'2017 LDC Savings Persistence'!EA435</f>
        <v>150</v>
      </c>
      <c r="V114" s="602">
        <f>+'2017 LDC Savings Persistence'!EB435</f>
        <v>150</v>
      </c>
      <c r="W114" s="602">
        <f>+'2017 LDC Savings Persistence'!EC435</f>
        <v>150</v>
      </c>
      <c r="X114" s="602">
        <f>+'2017 LDC Savings Persistence'!ED435</f>
        <v>150</v>
      </c>
      <c r="Y114" s="602">
        <f>+'2017 LDC Savings Persistence'!EE435</f>
        <v>150</v>
      </c>
      <c r="Z114" s="602">
        <f>+'2017 LDC Savings Persistence'!EF435</f>
        <v>150</v>
      </c>
      <c r="AA114" s="602">
        <f>+'2017 LDC Savings Persistence'!EG435</f>
        <v>150</v>
      </c>
      <c r="AB114" s="602">
        <f>+'2017 LDC Savings Persistence'!EH435</f>
        <v>150</v>
      </c>
      <c r="AC114" s="602">
        <f>+'2017 LDC Savings Persistence'!EI435</f>
        <v>150</v>
      </c>
      <c r="AD114" s="602">
        <f>+'2017 LDC Savings Persistence'!EJ435</f>
        <v>150</v>
      </c>
      <c r="AE114" s="602">
        <f>+'2017 LDC Savings Persistence'!EK435</f>
        <v>150</v>
      </c>
      <c r="AF114" s="602">
        <f>+'2017 LDC Savings Persistence'!EL435</f>
        <v>150</v>
      </c>
      <c r="AG114" s="602">
        <f>+'2017 LDC Savings Persistence'!EM435</f>
        <v>150</v>
      </c>
      <c r="AH114" s="602">
        <f>+'2017 LDC Savings Persistence'!EN435</f>
        <v>150</v>
      </c>
      <c r="AI114" s="602">
        <f>+'2017 LDC Savings Persistence'!EO435</f>
        <v>150</v>
      </c>
      <c r="AJ114" s="602">
        <f>+'2017 LDC Savings Persistence'!EP435</f>
        <v>131</v>
      </c>
      <c r="AK114" s="602">
        <f>+'2017 LDC Savings Persistence'!EQ435</f>
        <v>0</v>
      </c>
      <c r="AL114" s="602">
        <f>+'2017 LDC Savings Persistence'!ER435</f>
        <v>0</v>
      </c>
      <c r="AM114" s="602">
        <f>+'2017 LDC Savings Persistence'!ES435</f>
        <v>0</v>
      </c>
      <c r="AN114" s="602">
        <f>+'2017 LDC Savings Persistence'!ET435</f>
        <v>0</v>
      </c>
      <c r="AO114" s="602">
        <f>+'2017 LDC Savings Persistence'!EU435</f>
        <v>0</v>
      </c>
      <c r="AP114" s="39"/>
      <c r="AQ114" s="601"/>
      <c r="AR114" s="602"/>
      <c r="AS114" s="602"/>
      <c r="AT114" s="602"/>
      <c r="AU114" s="602"/>
      <c r="AV114" s="602"/>
      <c r="AW114" s="602"/>
      <c r="AX114" s="602">
        <f>+'2017 LDC Savings Persistence'!CL435</f>
        <v>507855</v>
      </c>
      <c r="AY114" s="602">
        <f>+'2017 LDC Savings Persistence'!CM435</f>
        <v>507855</v>
      </c>
      <c r="AZ114" s="602">
        <f>+'2017 LDC Savings Persistence'!CN435</f>
        <v>507855</v>
      </c>
      <c r="BA114" s="602">
        <f>+'2017 LDC Savings Persistence'!CO435</f>
        <v>507855</v>
      </c>
      <c r="BB114" s="602">
        <f>+'2017 LDC Savings Persistence'!CP435</f>
        <v>507855</v>
      </c>
      <c r="BC114" s="602">
        <f>+'2017 LDC Savings Persistence'!CQ435</f>
        <v>507855</v>
      </c>
      <c r="BD114" s="602">
        <f>+'2017 LDC Savings Persistence'!CR435</f>
        <v>507855</v>
      </c>
      <c r="BE114" s="602">
        <f>+'2017 LDC Savings Persistence'!CS435</f>
        <v>507855</v>
      </c>
      <c r="BF114" s="602">
        <f>+'2017 LDC Savings Persistence'!CT435</f>
        <v>507855</v>
      </c>
      <c r="BG114" s="602">
        <f>+'2017 LDC Savings Persistence'!CU435</f>
        <v>507855</v>
      </c>
      <c r="BH114" s="602">
        <f>+'2017 LDC Savings Persistence'!CV435</f>
        <v>507855</v>
      </c>
      <c r="BI114" s="602">
        <f>+'2017 LDC Savings Persistence'!CW435</f>
        <v>507855</v>
      </c>
      <c r="BJ114" s="602">
        <f>+'2017 LDC Savings Persistence'!CX435</f>
        <v>507855</v>
      </c>
      <c r="BK114" s="602">
        <f>+'2017 LDC Savings Persistence'!CY435</f>
        <v>507855</v>
      </c>
      <c r="BL114" s="602">
        <f>+'2017 LDC Savings Persistence'!CZ435</f>
        <v>507855</v>
      </c>
      <c r="BM114" s="602">
        <f>+'2017 LDC Savings Persistence'!DA435</f>
        <v>507855</v>
      </c>
      <c r="BN114" s="602">
        <f>+'2017 LDC Savings Persistence'!DB435</f>
        <v>507855</v>
      </c>
      <c r="BO114" s="602">
        <f>+'2017 LDC Savings Persistence'!DC435</f>
        <v>485962</v>
      </c>
      <c r="BP114" s="602">
        <f>+'2017 LDC Savings Persistence'!DD435</f>
        <v>0</v>
      </c>
      <c r="BQ114" s="602">
        <f>+'2017 LDC Savings Persistence'!DE435</f>
        <v>0</v>
      </c>
      <c r="BR114" s="602">
        <f>+'2017 LDC Savings Persistence'!DF435</f>
        <v>0</v>
      </c>
      <c r="BS114" s="602">
        <f>+'2017 LDC Savings Persistence'!DG435</f>
        <v>0</v>
      </c>
      <c r="BT114" s="602">
        <f>+'2017 LDC Savings Persistence'!DH435</f>
        <v>0</v>
      </c>
    </row>
    <row r="115" spans="2:73" ht="15.75">
      <c r="B115" s="1062"/>
      <c r="C115" s="1062">
        <v>417</v>
      </c>
      <c r="D115" s="1062" t="s">
        <v>118</v>
      </c>
      <c r="E115" s="1062" t="s">
        <v>1270</v>
      </c>
      <c r="F115" s="1062"/>
      <c r="G115" s="1062"/>
      <c r="H115" s="1062">
        <v>2017</v>
      </c>
      <c r="I115" s="558" t="s">
        <v>570</v>
      </c>
      <c r="J115" s="558" t="s">
        <v>582</v>
      </c>
      <c r="K115" s="39"/>
      <c r="L115" s="601"/>
      <c r="M115" s="602"/>
      <c r="N115" s="602"/>
      <c r="O115" s="602"/>
      <c r="P115" s="602"/>
      <c r="Q115" s="602"/>
      <c r="R115" s="602"/>
      <c r="S115" s="602">
        <f>+'2017 LDC Savings Persistence'!DY439</f>
        <v>630</v>
      </c>
      <c r="T115" s="602">
        <f>+'2017 LDC Savings Persistence'!DZ439</f>
        <v>630</v>
      </c>
      <c r="U115" s="602">
        <f>+'2017 LDC Savings Persistence'!EA439</f>
        <v>630</v>
      </c>
      <c r="V115" s="602">
        <f>+'2017 LDC Savings Persistence'!EB439</f>
        <v>630</v>
      </c>
      <c r="W115" s="602">
        <f>+'2017 LDC Savings Persistence'!EC439</f>
        <v>601</v>
      </c>
      <c r="X115" s="602">
        <f>+'2017 LDC Savings Persistence'!ED439</f>
        <v>601</v>
      </c>
      <c r="Y115" s="602">
        <f>+'2017 LDC Savings Persistence'!EE439</f>
        <v>601</v>
      </c>
      <c r="Z115" s="602">
        <f>+'2017 LDC Savings Persistence'!EF439</f>
        <v>601</v>
      </c>
      <c r="AA115" s="602">
        <f>+'2017 LDC Savings Persistence'!EG439</f>
        <v>601</v>
      </c>
      <c r="AB115" s="602">
        <f>+'2017 LDC Savings Persistence'!EH439</f>
        <v>582</v>
      </c>
      <c r="AC115" s="602">
        <f>+'2017 LDC Savings Persistence'!EI439</f>
        <v>577</v>
      </c>
      <c r="AD115" s="602">
        <f>+'2017 LDC Savings Persistence'!EJ439</f>
        <v>138</v>
      </c>
      <c r="AE115" s="602">
        <f>+'2017 LDC Savings Persistence'!EK439</f>
        <v>73</v>
      </c>
      <c r="AF115" s="602">
        <f>+'2017 LDC Savings Persistence'!EL439</f>
        <v>7</v>
      </c>
      <c r="AG115" s="602">
        <f>+'2017 LDC Savings Persistence'!EM439</f>
        <v>0</v>
      </c>
      <c r="AH115" s="602">
        <f>+'2017 LDC Savings Persistence'!EN439</f>
        <v>0</v>
      </c>
      <c r="AI115" s="602">
        <f>+'2017 LDC Savings Persistence'!EO439</f>
        <v>0</v>
      </c>
      <c r="AJ115" s="602">
        <f>+'2017 LDC Savings Persistence'!EP439</f>
        <v>0</v>
      </c>
      <c r="AK115" s="602">
        <f>+'2017 LDC Savings Persistence'!EQ439</f>
        <v>0</v>
      </c>
      <c r="AL115" s="602">
        <f>+'2017 LDC Savings Persistence'!ER439</f>
        <v>0</v>
      </c>
      <c r="AM115" s="602">
        <f>+'2017 LDC Savings Persistence'!ES439</f>
        <v>0</v>
      </c>
      <c r="AN115" s="602">
        <f>+'2017 LDC Savings Persistence'!ET439</f>
        <v>0</v>
      </c>
      <c r="AO115" s="602">
        <f>+'2017 LDC Savings Persistence'!EU439</f>
        <v>0</v>
      </c>
      <c r="AP115" s="39"/>
      <c r="AQ115" s="601"/>
      <c r="AR115" s="602"/>
      <c r="AS115" s="602"/>
      <c r="AT115" s="602"/>
      <c r="AU115" s="602"/>
      <c r="AV115" s="602"/>
      <c r="AW115" s="602"/>
      <c r="AX115" s="602">
        <f>+'2017 LDC Savings Persistence'!CL439</f>
        <v>3432294</v>
      </c>
      <c r="AY115" s="602">
        <f>+'2017 LDC Savings Persistence'!CM439</f>
        <v>3432294</v>
      </c>
      <c r="AZ115" s="602">
        <f>+'2017 LDC Savings Persistence'!CN439</f>
        <v>3432294</v>
      </c>
      <c r="BA115" s="602">
        <f>+'2017 LDC Savings Persistence'!CO439</f>
        <v>3432294</v>
      </c>
      <c r="BB115" s="602">
        <f>+'2017 LDC Savings Persistence'!CP439</f>
        <v>3255991</v>
      </c>
      <c r="BC115" s="602">
        <f>+'2017 LDC Savings Persistence'!CQ439</f>
        <v>3255991</v>
      </c>
      <c r="BD115" s="602">
        <f>+'2017 LDC Savings Persistence'!CR439</f>
        <v>3255991</v>
      </c>
      <c r="BE115" s="602">
        <f>+'2017 LDC Savings Persistence'!CS439</f>
        <v>3255991</v>
      </c>
      <c r="BF115" s="602">
        <f>+'2017 LDC Savings Persistence'!CT439</f>
        <v>3255991</v>
      </c>
      <c r="BG115" s="602">
        <f>+'2017 LDC Savings Persistence'!CU439</f>
        <v>3147174</v>
      </c>
      <c r="BH115" s="602">
        <f>+'2017 LDC Savings Persistence'!CV439</f>
        <v>3127419</v>
      </c>
      <c r="BI115" s="602">
        <f>+'2017 LDC Savings Persistence'!CW439</f>
        <v>895190</v>
      </c>
      <c r="BJ115" s="602">
        <f>+'2017 LDC Savings Persistence'!CX439</f>
        <v>662410</v>
      </c>
      <c r="BK115" s="602">
        <f>+'2017 LDC Savings Persistence'!CY439</f>
        <v>55331</v>
      </c>
      <c r="BL115" s="602">
        <f>+'2017 LDC Savings Persistence'!CZ439</f>
        <v>0</v>
      </c>
      <c r="BM115" s="602">
        <f>+'2017 LDC Savings Persistence'!DA439</f>
        <v>0</v>
      </c>
      <c r="BN115" s="602">
        <f>+'2017 LDC Savings Persistence'!DB439</f>
        <v>0</v>
      </c>
      <c r="BO115" s="602">
        <f>+'2017 LDC Savings Persistence'!DC439</f>
        <v>0</v>
      </c>
      <c r="BP115" s="602">
        <f>+'2017 LDC Savings Persistence'!DD439</f>
        <v>0</v>
      </c>
      <c r="BQ115" s="602">
        <f>+'2017 LDC Savings Persistence'!DE439</f>
        <v>0</v>
      </c>
      <c r="BR115" s="602">
        <f>+'2017 LDC Savings Persistence'!DF439</f>
        <v>0</v>
      </c>
      <c r="BS115" s="602">
        <f>+'2017 LDC Savings Persistence'!DG439</f>
        <v>0</v>
      </c>
      <c r="BT115" s="602">
        <f>+'2017 LDC Savings Persistence'!DH439</f>
        <v>0</v>
      </c>
      <c r="BU115" s="13"/>
    </row>
    <row r="116" spans="2:73" ht="15.75">
      <c r="B116" s="1062"/>
      <c r="C116" s="1062">
        <v>423</v>
      </c>
      <c r="D116" s="1062" t="s">
        <v>124</v>
      </c>
      <c r="E116" s="1062" t="s">
        <v>1270</v>
      </c>
      <c r="F116" s="1062"/>
      <c r="G116" s="1062"/>
      <c r="H116" s="1062">
        <v>2017</v>
      </c>
      <c r="I116" s="558" t="s">
        <v>570</v>
      </c>
      <c r="J116" s="558" t="s">
        <v>582</v>
      </c>
      <c r="K116" s="39"/>
      <c r="L116" s="601"/>
      <c r="M116" s="602"/>
      <c r="N116" s="602"/>
      <c r="O116" s="602"/>
      <c r="P116" s="602"/>
      <c r="Q116" s="602"/>
      <c r="R116" s="602"/>
      <c r="S116" s="602">
        <f>+'2017 LDC Savings Persistence'!DY445</f>
        <v>0</v>
      </c>
      <c r="T116" s="602">
        <f>+'2017 LDC Savings Persistence'!DZ445</f>
        <v>0</v>
      </c>
      <c r="U116" s="602">
        <f>+'2017 LDC Savings Persistence'!EA445</f>
        <v>0</v>
      </c>
      <c r="V116" s="602">
        <f>+'2017 LDC Savings Persistence'!EB445</f>
        <v>0</v>
      </c>
      <c r="W116" s="602">
        <f>+'2017 LDC Savings Persistence'!EC445</f>
        <v>0</v>
      </c>
      <c r="X116" s="602">
        <f>+'2017 LDC Savings Persistence'!ED445</f>
        <v>0</v>
      </c>
      <c r="Y116" s="602">
        <f>+'2017 LDC Savings Persistence'!EE445</f>
        <v>0</v>
      </c>
      <c r="Z116" s="602">
        <f>+'2017 LDC Savings Persistence'!EF445</f>
        <v>0</v>
      </c>
      <c r="AA116" s="602">
        <f>+'2017 LDC Savings Persistence'!EG445</f>
        <v>0</v>
      </c>
      <c r="AB116" s="602">
        <f>+'2017 LDC Savings Persistence'!EH445</f>
        <v>0</v>
      </c>
      <c r="AC116" s="602">
        <f>+'2017 LDC Savings Persistence'!EI445</f>
        <v>0</v>
      </c>
      <c r="AD116" s="602">
        <f>+'2017 LDC Savings Persistence'!EJ445</f>
        <v>0</v>
      </c>
      <c r="AE116" s="602">
        <f>+'2017 LDC Savings Persistence'!EK445</f>
        <v>0</v>
      </c>
      <c r="AF116" s="602">
        <f>+'2017 LDC Savings Persistence'!EL445</f>
        <v>0</v>
      </c>
      <c r="AG116" s="602">
        <f>+'2017 LDC Savings Persistence'!EM445</f>
        <v>0</v>
      </c>
      <c r="AH116" s="602">
        <f>+'2017 LDC Savings Persistence'!EN445</f>
        <v>0</v>
      </c>
      <c r="AI116" s="602">
        <f>+'2017 LDC Savings Persistence'!EO445</f>
        <v>0</v>
      </c>
      <c r="AJ116" s="602">
        <f>+'2017 LDC Savings Persistence'!EP445</f>
        <v>0</v>
      </c>
      <c r="AK116" s="602">
        <f>+'2017 LDC Savings Persistence'!EQ445</f>
        <v>0</v>
      </c>
      <c r="AL116" s="602">
        <f>+'2017 LDC Savings Persistence'!ER445</f>
        <v>0</v>
      </c>
      <c r="AM116" s="602">
        <f>+'2017 LDC Savings Persistence'!ES445</f>
        <v>0</v>
      </c>
      <c r="AN116" s="602">
        <f>+'2017 LDC Savings Persistence'!ET445</f>
        <v>0</v>
      </c>
      <c r="AO116" s="602">
        <f>+'2017 LDC Savings Persistence'!EU445</f>
        <v>0</v>
      </c>
      <c r="AP116" s="39"/>
      <c r="AQ116" s="601"/>
      <c r="AR116" s="602"/>
      <c r="AS116" s="602"/>
      <c r="AT116" s="602"/>
      <c r="AU116" s="602"/>
      <c r="AV116" s="602"/>
      <c r="AW116" s="602"/>
      <c r="AX116" s="602">
        <f>+'2017 LDC Savings Persistence'!CL445</f>
        <v>653</v>
      </c>
      <c r="AY116" s="602">
        <f>+'2017 LDC Savings Persistence'!CM445</f>
        <v>653</v>
      </c>
      <c r="AZ116" s="602">
        <f>+'2017 LDC Savings Persistence'!CN445</f>
        <v>0</v>
      </c>
      <c r="BA116" s="602">
        <f>+'2017 LDC Savings Persistence'!CO445</f>
        <v>0</v>
      </c>
      <c r="BB116" s="602">
        <f>+'2017 LDC Savings Persistence'!CP445</f>
        <v>0</v>
      </c>
      <c r="BC116" s="602">
        <f>+'2017 LDC Savings Persistence'!CQ445</f>
        <v>0</v>
      </c>
      <c r="BD116" s="602">
        <f>+'2017 LDC Savings Persistence'!CR445</f>
        <v>0</v>
      </c>
      <c r="BE116" s="602">
        <f>+'2017 LDC Savings Persistence'!CS445</f>
        <v>0</v>
      </c>
      <c r="BF116" s="602">
        <f>+'2017 LDC Savings Persistence'!CT445</f>
        <v>0</v>
      </c>
      <c r="BG116" s="602">
        <f>+'2017 LDC Savings Persistence'!CU445</f>
        <v>0</v>
      </c>
      <c r="BH116" s="602">
        <f>+'2017 LDC Savings Persistence'!CV445</f>
        <v>0</v>
      </c>
      <c r="BI116" s="602">
        <f>+'2017 LDC Savings Persistence'!CW445</f>
        <v>0</v>
      </c>
      <c r="BJ116" s="602">
        <f>+'2017 LDC Savings Persistence'!CX445</f>
        <v>0</v>
      </c>
      <c r="BK116" s="602">
        <f>+'2017 LDC Savings Persistence'!CY445</f>
        <v>0</v>
      </c>
      <c r="BL116" s="602">
        <f>+'2017 LDC Savings Persistence'!CZ445</f>
        <v>0</v>
      </c>
      <c r="BM116" s="602">
        <f>+'2017 LDC Savings Persistence'!DA445</f>
        <v>0</v>
      </c>
      <c r="BN116" s="602">
        <f>+'2017 LDC Savings Persistence'!DB445</f>
        <v>0</v>
      </c>
      <c r="BO116" s="602">
        <f>+'2017 LDC Savings Persistence'!DC445</f>
        <v>0</v>
      </c>
      <c r="BP116" s="602">
        <f>+'2017 LDC Savings Persistence'!DD445</f>
        <v>0</v>
      </c>
      <c r="BQ116" s="602">
        <f>+'2017 LDC Savings Persistence'!DE445</f>
        <v>0</v>
      </c>
      <c r="BR116" s="602">
        <f>+'2017 LDC Savings Persistence'!DF445</f>
        <v>0</v>
      </c>
      <c r="BS116" s="602">
        <f>+'2017 LDC Savings Persistence'!DG445</f>
        <v>0</v>
      </c>
      <c r="BT116" s="602">
        <f>+'2017 LDC Savings Persistence'!DH445</f>
        <v>0</v>
      </c>
      <c r="BU116" s="13"/>
    </row>
    <row r="117" spans="2:73" ht="15.75">
      <c r="B117" s="1062"/>
      <c r="C117" s="1062">
        <v>447</v>
      </c>
      <c r="D117" s="1062" t="s">
        <v>1236</v>
      </c>
      <c r="E117" s="1062" t="s">
        <v>1270</v>
      </c>
      <c r="F117" s="1062"/>
      <c r="G117" s="1062"/>
      <c r="H117" s="1062">
        <v>2017</v>
      </c>
      <c r="I117" s="558" t="s">
        <v>570</v>
      </c>
      <c r="J117" s="558" t="s">
        <v>582</v>
      </c>
      <c r="K117" s="39"/>
      <c r="L117" s="601"/>
      <c r="M117" s="602"/>
      <c r="N117" s="602"/>
      <c r="O117" s="602"/>
      <c r="P117" s="602"/>
      <c r="Q117" s="602"/>
      <c r="R117" s="602"/>
      <c r="S117" s="602">
        <f>+'2017 LDC Savings Persistence'!DY469</f>
        <v>0</v>
      </c>
      <c r="T117" s="602">
        <f>+'2017 LDC Savings Persistence'!DZ469</f>
        <v>0</v>
      </c>
      <c r="U117" s="602">
        <f>+'2017 LDC Savings Persistence'!EA469</f>
        <v>0</v>
      </c>
      <c r="V117" s="602">
        <f>+'2017 LDC Savings Persistence'!EB469</f>
        <v>0</v>
      </c>
      <c r="W117" s="602">
        <f>+'2017 LDC Savings Persistence'!EC469</f>
        <v>0</v>
      </c>
      <c r="X117" s="602">
        <f>+'2017 LDC Savings Persistence'!ED469</f>
        <v>0</v>
      </c>
      <c r="Y117" s="602">
        <f>+'2017 LDC Savings Persistence'!EE469</f>
        <v>0</v>
      </c>
      <c r="Z117" s="602">
        <f>+'2017 LDC Savings Persistence'!EF469</f>
        <v>0</v>
      </c>
      <c r="AA117" s="602">
        <f>+'2017 LDC Savings Persistence'!EG469</f>
        <v>0</v>
      </c>
      <c r="AB117" s="602">
        <f>+'2017 LDC Savings Persistence'!EH469</f>
        <v>0</v>
      </c>
      <c r="AC117" s="602">
        <f>+'2017 LDC Savings Persistence'!EI469</f>
        <v>0</v>
      </c>
      <c r="AD117" s="602">
        <f>+'2017 LDC Savings Persistence'!EJ469</f>
        <v>0</v>
      </c>
      <c r="AE117" s="602">
        <f>+'2017 LDC Savings Persistence'!EK469</f>
        <v>0</v>
      </c>
      <c r="AF117" s="602">
        <f>+'2017 LDC Savings Persistence'!EL469</f>
        <v>0</v>
      </c>
      <c r="AG117" s="602">
        <f>+'2017 LDC Savings Persistence'!EM469</f>
        <v>0</v>
      </c>
      <c r="AH117" s="602">
        <f>+'2017 LDC Savings Persistence'!EN469</f>
        <v>0</v>
      </c>
      <c r="AI117" s="602">
        <f>+'2017 LDC Savings Persistence'!EO469</f>
        <v>0</v>
      </c>
      <c r="AJ117" s="602">
        <f>+'2017 LDC Savings Persistence'!EP469</f>
        <v>0</v>
      </c>
      <c r="AK117" s="602">
        <f>+'2017 LDC Savings Persistence'!EQ469</f>
        <v>0</v>
      </c>
      <c r="AL117" s="602">
        <f>+'2017 LDC Savings Persistence'!ER469</f>
        <v>0</v>
      </c>
      <c r="AM117" s="602">
        <f>+'2017 LDC Savings Persistence'!ES469</f>
        <v>0</v>
      </c>
      <c r="AN117" s="602">
        <f>+'2017 LDC Savings Persistence'!ET469</f>
        <v>0</v>
      </c>
      <c r="AO117" s="602">
        <f>+'2017 LDC Savings Persistence'!EU469</f>
        <v>0</v>
      </c>
      <c r="AP117" s="39"/>
      <c r="AQ117" s="601"/>
      <c r="AR117" s="602"/>
      <c r="AS117" s="602"/>
      <c r="AT117" s="602"/>
      <c r="AU117" s="602"/>
      <c r="AV117" s="602"/>
      <c r="AW117" s="602"/>
      <c r="AX117" s="602">
        <f>+'2017 LDC Savings Persistence'!CL469</f>
        <v>8841</v>
      </c>
      <c r="AY117" s="602">
        <f>+'2017 LDC Savings Persistence'!CM469</f>
        <v>8841</v>
      </c>
      <c r="AZ117" s="602">
        <f>+'2017 LDC Savings Persistence'!CN469</f>
        <v>8841</v>
      </c>
      <c r="BA117" s="602">
        <f>+'2017 LDC Savings Persistence'!CO469</f>
        <v>8841</v>
      </c>
      <c r="BB117" s="602">
        <f>+'2017 LDC Savings Persistence'!CP469</f>
        <v>8841</v>
      </c>
      <c r="BC117" s="602">
        <f>+'2017 LDC Savings Persistence'!CQ469</f>
        <v>8841</v>
      </c>
      <c r="BD117" s="602">
        <f>+'2017 LDC Savings Persistence'!CR469</f>
        <v>8841</v>
      </c>
      <c r="BE117" s="602">
        <f>+'2017 LDC Savings Persistence'!CS469</f>
        <v>8841</v>
      </c>
      <c r="BF117" s="602">
        <f>+'2017 LDC Savings Persistence'!CT469</f>
        <v>8841</v>
      </c>
      <c r="BG117" s="602">
        <f>+'2017 LDC Savings Persistence'!CU469</f>
        <v>8841</v>
      </c>
      <c r="BH117" s="602">
        <f>+'2017 LDC Savings Persistence'!CV469</f>
        <v>0</v>
      </c>
      <c r="BI117" s="602">
        <f>+'2017 LDC Savings Persistence'!CW469</f>
        <v>0</v>
      </c>
      <c r="BJ117" s="602">
        <f>+'2017 LDC Savings Persistence'!CX469</f>
        <v>0</v>
      </c>
      <c r="BK117" s="602">
        <f>+'2017 LDC Savings Persistence'!CY469</f>
        <v>0</v>
      </c>
      <c r="BL117" s="602">
        <f>+'2017 LDC Savings Persistence'!CZ469</f>
        <v>0</v>
      </c>
      <c r="BM117" s="602">
        <f>+'2017 LDC Savings Persistence'!DA469</f>
        <v>0</v>
      </c>
      <c r="BN117" s="602">
        <f>+'2017 LDC Savings Persistence'!DB469</f>
        <v>0</v>
      </c>
      <c r="BO117" s="602">
        <f>+'2017 LDC Savings Persistence'!DC469</f>
        <v>0</v>
      </c>
      <c r="BP117" s="602">
        <f>+'2017 LDC Savings Persistence'!DD469</f>
        <v>0</v>
      </c>
      <c r="BQ117" s="602">
        <f>+'2017 LDC Savings Persistence'!DE469</f>
        <v>0</v>
      </c>
      <c r="BR117" s="602">
        <f>+'2017 LDC Savings Persistence'!DF469</f>
        <v>0</v>
      </c>
      <c r="BS117" s="602">
        <f>+'2017 LDC Savings Persistence'!DG469</f>
        <v>0</v>
      </c>
      <c r="BT117" s="602">
        <f>+'2017 LDC Savings Persistence'!DH469</f>
        <v>0</v>
      </c>
      <c r="BU117" s="13"/>
    </row>
    <row r="118" spans="2:73" ht="15.75">
      <c r="B118" s="1062"/>
      <c r="C118" s="1062">
        <v>463</v>
      </c>
      <c r="D118" s="1062" t="s">
        <v>1252</v>
      </c>
      <c r="E118" s="1062" t="s">
        <v>1270</v>
      </c>
      <c r="F118" s="1062"/>
      <c r="G118" s="1062"/>
      <c r="H118" s="1062">
        <v>2017</v>
      </c>
      <c r="I118" s="558" t="s">
        <v>570</v>
      </c>
      <c r="J118" s="558" t="s">
        <v>582</v>
      </c>
      <c r="K118" s="39"/>
      <c r="L118" s="601"/>
      <c r="M118" s="602"/>
      <c r="N118" s="602"/>
      <c r="O118" s="602"/>
      <c r="P118" s="602"/>
      <c r="Q118" s="602"/>
      <c r="R118" s="602"/>
      <c r="S118" s="602">
        <f>+'2017 LDC Savings Persistence'!DY485</f>
        <v>6</v>
      </c>
      <c r="T118" s="602">
        <f>+'2017 LDC Savings Persistence'!DZ485</f>
        <v>6</v>
      </c>
      <c r="U118" s="602">
        <f>+'2017 LDC Savings Persistence'!EA485</f>
        <v>6</v>
      </c>
      <c r="V118" s="602">
        <f>+'2017 LDC Savings Persistence'!EB485</f>
        <v>6</v>
      </c>
      <c r="W118" s="602">
        <f>+'2017 LDC Savings Persistence'!EC485</f>
        <v>6</v>
      </c>
      <c r="X118" s="602">
        <f>+'2017 LDC Savings Persistence'!ED485</f>
        <v>6</v>
      </c>
      <c r="Y118" s="602">
        <f>+'2017 LDC Savings Persistence'!EE485</f>
        <v>6</v>
      </c>
      <c r="Z118" s="602">
        <f>+'2017 LDC Savings Persistence'!EF485</f>
        <v>6</v>
      </c>
      <c r="AA118" s="602">
        <f>+'2017 LDC Savings Persistence'!EG485</f>
        <v>6</v>
      </c>
      <c r="AB118" s="602">
        <f>+'2017 LDC Savings Persistence'!EH485</f>
        <v>6</v>
      </c>
      <c r="AC118" s="602">
        <f>+'2017 LDC Savings Persistence'!EI485</f>
        <v>6</v>
      </c>
      <c r="AD118" s="602">
        <f>+'2017 LDC Savings Persistence'!EJ485</f>
        <v>6</v>
      </c>
      <c r="AE118" s="602">
        <f>+'2017 LDC Savings Persistence'!EK485</f>
        <v>6</v>
      </c>
      <c r="AF118" s="602">
        <f>+'2017 LDC Savings Persistence'!EL485</f>
        <v>6</v>
      </c>
      <c r="AG118" s="602">
        <f>+'2017 LDC Savings Persistence'!EM485</f>
        <v>6</v>
      </c>
      <c r="AH118" s="602">
        <f>+'2017 LDC Savings Persistence'!EN485</f>
        <v>6</v>
      </c>
      <c r="AI118" s="602">
        <f>+'2017 LDC Savings Persistence'!EO485</f>
        <v>6</v>
      </c>
      <c r="AJ118" s="602">
        <f>+'2017 LDC Savings Persistence'!EP485</f>
        <v>5</v>
      </c>
      <c r="AK118" s="602">
        <f>+'2017 LDC Savings Persistence'!EQ485</f>
        <v>2</v>
      </c>
      <c r="AL118" s="602">
        <f>+'2017 LDC Savings Persistence'!ER485</f>
        <v>0</v>
      </c>
      <c r="AM118" s="602">
        <f>+'2017 LDC Savings Persistence'!ES485</f>
        <v>0</v>
      </c>
      <c r="AN118" s="602">
        <f>+'2017 LDC Savings Persistence'!ET485</f>
        <v>0</v>
      </c>
      <c r="AO118" s="602">
        <f>+'2017 LDC Savings Persistence'!EU485</f>
        <v>0</v>
      </c>
      <c r="AP118" s="39"/>
      <c r="AQ118" s="601"/>
      <c r="AR118" s="602"/>
      <c r="AS118" s="602"/>
      <c r="AT118" s="602"/>
      <c r="AU118" s="602"/>
      <c r="AV118" s="602"/>
      <c r="AW118" s="602"/>
      <c r="AX118" s="602">
        <f>+'2017 LDC Savings Persistence'!CL485</f>
        <v>51633</v>
      </c>
      <c r="AY118" s="602">
        <f>+'2017 LDC Savings Persistence'!CM485</f>
        <v>51633</v>
      </c>
      <c r="AZ118" s="602">
        <f>+'2017 LDC Savings Persistence'!CN485</f>
        <v>51633</v>
      </c>
      <c r="BA118" s="602">
        <f>+'2017 LDC Savings Persistence'!CO485</f>
        <v>51493</v>
      </c>
      <c r="BB118" s="602">
        <f>+'2017 LDC Savings Persistence'!CP485</f>
        <v>51162</v>
      </c>
      <c r="BC118" s="602">
        <f>+'2017 LDC Savings Persistence'!CQ485</f>
        <v>51162</v>
      </c>
      <c r="BD118" s="602">
        <f>+'2017 LDC Savings Persistence'!CR485</f>
        <v>51162</v>
      </c>
      <c r="BE118" s="602">
        <f>+'2017 LDC Savings Persistence'!CS485</f>
        <v>51162</v>
      </c>
      <c r="BF118" s="602">
        <f>+'2017 LDC Savings Persistence'!CT485</f>
        <v>51162</v>
      </c>
      <c r="BG118" s="602">
        <f>+'2017 LDC Savings Persistence'!CU485</f>
        <v>51162</v>
      </c>
      <c r="BH118" s="602">
        <f>+'2017 LDC Savings Persistence'!CV485</f>
        <v>51162</v>
      </c>
      <c r="BI118" s="602">
        <f>+'2017 LDC Savings Persistence'!CW485</f>
        <v>51162</v>
      </c>
      <c r="BJ118" s="602">
        <f>+'2017 LDC Savings Persistence'!CX485</f>
        <v>51162</v>
      </c>
      <c r="BK118" s="602">
        <f>+'2017 LDC Savings Persistence'!CY485</f>
        <v>51162</v>
      </c>
      <c r="BL118" s="602">
        <f>+'2017 LDC Savings Persistence'!CZ485</f>
        <v>50995</v>
      </c>
      <c r="BM118" s="602">
        <f>+'2017 LDC Savings Persistence'!DA485</f>
        <v>50995</v>
      </c>
      <c r="BN118" s="602">
        <f>+'2017 LDC Savings Persistence'!DB485</f>
        <v>50954</v>
      </c>
      <c r="BO118" s="602">
        <f>+'2017 LDC Savings Persistence'!DC485</f>
        <v>49872</v>
      </c>
      <c r="BP118" s="602">
        <f>+'2017 LDC Savings Persistence'!DD485</f>
        <v>3542</v>
      </c>
      <c r="BQ118" s="602">
        <f>+'2017 LDC Savings Persistence'!DE485</f>
        <v>0</v>
      </c>
      <c r="BR118" s="602">
        <f>+'2017 LDC Savings Persistence'!DF485</f>
        <v>0</v>
      </c>
      <c r="BS118" s="602">
        <f>+'2017 LDC Savings Persistence'!DG485</f>
        <v>0</v>
      </c>
      <c r="BT118" s="602">
        <f>+'2017 LDC Savings Persistence'!DH485</f>
        <v>0</v>
      </c>
      <c r="BU118" s="13"/>
    </row>
    <row r="119" spans="2:73" ht="15.75">
      <c r="B119" s="1062"/>
      <c r="C119" s="1062">
        <v>497</v>
      </c>
      <c r="D119" s="1062" t="s">
        <v>106</v>
      </c>
      <c r="E119" s="1062" t="s">
        <v>1270</v>
      </c>
      <c r="F119" s="1062"/>
      <c r="G119" s="1062"/>
      <c r="H119" s="1062">
        <v>2017</v>
      </c>
      <c r="I119" s="1063" t="s">
        <v>1272</v>
      </c>
      <c r="J119" s="1063" t="s">
        <v>575</v>
      </c>
      <c r="K119" s="39"/>
      <c r="L119" s="601"/>
      <c r="M119" s="602"/>
      <c r="N119" s="602"/>
      <c r="O119" s="602"/>
      <c r="P119" s="602"/>
      <c r="Q119" s="602"/>
      <c r="R119" s="602"/>
      <c r="S119" s="602"/>
      <c r="T119" s="602"/>
      <c r="U119" s="602"/>
      <c r="V119" s="602"/>
      <c r="W119" s="602"/>
      <c r="X119" s="602"/>
      <c r="Y119" s="602"/>
      <c r="Z119" s="602"/>
      <c r="AA119" s="602"/>
      <c r="AB119" s="602"/>
      <c r="AC119" s="602"/>
      <c r="AD119" s="602"/>
      <c r="AE119" s="602"/>
      <c r="AF119" s="602"/>
      <c r="AG119" s="602"/>
      <c r="AH119" s="602"/>
      <c r="AI119" s="602"/>
      <c r="AJ119" s="602"/>
      <c r="AK119" s="602"/>
      <c r="AL119" s="602"/>
      <c r="AM119" s="602"/>
      <c r="AN119" s="602"/>
      <c r="AO119" s="603"/>
      <c r="AP119" s="39"/>
      <c r="AQ119" s="601"/>
      <c r="AR119" s="602"/>
      <c r="AS119" s="602"/>
      <c r="AT119" s="602"/>
      <c r="AU119" s="602"/>
      <c r="AV119" s="602"/>
      <c r="AW119" s="602"/>
      <c r="AX119" s="602"/>
      <c r="AY119" s="602"/>
      <c r="AZ119" s="602"/>
      <c r="BA119" s="602"/>
      <c r="BB119" s="602"/>
      <c r="BC119" s="602"/>
      <c r="BD119" s="602"/>
      <c r="BE119" s="602"/>
      <c r="BF119" s="602"/>
      <c r="BG119" s="602"/>
      <c r="BH119" s="602"/>
      <c r="BI119" s="602"/>
      <c r="BJ119" s="602"/>
      <c r="BK119" s="602"/>
      <c r="BL119" s="602"/>
      <c r="BM119" s="602"/>
      <c r="BN119" s="602"/>
      <c r="BO119" s="602"/>
      <c r="BP119" s="602"/>
      <c r="BQ119" s="602"/>
      <c r="BR119" s="602"/>
      <c r="BS119" s="602"/>
      <c r="BT119" s="603"/>
      <c r="BU119" s="13"/>
    </row>
    <row r="120" spans="2:73">
      <c r="B120" s="1062"/>
      <c r="C120" s="1062">
        <v>499</v>
      </c>
      <c r="D120" s="1062" t="s">
        <v>118</v>
      </c>
      <c r="E120" s="1062" t="s">
        <v>1270</v>
      </c>
      <c r="F120" s="1062"/>
      <c r="G120" s="1062"/>
      <c r="H120" s="1062">
        <v>2017</v>
      </c>
      <c r="I120" s="1063" t="s">
        <v>1272</v>
      </c>
      <c r="J120" s="1063" t="s">
        <v>575</v>
      </c>
      <c r="K120" s="39"/>
      <c r="L120" s="601"/>
      <c r="M120" s="602"/>
      <c r="N120" s="602"/>
      <c r="O120" s="602"/>
      <c r="P120" s="602"/>
      <c r="Q120" s="602"/>
      <c r="R120" s="602"/>
      <c r="S120" s="602"/>
      <c r="T120" s="602"/>
      <c r="U120" s="602"/>
      <c r="V120" s="602"/>
      <c r="W120" s="602"/>
      <c r="X120" s="602"/>
      <c r="Y120" s="602"/>
      <c r="Z120" s="602"/>
      <c r="AA120" s="602"/>
      <c r="AB120" s="602"/>
      <c r="AC120" s="602"/>
      <c r="AD120" s="602"/>
      <c r="AE120" s="602"/>
      <c r="AF120" s="602"/>
      <c r="AG120" s="602"/>
      <c r="AH120" s="602"/>
      <c r="AI120" s="602"/>
      <c r="AJ120" s="602"/>
      <c r="AK120" s="602"/>
      <c r="AL120" s="602"/>
      <c r="AM120" s="602"/>
      <c r="AN120" s="602"/>
      <c r="AO120" s="603"/>
      <c r="AP120" s="39"/>
      <c r="AQ120" s="601"/>
      <c r="AR120" s="602"/>
      <c r="AS120" s="602"/>
      <c r="AT120" s="602"/>
      <c r="AU120" s="602"/>
      <c r="AV120" s="602"/>
      <c r="AW120" s="602"/>
      <c r="AX120" s="602"/>
      <c r="AY120" s="602"/>
      <c r="AZ120" s="602"/>
      <c r="BA120" s="602"/>
      <c r="BB120" s="602"/>
      <c r="BC120" s="602"/>
      <c r="BD120" s="602"/>
      <c r="BE120" s="602"/>
      <c r="BF120" s="602"/>
      <c r="BG120" s="602"/>
      <c r="BH120" s="602"/>
      <c r="BI120" s="602"/>
      <c r="BJ120" s="602"/>
      <c r="BK120" s="602"/>
      <c r="BL120" s="602"/>
      <c r="BM120" s="602"/>
      <c r="BN120" s="602"/>
      <c r="BO120" s="602"/>
      <c r="BP120" s="602"/>
      <c r="BQ120" s="602"/>
      <c r="BR120" s="602"/>
      <c r="BS120" s="602"/>
      <c r="BT120" s="603"/>
    </row>
    <row r="121" spans="2:73" ht="15.75">
      <c r="B121" s="1062"/>
      <c r="C121" s="1062">
        <v>495</v>
      </c>
      <c r="D121" s="1062" t="s">
        <v>114</v>
      </c>
      <c r="E121" s="1062" t="s">
        <v>1270</v>
      </c>
      <c r="F121" s="1062"/>
      <c r="G121" s="1062"/>
      <c r="H121" s="1062">
        <v>2018</v>
      </c>
      <c r="I121" s="558" t="s">
        <v>1272</v>
      </c>
      <c r="J121" s="558" t="s">
        <v>582</v>
      </c>
      <c r="K121" s="39"/>
      <c r="L121" s="601"/>
      <c r="M121" s="602"/>
      <c r="N121" s="602"/>
      <c r="O121" s="602"/>
      <c r="P121" s="602"/>
      <c r="Q121" s="602"/>
      <c r="R121" s="602"/>
      <c r="S121" s="602"/>
      <c r="T121" s="602"/>
      <c r="U121" s="602"/>
      <c r="V121" s="602"/>
      <c r="W121" s="602"/>
      <c r="X121" s="602"/>
      <c r="Y121" s="602"/>
      <c r="Z121" s="602"/>
      <c r="AA121" s="602"/>
      <c r="AB121" s="602"/>
      <c r="AC121" s="602"/>
      <c r="AD121" s="602"/>
      <c r="AE121" s="602"/>
      <c r="AF121" s="602"/>
      <c r="AG121" s="602"/>
      <c r="AH121" s="602"/>
      <c r="AI121" s="602"/>
      <c r="AJ121" s="602"/>
      <c r="AK121" s="602"/>
      <c r="AL121" s="602"/>
      <c r="AM121" s="602"/>
      <c r="AN121" s="602"/>
      <c r="AO121" s="603"/>
      <c r="AP121" s="39"/>
      <c r="AQ121" s="601"/>
      <c r="AR121" s="602"/>
      <c r="AS121" s="602"/>
      <c r="AT121" s="602"/>
      <c r="AU121" s="602"/>
      <c r="AV121" s="602"/>
      <c r="AW121" s="602"/>
      <c r="AX121" s="602"/>
      <c r="AY121" s="602">
        <f>'[2]LDC Progress'!$BD$6</f>
        <v>276163.16591999982</v>
      </c>
      <c r="AZ121" s="602">
        <f>'[2]LDC Progress'!$BD$6</f>
        <v>276163.16591999982</v>
      </c>
      <c r="BA121" s="602">
        <f>'[2]LDC Progress'!$BD$6</f>
        <v>276163.16591999982</v>
      </c>
      <c r="BB121" s="602">
        <f>'[2]LDC Progress'!$BD$6</f>
        <v>276163.16591999982</v>
      </c>
      <c r="BC121" s="602">
        <f>'[2]LDC Progress'!$BD$6</f>
        <v>276163.16591999982</v>
      </c>
      <c r="BD121" s="602">
        <f>'[2]LDC Progress'!$BD$6</f>
        <v>276163.16591999982</v>
      </c>
      <c r="BE121" s="602"/>
      <c r="BF121" s="602"/>
      <c r="BG121" s="602"/>
      <c r="BH121" s="602"/>
      <c r="BI121" s="602"/>
      <c r="BJ121" s="602"/>
      <c r="BK121" s="602"/>
      <c r="BL121" s="602"/>
      <c r="BM121" s="602"/>
      <c r="BN121" s="602"/>
      <c r="BO121" s="602"/>
      <c r="BP121" s="602"/>
      <c r="BQ121" s="602"/>
      <c r="BR121" s="602"/>
      <c r="BS121" s="602"/>
      <c r="BT121" s="603"/>
      <c r="BU121" s="13"/>
    </row>
    <row r="122" spans="2:73" ht="15.75">
      <c r="B122" s="1062"/>
      <c r="C122" s="1062">
        <v>500</v>
      </c>
      <c r="D122" s="1062" t="s">
        <v>118</v>
      </c>
      <c r="E122" s="1062" t="s">
        <v>1270</v>
      </c>
      <c r="F122" s="1062"/>
      <c r="G122" s="1062"/>
      <c r="H122" s="1062">
        <v>2018</v>
      </c>
      <c r="I122" s="1064" t="s">
        <v>1272</v>
      </c>
      <c r="J122" s="1064" t="s">
        <v>582</v>
      </c>
      <c r="K122" s="39"/>
      <c r="L122" s="604"/>
      <c r="M122" s="605"/>
      <c r="N122" s="605"/>
      <c r="O122" s="605"/>
      <c r="P122" s="605"/>
      <c r="Q122" s="605"/>
      <c r="R122" s="605"/>
      <c r="S122" s="602"/>
      <c r="T122" s="602">
        <f>'[3]2018 Net Verified KW'!$B$9</f>
        <v>320.87319825353939</v>
      </c>
      <c r="U122" s="602">
        <f>'[3]2018 Net Verified KW'!$B$9</f>
        <v>320.87319825353939</v>
      </c>
      <c r="V122" s="602">
        <f>'[3]2018 Net Verified KW'!$B$9</f>
        <v>320.87319825353939</v>
      </c>
      <c r="W122" s="602">
        <f>'[3]2018 Net Verified KW'!$B$9</f>
        <v>320.87319825353939</v>
      </c>
      <c r="X122" s="602">
        <f>'[3]2018 Net Verified KW'!$B$9</f>
        <v>320.87319825353939</v>
      </c>
      <c r="Y122" s="602">
        <f>'[3]2018 Net Verified KW'!$B$9</f>
        <v>320.87319825353939</v>
      </c>
      <c r="Z122" s="602"/>
      <c r="AA122" s="602"/>
      <c r="AB122" s="602"/>
      <c r="AC122" s="602"/>
      <c r="AD122" s="602"/>
      <c r="AE122" s="602"/>
      <c r="AF122" s="602"/>
      <c r="AG122" s="602"/>
      <c r="AH122" s="602"/>
      <c r="AI122" s="602"/>
      <c r="AJ122" s="602"/>
      <c r="AK122" s="602"/>
      <c r="AL122" s="602"/>
      <c r="AM122" s="602"/>
      <c r="AN122" s="602"/>
      <c r="AO122" s="603"/>
      <c r="AP122" s="39"/>
      <c r="AQ122" s="604"/>
      <c r="AR122" s="605"/>
      <c r="AS122" s="605"/>
      <c r="AT122" s="605"/>
      <c r="AU122" s="605"/>
      <c r="AV122" s="605"/>
      <c r="AW122" s="605"/>
      <c r="AX122" s="602"/>
      <c r="AY122" s="602">
        <f>'[3]2018 Net Verified KW'!$C$9</f>
        <v>1924313.6845381455</v>
      </c>
      <c r="AZ122" s="602">
        <f>'[3]2018 Net Verified KW'!$C$9</f>
        <v>1924313.6845381455</v>
      </c>
      <c r="BA122" s="602">
        <f>'[3]2018 Net Verified KW'!$C$9</f>
        <v>1924313.6845381455</v>
      </c>
      <c r="BB122" s="602">
        <f>'[3]2018 Net Verified KW'!$C$9</f>
        <v>1924313.6845381455</v>
      </c>
      <c r="BC122" s="602">
        <f>'[3]2018 Net Verified KW'!$C$9</f>
        <v>1924313.6845381455</v>
      </c>
      <c r="BD122" s="602">
        <f>'[3]2018 Net Verified KW'!$C$9</f>
        <v>1924313.6845381455</v>
      </c>
      <c r="BE122" s="602"/>
      <c r="BF122" s="602"/>
      <c r="BG122" s="602"/>
      <c r="BH122" s="602"/>
      <c r="BI122" s="602"/>
      <c r="BJ122" s="605"/>
      <c r="BK122" s="605"/>
      <c r="BL122" s="605"/>
      <c r="BM122" s="605"/>
      <c r="BN122" s="605"/>
      <c r="BO122" s="605"/>
      <c r="BP122" s="605"/>
      <c r="BQ122" s="605"/>
      <c r="BR122" s="605"/>
      <c r="BS122" s="605"/>
      <c r="BT122" s="606"/>
      <c r="BU122" s="13"/>
    </row>
    <row r="123" spans="2:73">
      <c r="B123" s="1062"/>
      <c r="C123" s="1062">
        <v>493</v>
      </c>
      <c r="D123" s="1062" t="s">
        <v>102</v>
      </c>
      <c r="E123" s="1062" t="s">
        <v>1270</v>
      </c>
      <c r="F123" s="1062"/>
      <c r="G123" s="1062"/>
      <c r="H123" s="1062">
        <v>2018</v>
      </c>
      <c r="I123" s="558" t="s">
        <v>1272</v>
      </c>
      <c r="J123" s="558" t="s">
        <v>582</v>
      </c>
      <c r="S123" s="602"/>
      <c r="T123" s="602"/>
      <c r="U123" s="602"/>
      <c r="V123" s="602"/>
      <c r="W123" s="602"/>
      <c r="X123" s="602"/>
      <c r="Y123" s="602"/>
      <c r="Z123" s="602"/>
      <c r="AA123" s="602"/>
      <c r="AB123" s="602"/>
      <c r="AC123" s="602"/>
      <c r="AD123" s="602"/>
      <c r="AE123" s="602"/>
      <c r="AF123" s="602"/>
      <c r="AG123" s="602"/>
      <c r="AH123" s="602"/>
      <c r="AI123" s="602"/>
      <c r="AJ123" s="602"/>
      <c r="AK123" s="602"/>
      <c r="AL123" s="602"/>
      <c r="AM123" s="602"/>
      <c r="AN123" s="602"/>
      <c r="AO123" s="603"/>
      <c r="AX123" s="602"/>
      <c r="AY123" s="602">
        <f>'[2]LDC Progress'!$BD$22</f>
        <v>23775.403395341327</v>
      </c>
      <c r="AZ123" s="602">
        <f>'[2]LDC Progress'!$BD$22</f>
        <v>23775.403395341327</v>
      </c>
      <c r="BA123" s="602">
        <f>'[2]LDC Progress'!$BD$22</f>
        <v>23775.403395341327</v>
      </c>
      <c r="BB123" s="602">
        <f>'[2]LDC Progress'!$BD$22</f>
        <v>23775.403395341327</v>
      </c>
      <c r="BC123" s="602">
        <f>'[2]LDC Progress'!$BD$22</f>
        <v>23775.403395341327</v>
      </c>
      <c r="BD123" s="602">
        <f>'[2]LDC Progress'!$BD$22</f>
        <v>23775.403395341327</v>
      </c>
      <c r="BE123" s="602"/>
      <c r="BF123" s="602"/>
      <c r="BG123" s="602"/>
      <c r="BH123" s="602"/>
      <c r="BI123" s="602"/>
      <c r="BJ123" s="605"/>
      <c r="BK123" s="605"/>
      <c r="BL123" s="605"/>
      <c r="BM123" s="605"/>
      <c r="BN123" s="605"/>
      <c r="BO123" s="605"/>
      <c r="BP123" s="605"/>
      <c r="BQ123" s="605"/>
      <c r="BR123" s="605"/>
      <c r="BS123" s="605"/>
      <c r="BT123" s="606"/>
    </row>
    <row r="124" spans="2:73">
      <c r="B124" s="1062"/>
      <c r="C124" s="1062">
        <v>494</v>
      </c>
      <c r="D124" s="1062" t="s">
        <v>95</v>
      </c>
      <c r="E124" s="1062" t="s">
        <v>1270</v>
      </c>
      <c r="F124" s="1062"/>
      <c r="G124" s="1062"/>
      <c r="H124" s="1062">
        <v>2018</v>
      </c>
      <c r="I124" s="558" t="s">
        <v>1272</v>
      </c>
      <c r="J124" s="558" t="s">
        <v>582</v>
      </c>
      <c r="S124" s="602"/>
      <c r="T124" s="602"/>
      <c r="U124" s="602"/>
      <c r="V124" s="602"/>
      <c r="W124" s="602"/>
      <c r="X124" s="602"/>
      <c r="Y124" s="602"/>
      <c r="Z124" s="602"/>
      <c r="AA124" s="602"/>
      <c r="AB124" s="602"/>
      <c r="AC124" s="602"/>
      <c r="AD124" s="602"/>
      <c r="AE124" s="602"/>
      <c r="AF124" s="602"/>
      <c r="AG124" s="602"/>
      <c r="AH124" s="602"/>
      <c r="AI124" s="602"/>
      <c r="AJ124" s="602"/>
      <c r="AK124" s="602"/>
      <c r="AL124" s="602"/>
      <c r="AM124" s="602"/>
      <c r="AN124" s="602"/>
      <c r="AO124" s="603"/>
      <c r="AX124" s="602"/>
      <c r="AY124" s="602">
        <f>'[2]LDC Progress'!$BD$8+'[2]LDC Progress'!$BD$36</f>
        <v>1291420.3037682967</v>
      </c>
      <c r="AZ124" s="602">
        <f>'[2]LDC Progress'!$BD$8+'[2]LDC Progress'!$BD$36</f>
        <v>1291420.3037682967</v>
      </c>
      <c r="BA124" s="602">
        <f>'[2]LDC Progress'!$BD$8+'[2]LDC Progress'!$BD$36</f>
        <v>1291420.3037682967</v>
      </c>
      <c r="BB124" s="602">
        <f>'[2]LDC Progress'!$BD$8+'[2]LDC Progress'!$BD$36</f>
        <v>1291420.3037682967</v>
      </c>
      <c r="BC124" s="602">
        <f>'[2]LDC Progress'!$BD$8+'[2]LDC Progress'!$BD$36</f>
        <v>1291420.3037682967</v>
      </c>
      <c r="BD124" s="602">
        <f>'[2]LDC Progress'!$BD$8+'[2]LDC Progress'!$BD$36</f>
        <v>1291420.3037682967</v>
      </c>
      <c r="BE124" s="602"/>
      <c r="BF124" s="602"/>
      <c r="BG124" s="602"/>
      <c r="BH124" s="602"/>
      <c r="BI124" s="602"/>
      <c r="BJ124" s="605"/>
      <c r="BK124" s="605"/>
      <c r="BL124" s="605"/>
      <c r="BM124" s="605"/>
      <c r="BN124" s="605"/>
      <c r="BO124" s="605"/>
      <c r="BP124" s="605"/>
      <c r="BQ124" s="605"/>
      <c r="BR124" s="605"/>
      <c r="BS124" s="605"/>
      <c r="BT124" s="606"/>
    </row>
    <row r="125" spans="2:73">
      <c r="B125" s="1062"/>
      <c r="C125" s="1062">
        <v>495</v>
      </c>
      <c r="D125" s="1062" t="s">
        <v>114</v>
      </c>
      <c r="E125" s="1062" t="s">
        <v>1270</v>
      </c>
      <c r="F125" s="1062"/>
      <c r="G125" s="1062"/>
      <c r="H125" s="1062">
        <v>2019</v>
      </c>
      <c r="I125" s="1064" t="s">
        <v>1272</v>
      </c>
      <c r="J125" s="1064" t="s">
        <v>582</v>
      </c>
      <c r="S125" s="602"/>
      <c r="T125" s="602">
        <f>'[4]2019 Net Verified KW'!$E$6</f>
        <v>6</v>
      </c>
      <c r="U125" s="602">
        <f>'[4]2019 Net Verified KW'!$E$6</f>
        <v>6</v>
      </c>
      <c r="V125" s="602">
        <f>'[4]2019 Net Verified KW'!$E$6</f>
        <v>6</v>
      </c>
      <c r="W125" s="602">
        <f>'[4]2019 Net Verified KW'!$E$6</f>
        <v>6</v>
      </c>
      <c r="X125" s="602">
        <f>'[4]2019 Net Verified KW'!$E$6</f>
        <v>6</v>
      </c>
      <c r="Y125" s="602">
        <f>'[4]2019 Net Verified KW'!$E$6</f>
        <v>6</v>
      </c>
      <c r="Z125" s="602"/>
      <c r="AA125" s="602"/>
      <c r="AB125" s="602"/>
      <c r="AC125" s="602"/>
      <c r="AD125" s="602"/>
      <c r="AE125" s="602"/>
      <c r="AF125" s="602"/>
      <c r="AG125" s="602"/>
      <c r="AH125" s="602"/>
      <c r="AI125" s="602"/>
      <c r="AJ125" s="602"/>
      <c r="AK125" s="602"/>
      <c r="AL125" s="602"/>
      <c r="AM125" s="602"/>
      <c r="AN125" s="602"/>
      <c r="AO125" s="603"/>
      <c r="AX125" s="602"/>
      <c r="AY125" s="602">
        <f>(12600/4)*12</f>
        <v>37800</v>
      </c>
      <c r="AZ125" s="602">
        <f t="shared" ref="AZ125:BD125" si="0">(12600/4)*12</f>
        <v>37800</v>
      </c>
      <c r="BA125" s="602">
        <f t="shared" si="0"/>
        <v>37800</v>
      </c>
      <c r="BB125" s="602">
        <f t="shared" si="0"/>
        <v>37800</v>
      </c>
      <c r="BC125" s="602">
        <f t="shared" si="0"/>
        <v>37800</v>
      </c>
      <c r="BD125" s="602">
        <f t="shared" si="0"/>
        <v>37800</v>
      </c>
      <c r="BE125" s="602"/>
      <c r="BF125" s="602"/>
      <c r="BG125" s="602"/>
      <c r="BH125" s="602"/>
      <c r="BI125" s="602"/>
      <c r="BJ125" s="605"/>
      <c r="BK125" s="605"/>
      <c r="BL125" s="605"/>
      <c r="BM125" s="605"/>
      <c r="BN125" s="605"/>
      <c r="BO125" s="605"/>
      <c r="BP125" s="605"/>
      <c r="BQ125" s="605"/>
      <c r="BR125" s="605"/>
      <c r="BS125" s="605"/>
      <c r="BT125" s="606"/>
    </row>
    <row r="126" spans="2:73">
      <c r="B126" s="1062"/>
      <c r="C126" s="1062">
        <v>500</v>
      </c>
      <c r="D126" s="1062" t="s">
        <v>118</v>
      </c>
      <c r="E126" s="1062" t="s">
        <v>1270</v>
      </c>
      <c r="F126" s="1062"/>
      <c r="G126" s="1062"/>
      <c r="H126" s="1062">
        <v>2019</v>
      </c>
      <c r="I126" s="1064" t="s">
        <v>1272</v>
      </c>
      <c r="J126" s="1064" t="s">
        <v>582</v>
      </c>
      <c r="S126" s="602"/>
      <c r="T126" s="602">
        <f>'[4]2019 Net Verified KW'!$E$8</f>
        <v>782</v>
      </c>
      <c r="U126" s="602">
        <f>'[4]2019 Net Verified KW'!$E$8</f>
        <v>782</v>
      </c>
      <c r="V126" s="602">
        <f>'[4]2019 Net Verified KW'!$E$8</f>
        <v>782</v>
      </c>
      <c r="W126" s="602">
        <f>'[4]2019 Net Verified KW'!$E$8</f>
        <v>782</v>
      </c>
      <c r="X126" s="602">
        <f>'[4]2019 Net Verified KW'!$E$8</f>
        <v>782</v>
      </c>
      <c r="Y126" s="602">
        <f>'[4]2019 Net Verified KW'!$E$8</f>
        <v>782</v>
      </c>
      <c r="Z126" s="602"/>
      <c r="AA126" s="602"/>
      <c r="AB126" s="602"/>
      <c r="AC126" s="602"/>
      <c r="AD126" s="602"/>
      <c r="AE126" s="602"/>
      <c r="AF126" s="602"/>
      <c r="AG126" s="602"/>
      <c r="AH126" s="602"/>
      <c r="AI126" s="602"/>
      <c r="AJ126" s="602"/>
      <c r="AK126" s="602"/>
      <c r="AL126" s="602"/>
      <c r="AM126" s="602"/>
      <c r="AN126" s="602"/>
      <c r="AO126" s="603"/>
      <c r="AX126" s="602"/>
      <c r="AY126" s="602">
        <f>(28428/4)*12</f>
        <v>85284</v>
      </c>
      <c r="AZ126" s="602">
        <f t="shared" ref="AZ126:BD126" si="1">(28428/4)*12</f>
        <v>85284</v>
      </c>
      <c r="BA126" s="602">
        <f t="shared" si="1"/>
        <v>85284</v>
      </c>
      <c r="BB126" s="602">
        <f t="shared" si="1"/>
        <v>85284</v>
      </c>
      <c r="BC126" s="602">
        <f t="shared" si="1"/>
        <v>85284</v>
      </c>
      <c r="BD126" s="602">
        <f t="shared" si="1"/>
        <v>85284</v>
      </c>
      <c r="BE126" s="602"/>
      <c r="BF126" s="602"/>
      <c r="BG126" s="602"/>
      <c r="BH126" s="602"/>
      <c r="BI126" s="602"/>
      <c r="BJ126" s="605"/>
      <c r="BK126" s="605"/>
      <c r="BL126" s="605"/>
      <c r="BM126" s="605"/>
      <c r="BN126" s="605"/>
      <c r="BO126" s="605"/>
      <c r="BP126" s="605"/>
      <c r="BQ126" s="605"/>
      <c r="BR126" s="605"/>
      <c r="BS126" s="605"/>
      <c r="BT126" s="606"/>
    </row>
    <row r="127" spans="2:73">
      <c r="B127" s="1062"/>
      <c r="C127" s="1062"/>
      <c r="D127" s="1062" t="s">
        <v>120</v>
      </c>
      <c r="E127" s="1062"/>
      <c r="F127" s="1062"/>
      <c r="G127" s="1062"/>
      <c r="H127" s="1062">
        <v>2019</v>
      </c>
      <c r="I127" s="1064" t="s">
        <v>1273</v>
      </c>
      <c r="J127" s="1064" t="s">
        <v>582</v>
      </c>
      <c r="S127" s="602"/>
      <c r="T127" s="602"/>
      <c r="U127" s="602"/>
      <c r="V127" s="602"/>
      <c r="W127" s="602"/>
      <c r="X127" s="602"/>
      <c r="Y127" s="602"/>
      <c r="Z127" s="602"/>
      <c r="AA127" s="602"/>
      <c r="AB127" s="602"/>
      <c r="AC127" s="602"/>
      <c r="AD127" s="602"/>
      <c r="AE127" s="602"/>
      <c r="AF127" s="602"/>
      <c r="AG127" s="602"/>
      <c r="AH127" s="602"/>
      <c r="AI127" s="602"/>
      <c r="AJ127" s="602"/>
      <c r="AK127" s="602"/>
      <c r="AL127" s="602"/>
      <c r="AM127" s="602"/>
      <c r="AN127" s="602"/>
      <c r="AO127" s="603"/>
      <c r="AX127" s="602"/>
      <c r="AY127" s="602">
        <f>'[4]2019 Net Verified KW'!$F$7</f>
        <v>34598</v>
      </c>
      <c r="AZ127" s="602">
        <f>'[4]2019 Net Verified KW'!$F$7</f>
        <v>34598</v>
      </c>
      <c r="BA127" s="602">
        <f>'[4]2019 Net Verified KW'!$F$7</f>
        <v>34598</v>
      </c>
      <c r="BB127" s="602">
        <f>'[4]2019 Net Verified KW'!$F$7</f>
        <v>34598</v>
      </c>
      <c r="BC127" s="602">
        <f>'[4]2019 Net Verified KW'!$F$7</f>
        <v>34598</v>
      </c>
      <c r="BD127" s="602">
        <f>'[4]2019 Net Verified KW'!$F$7</f>
        <v>34598</v>
      </c>
      <c r="BE127" s="602"/>
      <c r="BF127" s="602"/>
      <c r="BG127" s="602"/>
      <c r="BH127" s="602"/>
      <c r="BI127" s="602"/>
      <c r="BJ127" s="605"/>
      <c r="BK127" s="605"/>
      <c r="BL127" s="605"/>
      <c r="BM127" s="605"/>
      <c r="BN127" s="605"/>
      <c r="BO127" s="605"/>
      <c r="BP127" s="605"/>
      <c r="BQ127" s="605"/>
      <c r="BR127" s="605"/>
      <c r="BS127" s="605"/>
      <c r="BT127" s="606"/>
    </row>
    <row r="128" spans="2:73">
      <c r="B128" s="1062"/>
      <c r="C128" s="1062"/>
      <c r="D128" s="1062" t="s">
        <v>1274</v>
      </c>
      <c r="E128" s="1062"/>
      <c r="F128" s="1062"/>
      <c r="G128" s="1062"/>
      <c r="H128" s="1062">
        <v>2019</v>
      </c>
      <c r="I128" s="1064" t="s">
        <v>1273</v>
      </c>
      <c r="J128" s="1064" t="s">
        <v>582</v>
      </c>
      <c r="S128" s="602"/>
      <c r="T128" s="602"/>
      <c r="U128" s="602"/>
      <c r="V128" s="602"/>
      <c r="W128" s="602"/>
      <c r="X128" s="602"/>
      <c r="Y128" s="602"/>
      <c r="Z128" s="602"/>
      <c r="AA128" s="602"/>
      <c r="AB128" s="602"/>
      <c r="AC128" s="602"/>
      <c r="AD128" s="602"/>
      <c r="AE128" s="602"/>
      <c r="AF128" s="602"/>
      <c r="AG128" s="602"/>
      <c r="AH128" s="602"/>
      <c r="AI128" s="602"/>
      <c r="AJ128" s="602"/>
      <c r="AK128" s="602"/>
      <c r="AL128" s="602"/>
      <c r="AM128" s="602"/>
      <c r="AN128" s="602"/>
      <c r="AO128" s="603"/>
      <c r="AX128" s="602"/>
      <c r="AY128" s="602">
        <f>'[4]2019 Net Verified KW'!$F$4</f>
        <v>322460</v>
      </c>
      <c r="AZ128" s="602">
        <f>'[4]2019 Net Verified KW'!$F$4</f>
        <v>322460</v>
      </c>
      <c r="BA128" s="602">
        <f>'[4]2019 Net Verified KW'!$F$4</f>
        <v>322460</v>
      </c>
      <c r="BB128" s="602">
        <f>'[4]2019 Net Verified KW'!$F$4</f>
        <v>322460</v>
      </c>
      <c r="BC128" s="602">
        <f>'[4]2019 Net Verified KW'!$F$4</f>
        <v>322460</v>
      </c>
      <c r="BD128" s="602">
        <f>'[4]2019 Net Verified KW'!$F$4</f>
        <v>322460</v>
      </c>
      <c r="BE128" s="602"/>
      <c r="BF128" s="602"/>
      <c r="BG128" s="602"/>
      <c r="BH128" s="602"/>
      <c r="BI128" s="602"/>
      <c r="BJ128" s="605"/>
      <c r="BK128" s="605"/>
      <c r="BL128" s="605"/>
      <c r="BM128" s="605"/>
      <c r="BN128" s="605"/>
      <c r="BO128" s="605"/>
      <c r="BP128" s="605"/>
      <c r="BQ128" s="605"/>
      <c r="BR128" s="605"/>
      <c r="BS128" s="605"/>
      <c r="BT128" s="606"/>
    </row>
    <row r="129" spans="2:72">
      <c r="B129" s="1062"/>
      <c r="C129" s="1062"/>
      <c r="D129" s="1062" t="s">
        <v>114</v>
      </c>
      <c r="E129" s="1062" t="s">
        <v>1270</v>
      </c>
      <c r="F129" s="1062"/>
      <c r="G129" s="1062"/>
      <c r="H129" s="1062">
        <v>2020</v>
      </c>
      <c r="I129" s="1064" t="s">
        <v>1275</v>
      </c>
      <c r="J129" s="1064" t="s">
        <v>582</v>
      </c>
      <c r="S129" s="602"/>
      <c r="T129" s="602"/>
      <c r="U129" s="602">
        <f>'[5]2020 Net Verified KW'!$B$9</f>
        <v>2.9295054824555113</v>
      </c>
      <c r="V129" s="602">
        <f>'[5]2020 Net Verified KW'!$B$9</f>
        <v>2.9295054824555113</v>
      </c>
      <c r="W129" s="602">
        <f>'[5]2020 Net Verified KW'!$B$9</f>
        <v>2.9295054824555113</v>
      </c>
      <c r="X129" s="602">
        <f>'[5]2020 Net Verified KW'!$B$9</f>
        <v>2.9295054824555113</v>
      </c>
      <c r="Y129" s="602">
        <f>'[5]2020 Net Verified KW'!$B$9</f>
        <v>2.9295054824555113</v>
      </c>
      <c r="Z129" s="602"/>
      <c r="AA129" s="602"/>
      <c r="AB129" s="602"/>
      <c r="AC129" s="602"/>
      <c r="AD129" s="602"/>
      <c r="AE129" s="602"/>
      <c r="AF129" s="602"/>
      <c r="AG129" s="602"/>
      <c r="AH129" s="602"/>
      <c r="AI129" s="602"/>
      <c r="AJ129" s="602"/>
      <c r="AK129" s="602"/>
      <c r="AL129" s="602"/>
      <c r="AM129" s="602"/>
      <c r="AN129" s="602"/>
      <c r="AO129" s="603"/>
      <c r="AX129" s="602"/>
      <c r="AY129" s="602"/>
      <c r="AZ129" s="602">
        <f>'[5]2020 Net Verified KW'!$C$9</f>
        <v>5780.2498317065574</v>
      </c>
      <c r="BA129" s="602">
        <f>'[5]2020 Net Verified KW'!$C$9</f>
        <v>5780.2498317065574</v>
      </c>
      <c r="BB129" s="602">
        <f>'[5]2020 Net Verified KW'!$C$9</f>
        <v>5780.2498317065574</v>
      </c>
      <c r="BC129" s="602">
        <f>'[5]2020 Net Verified KW'!$C$9</f>
        <v>5780.2498317065574</v>
      </c>
      <c r="BD129" s="602">
        <f>'[5]2020 Net Verified KW'!$C$9</f>
        <v>5780.2498317065574</v>
      </c>
      <c r="BE129" s="602"/>
      <c r="BF129" s="602"/>
      <c r="BG129" s="602"/>
      <c r="BH129" s="602"/>
      <c r="BI129" s="602"/>
      <c r="BJ129" s="605"/>
      <c r="BK129" s="605"/>
      <c r="BL129" s="605"/>
      <c r="BM129" s="605"/>
      <c r="BN129" s="605"/>
      <c r="BO129" s="605"/>
      <c r="BP129" s="605"/>
      <c r="BQ129" s="605"/>
      <c r="BR129" s="605"/>
      <c r="BS129" s="605"/>
      <c r="BT129" s="606"/>
    </row>
    <row r="130" spans="2:72">
      <c r="B130" s="1062"/>
      <c r="C130" s="1062"/>
      <c r="D130" s="1062" t="s">
        <v>118</v>
      </c>
      <c r="E130" s="1062" t="s">
        <v>1270</v>
      </c>
      <c r="F130" s="1062"/>
      <c r="G130" s="1062"/>
      <c r="H130" s="1062">
        <v>2020</v>
      </c>
      <c r="I130" s="1064" t="s">
        <v>1275</v>
      </c>
      <c r="J130" s="1064" t="s">
        <v>582</v>
      </c>
      <c r="S130" s="602"/>
      <c r="T130" s="602"/>
      <c r="U130" s="602">
        <f>'[5]2020 Net Verified KW'!$B$10</f>
        <v>169.11026033961258</v>
      </c>
      <c r="V130" s="602">
        <f>'[5]2020 Net Verified KW'!$B$10</f>
        <v>169.11026033961258</v>
      </c>
      <c r="W130" s="602">
        <f>'[5]2020 Net Verified KW'!$B$10</f>
        <v>169.11026033961258</v>
      </c>
      <c r="X130" s="602">
        <f>'[5]2020 Net Verified KW'!$B$10</f>
        <v>169.11026033961258</v>
      </c>
      <c r="Y130" s="602">
        <f>'[5]2020 Net Verified KW'!$B$10</f>
        <v>169.11026033961258</v>
      </c>
      <c r="Z130" s="602"/>
      <c r="AA130" s="602"/>
      <c r="AB130" s="602"/>
      <c r="AC130" s="602"/>
      <c r="AD130" s="602"/>
      <c r="AE130" s="602"/>
      <c r="AF130" s="602"/>
      <c r="AG130" s="602"/>
      <c r="AH130" s="602"/>
      <c r="AI130" s="602"/>
      <c r="AJ130" s="602"/>
      <c r="AK130" s="602"/>
      <c r="AL130" s="602"/>
      <c r="AM130" s="602"/>
      <c r="AN130" s="602"/>
      <c r="AO130" s="603"/>
      <c r="AX130" s="602"/>
      <c r="AY130" s="602"/>
      <c r="AZ130" s="602">
        <f>'[5]2020 Net Verified KW'!$C$10</f>
        <v>1844726.8367496328</v>
      </c>
      <c r="BA130" s="602">
        <f>'[5]2020 Net Verified KW'!$C$10</f>
        <v>1844726.8367496328</v>
      </c>
      <c r="BB130" s="602">
        <f>'[5]2020 Net Verified KW'!$C$10</f>
        <v>1844726.8367496328</v>
      </c>
      <c r="BC130" s="602">
        <f>'[5]2020 Net Verified KW'!$C$10</f>
        <v>1844726.8367496328</v>
      </c>
      <c r="BD130" s="602">
        <f>'[5]2020 Net Verified KW'!$C$10</f>
        <v>1844726.8367496328</v>
      </c>
      <c r="BE130" s="602"/>
      <c r="BF130" s="602"/>
      <c r="BG130" s="602"/>
      <c r="BH130" s="602"/>
      <c r="BI130" s="602"/>
      <c r="BJ130" s="605"/>
      <c r="BK130" s="605"/>
      <c r="BL130" s="605"/>
      <c r="BM130" s="605"/>
      <c r="BN130" s="605"/>
      <c r="BO130" s="605"/>
      <c r="BP130" s="605"/>
      <c r="BQ130" s="605"/>
      <c r="BR130" s="605"/>
      <c r="BS130" s="605"/>
      <c r="BT130" s="606"/>
    </row>
    <row r="131" spans="2:72">
      <c r="B131" s="1062"/>
      <c r="C131" s="1062"/>
      <c r="D131" s="1062" t="s">
        <v>116</v>
      </c>
      <c r="E131" s="1062" t="s">
        <v>1270</v>
      </c>
      <c r="F131" s="1062"/>
      <c r="G131" s="1062"/>
      <c r="H131" s="1062">
        <v>2020</v>
      </c>
      <c r="I131" s="1064" t="s">
        <v>1275</v>
      </c>
      <c r="J131" s="1064" t="s">
        <v>582</v>
      </c>
      <c r="S131" s="602"/>
      <c r="T131" s="602"/>
      <c r="U131" s="602">
        <f>'[5]2020 Net Verified KW'!$B$11</f>
        <v>0</v>
      </c>
      <c r="V131" s="602">
        <f>'[5]2020 Net Verified KW'!$B$11</f>
        <v>0</v>
      </c>
      <c r="W131" s="602">
        <f>'[5]2020 Net Verified KW'!$B$11</f>
        <v>0</v>
      </c>
      <c r="X131" s="602">
        <f>'[5]2020 Net Verified KW'!$B$11</f>
        <v>0</v>
      </c>
      <c r="Y131" s="602">
        <f>'[5]2020 Net Verified KW'!$B$11</f>
        <v>0</v>
      </c>
      <c r="Z131" s="602"/>
      <c r="AA131" s="602"/>
      <c r="AB131" s="602"/>
      <c r="AC131" s="602"/>
      <c r="AD131" s="602"/>
      <c r="AE131" s="602"/>
      <c r="AF131" s="602"/>
      <c r="AG131" s="602"/>
      <c r="AH131" s="602"/>
      <c r="AI131" s="602"/>
      <c r="AJ131" s="602"/>
      <c r="AK131" s="602"/>
      <c r="AL131" s="602"/>
      <c r="AM131" s="602"/>
      <c r="AN131" s="602"/>
      <c r="AO131" s="603"/>
      <c r="AX131" s="602"/>
      <c r="AY131" s="602"/>
      <c r="AZ131" s="602">
        <f>'[5]2020 Net Verified KW'!$C$11</f>
        <v>2308.1779854297638</v>
      </c>
      <c r="BA131" s="602">
        <f>'[5]2020 Net Verified KW'!$C$11</f>
        <v>2308.1779854297638</v>
      </c>
      <c r="BB131" s="602">
        <f>'[5]2020 Net Verified KW'!$C$11</f>
        <v>2308.1779854297638</v>
      </c>
      <c r="BC131" s="602">
        <f>'[5]2020 Net Verified KW'!$C$11</f>
        <v>2308.1779854297638</v>
      </c>
      <c r="BD131" s="602">
        <f>'[5]2020 Net Verified KW'!$C$11</f>
        <v>2308.1779854297638</v>
      </c>
      <c r="BE131" s="602"/>
      <c r="BF131" s="602"/>
      <c r="BG131" s="602"/>
      <c r="BH131" s="602"/>
      <c r="BI131" s="602"/>
      <c r="BJ131" s="605"/>
      <c r="BK131" s="605"/>
      <c r="BL131" s="605"/>
      <c r="BM131" s="605"/>
      <c r="BN131" s="605"/>
      <c r="BO131" s="605"/>
      <c r="BP131" s="605"/>
      <c r="BQ131" s="605"/>
      <c r="BR131" s="605"/>
      <c r="BS131" s="605"/>
      <c r="BT131" s="606"/>
    </row>
    <row r="132" spans="2:72">
      <c r="AX132" s="602"/>
      <c r="AY132" s="602"/>
      <c r="AZ132" s="602"/>
      <c r="BA132" s="602"/>
      <c r="BB132" s="602"/>
      <c r="BC132" s="602"/>
      <c r="BD132" s="602"/>
      <c r="BE132" s="602"/>
      <c r="BF132" s="602"/>
      <c r="BG132" s="602"/>
      <c r="BH132" s="602"/>
      <c r="BI132" s="602"/>
      <c r="BJ132" s="605"/>
      <c r="BK132" s="605"/>
      <c r="BL132" s="605"/>
      <c r="BM132" s="605"/>
      <c r="BN132" s="605"/>
      <c r="BO132" s="605"/>
      <c r="BP132" s="605"/>
      <c r="BQ132" s="605"/>
      <c r="BR132" s="605"/>
      <c r="BS132" s="605"/>
      <c r="BT132" s="606"/>
    </row>
    <row r="133" spans="2:72">
      <c r="AX133" s="602"/>
      <c r="AY133" s="602"/>
      <c r="AZ133" s="602"/>
      <c r="BA133" s="602"/>
      <c r="BB133" s="602"/>
      <c r="BC133" s="602"/>
      <c r="BD133" s="602"/>
      <c r="BE133" s="602"/>
      <c r="BF133" s="602"/>
      <c r="BG133" s="602"/>
      <c r="BH133" s="602"/>
      <c r="BI133" s="602"/>
      <c r="BJ133" s="605"/>
      <c r="BK133" s="605"/>
      <c r="BL133" s="605"/>
      <c r="BM133" s="605"/>
      <c r="BN133" s="605"/>
      <c r="BO133" s="605"/>
      <c r="BP133" s="605"/>
      <c r="BQ133" s="605"/>
      <c r="BR133" s="605"/>
      <c r="BS133" s="605"/>
      <c r="BT133" s="606"/>
    </row>
    <row r="134" spans="2:72">
      <c r="AX134" s="602"/>
      <c r="AY134" s="602"/>
      <c r="AZ134" s="602"/>
      <c r="BA134" s="602"/>
      <c r="BB134" s="602"/>
      <c r="BC134" s="602"/>
      <c r="BD134" s="602"/>
      <c r="BE134" s="602"/>
      <c r="BF134" s="602"/>
      <c r="BG134" s="602"/>
      <c r="BH134" s="602"/>
      <c r="BI134" s="602"/>
      <c r="BJ134" s="605"/>
      <c r="BK134" s="605"/>
      <c r="BL134" s="605"/>
      <c r="BM134" s="605"/>
      <c r="BN134" s="605"/>
      <c r="BO134" s="605"/>
      <c r="BP134" s="605"/>
      <c r="BQ134" s="605"/>
      <c r="BR134" s="605"/>
      <c r="BS134" s="605"/>
      <c r="BT134" s="606"/>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R69 AQ37:AW71">
    <cfRule type="cellIs" dxfId="30" priority="32" operator="equal">
      <formula>0</formula>
    </cfRule>
  </conditionalFormatting>
  <conditionalFormatting sqref="L110:R122 AQ108:AW122 BJ119:BT122">
    <cfRule type="cellIs" dxfId="29" priority="29" operator="equal">
      <formula>0</formula>
    </cfRule>
  </conditionalFormatting>
  <conditionalFormatting sqref="L74:R86 AQ72:AW88">
    <cfRule type="cellIs" dxfId="28" priority="31" operator="equal">
      <formula>0</formula>
    </cfRule>
  </conditionalFormatting>
  <conditionalFormatting sqref="L91:R105 AQ89:AW107">
    <cfRule type="cellIs" dxfId="27" priority="30" operator="equal">
      <formula>0</formula>
    </cfRule>
  </conditionalFormatting>
  <conditionalFormatting sqref="L27:R32">
    <cfRule type="cellIs" dxfId="26" priority="28" operator="equal">
      <formula>0</formula>
    </cfRule>
  </conditionalFormatting>
  <conditionalFormatting sqref="L33:R43 AQ41:AW43">
    <cfRule type="cellIs" dxfId="25" priority="27" operator="equal">
      <formula>0</formula>
    </cfRule>
  </conditionalFormatting>
  <conditionalFormatting sqref="L70:R73">
    <cfRule type="cellIs" dxfId="24" priority="26" operator="equal">
      <formula>0</formula>
    </cfRule>
  </conditionalFormatting>
  <conditionalFormatting sqref="L87:R90">
    <cfRule type="cellIs" dxfId="23" priority="25" operator="equal">
      <formula>0</formula>
    </cfRule>
  </conditionalFormatting>
  <conditionalFormatting sqref="L106:R109">
    <cfRule type="cellIs" dxfId="22" priority="24" operator="equal">
      <formula>0</formula>
    </cfRule>
  </conditionalFormatting>
  <conditionalFormatting sqref="AQ27:AW28">
    <cfRule type="cellIs" dxfId="21" priority="23" operator="equal">
      <formula>0</formula>
    </cfRule>
  </conditionalFormatting>
  <conditionalFormatting sqref="AQ29:AW40">
    <cfRule type="cellIs" dxfId="20" priority="21" operator="equal">
      <formula>0</formula>
    </cfRule>
  </conditionalFormatting>
  <conditionalFormatting sqref="S27:AO69 S110:AO130">
    <cfRule type="cellIs" dxfId="19" priority="20" operator="equal">
      <formula>0</formula>
    </cfRule>
  </conditionalFormatting>
  <conditionalFormatting sqref="S74:AO86">
    <cfRule type="cellIs" dxfId="18" priority="19" operator="equal">
      <formula>0</formula>
    </cfRule>
  </conditionalFormatting>
  <conditionalFormatting sqref="S91:AO105">
    <cfRule type="cellIs" dxfId="17" priority="18" operator="equal">
      <formula>0</formula>
    </cfRule>
  </conditionalFormatting>
  <conditionalFormatting sqref="S27:AO32">
    <cfRule type="cellIs" dxfId="16" priority="17" operator="equal">
      <formula>0</formula>
    </cfRule>
  </conditionalFormatting>
  <conditionalFormatting sqref="S33:AO43">
    <cfRule type="cellIs" dxfId="15" priority="16" operator="equal">
      <formula>0</formula>
    </cfRule>
  </conditionalFormatting>
  <conditionalFormatting sqref="S70:AO73">
    <cfRule type="cellIs" dxfId="14" priority="15" operator="equal">
      <formula>0</formula>
    </cfRule>
  </conditionalFormatting>
  <conditionalFormatting sqref="S87:AO90">
    <cfRule type="cellIs" dxfId="13" priority="14" operator="equal">
      <formula>0</formula>
    </cfRule>
  </conditionalFormatting>
  <conditionalFormatting sqref="S106:AO109">
    <cfRule type="cellIs" dxfId="12" priority="13" operator="equal">
      <formula>0</formula>
    </cfRule>
  </conditionalFormatting>
  <conditionalFormatting sqref="AX37:BT71 AX108:BT109 AZ110:BT111 AX110:AX111 AX112:BT118">
    <cfRule type="cellIs" dxfId="11" priority="12" operator="equal">
      <formula>0</formula>
    </cfRule>
  </conditionalFormatting>
  <conditionalFormatting sqref="AX72:BT88">
    <cfRule type="cellIs" dxfId="10" priority="11" operator="equal">
      <formula>0</formula>
    </cfRule>
  </conditionalFormatting>
  <conditionalFormatting sqref="AX89:BT107">
    <cfRule type="cellIs" dxfId="9" priority="10" operator="equal">
      <formula>0</formula>
    </cfRule>
  </conditionalFormatting>
  <conditionalFormatting sqref="AX41:BT43">
    <cfRule type="cellIs" dxfId="8" priority="9" operator="equal">
      <formula>0</formula>
    </cfRule>
  </conditionalFormatting>
  <conditionalFormatting sqref="AX27:BT28">
    <cfRule type="cellIs" dxfId="7" priority="8" operator="equal">
      <formula>0</formula>
    </cfRule>
  </conditionalFormatting>
  <conditionalFormatting sqref="AX29:BT40">
    <cfRule type="cellIs" dxfId="6" priority="7" operator="equal">
      <formula>0</formula>
    </cfRule>
  </conditionalFormatting>
  <conditionalFormatting sqref="AY110:AY111">
    <cfRule type="cellIs" dxfId="5" priority="6" operator="equal">
      <formula>0</formula>
    </cfRule>
  </conditionalFormatting>
  <conditionalFormatting sqref="S131:AO131">
    <cfRule type="cellIs" dxfId="4" priority="5" operator="equal">
      <formula>0</formula>
    </cfRule>
  </conditionalFormatting>
  <conditionalFormatting sqref="AX125:AX126 BE125:BI126 AX119:BI124 AX127:BI134">
    <cfRule type="cellIs" dxfId="3" priority="4" operator="equal">
      <formula>0</formula>
    </cfRule>
  </conditionalFormatting>
  <conditionalFormatting sqref="AY125:BD125">
    <cfRule type="cellIs" dxfId="2" priority="3" operator="equal">
      <formula>0</formula>
    </cfRule>
  </conditionalFormatting>
  <conditionalFormatting sqref="AY126:BD126">
    <cfRule type="cellIs" dxfId="1" priority="2" operator="equal">
      <formula>0</formula>
    </cfRule>
  </conditionalFormatting>
  <conditionalFormatting sqref="BJ123:BT134">
    <cfRule type="cellIs" dxfId="0" priority="1" operator="equal">
      <formula>0</formula>
    </cfRule>
  </conditionalFormatting>
  <pageMargins left="0.7" right="0.7" top="0.75" bottom="0.75" header="0.3" footer="0.3"/>
  <pageSetup scale="16"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I132:I1048576</xm:sqref>
        </x14:dataValidation>
        <x14:dataValidation type="list" allowBlank="1" showInputMessage="1" showErrorMessage="1" xr:uid="{00000000-0002-0000-0C00-000001000000}">
          <x14:formula1>
            <xm:f>DropDownList!$H$2:$H$3</xm:f>
          </x14:formula1>
          <xm:sqref>J132:J1048576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62026-B08F-4267-9A9A-46EBE8329E97}">
  <sheetPr>
    <tabColor theme="6" tint="0.39997558519241921"/>
  </sheetPr>
  <dimension ref="A1:BW85"/>
  <sheetViews>
    <sheetView topLeftCell="E39" workbookViewId="0">
      <selection activeCell="Y64" sqref="Y64"/>
    </sheetView>
  </sheetViews>
  <sheetFormatPr defaultColWidth="9" defaultRowHeight="15"/>
  <cols>
    <col min="1" max="1" width="23.42578125" style="772" bestFit="1" customWidth="1"/>
    <col min="2" max="2" width="36.7109375" style="772" bestFit="1" customWidth="1"/>
    <col min="3" max="3" width="58" style="772" bestFit="1" customWidth="1"/>
    <col min="4" max="4" width="38.28515625" style="772" hidden="1" customWidth="1"/>
    <col min="5" max="5" width="26.28515625" style="772" bestFit="1" customWidth="1"/>
    <col min="6" max="7" width="11.7109375" style="772" bestFit="1" customWidth="1"/>
    <col min="8" max="8" width="12" style="772" bestFit="1" customWidth="1"/>
    <col min="9" max="9" width="30.42578125" style="772" customWidth="1"/>
    <col min="10" max="10" width="17.42578125" style="772" customWidth="1"/>
    <col min="11" max="11" width="19.140625" style="772" bestFit="1" customWidth="1"/>
    <col min="12" max="12" width="11.5703125" style="772" hidden="1" customWidth="1"/>
    <col min="13" max="13" width="12" style="772" hidden="1" customWidth="1"/>
    <col min="14" max="14" width="10.42578125" style="772" hidden="1" customWidth="1"/>
    <col min="15" max="21" width="12" style="772" hidden="1" customWidth="1"/>
    <col min="22" max="44" width="12" style="772" bestFit="1" customWidth="1"/>
    <col min="45" max="45" width="3.28515625" style="811" customWidth="1"/>
    <col min="46" max="47" width="11.42578125" style="772" bestFit="1" customWidth="1"/>
    <col min="48" max="55" width="11.5703125" style="772" bestFit="1" customWidth="1"/>
    <col min="56" max="75" width="11.42578125" style="772" bestFit="1" customWidth="1"/>
    <col min="76" max="16384" width="9" style="772"/>
  </cols>
  <sheetData>
    <row r="1" spans="1:75" ht="120" customHeight="1">
      <c r="A1" s="770" t="s">
        <v>470</v>
      </c>
      <c r="B1" s="770" t="s">
        <v>211</v>
      </c>
      <c r="C1" s="770" t="s">
        <v>471</v>
      </c>
      <c r="D1" s="770" t="s">
        <v>208</v>
      </c>
      <c r="E1" s="770" t="s">
        <v>472</v>
      </c>
      <c r="F1" s="770" t="s">
        <v>473</v>
      </c>
      <c r="G1" s="770" t="s">
        <v>474</v>
      </c>
      <c r="H1" s="770" t="s">
        <v>1030</v>
      </c>
      <c r="I1" s="770" t="s">
        <v>1031</v>
      </c>
      <c r="J1" s="770" t="s">
        <v>1032</v>
      </c>
      <c r="K1" s="770" t="s">
        <v>1033</v>
      </c>
      <c r="L1" s="770" t="s">
        <v>1034</v>
      </c>
      <c r="M1" s="770" t="s">
        <v>1035</v>
      </c>
      <c r="N1" s="770" t="s">
        <v>1036</v>
      </c>
      <c r="O1" s="770" t="s">
        <v>1037</v>
      </c>
      <c r="P1" s="770" t="s">
        <v>1038</v>
      </c>
      <c r="Q1" s="770" t="s">
        <v>1039</v>
      </c>
      <c r="R1" s="770" t="s">
        <v>1040</v>
      </c>
      <c r="S1" s="770" t="s">
        <v>1041</v>
      </c>
      <c r="T1" s="770" t="s">
        <v>1042</v>
      </c>
      <c r="U1" s="770" t="s">
        <v>1043</v>
      </c>
      <c r="V1" s="770" t="s">
        <v>1044</v>
      </c>
      <c r="W1" s="770" t="s">
        <v>1045</v>
      </c>
      <c r="X1" s="770" t="s">
        <v>1046</v>
      </c>
      <c r="Y1" s="770" t="s">
        <v>1047</v>
      </c>
      <c r="Z1" s="770" t="s">
        <v>1048</v>
      </c>
      <c r="AA1" s="770" t="s">
        <v>1049</v>
      </c>
      <c r="AB1" s="770" t="s">
        <v>1050</v>
      </c>
      <c r="AC1" s="770" t="s">
        <v>1051</v>
      </c>
      <c r="AD1" s="770" t="s">
        <v>1052</v>
      </c>
      <c r="AE1" s="770" t="s">
        <v>1053</v>
      </c>
      <c r="AF1" s="770" t="s">
        <v>1054</v>
      </c>
      <c r="AG1" s="770" t="s">
        <v>1055</v>
      </c>
      <c r="AH1" s="770" t="s">
        <v>1056</v>
      </c>
      <c r="AI1" s="770" t="s">
        <v>1057</v>
      </c>
      <c r="AJ1" s="770" t="s">
        <v>1058</v>
      </c>
      <c r="AK1" s="770" t="s">
        <v>1059</v>
      </c>
      <c r="AL1" s="770" t="s">
        <v>1060</v>
      </c>
      <c r="AM1" s="770" t="s">
        <v>1061</v>
      </c>
      <c r="AN1" s="770" t="s">
        <v>1062</v>
      </c>
      <c r="AO1" s="770" t="s">
        <v>1063</v>
      </c>
      <c r="AP1" s="770" t="s">
        <v>1064</v>
      </c>
      <c r="AQ1" s="770" t="s">
        <v>1065</v>
      </c>
      <c r="AR1" s="770" t="s">
        <v>1066</v>
      </c>
      <c r="AS1" s="771"/>
      <c r="AT1" s="770" t="s">
        <v>1067</v>
      </c>
      <c r="AU1" s="770" t="s">
        <v>1068</v>
      </c>
      <c r="AV1" s="770" t="s">
        <v>1069</v>
      </c>
      <c r="AW1" s="770" t="s">
        <v>1070</v>
      </c>
      <c r="AX1" s="770" t="s">
        <v>1071</v>
      </c>
      <c r="AY1" s="770" t="s">
        <v>1072</v>
      </c>
      <c r="AZ1" s="770" t="s">
        <v>1073</v>
      </c>
      <c r="BA1" s="770" t="s">
        <v>1074</v>
      </c>
      <c r="BB1" s="770" t="s">
        <v>1075</v>
      </c>
      <c r="BC1" s="770" t="s">
        <v>1076</v>
      </c>
      <c r="BD1" s="770" t="s">
        <v>1077</v>
      </c>
      <c r="BE1" s="770" t="s">
        <v>1078</v>
      </c>
      <c r="BF1" s="770" t="s">
        <v>1079</v>
      </c>
      <c r="BG1" s="770" t="s">
        <v>1080</v>
      </c>
      <c r="BH1" s="770" t="s">
        <v>1081</v>
      </c>
      <c r="BI1" s="770" t="s">
        <v>1082</v>
      </c>
      <c r="BJ1" s="770" t="s">
        <v>1083</v>
      </c>
      <c r="BK1" s="770" t="s">
        <v>1084</v>
      </c>
      <c r="BL1" s="770" t="s">
        <v>1085</v>
      </c>
      <c r="BM1" s="770" t="s">
        <v>1086</v>
      </c>
      <c r="BN1" s="770" t="s">
        <v>1087</v>
      </c>
      <c r="BO1" s="770" t="s">
        <v>1088</v>
      </c>
      <c r="BP1" s="770" t="s">
        <v>1089</v>
      </c>
      <c r="BQ1" s="770" t="s">
        <v>1090</v>
      </c>
      <c r="BR1" s="770" t="s">
        <v>1091</v>
      </c>
      <c r="BS1" s="770" t="s">
        <v>1092</v>
      </c>
      <c r="BT1" s="770" t="s">
        <v>1093</v>
      </c>
      <c r="BU1" s="770" t="s">
        <v>1094</v>
      </c>
      <c r="BV1" s="770" t="s">
        <v>1095</v>
      </c>
      <c r="BW1" s="770" t="s">
        <v>1096</v>
      </c>
    </row>
    <row r="2" spans="1:75">
      <c r="A2" s="773" t="s">
        <v>208</v>
      </c>
      <c r="B2" s="774" t="s">
        <v>1097</v>
      </c>
      <c r="C2" s="774" t="s">
        <v>17</v>
      </c>
      <c r="D2" s="774" t="s">
        <v>1098</v>
      </c>
      <c r="E2" s="774" t="s">
        <v>1099</v>
      </c>
      <c r="F2" s="774" t="s">
        <v>1100</v>
      </c>
      <c r="G2" s="774">
        <v>2011</v>
      </c>
      <c r="H2" s="774" t="s">
        <v>1101</v>
      </c>
      <c r="I2" s="774"/>
      <c r="J2" s="774" t="s">
        <v>1102</v>
      </c>
      <c r="K2" s="774" t="s">
        <v>1103</v>
      </c>
      <c r="L2" s="775">
        <v>1</v>
      </c>
      <c r="M2" s="775">
        <v>29.1</v>
      </c>
      <c r="N2" s="775">
        <v>511866</v>
      </c>
      <c r="O2" s="775">
        <v>29.1</v>
      </c>
      <c r="P2" s="775">
        <v>29.1</v>
      </c>
      <c r="Q2" s="775">
        <v>29.1</v>
      </c>
      <c r="R2" s="775">
        <v>29.1</v>
      </c>
      <c r="S2" s="775">
        <v>29.1</v>
      </c>
      <c r="T2" s="775">
        <v>29.1</v>
      </c>
      <c r="U2" s="775">
        <v>29.1</v>
      </c>
      <c r="V2" s="775">
        <v>29.1</v>
      </c>
      <c r="W2" s="775">
        <v>29.1</v>
      </c>
      <c r="X2" s="775">
        <v>29.1</v>
      </c>
      <c r="Y2" s="775">
        <v>29.1</v>
      </c>
      <c r="Z2" s="775">
        <v>29.1</v>
      </c>
      <c r="AA2" s="775">
        <v>29.1</v>
      </c>
      <c r="AB2" s="775">
        <v>29.1</v>
      </c>
      <c r="AC2" s="775">
        <v>29.1</v>
      </c>
      <c r="AD2" s="775">
        <v>29.1</v>
      </c>
      <c r="AE2" s="775">
        <v>29.1</v>
      </c>
      <c r="AF2" s="775">
        <v>29.1</v>
      </c>
      <c r="AG2" s="775">
        <v>29.1</v>
      </c>
      <c r="AH2" s="775">
        <v>29.1</v>
      </c>
      <c r="AI2" s="775">
        <v>29.1</v>
      </c>
      <c r="AJ2" s="775">
        <v>29.1</v>
      </c>
      <c r="AK2" s="775">
        <v>29.1</v>
      </c>
      <c r="AL2" s="775">
        <v>29.1</v>
      </c>
      <c r="AM2" s="775">
        <v>29.1</v>
      </c>
      <c r="AN2" s="775">
        <v>0</v>
      </c>
      <c r="AO2" s="775">
        <v>0</v>
      </c>
      <c r="AP2" s="775">
        <v>0</v>
      </c>
      <c r="AQ2" s="775">
        <v>0</v>
      </c>
      <c r="AR2" s="775">
        <v>0</v>
      </c>
      <c r="AS2" s="776"/>
      <c r="AT2" s="775">
        <v>127966.5</v>
      </c>
      <c r="AU2" s="775">
        <v>127966.5</v>
      </c>
      <c r="AV2" s="775">
        <v>127966.5</v>
      </c>
      <c r="AW2" s="775">
        <v>127966.5</v>
      </c>
      <c r="AX2" s="775">
        <v>127966.5</v>
      </c>
      <c r="AY2" s="775">
        <v>127966.5</v>
      </c>
      <c r="AZ2" s="775">
        <v>127966.5</v>
      </c>
      <c r="BA2" s="775">
        <v>127966.5</v>
      </c>
      <c r="BB2" s="775">
        <v>127966.5</v>
      </c>
      <c r="BC2" s="775">
        <v>127966.5</v>
      </c>
      <c r="BD2" s="775">
        <v>127966.5</v>
      </c>
      <c r="BE2" s="775">
        <v>127966.5</v>
      </c>
      <c r="BF2" s="775">
        <v>127966.5</v>
      </c>
      <c r="BG2" s="775">
        <v>127966.5</v>
      </c>
      <c r="BH2" s="775">
        <v>127966.5</v>
      </c>
      <c r="BI2" s="775">
        <v>127966.5</v>
      </c>
      <c r="BJ2" s="775">
        <v>127966.5</v>
      </c>
      <c r="BK2" s="775">
        <v>127966.5</v>
      </c>
      <c r="BL2" s="775">
        <v>127966.5</v>
      </c>
      <c r="BM2" s="775">
        <v>127966.5</v>
      </c>
      <c r="BN2" s="775">
        <v>127966.5</v>
      </c>
      <c r="BO2" s="775">
        <v>127966.5</v>
      </c>
      <c r="BP2" s="775">
        <v>127966.5</v>
      </c>
      <c r="BQ2" s="775">
        <v>127966.5</v>
      </c>
      <c r="BR2" s="775">
        <v>127966.5</v>
      </c>
      <c r="BS2" s="775">
        <v>0</v>
      </c>
      <c r="BT2" s="775">
        <v>0</v>
      </c>
      <c r="BU2" s="775">
        <v>0</v>
      </c>
      <c r="BV2" s="775">
        <v>0</v>
      </c>
      <c r="BW2" s="777">
        <v>0</v>
      </c>
    </row>
    <row r="3" spans="1:75">
      <c r="A3" s="778" t="s">
        <v>208</v>
      </c>
      <c r="B3" s="779" t="s">
        <v>1104</v>
      </c>
      <c r="C3" s="779" t="s">
        <v>22</v>
      </c>
      <c r="D3" s="779" t="s">
        <v>1098</v>
      </c>
      <c r="E3" s="779" t="s">
        <v>1099</v>
      </c>
      <c r="F3" s="779" t="s">
        <v>1100</v>
      </c>
      <c r="G3" s="779">
        <v>2012</v>
      </c>
      <c r="H3" s="779" t="s">
        <v>1101</v>
      </c>
      <c r="I3" s="779"/>
      <c r="J3" s="779" t="s">
        <v>1102</v>
      </c>
      <c r="K3" s="779" t="s">
        <v>1105</v>
      </c>
      <c r="L3" s="780">
        <v>6</v>
      </c>
      <c r="M3" s="780">
        <v>18.78</v>
      </c>
      <c r="N3" s="780">
        <v>95196.18</v>
      </c>
      <c r="O3" s="780">
        <v>0</v>
      </c>
      <c r="P3" s="780">
        <v>18.78</v>
      </c>
      <c r="Q3" s="780">
        <v>18.78</v>
      </c>
      <c r="R3" s="780">
        <v>18.78</v>
      </c>
      <c r="S3" s="780">
        <v>18.78</v>
      </c>
      <c r="T3" s="780">
        <v>14.92</v>
      </c>
      <c r="U3" s="780">
        <v>14.92</v>
      </c>
      <c r="V3" s="780">
        <v>14.92</v>
      </c>
      <c r="W3" s="780">
        <v>14.92</v>
      </c>
      <c r="X3" s="780">
        <v>11.32</v>
      </c>
      <c r="Y3" s="780">
        <v>9.94</v>
      </c>
      <c r="Z3" s="780">
        <v>6.43</v>
      </c>
      <c r="AA3" s="780">
        <v>1.0900000000000001</v>
      </c>
      <c r="AB3" s="780">
        <v>0</v>
      </c>
      <c r="AC3" s="780">
        <v>0</v>
      </c>
      <c r="AD3" s="780">
        <v>0</v>
      </c>
      <c r="AE3" s="780">
        <v>0</v>
      </c>
      <c r="AF3" s="780">
        <v>0</v>
      </c>
      <c r="AG3" s="780">
        <v>0</v>
      </c>
      <c r="AH3" s="780">
        <v>0</v>
      </c>
      <c r="AI3" s="780">
        <v>0</v>
      </c>
      <c r="AJ3" s="780">
        <v>0</v>
      </c>
      <c r="AK3" s="780">
        <v>0</v>
      </c>
      <c r="AL3" s="780">
        <v>0</v>
      </c>
      <c r="AM3" s="780">
        <v>0</v>
      </c>
      <c r="AN3" s="780">
        <v>0</v>
      </c>
      <c r="AO3" s="780">
        <v>0</v>
      </c>
      <c r="AP3" s="780">
        <v>0</v>
      </c>
      <c r="AQ3" s="780">
        <v>0</v>
      </c>
      <c r="AR3" s="780">
        <v>0</v>
      </c>
      <c r="AS3" s="781"/>
      <c r="AT3" s="780">
        <v>0</v>
      </c>
      <c r="AU3" s="780">
        <v>309760</v>
      </c>
      <c r="AV3" s="780">
        <v>309760</v>
      </c>
      <c r="AW3" s="780">
        <v>309760</v>
      </c>
      <c r="AX3" s="780">
        <v>309760</v>
      </c>
      <c r="AY3" s="780">
        <v>289779</v>
      </c>
      <c r="AZ3" s="780">
        <v>289779</v>
      </c>
      <c r="BA3" s="780">
        <v>289779</v>
      </c>
      <c r="BB3" s="780">
        <v>289779</v>
      </c>
      <c r="BC3" s="780">
        <v>216109</v>
      </c>
      <c r="BD3" s="780">
        <v>188095</v>
      </c>
      <c r="BE3" s="780">
        <v>116375</v>
      </c>
      <c r="BF3" s="780">
        <v>7264</v>
      </c>
      <c r="BG3" s="780">
        <v>0</v>
      </c>
      <c r="BH3" s="780">
        <v>0</v>
      </c>
      <c r="BI3" s="780">
        <v>0</v>
      </c>
      <c r="BJ3" s="780">
        <v>0</v>
      </c>
      <c r="BK3" s="780">
        <v>0</v>
      </c>
      <c r="BL3" s="780">
        <v>0</v>
      </c>
      <c r="BM3" s="780">
        <v>0</v>
      </c>
      <c r="BN3" s="780">
        <v>0</v>
      </c>
      <c r="BO3" s="780">
        <v>0</v>
      </c>
      <c r="BP3" s="780">
        <v>0</v>
      </c>
      <c r="BQ3" s="780">
        <v>0</v>
      </c>
      <c r="BR3" s="780">
        <v>0</v>
      </c>
      <c r="BS3" s="780">
        <v>0</v>
      </c>
      <c r="BT3" s="780">
        <v>0</v>
      </c>
      <c r="BU3" s="780">
        <v>0</v>
      </c>
      <c r="BV3" s="780">
        <v>0</v>
      </c>
      <c r="BW3" s="782">
        <v>0</v>
      </c>
    </row>
    <row r="4" spans="1:75">
      <c r="A4" s="778" t="s">
        <v>208</v>
      </c>
      <c r="B4" s="779" t="s">
        <v>1106</v>
      </c>
      <c r="C4" s="779" t="s">
        <v>14</v>
      </c>
      <c r="D4" s="779" t="s">
        <v>1098</v>
      </c>
      <c r="E4" s="779" t="s">
        <v>29</v>
      </c>
      <c r="F4" s="779" t="s">
        <v>1100</v>
      </c>
      <c r="G4" s="783">
        <v>2011</v>
      </c>
      <c r="H4" s="779" t="s">
        <v>1101</v>
      </c>
      <c r="I4" s="779"/>
      <c r="J4" s="779" t="s">
        <v>1102</v>
      </c>
      <c r="K4" s="779" t="s">
        <v>1107</v>
      </c>
      <c r="L4" s="780">
        <v>2</v>
      </c>
      <c r="M4" s="780">
        <v>7.4623997999999997E-2</v>
      </c>
      <c r="N4" s="780">
        <v>2968.32</v>
      </c>
      <c r="O4" s="780">
        <v>0</v>
      </c>
      <c r="P4" s="780">
        <v>7.9999998000000003E-2</v>
      </c>
      <c r="Q4" s="780">
        <v>7.9999998000000003E-2</v>
      </c>
      <c r="R4" s="780">
        <v>7.9999998000000003E-2</v>
      </c>
      <c r="S4" s="780">
        <v>7.4623997999999997E-2</v>
      </c>
      <c r="T4" s="780">
        <v>6.2862978E-2</v>
      </c>
      <c r="U4" s="780">
        <v>5.5414468000000001E-2</v>
      </c>
      <c r="V4" s="780">
        <v>5.0205956000000003E-2</v>
      </c>
      <c r="W4" s="780">
        <v>5.0205956000000003E-2</v>
      </c>
      <c r="X4" s="780">
        <v>5.0205956000000003E-2</v>
      </c>
      <c r="Y4" s="780">
        <v>0</v>
      </c>
      <c r="Z4" s="780">
        <v>0</v>
      </c>
      <c r="AA4" s="780">
        <v>0</v>
      </c>
      <c r="AB4" s="780">
        <v>0</v>
      </c>
      <c r="AC4" s="780">
        <v>0</v>
      </c>
      <c r="AD4" s="780">
        <v>0</v>
      </c>
      <c r="AE4" s="780">
        <v>0</v>
      </c>
      <c r="AF4" s="780">
        <v>0</v>
      </c>
      <c r="AG4" s="780">
        <v>0</v>
      </c>
      <c r="AH4" s="780">
        <v>0</v>
      </c>
      <c r="AI4" s="780">
        <v>0</v>
      </c>
      <c r="AJ4" s="780">
        <v>0</v>
      </c>
      <c r="AK4" s="780">
        <v>0</v>
      </c>
      <c r="AL4" s="780">
        <v>0</v>
      </c>
      <c r="AM4" s="780">
        <v>0</v>
      </c>
      <c r="AN4" s="780">
        <v>0</v>
      </c>
      <c r="AO4" s="780">
        <v>0</v>
      </c>
      <c r="AP4" s="780">
        <v>0</v>
      </c>
      <c r="AQ4" s="780">
        <v>0</v>
      </c>
      <c r="AR4" s="780">
        <v>0</v>
      </c>
      <c r="AS4" s="781"/>
      <c r="AT4" s="780">
        <v>1536</v>
      </c>
      <c r="AU4" s="780">
        <v>1536</v>
      </c>
      <c r="AV4" s="780">
        <v>1536</v>
      </c>
      <c r="AW4" s="780">
        <v>1536</v>
      </c>
      <c r="AX4" s="780">
        <v>1432.320007</v>
      </c>
      <c r="AY4" s="780">
        <v>1206.740425</v>
      </c>
      <c r="AZ4" s="780">
        <v>1063.710648</v>
      </c>
      <c r="BA4" s="784">
        <v>963.88087459999997</v>
      </c>
      <c r="BB4" s="780">
        <v>963.88087459999997</v>
      </c>
      <c r="BC4" s="780">
        <v>963.88087459999997</v>
      </c>
      <c r="BD4" s="780">
        <v>0</v>
      </c>
      <c r="BE4" s="780">
        <v>0</v>
      </c>
      <c r="BF4" s="780">
        <v>0</v>
      </c>
      <c r="BG4" s="780">
        <v>0</v>
      </c>
      <c r="BH4" s="780">
        <v>0</v>
      </c>
      <c r="BI4" s="780">
        <v>0</v>
      </c>
      <c r="BJ4" s="780">
        <v>0</v>
      </c>
      <c r="BK4" s="780">
        <v>0</v>
      </c>
      <c r="BL4" s="780">
        <v>0</v>
      </c>
      <c r="BM4" s="780">
        <v>0</v>
      </c>
      <c r="BN4" s="780">
        <v>0</v>
      </c>
      <c r="BO4" s="780">
        <v>0</v>
      </c>
      <c r="BP4" s="780">
        <v>0</v>
      </c>
      <c r="BQ4" s="780">
        <v>0</v>
      </c>
      <c r="BR4" s="780">
        <v>0</v>
      </c>
      <c r="BS4" s="780">
        <v>0</v>
      </c>
      <c r="BT4" s="780">
        <v>0</v>
      </c>
      <c r="BU4" s="780">
        <v>0</v>
      </c>
      <c r="BV4" s="780">
        <v>0</v>
      </c>
      <c r="BW4" s="782">
        <v>0</v>
      </c>
    </row>
    <row r="5" spans="1:75">
      <c r="A5" s="778" t="s">
        <v>208</v>
      </c>
      <c r="B5" s="779" t="s">
        <v>1108</v>
      </c>
      <c r="C5" s="779" t="s">
        <v>3</v>
      </c>
      <c r="D5" s="779" t="s">
        <v>1098</v>
      </c>
      <c r="E5" s="779" t="s">
        <v>29</v>
      </c>
      <c r="F5" s="779" t="s">
        <v>1100</v>
      </c>
      <c r="G5" s="779">
        <v>2012</v>
      </c>
      <c r="H5" s="779" t="s">
        <v>1101</v>
      </c>
      <c r="I5" s="779"/>
      <c r="J5" s="779" t="s">
        <v>1102</v>
      </c>
      <c r="K5" s="779" t="s">
        <v>1109</v>
      </c>
      <c r="L5" s="780">
        <v>1</v>
      </c>
      <c r="M5" s="780">
        <v>0.28444070599999999</v>
      </c>
      <c r="N5" s="780">
        <v>1653.7721779999999</v>
      </c>
      <c r="O5" s="780">
        <v>0</v>
      </c>
      <c r="P5" s="780">
        <v>0.28444070599999999</v>
      </c>
      <c r="Q5" s="780">
        <v>0.28444070599999999</v>
      </c>
      <c r="R5" s="780">
        <v>0.28444070599999999</v>
      </c>
      <c r="S5" s="780">
        <v>0.28444070599999999</v>
      </c>
      <c r="T5" s="780">
        <v>0.28444070599999999</v>
      </c>
      <c r="U5" s="780">
        <v>0.28444070599999999</v>
      </c>
      <c r="V5" s="780">
        <v>0.28444070599999999</v>
      </c>
      <c r="W5" s="780">
        <v>0.28444070599999999</v>
      </c>
      <c r="X5" s="780">
        <v>0.28444070599999999</v>
      </c>
      <c r="Y5" s="780">
        <v>0.28444070599999999</v>
      </c>
      <c r="Z5" s="780">
        <v>0.28444070599999999</v>
      </c>
      <c r="AA5" s="780">
        <v>0.28444070599999999</v>
      </c>
      <c r="AB5" s="780">
        <v>0.28444070599999999</v>
      </c>
      <c r="AC5" s="780">
        <v>0.28444070599999999</v>
      </c>
      <c r="AD5" s="780">
        <v>0.28444070599999999</v>
      </c>
      <c r="AE5" s="780">
        <v>0.28444070599999999</v>
      </c>
      <c r="AF5" s="780">
        <v>0.28444070599999999</v>
      </c>
      <c r="AG5" s="780">
        <v>0.28444070599999999</v>
      </c>
      <c r="AH5" s="780">
        <v>0.28444070599999999</v>
      </c>
      <c r="AI5" s="780">
        <v>0</v>
      </c>
      <c r="AJ5" s="780">
        <v>0</v>
      </c>
      <c r="AK5" s="780">
        <v>0</v>
      </c>
      <c r="AL5" s="780">
        <v>0</v>
      </c>
      <c r="AM5" s="780">
        <v>0</v>
      </c>
      <c r="AN5" s="780">
        <v>0</v>
      </c>
      <c r="AO5" s="780">
        <v>0</v>
      </c>
      <c r="AP5" s="780">
        <v>0</v>
      </c>
      <c r="AQ5" s="780">
        <v>0</v>
      </c>
      <c r="AR5" s="780">
        <v>0</v>
      </c>
      <c r="AS5" s="781"/>
      <c r="AT5" s="780">
        <v>0</v>
      </c>
      <c r="AU5" s="780">
        <v>551.2573926</v>
      </c>
      <c r="AV5" s="780">
        <v>551.2573926</v>
      </c>
      <c r="AW5" s="780">
        <v>551.2573926</v>
      </c>
      <c r="AX5" s="780">
        <v>551.2573926</v>
      </c>
      <c r="AY5" s="780">
        <v>551.2573926</v>
      </c>
      <c r="AZ5" s="780">
        <v>551.2573926</v>
      </c>
      <c r="BA5" s="780">
        <v>551.2573926</v>
      </c>
      <c r="BB5" s="780">
        <v>551.2573926</v>
      </c>
      <c r="BC5" s="780">
        <v>551.2573926</v>
      </c>
      <c r="BD5" s="780">
        <v>551.2573926</v>
      </c>
      <c r="BE5" s="780">
        <v>551.2573926</v>
      </c>
      <c r="BF5" s="780">
        <v>551.2573926</v>
      </c>
      <c r="BG5" s="780">
        <v>551.2573926</v>
      </c>
      <c r="BH5" s="780">
        <v>551.2573926</v>
      </c>
      <c r="BI5" s="780">
        <v>551.2573926</v>
      </c>
      <c r="BJ5" s="780">
        <v>551.2573926</v>
      </c>
      <c r="BK5" s="780">
        <v>551.2573926</v>
      </c>
      <c r="BL5" s="780">
        <v>551.2573926</v>
      </c>
      <c r="BM5" s="780">
        <v>551.2573926</v>
      </c>
      <c r="BN5" s="780">
        <v>0</v>
      </c>
      <c r="BO5" s="780">
        <v>0</v>
      </c>
      <c r="BP5" s="780">
        <v>0</v>
      </c>
      <c r="BQ5" s="780">
        <v>0</v>
      </c>
      <c r="BR5" s="780">
        <v>0</v>
      </c>
      <c r="BS5" s="780">
        <v>0</v>
      </c>
      <c r="BT5" s="780">
        <v>0</v>
      </c>
      <c r="BU5" s="780">
        <v>0</v>
      </c>
      <c r="BV5" s="780">
        <v>0</v>
      </c>
      <c r="BW5" s="782">
        <v>0</v>
      </c>
    </row>
    <row r="6" spans="1:75">
      <c r="A6" s="778" t="s">
        <v>1110</v>
      </c>
      <c r="B6" s="779" t="s">
        <v>1111</v>
      </c>
      <c r="C6" s="779" t="s">
        <v>1112</v>
      </c>
      <c r="D6" s="779" t="s">
        <v>1098</v>
      </c>
      <c r="E6" s="779" t="s">
        <v>1111</v>
      </c>
      <c r="F6" s="779" t="s">
        <v>1100</v>
      </c>
      <c r="G6" s="779">
        <v>2012</v>
      </c>
      <c r="H6" s="779" t="s">
        <v>1101</v>
      </c>
      <c r="I6" s="779"/>
      <c r="J6" s="779" t="s">
        <v>1102</v>
      </c>
      <c r="K6" s="779" t="s">
        <v>1103</v>
      </c>
      <c r="L6" s="780">
        <v>0</v>
      </c>
      <c r="M6" s="780">
        <v>0</v>
      </c>
      <c r="N6" s="780">
        <v>0</v>
      </c>
      <c r="O6" s="780">
        <v>0</v>
      </c>
      <c r="P6" s="780">
        <v>0</v>
      </c>
      <c r="Q6" s="780">
        <v>0</v>
      </c>
      <c r="R6" s="780">
        <v>0</v>
      </c>
      <c r="S6" s="780">
        <v>0</v>
      </c>
      <c r="T6" s="780">
        <v>0</v>
      </c>
      <c r="U6" s="780">
        <v>0</v>
      </c>
      <c r="V6" s="780">
        <v>0</v>
      </c>
      <c r="W6" s="780">
        <v>0</v>
      </c>
      <c r="X6" s="780">
        <v>0</v>
      </c>
      <c r="Y6" s="780">
        <v>0</v>
      </c>
      <c r="Z6" s="780">
        <v>0</v>
      </c>
      <c r="AA6" s="780">
        <v>0</v>
      </c>
      <c r="AB6" s="780">
        <v>0</v>
      </c>
      <c r="AC6" s="780">
        <v>0</v>
      </c>
      <c r="AD6" s="780">
        <v>0</v>
      </c>
      <c r="AE6" s="780">
        <v>0</v>
      </c>
      <c r="AF6" s="780">
        <v>0</v>
      </c>
      <c r="AG6" s="780">
        <v>0</v>
      </c>
      <c r="AH6" s="780">
        <v>0</v>
      </c>
      <c r="AI6" s="780">
        <v>0</v>
      </c>
      <c r="AJ6" s="780">
        <v>0</v>
      </c>
      <c r="AK6" s="780">
        <v>0</v>
      </c>
      <c r="AL6" s="780">
        <v>0</v>
      </c>
      <c r="AM6" s="780">
        <v>0</v>
      </c>
      <c r="AN6" s="780">
        <v>0</v>
      </c>
      <c r="AO6" s="780">
        <v>0</v>
      </c>
      <c r="AP6" s="780">
        <v>0</v>
      </c>
      <c r="AQ6" s="780">
        <v>0</v>
      </c>
      <c r="AR6" s="780">
        <v>0</v>
      </c>
      <c r="AS6" s="781"/>
      <c r="AT6" s="780">
        <v>0</v>
      </c>
      <c r="AU6" s="780">
        <v>0</v>
      </c>
      <c r="AV6" s="780">
        <v>0</v>
      </c>
      <c r="AW6" s="780">
        <v>0</v>
      </c>
      <c r="AX6" s="780">
        <v>0</v>
      </c>
      <c r="AY6" s="780">
        <v>0</v>
      </c>
      <c r="AZ6" s="780">
        <v>0</v>
      </c>
      <c r="BA6" s="780">
        <v>0</v>
      </c>
      <c r="BB6" s="780">
        <v>0</v>
      </c>
      <c r="BC6" s="780">
        <v>0</v>
      </c>
      <c r="BD6" s="780">
        <v>0</v>
      </c>
      <c r="BE6" s="780">
        <v>0</v>
      </c>
      <c r="BF6" s="780">
        <v>0</v>
      </c>
      <c r="BG6" s="780">
        <v>0</v>
      </c>
      <c r="BH6" s="780">
        <v>0</v>
      </c>
      <c r="BI6" s="780">
        <v>0</v>
      </c>
      <c r="BJ6" s="780">
        <v>0</v>
      </c>
      <c r="BK6" s="780">
        <v>0</v>
      </c>
      <c r="BL6" s="780">
        <v>0</v>
      </c>
      <c r="BM6" s="780">
        <v>0</v>
      </c>
      <c r="BN6" s="780">
        <v>0</v>
      </c>
      <c r="BO6" s="780">
        <v>0</v>
      </c>
      <c r="BP6" s="780">
        <v>0</v>
      </c>
      <c r="BQ6" s="780">
        <v>0</v>
      </c>
      <c r="BR6" s="780">
        <v>0</v>
      </c>
      <c r="BS6" s="780">
        <v>0</v>
      </c>
      <c r="BT6" s="780">
        <v>0</v>
      </c>
      <c r="BU6" s="780">
        <v>0</v>
      </c>
      <c r="BV6" s="780">
        <v>0</v>
      </c>
      <c r="BW6" s="782">
        <v>0</v>
      </c>
    </row>
    <row r="7" spans="1:75">
      <c r="A7" s="778" t="s">
        <v>208</v>
      </c>
      <c r="B7" s="779" t="s">
        <v>1104</v>
      </c>
      <c r="C7" s="779" t="s">
        <v>20</v>
      </c>
      <c r="D7" s="779" t="s">
        <v>1098</v>
      </c>
      <c r="E7" s="779" t="s">
        <v>1099</v>
      </c>
      <c r="F7" s="779" t="s">
        <v>1100</v>
      </c>
      <c r="G7" s="779">
        <v>2013</v>
      </c>
      <c r="H7" s="779" t="s">
        <v>1101</v>
      </c>
      <c r="I7" s="779"/>
      <c r="J7" s="779" t="s">
        <v>1102</v>
      </c>
      <c r="K7" s="779" t="s">
        <v>1113</v>
      </c>
      <c r="L7" s="780">
        <v>1</v>
      </c>
      <c r="M7" s="780">
        <v>1.7535090999999999E-2</v>
      </c>
      <c r="N7" s="780">
        <v>192.81056939999999</v>
      </c>
      <c r="O7" s="780">
        <v>0</v>
      </c>
      <c r="P7" s="780">
        <v>0</v>
      </c>
      <c r="Q7" s="780">
        <v>1.7535090999999999E-2</v>
      </c>
      <c r="R7" s="780">
        <v>1.7535090999999999E-2</v>
      </c>
      <c r="S7" s="780">
        <v>1.7535090999999999E-2</v>
      </c>
      <c r="T7" s="780">
        <v>1.7535090999999999E-2</v>
      </c>
      <c r="U7" s="780">
        <v>0</v>
      </c>
      <c r="V7" s="780">
        <v>0</v>
      </c>
      <c r="W7" s="780">
        <v>0</v>
      </c>
      <c r="X7" s="780">
        <v>0</v>
      </c>
      <c r="Y7" s="780">
        <v>0</v>
      </c>
      <c r="Z7" s="780">
        <v>0</v>
      </c>
      <c r="AA7" s="780">
        <v>0</v>
      </c>
      <c r="AB7" s="780">
        <v>0</v>
      </c>
      <c r="AC7" s="780">
        <v>0</v>
      </c>
      <c r="AD7" s="780">
        <v>0</v>
      </c>
      <c r="AE7" s="780">
        <v>0</v>
      </c>
      <c r="AF7" s="780">
        <v>0</v>
      </c>
      <c r="AG7" s="780">
        <v>0</v>
      </c>
      <c r="AH7" s="780">
        <v>0</v>
      </c>
      <c r="AI7" s="780">
        <v>0</v>
      </c>
      <c r="AJ7" s="780">
        <v>0</v>
      </c>
      <c r="AK7" s="780">
        <v>0</v>
      </c>
      <c r="AL7" s="780">
        <v>0</v>
      </c>
      <c r="AM7" s="780">
        <v>0</v>
      </c>
      <c r="AN7" s="780">
        <v>0</v>
      </c>
      <c r="AO7" s="780">
        <v>0</v>
      </c>
      <c r="AP7" s="780">
        <v>0</v>
      </c>
      <c r="AQ7" s="780">
        <v>0</v>
      </c>
      <c r="AR7" s="780">
        <v>0</v>
      </c>
      <c r="AS7" s="781"/>
      <c r="AT7" s="780">
        <v>0</v>
      </c>
      <c r="AU7" s="780">
        <v>0</v>
      </c>
      <c r="AV7" s="780">
        <v>96.405284710000004</v>
      </c>
      <c r="AW7" s="780">
        <v>96.405284710000004</v>
      </c>
      <c r="AX7" s="780">
        <v>96.405284710000004</v>
      </c>
      <c r="AY7" s="780">
        <v>96.405284710000004</v>
      </c>
      <c r="AZ7" s="780">
        <v>0</v>
      </c>
      <c r="BA7" s="780">
        <v>0</v>
      </c>
      <c r="BB7" s="780">
        <v>0</v>
      </c>
      <c r="BC7" s="780">
        <v>0</v>
      </c>
      <c r="BD7" s="780">
        <v>0</v>
      </c>
      <c r="BE7" s="780">
        <v>0</v>
      </c>
      <c r="BF7" s="780">
        <v>0</v>
      </c>
      <c r="BG7" s="780">
        <v>0</v>
      </c>
      <c r="BH7" s="780">
        <v>0</v>
      </c>
      <c r="BI7" s="780">
        <v>0</v>
      </c>
      <c r="BJ7" s="780">
        <v>0</v>
      </c>
      <c r="BK7" s="780">
        <v>0</v>
      </c>
      <c r="BL7" s="780">
        <v>0</v>
      </c>
      <c r="BM7" s="780">
        <v>0</v>
      </c>
      <c r="BN7" s="780">
        <v>0</v>
      </c>
      <c r="BO7" s="780">
        <v>0</v>
      </c>
      <c r="BP7" s="780">
        <v>0</v>
      </c>
      <c r="BQ7" s="780">
        <v>0</v>
      </c>
      <c r="BR7" s="780">
        <v>0</v>
      </c>
      <c r="BS7" s="780">
        <v>0</v>
      </c>
      <c r="BT7" s="780">
        <v>0</v>
      </c>
      <c r="BU7" s="780">
        <v>0</v>
      </c>
      <c r="BV7" s="780">
        <v>0</v>
      </c>
      <c r="BW7" s="782">
        <v>0</v>
      </c>
    </row>
    <row r="8" spans="1:75">
      <c r="A8" s="778" t="s">
        <v>208</v>
      </c>
      <c r="B8" s="779" t="s">
        <v>1104</v>
      </c>
      <c r="C8" s="779" t="s">
        <v>22</v>
      </c>
      <c r="D8" s="779" t="s">
        <v>1098</v>
      </c>
      <c r="E8" s="779" t="s">
        <v>1099</v>
      </c>
      <c r="F8" s="779" t="s">
        <v>1100</v>
      </c>
      <c r="G8" s="779">
        <v>2013</v>
      </c>
      <c r="H8" s="779" t="s">
        <v>1101</v>
      </c>
      <c r="I8" s="779"/>
      <c r="J8" s="779" t="s">
        <v>1102</v>
      </c>
      <c r="K8" s="779" t="s">
        <v>1105</v>
      </c>
      <c r="L8" s="780">
        <v>7</v>
      </c>
      <c r="M8" s="780">
        <v>35.925269929999999</v>
      </c>
      <c r="N8" s="780">
        <v>367960.36050000001</v>
      </c>
      <c r="O8" s="780">
        <v>0</v>
      </c>
      <c r="P8" s="780">
        <v>0</v>
      </c>
      <c r="Q8" s="780">
        <v>36.454705199999999</v>
      </c>
      <c r="R8" s="780">
        <v>35.925269929999999</v>
      </c>
      <c r="S8" s="780">
        <v>35.925269929999999</v>
      </c>
      <c r="T8" s="780">
        <v>35.925269929999999</v>
      </c>
      <c r="U8" s="780">
        <v>35.925269929999999</v>
      </c>
      <c r="V8" s="780">
        <v>35.613754489999998</v>
      </c>
      <c r="W8" s="780">
        <v>35.613754489999998</v>
      </c>
      <c r="X8" s="780">
        <v>35.613754489999998</v>
      </c>
      <c r="Y8" s="780">
        <v>32.529544420000001</v>
      </c>
      <c r="Z8" s="780">
        <v>30.25867294</v>
      </c>
      <c r="AA8" s="780">
        <v>26.976759120000001</v>
      </c>
      <c r="AB8" s="780">
        <v>26.976759120000001</v>
      </c>
      <c r="AC8" s="780">
        <v>26.976759120000001</v>
      </c>
      <c r="AD8" s="780">
        <v>25.625511629999998</v>
      </c>
      <c r="AE8" s="780">
        <v>25.625511629999998</v>
      </c>
      <c r="AF8" s="780">
        <v>20.960226509999998</v>
      </c>
      <c r="AG8" s="780">
        <v>1.797033039</v>
      </c>
      <c r="AH8" s="780">
        <v>1.797033039</v>
      </c>
      <c r="AI8" s="780">
        <v>1.797033039</v>
      </c>
      <c r="AJ8" s="780">
        <v>1.797033039</v>
      </c>
      <c r="AK8" s="780">
        <v>0</v>
      </c>
      <c r="AL8" s="780">
        <v>0</v>
      </c>
      <c r="AM8" s="780">
        <v>0</v>
      </c>
      <c r="AN8" s="780">
        <v>0</v>
      </c>
      <c r="AO8" s="780">
        <v>0</v>
      </c>
      <c r="AP8" s="780">
        <v>0</v>
      </c>
      <c r="AQ8" s="780">
        <v>0</v>
      </c>
      <c r="AR8" s="780">
        <v>0</v>
      </c>
      <c r="AS8" s="781"/>
      <c r="AT8" s="780">
        <v>0</v>
      </c>
      <c r="AU8" s="780">
        <v>0</v>
      </c>
      <c r="AV8" s="780">
        <v>185085.49230000001</v>
      </c>
      <c r="AW8" s="780">
        <v>182874.8682</v>
      </c>
      <c r="AX8" s="780">
        <v>182874.8682</v>
      </c>
      <c r="AY8" s="780">
        <v>182874.8682</v>
      </c>
      <c r="AZ8" s="780">
        <v>182874.8682</v>
      </c>
      <c r="BA8" s="780">
        <v>180855.01439999999</v>
      </c>
      <c r="BB8" s="780">
        <v>180855.01439999999</v>
      </c>
      <c r="BC8" s="780">
        <v>179038.38529999999</v>
      </c>
      <c r="BD8" s="780">
        <v>165156.17439999999</v>
      </c>
      <c r="BE8" s="780">
        <v>150431.93340000001</v>
      </c>
      <c r="BF8" s="780">
        <v>106841.53320000001</v>
      </c>
      <c r="BG8" s="780">
        <v>91779.02072</v>
      </c>
      <c r="BH8" s="780">
        <v>91779.02072</v>
      </c>
      <c r="BI8" s="780">
        <v>86136.970669999995</v>
      </c>
      <c r="BJ8" s="780">
        <v>86136.970669999995</v>
      </c>
      <c r="BK8" s="780">
        <v>70498.158379999993</v>
      </c>
      <c r="BL8" s="780">
        <v>6259.9439769999999</v>
      </c>
      <c r="BM8" s="780">
        <v>6259.9439769999999</v>
      </c>
      <c r="BN8" s="780">
        <v>6259.9439769999999</v>
      </c>
      <c r="BO8" s="780">
        <v>6259.9439769999999</v>
      </c>
      <c r="BP8" s="780">
        <v>0</v>
      </c>
      <c r="BQ8" s="780">
        <v>0</v>
      </c>
      <c r="BR8" s="780">
        <v>0</v>
      </c>
      <c r="BS8" s="780">
        <v>0</v>
      </c>
      <c r="BT8" s="780">
        <v>0</v>
      </c>
      <c r="BU8" s="780">
        <v>0</v>
      </c>
      <c r="BV8" s="780">
        <v>0</v>
      </c>
      <c r="BW8" s="782">
        <v>0</v>
      </c>
    </row>
    <row r="9" spans="1:75">
      <c r="A9" s="778" t="s">
        <v>208</v>
      </c>
      <c r="B9" s="779" t="s">
        <v>1108</v>
      </c>
      <c r="C9" s="779" t="s">
        <v>4</v>
      </c>
      <c r="D9" s="779" t="s">
        <v>1098</v>
      </c>
      <c r="E9" s="779" t="s">
        <v>29</v>
      </c>
      <c r="F9" s="779" t="s">
        <v>1100</v>
      </c>
      <c r="G9" s="779">
        <v>2013</v>
      </c>
      <c r="H9" s="779" t="s">
        <v>1101</v>
      </c>
      <c r="I9" s="779"/>
      <c r="J9" s="779" t="s">
        <v>1114</v>
      </c>
      <c r="K9" s="779" t="s">
        <v>1115</v>
      </c>
      <c r="L9" s="780">
        <v>6.9376220699999998</v>
      </c>
      <c r="M9" s="780">
        <v>0</v>
      </c>
      <c r="N9" s="780">
        <v>156</v>
      </c>
      <c r="O9" s="780">
        <v>0</v>
      </c>
      <c r="P9" s="780">
        <v>0</v>
      </c>
      <c r="Q9" s="780">
        <v>1.0999999999999999E-2</v>
      </c>
      <c r="R9" s="780">
        <v>1.0999999999999999E-2</v>
      </c>
      <c r="S9" s="780">
        <v>1.0999999999999999E-2</v>
      </c>
      <c r="T9" s="780">
        <v>8.9999999999999993E-3</v>
      </c>
      <c r="U9" s="780">
        <v>8.9999999999999993E-3</v>
      </c>
      <c r="V9" s="780">
        <v>8.9999999999999993E-3</v>
      </c>
      <c r="W9" s="780">
        <v>8.9999999999999993E-3</v>
      </c>
      <c r="X9" s="780">
        <v>8.9999999999999993E-3</v>
      </c>
      <c r="Y9" s="780">
        <v>8.0000000000000002E-3</v>
      </c>
      <c r="Z9" s="780">
        <v>8.0000000000000002E-3</v>
      </c>
      <c r="AA9" s="780">
        <v>6.0000000000000001E-3</v>
      </c>
      <c r="AB9" s="780">
        <v>6.0000000000000001E-3</v>
      </c>
      <c r="AC9" s="780">
        <v>6.0000000000000001E-3</v>
      </c>
      <c r="AD9" s="780">
        <v>6.0000000000000001E-3</v>
      </c>
      <c r="AE9" s="780">
        <v>6.0000000000000001E-3</v>
      </c>
      <c r="AF9" s="780">
        <v>6.0000000000000001E-3</v>
      </c>
      <c r="AG9" s="780">
        <v>3.0000000000000001E-3</v>
      </c>
      <c r="AH9" s="780">
        <v>3.0000000000000001E-3</v>
      </c>
      <c r="AI9" s="780">
        <v>3.0000000000000001E-3</v>
      </c>
      <c r="AJ9" s="780">
        <v>3.0000000000000001E-3</v>
      </c>
      <c r="AK9" s="780">
        <v>0</v>
      </c>
      <c r="AL9" s="780">
        <v>0</v>
      </c>
      <c r="AM9" s="780">
        <v>0</v>
      </c>
      <c r="AN9" s="780">
        <v>0</v>
      </c>
      <c r="AO9" s="780">
        <v>0</v>
      </c>
      <c r="AP9" s="780">
        <v>0</v>
      </c>
      <c r="AQ9" s="780">
        <v>0</v>
      </c>
      <c r="AR9" s="780">
        <v>0</v>
      </c>
      <c r="AS9" s="781"/>
      <c r="AT9" s="780">
        <v>0</v>
      </c>
      <c r="AU9" s="780">
        <v>0</v>
      </c>
      <c r="AV9" s="780">
        <v>156</v>
      </c>
      <c r="AW9" s="780">
        <v>156</v>
      </c>
      <c r="AX9" s="780">
        <v>148</v>
      </c>
      <c r="AY9" s="780">
        <v>128</v>
      </c>
      <c r="AZ9" s="780">
        <v>128</v>
      </c>
      <c r="BA9" s="780">
        <v>128</v>
      </c>
      <c r="BB9" s="780">
        <v>128</v>
      </c>
      <c r="BC9" s="780">
        <v>128</v>
      </c>
      <c r="BD9" s="780">
        <v>108</v>
      </c>
      <c r="BE9" s="780">
        <v>108</v>
      </c>
      <c r="BF9" s="780">
        <v>102</v>
      </c>
      <c r="BG9" s="780">
        <v>102</v>
      </c>
      <c r="BH9" s="780">
        <v>102</v>
      </c>
      <c r="BI9" s="780">
        <v>102</v>
      </c>
      <c r="BJ9" s="780">
        <v>102</v>
      </c>
      <c r="BK9" s="780">
        <v>102</v>
      </c>
      <c r="BL9" s="780">
        <v>54</v>
      </c>
      <c r="BM9" s="780">
        <v>54</v>
      </c>
      <c r="BN9" s="780">
        <v>54</v>
      </c>
      <c r="BO9" s="780">
        <v>54</v>
      </c>
      <c r="BP9" s="780">
        <v>0</v>
      </c>
      <c r="BQ9" s="780">
        <v>0</v>
      </c>
      <c r="BR9" s="780">
        <v>0</v>
      </c>
      <c r="BS9" s="780">
        <v>0</v>
      </c>
      <c r="BT9" s="780">
        <v>0</v>
      </c>
      <c r="BU9" s="780">
        <v>0</v>
      </c>
      <c r="BV9" s="780">
        <v>0</v>
      </c>
      <c r="BW9" s="782">
        <v>0</v>
      </c>
    </row>
    <row r="10" spans="1:75">
      <c r="A10" s="778" t="s">
        <v>208</v>
      </c>
      <c r="B10" s="779" t="s">
        <v>1106</v>
      </c>
      <c r="C10" s="779" t="s">
        <v>14</v>
      </c>
      <c r="D10" s="779" t="s">
        <v>1098</v>
      </c>
      <c r="E10" s="779" t="s">
        <v>29</v>
      </c>
      <c r="F10" s="779" t="s">
        <v>1100</v>
      </c>
      <c r="G10" s="779">
        <v>2013</v>
      </c>
      <c r="H10" s="779" t="s">
        <v>1101</v>
      </c>
      <c r="I10" s="779"/>
      <c r="J10" s="779" t="s">
        <v>1102</v>
      </c>
      <c r="K10" s="779" t="s">
        <v>1107</v>
      </c>
      <c r="L10" s="780">
        <v>2</v>
      </c>
      <c r="M10" s="780">
        <v>3.6630352999999997E-2</v>
      </c>
      <c r="N10" s="780">
        <v>1406.85</v>
      </c>
      <c r="O10" s="780">
        <v>0</v>
      </c>
      <c r="P10" s="780">
        <v>0</v>
      </c>
      <c r="Q10" s="780">
        <v>3.7352873000000002E-2</v>
      </c>
      <c r="R10" s="780">
        <v>3.6690563000000002E-2</v>
      </c>
      <c r="S10" s="780">
        <v>3.6630352999999997E-2</v>
      </c>
      <c r="T10" s="780">
        <v>2.9968931000000001E-2</v>
      </c>
      <c r="U10" s="780">
        <v>2.6879058000000001E-2</v>
      </c>
      <c r="V10" s="780">
        <v>2.3789187E-2</v>
      </c>
      <c r="W10" s="780">
        <v>2.3789187E-2</v>
      </c>
      <c r="X10" s="780">
        <v>2.3789187E-2</v>
      </c>
      <c r="Y10" s="780">
        <v>0</v>
      </c>
      <c r="Z10" s="780">
        <v>0</v>
      </c>
      <c r="AA10" s="780">
        <v>0</v>
      </c>
      <c r="AB10" s="780">
        <v>0</v>
      </c>
      <c r="AC10" s="780">
        <v>0</v>
      </c>
      <c r="AD10" s="780">
        <v>0</v>
      </c>
      <c r="AE10" s="780">
        <v>0</v>
      </c>
      <c r="AF10" s="780">
        <v>0</v>
      </c>
      <c r="AG10" s="780">
        <v>0</v>
      </c>
      <c r="AH10" s="780">
        <v>0</v>
      </c>
      <c r="AI10" s="780">
        <v>0</v>
      </c>
      <c r="AJ10" s="780">
        <v>0</v>
      </c>
      <c r="AK10" s="780">
        <v>0</v>
      </c>
      <c r="AL10" s="780">
        <v>0</v>
      </c>
      <c r="AM10" s="780">
        <v>0</v>
      </c>
      <c r="AN10" s="780">
        <v>0</v>
      </c>
      <c r="AO10" s="780">
        <v>0</v>
      </c>
      <c r="AP10" s="780">
        <v>0</v>
      </c>
      <c r="AQ10" s="780">
        <v>0</v>
      </c>
      <c r="AR10" s="780">
        <v>0</v>
      </c>
      <c r="AS10" s="781"/>
      <c r="AT10" s="780">
        <v>0</v>
      </c>
      <c r="AU10" s="780">
        <v>0</v>
      </c>
      <c r="AV10" s="780">
        <v>716.90719990000002</v>
      </c>
      <c r="AW10" s="780">
        <v>704.00957110000002</v>
      </c>
      <c r="AX10" s="780">
        <v>702.83705899999995</v>
      </c>
      <c r="AY10" s="780">
        <v>575.01188279999997</v>
      </c>
      <c r="AZ10" s="780">
        <v>515.78936390000001</v>
      </c>
      <c r="BA10" s="780">
        <v>456.5668144</v>
      </c>
      <c r="BB10" s="780">
        <v>456.5668144</v>
      </c>
      <c r="BC10" s="780">
        <v>456.5668144</v>
      </c>
      <c r="BD10" s="780">
        <v>0</v>
      </c>
      <c r="BE10" s="780">
        <v>0</v>
      </c>
      <c r="BF10" s="780">
        <v>0</v>
      </c>
      <c r="BG10" s="780">
        <v>0</v>
      </c>
      <c r="BH10" s="780">
        <v>0</v>
      </c>
      <c r="BI10" s="780">
        <v>0</v>
      </c>
      <c r="BJ10" s="780">
        <v>0</v>
      </c>
      <c r="BK10" s="780">
        <v>0</v>
      </c>
      <c r="BL10" s="780">
        <v>0</v>
      </c>
      <c r="BM10" s="780">
        <v>0</v>
      </c>
      <c r="BN10" s="780">
        <v>0</v>
      </c>
      <c r="BO10" s="780">
        <v>0</v>
      </c>
      <c r="BP10" s="780">
        <v>0</v>
      </c>
      <c r="BQ10" s="780">
        <v>0</v>
      </c>
      <c r="BR10" s="780">
        <v>0</v>
      </c>
      <c r="BS10" s="780">
        <v>0</v>
      </c>
      <c r="BT10" s="780">
        <v>0</v>
      </c>
      <c r="BU10" s="780">
        <v>0</v>
      </c>
      <c r="BV10" s="780">
        <v>0</v>
      </c>
      <c r="BW10" s="782">
        <v>0</v>
      </c>
    </row>
    <row r="11" spans="1:75">
      <c r="A11" s="778" t="s">
        <v>208</v>
      </c>
      <c r="B11" s="779" t="s">
        <v>1108</v>
      </c>
      <c r="C11" s="779" t="s">
        <v>3</v>
      </c>
      <c r="D11" s="779" t="s">
        <v>1098</v>
      </c>
      <c r="E11" s="779" t="s">
        <v>29</v>
      </c>
      <c r="F11" s="779" t="s">
        <v>1116</v>
      </c>
      <c r="G11" s="779">
        <v>2013</v>
      </c>
      <c r="H11" s="779" t="s">
        <v>1101</v>
      </c>
      <c r="I11" s="779"/>
      <c r="J11" s="779" t="s">
        <v>1117</v>
      </c>
      <c r="K11" s="779" t="s">
        <v>1109</v>
      </c>
      <c r="L11" s="780">
        <v>59</v>
      </c>
      <c r="M11" s="780">
        <v>12.614953809000001</v>
      </c>
      <c r="N11" s="780">
        <v>44044.698221100007</v>
      </c>
      <c r="O11" s="780">
        <v>0</v>
      </c>
      <c r="P11" s="780">
        <v>0</v>
      </c>
      <c r="Q11" s="780">
        <v>12.614953809000001</v>
      </c>
      <c r="R11" s="780">
        <v>12.614953809000001</v>
      </c>
      <c r="S11" s="780">
        <v>12.614953809000001</v>
      </c>
      <c r="T11" s="780">
        <v>12.614953809000001</v>
      </c>
      <c r="U11" s="780">
        <v>12.614953809000001</v>
      </c>
      <c r="V11" s="780">
        <v>12.614953809000001</v>
      </c>
      <c r="W11" s="780">
        <v>12.614953809000001</v>
      </c>
      <c r="X11" s="780">
        <v>12.614953809000001</v>
      </c>
      <c r="Y11" s="780">
        <v>12.614953809000001</v>
      </c>
      <c r="Z11" s="780">
        <v>12.614953809000001</v>
      </c>
      <c r="AA11" s="780">
        <v>12.614953809000001</v>
      </c>
      <c r="AB11" s="780">
        <v>12.614953809000001</v>
      </c>
      <c r="AC11" s="780">
        <v>12.614953809000001</v>
      </c>
      <c r="AD11" s="780">
        <v>12.614953809000001</v>
      </c>
      <c r="AE11" s="780">
        <v>12.614953809000001</v>
      </c>
      <c r="AF11" s="780">
        <v>12.614953809000001</v>
      </c>
      <c r="AG11" s="780">
        <v>12.614953809000001</v>
      </c>
      <c r="AH11" s="780">
        <v>12.614953809000001</v>
      </c>
      <c r="AI11" s="780">
        <v>10.254542150000001</v>
      </c>
      <c r="AJ11" s="780">
        <v>0</v>
      </c>
      <c r="AK11" s="780">
        <v>0</v>
      </c>
      <c r="AL11" s="780">
        <v>0</v>
      </c>
      <c r="AM11" s="780">
        <v>0</v>
      </c>
      <c r="AN11" s="780">
        <v>0</v>
      </c>
      <c r="AO11" s="780">
        <v>0</v>
      </c>
      <c r="AP11" s="780">
        <v>0</v>
      </c>
      <c r="AQ11" s="780">
        <v>0</v>
      </c>
      <c r="AR11" s="780">
        <v>0</v>
      </c>
      <c r="AS11" s="781"/>
      <c r="AT11" s="780">
        <v>0</v>
      </c>
      <c r="AU11" s="780">
        <v>0</v>
      </c>
      <c r="AV11" s="780">
        <v>22022.349110600004</v>
      </c>
      <c r="AW11" s="780">
        <v>22022.349110600004</v>
      </c>
      <c r="AX11" s="780">
        <v>22022.349110600004</v>
      </c>
      <c r="AY11" s="780">
        <v>22022.349110600004</v>
      </c>
      <c r="AZ11" s="780">
        <v>22022.349110600004</v>
      </c>
      <c r="BA11" s="780">
        <v>22022.349110600004</v>
      </c>
      <c r="BB11" s="780">
        <v>22022.349110600004</v>
      </c>
      <c r="BC11" s="780">
        <v>22022.349110600004</v>
      </c>
      <c r="BD11" s="780">
        <v>22022.349110600004</v>
      </c>
      <c r="BE11" s="780">
        <v>22022.349110600004</v>
      </c>
      <c r="BF11" s="780">
        <v>22022.349110600004</v>
      </c>
      <c r="BG11" s="780">
        <v>22022.349110600004</v>
      </c>
      <c r="BH11" s="780">
        <v>22022.349110600004</v>
      </c>
      <c r="BI11" s="780">
        <v>22022.349110600004</v>
      </c>
      <c r="BJ11" s="780">
        <v>22022.349110600004</v>
      </c>
      <c r="BK11" s="780">
        <v>22022.349110600004</v>
      </c>
      <c r="BL11" s="780">
        <v>22022.349110600004</v>
      </c>
      <c r="BM11" s="780">
        <v>22022.349110600004</v>
      </c>
      <c r="BN11" s="780">
        <v>19911.540550000002</v>
      </c>
      <c r="BO11" s="780">
        <v>0</v>
      </c>
      <c r="BP11" s="780">
        <v>0</v>
      </c>
      <c r="BQ11" s="780">
        <v>0</v>
      </c>
      <c r="BR11" s="780">
        <v>0</v>
      </c>
      <c r="BS11" s="780">
        <v>0</v>
      </c>
      <c r="BT11" s="780">
        <v>0</v>
      </c>
      <c r="BU11" s="780">
        <v>0</v>
      </c>
      <c r="BV11" s="780">
        <v>0</v>
      </c>
      <c r="BW11" s="782">
        <v>0</v>
      </c>
    </row>
    <row r="12" spans="1:75">
      <c r="A12" s="778" t="s">
        <v>1110</v>
      </c>
      <c r="B12" s="779" t="s">
        <v>1111</v>
      </c>
      <c r="C12" s="779" t="s">
        <v>1112</v>
      </c>
      <c r="D12" s="779" t="s">
        <v>1098</v>
      </c>
      <c r="E12" s="779" t="s">
        <v>1111</v>
      </c>
      <c r="F12" s="779" t="s">
        <v>1100</v>
      </c>
      <c r="G12" s="779">
        <v>2013</v>
      </c>
      <c r="H12" s="779" t="s">
        <v>1101</v>
      </c>
      <c r="I12" s="779"/>
      <c r="J12" s="779" t="s">
        <v>1102</v>
      </c>
      <c r="K12" s="779" t="s">
        <v>1103</v>
      </c>
      <c r="L12" s="780">
        <v>0</v>
      </c>
      <c r="M12" s="780">
        <v>10.594998</v>
      </c>
      <c r="N12" s="780">
        <v>-116719.61538</v>
      </c>
      <c r="O12" s="780">
        <v>0</v>
      </c>
      <c r="P12" s="780">
        <v>0</v>
      </c>
      <c r="Q12" s="780">
        <v>-2.1445020000000001</v>
      </c>
      <c r="R12" s="780">
        <v>10.594998</v>
      </c>
      <c r="S12" s="780">
        <v>10.594998</v>
      </c>
      <c r="T12" s="780">
        <v>10.903499999999999</v>
      </c>
      <c r="U12" s="780">
        <v>11.7135</v>
      </c>
      <c r="V12" s="780">
        <v>11.7135</v>
      </c>
      <c r="W12" s="780">
        <v>11.7135</v>
      </c>
      <c r="X12" s="780">
        <v>11.7135</v>
      </c>
      <c r="Y12" s="780">
        <v>11.7135</v>
      </c>
      <c r="Z12" s="780">
        <v>11.7135</v>
      </c>
      <c r="AA12" s="780">
        <v>10.345499999999999</v>
      </c>
      <c r="AB12" s="780">
        <v>10.345499999999999</v>
      </c>
      <c r="AC12" s="780">
        <v>10.345499999999999</v>
      </c>
      <c r="AD12" s="780">
        <v>10.345499999999999</v>
      </c>
      <c r="AE12" s="780">
        <v>10.345499999999999</v>
      </c>
      <c r="AF12" s="780">
        <v>0</v>
      </c>
      <c r="AG12" s="780">
        <v>0</v>
      </c>
      <c r="AH12" s="780">
        <v>0</v>
      </c>
      <c r="AI12" s="780">
        <v>0</v>
      </c>
      <c r="AJ12" s="780">
        <v>0</v>
      </c>
      <c r="AK12" s="780">
        <v>0</v>
      </c>
      <c r="AL12" s="780">
        <v>0</v>
      </c>
      <c r="AM12" s="780">
        <v>0</v>
      </c>
      <c r="AN12" s="780">
        <v>0</v>
      </c>
      <c r="AO12" s="780">
        <v>0</v>
      </c>
      <c r="AP12" s="780">
        <v>0</v>
      </c>
      <c r="AQ12" s="780">
        <v>0</v>
      </c>
      <c r="AR12" s="780">
        <v>0</v>
      </c>
      <c r="AS12" s="781"/>
      <c r="AT12" s="780">
        <v>0</v>
      </c>
      <c r="AU12" s="780">
        <v>0</v>
      </c>
      <c r="AV12" s="780">
        <v>-188783.30768999999</v>
      </c>
      <c r="AW12" s="780">
        <v>72063.692309999999</v>
      </c>
      <c r="AX12" s="780">
        <v>72063.692309999999</v>
      </c>
      <c r="AY12" s="780">
        <v>128258.99999999999</v>
      </c>
      <c r="AZ12" s="780">
        <v>141300</v>
      </c>
      <c r="BA12" s="780">
        <v>141300</v>
      </c>
      <c r="BB12" s="780">
        <v>141300</v>
      </c>
      <c r="BC12" s="780">
        <v>141300</v>
      </c>
      <c r="BD12" s="780">
        <v>141300</v>
      </c>
      <c r="BE12" s="780">
        <v>141300</v>
      </c>
      <c r="BF12" s="780">
        <v>52740</v>
      </c>
      <c r="BG12" s="780">
        <v>52740</v>
      </c>
      <c r="BH12" s="780">
        <v>52740</v>
      </c>
      <c r="BI12" s="780">
        <v>52740</v>
      </c>
      <c r="BJ12" s="780">
        <v>52740</v>
      </c>
      <c r="BK12" s="780">
        <v>0</v>
      </c>
      <c r="BL12" s="780">
        <v>0</v>
      </c>
      <c r="BM12" s="780">
        <v>0</v>
      </c>
      <c r="BN12" s="780">
        <v>0</v>
      </c>
      <c r="BO12" s="780">
        <v>0</v>
      </c>
      <c r="BP12" s="780">
        <v>0</v>
      </c>
      <c r="BQ12" s="780">
        <v>0</v>
      </c>
      <c r="BR12" s="780">
        <v>0</v>
      </c>
      <c r="BS12" s="780">
        <v>0</v>
      </c>
      <c r="BT12" s="780">
        <v>0</v>
      </c>
      <c r="BU12" s="780">
        <v>0</v>
      </c>
      <c r="BV12" s="780">
        <v>0</v>
      </c>
      <c r="BW12" s="782">
        <v>0</v>
      </c>
    </row>
    <row r="13" spans="1:75">
      <c r="A13" s="778" t="s">
        <v>208</v>
      </c>
      <c r="B13" s="779" t="s">
        <v>1104</v>
      </c>
      <c r="C13" s="779" t="s">
        <v>21</v>
      </c>
      <c r="D13" s="779" t="s">
        <v>1098</v>
      </c>
      <c r="E13" s="779" t="s">
        <v>1099</v>
      </c>
      <c r="F13" s="779" t="s">
        <v>1100</v>
      </c>
      <c r="G13" s="779">
        <v>2014</v>
      </c>
      <c r="H13" s="779" t="s">
        <v>1101</v>
      </c>
      <c r="I13" s="779"/>
      <c r="J13" s="779" t="s">
        <v>1102</v>
      </c>
      <c r="K13" s="779" t="s">
        <v>1105</v>
      </c>
      <c r="L13" s="780">
        <v>28</v>
      </c>
      <c r="M13" s="780">
        <v>19.677908179999999</v>
      </c>
      <c r="N13" s="780">
        <v>66777.84216</v>
      </c>
      <c r="O13" s="780">
        <v>0</v>
      </c>
      <c r="P13" s="780">
        <v>0</v>
      </c>
      <c r="Q13" s="780">
        <v>0</v>
      </c>
      <c r="R13" s="780">
        <v>19.677908179999999</v>
      </c>
      <c r="S13" s="780">
        <v>19.312968619999999</v>
      </c>
      <c r="T13" s="780">
        <v>18.425077479999999</v>
      </c>
      <c r="U13" s="780">
        <v>7.8489148899999996</v>
      </c>
      <c r="V13" s="780">
        <v>7.8489148899999996</v>
      </c>
      <c r="W13" s="780">
        <v>7.8489148899999996</v>
      </c>
      <c r="X13" s="780">
        <v>7.8489148899999996</v>
      </c>
      <c r="Y13" s="780">
        <v>7.8489148899999996</v>
      </c>
      <c r="Z13" s="780">
        <v>7.8489148899999996</v>
      </c>
      <c r="AA13" s="780">
        <v>7.8489148899999996</v>
      </c>
      <c r="AB13" s="780">
        <v>7.7289028010000003</v>
      </c>
      <c r="AC13" s="780">
        <v>4.5560145060000004</v>
      </c>
      <c r="AD13" s="780">
        <v>0</v>
      </c>
      <c r="AE13" s="780">
        <v>0</v>
      </c>
      <c r="AF13" s="780">
        <v>0</v>
      </c>
      <c r="AG13" s="780">
        <v>0</v>
      </c>
      <c r="AH13" s="780">
        <v>0</v>
      </c>
      <c r="AI13" s="780">
        <v>0</v>
      </c>
      <c r="AJ13" s="780">
        <v>0</v>
      </c>
      <c r="AK13" s="780">
        <v>0</v>
      </c>
      <c r="AL13" s="780">
        <v>0</v>
      </c>
      <c r="AM13" s="780">
        <v>0</v>
      </c>
      <c r="AN13" s="780">
        <v>0</v>
      </c>
      <c r="AO13" s="780">
        <v>0</v>
      </c>
      <c r="AP13" s="780">
        <v>0</v>
      </c>
      <c r="AQ13" s="780">
        <v>0</v>
      </c>
      <c r="AR13" s="780">
        <v>0</v>
      </c>
      <c r="AS13" s="781"/>
      <c r="AT13" s="780">
        <v>0</v>
      </c>
      <c r="AU13" s="780">
        <v>0</v>
      </c>
      <c r="AV13" s="780">
        <v>0</v>
      </c>
      <c r="AW13" s="780">
        <v>66777.84216</v>
      </c>
      <c r="AX13" s="780">
        <v>65593.904009999998</v>
      </c>
      <c r="AY13" s="780">
        <v>62007.013529999997</v>
      </c>
      <c r="AZ13" s="780">
        <v>27513.19267</v>
      </c>
      <c r="BA13" s="780">
        <v>27513.19267</v>
      </c>
      <c r="BB13" s="780">
        <v>27513.19267</v>
      </c>
      <c r="BC13" s="780">
        <v>27513.19267</v>
      </c>
      <c r="BD13" s="780">
        <v>27513.19267</v>
      </c>
      <c r="BE13" s="780">
        <v>27513.19267</v>
      </c>
      <c r="BF13" s="780">
        <v>27513.19267</v>
      </c>
      <c r="BG13" s="780">
        <v>26406.55731</v>
      </c>
      <c r="BH13" s="780">
        <v>15221.81999</v>
      </c>
      <c r="BI13" s="780">
        <v>0</v>
      </c>
      <c r="BJ13" s="780">
        <v>0</v>
      </c>
      <c r="BK13" s="780">
        <v>0</v>
      </c>
      <c r="BL13" s="780">
        <v>0</v>
      </c>
      <c r="BM13" s="780">
        <v>0</v>
      </c>
      <c r="BN13" s="780">
        <v>0</v>
      </c>
      <c r="BO13" s="780">
        <v>0</v>
      </c>
      <c r="BP13" s="780">
        <v>0</v>
      </c>
      <c r="BQ13" s="780">
        <v>0</v>
      </c>
      <c r="BR13" s="780">
        <v>0</v>
      </c>
      <c r="BS13" s="780">
        <v>0</v>
      </c>
      <c r="BT13" s="780">
        <v>0</v>
      </c>
      <c r="BU13" s="780">
        <v>0</v>
      </c>
      <c r="BV13" s="780">
        <v>0</v>
      </c>
      <c r="BW13" s="782">
        <v>0</v>
      </c>
    </row>
    <row r="14" spans="1:75">
      <c r="A14" s="778" t="s">
        <v>208</v>
      </c>
      <c r="B14" s="779" t="s">
        <v>1104</v>
      </c>
      <c r="C14" s="779" t="s">
        <v>22</v>
      </c>
      <c r="D14" s="779" t="s">
        <v>1098</v>
      </c>
      <c r="E14" s="779" t="s">
        <v>1099</v>
      </c>
      <c r="F14" s="779" t="s">
        <v>1100</v>
      </c>
      <c r="G14" s="779">
        <v>2014</v>
      </c>
      <c r="H14" s="779" t="s">
        <v>1101</v>
      </c>
      <c r="I14" s="779"/>
      <c r="J14" s="779" t="s">
        <v>1102</v>
      </c>
      <c r="K14" s="779" t="s">
        <v>1105</v>
      </c>
      <c r="L14" s="780">
        <v>61</v>
      </c>
      <c r="M14" s="780">
        <v>327.1615663</v>
      </c>
      <c r="N14" s="780">
        <v>1782207.2990000001</v>
      </c>
      <c r="O14" s="780">
        <v>0</v>
      </c>
      <c r="P14" s="780">
        <v>0</v>
      </c>
      <c r="Q14" s="780">
        <v>0</v>
      </c>
      <c r="R14" s="780">
        <v>327.1615663</v>
      </c>
      <c r="S14" s="780">
        <v>325.21571699999998</v>
      </c>
      <c r="T14" s="780">
        <v>325.21571699999998</v>
      </c>
      <c r="U14" s="780">
        <v>322.47354689999997</v>
      </c>
      <c r="V14" s="780">
        <v>322.47354689999997</v>
      </c>
      <c r="W14" s="780">
        <v>322.47354689999997</v>
      </c>
      <c r="X14" s="780">
        <v>314.87391300000002</v>
      </c>
      <c r="Y14" s="780">
        <v>314.87391300000002</v>
      </c>
      <c r="Z14" s="780">
        <v>300.13756510000002</v>
      </c>
      <c r="AA14" s="780">
        <v>267.94182499999999</v>
      </c>
      <c r="AB14" s="780">
        <v>234.82587520000001</v>
      </c>
      <c r="AC14" s="780">
        <v>232.68779230000001</v>
      </c>
      <c r="AD14" s="780">
        <v>129.28103899999999</v>
      </c>
      <c r="AE14" s="780">
        <v>129.28103899999999</v>
      </c>
      <c r="AF14" s="780">
        <v>129.28103899999999</v>
      </c>
      <c r="AG14" s="780">
        <v>108.86234760000001</v>
      </c>
      <c r="AH14" s="780">
        <v>64.406873829999995</v>
      </c>
      <c r="AI14" s="780">
        <v>64.406873829999995</v>
      </c>
      <c r="AJ14" s="780">
        <v>64.406873829999995</v>
      </c>
      <c r="AK14" s="780">
        <v>64.406873829999995</v>
      </c>
      <c r="AL14" s="780">
        <v>0</v>
      </c>
      <c r="AM14" s="780">
        <v>0</v>
      </c>
      <c r="AN14" s="780">
        <v>0</v>
      </c>
      <c r="AO14" s="780">
        <v>0</v>
      </c>
      <c r="AP14" s="780">
        <v>0</v>
      </c>
      <c r="AQ14" s="780">
        <v>0</v>
      </c>
      <c r="AR14" s="780">
        <v>0</v>
      </c>
      <c r="AS14" s="781"/>
      <c r="AT14" s="780">
        <v>0</v>
      </c>
      <c r="AU14" s="780">
        <v>0</v>
      </c>
      <c r="AV14" s="780">
        <v>0</v>
      </c>
      <c r="AW14" s="780">
        <v>1782207.2990000001</v>
      </c>
      <c r="AX14" s="780">
        <v>1775428.9550000001</v>
      </c>
      <c r="AY14" s="780">
        <v>1775428.9550000001</v>
      </c>
      <c r="AZ14" s="780">
        <v>1765869.7180000001</v>
      </c>
      <c r="BA14" s="780">
        <v>1765869.7180000001</v>
      </c>
      <c r="BB14" s="780">
        <v>1765869.7180000001</v>
      </c>
      <c r="BC14" s="780">
        <v>1713986.757</v>
      </c>
      <c r="BD14" s="780">
        <v>1713986.757</v>
      </c>
      <c r="BE14" s="780">
        <v>1644948.686</v>
      </c>
      <c r="BF14" s="780">
        <v>1417663.5730000001</v>
      </c>
      <c r="BG14" s="780">
        <v>1182814.9909999999</v>
      </c>
      <c r="BH14" s="780">
        <v>1156547.3149999999</v>
      </c>
      <c r="BI14" s="780">
        <v>445281.04629999999</v>
      </c>
      <c r="BJ14" s="780">
        <v>445281.04629999999</v>
      </c>
      <c r="BK14" s="780">
        <v>445281.04629999999</v>
      </c>
      <c r="BL14" s="780">
        <v>365966.80479999998</v>
      </c>
      <c r="BM14" s="780">
        <v>142272.35819999999</v>
      </c>
      <c r="BN14" s="780">
        <v>142272.35819999999</v>
      </c>
      <c r="BO14" s="780">
        <v>142272.35819999999</v>
      </c>
      <c r="BP14" s="780">
        <v>142272.35819999999</v>
      </c>
      <c r="BQ14" s="780">
        <v>0</v>
      </c>
      <c r="BR14" s="780">
        <v>0</v>
      </c>
      <c r="BS14" s="780">
        <v>0</v>
      </c>
      <c r="BT14" s="780">
        <v>0</v>
      </c>
      <c r="BU14" s="780">
        <v>0</v>
      </c>
      <c r="BV14" s="780">
        <v>0</v>
      </c>
      <c r="BW14" s="782">
        <v>0</v>
      </c>
    </row>
    <row r="15" spans="1:75">
      <c r="A15" s="778" t="s">
        <v>208</v>
      </c>
      <c r="B15" s="779" t="s">
        <v>1108</v>
      </c>
      <c r="C15" s="779" t="s">
        <v>2</v>
      </c>
      <c r="D15" s="779" t="s">
        <v>1098</v>
      </c>
      <c r="E15" s="779" t="s">
        <v>29</v>
      </c>
      <c r="F15" s="779" t="s">
        <v>1100</v>
      </c>
      <c r="G15" s="779">
        <v>2014</v>
      </c>
      <c r="H15" s="779" t="s">
        <v>1101</v>
      </c>
      <c r="I15" s="779"/>
      <c r="J15" s="779" t="s">
        <v>1118</v>
      </c>
      <c r="K15" s="779" t="s">
        <v>1119</v>
      </c>
      <c r="L15" s="780">
        <v>33</v>
      </c>
      <c r="M15" s="780">
        <v>6.8374052680000004</v>
      </c>
      <c r="N15" s="780">
        <v>12191.51597</v>
      </c>
      <c r="O15" s="780">
        <v>0</v>
      </c>
      <c r="P15" s="780">
        <v>0</v>
      </c>
      <c r="Q15" s="780">
        <v>0</v>
      </c>
      <c r="R15" s="780">
        <v>6.8374052680000004</v>
      </c>
      <c r="S15" s="780">
        <v>6.8374052680000004</v>
      </c>
      <c r="T15" s="780">
        <v>6.8374052680000004</v>
      </c>
      <c r="U15" s="780">
        <v>6.8374052680000004</v>
      </c>
      <c r="V15" s="780">
        <v>0</v>
      </c>
      <c r="W15" s="780">
        <v>0</v>
      </c>
      <c r="X15" s="780">
        <v>0</v>
      </c>
      <c r="Y15" s="780">
        <v>0</v>
      </c>
      <c r="Z15" s="780">
        <v>0</v>
      </c>
      <c r="AA15" s="780">
        <v>0</v>
      </c>
      <c r="AB15" s="780">
        <v>0</v>
      </c>
      <c r="AC15" s="780">
        <v>0</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1"/>
      <c r="AT15" s="780">
        <v>0</v>
      </c>
      <c r="AU15" s="780">
        <v>0</v>
      </c>
      <c r="AV15" s="780">
        <v>0</v>
      </c>
      <c r="AW15" s="780">
        <v>12191.51597</v>
      </c>
      <c r="AX15" s="780">
        <v>12191.51597</v>
      </c>
      <c r="AY15" s="780">
        <v>12191.51597</v>
      </c>
      <c r="AZ15" s="780">
        <v>12191.51597</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0">
        <v>0</v>
      </c>
      <c r="BT15" s="780">
        <v>0</v>
      </c>
      <c r="BU15" s="780">
        <v>0</v>
      </c>
      <c r="BV15" s="780">
        <v>0</v>
      </c>
      <c r="BW15" s="782">
        <v>0</v>
      </c>
    </row>
    <row r="16" spans="1:75">
      <c r="A16" s="778" t="s">
        <v>208</v>
      </c>
      <c r="B16" s="779" t="s">
        <v>1108</v>
      </c>
      <c r="C16" s="779" t="s">
        <v>1</v>
      </c>
      <c r="D16" s="779" t="s">
        <v>1098</v>
      </c>
      <c r="E16" s="779" t="s">
        <v>29</v>
      </c>
      <c r="F16" s="779" t="s">
        <v>1100</v>
      </c>
      <c r="G16" s="779">
        <v>2014</v>
      </c>
      <c r="H16" s="779" t="s">
        <v>1101</v>
      </c>
      <c r="I16" s="779"/>
      <c r="J16" s="779" t="s">
        <v>1102</v>
      </c>
      <c r="K16" s="779" t="s">
        <v>1119</v>
      </c>
      <c r="L16" s="780">
        <v>1</v>
      </c>
      <c r="M16" s="780">
        <v>0.11675429700000001</v>
      </c>
      <c r="N16" s="780">
        <v>104.40804660000001</v>
      </c>
      <c r="O16" s="780">
        <v>0</v>
      </c>
      <c r="P16" s="780">
        <v>0</v>
      </c>
      <c r="Q16" s="780">
        <v>0</v>
      </c>
      <c r="R16" s="780">
        <v>0.11675429700000001</v>
      </c>
      <c r="S16" s="780">
        <v>0.11675429700000001</v>
      </c>
      <c r="T16" s="780">
        <v>0.11675429700000001</v>
      </c>
      <c r="U16" s="780">
        <v>0</v>
      </c>
      <c r="V16" s="780">
        <v>0</v>
      </c>
      <c r="W16" s="780">
        <v>0</v>
      </c>
      <c r="X16" s="780">
        <v>0</v>
      </c>
      <c r="Y16" s="780">
        <v>0</v>
      </c>
      <c r="Z16" s="780">
        <v>0</v>
      </c>
      <c r="AA16" s="780">
        <v>0</v>
      </c>
      <c r="AB16" s="780">
        <v>0</v>
      </c>
      <c r="AC16" s="780">
        <v>0</v>
      </c>
      <c r="AD16" s="780">
        <v>0</v>
      </c>
      <c r="AE16" s="780">
        <v>0</v>
      </c>
      <c r="AF16" s="780">
        <v>0</v>
      </c>
      <c r="AG16" s="780">
        <v>0</v>
      </c>
      <c r="AH16" s="780">
        <v>0</v>
      </c>
      <c r="AI16" s="780">
        <v>0</v>
      </c>
      <c r="AJ16" s="780">
        <v>0</v>
      </c>
      <c r="AK16" s="780">
        <v>0</v>
      </c>
      <c r="AL16" s="780">
        <v>0</v>
      </c>
      <c r="AM16" s="780">
        <v>0</v>
      </c>
      <c r="AN16" s="780">
        <v>0</v>
      </c>
      <c r="AO16" s="780">
        <v>0</v>
      </c>
      <c r="AP16" s="780">
        <v>0</v>
      </c>
      <c r="AQ16" s="780">
        <v>0</v>
      </c>
      <c r="AR16" s="780">
        <v>0</v>
      </c>
      <c r="AS16" s="781"/>
      <c r="AT16" s="780">
        <v>0</v>
      </c>
      <c r="AU16" s="780">
        <v>0</v>
      </c>
      <c r="AV16" s="780">
        <v>0</v>
      </c>
      <c r="AW16" s="780">
        <v>104.40804660000001</v>
      </c>
      <c r="AX16" s="780">
        <v>104.40804660000001</v>
      </c>
      <c r="AY16" s="780">
        <v>104.40804660000001</v>
      </c>
      <c r="AZ16" s="780">
        <v>0</v>
      </c>
      <c r="BA16" s="780">
        <v>0</v>
      </c>
      <c r="BB16" s="780">
        <v>0</v>
      </c>
      <c r="BC16" s="780">
        <v>0</v>
      </c>
      <c r="BD16" s="780">
        <v>0</v>
      </c>
      <c r="BE16" s="780">
        <v>0</v>
      </c>
      <c r="BF16" s="780">
        <v>0</v>
      </c>
      <c r="BG16" s="780">
        <v>0</v>
      </c>
      <c r="BH16" s="780">
        <v>0</v>
      </c>
      <c r="BI16" s="780">
        <v>0</v>
      </c>
      <c r="BJ16" s="780">
        <v>0</v>
      </c>
      <c r="BK16" s="780">
        <v>0</v>
      </c>
      <c r="BL16" s="780">
        <v>0</v>
      </c>
      <c r="BM16" s="780">
        <v>0</v>
      </c>
      <c r="BN16" s="780">
        <v>0</v>
      </c>
      <c r="BO16" s="780">
        <v>0</v>
      </c>
      <c r="BP16" s="780">
        <v>0</v>
      </c>
      <c r="BQ16" s="780">
        <v>0</v>
      </c>
      <c r="BR16" s="780">
        <v>0</v>
      </c>
      <c r="BS16" s="780">
        <v>0</v>
      </c>
      <c r="BT16" s="780">
        <v>0</v>
      </c>
      <c r="BU16" s="780">
        <v>0</v>
      </c>
      <c r="BV16" s="780">
        <v>0</v>
      </c>
      <c r="BW16" s="782">
        <v>0</v>
      </c>
    </row>
    <row r="17" spans="1:75">
      <c r="A17" s="778" t="s">
        <v>208</v>
      </c>
      <c r="B17" s="779" t="s">
        <v>1108</v>
      </c>
      <c r="C17" s="779" t="s">
        <v>1</v>
      </c>
      <c r="D17" s="779" t="s">
        <v>1098</v>
      </c>
      <c r="E17" s="779" t="s">
        <v>29</v>
      </c>
      <c r="F17" s="779" t="s">
        <v>1100</v>
      </c>
      <c r="G17" s="779">
        <v>2014</v>
      </c>
      <c r="H17" s="779" t="s">
        <v>1101</v>
      </c>
      <c r="I17" s="779"/>
      <c r="J17" s="779" t="s">
        <v>1102</v>
      </c>
      <c r="K17" s="779" t="s">
        <v>1119</v>
      </c>
      <c r="L17" s="780">
        <v>1</v>
      </c>
      <c r="M17" s="780">
        <v>0.17698983400000001</v>
      </c>
      <c r="N17" s="780">
        <v>315.58380820000002</v>
      </c>
      <c r="O17" s="780">
        <v>0</v>
      </c>
      <c r="P17" s="780">
        <v>0</v>
      </c>
      <c r="Q17" s="780">
        <v>0</v>
      </c>
      <c r="R17" s="780">
        <v>0.17698983400000001</v>
      </c>
      <c r="S17" s="780">
        <v>0.17698983400000001</v>
      </c>
      <c r="T17" s="780">
        <v>0.17698983400000001</v>
      </c>
      <c r="U17" s="780">
        <v>0.17698983400000001</v>
      </c>
      <c r="V17" s="780">
        <v>0</v>
      </c>
      <c r="W17" s="780">
        <v>0</v>
      </c>
      <c r="X17" s="780">
        <v>0</v>
      </c>
      <c r="Y17" s="780">
        <v>0</v>
      </c>
      <c r="Z17" s="780">
        <v>0</v>
      </c>
      <c r="AA17" s="780">
        <v>0</v>
      </c>
      <c r="AB17" s="780">
        <v>0</v>
      </c>
      <c r="AC17" s="780">
        <v>0</v>
      </c>
      <c r="AD17" s="780">
        <v>0</v>
      </c>
      <c r="AE17" s="780">
        <v>0</v>
      </c>
      <c r="AF17" s="780">
        <v>0</v>
      </c>
      <c r="AG17" s="780">
        <v>0</v>
      </c>
      <c r="AH17" s="780">
        <v>0</v>
      </c>
      <c r="AI17" s="780">
        <v>0</v>
      </c>
      <c r="AJ17" s="780">
        <v>0</v>
      </c>
      <c r="AK17" s="780">
        <v>0</v>
      </c>
      <c r="AL17" s="780">
        <v>0</v>
      </c>
      <c r="AM17" s="780">
        <v>0</v>
      </c>
      <c r="AN17" s="780">
        <v>0</v>
      </c>
      <c r="AO17" s="780">
        <v>0</v>
      </c>
      <c r="AP17" s="780">
        <v>0</v>
      </c>
      <c r="AQ17" s="780">
        <v>0</v>
      </c>
      <c r="AR17" s="780">
        <v>0</v>
      </c>
      <c r="AS17" s="781"/>
      <c r="AT17" s="780">
        <v>0</v>
      </c>
      <c r="AU17" s="780">
        <v>0</v>
      </c>
      <c r="AV17" s="780">
        <v>0</v>
      </c>
      <c r="AW17" s="780">
        <v>315.58380820000002</v>
      </c>
      <c r="AX17" s="780">
        <v>315.58380820000002</v>
      </c>
      <c r="AY17" s="780">
        <v>315.58380820000002</v>
      </c>
      <c r="AZ17" s="780">
        <v>315.58380820000002</v>
      </c>
      <c r="BA17" s="780">
        <v>0</v>
      </c>
      <c r="BB17" s="780">
        <v>0</v>
      </c>
      <c r="BC17" s="780">
        <v>0</v>
      </c>
      <c r="BD17" s="780">
        <v>0</v>
      </c>
      <c r="BE17" s="780">
        <v>0</v>
      </c>
      <c r="BF17" s="780">
        <v>0</v>
      </c>
      <c r="BG17" s="780">
        <v>0</v>
      </c>
      <c r="BH17" s="780">
        <v>0</v>
      </c>
      <c r="BI17" s="780">
        <v>0</v>
      </c>
      <c r="BJ17" s="780">
        <v>0</v>
      </c>
      <c r="BK17" s="780">
        <v>0</v>
      </c>
      <c r="BL17" s="780">
        <v>0</v>
      </c>
      <c r="BM17" s="780">
        <v>0</v>
      </c>
      <c r="BN17" s="780">
        <v>0</v>
      </c>
      <c r="BO17" s="780">
        <v>0</v>
      </c>
      <c r="BP17" s="780">
        <v>0</v>
      </c>
      <c r="BQ17" s="780">
        <v>0</v>
      </c>
      <c r="BR17" s="780">
        <v>0</v>
      </c>
      <c r="BS17" s="780">
        <v>0</v>
      </c>
      <c r="BT17" s="780">
        <v>0</v>
      </c>
      <c r="BU17" s="780">
        <v>0</v>
      </c>
      <c r="BV17" s="780">
        <v>0</v>
      </c>
      <c r="BW17" s="782">
        <v>0</v>
      </c>
    </row>
    <row r="18" spans="1:75">
      <c r="A18" s="778" t="s">
        <v>208</v>
      </c>
      <c r="B18" s="779" t="s">
        <v>1108</v>
      </c>
      <c r="C18" s="779" t="s">
        <v>1</v>
      </c>
      <c r="D18" s="779" t="s">
        <v>1098</v>
      </c>
      <c r="E18" s="779" t="s">
        <v>29</v>
      </c>
      <c r="F18" s="779" t="s">
        <v>1100</v>
      </c>
      <c r="G18" s="779">
        <v>2014</v>
      </c>
      <c r="H18" s="779" t="s">
        <v>1101</v>
      </c>
      <c r="I18" s="779"/>
      <c r="J18" s="779" t="s">
        <v>1102</v>
      </c>
      <c r="K18" s="779" t="s">
        <v>1119</v>
      </c>
      <c r="L18" s="780">
        <v>34.026426103855933</v>
      </c>
      <c r="M18" s="780">
        <v>2.3695107613256283</v>
      </c>
      <c r="N18" s="780">
        <v>17156.605125196234</v>
      </c>
      <c r="O18" s="780">
        <v>0</v>
      </c>
      <c r="P18" s="780">
        <v>0</v>
      </c>
      <c r="Q18" s="780">
        <v>0</v>
      </c>
      <c r="R18" s="780">
        <v>2.3695107613256283</v>
      </c>
      <c r="S18" s="780">
        <v>2.3695107613256283</v>
      </c>
      <c r="T18" s="780">
        <v>2.3695107613256283</v>
      </c>
      <c r="U18" s="780">
        <v>2.3695107613256283</v>
      </c>
      <c r="V18" s="780">
        <v>0</v>
      </c>
      <c r="W18" s="780">
        <v>0</v>
      </c>
      <c r="X18" s="780">
        <v>0</v>
      </c>
      <c r="Y18" s="780">
        <v>0</v>
      </c>
      <c r="Z18" s="780">
        <v>0</v>
      </c>
      <c r="AA18" s="780">
        <v>0</v>
      </c>
      <c r="AB18" s="780">
        <v>0</v>
      </c>
      <c r="AC18" s="780">
        <v>0</v>
      </c>
      <c r="AD18" s="780">
        <v>0</v>
      </c>
      <c r="AE18" s="780">
        <v>0</v>
      </c>
      <c r="AF18" s="780">
        <v>0</v>
      </c>
      <c r="AG18" s="780">
        <v>0</v>
      </c>
      <c r="AH18" s="780">
        <v>0</v>
      </c>
      <c r="AI18" s="780">
        <v>0</v>
      </c>
      <c r="AJ18" s="780">
        <v>0</v>
      </c>
      <c r="AK18" s="780">
        <v>0</v>
      </c>
      <c r="AL18" s="780">
        <v>0</v>
      </c>
      <c r="AM18" s="780">
        <v>0</v>
      </c>
      <c r="AN18" s="780">
        <v>0</v>
      </c>
      <c r="AO18" s="780">
        <v>0</v>
      </c>
      <c r="AP18" s="780">
        <v>0</v>
      </c>
      <c r="AQ18" s="780">
        <v>0</v>
      </c>
      <c r="AR18" s="780">
        <v>0</v>
      </c>
      <c r="AS18" s="781"/>
      <c r="AT18" s="780">
        <v>0</v>
      </c>
      <c r="AU18" s="780">
        <v>0</v>
      </c>
      <c r="AV18" s="780">
        <v>0</v>
      </c>
      <c r="AW18" s="780">
        <v>17156.605125196234</v>
      </c>
      <c r="AX18" s="780">
        <v>17156.605125196234</v>
      </c>
      <c r="AY18" s="780">
        <v>17156.605125196234</v>
      </c>
      <c r="AZ18" s="780">
        <v>17156.605125196234</v>
      </c>
      <c r="BA18" s="780">
        <v>0</v>
      </c>
      <c r="BB18" s="780">
        <v>0</v>
      </c>
      <c r="BC18" s="780">
        <v>0</v>
      </c>
      <c r="BD18" s="780">
        <v>0</v>
      </c>
      <c r="BE18" s="780">
        <v>0</v>
      </c>
      <c r="BF18" s="780">
        <v>0</v>
      </c>
      <c r="BG18" s="780">
        <v>0</v>
      </c>
      <c r="BH18" s="780">
        <v>0</v>
      </c>
      <c r="BI18" s="780">
        <v>0</v>
      </c>
      <c r="BJ18" s="780">
        <v>0</v>
      </c>
      <c r="BK18" s="780">
        <v>0</v>
      </c>
      <c r="BL18" s="780">
        <v>0</v>
      </c>
      <c r="BM18" s="780">
        <v>0</v>
      </c>
      <c r="BN18" s="780">
        <v>0</v>
      </c>
      <c r="BO18" s="780">
        <v>0</v>
      </c>
      <c r="BP18" s="780">
        <v>0</v>
      </c>
      <c r="BQ18" s="780">
        <v>0</v>
      </c>
      <c r="BR18" s="780">
        <v>0</v>
      </c>
      <c r="BS18" s="780">
        <v>0</v>
      </c>
      <c r="BT18" s="780">
        <v>0</v>
      </c>
      <c r="BU18" s="780">
        <v>0</v>
      </c>
      <c r="BV18" s="780">
        <v>0</v>
      </c>
      <c r="BW18" s="782">
        <v>0</v>
      </c>
    </row>
    <row r="19" spans="1:75">
      <c r="A19" s="778" t="s">
        <v>208</v>
      </c>
      <c r="B19" s="779" t="s">
        <v>1108</v>
      </c>
      <c r="C19" s="779" t="s">
        <v>1</v>
      </c>
      <c r="D19" s="779" t="s">
        <v>1098</v>
      </c>
      <c r="E19" s="779" t="s">
        <v>29</v>
      </c>
      <c r="F19" s="779" t="s">
        <v>1100</v>
      </c>
      <c r="G19" s="779">
        <v>2014</v>
      </c>
      <c r="H19" s="779" t="s">
        <v>1101</v>
      </c>
      <c r="I19" s="779"/>
      <c r="J19" s="779" t="s">
        <v>1102</v>
      </c>
      <c r="K19" s="779" t="s">
        <v>1119</v>
      </c>
      <c r="L19" s="780">
        <v>61.066065259639828</v>
      </c>
      <c r="M19" s="780">
        <v>3.66344744582485</v>
      </c>
      <c r="N19" s="780">
        <v>24927.490007532077</v>
      </c>
      <c r="O19" s="780">
        <v>0</v>
      </c>
      <c r="P19" s="780">
        <v>0</v>
      </c>
      <c r="Q19" s="780">
        <v>0</v>
      </c>
      <c r="R19" s="780">
        <v>3.66344744582485</v>
      </c>
      <c r="S19" s="780">
        <v>3.66344744582485</v>
      </c>
      <c r="T19" s="780">
        <v>3.66344744582485</v>
      </c>
      <c r="U19" s="780">
        <v>3.66344744582485</v>
      </c>
      <c r="V19" s="780">
        <v>3.66344744582485</v>
      </c>
      <c r="W19" s="780">
        <v>0</v>
      </c>
      <c r="X19" s="780">
        <v>0</v>
      </c>
      <c r="Y19" s="780">
        <v>0</v>
      </c>
      <c r="Z19" s="780">
        <v>0</v>
      </c>
      <c r="AA19" s="780">
        <v>0</v>
      </c>
      <c r="AB19" s="780">
        <v>0</v>
      </c>
      <c r="AC19" s="780">
        <v>0</v>
      </c>
      <c r="AD19" s="780">
        <v>0</v>
      </c>
      <c r="AE19" s="780">
        <v>0</v>
      </c>
      <c r="AF19" s="780">
        <v>0</v>
      </c>
      <c r="AG19" s="780">
        <v>0</v>
      </c>
      <c r="AH19" s="780">
        <v>0</v>
      </c>
      <c r="AI19" s="780">
        <v>0</v>
      </c>
      <c r="AJ19" s="780">
        <v>0</v>
      </c>
      <c r="AK19" s="780">
        <v>0</v>
      </c>
      <c r="AL19" s="780">
        <v>0</v>
      </c>
      <c r="AM19" s="780">
        <v>0</v>
      </c>
      <c r="AN19" s="780">
        <v>0</v>
      </c>
      <c r="AO19" s="780">
        <v>0</v>
      </c>
      <c r="AP19" s="780">
        <v>0</v>
      </c>
      <c r="AQ19" s="780">
        <v>0</v>
      </c>
      <c r="AR19" s="780">
        <v>0</v>
      </c>
      <c r="AS19" s="781"/>
      <c r="AT19" s="780">
        <v>0</v>
      </c>
      <c r="AU19" s="780">
        <v>0</v>
      </c>
      <c r="AV19" s="780">
        <v>0</v>
      </c>
      <c r="AW19" s="780">
        <v>24927.490007532077</v>
      </c>
      <c r="AX19" s="780">
        <v>24927.490007532077</v>
      </c>
      <c r="AY19" s="780">
        <v>24927.490007532077</v>
      </c>
      <c r="AZ19" s="780">
        <v>24927.490007532077</v>
      </c>
      <c r="BA19" s="780">
        <v>24927.490007532077</v>
      </c>
      <c r="BB19" s="780">
        <v>0</v>
      </c>
      <c r="BC19" s="780">
        <v>0</v>
      </c>
      <c r="BD19" s="780">
        <v>0</v>
      </c>
      <c r="BE19" s="780">
        <v>0</v>
      </c>
      <c r="BF19" s="780">
        <v>0</v>
      </c>
      <c r="BG19" s="780">
        <v>0</v>
      </c>
      <c r="BH19" s="780">
        <v>0</v>
      </c>
      <c r="BI19" s="780">
        <v>0</v>
      </c>
      <c r="BJ19" s="780">
        <v>0</v>
      </c>
      <c r="BK19" s="780">
        <v>0</v>
      </c>
      <c r="BL19" s="780">
        <v>0</v>
      </c>
      <c r="BM19" s="780">
        <v>0</v>
      </c>
      <c r="BN19" s="780">
        <v>0</v>
      </c>
      <c r="BO19" s="780">
        <v>0</v>
      </c>
      <c r="BP19" s="780">
        <v>0</v>
      </c>
      <c r="BQ19" s="780">
        <v>0</v>
      </c>
      <c r="BR19" s="780">
        <v>0</v>
      </c>
      <c r="BS19" s="780">
        <v>0</v>
      </c>
      <c r="BT19" s="780">
        <v>0</v>
      </c>
      <c r="BU19" s="780">
        <v>0</v>
      </c>
      <c r="BV19" s="780">
        <v>0</v>
      </c>
      <c r="BW19" s="782">
        <v>0</v>
      </c>
    </row>
    <row r="20" spans="1:75">
      <c r="A20" s="778" t="s">
        <v>208</v>
      </c>
      <c r="B20" s="779" t="s">
        <v>1108</v>
      </c>
      <c r="C20" s="779" t="s">
        <v>5</v>
      </c>
      <c r="D20" s="779" t="s">
        <v>1098</v>
      </c>
      <c r="E20" s="779" t="s">
        <v>29</v>
      </c>
      <c r="F20" s="779" t="s">
        <v>1100</v>
      </c>
      <c r="G20" s="779">
        <v>2014</v>
      </c>
      <c r="H20" s="779" t="s">
        <v>1101</v>
      </c>
      <c r="I20" s="779"/>
      <c r="J20" s="779" t="s">
        <v>1114</v>
      </c>
      <c r="K20" s="779" t="s">
        <v>1115</v>
      </c>
      <c r="L20" s="780">
        <v>31874.843369999999</v>
      </c>
      <c r="M20" s="780">
        <v>53.138983510000003</v>
      </c>
      <c r="N20" s="780">
        <v>811960.33499999996</v>
      </c>
      <c r="O20" s="780">
        <v>0</v>
      </c>
      <c r="P20" s="780">
        <v>0</v>
      </c>
      <c r="Q20" s="780">
        <v>0</v>
      </c>
      <c r="R20" s="780">
        <v>53.138983510000003</v>
      </c>
      <c r="S20" s="780">
        <v>46.384565389999999</v>
      </c>
      <c r="T20" s="780">
        <v>42.864536659999999</v>
      </c>
      <c r="U20" s="780">
        <v>42.864536659999999</v>
      </c>
      <c r="V20" s="780">
        <v>42.864536659999999</v>
      </c>
      <c r="W20" s="780">
        <v>42.864536659999999</v>
      </c>
      <c r="X20" s="780">
        <v>42.864536659999999</v>
      </c>
      <c r="Y20" s="780">
        <v>42.832478250000001</v>
      </c>
      <c r="Z20" s="780">
        <v>42.832478250000001</v>
      </c>
      <c r="AA20" s="780">
        <v>39.98709633</v>
      </c>
      <c r="AB20" s="780">
        <v>36.390713329999997</v>
      </c>
      <c r="AC20" s="780">
        <v>30.82628953</v>
      </c>
      <c r="AD20" s="780">
        <v>30.82628953</v>
      </c>
      <c r="AE20" s="780">
        <v>30.677954079999999</v>
      </c>
      <c r="AF20" s="780">
        <v>30.677954079999999</v>
      </c>
      <c r="AG20" s="780">
        <v>30.615292230000001</v>
      </c>
      <c r="AH20" s="780">
        <v>24.888221210000001</v>
      </c>
      <c r="AI20" s="780">
        <v>24.888221210000001</v>
      </c>
      <c r="AJ20" s="780">
        <v>24.888221210000001</v>
      </c>
      <c r="AK20" s="780">
        <v>24.888221210000001</v>
      </c>
      <c r="AL20" s="780">
        <v>0</v>
      </c>
      <c r="AM20" s="780">
        <v>0</v>
      </c>
      <c r="AN20" s="780">
        <v>0</v>
      </c>
      <c r="AO20" s="780">
        <v>0</v>
      </c>
      <c r="AP20" s="780">
        <v>0</v>
      </c>
      <c r="AQ20" s="780">
        <v>0</v>
      </c>
      <c r="AR20" s="780">
        <v>0</v>
      </c>
      <c r="AS20" s="781"/>
      <c r="AT20" s="780">
        <v>0</v>
      </c>
      <c r="AU20" s="780">
        <v>0</v>
      </c>
      <c r="AV20" s="780">
        <v>0</v>
      </c>
      <c r="AW20" s="780">
        <v>811960.33499999996</v>
      </c>
      <c r="AX20" s="780">
        <v>704367.01359999995</v>
      </c>
      <c r="AY20" s="780">
        <v>648295.33189999999</v>
      </c>
      <c r="AZ20" s="780">
        <v>648295.33189999999</v>
      </c>
      <c r="BA20" s="780">
        <v>648295.33189999999</v>
      </c>
      <c r="BB20" s="780">
        <v>648295.33189999999</v>
      </c>
      <c r="BC20" s="780">
        <v>648295.33189999999</v>
      </c>
      <c r="BD20" s="780">
        <v>648014.50020000001</v>
      </c>
      <c r="BE20" s="780">
        <v>648014.50020000001</v>
      </c>
      <c r="BF20" s="780">
        <v>602689.48670000001</v>
      </c>
      <c r="BG20" s="780">
        <v>585928.95319999999</v>
      </c>
      <c r="BH20" s="780">
        <v>495466.42170000001</v>
      </c>
      <c r="BI20" s="780">
        <v>495466.42170000001</v>
      </c>
      <c r="BJ20" s="780">
        <v>488371.38520000002</v>
      </c>
      <c r="BK20" s="780">
        <v>488371.38520000002</v>
      </c>
      <c r="BL20" s="780">
        <v>487680.94030000002</v>
      </c>
      <c r="BM20" s="780">
        <v>396452.56459999998</v>
      </c>
      <c r="BN20" s="780">
        <v>396452.56459999998</v>
      </c>
      <c r="BO20" s="780">
        <v>396452.56459999998</v>
      </c>
      <c r="BP20" s="780">
        <v>396452.56459999998</v>
      </c>
      <c r="BQ20" s="780">
        <v>0</v>
      </c>
      <c r="BR20" s="780">
        <v>0</v>
      </c>
      <c r="BS20" s="780">
        <v>0</v>
      </c>
      <c r="BT20" s="780">
        <v>0</v>
      </c>
      <c r="BU20" s="780">
        <v>0</v>
      </c>
      <c r="BV20" s="780">
        <v>0</v>
      </c>
      <c r="BW20" s="782">
        <v>0</v>
      </c>
    </row>
    <row r="21" spans="1:75">
      <c r="A21" s="778" t="s">
        <v>208</v>
      </c>
      <c r="B21" s="779" t="s">
        <v>1108</v>
      </c>
      <c r="C21" s="779" t="s">
        <v>4</v>
      </c>
      <c r="D21" s="779" t="s">
        <v>1098</v>
      </c>
      <c r="E21" s="779" t="s">
        <v>29</v>
      </c>
      <c r="F21" s="779" t="s">
        <v>1100</v>
      </c>
      <c r="G21" s="779">
        <v>2014</v>
      </c>
      <c r="H21" s="779" t="s">
        <v>1101</v>
      </c>
      <c r="I21" s="779"/>
      <c r="J21" s="779" t="s">
        <v>1114</v>
      </c>
      <c r="K21" s="779" t="s">
        <v>1115</v>
      </c>
      <c r="L21" s="780">
        <v>6822.880744</v>
      </c>
      <c r="M21" s="780">
        <v>13.917160770000001</v>
      </c>
      <c r="N21" s="780">
        <v>186020.22529999999</v>
      </c>
      <c r="O21" s="780">
        <v>0</v>
      </c>
      <c r="P21" s="780">
        <v>0</v>
      </c>
      <c r="Q21" s="780">
        <v>0</v>
      </c>
      <c r="R21" s="780">
        <v>13.917160770000001</v>
      </c>
      <c r="S21" s="780">
        <v>13.11326783</v>
      </c>
      <c r="T21" s="780">
        <v>12.725007489999999</v>
      </c>
      <c r="U21" s="780">
        <v>12.725007489999999</v>
      </c>
      <c r="V21" s="780">
        <v>12.725007489999999</v>
      </c>
      <c r="W21" s="780">
        <v>12.725007489999999</v>
      </c>
      <c r="X21" s="780">
        <v>12.725007489999999</v>
      </c>
      <c r="Y21" s="780">
        <v>12.687939950000001</v>
      </c>
      <c r="Z21" s="780">
        <v>12.687939950000001</v>
      </c>
      <c r="AA21" s="780">
        <v>11.176842000000001</v>
      </c>
      <c r="AB21" s="780">
        <v>8.1443526970000004</v>
      </c>
      <c r="AC21" s="780">
        <v>8.1441519739999997</v>
      </c>
      <c r="AD21" s="780">
        <v>8.1441519739999997</v>
      </c>
      <c r="AE21" s="780">
        <v>8.1280532619999999</v>
      </c>
      <c r="AF21" s="780">
        <v>8.1280532619999999</v>
      </c>
      <c r="AG21" s="780">
        <v>8.1140276539999991</v>
      </c>
      <c r="AH21" s="780">
        <v>3.656414813</v>
      </c>
      <c r="AI21" s="780">
        <v>3.656414813</v>
      </c>
      <c r="AJ21" s="780">
        <v>3.656414813</v>
      </c>
      <c r="AK21" s="780">
        <v>3.656414813</v>
      </c>
      <c r="AL21" s="780">
        <v>0</v>
      </c>
      <c r="AM21" s="780">
        <v>0</v>
      </c>
      <c r="AN21" s="780">
        <v>0</v>
      </c>
      <c r="AO21" s="780">
        <v>0</v>
      </c>
      <c r="AP21" s="780">
        <v>0</v>
      </c>
      <c r="AQ21" s="780">
        <v>0</v>
      </c>
      <c r="AR21" s="780">
        <v>0</v>
      </c>
      <c r="AS21" s="781"/>
      <c r="AT21" s="780">
        <v>0</v>
      </c>
      <c r="AU21" s="780">
        <v>0</v>
      </c>
      <c r="AV21" s="780">
        <v>0</v>
      </c>
      <c r="AW21" s="780">
        <v>186020.22529999999</v>
      </c>
      <c r="AX21" s="780">
        <v>173214.75330000001</v>
      </c>
      <c r="AY21" s="780">
        <v>167030.0282</v>
      </c>
      <c r="AZ21" s="780">
        <v>167030.0282</v>
      </c>
      <c r="BA21" s="780">
        <v>167030.0282</v>
      </c>
      <c r="BB21" s="780">
        <v>167030.0282</v>
      </c>
      <c r="BC21" s="780">
        <v>167030.0282</v>
      </c>
      <c r="BD21" s="780">
        <v>166705.31649999999</v>
      </c>
      <c r="BE21" s="780">
        <v>166705.31649999999</v>
      </c>
      <c r="BF21" s="780">
        <v>142634.54610000001</v>
      </c>
      <c r="BG21" s="780">
        <v>131839.3205</v>
      </c>
      <c r="BH21" s="780">
        <v>130185.13340000001</v>
      </c>
      <c r="BI21" s="780">
        <v>130185.13340000001</v>
      </c>
      <c r="BJ21" s="780">
        <v>129405.52600000001</v>
      </c>
      <c r="BK21" s="780">
        <v>129405.52600000001</v>
      </c>
      <c r="BL21" s="780">
        <v>129250.98370000001</v>
      </c>
      <c r="BM21" s="780">
        <v>58244.219929999999</v>
      </c>
      <c r="BN21" s="780">
        <v>58244.219929999999</v>
      </c>
      <c r="BO21" s="780">
        <v>58244.219929999999</v>
      </c>
      <c r="BP21" s="780">
        <v>58244.219929999999</v>
      </c>
      <c r="BQ21" s="780">
        <v>0</v>
      </c>
      <c r="BR21" s="780">
        <v>0</v>
      </c>
      <c r="BS21" s="780">
        <v>0</v>
      </c>
      <c r="BT21" s="780">
        <v>0</v>
      </c>
      <c r="BU21" s="780">
        <v>0</v>
      </c>
      <c r="BV21" s="780">
        <v>0</v>
      </c>
      <c r="BW21" s="782">
        <v>0</v>
      </c>
    </row>
    <row r="22" spans="1:75">
      <c r="A22" s="778" t="s">
        <v>208</v>
      </c>
      <c r="B22" s="779" t="s">
        <v>1106</v>
      </c>
      <c r="C22" s="779" t="s">
        <v>14</v>
      </c>
      <c r="D22" s="779" t="s">
        <v>1098</v>
      </c>
      <c r="E22" s="779" t="s">
        <v>29</v>
      </c>
      <c r="F22" s="779" t="s">
        <v>1100</v>
      </c>
      <c r="G22" s="779">
        <v>2014</v>
      </c>
      <c r="H22" s="779" t="s">
        <v>1101</v>
      </c>
      <c r="I22" s="779"/>
      <c r="J22" s="779" t="s">
        <v>1102</v>
      </c>
      <c r="K22" s="779" t="s">
        <v>1107</v>
      </c>
      <c r="L22" s="780">
        <v>60</v>
      </c>
      <c r="M22" s="780">
        <v>3.1070678809999999</v>
      </c>
      <c r="N22" s="780">
        <v>67288.850949999993</v>
      </c>
      <c r="O22" s="780">
        <v>0</v>
      </c>
      <c r="P22" s="780">
        <v>0</v>
      </c>
      <c r="Q22" s="780">
        <v>0</v>
      </c>
      <c r="R22" s="780">
        <v>3.1118777639999999</v>
      </c>
      <c r="S22" s="780">
        <v>3.1070678809999999</v>
      </c>
      <c r="T22" s="780">
        <v>2.9484100519999998</v>
      </c>
      <c r="U22" s="780">
        <v>2.888320668</v>
      </c>
      <c r="V22" s="780">
        <v>2.828231283</v>
      </c>
      <c r="W22" s="780">
        <v>2.828231283</v>
      </c>
      <c r="X22" s="780">
        <v>2.7695434799999998</v>
      </c>
      <c r="Y22" s="780">
        <v>2.7695434799999998</v>
      </c>
      <c r="Z22" s="780">
        <v>2.1484537349999999</v>
      </c>
      <c r="AA22" s="780">
        <v>2.017853729</v>
      </c>
      <c r="AB22" s="780">
        <v>2.017853729</v>
      </c>
      <c r="AC22" s="780">
        <v>2.017853729</v>
      </c>
      <c r="AD22" s="780">
        <v>1.7316999360000001</v>
      </c>
      <c r="AE22" s="780">
        <v>1.7316999360000001</v>
      </c>
      <c r="AF22" s="780">
        <v>0.17180000200000001</v>
      </c>
      <c r="AG22" s="780">
        <v>0.17180000200000001</v>
      </c>
      <c r="AH22" s="780">
        <v>0.17180000200000001</v>
      </c>
      <c r="AI22" s="780">
        <v>0.17180000200000001</v>
      </c>
      <c r="AJ22" s="780">
        <v>0.17180000200000001</v>
      </c>
      <c r="AK22" s="780">
        <v>0.17180000200000001</v>
      </c>
      <c r="AL22" s="780">
        <v>0.17180000200000001</v>
      </c>
      <c r="AM22" s="780">
        <v>0</v>
      </c>
      <c r="AN22" s="780">
        <v>0</v>
      </c>
      <c r="AO22" s="780">
        <v>0</v>
      </c>
      <c r="AP22" s="780">
        <v>0</v>
      </c>
      <c r="AQ22" s="780">
        <v>0</v>
      </c>
      <c r="AR22" s="780">
        <v>0</v>
      </c>
      <c r="AS22" s="781"/>
      <c r="AT22" s="780">
        <v>0</v>
      </c>
      <c r="AU22" s="780">
        <v>0</v>
      </c>
      <c r="AV22" s="780">
        <v>0</v>
      </c>
      <c r="AW22" s="780">
        <v>33691.258699999998</v>
      </c>
      <c r="AX22" s="780">
        <v>33597.592510000002</v>
      </c>
      <c r="AY22" s="780">
        <v>30544.83668</v>
      </c>
      <c r="AZ22" s="780">
        <v>29393.123909999998</v>
      </c>
      <c r="BA22" s="780">
        <v>28241.410530000001</v>
      </c>
      <c r="BB22" s="780">
        <v>28241.410530000001</v>
      </c>
      <c r="BC22" s="780">
        <v>27115.562859999998</v>
      </c>
      <c r="BD22" s="780">
        <v>27115.562859999998</v>
      </c>
      <c r="BE22" s="780">
        <v>15164.2309</v>
      </c>
      <c r="BF22" s="780">
        <v>15042.2309</v>
      </c>
      <c r="BG22" s="780">
        <v>15042.2309</v>
      </c>
      <c r="BH22" s="780">
        <v>15042.2309</v>
      </c>
      <c r="BI22" s="780">
        <v>14091</v>
      </c>
      <c r="BJ22" s="780">
        <v>14091</v>
      </c>
      <c r="BK22" s="780">
        <v>1266</v>
      </c>
      <c r="BL22" s="780">
        <v>1266</v>
      </c>
      <c r="BM22" s="780">
        <v>1266</v>
      </c>
      <c r="BN22" s="780">
        <v>1266</v>
      </c>
      <c r="BO22" s="780">
        <v>1266</v>
      </c>
      <c r="BP22" s="780">
        <v>1266</v>
      </c>
      <c r="BQ22" s="780">
        <v>1266</v>
      </c>
      <c r="BR22" s="780">
        <v>0</v>
      </c>
      <c r="BS22" s="780">
        <v>0</v>
      </c>
      <c r="BT22" s="780">
        <v>0</v>
      </c>
      <c r="BU22" s="780">
        <v>0</v>
      </c>
      <c r="BV22" s="780">
        <v>0</v>
      </c>
      <c r="BW22" s="782">
        <v>0</v>
      </c>
    </row>
    <row r="23" spans="1:75">
      <c r="A23" s="778" t="s">
        <v>208</v>
      </c>
      <c r="B23" s="779" t="s">
        <v>1108</v>
      </c>
      <c r="C23" s="779" t="s">
        <v>3</v>
      </c>
      <c r="D23" s="779" t="s">
        <v>1098</v>
      </c>
      <c r="E23" s="779" t="s">
        <v>29</v>
      </c>
      <c r="F23" s="779" t="s">
        <v>1100</v>
      </c>
      <c r="G23" s="779">
        <v>2014</v>
      </c>
      <c r="H23" s="779" t="s">
        <v>1101</v>
      </c>
      <c r="I23" s="779"/>
      <c r="J23" s="779" t="s">
        <v>1102</v>
      </c>
      <c r="K23" s="779" t="s">
        <v>1109</v>
      </c>
      <c r="L23" s="780">
        <v>1046</v>
      </c>
      <c r="M23" s="780">
        <v>210.328817491</v>
      </c>
      <c r="N23" s="780">
        <v>389383.71912200004</v>
      </c>
      <c r="O23" s="780">
        <v>0</v>
      </c>
      <c r="P23" s="780">
        <v>0</v>
      </c>
      <c r="Q23" s="780">
        <v>0</v>
      </c>
      <c r="R23" s="780">
        <v>210.328817491</v>
      </c>
      <c r="S23" s="780">
        <v>210.328817491</v>
      </c>
      <c r="T23" s="780">
        <v>210.328817491</v>
      </c>
      <c r="U23" s="780">
        <v>210.328817491</v>
      </c>
      <c r="V23" s="780">
        <v>210.328817491</v>
      </c>
      <c r="W23" s="780">
        <v>210.328817491</v>
      </c>
      <c r="X23" s="780">
        <v>210.328817491</v>
      </c>
      <c r="Y23" s="780">
        <v>210.328817491</v>
      </c>
      <c r="Z23" s="780">
        <v>210.328817491</v>
      </c>
      <c r="AA23" s="780">
        <v>210.328817491</v>
      </c>
      <c r="AB23" s="780">
        <v>210.328817491</v>
      </c>
      <c r="AC23" s="780">
        <v>210.328817491</v>
      </c>
      <c r="AD23" s="780">
        <v>210.328817491</v>
      </c>
      <c r="AE23" s="780">
        <v>210.328817491</v>
      </c>
      <c r="AF23" s="780">
        <v>210.328817491</v>
      </c>
      <c r="AG23" s="780">
        <v>210.328817491</v>
      </c>
      <c r="AH23" s="780">
        <v>210.328817491</v>
      </c>
      <c r="AI23" s="780">
        <v>210.328817491</v>
      </c>
      <c r="AJ23" s="780">
        <v>189.7619014</v>
      </c>
      <c r="AK23" s="780">
        <v>0</v>
      </c>
      <c r="AL23" s="780">
        <v>0</v>
      </c>
      <c r="AM23" s="780">
        <v>0</v>
      </c>
      <c r="AN23" s="780">
        <v>0</v>
      </c>
      <c r="AO23" s="780">
        <v>0</v>
      </c>
      <c r="AP23" s="780">
        <v>0</v>
      </c>
      <c r="AQ23" s="780">
        <v>0</v>
      </c>
      <c r="AR23" s="780">
        <v>0</v>
      </c>
      <c r="AS23" s="781"/>
      <c r="AT23" s="780">
        <v>0</v>
      </c>
      <c r="AU23" s="780">
        <v>0</v>
      </c>
      <c r="AV23" s="780">
        <v>0</v>
      </c>
      <c r="AW23" s="780">
        <v>389383.71912200004</v>
      </c>
      <c r="AX23" s="780">
        <v>389383.71912200004</v>
      </c>
      <c r="AY23" s="780">
        <v>389383.71912200004</v>
      </c>
      <c r="AZ23" s="780">
        <v>389383.71912200004</v>
      </c>
      <c r="BA23" s="780">
        <v>389383.71912200004</v>
      </c>
      <c r="BB23" s="780">
        <v>389383.71912200004</v>
      </c>
      <c r="BC23" s="780">
        <v>389383.71912200004</v>
      </c>
      <c r="BD23" s="780">
        <v>389383.71912200004</v>
      </c>
      <c r="BE23" s="780">
        <v>389383.71912200004</v>
      </c>
      <c r="BF23" s="780">
        <v>389383.71912200004</v>
      </c>
      <c r="BG23" s="780">
        <v>389383.71912200004</v>
      </c>
      <c r="BH23" s="780">
        <v>389383.71912200004</v>
      </c>
      <c r="BI23" s="780">
        <v>389383.71912200004</v>
      </c>
      <c r="BJ23" s="780">
        <v>389383.71912200004</v>
      </c>
      <c r="BK23" s="780">
        <v>389383.71912200004</v>
      </c>
      <c r="BL23" s="780">
        <v>389383.71912200004</v>
      </c>
      <c r="BM23" s="780">
        <v>389383.71912200004</v>
      </c>
      <c r="BN23" s="780">
        <v>389383.71912200004</v>
      </c>
      <c r="BO23" s="780">
        <v>370991.66350000002</v>
      </c>
      <c r="BP23" s="780">
        <v>0</v>
      </c>
      <c r="BQ23" s="780">
        <v>0</v>
      </c>
      <c r="BR23" s="780">
        <v>0</v>
      </c>
      <c r="BS23" s="780">
        <v>0</v>
      </c>
      <c r="BT23" s="780">
        <v>0</v>
      </c>
      <c r="BU23" s="780">
        <v>0</v>
      </c>
      <c r="BV23" s="780">
        <v>0</v>
      </c>
      <c r="BW23" s="782">
        <v>0</v>
      </c>
    </row>
    <row r="24" spans="1:75">
      <c r="A24" s="778" t="s">
        <v>208</v>
      </c>
      <c r="B24" s="779" t="s">
        <v>487</v>
      </c>
      <c r="C24" s="779" t="s">
        <v>1120</v>
      </c>
      <c r="D24" s="779" t="s">
        <v>1098</v>
      </c>
      <c r="E24" s="779" t="s">
        <v>487</v>
      </c>
      <c r="F24" s="779" t="s">
        <v>1116</v>
      </c>
      <c r="G24" s="779">
        <v>2014</v>
      </c>
      <c r="H24" s="779" t="s">
        <v>1101</v>
      </c>
      <c r="I24" s="779"/>
      <c r="J24" s="779" t="s">
        <v>1102</v>
      </c>
      <c r="K24" s="779" t="s">
        <v>1102</v>
      </c>
      <c r="L24" s="780"/>
      <c r="M24" s="780">
        <v>360.89730370000001</v>
      </c>
      <c r="N24" s="780">
        <v>0</v>
      </c>
      <c r="O24" s="780">
        <v>0</v>
      </c>
      <c r="P24" s="780">
        <v>0</v>
      </c>
      <c r="Q24" s="780">
        <v>0</v>
      </c>
      <c r="R24" s="780">
        <v>360.89730370000001</v>
      </c>
      <c r="S24" s="780">
        <v>0</v>
      </c>
      <c r="T24" s="780">
        <v>0</v>
      </c>
      <c r="U24" s="780">
        <v>0</v>
      </c>
      <c r="V24" s="780">
        <v>0</v>
      </c>
      <c r="W24" s="780">
        <v>0</v>
      </c>
      <c r="X24" s="780">
        <v>0</v>
      </c>
      <c r="Y24" s="780">
        <v>0</v>
      </c>
      <c r="Z24" s="780">
        <v>0</v>
      </c>
      <c r="AA24" s="780">
        <v>0</v>
      </c>
      <c r="AB24" s="780">
        <v>0</v>
      </c>
      <c r="AC24" s="780">
        <v>0</v>
      </c>
      <c r="AD24" s="780">
        <v>0</v>
      </c>
      <c r="AE24" s="780">
        <v>0</v>
      </c>
      <c r="AF24" s="780">
        <v>0</v>
      </c>
      <c r="AG24" s="780">
        <v>0</v>
      </c>
      <c r="AH24" s="780">
        <v>0</v>
      </c>
      <c r="AI24" s="780">
        <v>0</v>
      </c>
      <c r="AJ24" s="780">
        <v>0</v>
      </c>
      <c r="AK24" s="780">
        <v>0</v>
      </c>
      <c r="AL24" s="780">
        <v>0</v>
      </c>
      <c r="AM24" s="780">
        <v>0</v>
      </c>
      <c r="AN24" s="780">
        <v>0</v>
      </c>
      <c r="AO24" s="780">
        <v>0</v>
      </c>
      <c r="AP24" s="780">
        <v>0</v>
      </c>
      <c r="AQ24" s="780">
        <v>0</v>
      </c>
      <c r="AR24" s="780">
        <v>0</v>
      </c>
      <c r="AS24" s="781"/>
      <c r="AT24" s="780">
        <v>0</v>
      </c>
      <c r="AU24" s="780">
        <v>0</v>
      </c>
      <c r="AV24" s="780">
        <v>0</v>
      </c>
      <c r="AW24" s="780">
        <v>0</v>
      </c>
      <c r="AX24" s="780">
        <v>0</v>
      </c>
      <c r="AY24" s="780">
        <v>0</v>
      </c>
      <c r="AZ24" s="780">
        <v>0</v>
      </c>
      <c r="BA24" s="780">
        <v>0</v>
      </c>
      <c r="BB24" s="780">
        <v>0</v>
      </c>
      <c r="BC24" s="780">
        <v>0</v>
      </c>
      <c r="BD24" s="780">
        <v>0</v>
      </c>
      <c r="BE24" s="780">
        <v>0</v>
      </c>
      <c r="BF24" s="780">
        <v>0</v>
      </c>
      <c r="BG24" s="780">
        <v>0</v>
      </c>
      <c r="BH24" s="780">
        <v>0</v>
      </c>
      <c r="BI24" s="780">
        <v>0</v>
      </c>
      <c r="BJ24" s="780">
        <v>0</v>
      </c>
      <c r="BK24" s="780">
        <v>0</v>
      </c>
      <c r="BL24" s="780">
        <v>0</v>
      </c>
      <c r="BM24" s="780">
        <v>0</v>
      </c>
      <c r="BN24" s="780">
        <v>0</v>
      </c>
      <c r="BO24" s="780">
        <v>0</v>
      </c>
      <c r="BP24" s="780">
        <v>0</v>
      </c>
      <c r="BQ24" s="780">
        <v>0</v>
      </c>
      <c r="BR24" s="780">
        <v>0</v>
      </c>
      <c r="BS24" s="780">
        <v>0</v>
      </c>
      <c r="BT24" s="780">
        <v>0</v>
      </c>
      <c r="BU24" s="780">
        <v>0</v>
      </c>
      <c r="BV24" s="780">
        <v>0</v>
      </c>
      <c r="BW24" s="782">
        <v>0</v>
      </c>
    </row>
    <row r="25" spans="1:75">
      <c r="A25" s="785" t="s">
        <v>1110</v>
      </c>
      <c r="B25" s="786" t="s">
        <v>1111</v>
      </c>
      <c r="C25" s="786" t="s">
        <v>1112</v>
      </c>
      <c r="D25" s="786" t="s">
        <v>1098</v>
      </c>
      <c r="E25" s="786" t="s">
        <v>1111</v>
      </c>
      <c r="F25" s="786" t="s">
        <v>1100</v>
      </c>
      <c r="G25" s="786">
        <v>2014</v>
      </c>
      <c r="H25" s="786" t="s">
        <v>1101</v>
      </c>
      <c r="I25" s="786"/>
      <c r="J25" s="786" t="s">
        <v>1102</v>
      </c>
      <c r="K25" s="786" t="s">
        <v>1103</v>
      </c>
      <c r="L25" s="787">
        <v>5</v>
      </c>
      <c r="M25" s="787">
        <v>0</v>
      </c>
      <c r="N25" s="787">
        <v>92807.423999999999</v>
      </c>
      <c r="O25" s="787">
        <v>0</v>
      </c>
      <c r="P25" s="787">
        <v>0</v>
      </c>
      <c r="Q25" s="787">
        <v>0</v>
      </c>
      <c r="R25" s="787">
        <v>0</v>
      </c>
      <c r="S25" s="787">
        <v>0</v>
      </c>
      <c r="T25" s="787">
        <v>0</v>
      </c>
      <c r="U25" s="787">
        <v>0</v>
      </c>
      <c r="V25" s="787">
        <v>0</v>
      </c>
      <c r="W25" s="787">
        <v>0</v>
      </c>
      <c r="X25" s="787">
        <v>0</v>
      </c>
      <c r="Y25" s="787">
        <v>0</v>
      </c>
      <c r="Z25" s="787">
        <v>0</v>
      </c>
      <c r="AA25" s="787">
        <v>0</v>
      </c>
      <c r="AB25" s="787">
        <v>0</v>
      </c>
      <c r="AC25" s="787">
        <v>0</v>
      </c>
      <c r="AD25" s="787">
        <v>0</v>
      </c>
      <c r="AE25" s="787">
        <v>0</v>
      </c>
      <c r="AF25" s="787">
        <v>0</v>
      </c>
      <c r="AG25" s="787">
        <v>0</v>
      </c>
      <c r="AH25" s="787">
        <v>0</v>
      </c>
      <c r="AI25" s="787">
        <v>0</v>
      </c>
      <c r="AJ25" s="787">
        <v>0</v>
      </c>
      <c r="AK25" s="787">
        <v>0</v>
      </c>
      <c r="AL25" s="787">
        <v>0</v>
      </c>
      <c r="AM25" s="787">
        <v>0</v>
      </c>
      <c r="AN25" s="787">
        <v>0</v>
      </c>
      <c r="AO25" s="787">
        <v>0</v>
      </c>
      <c r="AP25" s="787">
        <v>0</v>
      </c>
      <c r="AQ25" s="787">
        <v>0</v>
      </c>
      <c r="AR25" s="787">
        <v>0</v>
      </c>
      <c r="AS25" s="788"/>
      <c r="AT25" s="787">
        <v>0</v>
      </c>
      <c r="AU25" s="787">
        <v>0</v>
      </c>
      <c r="AV25" s="787">
        <v>0</v>
      </c>
      <c r="AW25" s="787">
        <v>92807.423999999999</v>
      </c>
      <c r="AX25" s="787">
        <v>92807.423999999999</v>
      </c>
      <c r="AY25" s="787">
        <v>92807.423999999999</v>
      </c>
      <c r="AZ25" s="787">
        <v>92807.423999999999</v>
      </c>
      <c r="BA25" s="787">
        <v>92807.423999999999</v>
      </c>
      <c r="BB25" s="787">
        <v>92807.423999999999</v>
      </c>
      <c r="BC25" s="787">
        <v>92807.423999999999</v>
      </c>
      <c r="BD25" s="787">
        <v>92807.423999999999</v>
      </c>
      <c r="BE25" s="787">
        <v>92807.423999999999</v>
      </c>
      <c r="BF25" s="787">
        <v>92807.423999999999</v>
      </c>
      <c r="BG25" s="787">
        <v>0</v>
      </c>
      <c r="BH25" s="787">
        <v>0</v>
      </c>
      <c r="BI25" s="787">
        <v>0</v>
      </c>
      <c r="BJ25" s="787">
        <v>0</v>
      </c>
      <c r="BK25" s="787">
        <v>0</v>
      </c>
      <c r="BL25" s="787">
        <v>0</v>
      </c>
      <c r="BM25" s="787">
        <v>0</v>
      </c>
      <c r="BN25" s="787">
        <v>0</v>
      </c>
      <c r="BO25" s="787">
        <v>0</v>
      </c>
      <c r="BP25" s="787">
        <v>0</v>
      </c>
      <c r="BQ25" s="787">
        <v>0</v>
      </c>
      <c r="BR25" s="787">
        <v>0</v>
      </c>
      <c r="BS25" s="787">
        <v>0</v>
      </c>
      <c r="BT25" s="787">
        <v>0</v>
      </c>
      <c r="BU25" s="787">
        <v>0</v>
      </c>
      <c r="BV25" s="787">
        <v>0</v>
      </c>
      <c r="BW25" s="789">
        <v>0</v>
      </c>
    </row>
    <row r="26" spans="1:75">
      <c r="A26" s="773" t="s">
        <v>208</v>
      </c>
      <c r="B26" s="774" t="s">
        <v>1104</v>
      </c>
      <c r="C26" s="774" t="s">
        <v>22</v>
      </c>
      <c r="D26" s="774" t="s">
        <v>1098</v>
      </c>
      <c r="E26" s="774" t="s">
        <v>1121</v>
      </c>
      <c r="F26" s="774" t="s">
        <v>1100</v>
      </c>
      <c r="G26" s="774">
        <v>2012</v>
      </c>
      <c r="H26" s="774" t="s">
        <v>1101</v>
      </c>
      <c r="I26" s="774"/>
      <c r="J26" s="774" t="s">
        <v>1122</v>
      </c>
      <c r="K26" s="774" t="s">
        <v>1105</v>
      </c>
      <c r="L26" s="775">
        <v>4</v>
      </c>
      <c r="M26" s="775">
        <v>51.644058758</v>
      </c>
      <c r="N26" s="775">
        <v>255472.87364341001</v>
      </c>
      <c r="O26" s="775">
        <v>0</v>
      </c>
      <c r="P26" s="775">
        <v>40.243746975000001</v>
      </c>
      <c r="Q26" s="775">
        <v>40.243746975000001</v>
      </c>
      <c r="R26" s="775">
        <v>40.243746975000001</v>
      </c>
      <c r="S26" s="775">
        <v>40.243746975000001</v>
      </c>
      <c r="T26" s="775">
        <v>40.243746975000001</v>
      </c>
      <c r="U26" s="775">
        <v>27.771429806</v>
      </c>
      <c r="V26" s="775">
        <v>27.63774106</v>
      </c>
      <c r="W26" s="775">
        <v>27.63774106</v>
      </c>
      <c r="X26" s="775">
        <v>27.63774106</v>
      </c>
      <c r="Y26" s="775">
        <v>26.838868132999998</v>
      </c>
      <c r="Z26" s="775">
        <v>25.080874269999999</v>
      </c>
      <c r="AA26" s="775">
        <v>25.080874269999999</v>
      </c>
      <c r="AB26" s="775">
        <v>0</v>
      </c>
      <c r="AC26" s="775">
        <v>0</v>
      </c>
      <c r="AD26" s="775">
        <v>0</v>
      </c>
      <c r="AE26" s="775">
        <v>0</v>
      </c>
      <c r="AF26" s="775">
        <v>0</v>
      </c>
      <c r="AG26" s="775">
        <v>0</v>
      </c>
      <c r="AH26" s="775">
        <v>0</v>
      </c>
      <c r="AI26" s="775">
        <v>0</v>
      </c>
      <c r="AJ26" s="775">
        <v>0</v>
      </c>
      <c r="AK26" s="775">
        <v>0</v>
      </c>
      <c r="AL26" s="775">
        <v>0</v>
      </c>
      <c r="AM26" s="775">
        <v>0</v>
      </c>
      <c r="AN26" s="775">
        <v>0</v>
      </c>
      <c r="AO26" s="775">
        <v>0</v>
      </c>
      <c r="AP26" s="775">
        <v>0</v>
      </c>
      <c r="AQ26" s="775">
        <v>0</v>
      </c>
      <c r="AR26" s="775">
        <v>0</v>
      </c>
      <c r="AS26" s="776"/>
      <c r="AT26" s="775">
        <v>0</v>
      </c>
      <c r="AU26" s="775">
        <v>199148.55282414501</v>
      </c>
      <c r="AV26" s="775">
        <v>199148.55282414501</v>
      </c>
      <c r="AW26" s="775">
        <v>199148.55282414501</v>
      </c>
      <c r="AX26" s="775">
        <v>199148.55282414501</v>
      </c>
      <c r="AY26" s="775">
        <v>199148.55282414501</v>
      </c>
      <c r="AZ26" s="775">
        <v>160728.84905809001</v>
      </c>
      <c r="BA26" s="775">
        <v>160096.103604804</v>
      </c>
      <c r="BB26" s="775">
        <v>160096.103604804</v>
      </c>
      <c r="BC26" s="775">
        <v>160096.103604804</v>
      </c>
      <c r="BD26" s="775">
        <v>156315.05824971799</v>
      </c>
      <c r="BE26" s="775">
        <v>147994.51775911101</v>
      </c>
      <c r="BF26" s="775">
        <v>147994.51775911101</v>
      </c>
      <c r="BG26" s="775">
        <v>0</v>
      </c>
      <c r="BH26" s="775">
        <v>0</v>
      </c>
      <c r="BI26" s="775">
        <v>0</v>
      </c>
      <c r="BJ26" s="775">
        <v>0</v>
      </c>
      <c r="BK26" s="775">
        <v>0</v>
      </c>
      <c r="BL26" s="775">
        <v>0</v>
      </c>
      <c r="BM26" s="775">
        <v>0</v>
      </c>
      <c r="BN26" s="775">
        <v>0</v>
      </c>
      <c r="BO26" s="775">
        <v>0</v>
      </c>
      <c r="BP26" s="775">
        <v>0</v>
      </c>
      <c r="BQ26" s="775">
        <v>0</v>
      </c>
      <c r="BR26" s="775">
        <v>0</v>
      </c>
      <c r="BS26" s="775">
        <v>0</v>
      </c>
      <c r="BT26" s="775">
        <v>0</v>
      </c>
      <c r="BU26" s="775">
        <v>0</v>
      </c>
      <c r="BV26" s="775">
        <v>0</v>
      </c>
      <c r="BW26" s="777">
        <v>0</v>
      </c>
    </row>
    <row r="27" spans="1:75">
      <c r="A27" s="778" t="s">
        <v>208</v>
      </c>
      <c r="B27" s="779" t="s">
        <v>1104</v>
      </c>
      <c r="C27" s="779" t="s">
        <v>1123</v>
      </c>
      <c r="D27" s="779" t="s">
        <v>1098</v>
      </c>
      <c r="E27" s="779" t="s">
        <v>1121</v>
      </c>
      <c r="F27" s="779" t="s">
        <v>1100</v>
      </c>
      <c r="G27" s="779">
        <v>2012</v>
      </c>
      <c r="H27" s="779" t="s">
        <v>1101</v>
      </c>
      <c r="I27" s="779"/>
      <c r="J27" s="779" t="s">
        <v>1122</v>
      </c>
      <c r="K27" s="779" t="s">
        <v>1105</v>
      </c>
      <c r="L27" s="780">
        <v>2</v>
      </c>
      <c r="M27" s="780">
        <v>1.2610771839999999</v>
      </c>
      <c r="N27" s="780">
        <v>4879.9372525520002</v>
      </c>
      <c r="O27" s="780">
        <v>0</v>
      </c>
      <c r="P27" s="780">
        <v>1.1896250850000001</v>
      </c>
      <c r="Q27" s="780">
        <v>1.1896250850000001</v>
      </c>
      <c r="R27" s="780">
        <v>1.1896250850000001</v>
      </c>
      <c r="S27" s="780">
        <v>0.66446185099999999</v>
      </c>
      <c r="T27" s="780">
        <v>0.66446185099999999</v>
      </c>
      <c r="U27" s="780">
        <v>0.48780215300000002</v>
      </c>
      <c r="V27" s="780">
        <v>0.48780215300000002</v>
      </c>
      <c r="W27" s="780">
        <v>0.48780215300000002</v>
      </c>
      <c r="X27" s="780">
        <v>0.48780215300000002</v>
      </c>
      <c r="Y27" s="780">
        <v>0.48780215300000002</v>
      </c>
      <c r="Z27" s="780">
        <v>0.48780215300000002</v>
      </c>
      <c r="AA27" s="780">
        <v>0.48780215300000002</v>
      </c>
      <c r="AB27" s="780">
        <v>0</v>
      </c>
      <c r="AC27" s="780">
        <v>0</v>
      </c>
      <c r="AD27" s="780">
        <v>0</v>
      </c>
      <c r="AE27" s="780">
        <v>0</v>
      </c>
      <c r="AF27" s="780">
        <v>0</v>
      </c>
      <c r="AG27" s="780">
        <v>0</v>
      </c>
      <c r="AH27" s="780">
        <v>0</v>
      </c>
      <c r="AI27" s="780">
        <v>0</v>
      </c>
      <c r="AJ27" s="780">
        <v>0</v>
      </c>
      <c r="AK27" s="780">
        <v>0</v>
      </c>
      <c r="AL27" s="780">
        <v>0</v>
      </c>
      <c r="AM27" s="780">
        <v>0</v>
      </c>
      <c r="AN27" s="780">
        <v>0</v>
      </c>
      <c r="AO27" s="780">
        <v>0</v>
      </c>
      <c r="AP27" s="780">
        <v>0</v>
      </c>
      <c r="AQ27" s="780">
        <v>0</v>
      </c>
      <c r="AR27" s="780">
        <v>0</v>
      </c>
      <c r="AS27" s="781"/>
      <c r="AT27" s="780">
        <v>0</v>
      </c>
      <c r="AU27" s="780">
        <v>4597.0904000740002</v>
      </c>
      <c r="AV27" s="780">
        <v>4597.0904000740002</v>
      </c>
      <c r="AW27" s="780">
        <v>4597.0904000740002</v>
      </c>
      <c r="AX27" s="780">
        <v>2414.3552500410001</v>
      </c>
      <c r="AY27" s="780">
        <v>2414.3552500410001</v>
      </c>
      <c r="AZ27" s="780">
        <v>1772.4534346559999</v>
      </c>
      <c r="BA27" s="780">
        <v>1772.4534346559999</v>
      </c>
      <c r="BB27" s="780">
        <v>1772.4534346559999</v>
      </c>
      <c r="BC27" s="780">
        <v>1772.4534346559999</v>
      </c>
      <c r="BD27" s="780">
        <v>1772.4534346559999</v>
      </c>
      <c r="BE27" s="780">
        <v>1772.4534346559999</v>
      </c>
      <c r="BF27" s="780">
        <v>1772.4534346559999</v>
      </c>
      <c r="BG27" s="780">
        <v>0</v>
      </c>
      <c r="BH27" s="780">
        <v>0</v>
      </c>
      <c r="BI27" s="780">
        <v>0</v>
      </c>
      <c r="BJ27" s="780">
        <v>0</v>
      </c>
      <c r="BK27" s="780">
        <v>0</v>
      </c>
      <c r="BL27" s="780">
        <v>0</v>
      </c>
      <c r="BM27" s="780">
        <v>0</v>
      </c>
      <c r="BN27" s="780">
        <v>0</v>
      </c>
      <c r="BO27" s="780">
        <v>0</v>
      </c>
      <c r="BP27" s="780">
        <v>0</v>
      </c>
      <c r="BQ27" s="780">
        <v>0</v>
      </c>
      <c r="BR27" s="780">
        <v>0</v>
      </c>
      <c r="BS27" s="780">
        <v>0</v>
      </c>
      <c r="BT27" s="780">
        <v>0</v>
      </c>
      <c r="BU27" s="780">
        <v>0</v>
      </c>
      <c r="BV27" s="780">
        <v>0</v>
      </c>
      <c r="BW27" s="782">
        <v>0</v>
      </c>
    </row>
    <row r="28" spans="1:75">
      <c r="A28" s="778" t="s">
        <v>208</v>
      </c>
      <c r="B28" s="779" t="s">
        <v>1104</v>
      </c>
      <c r="C28" s="779" t="s">
        <v>1124</v>
      </c>
      <c r="D28" s="779" t="s">
        <v>1098</v>
      </c>
      <c r="E28" s="779" t="s">
        <v>1121</v>
      </c>
      <c r="F28" s="779" t="s">
        <v>1100</v>
      </c>
      <c r="G28" s="779">
        <v>2013</v>
      </c>
      <c r="H28" s="779" t="s">
        <v>1101</v>
      </c>
      <c r="I28" s="779"/>
      <c r="J28" s="779" t="s">
        <v>1122</v>
      </c>
      <c r="K28" s="779" t="s">
        <v>1113</v>
      </c>
      <c r="L28" s="780">
        <v>3</v>
      </c>
      <c r="M28" s="780">
        <v>40.281532155999997</v>
      </c>
      <c r="N28" s="780">
        <v>219932.05103879399</v>
      </c>
      <c r="O28" s="780">
        <v>0</v>
      </c>
      <c r="P28" s="780">
        <v>0</v>
      </c>
      <c r="Q28" s="780">
        <v>26.438029868000001</v>
      </c>
      <c r="R28" s="780">
        <v>26.438029868000001</v>
      </c>
      <c r="S28" s="780">
        <v>26.438029868000001</v>
      </c>
      <c r="T28" s="780">
        <v>26.438029868000001</v>
      </c>
      <c r="U28" s="780">
        <v>0</v>
      </c>
      <c r="V28" s="780">
        <v>0</v>
      </c>
      <c r="W28" s="780">
        <v>0</v>
      </c>
      <c r="X28" s="780">
        <v>0</v>
      </c>
      <c r="Y28" s="780">
        <v>0</v>
      </c>
      <c r="Z28" s="780">
        <v>0</v>
      </c>
      <c r="AA28" s="780">
        <v>0</v>
      </c>
      <c r="AB28" s="780">
        <v>0</v>
      </c>
      <c r="AC28" s="780">
        <v>0</v>
      </c>
      <c r="AD28" s="780">
        <v>0</v>
      </c>
      <c r="AE28" s="780">
        <v>0</v>
      </c>
      <c r="AF28" s="780">
        <v>0</v>
      </c>
      <c r="AG28" s="780">
        <v>0</v>
      </c>
      <c r="AH28" s="780">
        <v>0</v>
      </c>
      <c r="AI28" s="780">
        <v>0</v>
      </c>
      <c r="AJ28" s="780">
        <v>0</v>
      </c>
      <c r="AK28" s="780">
        <v>0</v>
      </c>
      <c r="AL28" s="780">
        <v>0</v>
      </c>
      <c r="AM28" s="780">
        <v>0</v>
      </c>
      <c r="AN28" s="780">
        <v>0</v>
      </c>
      <c r="AO28" s="780">
        <v>0</v>
      </c>
      <c r="AP28" s="780">
        <v>0</v>
      </c>
      <c r="AQ28" s="780">
        <v>0</v>
      </c>
      <c r="AR28" s="780">
        <v>0</v>
      </c>
      <c r="AS28" s="781"/>
      <c r="AT28" s="780">
        <v>0</v>
      </c>
      <c r="AU28" s="780">
        <v>0</v>
      </c>
      <c r="AV28" s="780">
        <v>145352.30339092301</v>
      </c>
      <c r="AW28" s="780">
        <v>145352.30339092301</v>
      </c>
      <c r="AX28" s="780">
        <v>145352.30339092301</v>
      </c>
      <c r="AY28" s="780">
        <v>145352.30339092301</v>
      </c>
      <c r="AZ28" s="780">
        <v>0</v>
      </c>
      <c r="BA28" s="780">
        <v>0</v>
      </c>
      <c r="BB28" s="780">
        <v>0</v>
      </c>
      <c r="BC28" s="780">
        <v>0</v>
      </c>
      <c r="BD28" s="780">
        <v>0</v>
      </c>
      <c r="BE28" s="780">
        <v>0</v>
      </c>
      <c r="BF28" s="780">
        <v>0</v>
      </c>
      <c r="BG28" s="780">
        <v>0</v>
      </c>
      <c r="BH28" s="780">
        <v>0</v>
      </c>
      <c r="BI28" s="780">
        <v>0</v>
      </c>
      <c r="BJ28" s="780">
        <v>0</v>
      </c>
      <c r="BK28" s="780">
        <v>0</v>
      </c>
      <c r="BL28" s="780">
        <v>0</v>
      </c>
      <c r="BM28" s="780">
        <v>0</v>
      </c>
      <c r="BN28" s="780">
        <v>0</v>
      </c>
      <c r="BO28" s="780">
        <v>0</v>
      </c>
      <c r="BP28" s="780">
        <v>0</v>
      </c>
      <c r="BQ28" s="780">
        <v>0</v>
      </c>
      <c r="BR28" s="780">
        <v>0</v>
      </c>
      <c r="BS28" s="780">
        <v>0</v>
      </c>
      <c r="BT28" s="780">
        <v>0</v>
      </c>
      <c r="BU28" s="780">
        <v>0</v>
      </c>
      <c r="BV28" s="780">
        <v>0</v>
      </c>
      <c r="BW28" s="782">
        <v>0</v>
      </c>
    </row>
    <row r="29" spans="1:75">
      <c r="A29" s="778" t="s">
        <v>208</v>
      </c>
      <c r="B29" s="779" t="s">
        <v>1104</v>
      </c>
      <c r="C29" s="779" t="s">
        <v>24</v>
      </c>
      <c r="D29" s="779" t="s">
        <v>1098</v>
      </c>
      <c r="E29" s="779" t="s">
        <v>1121</v>
      </c>
      <c r="F29" s="779" t="s">
        <v>1100</v>
      </c>
      <c r="G29" s="779">
        <v>2013</v>
      </c>
      <c r="H29" s="779" t="s">
        <v>1101</v>
      </c>
      <c r="I29" s="779"/>
      <c r="J29" s="779" t="s">
        <v>1122</v>
      </c>
      <c r="K29" s="779" t="s">
        <v>1103</v>
      </c>
      <c r="L29" s="780">
        <v>1</v>
      </c>
      <c r="M29" s="780">
        <v>9.9213163869999992</v>
      </c>
      <c r="N29" s="780">
        <v>25250.519</v>
      </c>
      <c r="O29" s="780">
        <v>0</v>
      </c>
      <c r="P29" s="780">
        <v>0</v>
      </c>
      <c r="Q29" s="780">
        <v>5.3575108489999996</v>
      </c>
      <c r="R29" s="780">
        <v>5.3575108489999996</v>
      </c>
      <c r="S29" s="780">
        <v>5.3575108489999996</v>
      </c>
      <c r="T29" s="780">
        <v>5.3575108489999996</v>
      </c>
      <c r="U29" s="780">
        <v>5.3575108489999996</v>
      </c>
      <c r="V29" s="780">
        <v>5.3575108489999996</v>
      </c>
      <c r="W29" s="780">
        <v>5.3575108489999996</v>
      </c>
      <c r="X29" s="780">
        <v>5.3575108489999996</v>
      </c>
      <c r="Y29" s="780">
        <v>4.0103188489999999</v>
      </c>
      <c r="Z29" s="780">
        <v>4.0103188489999999</v>
      </c>
      <c r="AA29" s="780">
        <v>4.0103188489999999</v>
      </c>
      <c r="AB29" s="780">
        <v>4.0103188489999999</v>
      </c>
      <c r="AC29" s="780">
        <v>4.0103188489999999</v>
      </c>
      <c r="AD29" s="780">
        <v>4.0103188489999999</v>
      </c>
      <c r="AE29" s="780">
        <v>4.0103188489999999</v>
      </c>
      <c r="AF29" s="780">
        <v>0</v>
      </c>
      <c r="AG29" s="780">
        <v>0</v>
      </c>
      <c r="AH29" s="780">
        <v>0</v>
      </c>
      <c r="AI29" s="780">
        <v>0</v>
      </c>
      <c r="AJ29" s="780">
        <v>0</v>
      </c>
      <c r="AK29" s="780">
        <v>0</v>
      </c>
      <c r="AL29" s="780">
        <v>0</v>
      </c>
      <c r="AM29" s="780">
        <v>0</v>
      </c>
      <c r="AN29" s="780">
        <v>0</v>
      </c>
      <c r="AO29" s="780">
        <v>0</v>
      </c>
      <c r="AP29" s="780">
        <v>0</v>
      </c>
      <c r="AQ29" s="780">
        <v>0</v>
      </c>
      <c r="AR29" s="780">
        <v>0</v>
      </c>
      <c r="AS29" s="781"/>
      <c r="AT29" s="780">
        <v>0</v>
      </c>
      <c r="AU29" s="780">
        <v>0</v>
      </c>
      <c r="AV29" s="780">
        <v>13635.28026</v>
      </c>
      <c r="AW29" s="780">
        <v>13635.28026</v>
      </c>
      <c r="AX29" s="780">
        <v>13635.28026</v>
      </c>
      <c r="AY29" s="780">
        <v>13635.28026</v>
      </c>
      <c r="AZ29" s="780">
        <v>13635.28026</v>
      </c>
      <c r="BA29" s="780">
        <v>13635.28026</v>
      </c>
      <c r="BB29" s="780">
        <v>13635.28026</v>
      </c>
      <c r="BC29" s="780">
        <v>13635.28026</v>
      </c>
      <c r="BD29" s="780">
        <v>9182.5482599999996</v>
      </c>
      <c r="BE29" s="780">
        <v>9182.5482599999996</v>
      </c>
      <c r="BF29" s="780">
        <v>9182.5482599999996</v>
      </c>
      <c r="BG29" s="780">
        <v>9182.5482599999996</v>
      </c>
      <c r="BH29" s="780">
        <v>9182.5482599999996</v>
      </c>
      <c r="BI29" s="780">
        <v>9182.5482599999996</v>
      </c>
      <c r="BJ29" s="780">
        <v>9182.5482599999996</v>
      </c>
      <c r="BK29" s="780">
        <v>0</v>
      </c>
      <c r="BL29" s="780">
        <v>0</v>
      </c>
      <c r="BM29" s="780">
        <v>0</v>
      </c>
      <c r="BN29" s="780">
        <v>0</v>
      </c>
      <c r="BO29" s="780">
        <v>0</v>
      </c>
      <c r="BP29" s="780">
        <v>0</v>
      </c>
      <c r="BQ29" s="780">
        <v>0</v>
      </c>
      <c r="BR29" s="780">
        <v>0</v>
      </c>
      <c r="BS29" s="780">
        <v>0</v>
      </c>
      <c r="BT29" s="780">
        <v>0</v>
      </c>
      <c r="BU29" s="780">
        <v>0</v>
      </c>
      <c r="BV29" s="780">
        <v>0</v>
      </c>
      <c r="BW29" s="782">
        <v>0</v>
      </c>
    </row>
    <row r="30" spans="1:75">
      <c r="A30" s="778" t="s">
        <v>208</v>
      </c>
      <c r="B30" s="779" t="s">
        <v>1104</v>
      </c>
      <c r="C30" s="779" t="s">
        <v>22</v>
      </c>
      <c r="D30" s="779" t="s">
        <v>1098</v>
      </c>
      <c r="E30" s="779" t="s">
        <v>1121</v>
      </c>
      <c r="F30" s="779" t="s">
        <v>1100</v>
      </c>
      <c r="G30" s="779">
        <v>2013</v>
      </c>
      <c r="H30" s="779" t="s">
        <v>1101</v>
      </c>
      <c r="I30" s="779"/>
      <c r="J30" s="779" t="s">
        <v>1122</v>
      </c>
      <c r="K30" s="779" t="s">
        <v>1105</v>
      </c>
      <c r="L30" s="780">
        <v>68</v>
      </c>
      <c r="M30" s="780">
        <v>404.88117141599997</v>
      </c>
      <c r="N30" s="780">
        <v>2003723.8994865301</v>
      </c>
      <c r="O30" s="780">
        <v>0</v>
      </c>
      <c r="P30" s="780">
        <v>0</v>
      </c>
      <c r="Q30" s="780">
        <v>284.065187315</v>
      </c>
      <c r="R30" s="780">
        <v>284.065187315</v>
      </c>
      <c r="S30" s="780">
        <v>284.065187315</v>
      </c>
      <c r="T30" s="780">
        <v>284.065187315</v>
      </c>
      <c r="U30" s="780">
        <v>281.81187989099999</v>
      </c>
      <c r="V30" s="780">
        <v>279.63799772499999</v>
      </c>
      <c r="W30" s="780">
        <v>279.63799772499999</v>
      </c>
      <c r="X30" s="780">
        <v>279.54245712400001</v>
      </c>
      <c r="Y30" s="780">
        <v>277.47890975299998</v>
      </c>
      <c r="Z30" s="780">
        <v>261.631839641</v>
      </c>
      <c r="AA30" s="780">
        <v>242.55265632800001</v>
      </c>
      <c r="AB30" s="780">
        <v>241.760484967</v>
      </c>
      <c r="AC30" s="780">
        <v>110.120763591</v>
      </c>
      <c r="AD30" s="780">
        <v>110.120763591</v>
      </c>
      <c r="AE30" s="780">
        <v>110.120763591</v>
      </c>
      <c r="AF30" s="780">
        <v>101.077471113</v>
      </c>
      <c r="AG30" s="780">
        <v>57.469666418999999</v>
      </c>
      <c r="AH30" s="780">
        <v>55.916919960999998</v>
      </c>
      <c r="AI30" s="780">
        <v>55.916919960999998</v>
      </c>
      <c r="AJ30" s="780">
        <v>55.916919960999998</v>
      </c>
      <c r="AK30" s="780">
        <v>0</v>
      </c>
      <c r="AL30" s="780">
        <v>0</v>
      </c>
      <c r="AM30" s="780">
        <v>0</v>
      </c>
      <c r="AN30" s="780">
        <v>0</v>
      </c>
      <c r="AO30" s="780">
        <v>0</v>
      </c>
      <c r="AP30" s="780">
        <v>0</v>
      </c>
      <c r="AQ30" s="780">
        <v>0</v>
      </c>
      <c r="AR30" s="780">
        <v>0</v>
      </c>
      <c r="AS30" s="781"/>
      <c r="AT30" s="780">
        <v>0</v>
      </c>
      <c r="AU30" s="780">
        <v>0</v>
      </c>
      <c r="AV30" s="780">
        <v>1418754.0973284</v>
      </c>
      <c r="AW30" s="780">
        <v>1418754.0973284</v>
      </c>
      <c r="AX30" s="780">
        <v>1418754.0973284</v>
      </c>
      <c r="AY30" s="780">
        <v>1418754.0973284</v>
      </c>
      <c r="AZ30" s="780">
        <v>1411702.00203866</v>
      </c>
      <c r="BA30" s="780">
        <v>1401472.10243102</v>
      </c>
      <c r="BB30" s="780">
        <v>1401472.10243102</v>
      </c>
      <c r="BC30" s="780">
        <v>1396536.7045050501</v>
      </c>
      <c r="BD30" s="780">
        <v>1387526.0858360201</v>
      </c>
      <c r="BE30" s="780">
        <v>1312952.6159117799</v>
      </c>
      <c r="BF30" s="780">
        <v>1180813.5501053601</v>
      </c>
      <c r="BG30" s="780">
        <v>1139891.88048291</v>
      </c>
      <c r="BH30" s="780">
        <v>382617.15068255598</v>
      </c>
      <c r="BI30" s="780">
        <v>382617.15068255598</v>
      </c>
      <c r="BJ30" s="780">
        <v>382617.15068255598</v>
      </c>
      <c r="BK30" s="780">
        <v>323347.98181666498</v>
      </c>
      <c r="BL30" s="780">
        <v>69477.707737135002</v>
      </c>
      <c r="BM30" s="780">
        <v>66974.795780822998</v>
      </c>
      <c r="BN30" s="780">
        <v>66974.795780822998</v>
      </c>
      <c r="BO30" s="780">
        <v>66974.795780822998</v>
      </c>
      <c r="BP30" s="780">
        <v>0</v>
      </c>
      <c r="BQ30" s="780">
        <v>0</v>
      </c>
      <c r="BR30" s="780">
        <v>0</v>
      </c>
      <c r="BS30" s="780">
        <v>0</v>
      </c>
      <c r="BT30" s="780">
        <v>0</v>
      </c>
      <c r="BU30" s="780">
        <v>0</v>
      </c>
      <c r="BV30" s="780">
        <v>0</v>
      </c>
      <c r="BW30" s="782">
        <v>0</v>
      </c>
    </row>
    <row r="31" spans="1:75">
      <c r="A31" s="778" t="s">
        <v>208</v>
      </c>
      <c r="B31" s="779" t="s">
        <v>1104</v>
      </c>
      <c r="C31" s="779" t="s">
        <v>1123</v>
      </c>
      <c r="D31" s="779" t="s">
        <v>1098</v>
      </c>
      <c r="E31" s="779" t="s">
        <v>1121</v>
      </c>
      <c r="F31" s="779" t="s">
        <v>1100</v>
      </c>
      <c r="G31" s="779">
        <v>2013</v>
      </c>
      <c r="H31" s="779" t="s">
        <v>1101</v>
      </c>
      <c r="I31" s="779"/>
      <c r="J31" s="779" t="s">
        <v>1122</v>
      </c>
      <c r="K31" s="779" t="s">
        <v>1105</v>
      </c>
      <c r="L31" s="780">
        <v>110</v>
      </c>
      <c r="M31" s="780">
        <v>103.347497644</v>
      </c>
      <c r="N31" s="780">
        <v>343086.746660456</v>
      </c>
      <c r="O31" s="780">
        <v>0</v>
      </c>
      <c r="P31" s="780">
        <v>0</v>
      </c>
      <c r="Q31" s="780">
        <v>97.616202373999997</v>
      </c>
      <c r="R31" s="780">
        <v>97.616202373999997</v>
      </c>
      <c r="S31" s="780">
        <v>93.993197047999999</v>
      </c>
      <c r="T31" s="780">
        <v>87.181101839999997</v>
      </c>
      <c r="U31" s="780">
        <v>32.617665606000003</v>
      </c>
      <c r="V31" s="780">
        <v>31.941110055999999</v>
      </c>
      <c r="W31" s="780">
        <v>31.941110055999999</v>
      </c>
      <c r="X31" s="780">
        <v>31.941110055999999</v>
      </c>
      <c r="Y31" s="780">
        <v>31.941110055999999</v>
      </c>
      <c r="Z31" s="780">
        <v>31.941110055999999</v>
      </c>
      <c r="AA31" s="780">
        <v>30.031378256</v>
      </c>
      <c r="AB31" s="780">
        <v>29.667729648000002</v>
      </c>
      <c r="AC31" s="780">
        <v>0</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1"/>
      <c r="AT31" s="780">
        <v>0</v>
      </c>
      <c r="AU31" s="780">
        <v>0</v>
      </c>
      <c r="AV31" s="780">
        <v>323829.39511427301</v>
      </c>
      <c r="AW31" s="780">
        <v>323829.39511427301</v>
      </c>
      <c r="AX31" s="780">
        <v>310969.16801717598</v>
      </c>
      <c r="AY31" s="780">
        <v>284181.22364387999</v>
      </c>
      <c r="AZ31" s="780">
        <v>115916.96023813399</v>
      </c>
      <c r="BA31" s="780">
        <v>113637.770557258</v>
      </c>
      <c r="BB31" s="780">
        <v>113637.770557258</v>
      </c>
      <c r="BC31" s="780">
        <v>113637.770557258</v>
      </c>
      <c r="BD31" s="780">
        <v>113637.770557258</v>
      </c>
      <c r="BE31" s="780">
        <v>113637.770557258</v>
      </c>
      <c r="BF31" s="780">
        <v>96312.922589815003</v>
      </c>
      <c r="BG31" s="780">
        <v>94911.611544205996</v>
      </c>
      <c r="BH31" s="780">
        <v>0</v>
      </c>
      <c r="BI31" s="780">
        <v>0</v>
      </c>
      <c r="BJ31" s="780">
        <v>0</v>
      </c>
      <c r="BK31" s="780">
        <v>0</v>
      </c>
      <c r="BL31" s="780">
        <v>0</v>
      </c>
      <c r="BM31" s="780">
        <v>0</v>
      </c>
      <c r="BN31" s="780">
        <v>0</v>
      </c>
      <c r="BO31" s="780">
        <v>0</v>
      </c>
      <c r="BP31" s="780">
        <v>0</v>
      </c>
      <c r="BQ31" s="780">
        <v>0</v>
      </c>
      <c r="BR31" s="780">
        <v>0</v>
      </c>
      <c r="BS31" s="780">
        <v>0</v>
      </c>
      <c r="BT31" s="780">
        <v>0</v>
      </c>
      <c r="BU31" s="780">
        <v>0</v>
      </c>
      <c r="BV31" s="780">
        <v>0</v>
      </c>
      <c r="BW31" s="782">
        <v>0</v>
      </c>
    </row>
    <row r="32" spans="1:75">
      <c r="A32" s="778" t="s">
        <v>208</v>
      </c>
      <c r="B32" s="779" t="s">
        <v>1108</v>
      </c>
      <c r="C32" s="779" t="s">
        <v>1125</v>
      </c>
      <c r="D32" s="779" t="s">
        <v>1098</v>
      </c>
      <c r="E32" s="779" t="s">
        <v>29</v>
      </c>
      <c r="F32" s="779" t="s">
        <v>1100</v>
      </c>
      <c r="G32" s="779">
        <v>2012</v>
      </c>
      <c r="H32" s="779" t="s">
        <v>1101</v>
      </c>
      <c r="I32" s="779"/>
      <c r="J32" s="779" t="s">
        <v>1117</v>
      </c>
      <c r="K32" s="779" t="s">
        <v>1109</v>
      </c>
      <c r="L32" s="780">
        <v>22</v>
      </c>
      <c r="M32" s="780">
        <v>8.8963929309999994</v>
      </c>
      <c r="N32" s="780">
        <v>14703.253105386</v>
      </c>
      <c r="O32" s="780">
        <v>0</v>
      </c>
      <c r="P32" s="780">
        <v>3.9857394919999991</v>
      </c>
      <c r="Q32" s="780">
        <v>3.9857394919999991</v>
      </c>
      <c r="R32" s="780">
        <v>3.9857394919999991</v>
      </c>
      <c r="S32" s="780">
        <v>3.9857394919999991</v>
      </c>
      <c r="T32" s="780">
        <v>3.9857394919999991</v>
      </c>
      <c r="U32" s="780">
        <v>3.9857394919999991</v>
      </c>
      <c r="V32" s="780">
        <v>3.9857394919999991</v>
      </c>
      <c r="W32" s="780">
        <v>3.9857394919999991</v>
      </c>
      <c r="X32" s="780">
        <v>3.9857394919999991</v>
      </c>
      <c r="Y32" s="780">
        <v>3.9857394919999991</v>
      </c>
      <c r="Z32" s="780">
        <v>3.9857394919999991</v>
      </c>
      <c r="AA32" s="780">
        <v>3.9857394919999991</v>
      </c>
      <c r="AB32" s="780">
        <v>3.9857394919999991</v>
      </c>
      <c r="AC32" s="780">
        <v>3.9857394919999991</v>
      </c>
      <c r="AD32" s="780">
        <v>3.9857394919999991</v>
      </c>
      <c r="AE32" s="780">
        <v>3.9857394919999991</v>
      </c>
      <c r="AF32" s="780">
        <v>3.9857394919999991</v>
      </c>
      <c r="AG32" s="780">
        <v>3.9857394919999991</v>
      </c>
      <c r="AH32" s="780">
        <v>3.9857394919999991</v>
      </c>
      <c r="AI32" s="780">
        <v>2.756945349</v>
      </c>
      <c r="AJ32" s="780">
        <v>0</v>
      </c>
      <c r="AK32" s="780">
        <v>0</v>
      </c>
      <c r="AL32" s="780">
        <v>0</v>
      </c>
      <c r="AM32" s="780">
        <v>0</v>
      </c>
      <c r="AN32" s="780">
        <v>0</v>
      </c>
      <c r="AO32" s="780">
        <v>0</v>
      </c>
      <c r="AP32" s="780">
        <v>0</v>
      </c>
      <c r="AQ32" s="780">
        <v>0</v>
      </c>
      <c r="AR32" s="780">
        <v>0</v>
      </c>
      <c r="AS32" s="781"/>
      <c r="AT32" s="780">
        <v>0</v>
      </c>
      <c r="AU32" s="780">
        <v>7294.7129221159994</v>
      </c>
      <c r="AV32" s="780">
        <v>7294.7129221159994</v>
      </c>
      <c r="AW32" s="780">
        <v>7294.7129221159994</v>
      </c>
      <c r="AX32" s="780">
        <v>7294.7129221159994</v>
      </c>
      <c r="AY32" s="780">
        <v>7294.7129221159994</v>
      </c>
      <c r="AZ32" s="780">
        <v>7294.7129221159994</v>
      </c>
      <c r="BA32" s="780">
        <v>7294.7129221159994</v>
      </c>
      <c r="BB32" s="780">
        <v>7294.7129221159994</v>
      </c>
      <c r="BC32" s="780">
        <v>7294.7129221159994</v>
      </c>
      <c r="BD32" s="780">
        <v>7294.7129221159994</v>
      </c>
      <c r="BE32" s="780">
        <v>7294.7129221159994</v>
      </c>
      <c r="BF32" s="780">
        <v>7294.7129221159994</v>
      </c>
      <c r="BG32" s="780">
        <v>7294.7129221159994</v>
      </c>
      <c r="BH32" s="780">
        <v>7294.7129221159994</v>
      </c>
      <c r="BI32" s="780">
        <v>7294.7129221159994</v>
      </c>
      <c r="BJ32" s="780">
        <v>7294.7129221159994</v>
      </c>
      <c r="BK32" s="780">
        <v>7294.7129221159994</v>
      </c>
      <c r="BL32" s="780">
        <v>7294.7129221159994</v>
      </c>
      <c r="BM32" s="780">
        <v>6069.7271199979996</v>
      </c>
      <c r="BN32" s="780">
        <v>0</v>
      </c>
      <c r="BO32" s="780">
        <v>0</v>
      </c>
      <c r="BP32" s="780">
        <v>0</v>
      </c>
      <c r="BQ32" s="780">
        <v>0</v>
      </c>
      <c r="BR32" s="780">
        <v>0</v>
      </c>
      <c r="BS32" s="780">
        <v>0</v>
      </c>
      <c r="BT32" s="780">
        <v>0</v>
      </c>
      <c r="BU32" s="780">
        <v>0</v>
      </c>
      <c r="BV32" s="780">
        <v>0</v>
      </c>
      <c r="BW32" s="782">
        <v>0</v>
      </c>
    </row>
    <row r="33" spans="1:75">
      <c r="A33" s="778" t="s">
        <v>208</v>
      </c>
      <c r="B33" s="779" t="s">
        <v>1108</v>
      </c>
      <c r="C33" s="779" t="s">
        <v>1125</v>
      </c>
      <c r="D33" s="779" t="s">
        <v>1098</v>
      </c>
      <c r="E33" s="779" t="s">
        <v>29</v>
      </c>
      <c r="F33" s="779" t="s">
        <v>1100</v>
      </c>
      <c r="G33" s="779">
        <v>2012</v>
      </c>
      <c r="H33" s="779" t="s">
        <v>1101</v>
      </c>
      <c r="I33" s="779"/>
      <c r="J33" s="779" t="s">
        <v>1117</v>
      </c>
      <c r="K33" s="779" t="s">
        <v>1109</v>
      </c>
      <c r="L33" s="780">
        <v>0.13213051927965713</v>
      </c>
      <c r="M33" s="780">
        <v>6.2250446124906531E-2</v>
      </c>
      <c r="N33" s="780">
        <v>112.40374174167407</v>
      </c>
      <c r="O33" s="780">
        <v>0</v>
      </c>
      <c r="P33" s="780">
        <v>2.6970118414811794E-2</v>
      </c>
      <c r="Q33" s="780">
        <v>2.6970118414811794E-2</v>
      </c>
      <c r="R33" s="780">
        <v>2.6970118414811794E-2</v>
      </c>
      <c r="S33" s="780">
        <v>2.6970118414811794E-2</v>
      </c>
      <c r="T33" s="780">
        <v>2.6970118414811794E-2</v>
      </c>
      <c r="U33" s="780">
        <v>2.6970118414811794E-2</v>
      </c>
      <c r="V33" s="780">
        <v>2.6970118414811794E-2</v>
      </c>
      <c r="W33" s="780">
        <v>2.6970118414811794E-2</v>
      </c>
      <c r="X33" s="780">
        <v>2.6970118414811794E-2</v>
      </c>
      <c r="Y33" s="780">
        <v>2.6970118414811794E-2</v>
      </c>
      <c r="Z33" s="780">
        <v>2.6970118414811794E-2</v>
      </c>
      <c r="AA33" s="780">
        <v>2.6970118414811794E-2</v>
      </c>
      <c r="AB33" s="780">
        <v>2.6970118414811794E-2</v>
      </c>
      <c r="AC33" s="780">
        <v>2.6970118414811794E-2</v>
      </c>
      <c r="AD33" s="780">
        <v>2.6970118414811794E-2</v>
      </c>
      <c r="AE33" s="780">
        <v>2.6970118414811794E-2</v>
      </c>
      <c r="AF33" s="780">
        <v>2.6970118414811794E-2</v>
      </c>
      <c r="AG33" s="780">
        <v>2.6970118414811794E-2</v>
      </c>
      <c r="AH33" s="780">
        <v>2.6970118414811794E-2</v>
      </c>
      <c r="AI33" s="780">
        <v>2.318123949142703E-2</v>
      </c>
      <c r="AJ33" s="780">
        <v>0</v>
      </c>
      <c r="AK33" s="780">
        <v>0</v>
      </c>
      <c r="AL33" s="780">
        <v>0</v>
      </c>
      <c r="AM33" s="780">
        <v>0</v>
      </c>
      <c r="AN33" s="780">
        <v>0</v>
      </c>
      <c r="AO33" s="780">
        <v>0</v>
      </c>
      <c r="AP33" s="780">
        <v>0</v>
      </c>
      <c r="AQ33" s="780">
        <v>0</v>
      </c>
      <c r="AR33" s="780">
        <v>0</v>
      </c>
      <c r="AS33" s="781"/>
      <c r="AT33" s="780">
        <v>0</v>
      </c>
      <c r="AU33" s="780">
        <v>54.833802103957183</v>
      </c>
      <c r="AV33" s="780">
        <v>54.833802103957183</v>
      </c>
      <c r="AW33" s="780">
        <v>54.833802103957183</v>
      </c>
      <c r="AX33" s="780">
        <v>54.833802103957183</v>
      </c>
      <c r="AY33" s="780">
        <v>54.833802103957183</v>
      </c>
      <c r="AZ33" s="780">
        <v>54.833802103957183</v>
      </c>
      <c r="BA33" s="780">
        <v>54.833802103957183</v>
      </c>
      <c r="BB33" s="780">
        <v>54.833802103957183</v>
      </c>
      <c r="BC33" s="780">
        <v>54.833802103957183</v>
      </c>
      <c r="BD33" s="780">
        <v>54.833802103957183</v>
      </c>
      <c r="BE33" s="780">
        <v>54.833802103957183</v>
      </c>
      <c r="BF33" s="780">
        <v>54.833802103957183</v>
      </c>
      <c r="BG33" s="780">
        <v>54.833802103957183</v>
      </c>
      <c r="BH33" s="780">
        <v>54.833802103957183</v>
      </c>
      <c r="BI33" s="780">
        <v>54.833802103957183</v>
      </c>
      <c r="BJ33" s="780">
        <v>54.833802103957183</v>
      </c>
      <c r="BK33" s="780">
        <v>54.833802103957183</v>
      </c>
      <c r="BL33" s="780">
        <v>54.833802103957183</v>
      </c>
      <c r="BM33" s="780">
        <v>51.036121579620065</v>
      </c>
      <c r="BN33" s="780">
        <v>0</v>
      </c>
      <c r="BO33" s="780">
        <v>0</v>
      </c>
      <c r="BP33" s="780">
        <v>0</v>
      </c>
      <c r="BQ33" s="780">
        <v>0</v>
      </c>
      <c r="BR33" s="780">
        <v>0</v>
      </c>
      <c r="BS33" s="780">
        <v>0</v>
      </c>
      <c r="BT33" s="780">
        <v>0</v>
      </c>
      <c r="BU33" s="780">
        <v>0</v>
      </c>
      <c r="BV33" s="780">
        <v>0</v>
      </c>
      <c r="BW33" s="782">
        <v>0</v>
      </c>
    </row>
    <row r="34" spans="1:75">
      <c r="A34" s="778" t="s">
        <v>208</v>
      </c>
      <c r="B34" s="779" t="s">
        <v>1108</v>
      </c>
      <c r="C34" s="779" t="s">
        <v>1126</v>
      </c>
      <c r="D34" s="779" t="s">
        <v>1098</v>
      </c>
      <c r="E34" s="779" t="s">
        <v>29</v>
      </c>
      <c r="F34" s="779" t="s">
        <v>1100</v>
      </c>
      <c r="G34" s="779">
        <v>2013</v>
      </c>
      <c r="H34" s="779" t="s">
        <v>1101</v>
      </c>
      <c r="I34" s="779"/>
      <c r="J34" s="779" t="s">
        <v>1127</v>
      </c>
      <c r="K34" s="779" t="s">
        <v>1115</v>
      </c>
      <c r="L34" s="780">
        <v>2291.7780061029998</v>
      </c>
      <c r="M34" s="780">
        <v>3.0635609719999999</v>
      </c>
      <c r="N34" s="780">
        <v>45203.460602247003</v>
      </c>
      <c r="O34" s="780">
        <v>0</v>
      </c>
      <c r="P34" s="780">
        <v>0</v>
      </c>
      <c r="Q34" s="780">
        <v>3.4128377250000002</v>
      </c>
      <c r="R34" s="780">
        <v>3.4128377250000002</v>
      </c>
      <c r="S34" s="780">
        <v>3.289652486</v>
      </c>
      <c r="T34" s="780">
        <v>2.820048501</v>
      </c>
      <c r="U34" s="780">
        <v>2.820048501</v>
      </c>
      <c r="V34" s="780">
        <v>2.820048501</v>
      </c>
      <c r="W34" s="780">
        <v>2.820048501</v>
      </c>
      <c r="X34" s="780">
        <v>2.8161024750000001</v>
      </c>
      <c r="Y34" s="780">
        <v>2.106281557</v>
      </c>
      <c r="Z34" s="780">
        <v>2.106281557</v>
      </c>
      <c r="AA34" s="780">
        <v>1.691904141</v>
      </c>
      <c r="AB34" s="780">
        <v>1.6918567929999999</v>
      </c>
      <c r="AC34" s="780">
        <v>1.6918567929999999</v>
      </c>
      <c r="AD34" s="780">
        <v>1.6893345609999999</v>
      </c>
      <c r="AE34" s="780">
        <v>1.6893345609999999</v>
      </c>
      <c r="AF34" s="780">
        <v>1.687268371</v>
      </c>
      <c r="AG34" s="780">
        <v>1.635129606</v>
      </c>
      <c r="AH34" s="780">
        <v>0.95978479900000002</v>
      </c>
      <c r="AI34" s="780">
        <v>0.95978479900000002</v>
      </c>
      <c r="AJ34" s="780">
        <v>0.95978479900000002</v>
      </c>
      <c r="AK34" s="780">
        <v>0</v>
      </c>
      <c r="AL34" s="780">
        <v>0</v>
      </c>
      <c r="AM34" s="780">
        <v>0</v>
      </c>
      <c r="AN34" s="780">
        <v>0</v>
      </c>
      <c r="AO34" s="780">
        <v>0</v>
      </c>
      <c r="AP34" s="780">
        <v>0</v>
      </c>
      <c r="AQ34" s="780">
        <v>0</v>
      </c>
      <c r="AR34" s="780">
        <v>0</v>
      </c>
      <c r="AS34" s="781"/>
      <c r="AT34" s="780">
        <v>0</v>
      </c>
      <c r="AU34" s="780">
        <v>0</v>
      </c>
      <c r="AV34" s="780">
        <v>50920.280790627003</v>
      </c>
      <c r="AW34" s="780">
        <v>50920.280790627003</v>
      </c>
      <c r="AX34" s="780">
        <v>48958.023081507999</v>
      </c>
      <c r="AY34" s="780">
        <v>41477.548576850997</v>
      </c>
      <c r="AZ34" s="780">
        <v>41477.548576850997</v>
      </c>
      <c r="BA34" s="780">
        <v>41477.548576850997</v>
      </c>
      <c r="BB34" s="780">
        <v>41477.548576850997</v>
      </c>
      <c r="BC34" s="780">
        <v>41442.981393417002</v>
      </c>
      <c r="BD34" s="780">
        <v>30136.013293159001</v>
      </c>
      <c r="BE34" s="780">
        <v>30136.013293159001</v>
      </c>
      <c r="BF34" s="780">
        <v>27401.053318893999</v>
      </c>
      <c r="BG34" s="780">
        <v>27010.850267585</v>
      </c>
      <c r="BH34" s="780">
        <v>27010.850267585</v>
      </c>
      <c r="BI34" s="780">
        <v>26899.812755596002</v>
      </c>
      <c r="BJ34" s="780">
        <v>26899.812755596002</v>
      </c>
      <c r="BK34" s="780">
        <v>26877.046261914998</v>
      </c>
      <c r="BL34" s="780">
        <v>26046.510930348999</v>
      </c>
      <c r="BM34" s="780">
        <v>15288.724005422</v>
      </c>
      <c r="BN34" s="780">
        <v>15288.724005422</v>
      </c>
      <c r="BO34" s="780">
        <v>15288.724005422</v>
      </c>
      <c r="BP34" s="780">
        <v>0</v>
      </c>
      <c r="BQ34" s="780">
        <v>0</v>
      </c>
      <c r="BR34" s="780">
        <v>0</v>
      </c>
      <c r="BS34" s="780">
        <v>0</v>
      </c>
      <c r="BT34" s="780">
        <v>0</v>
      </c>
      <c r="BU34" s="780">
        <v>0</v>
      </c>
      <c r="BV34" s="780">
        <v>0</v>
      </c>
      <c r="BW34" s="782">
        <v>0</v>
      </c>
    </row>
    <row r="35" spans="1:75">
      <c r="A35" s="778" t="s">
        <v>208</v>
      </c>
      <c r="B35" s="779" t="s">
        <v>1108</v>
      </c>
      <c r="C35" s="779" t="s">
        <v>2</v>
      </c>
      <c r="D35" s="779" t="s">
        <v>1098</v>
      </c>
      <c r="E35" s="779" t="s">
        <v>29</v>
      </c>
      <c r="F35" s="779" t="s">
        <v>1100</v>
      </c>
      <c r="G35" s="779">
        <v>2013</v>
      </c>
      <c r="H35" s="779" t="s">
        <v>1101</v>
      </c>
      <c r="I35" s="779"/>
      <c r="J35" s="779" t="s">
        <v>1118</v>
      </c>
      <c r="K35" s="779" t="s">
        <v>1119</v>
      </c>
      <c r="L35" s="780">
        <v>25</v>
      </c>
      <c r="M35" s="780">
        <v>9.8413916579999992</v>
      </c>
      <c r="N35" s="780">
        <v>17547.809280000001</v>
      </c>
      <c r="O35" s="780">
        <v>0</v>
      </c>
      <c r="P35" s="780">
        <v>0</v>
      </c>
      <c r="Q35" s="780">
        <v>5.1798524759999998</v>
      </c>
      <c r="R35" s="780">
        <v>5.1798524759999998</v>
      </c>
      <c r="S35" s="780">
        <v>5.1798524759999998</v>
      </c>
      <c r="T35" s="780">
        <v>5.1798524759999998</v>
      </c>
      <c r="U35" s="780">
        <v>0</v>
      </c>
      <c r="V35" s="780">
        <v>0</v>
      </c>
      <c r="W35" s="780">
        <v>0</v>
      </c>
      <c r="X35" s="780">
        <v>0</v>
      </c>
      <c r="Y35" s="780">
        <v>0</v>
      </c>
      <c r="Z35" s="780">
        <v>0</v>
      </c>
      <c r="AA35" s="780">
        <v>0</v>
      </c>
      <c r="AB35" s="780">
        <v>0</v>
      </c>
      <c r="AC35" s="780">
        <v>0</v>
      </c>
      <c r="AD35" s="780">
        <v>0</v>
      </c>
      <c r="AE35" s="780">
        <v>0</v>
      </c>
      <c r="AF35" s="780">
        <v>0</v>
      </c>
      <c r="AG35" s="780">
        <v>0</v>
      </c>
      <c r="AH35" s="780">
        <v>0</v>
      </c>
      <c r="AI35" s="780">
        <v>0</v>
      </c>
      <c r="AJ35" s="780">
        <v>0</v>
      </c>
      <c r="AK35" s="780">
        <v>0</v>
      </c>
      <c r="AL35" s="780">
        <v>0</v>
      </c>
      <c r="AM35" s="780">
        <v>0</v>
      </c>
      <c r="AN35" s="780">
        <v>0</v>
      </c>
      <c r="AO35" s="780">
        <v>0</v>
      </c>
      <c r="AP35" s="780">
        <v>0</v>
      </c>
      <c r="AQ35" s="780">
        <v>0</v>
      </c>
      <c r="AR35" s="780">
        <v>0</v>
      </c>
      <c r="AS35" s="781"/>
      <c r="AT35" s="780">
        <v>0</v>
      </c>
      <c r="AU35" s="780">
        <v>0</v>
      </c>
      <c r="AV35" s="780">
        <v>9235.9969490000003</v>
      </c>
      <c r="AW35" s="780">
        <v>9235.9969490000003</v>
      </c>
      <c r="AX35" s="780">
        <v>9235.9969490000003</v>
      </c>
      <c r="AY35" s="780">
        <v>9235.9969490000003</v>
      </c>
      <c r="AZ35" s="780">
        <v>0</v>
      </c>
      <c r="BA35" s="780">
        <v>0</v>
      </c>
      <c r="BB35" s="780">
        <v>0</v>
      </c>
      <c r="BC35" s="780">
        <v>0</v>
      </c>
      <c r="BD35" s="780">
        <v>0</v>
      </c>
      <c r="BE35" s="780">
        <v>0</v>
      </c>
      <c r="BF35" s="780">
        <v>0</v>
      </c>
      <c r="BG35" s="780">
        <v>0</v>
      </c>
      <c r="BH35" s="780">
        <v>0</v>
      </c>
      <c r="BI35" s="780">
        <v>0</v>
      </c>
      <c r="BJ35" s="780">
        <v>0</v>
      </c>
      <c r="BK35" s="780">
        <v>0</v>
      </c>
      <c r="BL35" s="780">
        <v>0</v>
      </c>
      <c r="BM35" s="780">
        <v>0</v>
      </c>
      <c r="BN35" s="780">
        <v>0</v>
      </c>
      <c r="BO35" s="780">
        <v>0</v>
      </c>
      <c r="BP35" s="780">
        <v>0</v>
      </c>
      <c r="BQ35" s="780">
        <v>0</v>
      </c>
      <c r="BR35" s="780">
        <v>0</v>
      </c>
      <c r="BS35" s="780">
        <v>0</v>
      </c>
      <c r="BT35" s="780">
        <v>0</v>
      </c>
      <c r="BU35" s="780">
        <v>0</v>
      </c>
      <c r="BV35" s="780">
        <v>0</v>
      </c>
      <c r="BW35" s="782">
        <v>0</v>
      </c>
    </row>
    <row r="36" spans="1:75">
      <c r="A36" s="778" t="s">
        <v>208</v>
      </c>
      <c r="B36" s="779" t="s">
        <v>1108</v>
      </c>
      <c r="C36" s="779" t="s">
        <v>1</v>
      </c>
      <c r="D36" s="779" t="s">
        <v>1098</v>
      </c>
      <c r="E36" s="779" t="s">
        <v>29</v>
      </c>
      <c r="F36" s="779" t="s">
        <v>1100</v>
      </c>
      <c r="G36" s="779">
        <v>2013</v>
      </c>
      <c r="H36" s="779" t="s">
        <v>1101</v>
      </c>
      <c r="I36" s="779"/>
      <c r="J36" s="779" t="s">
        <v>1122</v>
      </c>
      <c r="K36" s="779" t="s">
        <v>1119</v>
      </c>
      <c r="L36" s="780">
        <v>97</v>
      </c>
      <c r="M36" s="780">
        <v>13.355040561999999</v>
      </c>
      <c r="N36" s="780">
        <v>87484.184371400988</v>
      </c>
      <c r="O36" s="780">
        <v>0</v>
      </c>
      <c r="P36" s="780">
        <v>0</v>
      </c>
      <c r="Q36" s="780">
        <v>6.2208464600000006</v>
      </c>
      <c r="R36" s="780">
        <v>6.2208464600000006</v>
      </c>
      <c r="S36" s="780">
        <v>6.2208464600000006</v>
      </c>
      <c r="T36" s="780">
        <v>6.0112784010000002</v>
      </c>
      <c r="U36" s="780">
        <v>3.6411755010000002</v>
      </c>
      <c r="V36" s="780">
        <v>0</v>
      </c>
      <c r="W36" s="780">
        <v>0</v>
      </c>
      <c r="X36" s="780">
        <v>0</v>
      </c>
      <c r="Y36" s="780">
        <v>0</v>
      </c>
      <c r="Z36" s="780">
        <v>0</v>
      </c>
      <c r="AA36" s="780">
        <v>0</v>
      </c>
      <c r="AB36" s="780">
        <v>0</v>
      </c>
      <c r="AC36" s="780">
        <v>0</v>
      </c>
      <c r="AD36" s="780">
        <v>0</v>
      </c>
      <c r="AE36" s="780">
        <v>0</v>
      </c>
      <c r="AF36" s="780">
        <v>0</v>
      </c>
      <c r="AG36" s="780">
        <v>0</v>
      </c>
      <c r="AH36" s="780">
        <v>0</v>
      </c>
      <c r="AI36" s="780">
        <v>0</v>
      </c>
      <c r="AJ36" s="780">
        <v>0</v>
      </c>
      <c r="AK36" s="780">
        <v>0</v>
      </c>
      <c r="AL36" s="780">
        <v>0</v>
      </c>
      <c r="AM36" s="780">
        <v>0</v>
      </c>
      <c r="AN36" s="780">
        <v>0</v>
      </c>
      <c r="AO36" s="780">
        <v>0</v>
      </c>
      <c r="AP36" s="780">
        <v>0</v>
      </c>
      <c r="AQ36" s="780">
        <v>0</v>
      </c>
      <c r="AR36" s="780">
        <v>0</v>
      </c>
      <c r="AS36" s="781"/>
      <c r="AT36" s="780">
        <v>0</v>
      </c>
      <c r="AU36" s="780">
        <v>0</v>
      </c>
      <c r="AV36" s="780">
        <v>41230.997826084997</v>
      </c>
      <c r="AW36" s="780">
        <v>41230.997826084997</v>
      </c>
      <c r="AX36" s="780">
        <v>41230.997826084997</v>
      </c>
      <c r="AY36" s="780">
        <v>41025.908789417997</v>
      </c>
      <c r="AZ36" s="780">
        <v>24775.159692539</v>
      </c>
      <c r="BA36" s="780">
        <v>0</v>
      </c>
      <c r="BB36" s="780">
        <v>0</v>
      </c>
      <c r="BC36" s="780">
        <v>0</v>
      </c>
      <c r="BD36" s="780">
        <v>0</v>
      </c>
      <c r="BE36" s="780">
        <v>0</v>
      </c>
      <c r="BF36" s="780">
        <v>0</v>
      </c>
      <c r="BG36" s="780">
        <v>0</v>
      </c>
      <c r="BH36" s="780">
        <v>0</v>
      </c>
      <c r="BI36" s="780">
        <v>0</v>
      </c>
      <c r="BJ36" s="780">
        <v>0</v>
      </c>
      <c r="BK36" s="780">
        <v>0</v>
      </c>
      <c r="BL36" s="780">
        <v>0</v>
      </c>
      <c r="BM36" s="780">
        <v>0</v>
      </c>
      <c r="BN36" s="780">
        <v>0</v>
      </c>
      <c r="BO36" s="780">
        <v>0</v>
      </c>
      <c r="BP36" s="780">
        <v>0</v>
      </c>
      <c r="BQ36" s="780">
        <v>0</v>
      </c>
      <c r="BR36" s="780">
        <v>0</v>
      </c>
      <c r="BS36" s="780">
        <v>0</v>
      </c>
      <c r="BT36" s="780">
        <v>0</v>
      </c>
      <c r="BU36" s="780">
        <v>0</v>
      </c>
      <c r="BV36" s="780">
        <v>0</v>
      </c>
      <c r="BW36" s="782">
        <v>0</v>
      </c>
    </row>
    <row r="37" spans="1:75">
      <c r="A37" s="778" t="s">
        <v>208</v>
      </c>
      <c r="B37" s="779" t="s">
        <v>1108</v>
      </c>
      <c r="C37" s="779" t="s">
        <v>1128</v>
      </c>
      <c r="D37" s="779" t="s">
        <v>1098</v>
      </c>
      <c r="E37" s="779" t="s">
        <v>29</v>
      </c>
      <c r="F37" s="779" t="s">
        <v>1100</v>
      </c>
      <c r="G37" s="779">
        <v>2013</v>
      </c>
      <c r="H37" s="779" t="s">
        <v>1101</v>
      </c>
      <c r="I37" s="779"/>
      <c r="J37" s="779" t="s">
        <v>1127</v>
      </c>
      <c r="K37" s="779" t="s">
        <v>1115</v>
      </c>
      <c r="L37" s="780">
        <v>6241.6621017779999</v>
      </c>
      <c r="M37" s="780">
        <v>7.5426329909999996</v>
      </c>
      <c r="N37" s="780">
        <v>108620.064116772</v>
      </c>
      <c r="O37" s="780">
        <v>0</v>
      </c>
      <c r="P37" s="780">
        <v>0</v>
      </c>
      <c r="Q37" s="780">
        <v>7.8198908640000013</v>
      </c>
      <c r="R37" s="780">
        <v>7.8198908640000013</v>
      </c>
      <c r="S37" s="780">
        <v>7.3905825309999997</v>
      </c>
      <c r="T37" s="780">
        <v>5.9254621619999996</v>
      </c>
      <c r="U37" s="780">
        <v>5.9254621619999996</v>
      </c>
      <c r="V37" s="780">
        <v>5.9254621619999996</v>
      </c>
      <c r="W37" s="780">
        <v>5.9254621619999996</v>
      </c>
      <c r="X37" s="780">
        <v>5.9142531619999996</v>
      </c>
      <c r="Y37" s="780">
        <v>5.0832426850000001</v>
      </c>
      <c r="Z37" s="780">
        <v>5.0832426850000001</v>
      </c>
      <c r="AA37" s="780">
        <v>3.6885475520000002</v>
      </c>
      <c r="AB37" s="780">
        <v>2.3825346000000001</v>
      </c>
      <c r="AC37" s="780">
        <v>2.3825346000000001</v>
      </c>
      <c r="AD37" s="780">
        <v>2.335600356</v>
      </c>
      <c r="AE37" s="780">
        <v>2.335600356</v>
      </c>
      <c r="AF37" s="780">
        <v>2.3115218099999999</v>
      </c>
      <c r="AG37" s="780">
        <v>1.9952317100000003</v>
      </c>
      <c r="AH37" s="780">
        <v>1.1711559549999999</v>
      </c>
      <c r="AI37" s="780">
        <v>1.1711559549999999</v>
      </c>
      <c r="AJ37" s="780">
        <v>1.1711559549999999</v>
      </c>
      <c r="AK37" s="780">
        <v>0</v>
      </c>
      <c r="AL37" s="780">
        <v>0</v>
      </c>
      <c r="AM37" s="780">
        <v>0</v>
      </c>
      <c r="AN37" s="780">
        <v>0</v>
      </c>
      <c r="AO37" s="780">
        <v>0</v>
      </c>
      <c r="AP37" s="780">
        <v>0</v>
      </c>
      <c r="AQ37" s="780">
        <v>0</v>
      </c>
      <c r="AR37" s="780">
        <v>0</v>
      </c>
      <c r="AS37" s="781"/>
      <c r="AT37" s="780">
        <v>0</v>
      </c>
      <c r="AU37" s="780">
        <v>0</v>
      </c>
      <c r="AV37" s="780">
        <v>113499.065331059</v>
      </c>
      <c r="AW37" s="780">
        <v>113499.065331059</v>
      </c>
      <c r="AX37" s="780">
        <v>106660.47336193</v>
      </c>
      <c r="AY37" s="780">
        <v>83322.094815484001</v>
      </c>
      <c r="AZ37" s="780">
        <v>83322.094815484001</v>
      </c>
      <c r="BA37" s="780">
        <v>83322.094815484001</v>
      </c>
      <c r="BB37" s="780">
        <v>83322.094815484001</v>
      </c>
      <c r="BC37" s="780">
        <v>83223.903975584006</v>
      </c>
      <c r="BD37" s="780">
        <v>69986.468005664006</v>
      </c>
      <c r="BE37" s="780">
        <v>69986.468005664006</v>
      </c>
      <c r="BF37" s="780">
        <v>60899.517209721002</v>
      </c>
      <c r="BG37" s="780">
        <v>39152.503862548001</v>
      </c>
      <c r="BH37" s="780">
        <v>39152.503862548001</v>
      </c>
      <c r="BI37" s="780">
        <v>37086.293686545003</v>
      </c>
      <c r="BJ37" s="780">
        <v>37086.293686545003</v>
      </c>
      <c r="BK37" s="780">
        <v>36820.982194821001</v>
      </c>
      <c r="BL37" s="780">
        <v>31782.694392693</v>
      </c>
      <c r="BM37" s="780">
        <v>18655.723842317999</v>
      </c>
      <c r="BN37" s="780">
        <v>18655.723842317999</v>
      </c>
      <c r="BO37" s="780">
        <v>18655.723842317999</v>
      </c>
      <c r="BP37" s="780">
        <v>0</v>
      </c>
      <c r="BQ37" s="780">
        <v>0</v>
      </c>
      <c r="BR37" s="780">
        <v>0</v>
      </c>
      <c r="BS37" s="780">
        <v>0</v>
      </c>
      <c r="BT37" s="780">
        <v>0</v>
      </c>
      <c r="BU37" s="780">
        <v>0</v>
      </c>
      <c r="BV37" s="780">
        <v>0</v>
      </c>
      <c r="BW37" s="782">
        <v>0</v>
      </c>
    </row>
    <row r="38" spans="1:75">
      <c r="A38" s="778" t="s">
        <v>208</v>
      </c>
      <c r="B38" s="779" t="s">
        <v>1108</v>
      </c>
      <c r="C38" s="779" t="s">
        <v>14</v>
      </c>
      <c r="D38" s="779" t="s">
        <v>1098</v>
      </c>
      <c r="E38" s="779" t="s">
        <v>29</v>
      </c>
      <c r="F38" s="779" t="s">
        <v>1100</v>
      </c>
      <c r="G38" s="779">
        <v>2013</v>
      </c>
      <c r="H38" s="779" t="s">
        <v>1101</v>
      </c>
      <c r="I38" s="779"/>
      <c r="J38" s="779" t="s">
        <v>1122</v>
      </c>
      <c r="K38" s="779" t="s">
        <v>1129</v>
      </c>
      <c r="L38" s="780">
        <v>111</v>
      </c>
      <c r="M38" s="780">
        <v>25.659053762999999</v>
      </c>
      <c r="N38" s="780">
        <v>147538.12452075299</v>
      </c>
      <c r="O38" s="780">
        <v>0</v>
      </c>
      <c r="P38" s="780">
        <v>0</v>
      </c>
      <c r="Q38" s="780">
        <v>25.659053812</v>
      </c>
      <c r="R38" s="780">
        <v>25.530007797</v>
      </c>
      <c r="S38" s="780">
        <v>25.518276325999999</v>
      </c>
      <c r="T38" s="780">
        <v>25.067796668</v>
      </c>
      <c r="U38" s="780">
        <v>24.876119372000002</v>
      </c>
      <c r="V38" s="780">
        <v>24.697805370000001</v>
      </c>
      <c r="W38" s="780">
        <v>24.527048966999999</v>
      </c>
      <c r="X38" s="780">
        <v>24.527048966999999</v>
      </c>
      <c r="Y38" s="780">
        <v>22.471504924000001</v>
      </c>
      <c r="Z38" s="780">
        <v>22.273536948</v>
      </c>
      <c r="AA38" s="780">
        <v>20.333828678</v>
      </c>
      <c r="AB38" s="780">
        <v>20.333828678</v>
      </c>
      <c r="AC38" s="780">
        <v>20.333828678</v>
      </c>
      <c r="AD38" s="780">
        <v>20.333828678</v>
      </c>
      <c r="AE38" s="780">
        <v>18.356077258999999</v>
      </c>
      <c r="AF38" s="780">
        <v>17.124184486000001</v>
      </c>
      <c r="AG38" s="780">
        <v>17.124184486000001</v>
      </c>
      <c r="AH38" s="780">
        <v>17.124184486000001</v>
      </c>
      <c r="AI38" s="780">
        <v>17.124184486000001</v>
      </c>
      <c r="AJ38" s="780">
        <v>17.124184486000001</v>
      </c>
      <c r="AK38" s="780">
        <v>0.17128180000000001</v>
      </c>
      <c r="AL38" s="780">
        <v>0</v>
      </c>
      <c r="AM38" s="780">
        <v>0</v>
      </c>
      <c r="AN38" s="780">
        <v>0</v>
      </c>
      <c r="AO38" s="780">
        <v>0</v>
      </c>
      <c r="AP38" s="780">
        <v>0</v>
      </c>
      <c r="AQ38" s="780">
        <v>0</v>
      </c>
      <c r="AR38" s="780">
        <v>0</v>
      </c>
      <c r="AS38" s="781"/>
      <c r="AT38" s="780">
        <v>0</v>
      </c>
      <c r="AU38" s="780">
        <v>0</v>
      </c>
      <c r="AV38" s="780">
        <v>147538.12524032599</v>
      </c>
      <c r="AW38" s="780">
        <v>145053.90488815299</v>
      </c>
      <c r="AX38" s="780">
        <v>144828.06683731099</v>
      </c>
      <c r="AY38" s="780">
        <v>136156.03826522801</v>
      </c>
      <c r="AZ38" s="780">
        <v>132466.12627792399</v>
      </c>
      <c r="BA38" s="780">
        <v>129033.4649086</v>
      </c>
      <c r="BB38" s="780">
        <v>125746.292285919</v>
      </c>
      <c r="BC38" s="780">
        <v>125557.75474166901</v>
      </c>
      <c r="BD38" s="780">
        <v>85987.186573029001</v>
      </c>
      <c r="BE38" s="780">
        <v>85802.296649933007</v>
      </c>
      <c r="BF38" s="780">
        <v>69806.888874053999</v>
      </c>
      <c r="BG38" s="780">
        <v>69806.888874053999</v>
      </c>
      <c r="BH38" s="780">
        <v>69806.888874053999</v>
      </c>
      <c r="BI38" s="780">
        <v>69806.888874053999</v>
      </c>
      <c r="BJ38" s="780">
        <v>54321.705097197999</v>
      </c>
      <c r="BK38" s="780">
        <v>44163.153160094997</v>
      </c>
      <c r="BL38" s="780">
        <v>44163.153160094997</v>
      </c>
      <c r="BM38" s="780">
        <v>44163.153160094997</v>
      </c>
      <c r="BN38" s="780">
        <v>44163.153160094997</v>
      </c>
      <c r="BO38" s="780">
        <v>44163.153160094997</v>
      </c>
      <c r="BP38" s="780">
        <v>1262.7531738279999</v>
      </c>
      <c r="BQ38" s="780">
        <v>0</v>
      </c>
      <c r="BR38" s="780">
        <v>0</v>
      </c>
      <c r="BS38" s="780">
        <v>0</v>
      </c>
      <c r="BT38" s="780">
        <v>0</v>
      </c>
      <c r="BU38" s="780">
        <v>0</v>
      </c>
      <c r="BV38" s="780">
        <v>0</v>
      </c>
      <c r="BW38" s="782">
        <v>0</v>
      </c>
    </row>
    <row r="39" spans="1:75">
      <c r="A39" s="778" t="s">
        <v>208</v>
      </c>
      <c r="B39" s="779" t="s">
        <v>1108</v>
      </c>
      <c r="C39" s="779" t="s">
        <v>1125</v>
      </c>
      <c r="D39" s="779" t="s">
        <v>1098</v>
      </c>
      <c r="E39" s="779" t="s">
        <v>29</v>
      </c>
      <c r="F39" s="779" t="s">
        <v>1100</v>
      </c>
      <c r="G39" s="779">
        <v>2013</v>
      </c>
      <c r="H39" s="779" t="s">
        <v>1101</v>
      </c>
      <c r="I39" s="779"/>
      <c r="J39" s="779" t="s">
        <v>1117</v>
      </c>
      <c r="K39" s="779" t="s">
        <v>1109</v>
      </c>
      <c r="L39" s="780">
        <v>800</v>
      </c>
      <c r="M39" s="780">
        <v>343.81435851800001</v>
      </c>
      <c r="N39" s="780">
        <v>598980.885861738</v>
      </c>
      <c r="O39" s="780">
        <v>0</v>
      </c>
      <c r="P39" s="780">
        <v>0</v>
      </c>
      <c r="Q39" s="780">
        <v>166.82965403</v>
      </c>
      <c r="R39" s="780">
        <v>166.82965403</v>
      </c>
      <c r="S39" s="780">
        <v>166.82965403</v>
      </c>
      <c r="T39" s="780">
        <v>166.82965403</v>
      </c>
      <c r="U39" s="780">
        <v>166.82965403</v>
      </c>
      <c r="V39" s="780">
        <v>166.82965403</v>
      </c>
      <c r="W39" s="780">
        <v>166.82965403</v>
      </c>
      <c r="X39" s="780">
        <v>166.82965403</v>
      </c>
      <c r="Y39" s="780">
        <v>166.82965403</v>
      </c>
      <c r="Z39" s="780">
        <v>166.82965403</v>
      </c>
      <c r="AA39" s="780">
        <v>166.82965403</v>
      </c>
      <c r="AB39" s="780">
        <v>166.82965403</v>
      </c>
      <c r="AC39" s="780">
        <v>166.82965403</v>
      </c>
      <c r="AD39" s="780">
        <v>166.82965403</v>
      </c>
      <c r="AE39" s="780">
        <v>166.82965403</v>
      </c>
      <c r="AF39" s="780">
        <v>166.82965403</v>
      </c>
      <c r="AG39" s="780">
        <v>166.82965403</v>
      </c>
      <c r="AH39" s="780">
        <v>166.82965403</v>
      </c>
      <c r="AI39" s="780">
        <v>130.41674117299999</v>
      </c>
      <c r="AJ39" s="780">
        <v>0</v>
      </c>
      <c r="AK39" s="780">
        <v>0</v>
      </c>
      <c r="AL39" s="780">
        <v>0</v>
      </c>
      <c r="AM39" s="780">
        <v>0</v>
      </c>
      <c r="AN39" s="780">
        <v>0</v>
      </c>
      <c r="AO39" s="780">
        <v>0</v>
      </c>
      <c r="AP39" s="780">
        <v>0</v>
      </c>
      <c r="AQ39" s="780">
        <v>0</v>
      </c>
      <c r="AR39" s="780">
        <v>0</v>
      </c>
      <c r="AS39" s="781"/>
      <c r="AT39" s="780">
        <v>0</v>
      </c>
      <c r="AU39" s="780">
        <v>0</v>
      </c>
      <c r="AV39" s="780">
        <v>285796.35990693897</v>
      </c>
      <c r="AW39" s="780">
        <v>285796.35990693897</v>
      </c>
      <c r="AX39" s="780">
        <v>285796.35990693897</v>
      </c>
      <c r="AY39" s="780">
        <v>285796.35990693897</v>
      </c>
      <c r="AZ39" s="780">
        <v>285796.35990693897</v>
      </c>
      <c r="BA39" s="780">
        <v>285796.35990693897</v>
      </c>
      <c r="BB39" s="780">
        <v>285796.35990693897</v>
      </c>
      <c r="BC39" s="780">
        <v>285796.35990693897</v>
      </c>
      <c r="BD39" s="780">
        <v>285796.35990693897</v>
      </c>
      <c r="BE39" s="780">
        <v>285796.35990693897</v>
      </c>
      <c r="BF39" s="780">
        <v>285796.35990693897</v>
      </c>
      <c r="BG39" s="780">
        <v>285796.35990693897</v>
      </c>
      <c r="BH39" s="780">
        <v>285796.35990693897</v>
      </c>
      <c r="BI39" s="780">
        <v>285796.35990693897</v>
      </c>
      <c r="BJ39" s="780">
        <v>285796.35990693897</v>
      </c>
      <c r="BK39" s="780">
        <v>285796.35990693897</v>
      </c>
      <c r="BL39" s="780">
        <v>285796.35990693897</v>
      </c>
      <c r="BM39" s="780">
        <v>285796.35990693897</v>
      </c>
      <c r="BN39" s="780">
        <v>253233.951627723</v>
      </c>
      <c r="BO39" s="780">
        <v>0</v>
      </c>
      <c r="BP39" s="780">
        <v>0</v>
      </c>
      <c r="BQ39" s="780">
        <v>0</v>
      </c>
      <c r="BR39" s="780">
        <v>0</v>
      </c>
      <c r="BS39" s="780">
        <v>0</v>
      </c>
      <c r="BT39" s="780">
        <v>0</v>
      </c>
      <c r="BU39" s="780">
        <v>0</v>
      </c>
      <c r="BV39" s="780">
        <v>0</v>
      </c>
      <c r="BW39" s="782">
        <v>0</v>
      </c>
    </row>
    <row r="40" spans="1:75">
      <c r="A40" s="778" t="s">
        <v>208</v>
      </c>
      <c r="B40" s="779" t="s">
        <v>1108</v>
      </c>
      <c r="C40" s="779" t="s">
        <v>1</v>
      </c>
      <c r="D40" s="779" t="s">
        <v>1098</v>
      </c>
      <c r="E40" s="779" t="s">
        <v>29</v>
      </c>
      <c r="F40" s="779" t="s">
        <v>1100</v>
      </c>
      <c r="G40" s="779">
        <v>2013</v>
      </c>
      <c r="H40" s="779" t="s">
        <v>1101</v>
      </c>
      <c r="I40" s="779"/>
      <c r="J40" s="779" t="s">
        <v>1122</v>
      </c>
      <c r="K40" s="779" t="s">
        <v>1119</v>
      </c>
      <c r="L40" s="780">
        <v>9.2491363495759996E-2</v>
      </c>
      <c r="M40" s="780">
        <v>1.2187688959384125E-2</v>
      </c>
      <c r="N40" s="780">
        <v>85.238035283065798</v>
      </c>
      <c r="O40" s="780">
        <v>0</v>
      </c>
      <c r="P40" s="780">
        <v>0</v>
      </c>
      <c r="Q40" s="780">
        <v>5.7732416135545033E-3</v>
      </c>
      <c r="R40" s="780">
        <v>5.7732416135545033E-3</v>
      </c>
      <c r="S40" s="780">
        <v>5.7732416135545033E-3</v>
      </c>
      <c r="T40" s="780">
        <v>5.7732416135545033E-3</v>
      </c>
      <c r="U40" s="780">
        <v>3.207402732891277E-3</v>
      </c>
      <c r="V40" s="780">
        <v>0</v>
      </c>
      <c r="W40" s="780">
        <v>0</v>
      </c>
      <c r="X40" s="780">
        <v>0</v>
      </c>
      <c r="Y40" s="780">
        <v>0</v>
      </c>
      <c r="Z40" s="780">
        <v>0</v>
      </c>
      <c r="AA40" s="780">
        <v>0</v>
      </c>
      <c r="AB40" s="780">
        <v>0</v>
      </c>
      <c r="AC40" s="780">
        <v>0</v>
      </c>
      <c r="AD40" s="780">
        <v>0</v>
      </c>
      <c r="AE40" s="780">
        <v>0</v>
      </c>
      <c r="AF40" s="780">
        <v>0</v>
      </c>
      <c r="AG40" s="780">
        <v>0</v>
      </c>
      <c r="AH40" s="780">
        <v>0</v>
      </c>
      <c r="AI40" s="780">
        <v>0</v>
      </c>
      <c r="AJ40" s="780">
        <v>0</v>
      </c>
      <c r="AK40" s="780">
        <v>0</v>
      </c>
      <c r="AL40" s="780">
        <v>0</v>
      </c>
      <c r="AM40" s="780">
        <v>0</v>
      </c>
      <c r="AN40" s="780">
        <v>0</v>
      </c>
      <c r="AO40" s="780">
        <v>0</v>
      </c>
      <c r="AP40" s="780">
        <v>0</v>
      </c>
      <c r="AQ40" s="780">
        <v>0</v>
      </c>
      <c r="AR40" s="780">
        <v>0</v>
      </c>
      <c r="AS40" s="781"/>
      <c r="AT40" s="780">
        <v>0</v>
      </c>
      <c r="AU40" s="780">
        <v>0</v>
      </c>
      <c r="AV40" s="780">
        <v>40.401830435696745</v>
      </c>
      <c r="AW40" s="780">
        <v>40.401830435696745</v>
      </c>
      <c r="AX40" s="780">
        <v>40.401830435696745</v>
      </c>
      <c r="AY40" s="780">
        <v>40.401830435696745</v>
      </c>
      <c r="AZ40" s="780">
        <v>21.823698102744942</v>
      </c>
      <c r="BA40" s="780">
        <v>0</v>
      </c>
      <c r="BB40" s="780">
        <v>0</v>
      </c>
      <c r="BC40" s="780">
        <v>0</v>
      </c>
      <c r="BD40" s="780">
        <v>0</v>
      </c>
      <c r="BE40" s="780">
        <v>0</v>
      </c>
      <c r="BF40" s="780">
        <v>0</v>
      </c>
      <c r="BG40" s="780">
        <v>0</v>
      </c>
      <c r="BH40" s="780">
        <v>0</v>
      </c>
      <c r="BI40" s="780">
        <v>0</v>
      </c>
      <c r="BJ40" s="780">
        <v>0</v>
      </c>
      <c r="BK40" s="780">
        <v>0</v>
      </c>
      <c r="BL40" s="780">
        <v>0</v>
      </c>
      <c r="BM40" s="780">
        <v>0</v>
      </c>
      <c r="BN40" s="780">
        <v>0</v>
      </c>
      <c r="BO40" s="780">
        <v>0</v>
      </c>
      <c r="BP40" s="780">
        <v>0</v>
      </c>
      <c r="BQ40" s="780">
        <v>0</v>
      </c>
      <c r="BR40" s="780">
        <v>0</v>
      </c>
      <c r="BS40" s="780">
        <v>0</v>
      </c>
      <c r="BT40" s="780">
        <v>0</v>
      </c>
      <c r="BU40" s="780">
        <v>0</v>
      </c>
      <c r="BV40" s="780">
        <v>0</v>
      </c>
      <c r="BW40" s="782">
        <v>0</v>
      </c>
    </row>
    <row r="41" spans="1:75">
      <c r="A41" s="785" t="s">
        <v>208</v>
      </c>
      <c r="B41" s="786" t="s">
        <v>1111</v>
      </c>
      <c r="C41" s="786" t="s">
        <v>13</v>
      </c>
      <c r="D41" s="786" t="s">
        <v>1098</v>
      </c>
      <c r="E41" s="786" t="s">
        <v>1111</v>
      </c>
      <c r="F41" s="786" t="s">
        <v>1100</v>
      </c>
      <c r="G41" s="786">
        <v>2013</v>
      </c>
      <c r="H41" s="786" t="s">
        <v>1101</v>
      </c>
      <c r="I41" s="786"/>
      <c r="J41" s="786" t="s">
        <v>1122</v>
      </c>
      <c r="K41" s="786" t="s">
        <v>1103</v>
      </c>
      <c r="L41" s="787">
        <v>7</v>
      </c>
      <c r="M41" s="787">
        <v>16.829999999999998</v>
      </c>
      <c r="N41" s="787">
        <v>393390</v>
      </c>
      <c r="O41" s="787">
        <v>0</v>
      </c>
      <c r="P41" s="787">
        <v>0</v>
      </c>
      <c r="Q41" s="787">
        <v>15.147</v>
      </c>
      <c r="R41" s="787">
        <v>1.296</v>
      </c>
      <c r="S41" s="787">
        <v>1.296</v>
      </c>
      <c r="T41" s="787">
        <v>0.81</v>
      </c>
      <c r="U41" s="787">
        <v>0</v>
      </c>
      <c r="V41" s="787">
        <v>0</v>
      </c>
      <c r="W41" s="787">
        <v>0</v>
      </c>
      <c r="X41" s="787">
        <v>0</v>
      </c>
      <c r="Y41" s="787">
        <v>0</v>
      </c>
      <c r="Z41" s="787">
        <v>0</v>
      </c>
      <c r="AA41" s="787">
        <v>0</v>
      </c>
      <c r="AB41" s="787">
        <v>0</v>
      </c>
      <c r="AC41" s="787">
        <v>0</v>
      </c>
      <c r="AD41" s="787">
        <v>0</v>
      </c>
      <c r="AE41" s="787">
        <v>0</v>
      </c>
      <c r="AF41" s="787">
        <v>0</v>
      </c>
      <c r="AG41" s="787">
        <v>0</v>
      </c>
      <c r="AH41" s="787">
        <v>0</v>
      </c>
      <c r="AI41" s="787">
        <v>0</v>
      </c>
      <c r="AJ41" s="787">
        <v>0</v>
      </c>
      <c r="AK41" s="787">
        <v>0</v>
      </c>
      <c r="AL41" s="787">
        <v>0</v>
      </c>
      <c r="AM41" s="787">
        <v>0</v>
      </c>
      <c r="AN41" s="787">
        <v>0</v>
      </c>
      <c r="AO41" s="787">
        <v>0</v>
      </c>
      <c r="AP41" s="787">
        <v>0</v>
      </c>
      <c r="AQ41" s="787">
        <v>0</v>
      </c>
      <c r="AR41" s="787">
        <v>0</v>
      </c>
      <c r="AS41" s="788"/>
      <c r="AT41" s="787">
        <v>0</v>
      </c>
      <c r="AU41" s="787">
        <v>0</v>
      </c>
      <c r="AV41" s="787">
        <v>354051</v>
      </c>
      <c r="AW41" s="787">
        <v>79704</v>
      </c>
      <c r="AX41" s="787">
        <v>79704</v>
      </c>
      <c r="AY41" s="787">
        <v>13041</v>
      </c>
      <c r="AZ41" s="787">
        <v>0</v>
      </c>
      <c r="BA41" s="787">
        <v>0</v>
      </c>
      <c r="BB41" s="787">
        <v>0</v>
      </c>
      <c r="BC41" s="787">
        <v>0</v>
      </c>
      <c r="BD41" s="787">
        <v>0</v>
      </c>
      <c r="BE41" s="787">
        <v>0</v>
      </c>
      <c r="BF41" s="787">
        <v>0</v>
      </c>
      <c r="BG41" s="787">
        <v>0</v>
      </c>
      <c r="BH41" s="787">
        <v>0</v>
      </c>
      <c r="BI41" s="787">
        <v>0</v>
      </c>
      <c r="BJ41" s="787">
        <v>0</v>
      </c>
      <c r="BK41" s="787">
        <v>0</v>
      </c>
      <c r="BL41" s="787">
        <v>0</v>
      </c>
      <c r="BM41" s="787">
        <v>0</v>
      </c>
      <c r="BN41" s="787">
        <v>0</v>
      </c>
      <c r="BO41" s="787">
        <v>0</v>
      </c>
      <c r="BP41" s="787">
        <v>0</v>
      </c>
      <c r="BQ41" s="787">
        <v>0</v>
      </c>
      <c r="BR41" s="787">
        <v>0</v>
      </c>
      <c r="BS41" s="787">
        <v>0</v>
      </c>
      <c r="BT41" s="787">
        <v>0</v>
      </c>
      <c r="BU41" s="787">
        <v>0</v>
      </c>
      <c r="BV41" s="787">
        <v>0</v>
      </c>
      <c r="BW41" s="789">
        <v>0</v>
      </c>
    </row>
    <row r="42" spans="1:75">
      <c r="A42" s="773" t="s">
        <v>1110</v>
      </c>
      <c r="B42" s="774" t="s">
        <v>1104</v>
      </c>
      <c r="C42" s="774" t="s">
        <v>21</v>
      </c>
      <c r="D42" s="774" t="s">
        <v>1098</v>
      </c>
      <c r="E42" s="774" t="s">
        <v>1130</v>
      </c>
      <c r="F42" s="774" t="s">
        <v>1100</v>
      </c>
      <c r="G42" s="774">
        <v>2012</v>
      </c>
      <c r="H42" s="774"/>
      <c r="I42" s="774" t="s">
        <v>1131</v>
      </c>
      <c r="J42" s="774" t="s">
        <v>1132</v>
      </c>
      <c r="K42" s="774" t="s">
        <v>1105</v>
      </c>
      <c r="L42" s="775">
        <v>230</v>
      </c>
      <c r="M42" s="775">
        <v>962.63059567023242</v>
      </c>
      <c r="N42" s="775">
        <v>1655961.6370348155</v>
      </c>
      <c r="O42" s="775">
        <v>0</v>
      </c>
      <c r="P42" s="775">
        <v>182.26851535937635</v>
      </c>
      <c r="Q42" s="775">
        <v>181.80294511647332</v>
      </c>
      <c r="R42" s="775">
        <v>154.5924129278591</v>
      </c>
      <c r="S42" s="775">
        <v>111.65119337203672</v>
      </c>
      <c r="T42" s="775">
        <v>111.65119337203672</v>
      </c>
      <c r="U42" s="775">
        <v>50.76648620800502</v>
      </c>
      <c r="V42" s="775">
        <v>50.76648620800502</v>
      </c>
      <c r="W42" s="775">
        <v>50.76648620800502</v>
      </c>
      <c r="X42" s="775">
        <v>50.76648620800502</v>
      </c>
      <c r="Y42" s="775">
        <v>50.76648620800502</v>
      </c>
      <c r="Z42" s="775">
        <v>47.950717378927372</v>
      </c>
      <c r="AA42" s="775">
        <v>47.950717378927372</v>
      </c>
      <c r="AB42" s="775">
        <v>0</v>
      </c>
      <c r="AC42" s="775">
        <v>0</v>
      </c>
      <c r="AD42" s="775">
        <v>0</v>
      </c>
      <c r="AE42" s="775">
        <v>0</v>
      </c>
      <c r="AF42" s="775">
        <v>0</v>
      </c>
      <c r="AG42" s="775">
        <v>0</v>
      </c>
      <c r="AH42" s="775">
        <v>0</v>
      </c>
      <c r="AI42" s="775">
        <v>0</v>
      </c>
      <c r="AJ42" s="775">
        <v>0</v>
      </c>
      <c r="AK42" s="775">
        <v>0</v>
      </c>
      <c r="AL42" s="775">
        <v>0</v>
      </c>
      <c r="AM42" s="775">
        <v>0</v>
      </c>
      <c r="AN42" s="775">
        <v>0</v>
      </c>
      <c r="AO42" s="775">
        <v>0</v>
      </c>
      <c r="AP42" s="775">
        <v>0</v>
      </c>
      <c r="AQ42" s="775">
        <v>0</v>
      </c>
      <c r="AR42" s="775">
        <v>0</v>
      </c>
      <c r="AS42" s="776"/>
      <c r="AT42" s="775">
        <v>0</v>
      </c>
      <c r="AU42" s="775">
        <v>741993.36661754223</v>
      </c>
      <c r="AV42" s="775">
        <v>740410.08215638495</v>
      </c>
      <c r="AW42" s="775">
        <v>621649.79857626942</v>
      </c>
      <c r="AX42" s="775">
        <v>437166.96288382512</v>
      </c>
      <c r="AY42" s="775">
        <v>437166.96288382512</v>
      </c>
      <c r="AZ42" s="775">
        <v>205740.25369164796</v>
      </c>
      <c r="BA42" s="775">
        <v>205740.25369164796</v>
      </c>
      <c r="BB42" s="775">
        <v>205740.25369164796</v>
      </c>
      <c r="BC42" s="775">
        <v>205740.25369164796</v>
      </c>
      <c r="BD42" s="775">
        <v>205740.25369164796</v>
      </c>
      <c r="BE42" s="775">
        <v>178188.56889860189</v>
      </c>
      <c r="BF42" s="775">
        <v>178188.56889860189</v>
      </c>
      <c r="BG42" s="775">
        <v>0</v>
      </c>
      <c r="BH42" s="775">
        <v>0</v>
      </c>
      <c r="BI42" s="775">
        <v>0</v>
      </c>
      <c r="BJ42" s="775">
        <v>0</v>
      </c>
      <c r="BK42" s="775">
        <v>0</v>
      </c>
      <c r="BL42" s="775">
        <v>0</v>
      </c>
      <c r="BM42" s="775">
        <v>0</v>
      </c>
      <c r="BN42" s="775">
        <v>0</v>
      </c>
      <c r="BO42" s="775">
        <v>0</v>
      </c>
      <c r="BP42" s="775">
        <v>0</v>
      </c>
      <c r="BQ42" s="775">
        <v>0</v>
      </c>
      <c r="BR42" s="775">
        <v>0</v>
      </c>
      <c r="BS42" s="775">
        <v>0</v>
      </c>
      <c r="BT42" s="775">
        <v>0</v>
      </c>
      <c r="BU42" s="775">
        <v>0</v>
      </c>
      <c r="BV42" s="775">
        <v>0</v>
      </c>
      <c r="BW42" s="777">
        <v>0</v>
      </c>
    </row>
    <row r="43" spans="1:75">
      <c r="A43" s="778" t="s">
        <v>1110</v>
      </c>
      <c r="B43" s="779" t="s">
        <v>1104</v>
      </c>
      <c r="C43" s="779" t="s">
        <v>22</v>
      </c>
      <c r="D43" s="779" t="s">
        <v>1098</v>
      </c>
      <c r="E43" s="779" t="s">
        <v>1130</v>
      </c>
      <c r="F43" s="779" t="s">
        <v>1100</v>
      </c>
      <c r="G43" s="779">
        <v>2012</v>
      </c>
      <c r="H43" s="779"/>
      <c r="I43" s="779" t="s">
        <v>1131</v>
      </c>
      <c r="J43" s="779" t="s">
        <v>1132</v>
      </c>
      <c r="K43" s="779" t="s">
        <v>1105</v>
      </c>
      <c r="L43" s="780">
        <v>48</v>
      </c>
      <c r="M43" s="780">
        <v>540.84425561950104</v>
      </c>
      <c r="N43" s="780">
        <v>2816986.9753856752</v>
      </c>
      <c r="O43" s="780">
        <v>0</v>
      </c>
      <c r="P43" s="780">
        <v>406.64981625526394</v>
      </c>
      <c r="Q43" s="780">
        <v>405.9281008685038</v>
      </c>
      <c r="R43" s="780">
        <v>402.58952051362394</v>
      </c>
      <c r="S43" s="780">
        <v>400.58461203247651</v>
      </c>
      <c r="T43" s="780">
        <v>400.58461203247651</v>
      </c>
      <c r="U43" s="780">
        <v>369.59043271884855</v>
      </c>
      <c r="V43" s="780">
        <v>366.38015898828752</v>
      </c>
      <c r="W43" s="780">
        <v>366.38015898828752</v>
      </c>
      <c r="X43" s="780">
        <v>339.16453403287204</v>
      </c>
      <c r="Y43" s="780">
        <v>295.87438525992246</v>
      </c>
      <c r="Z43" s="780">
        <v>283.16758530281845</v>
      </c>
      <c r="AA43" s="780">
        <v>283.16758530281845</v>
      </c>
      <c r="AB43" s="780">
        <v>43.662738837750268</v>
      </c>
      <c r="AC43" s="780">
        <v>42.613602318011964</v>
      </c>
      <c r="AD43" s="780">
        <v>42.613602318011964</v>
      </c>
      <c r="AE43" s="780">
        <v>42.613602318011964</v>
      </c>
      <c r="AF43" s="780">
        <v>34.864119449271982</v>
      </c>
      <c r="AG43" s="780">
        <v>34.864119449271982</v>
      </c>
      <c r="AH43" s="780">
        <v>34.864119449271982</v>
      </c>
      <c r="AI43" s="780">
        <v>34.864119449271982</v>
      </c>
      <c r="AJ43" s="780">
        <v>0</v>
      </c>
      <c r="AK43" s="780">
        <v>0</v>
      </c>
      <c r="AL43" s="780">
        <v>0</v>
      </c>
      <c r="AM43" s="780">
        <v>0</v>
      </c>
      <c r="AN43" s="780">
        <v>0</v>
      </c>
      <c r="AO43" s="780">
        <v>0</v>
      </c>
      <c r="AP43" s="780">
        <v>0</v>
      </c>
      <c r="AQ43" s="780">
        <v>0</v>
      </c>
      <c r="AR43" s="780">
        <v>0</v>
      </c>
      <c r="AS43" s="781"/>
      <c r="AT43" s="780">
        <v>0</v>
      </c>
      <c r="AU43" s="780">
        <v>2118035.3198388536</v>
      </c>
      <c r="AV43" s="780">
        <v>2115648.0091139241</v>
      </c>
      <c r="AW43" s="780">
        <v>2104319.4807636226</v>
      </c>
      <c r="AX43" s="780">
        <v>2097740.8596586697</v>
      </c>
      <c r="AY43" s="780">
        <v>2097740.8596586697</v>
      </c>
      <c r="AZ43" s="780">
        <v>1994394.7520354346</v>
      </c>
      <c r="BA43" s="780">
        <v>1977348.8416335071</v>
      </c>
      <c r="BB43" s="780">
        <v>1977348.8416335071</v>
      </c>
      <c r="BC43" s="780">
        <v>1874893.0785909996</v>
      </c>
      <c r="BD43" s="780">
        <v>1645031.0608306474</v>
      </c>
      <c r="BE43" s="780">
        <v>1540271.7405649973</v>
      </c>
      <c r="BF43" s="780">
        <v>1540271.7405649973</v>
      </c>
      <c r="BG43" s="780">
        <v>108134.22992197373</v>
      </c>
      <c r="BH43" s="780">
        <v>104663.86624200645</v>
      </c>
      <c r="BI43" s="780">
        <v>104663.86624200645</v>
      </c>
      <c r="BJ43" s="780">
        <v>104663.86624200645</v>
      </c>
      <c r="BK43" s="780">
        <v>89288.903555819983</v>
      </c>
      <c r="BL43" s="780">
        <v>89288.903555819983</v>
      </c>
      <c r="BM43" s="780">
        <v>89288.903555819983</v>
      </c>
      <c r="BN43" s="780">
        <v>89288.903555819983</v>
      </c>
      <c r="BO43" s="780">
        <v>0</v>
      </c>
      <c r="BP43" s="780">
        <v>0</v>
      </c>
      <c r="BQ43" s="780">
        <v>0</v>
      </c>
      <c r="BR43" s="780">
        <v>0</v>
      </c>
      <c r="BS43" s="780">
        <v>0</v>
      </c>
      <c r="BT43" s="780">
        <v>0</v>
      </c>
      <c r="BU43" s="780">
        <v>0</v>
      </c>
      <c r="BV43" s="780">
        <v>0</v>
      </c>
      <c r="BW43" s="782">
        <v>0</v>
      </c>
    </row>
    <row r="44" spans="1:75">
      <c r="A44" s="778" t="s">
        <v>1110</v>
      </c>
      <c r="B44" s="779" t="s">
        <v>1097</v>
      </c>
      <c r="C44" s="779" t="s">
        <v>17</v>
      </c>
      <c r="D44" s="779" t="s">
        <v>1098</v>
      </c>
      <c r="E44" s="779" t="s">
        <v>1130</v>
      </c>
      <c r="F44" s="779" t="s">
        <v>1100</v>
      </c>
      <c r="G44" s="779">
        <v>2012</v>
      </c>
      <c r="H44" s="779"/>
      <c r="I44" s="779" t="s">
        <v>1131</v>
      </c>
      <c r="J44" s="779" t="s">
        <v>1132</v>
      </c>
      <c r="K44" s="779" t="s">
        <v>1105</v>
      </c>
      <c r="L44" s="780">
        <v>6.6065259639828565E-3</v>
      </c>
      <c r="M44" s="780">
        <v>0.99289478712698365</v>
      </c>
      <c r="N44" s="780">
        <v>1446.5451054957944</v>
      </c>
      <c r="O44" s="780">
        <v>0</v>
      </c>
      <c r="P44" s="780">
        <v>0.74653743393006278</v>
      </c>
      <c r="Q44" s="780">
        <v>0.74653743393006278</v>
      </c>
      <c r="R44" s="780">
        <v>0.74653743393006278</v>
      </c>
      <c r="S44" s="780">
        <v>0.74653743393006278</v>
      </c>
      <c r="T44" s="780">
        <v>0.74653743393006278</v>
      </c>
      <c r="U44" s="780">
        <v>0.74653743393006278</v>
      </c>
      <c r="V44" s="780">
        <v>0.74653743393006278</v>
      </c>
      <c r="W44" s="780">
        <v>0.74653743393006278</v>
      </c>
      <c r="X44" s="780">
        <v>0.74653743393006278</v>
      </c>
      <c r="Y44" s="780">
        <v>0.74653743393006278</v>
      </c>
      <c r="Z44" s="780">
        <v>0.74653743393006278</v>
      </c>
      <c r="AA44" s="780">
        <v>0.74653743393006278</v>
      </c>
      <c r="AB44" s="780">
        <v>0</v>
      </c>
      <c r="AC44" s="780">
        <v>0</v>
      </c>
      <c r="AD44" s="780">
        <v>0</v>
      </c>
      <c r="AE44" s="780">
        <v>0</v>
      </c>
      <c r="AF44" s="780">
        <v>0</v>
      </c>
      <c r="AG44" s="780">
        <v>0</v>
      </c>
      <c r="AH44" s="780">
        <v>0</v>
      </c>
      <c r="AI44" s="780">
        <v>0</v>
      </c>
      <c r="AJ44" s="780">
        <v>0</v>
      </c>
      <c r="AK44" s="780">
        <v>0</v>
      </c>
      <c r="AL44" s="780">
        <v>0</v>
      </c>
      <c r="AM44" s="780">
        <v>0</v>
      </c>
      <c r="AN44" s="780">
        <v>0</v>
      </c>
      <c r="AO44" s="780">
        <v>0</v>
      </c>
      <c r="AP44" s="780">
        <v>0</v>
      </c>
      <c r="AQ44" s="780">
        <v>0</v>
      </c>
      <c r="AR44" s="780">
        <v>0</v>
      </c>
      <c r="AS44" s="781"/>
      <c r="AT44" s="780">
        <v>0</v>
      </c>
      <c r="AU44" s="780">
        <v>723.27255274789718</v>
      </c>
      <c r="AV44" s="780">
        <v>723.27255274789718</v>
      </c>
      <c r="AW44" s="780">
        <v>723.27255274789718</v>
      </c>
      <c r="AX44" s="780">
        <v>723.27255274789718</v>
      </c>
      <c r="AY44" s="780">
        <v>723.27255274789718</v>
      </c>
      <c r="AZ44" s="780">
        <v>723.27255274789718</v>
      </c>
      <c r="BA44" s="780">
        <v>723.27255274789718</v>
      </c>
      <c r="BB44" s="780">
        <v>723.27255274789718</v>
      </c>
      <c r="BC44" s="780">
        <v>723.27255274789718</v>
      </c>
      <c r="BD44" s="780">
        <v>723.27255274789718</v>
      </c>
      <c r="BE44" s="780">
        <v>723.27255274789718</v>
      </c>
      <c r="BF44" s="780">
        <v>723.27255274789718</v>
      </c>
      <c r="BG44" s="780">
        <v>0</v>
      </c>
      <c r="BH44" s="780">
        <v>0</v>
      </c>
      <c r="BI44" s="780">
        <v>0</v>
      </c>
      <c r="BJ44" s="780">
        <v>0</v>
      </c>
      <c r="BK44" s="780">
        <v>0</v>
      </c>
      <c r="BL44" s="780">
        <v>0</v>
      </c>
      <c r="BM44" s="780">
        <v>0</v>
      </c>
      <c r="BN44" s="780">
        <v>0</v>
      </c>
      <c r="BO44" s="780">
        <v>0</v>
      </c>
      <c r="BP44" s="780">
        <v>0</v>
      </c>
      <c r="BQ44" s="780">
        <v>0</v>
      </c>
      <c r="BR44" s="780">
        <v>0</v>
      </c>
      <c r="BS44" s="780">
        <v>0</v>
      </c>
      <c r="BT44" s="780">
        <v>0</v>
      </c>
      <c r="BU44" s="780">
        <v>0</v>
      </c>
      <c r="BV44" s="780">
        <v>0</v>
      </c>
      <c r="BW44" s="782">
        <v>0</v>
      </c>
    </row>
    <row r="45" spans="1:75" s="794" customFormat="1">
      <c r="A45" s="790" t="s">
        <v>1133</v>
      </c>
      <c r="B45" s="791" t="s">
        <v>1104</v>
      </c>
      <c r="C45" s="791" t="s">
        <v>21</v>
      </c>
      <c r="D45" s="779" t="s">
        <v>1098</v>
      </c>
      <c r="E45" s="791" t="s">
        <v>1130</v>
      </c>
      <c r="F45" s="791" t="s">
        <v>1100</v>
      </c>
      <c r="G45" s="791">
        <v>2011</v>
      </c>
      <c r="H45" s="791"/>
      <c r="I45" s="791" t="s">
        <v>1131</v>
      </c>
      <c r="J45" s="791" t="s">
        <v>1132</v>
      </c>
      <c r="K45" s="791" t="s">
        <v>1105</v>
      </c>
      <c r="L45" s="780">
        <v>2</v>
      </c>
      <c r="M45" s="780">
        <v>1.3893423943995546</v>
      </c>
      <c r="N45" s="780">
        <v>3381.3398865668669</v>
      </c>
      <c r="O45" s="780">
        <v>1.285806142354359</v>
      </c>
      <c r="P45" s="780">
        <v>1.285806142354359</v>
      </c>
      <c r="Q45" s="780">
        <v>1.285806142354359</v>
      </c>
      <c r="R45" s="780">
        <v>1.285806142354359</v>
      </c>
      <c r="S45" s="780">
        <v>1.285806142354359</v>
      </c>
      <c r="T45" s="780">
        <v>1.285806142354359</v>
      </c>
      <c r="U45" s="780">
        <v>0.24886570497181143</v>
      </c>
      <c r="V45" s="792">
        <v>0.24886570497181143</v>
      </c>
      <c r="W45" s="792">
        <v>0.24886570497181143</v>
      </c>
      <c r="X45" s="792">
        <v>0.24886570497181143</v>
      </c>
      <c r="Y45" s="792">
        <v>0.24886570497181143</v>
      </c>
      <c r="Z45" s="792">
        <v>0.24886570497181143</v>
      </c>
      <c r="AA45" s="792">
        <v>0</v>
      </c>
      <c r="AB45" s="792">
        <v>0</v>
      </c>
      <c r="AC45" s="792">
        <v>0</v>
      </c>
      <c r="AD45" s="792">
        <v>0</v>
      </c>
      <c r="AE45" s="792">
        <v>0</v>
      </c>
      <c r="AF45" s="792">
        <v>0</v>
      </c>
      <c r="AG45" s="792">
        <v>0</v>
      </c>
      <c r="AH45" s="792">
        <v>0</v>
      </c>
      <c r="AI45" s="792">
        <v>0</v>
      </c>
      <c r="AJ45" s="792">
        <v>0</v>
      </c>
      <c r="AK45" s="792">
        <v>0</v>
      </c>
      <c r="AL45" s="792">
        <v>0</v>
      </c>
      <c r="AM45" s="792">
        <v>0</v>
      </c>
      <c r="AN45" s="792">
        <v>0</v>
      </c>
      <c r="AO45" s="792">
        <v>0</v>
      </c>
      <c r="AP45" s="792">
        <v>0</v>
      </c>
      <c r="AQ45" s="792">
        <v>0</v>
      </c>
      <c r="AR45" s="792">
        <v>0</v>
      </c>
      <c r="AS45" s="792"/>
      <c r="AT45" s="792">
        <v>3139.7063660868121</v>
      </c>
      <c r="AU45" s="792">
        <v>3139.7063660868121</v>
      </c>
      <c r="AV45" s="792">
        <v>3139.7063660868121</v>
      </c>
      <c r="AW45" s="792">
        <v>3139.7063660868121</v>
      </c>
      <c r="AX45" s="792">
        <v>3139.7063660868121</v>
      </c>
      <c r="AY45" s="792">
        <v>3139.7063660868121</v>
      </c>
      <c r="AZ45" s="792">
        <v>607.68510311357647</v>
      </c>
      <c r="BA45" s="792">
        <v>607.68510311357647</v>
      </c>
      <c r="BB45" s="792">
        <v>607.68510311357647</v>
      </c>
      <c r="BC45" s="792">
        <v>607.68510311357647</v>
      </c>
      <c r="BD45" s="792">
        <v>607.68510311357647</v>
      </c>
      <c r="BE45" s="792">
        <v>607.68510311357647</v>
      </c>
      <c r="BF45" s="792">
        <v>0</v>
      </c>
      <c r="BG45" s="792">
        <v>0</v>
      </c>
      <c r="BH45" s="792">
        <v>0</v>
      </c>
      <c r="BI45" s="792">
        <v>0</v>
      </c>
      <c r="BJ45" s="792">
        <v>0</v>
      </c>
      <c r="BK45" s="792">
        <v>0</v>
      </c>
      <c r="BL45" s="792">
        <v>0</v>
      </c>
      <c r="BM45" s="792">
        <v>0</v>
      </c>
      <c r="BN45" s="792">
        <v>0</v>
      </c>
      <c r="BO45" s="792">
        <v>0</v>
      </c>
      <c r="BP45" s="792">
        <v>0</v>
      </c>
      <c r="BQ45" s="792">
        <v>0</v>
      </c>
      <c r="BR45" s="792">
        <v>0</v>
      </c>
      <c r="BS45" s="792">
        <v>0</v>
      </c>
      <c r="BT45" s="792">
        <v>0</v>
      </c>
      <c r="BU45" s="792">
        <v>0</v>
      </c>
      <c r="BV45" s="792">
        <v>0</v>
      </c>
      <c r="BW45" s="793">
        <v>0</v>
      </c>
    </row>
    <row r="46" spans="1:75" s="794" customFormat="1">
      <c r="A46" s="790" t="s">
        <v>1133</v>
      </c>
      <c r="B46" s="791" t="s">
        <v>1097</v>
      </c>
      <c r="C46" s="791" t="s">
        <v>17</v>
      </c>
      <c r="D46" s="779" t="s">
        <v>1098</v>
      </c>
      <c r="E46" s="791" t="s">
        <v>1130</v>
      </c>
      <c r="F46" s="791" t="s">
        <v>1100</v>
      </c>
      <c r="G46" s="791">
        <v>2011</v>
      </c>
      <c r="H46" s="791"/>
      <c r="I46" s="791" t="s">
        <v>1131</v>
      </c>
      <c r="J46" s="791" t="s">
        <v>1132</v>
      </c>
      <c r="K46" s="791" t="s">
        <v>1134</v>
      </c>
      <c r="L46" s="780">
        <v>0</v>
      </c>
      <c r="M46" s="780">
        <v>2.0302173714681833</v>
      </c>
      <c r="N46" s="780">
        <v>0</v>
      </c>
      <c r="O46" s="780">
        <v>0</v>
      </c>
      <c r="P46" s="780">
        <v>0</v>
      </c>
      <c r="Q46" s="780">
        <v>0</v>
      </c>
      <c r="R46" s="780">
        <v>0</v>
      </c>
      <c r="S46" s="780">
        <v>0</v>
      </c>
      <c r="T46" s="780">
        <v>0</v>
      </c>
      <c r="U46" s="780">
        <v>0</v>
      </c>
      <c r="V46" s="792">
        <v>0</v>
      </c>
      <c r="W46" s="792">
        <v>0</v>
      </c>
      <c r="X46" s="792">
        <v>0</v>
      </c>
      <c r="Y46" s="792">
        <v>0</v>
      </c>
      <c r="Z46" s="792">
        <v>0</v>
      </c>
      <c r="AA46" s="792">
        <v>0</v>
      </c>
      <c r="AB46" s="792">
        <v>0</v>
      </c>
      <c r="AC46" s="792">
        <v>0</v>
      </c>
      <c r="AD46" s="792">
        <v>0</v>
      </c>
      <c r="AE46" s="792">
        <v>0</v>
      </c>
      <c r="AF46" s="792">
        <v>0</v>
      </c>
      <c r="AG46" s="792">
        <v>0</v>
      </c>
      <c r="AH46" s="792">
        <v>0</v>
      </c>
      <c r="AI46" s="792">
        <v>0</v>
      </c>
      <c r="AJ46" s="792">
        <v>0</v>
      </c>
      <c r="AK46" s="792">
        <v>0</v>
      </c>
      <c r="AL46" s="792">
        <v>0</v>
      </c>
      <c r="AM46" s="792">
        <v>0</v>
      </c>
      <c r="AN46" s="792">
        <v>0</v>
      </c>
      <c r="AO46" s="792">
        <v>0</v>
      </c>
      <c r="AP46" s="792">
        <v>0</v>
      </c>
      <c r="AQ46" s="792">
        <v>0</v>
      </c>
      <c r="AR46" s="792">
        <v>0</v>
      </c>
      <c r="AS46" s="792"/>
      <c r="AT46" s="792">
        <v>0</v>
      </c>
      <c r="AU46" s="792">
        <v>0</v>
      </c>
      <c r="AV46" s="792">
        <v>0</v>
      </c>
      <c r="AW46" s="792">
        <v>0</v>
      </c>
      <c r="AX46" s="792">
        <v>0</v>
      </c>
      <c r="AY46" s="792">
        <v>0</v>
      </c>
      <c r="AZ46" s="792">
        <v>0</v>
      </c>
      <c r="BA46" s="792">
        <v>0</v>
      </c>
      <c r="BB46" s="792">
        <v>0</v>
      </c>
      <c r="BC46" s="792">
        <v>0</v>
      </c>
      <c r="BD46" s="792">
        <v>0</v>
      </c>
      <c r="BE46" s="792">
        <v>0</v>
      </c>
      <c r="BF46" s="792">
        <v>0</v>
      </c>
      <c r="BG46" s="792">
        <v>0</v>
      </c>
      <c r="BH46" s="792">
        <v>0</v>
      </c>
      <c r="BI46" s="792">
        <v>0</v>
      </c>
      <c r="BJ46" s="792">
        <v>0</v>
      </c>
      <c r="BK46" s="792">
        <v>0</v>
      </c>
      <c r="BL46" s="792">
        <v>0</v>
      </c>
      <c r="BM46" s="792">
        <v>0</v>
      </c>
      <c r="BN46" s="792">
        <v>0</v>
      </c>
      <c r="BO46" s="792">
        <v>0</v>
      </c>
      <c r="BP46" s="792">
        <v>0</v>
      </c>
      <c r="BQ46" s="792">
        <v>0</v>
      </c>
      <c r="BR46" s="792">
        <v>0</v>
      </c>
      <c r="BS46" s="792">
        <v>0</v>
      </c>
      <c r="BT46" s="792">
        <v>0</v>
      </c>
      <c r="BU46" s="792">
        <v>0</v>
      </c>
      <c r="BV46" s="792">
        <v>0</v>
      </c>
      <c r="BW46" s="793">
        <v>0</v>
      </c>
    </row>
    <row r="47" spans="1:75">
      <c r="A47" s="778" t="s">
        <v>1110</v>
      </c>
      <c r="B47" s="779" t="s">
        <v>1108</v>
      </c>
      <c r="C47" s="779" t="s">
        <v>2</v>
      </c>
      <c r="D47" s="779" t="s">
        <v>1098</v>
      </c>
      <c r="E47" s="779" t="s">
        <v>29</v>
      </c>
      <c r="F47" s="779" t="s">
        <v>1100</v>
      </c>
      <c r="G47" s="779">
        <v>2012</v>
      </c>
      <c r="H47" s="779"/>
      <c r="I47" s="779" t="s">
        <v>1131</v>
      </c>
      <c r="J47" s="779" t="s">
        <v>1132</v>
      </c>
      <c r="K47" s="779" t="s">
        <v>1119</v>
      </c>
      <c r="L47" s="780">
        <v>11.536905970169418</v>
      </c>
      <c r="M47" s="780">
        <v>2.2652205941382584</v>
      </c>
      <c r="N47" s="780">
        <v>5868.4223489019596</v>
      </c>
      <c r="O47" s="780">
        <v>0</v>
      </c>
      <c r="P47" s="780">
        <v>1.7031733790513219</v>
      </c>
      <c r="Q47" s="780">
        <v>1.7031733790513219</v>
      </c>
      <c r="R47" s="780">
        <v>1.7031733790513219</v>
      </c>
      <c r="S47" s="780">
        <v>1.6891285770746911</v>
      </c>
      <c r="T47" s="780">
        <v>0</v>
      </c>
      <c r="U47" s="780">
        <v>0</v>
      </c>
      <c r="V47" s="780">
        <v>0</v>
      </c>
      <c r="W47" s="780">
        <v>0</v>
      </c>
      <c r="X47" s="780">
        <v>0</v>
      </c>
      <c r="Y47" s="780">
        <v>0</v>
      </c>
      <c r="Z47" s="780">
        <v>0</v>
      </c>
      <c r="AA47" s="780">
        <v>0</v>
      </c>
      <c r="AB47" s="780">
        <v>0</v>
      </c>
      <c r="AC47" s="780">
        <v>0</v>
      </c>
      <c r="AD47" s="780">
        <v>0</v>
      </c>
      <c r="AE47" s="780">
        <v>0</v>
      </c>
      <c r="AF47" s="780">
        <v>0</v>
      </c>
      <c r="AG47" s="780">
        <v>0</v>
      </c>
      <c r="AH47" s="780">
        <v>0</v>
      </c>
      <c r="AI47" s="780">
        <v>0</v>
      </c>
      <c r="AJ47" s="780">
        <v>0</v>
      </c>
      <c r="AK47" s="780">
        <v>0</v>
      </c>
      <c r="AL47" s="780">
        <v>0</v>
      </c>
      <c r="AM47" s="780">
        <v>0</v>
      </c>
      <c r="AN47" s="780">
        <v>0</v>
      </c>
      <c r="AO47" s="780">
        <v>0</v>
      </c>
      <c r="AP47" s="780">
        <v>0</v>
      </c>
      <c r="AQ47" s="780">
        <v>0</v>
      </c>
      <c r="AR47" s="780">
        <v>0</v>
      </c>
      <c r="AS47" s="781"/>
      <c r="AT47" s="780">
        <v>0</v>
      </c>
      <c r="AU47" s="780">
        <v>3024.3802247201033</v>
      </c>
      <c r="AV47" s="780">
        <v>3024.3802247201033</v>
      </c>
      <c r="AW47" s="780">
        <v>3024.3802247201033</v>
      </c>
      <c r="AX47" s="780">
        <v>3011.8205984699794</v>
      </c>
      <c r="AY47" s="780">
        <v>0</v>
      </c>
      <c r="AZ47" s="780">
        <v>0</v>
      </c>
      <c r="BA47" s="780">
        <v>0</v>
      </c>
      <c r="BB47" s="780">
        <v>0</v>
      </c>
      <c r="BC47" s="780">
        <v>0</v>
      </c>
      <c r="BD47" s="780">
        <v>0</v>
      </c>
      <c r="BE47" s="780">
        <v>0</v>
      </c>
      <c r="BF47" s="780">
        <v>0</v>
      </c>
      <c r="BG47" s="780">
        <v>0</v>
      </c>
      <c r="BH47" s="780">
        <v>0</v>
      </c>
      <c r="BI47" s="780">
        <v>0</v>
      </c>
      <c r="BJ47" s="780">
        <v>0</v>
      </c>
      <c r="BK47" s="780">
        <v>0</v>
      </c>
      <c r="BL47" s="780">
        <v>0</v>
      </c>
      <c r="BM47" s="780">
        <v>0</v>
      </c>
      <c r="BN47" s="780">
        <v>0</v>
      </c>
      <c r="BO47" s="780">
        <v>0</v>
      </c>
      <c r="BP47" s="780">
        <v>0</v>
      </c>
      <c r="BQ47" s="780">
        <v>0</v>
      </c>
      <c r="BR47" s="780">
        <v>0</v>
      </c>
      <c r="BS47" s="780">
        <v>0</v>
      </c>
      <c r="BT47" s="780">
        <v>0</v>
      </c>
      <c r="BU47" s="780">
        <v>0</v>
      </c>
      <c r="BV47" s="780">
        <v>0</v>
      </c>
      <c r="BW47" s="782">
        <v>0</v>
      </c>
    </row>
    <row r="48" spans="1:75">
      <c r="A48" s="778" t="s">
        <v>1110</v>
      </c>
      <c r="B48" s="779" t="s">
        <v>1108</v>
      </c>
      <c r="C48" s="779" t="s">
        <v>1</v>
      </c>
      <c r="D48" s="779" t="s">
        <v>1098</v>
      </c>
      <c r="E48" s="779" t="s">
        <v>29</v>
      </c>
      <c r="F48" s="779" t="s">
        <v>1100</v>
      </c>
      <c r="G48" s="779">
        <v>2012</v>
      </c>
      <c r="H48" s="779"/>
      <c r="I48" s="779" t="s">
        <v>1131</v>
      </c>
      <c r="J48" s="779" t="s">
        <v>1132</v>
      </c>
      <c r="K48" s="779" t="s">
        <v>1119</v>
      </c>
      <c r="L48" s="780">
        <v>232.18676009407832</v>
      </c>
      <c r="M48" s="780">
        <v>17.606357381049818</v>
      </c>
      <c r="N48" s="780">
        <v>197069.12539963212</v>
      </c>
      <c r="O48" s="780">
        <v>0</v>
      </c>
      <c r="P48" s="780">
        <v>13.237862692518661</v>
      </c>
      <c r="Q48" s="780">
        <v>13.237862692518661</v>
      </c>
      <c r="R48" s="780">
        <v>13.237862692518661</v>
      </c>
      <c r="S48" s="780">
        <v>13.008654868277086</v>
      </c>
      <c r="T48" s="780">
        <v>7.8032362753070741</v>
      </c>
      <c r="U48" s="780">
        <v>0</v>
      </c>
      <c r="V48" s="780">
        <v>0</v>
      </c>
      <c r="W48" s="780">
        <v>0</v>
      </c>
      <c r="X48" s="780">
        <v>0</v>
      </c>
      <c r="Y48" s="780">
        <v>0</v>
      </c>
      <c r="Z48" s="780">
        <v>0</v>
      </c>
      <c r="AA48" s="780">
        <v>0</v>
      </c>
      <c r="AB48" s="780">
        <v>0</v>
      </c>
      <c r="AC48" s="780">
        <v>0</v>
      </c>
      <c r="AD48" s="780">
        <v>0</v>
      </c>
      <c r="AE48" s="780">
        <v>0</v>
      </c>
      <c r="AF48" s="780">
        <v>0</v>
      </c>
      <c r="AG48" s="780">
        <v>0</v>
      </c>
      <c r="AH48" s="780">
        <v>0</v>
      </c>
      <c r="AI48" s="780">
        <v>0</v>
      </c>
      <c r="AJ48" s="780">
        <v>0</v>
      </c>
      <c r="AK48" s="780">
        <v>0</v>
      </c>
      <c r="AL48" s="780">
        <v>0</v>
      </c>
      <c r="AM48" s="780">
        <v>0</v>
      </c>
      <c r="AN48" s="780">
        <v>0</v>
      </c>
      <c r="AO48" s="780">
        <v>0</v>
      </c>
      <c r="AP48" s="780">
        <v>0</v>
      </c>
      <c r="AQ48" s="780">
        <v>0</v>
      </c>
      <c r="AR48" s="780">
        <v>0</v>
      </c>
      <c r="AS48" s="781"/>
      <c r="AT48" s="780">
        <v>0</v>
      </c>
      <c r="AU48" s="780">
        <v>92355.828225607067</v>
      </c>
      <c r="AV48" s="780">
        <v>92355.828225607067</v>
      </c>
      <c r="AW48" s="780">
        <v>92355.828225607067</v>
      </c>
      <c r="AX48" s="780">
        <v>92150.858115607058</v>
      </c>
      <c r="AY48" s="780">
        <v>59349.351189763205</v>
      </c>
      <c r="AZ48" s="780">
        <v>0</v>
      </c>
      <c r="BA48" s="780">
        <v>0</v>
      </c>
      <c r="BB48" s="780">
        <v>0</v>
      </c>
      <c r="BC48" s="780">
        <v>0</v>
      </c>
      <c r="BD48" s="780">
        <v>0</v>
      </c>
      <c r="BE48" s="780">
        <v>0</v>
      </c>
      <c r="BF48" s="780">
        <v>0</v>
      </c>
      <c r="BG48" s="780">
        <v>0</v>
      </c>
      <c r="BH48" s="780">
        <v>0</v>
      </c>
      <c r="BI48" s="780">
        <v>0</v>
      </c>
      <c r="BJ48" s="780">
        <v>0</v>
      </c>
      <c r="BK48" s="780">
        <v>0</v>
      </c>
      <c r="BL48" s="780">
        <v>0</v>
      </c>
      <c r="BM48" s="780">
        <v>0</v>
      </c>
      <c r="BN48" s="780">
        <v>0</v>
      </c>
      <c r="BO48" s="780">
        <v>0</v>
      </c>
      <c r="BP48" s="780">
        <v>0</v>
      </c>
      <c r="BQ48" s="780">
        <v>0</v>
      </c>
      <c r="BR48" s="780">
        <v>0</v>
      </c>
      <c r="BS48" s="780">
        <v>0</v>
      </c>
      <c r="BT48" s="780">
        <v>0</v>
      </c>
      <c r="BU48" s="780">
        <v>0</v>
      </c>
      <c r="BV48" s="780">
        <v>0</v>
      </c>
      <c r="BW48" s="782">
        <v>0</v>
      </c>
    </row>
    <row r="49" spans="1:75">
      <c r="A49" s="778" t="s">
        <v>1110</v>
      </c>
      <c r="B49" s="779" t="s">
        <v>1108</v>
      </c>
      <c r="C49" s="779" t="s">
        <v>5</v>
      </c>
      <c r="D49" s="779" t="s">
        <v>1098</v>
      </c>
      <c r="E49" s="779" t="s">
        <v>29</v>
      </c>
      <c r="F49" s="779" t="s">
        <v>1100</v>
      </c>
      <c r="G49" s="779">
        <v>2012</v>
      </c>
      <c r="H49" s="779"/>
      <c r="I49" s="779" t="s">
        <v>1131</v>
      </c>
      <c r="J49" s="779" t="s">
        <v>1132</v>
      </c>
      <c r="K49" s="779" t="s">
        <v>1135</v>
      </c>
      <c r="L49" s="780">
        <v>7008.8683996067284</v>
      </c>
      <c r="M49" s="780">
        <v>13.004139635226041</v>
      </c>
      <c r="N49" s="780">
        <v>193056.38031338732</v>
      </c>
      <c r="O49" s="780">
        <v>0</v>
      </c>
      <c r="P49" s="780">
        <v>9.7775485979143166</v>
      </c>
      <c r="Q49" s="780">
        <v>9.7775485979143166</v>
      </c>
      <c r="R49" s="780">
        <v>9.7775485979143166</v>
      </c>
      <c r="S49" s="780">
        <v>9.7775485979143166</v>
      </c>
      <c r="T49" s="780">
        <v>8.949579051374899</v>
      </c>
      <c r="U49" s="780">
        <v>7.5734528987082959</v>
      </c>
      <c r="V49" s="780">
        <v>5.6697360392609832</v>
      </c>
      <c r="W49" s="780">
        <v>5.6488025974800182</v>
      </c>
      <c r="X49" s="780">
        <v>5.6488025974800182</v>
      </c>
      <c r="Y49" s="780">
        <v>3.6429750993746555</v>
      </c>
      <c r="Z49" s="780">
        <v>1.4252746929512032</v>
      </c>
      <c r="AA49" s="780">
        <v>1.4251495512285106</v>
      </c>
      <c r="AB49" s="780">
        <v>1.4251495512285106</v>
      </c>
      <c r="AC49" s="780">
        <v>1.4006929322586306</v>
      </c>
      <c r="AD49" s="780">
        <v>1.4006929322586306</v>
      </c>
      <c r="AE49" s="780">
        <v>1.3658918130553419</v>
      </c>
      <c r="AF49" s="780">
        <v>0.3832428964375808</v>
      </c>
      <c r="AG49" s="780">
        <v>0.3832428964375808</v>
      </c>
      <c r="AH49" s="780">
        <v>0.3832428964375808</v>
      </c>
      <c r="AI49" s="780">
        <v>0.3832428964375808</v>
      </c>
      <c r="AJ49" s="780">
        <v>0</v>
      </c>
      <c r="AK49" s="780">
        <v>0</v>
      </c>
      <c r="AL49" s="780">
        <v>0</v>
      </c>
      <c r="AM49" s="780">
        <v>0</v>
      </c>
      <c r="AN49" s="780">
        <v>0</v>
      </c>
      <c r="AO49" s="780">
        <v>0</v>
      </c>
      <c r="AP49" s="780">
        <v>0</v>
      </c>
      <c r="AQ49" s="780">
        <v>0</v>
      </c>
      <c r="AR49" s="780">
        <v>0</v>
      </c>
      <c r="AS49" s="781"/>
      <c r="AT49" s="780">
        <v>0</v>
      </c>
      <c r="AU49" s="780">
        <v>176933.82656040421</v>
      </c>
      <c r="AV49" s="780">
        <v>176933.82656040421</v>
      </c>
      <c r="AW49" s="780">
        <v>176933.82656040421</v>
      </c>
      <c r="AX49" s="780">
        <v>176933.82656040421</v>
      </c>
      <c r="AY49" s="780">
        <v>159052.25433449011</v>
      </c>
      <c r="AZ49" s="780">
        <v>129332.20086908693</v>
      </c>
      <c r="BA49" s="780">
        <v>88217.825754474223</v>
      </c>
      <c r="BB49" s="780">
        <v>88034.448804472951</v>
      </c>
      <c r="BC49" s="780">
        <v>88034.448804472951</v>
      </c>
      <c r="BD49" s="780">
        <v>44714.800841565535</v>
      </c>
      <c r="BE49" s="780">
        <v>33184.214592340846</v>
      </c>
      <c r="BF49" s="780">
        <v>32152.903639698998</v>
      </c>
      <c r="BG49" s="780">
        <v>32152.903639698998</v>
      </c>
      <c r="BH49" s="780">
        <v>29908.152290144386</v>
      </c>
      <c r="BI49" s="780">
        <v>29908.152290144386</v>
      </c>
      <c r="BJ49" s="780">
        <v>29499.023496718764</v>
      </c>
      <c r="BK49" s="780">
        <v>8276.8569947528485</v>
      </c>
      <c r="BL49" s="780">
        <v>8276.8569947528485</v>
      </c>
      <c r="BM49" s="780">
        <v>8276.8569947528485</v>
      </c>
      <c r="BN49" s="780">
        <v>8276.8569947528485</v>
      </c>
      <c r="BO49" s="780">
        <v>0</v>
      </c>
      <c r="BP49" s="780">
        <v>0</v>
      </c>
      <c r="BQ49" s="780">
        <v>0</v>
      </c>
      <c r="BR49" s="780">
        <v>0</v>
      </c>
      <c r="BS49" s="780">
        <v>0</v>
      </c>
      <c r="BT49" s="780">
        <v>0</v>
      </c>
      <c r="BU49" s="780">
        <v>0</v>
      </c>
      <c r="BV49" s="780">
        <v>0</v>
      </c>
      <c r="BW49" s="782">
        <v>0</v>
      </c>
    </row>
    <row r="50" spans="1:75">
      <c r="A50" s="778" t="s">
        <v>1110</v>
      </c>
      <c r="B50" s="779" t="s">
        <v>1108</v>
      </c>
      <c r="C50" s="779" t="s">
        <v>4</v>
      </c>
      <c r="D50" s="779" t="s">
        <v>1098</v>
      </c>
      <c r="E50" s="779" t="s">
        <v>29</v>
      </c>
      <c r="F50" s="779" t="s">
        <v>1100</v>
      </c>
      <c r="G50" s="779">
        <v>2012</v>
      </c>
      <c r="H50" s="779"/>
      <c r="I50" s="779" t="s">
        <v>1131</v>
      </c>
      <c r="J50" s="779" t="s">
        <v>1132</v>
      </c>
      <c r="K50" s="779" t="s">
        <v>1135</v>
      </c>
      <c r="L50" s="780">
        <v>204.08129747342505</v>
      </c>
      <c r="M50" s="780">
        <v>2.0245877366824958</v>
      </c>
      <c r="N50" s="780">
        <v>9237.2568568542338</v>
      </c>
      <c r="O50" s="780">
        <v>0</v>
      </c>
      <c r="P50" s="780">
        <v>1.5222464185582676</v>
      </c>
      <c r="Q50" s="780">
        <v>1.5222464185582676</v>
      </c>
      <c r="R50" s="780">
        <v>1.5222464185582676</v>
      </c>
      <c r="S50" s="780">
        <v>1.5222464185582676</v>
      </c>
      <c r="T50" s="780">
        <v>1.5158206881912952</v>
      </c>
      <c r="U50" s="780">
        <v>1.5158206881912952</v>
      </c>
      <c r="V50" s="780">
        <v>1.2929165620527046</v>
      </c>
      <c r="W50" s="780">
        <v>1.2902172498230537</v>
      </c>
      <c r="X50" s="780">
        <v>1.2902172498230537</v>
      </c>
      <c r="Y50" s="780">
        <v>1.2902172498230537</v>
      </c>
      <c r="Z50" s="780">
        <v>2.373314428805964E-2</v>
      </c>
      <c r="AA50" s="780">
        <v>2.371679961942633E-2</v>
      </c>
      <c r="AB50" s="780">
        <v>2.371679961942633E-2</v>
      </c>
      <c r="AC50" s="780">
        <v>2.286277888124677E-2</v>
      </c>
      <c r="AD50" s="780">
        <v>2.286277888124677E-2</v>
      </c>
      <c r="AE50" s="780">
        <v>2.1355643797639781E-2</v>
      </c>
      <c r="AF50" s="780">
        <v>0</v>
      </c>
      <c r="AG50" s="780">
        <v>0</v>
      </c>
      <c r="AH50" s="780">
        <v>0</v>
      </c>
      <c r="AI50" s="780">
        <v>0</v>
      </c>
      <c r="AJ50" s="780">
        <v>0</v>
      </c>
      <c r="AK50" s="780">
        <v>0</v>
      </c>
      <c r="AL50" s="780">
        <v>0</v>
      </c>
      <c r="AM50" s="780">
        <v>0</v>
      </c>
      <c r="AN50" s="780">
        <v>0</v>
      </c>
      <c r="AO50" s="780">
        <v>0</v>
      </c>
      <c r="AP50" s="780">
        <v>0</v>
      </c>
      <c r="AQ50" s="780">
        <v>0</v>
      </c>
      <c r="AR50" s="780">
        <v>0</v>
      </c>
      <c r="AS50" s="781"/>
      <c r="AT50" s="780">
        <v>0</v>
      </c>
      <c r="AU50" s="780">
        <v>9237.2568568542338</v>
      </c>
      <c r="AV50" s="780">
        <v>9237.2568568542338</v>
      </c>
      <c r="AW50" s="780">
        <v>9237.2568568542338</v>
      </c>
      <c r="AX50" s="780">
        <v>9237.2568568542338</v>
      </c>
      <c r="AY50" s="780">
        <v>9098.4810260987306</v>
      </c>
      <c r="AZ50" s="780">
        <v>9098.4810260987306</v>
      </c>
      <c r="BA50" s="780">
        <v>4284.4437856460436</v>
      </c>
      <c r="BB50" s="780">
        <v>4260.7978105143029</v>
      </c>
      <c r="BC50" s="780">
        <v>4260.7978105143029</v>
      </c>
      <c r="BD50" s="780">
        <v>4260.7978105143029</v>
      </c>
      <c r="BE50" s="780">
        <v>692.01887605911634</v>
      </c>
      <c r="BF50" s="780">
        <v>557.3201088041792</v>
      </c>
      <c r="BG50" s="780">
        <v>557.3201088041792</v>
      </c>
      <c r="BH50" s="780">
        <v>478.93379518751851</v>
      </c>
      <c r="BI50" s="780">
        <v>478.93379518751851</v>
      </c>
      <c r="BJ50" s="780">
        <v>461.21561909428306</v>
      </c>
      <c r="BK50" s="780">
        <v>0</v>
      </c>
      <c r="BL50" s="780">
        <v>0</v>
      </c>
      <c r="BM50" s="780">
        <v>0</v>
      </c>
      <c r="BN50" s="780">
        <v>0</v>
      </c>
      <c r="BO50" s="780">
        <v>0</v>
      </c>
      <c r="BP50" s="780">
        <v>0</v>
      </c>
      <c r="BQ50" s="780">
        <v>0</v>
      </c>
      <c r="BR50" s="780">
        <v>0</v>
      </c>
      <c r="BS50" s="780">
        <v>0</v>
      </c>
      <c r="BT50" s="780">
        <v>0</v>
      </c>
      <c r="BU50" s="780">
        <v>0</v>
      </c>
      <c r="BV50" s="780">
        <v>0</v>
      </c>
      <c r="BW50" s="782">
        <v>0</v>
      </c>
    </row>
    <row r="51" spans="1:75">
      <c r="A51" s="778" t="s">
        <v>1110</v>
      </c>
      <c r="B51" s="779" t="s">
        <v>1108</v>
      </c>
      <c r="C51" s="779" t="s">
        <v>3</v>
      </c>
      <c r="D51" s="779" t="s">
        <v>1098</v>
      </c>
      <c r="E51" s="779" t="s">
        <v>29</v>
      </c>
      <c r="F51" s="779" t="s">
        <v>1100</v>
      </c>
      <c r="G51" s="779">
        <v>2012</v>
      </c>
      <c r="H51" s="779"/>
      <c r="I51" s="779" t="s">
        <v>1131</v>
      </c>
      <c r="J51" s="779" t="s">
        <v>1132</v>
      </c>
      <c r="K51" s="779" t="s">
        <v>1136</v>
      </c>
      <c r="L51" s="780">
        <v>911.00533210126048</v>
      </c>
      <c r="M51" s="780">
        <v>260.7270052123157</v>
      </c>
      <c r="N51" s="780">
        <v>790792.93642302928</v>
      </c>
      <c r="O51" s="780">
        <v>0</v>
      </c>
      <c r="P51" s="780">
        <v>196.03534226489899</v>
      </c>
      <c r="Q51" s="780">
        <v>196.03534226489899</v>
      </c>
      <c r="R51" s="780">
        <v>196.03534226489899</v>
      </c>
      <c r="S51" s="780">
        <v>196.03534226489899</v>
      </c>
      <c r="T51" s="780">
        <v>196.03534226489899</v>
      </c>
      <c r="U51" s="780">
        <v>196.03534226489899</v>
      </c>
      <c r="V51" s="780">
        <v>196.03534226489899</v>
      </c>
      <c r="W51" s="780">
        <v>196.03534226489899</v>
      </c>
      <c r="X51" s="780">
        <v>196.03534226489899</v>
      </c>
      <c r="Y51" s="780">
        <v>196.03534226489899</v>
      </c>
      <c r="Z51" s="780">
        <v>196.03534226489899</v>
      </c>
      <c r="AA51" s="780">
        <v>196.03534226489899</v>
      </c>
      <c r="AB51" s="780">
        <v>196.03534226489899</v>
      </c>
      <c r="AC51" s="780">
        <v>196.03534226489899</v>
      </c>
      <c r="AD51" s="780">
        <v>196.03534226489899</v>
      </c>
      <c r="AE51" s="780">
        <v>196.03534226489899</v>
      </c>
      <c r="AF51" s="780">
        <v>196.03534226489899</v>
      </c>
      <c r="AG51" s="780">
        <v>196.03534226489899</v>
      </c>
      <c r="AH51" s="780">
        <v>148.71551862459938</v>
      </c>
      <c r="AI51" s="780">
        <v>0</v>
      </c>
      <c r="AJ51" s="780">
        <v>0</v>
      </c>
      <c r="AK51" s="780">
        <v>0</v>
      </c>
      <c r="AL51" s="780">
        <v>0</v>
      </c>
      <c r="AM51" s="780">
        <v>0</v>
      </c>
      <c r="AN51" s="780">
        <v>0</v>
      </c>
      <c r="AO51" s="780">
        <v>0</v>
      </c>
      <c r="AP51" s="780">
        <v>0</v>
      </c>
      <c r="AQ51" s="780">
        <v>0</v>
      </c>
      <c r="AR51" s="780">
        <v>0</v>
      </c>
      <c r="AS51" s="781"/>
      <c r="AT51" s="780">
        <v>0</v>
      </c>
      <c r="AU51" s="780">
        <v>329402.44805685285</v>
      </c>
      <c r="AV51" s="780">
        <v>329402.44805685285</v>
      </c>
      <c r="AW51" s="780">
        <v>329402.44805685285</v>
      </c>
      <c r="AX51" s="780">
        <v>329402.44805685285</v>
      </c>
      <c r="AY51" s="780">
        <v>329402.44805685285</v>
      </c>
      <c r="AZ51" s="780">
        <v>329402.44805685285</v>
      </c>
      <c r="BA51" s="780">
        <v>329402.44805685285</v>
      </c>
      <c r="BB51" s="780">
        <v>329402.44805685285</v>
      </c>
      <c r="BC51" s="780">
        <v>329402.44805685285</v>
      </c>
      <c r="BD51" s="780">
        <v>329402.44805685285</v>
      </c>
      <c r="BE51" s="780">
        <v>329402.44805685285</v>
      </c>
      <c r="BF51" s="780">
        <v>329402.44805685285</v>
      </c>
      <c r="BG51" s="780">
        <v>329402.44805685285</v>
      </c>
      <c r="BH51" s="780">
        <v>329402.44805685285</v>
      </c>
      <c r="BI51" s="780">
        <v>329402.44805685285</v>
      </c>
      <c r="BJ51" s="780">
        <v>329402.44805685285</v>
      </c>
      <c r="BK51" s="780">
        <v>329402.44805685285</v>
      </c>
      <c r="BL51" s="780">
        <v>329402.44805685285</v>
      </c>
      <c r="BM51" s="780">
        <v>287086.48659775191</v>
      </c>
      <c r="BN51" s="780">
        <v>0</v>
      </c>
      <c r="BO51" s="780">
        <v>0</v>
      </c>
      <c r="BP51" s="780">
        <v>0</v>
      </c>
      <c r="BQ51" s="780">
        <v>0</v>
      </c>
      <c r="BR51" s="780">
        <v>0</v>
      </c>
      <c r="BS51" s="780">
        <v>0</v>
      </c>
      <c r="BT51" s="780">
        <v>0</v>
      </c>
      <c r="BU51" s="780">
        <v>0</v>
      </c>
      <c r="BV51" s="780">
        <v>0</v>
      </c>
      <c r="BW51" s="782">
        <v>0</v>
      </c>
    </row>
    <row r="52" spans="1:75">
      <c r="A52" s="778" t="s">
        <v>1110</v>
      </c>
      <c r="B52" s="779" t="s">
        <v>1106</v>
      </c>
      <c r="C52" s="779" t="s">
        <v>14</v>
      </c>
      <c r="D52" s="779" t="s">
        <v>1098</v>
      </c>
      <c r="E52" s="779" t="s">
        <v>29</v>
      </c>
      <c r="F52" s="779" t="s">
        <v>1100</v>
      </c>
      <c r="G52" s="779">
        <v>2012</v>
      </c>
      <c r="H52" s="779"/>
      <c r="I52" s="779" t="s">
        <v>1131</v>
      </c>
      <c r="J52" s="779" t="s">
        <v>1132</v>
      </c>
      <c r="K52" s="779" t="s">
        <v>1105</v>
      </c>
      <c r="L52" s="780">
        <v>44</v>
      </c>
      <c r="M52" s="780">
        <v>6.8616683523333579</v>
      </c>
      <c r="N52" s="780">
        <v>-15820.529059850469</v>
      </c>
      <c r="O52" s="780">
        <v>0</v>
      </c>
      <c r="P52" s="780">
        <v>5.1591491370927507</v>
      </c>
      <c r="Q52" s="780">
        <v>4.9648700195830298</v>
      </c>
      <c r="R52" s="780">
        <v>4.9648700195830298</v>
      </c>
      <c r="S52" s="780">
        <v>4.9648700195830298</v>
      </c>
      <c r="T52" s="780">
        <v>4.9648700195830298</v>
      </c>
      <c r="U52" s="780">
        <v>4.9648700195830298</v>
      </c>
      <c r="V52" s="780">
        <v>4.8324233198072744</v>
      </c>
      <c r="W52" s="780">
        <v>4.8324233198072744</v>
      </c>
      <c r="X52" s="780">
        <v>3.4050432443618792</v>
      </c>
      <c r="Y52" s="780">
        <v>2.5870022475719465</v>
      </c>
      <c r="Z52" s="780">
        <v>2.3311322098597893</v>
      </c>
      <c r="AA52" s="780">
        <v>2.3311322098597893</v>
      </c>
      <c r="AB52" s="780">
        <v>2.3311322098597893</v>
      </c>
      <c r="AC52" s="780">
        <v>2.3311322098597893</v>
      </c>
      <c r="AD52" s="780">
        <v>0.60692629870027315</v>
      </c>
      <c r="AE52" s="780">
        <v>0.52397996187210083</v>
      </c>
      <c r="AF52" s="780">
        <v>0.52397996187210083</v>
      </c>
      <c r="AG52" s="780">
        <v>0.52397996187210083</v>
      </c>
      <c r="AH52" s="780">
        <v>0.52397996187210083</v>
      </c>
      <c r="AI52" s="780">
        <v>0.52397996187210083</v>
      </c>
      <c r="AJ52" s="780">
        <v>0.34344443678855896</v>
      </c>
      <c r="AK52" s="780">
        <v>0</v>
      </c>
      <c r="AL52" s="780">
        <v>0</v>
      </c>
      <c r="AM52" s="780">
        <v>0</v>
      </c>
      <c r="AN52" s="780">
        <v>0</v>
      </c>
      <c r="AO52" s="780">
        <v>0</v>
      </c>
      <c r="AP52" s="780">
        <v>0</v>
      </c>
      <c r="AQ52" s="780">
        <v>0</v>
      </c>
      <c r="AR52" s="780">
        <v>0</v>
      </c>
      <c r="AS52" s="781"/>
      <c r="AT52" s="780">
        <v>0</v>
      </c>
      <c r="AU52" s="780">
        <v>54592.566268920891</v>
      </c>
      <c r="AV52" s="780">
        <v>54592.566345214844</v>
      </c>
      <c r="AW52" s="780">
        <v>54592.566345214844</v>
      </c>
      <c r="AX52" s="780">
        <v>50852.566268920898</v>
      </c>
      <c r="AY52" s="780">
        <v>50222.566268920898</v>
      </c>
      <c r="AZ52" s="780">
        <v>50222.566268920898</v>
      </c>
      <c r="BA52" s="780">
        <v>47672.880661010742</v>
      </c>
      <c r="BB52" s="780">
        <v>47524.836654663086</v>
      </c>
      <c r="BC52" s="780">
        <v>20046.83665466309</v>
      </c>
      <c r="BD52" s="780">
        <v>19282.836654663086</v>
      </c>
      <c r="BE52" s="780">
        <v>17172.856628417969</v>
      </c>
      <c r="BF52" s="780">
        <v>17172.856628417969</v>
      </c>
      <c r="BG52" s="780">
        <v>17172.856628417969</v>
      </c>
      <c r="BH52" s="780">
        <v>17172.856628417969</v>
      </c>
      <c r="BI52" s="780">
        <v>3672.8566284179688</v>
      </c>
      <c r="BJ52" s="780">
        <v>2988.8566284179688</v>
      </c>
      <c r="BK52" s="780">
        <v>2988.8566284179688</v>
      </c>
      <c r="BL52" s="780">
        <v>2988.8566284179688</v>
      </c>
      <c r="BM52" s="780">
        <v>2988.8566284179688</v>
      </c>
      <c r="BN52" s="780">
        <v>2988.8566284179688</v>
      </c>
      <c r="BO52" s="780">
        <v>2532</v>
      </c>
      <c r="BP52" s="780">
        <v>0</v>
      </c>
      <c r="BQ52" s="780">
        <v>0</v>
      </c>
      <c r="BR52" s="780">
        <v>0</v>
      </c>
      <c r="BS52" s="780">
        <v>0</v>
      </c>
      <c r="BT52" s="780">
        <v>0</v>
      </c>
      <c r="BU52" s="780">
        <v>0</v>
      </c>
      <c r="BV52" s="780">
        <v>0</v>
      </c>
      <c r="BW52" s="782">
        <v>0</v>
      </c>
    </row>
    <row r="53" spans="1:75" s="799" customFormat="1">
      <c r="A53" s="795" t="s">
        <v>1133</v>
      </c>
      <c r="B53" s="796" t="s">
        <v>1108</v>
      </c>
      <c r="C53" s="796" t="s">
        <v>3</v>
      </c>
      <c r="D53" s="796" t="s">
        <v>1098</v>
      </c>
      <c r="E53" s="796" t="s">
        <v>29</v>
      </c>
      <c r="F53" s="796" t="s">
        <v>1100</v>
      </c>
      <c r="G53" s="796">
        <v>2011</v>
      </c>
      <c r="H53" s="796"/>
      <c r="I53" s="796" t="s">
        <v>1131</v>
      </c>
      <c r="J53" s="796" t="s">
        <v>1132</v>
      </c>
      <c r="K53" s="796" t="s">
        <v>1136</v>
      </c>
      <c r="L53" s="797">
        <v>-174.20657967197027</v>
      </c>
      <c r="M53" s="797">
        <v>-115.13911789732592</v>
      </c>
      <c r="N53" s="797">
        <v>-212576.56402607687</v>
      </c>
      <c r="O53" s="797">
        <v>-47.960857457883151</v>
      </c>
      <c r="P53" s="797">
        <v>-47.960857457883151</v>
      </c>
      <c r="Q53" s="797">
        <v>-47.960857457883151</v>
      </c>
      <c r="R53" s="797">
        <v>-47.960857457883151</v>
      </c>
      <c r="S53" s="797">
        <v>-47.960857457883151</v>
      </c>
      <c r="T53" s="797">
        <v>-47.960857457883151</v>
      </c>
      <c r="U53" s="797">
        <v>-47.960857457883151</v>
      </c>
      <c r="V53" s="797">
        <v>-47.960857457883151</v>
      </c>
      <c r="W53" s="797">
        <v>-47.960857457883151</v>
      </c>
      <c r="X53" s="797">
        <v>-47.960857457883151</v>
      </c>
      <c r="Y53" s="797">
        <v>-47.960857457883151</v>
      </c>
      <c r="Z53" s="797">
        <v>-47.960857457883151</v>
      </c>
      <c r="AA53" s="797">
        <v>-47.960857457883151</v>
      </c>
      <c r="AB53" s="797">
        <v>-47.960857457883151</v>
      </c>
      <c r="AC53" s="797">
        <v>-47.960857457883151</v>
      </c>
      <c r="AD53" s="797">
        <v>-47.960857457883151</v>
      </c>
      <c r="AE53" s="797">
        <v>-47.960857457883151</v>
      </c>
      <c r="AF53" s="797">
        <v>-47.960857457883151</v>
      </c>
      <c r="AG53" s="797">
        <v>-39.304288086385895</v>
      </c>
      <c r="AH53" s="797">
        <v>0</v>
      </c>
      <c r="AI53" s="797">
        <v>0</v>
      </c>
      <c r="AJ53" s="797">
        <v>0</v>
      </c>
      <c r="AK53" s="797">
        <v>0</v>
      </c>
      <c r="AL53" s="797">
        <v>0</v>
      </c>
      <c r="AM53" s="797">
        <v>0</v>
      </c>
      <c r="AN53" s="797">
        <v>0</v>
      </c>
      <c r="AO53" s="797">
        <v>0</v>
      </c>
      <c r="AP53" s="797">
        <v>0</v>
      </c>
      <c r="AQ53" s="797">
        <v>0</v>
      </c>
      <c r="AR53" s="797">
        <v>0</v>
      </c>
      <c r="AS53" s="781"/>
      <c r="AT53" s="797">
        <v>-88548.136135912064</v>
      </c>
      <c r="AU53" s="797">
        <v>-88548.136135912064</v>
      </c>
      <c r="AV53" s="797">
        <v>-88548.136135912064</v>
      </c>
      <c r="AW53" s="797">
        <v>-88548.136135912064</v>
      </c>
      <c r="AX53" s="797">
        <v>-88548.136135912064</v>
      </c>
      <c r="AY53" s="797">
        <v>-88548.136135912064</v>
      </c>
      <c r="AZ53" s="797">
        <v>-88548.136135912064</v>
      </c>
      <c r="BA53" s="797">
        <v>-88548.136135912064</v>
      </c>
      <c r="BB53" s="797">
        <v>-88548.136135912064</v>
      </c>
      <c r="BC53" s="797">
        <v>-88548.136135912064</v>
      </c>
      <c r="BD53" s="797">
        <v>-88548.136135912064</v>
      </c>
      <c r="BE53" s="797">
        <v>-88548.136135912064</v>
      </c>
      <c r="BF53" s="797">
        <v>-88548.136135912064</v>
      </c>
      <c r="BG53" s="797">
        <v>-88548.136135912064</v>
      </c>
      <c r="BH53" s="797">
        <v>-88548.136135912064</v>
      </c>
      <c r="BI53" s="797">
        <v>-88548.136135912064</v>
      </c>
      <c r="BJ53" s="797">
        <v>-88548.136135912064</v>
      </c>
      <c r="BK53" s="797">
        <v>-88548.136135912064</v>
      </c>
      <c r="BL53" s="797">
        <v>-80820.232254803224</v>
      </c>
      <c r="BM53" s="797">
        <v>0</v>
      </c>
      <c r="BN53" s="797">
        <v>0</v>
      </c>
      <c r="BO53" s="797">
        <v>0</v>
      </c>
      <c r="BP53" s="797">
        <v>0</v>
      </c>
      <c r="BQ53" s="797">
        <v>0</v>
      </c>
      <c r="BR53" s="797">
        <v>0</v>
      </c>
      <c r="BS53" s="797">
        <v>0</v>
      </c>
      <c r="BT53" s="797">
        <v>0</v>
      </c>
      <c r="BU53" s="797">
        <v>0</v>
      </c>
      <c r="BV53" s="797">
        <v>0</v>
      </c>
      <c r="BW53" s="798">
        <v>0</v>
      </c>
    </row>
    <row r="54" spans="1:75" s="794" customFormat="1">
      <c r="A54" s="790" t="s">
        <v>1133</v>
      </c>
      <c r="B54" s="791" t="s">
        <v>1108</v>
      </c>
      <c r="C54" s="791" t="s">
        <v>5</v>
      </c>
      <c r="D54" s="779" t="s">
        <v>1098</v>
      </c>
      <c r="E54" s="791" t="s">
        <v>29</v>
      </c>
      <c r="F54" s="791" t="s">
        <v>1100</v>
      </c>
      <c r="G54" s="791">
        <v>2011</v>
      </c>
      <c r="H54" s="791"/>
      <c r="I54" s="791" t="s">
        <v>1131</v>
      </c>
      <c r="J54" s="791" t="s">
        <v>1132</v>
      </c>
      <c r="K54" s="791" t="s">
        <v>1135</v>
      </c>
      <c r="L54" s="780">
        <v>540.52613479518345</v>
      </c>
      <c r="M54" s="780">
        <v>0.77038284290119174</v>
      </c>
      <c r="N54" s="780">
        <v>15681.358854131757</v>
      </c>
      <c r="O54" s="780">
        <v>0.71260678805226663</v>
      </c>
      <c r="P54" s="780">
        <v>0.71260678805226663</v>
      </c>
      <c r="Q54" s="780">
        <v>0.71260678805226663</v>
      </c>
      <c r="R54" s="780">
        <v>0.71260678805226663</v>
      </c>
      <c r="S54" s="780">
        <v>0.71260678805226663</v>
      </c>
      <c r="T54" s="780">
        <v>0.651636186151902</v>
      </c>
      <c r="U54" s="780">
        <v>0.37238008924509891</v>
      </c>
      <c r="V54" s="792">
        <v>0.37221550973323309</v>
      </c>
      <c r="W54" s="792">
        <v>0.37221550973323309</v>
      </c>
      <c r="X54" s="792">
        <v>0.11687930343246912</v>
      </c>
      <c r="Y54" s="792">
        <v>4.8561901903214501E-2</v>
      </c>
      <c r="Z54" s="792">
        <v>4.8548902314714482E-2</v>
      </c>
      <c r="AA54" s="792">
        <v>4.8548902314714482E-2</v>
      </c>
      <c r="AB54" s="792">
        <v>4.6316638405588098E-2</v>
      </c>
      <c r="AC54" s="792">
        <v>4.6316638405588098E-2</v>
      </c>
      <c r="AD54" s="792">
        <v>4.6214425937273172E-2</v>
      </c>
      <c r="AE54" s="792">
        <v>0</v>
      </c>
      <c r="AF54" s="792">
        <v>0</v>
      </c>
      <c r="AG54" s="792">
        <v>0</v>
      </c>
      <c r="AH54" s="792">
        <v>0</v>
      </c>
      <c r="AI54" s="792">
        <v>0</v>
      </c>
      <c r="AJ54" s="792">
        <v>0</v>
      </c>
      <c r="AK54" s="792">
        <v>0</v>
      </c>
      <c r="AL54" s="792">
        <v>0</v>
      </c>
      <c r="AM54" s="792">
        <v>0</v>
      </c>
      <c r="AN54" s="792">
        <v>0</v>
      </c>
      <c r="AO54" s="792">
        <v>0</v>
      </c>
      <c r="AP54" s="792">
        <v>0</v>
      </c>
      <c r="AQ54" s="792">
        <v>0</v>
      </c>
      <c r="AR54" s="792">
        <v>0</v>
      </c>
      <c r="AS54" s="792"/>
      <c r="AT54" s="792">
        <v>14424.627839555202</v>
      </c>
      <c r="AU54" s="792">
        <v>14424.627839555202</v>
      </c>
      <c r="AV54" s="792">
        <v>14424.627839555202</v>
      </c>
      <c r="AW54" s="792">
        <v>14424.627839555202</v>
      </c>
      <c r="AX54" s="792">
        <v>14424.627839555202</v>
      </c>
      <c r="AY54" s="792">
        <v>13107.8520884474</v>
      </c>
      <c r="AZ54" s="792">
        <v>7076.7871933231017</v>
      </c>
      <c r="BA54" s="792">
        <v>7075.345476799157</v>
      </c>
      <c r="BB54" s="792">
        <v>7075.345476799157</v>
      </c>
      <c r="BC54" s="792">
        <v>1560.8759725265793</v>
      </c>
      <c r="BD54" s="792">
        <v>1311.3096585568605</v>
      </c>
      <c r="BE54" s="792">
        <v>1204.1781782523283</v>
      </c>
      <c r="BF54" s="792">
        <v>1204.1781782523283</v>
      </c>
      <c r="BG54" s="792">
        <v>999.2897826509278</v>
      </c>
      <c r="BH54" s="792">
        <v>999.2897826509278</v>
      </c>
      <c r="BI54" s="792">
        <v>998.08815279556416</v>
      </c>
      <c r="BJ54" s="792">
        <v>0</v>
      </c>
      <c r="BK54" s="792">
        <v>0</v>
      </c>
      <c r="BL54" s="792">
        <v>0</v>
      </c>
      <c r="BM54" s="792">
        <v>0</v>
      </c>
      <c r="BN54" s="792">
        <v>0</v>
      </c>
      <c r="BO54" s="792">
        <v>0</v>
      </c>
      <c r="BP54" s="792">
        <v>0</v>
      </c>
      <c r="BQ54" s="792">
        <v>0</v>
      </c>
      <c r="BR54" s="792">
        <v>0</v>
      </c>
      <c r="BS54" s="792">
        <v>0</v>
      </c>
      <c r="BT54" s="792">
        <v>0</v>
      </c>
      <c r="BU54" s="792">
        <v>0</v>
      </c>
      <c r="BV54" s="792">
        <v>0</v>
      </c>
      <c r="BW54" s="793">
        <v>0</v>
      </c>
    </row>
    <row r="55" spans="1:75" s="794" customFormat="1">
      <c r="A55" s="800" t="s">
        <v>1133</v>
      </c>
      <c r="B55" s="801" t="s">
        <v>1108</v>
      </c>
      <c r="C55" s="801" t="s">
        <v>4</v>
      </c>
      <c r="D55" s="786" t="s">
        <v>1098</v>
      </c>
      <c r="E55" s="801" t="s">
        <v>29</v>
      </c>
      <c r="F55" s="801" t="s">
        <v>1100</v>
      </c>
      <c r="G55" s="801">
        <v>2011</v>
      </c>
      <c r="H55" s="801"/>
      <c r="I55" s="801" t="s">
        <v>1131</v>
      </c>
      <c r="J55" s="801" t="s">
        <v>1132</v>
      </c>
      <c r="K55" s="801" t="s">
        <v>1135</v>
      </c>
      <c r="L55" s="787">
        <v>54.279217320083319</v>
      </c>
      <c r="M55" s="787">
        <v>0.10635840687355204</v>
      </c>
      <c r="N55" s="787">
        <v>1691.1084244255371</v>
      </c>
      <c r="O55" s="787">
        <v>0.10635840687355204</v>
      </c>
      <c r="P55" s="787">
        <v>0.10635840687355204</v>
      </c>
      <c r="Q55" s="787">
        <v>0.10635840687355204</v>
      </c>
      <c r="R55" s="787">
        <v>0.10635840687355204</v>
      </c>
      <c r="S55" s="787">
        <v>0.10635840687355204</v>
      </c>
      <c r="T55" s="787">
        <v>9.9079680223141842E-2</v>
      </c>
      <c r="U55" s="787">
        <v>6.9301263856041434E-2</v>
      </c>
      <c r="V55" s="802">
        <v>6.9142605360815304E-2</v>
      </c>
      <c r="W55" s="802">
        <v>6.9142605360815304E-2</v>
      </c>
      <c r="X55" s="802">
        <v>3.8660333713684124E-2</v>
      </c>
      <c r="Y55" s="802">
        <v>5.1103714702288826E-3</v>
      </c>
      <c r="Z55" s="802">
        <v>5.1049809951494414E-3</v>
      </c>
      <c r="AA55" s="802">
        <v>5.1049809951494414E-3</v>
      </c>
      <c r="AB55" s="802">
        <v>4.9724341927844676E-3</v>
      </c>
      <c r="AC55" s="802">
        <v>4.9724341927844676E-3</v>
      </c>
      <c r="AD55" s="802">
        <v>4.8814912564120704E-3</v>
      </c>
      <c r="AE55" s="802">
        <v>0</v>
      </c>
      <c r="AF55" s="802">
        <v>0</v>
      </c>
      <c r="AG55" s="802">
        <v>0</v>
      </c>
      <c r="AH55" s="802">
        <v>0</v>
      </c>
      <c r="AI55" s="802">
        <v>0</v>
      </c>
      <c r="AJ55" s="802">
        <v>0</v>
      </c>
      <c r="AK55" s="802">
        <v>0</v>
      </c>
      <c r="AL55" s="802">
        <v>0</v>
      </c>
      <c r="AM55" s="802">
        <v>0</v>
      </c>
      <c r="AN55" s="802">
        <v>0</v>
      </c>
      <c r="AO55" s="802">
        <v>0</v>
      </c>
      <c r="AP55" s="802">
        <v>0</v>
      </c>
      <c r="AQ55" s="802">
        <v>0</v>
      </c>
      <c r="AR55" s="802">
        <v>0</v>
      </c>
      <c r="AS55" s="802"/>
      <c r="AT55" s="802">
        <v>1821.1228147677123</v>
      </c>
      <c r="AU55" s="802">
        <v>1821.1228147677123</v>
      </c>
      <c r="AV55" s="802">
        <v>1821.1228147677123</v>
      </c>
      <c r="AW55" s="802">
        <v>1821.1228147677123</v>
      </c>
      <c r="AX55" s="802">
        <v>1821.1228147677123</v>
      </c>
      <c r="AY55" s="802">
        <v>1663.9249119511269</v>
      </c>
      <c r="AZ55" s="802">
        <v>1020.8035492546088</v>
      </c>
      <c r="BA55" s="802">
        <v>1019.4137008364279</v>
      </c>
      <c r="BB55" s="802">
        <v>1019.4137008364279</v>
      </c>
      <c r="BC55" s="802">
        <v>361.09124882561554</v>
      </c>
      <c r="BD55" s="802">
        <v>163.08369478835289</v>
      </c>
      <c r="BE55" s="802">
        <v>118.66001362302934</v>
      </c>
      <c r="BF55" s="802">
        <v>118.66001362302934</v>
      </c>
      <c r="BG55" s="802">
        <v>106.49420223862022</v>
      </c>
      <c r="BH55" s="802">
        <v>106.49420223862022</v>
      </c>
      <c r="BI55" s="802">
        <v>105.42505921447561</v>
      </c>
      <c r="BJ55" s="802">
        <v>0</v>
      </c>
      <c r="BK55" s="802">
        <v>0</v>
      </c>
      <c r="BL55" s="802">
        <v>0</v>
      </c>
      <c r="BM55" s="802">
        <v>0</v>
      </c>
      <c r="BN55" s="802">
        <v>0</v>
      </c>
      <c r="BO55" s="802">
        <v>0</v>
      </c>
      <c r="BP55" s="802">
        <v>0</v>
      </c>
      <c r="BQ55" s="802">
        <v>0</v>
      </c>
      <c r="BR55" s="802">
        <v>0</v>
      </c>
      <c r="BS55" s="802">
        <v>0</v>
      </c>
      <c r="BT55" s="802">
        <v>0</v>
      </c>
      <c r="BU55" s="802">
        <v>0</v>
      </c>
      <c r="BV55" s="802">
        <v>0</v>
      </c>
      <c r="BW55" s="803">
        <v>0</v>
      </c>
    </row>
    <row r="56" spans="1:75" ht="15" customHeight="1">
      <c r="A56" s="773" t="s">
        <v>1110</v>
      </c>
      <c r="B56" s="774" t="s">
        <v>1108</v>
      </c>
      <c r="C56" s="774" t="s">
        <v>2</v>
      </c>
      <c r="D56" s="774" t="s">
        <v>1098</v>
      </c>
      <c r="E56" s="774" t="s">
        <v>29</v>
      </c>
      <c r="F56" s="774" t="s">
        <v>1100</v>
      </c>
      <c r="G56" s="774">
        <v>2011</v>
      </c>
      <c r="H56" s="774"/>
      <c r="I56" s="774" t="s">
        <v>1137</v>
      </c>
      <c r="J56" s="774" t="s">
        <v>1103</v>
      </c>
      <c r="K56" s="774" t="s">
        <v>1119</v>
      </c>
      <c r="L56" s="775">
        <v>12.145846513590861</v>
      </c>
      <c r="M56" s="775">
        <v>2.1790977174030193</v>
      </c>
      <c r="N56" s="775">
        <v>2312.5324438625867</v>
      </c>
      <c r="O56" s="775">
        <v>1.1230309702367403</v>
      </c>
      <c r="P56" s="775">
        <v>1.1230309702367403</v>
      </c>
      <c r="Q56" s="775">
        <v>1.1230309702367403</v>
      </c>
      <c r="R56" s="775">
        <v>0.21098291396097257</v>
      </c>
      <c r="S56" s="775">
        <v>0</v>
      </c>
      <c r="T56" s="775">
        <v>0</v>
      </c>
      <c r="U56" s="775">
        <v>0</v>
      </c>
      <c r="V56" s="775">
        <v>0</v>
      </c>
      <c r="W56" s="775">
        <v>0</v>
      </c>
      <c r="X56" s="775">
        <v>0</v>
      </c>
      <c r="Y56" s="775">
        <v>0</v>
      </c>
      <c r="Z56" s="775">
        <v>0</v>
      </c>
      <c r="AA56" s="775">
        <v>0</v>
      </c>
      <c r="AB56" s="775">
        <v>0</v>
      </c>
      <c r="AC56" s="775">
        <v>0</v>
      </c>
      <c r="AD56" s="775">
        <v>0</v>
      </c>
      <c r="AE56" s="775">
        <v>0</v>
      </c>
      <c r="AF56" s="775">
        <v>0</v>
      </c>
      <c r="AG56" s="775">
        <v>0</v>
      </c>
      <c r="AH56" s="775">
        <v>0</v>
      </c>
      <c r="AI56" s="775">
        <v>0</v>
      </c>
      <c r="AJ56" s="775">
        <v>0</v>
      </c>
      <c r="AK56" s="775">
        <v>0</v>
      </c>
      <c r="AL56" s="775">
        <v>0</v>
      </c>
      <c r="AM56" s="775">
        <v>0</v>
      </c>
      <c r="AN56" s="775">
        <v>0</v>
      </c>
      <c r="AO56" s="775">
        <v>0</v>
      </c>
      <c r="AP56" s="775">
        <v>0</v>
      </c>
      <c r="AQ56" s="775">
        <v>0</v>
      </c>
      <c r="AR56" s="775">
        <v>0</v>
      </c>
      <c r="AS56" s="776"/>
      <c r="AT56" s="775">
        <v>1191.7985748844796</v>
      </c>
      <c r="AU56" s="775">
        <v>1191.7985748844796</v>
      </c>
      <c r="AV56" s="775">
        <v>1191.7985748844796</v>
      </c>
      <c r="AW56" s="775">
        <v>376.19556901545394</v>
      </c>
      <c r="AX56" s="775">
        <v>0</v>
      </c>
      <c r="AY56" s="775">
        <v>0</v>
      </c>
      <c r="AZ56" s="775">
        <v>0</v>
      </c>
      <c r="BA56" s="775">
        <v>0</v>
      </c>
      <c r="BB56" s="775">
        <v>0</v>
      </c>
      <c r="BC56" s="775">
        <v>0</v>
      </c>
      <c r="BD56" s="775">
        <v>0</v>
      </c>
      <c r="BE56" s="775">
        <v>0</v>
      </c>
      <c r="BF56" s="775">
        <v>0</v>
      </c>
      <c r="BG56" s="775">
        <v>0</v>
      </c>
      <c r="BH56" s="775">
        <v>0</v>
      </c>
      <c r="BI56" s="775">
        <v>0</v>
      </c>
      <c r="BJ56" s="775">
        <v>0</v>
      </c>
      <c r="BK56" s="775">
        <v>0</v>
      </c>
      <c r="BL56" s="775">
        <v>0</v>
      </c>
      <c r="BM56" s="775">
        <v>0</v>
      </c>
      <c r="BN56" s="775">
        <v>0</v>
      </c>
      <c r="BO56" s="775">
        <v>0</v>
      </c>
      <c r="BP56" s="775">
        <v>0</v>
      </c>
      <c r="BQ56" s="775">
        <v>0</v>
      </c>
      <c r="BR56" s="775">
        <v>0</v>
      </c>
      <c r="BS56" s="775">
        <v>0</v>
      </c>
      <c r="BT56" s="775">
        <v>0</v>
      </c>
      <c r="BU56" s="775">
        <v>0</v>
      </c>
      <c r="BV56" s="775">
        <v>0</v>
      </c>
      <c r="BW56" s="777">
        <v>0</v>
      </c>
    </row>
    <row r="57" spans="1:75" ht="15" customHeight="1">
      <c r="A57" s="778" t="s">
        <v>1110</v>
      </c>
      <c r="B57" s="779" t="s">
        <v>1108</v>
      </c>
      <c r="C57" s="779" t="s">
        <v>1</v>
      </c>
      <c r="D57" s="779" t="s">
        <v>1098</v>
      </c>
      <c r="E57" s="779" t="s">
        <v>29</v>
      </c>
      <c r="F57" s="779" t="s">
        <v>1100</v>
      </c>
      <c r="G57" s="779">
        <v>2011</v>
      </c>
      <c r="H57" s="779"/>
      <c r="I57" s="779" t="s">
        <v>1137</v>
      </c>
      <c r="J57" s="779" t="s">
        <v>1103</v>
      </c>
      <c r="K57" s="779" t="s">
        <v>1119</v>
      </c>
      <c r="L57" s="780">
        <v>405.63178604082816</v>
      </c>
      <c r="M57" s="780">
        <v>46.843850772678202</v>
      </c>
      <c r="N57" s="780">
        <v>332692.69163231523</v>
      </c>
      <c r="O57" s="780">
        <v>21.980082014542369</v>
      </c>
      <c r="P57" s="780">
        <v>21.980082014542369</v>
      </c>
      <c r="Q57" s="780">
        <v>21.980082014542369</v>
      </c>
      <c r="R57" s="780">
        <v>21.188931615293289</v>
      </c>
      <c r="S57" s="780">
        <v>15.092997548226139</v>
      </c>
      <c r="T57" s="780">
        <v>0</v>
      </c>
      <c r="U57" s="780">
        <v>0</v>
      </c>
      <c r="V57" s="780">
        <v>0</v>
      </c>
      <c r="W57" s="780">
        <v>0</v>
      </c>
      <c r="X57" s="780">
        <v>0</v>
      </c>
      <c r="Y57" s="780">
        <v>0</v>
      </c>
      <c r="Z57" s="780">
        <v>0</v>
      </c>
      <c r="AA57" s="780">
        <v>0</v>
      </c>
      <c r="AB57" s="780">
        <v>0</v>
      </c>
      <c r="AC57" s="780">
        <v>0</v>
      </c>
      <c r="AD57" s="780">
        <v>0</v>
      </c>
      <c r="AE57" s="780">
        <v>0</v>
      </c>
      <c r="AF57" s="780">
        <v>0</v>
      </c>
      <c r="AG57" s="780">
        <v>0</v>
      </c>
      <c r="AH57" s="780">
        <v>0</v>
      </c>
      <c r="AI57" s="780">
        <v>0</v>
      </c>
      <c r="AJ57" s="780">
        <v>0</v>
      </c>
      <c r="AK57" s="780">
        <v>0</v>
      </c>
      <c r="AL57" s="780">
        <v>0</v>
      </c>
      <c r="AM57" s="780">
        <v>0</v>
      </c>
      <c r="AN57" s="780">
        <v>0</v>
      </c>
      <c r="AO57" s="780">
        <v>0</v>
      </c>
      <c r="AP57" s="780">
        <v>0</v>
      </c>
      <c r="AQ57" s="780">
        <v>0</v>
      </c>
      <c r="AR57" s="780">
        <v>0</v>
      </c>
      <c r="AS57" s="781"/>
      <c r="AT57" s="780">
        <v>157911.58415279753</v>
      </c>
      <c r="AU57" s="780">
        <v>157911.58415279753</v>
      </c>
      <c r="AV57" s="780">
        <v>157911.58415279753</v>
      </c>
      <c r="AW57" s="780">
        <v>157204.09441113097</v>
      </c>
      <c r="AX57" s="780">
        <v>114793.34732314807</v>
      </c>
      <c r="AY57" s="780">
        <v>0</v>
      </c>
      <c r="AZ57" s="780">
        <v>0</v>
      </c>
      <c r="BA57" s="780">
        <v>0</v>
      </c>
      <c r="BB57" s="780">
        <v>0</v>
      </c>
      <c r="BC57" s="780">
        <v>0</v>
      </c>
      <c r="BD57" s="780">
        <v>0</v>
      </c>
      <c r="BE57" s="780">
        <v>0</v>
      </c>
      <c r="BF57" s="780">
        <v>0</v>
      </c>
      <c r="BG57" s="780">
        <v>0</v>
      </c>
      <c r="BH57" s="780">
        <v>0</v>
      </c>
      <c r="BI57" s="780">
        <v>0</v>
      </c>
      <c r="BJ57" s="780">
        <v>0</v>
      </c>
      <c r="BK57" s="780">
        <v>0</v>
      </c>
      <c r="BL57" s="780">
        <v>0</v>
      </c>
      <c r="BM57" s="780">
        <v>0</v>
      </c>
      <c r="BN57" s="780">
        <v>0</v>
      </c>
      <c r="BO57" s="780">
        <v>0</v>
      </c>
      <c r="BP57" s="780">
        <v>0</v>
      </c>
      <c r="BQ57" s="780">
        <v>0</v>
      </c>
      <c r="BR57" s="780">
        <v>0</v>
      </c>
      <c r="BS57" s="780">
        <v>0</v>
      </c>
      <c r="BT57" s="780">
        <v>0</v>
      </c>
      <c r="BU57" s="780">
        <v>0</v>
      </c>
      <c r="BV57" s="780">
        <v>0</v>
      </c>
      <c r="BW57" s="782">
        <v>0</v>
      </c>
    </row>
    <row r="58" spans="1:75" ht="15" customHeight="1">
      <c r="A58" s="778" t="s">
        <v>1110</v>
      </c>
      <c r="B58" s="779" t="s">
        <v>1108</v>
      </c>
      <c r="C58" s="779" t="s">
        <v>5</v>
      </c>
      <c r="D58" s="779" t="s">
        <v>1098</v>
      </c>
      <c r="E58" s="779" t="s">
        <v>29</v>
      </c>
      <c r="F58" s="779" t="s">
        <v>1100</v>
      </c>
      <c r="G58" s="779">
        <v>2011</v>
      </c>
      <c r="H58" s="779"/>
      <c r="I58" s="779" t="s">
        <v>1137</v>
      </c>
      <c r="J58" s="779" t="s">
        <v>1103</v>
      </c>
      <c r="K58" s="779" t="s">
        <v>1135</v>
      </c>
      <c r="L58" s="780">
        <v>5749.8709552851278</v>
      </c>
      <c r="M58" s="780">
        <v>9.9363505632311959</v>
      </c>
      <c r="N58" s="780">
        <v>177710.69022344041</v>
      </c>
      <c r="O58" s="780">
        <v>11.10872870648338</v>
      </c>
      <c r="P58" s="780">
        <v>11.10872870648338</v>
      </c>
      <c r="Q58" s="780">
        <v>11.10872870648338</v>
      </c>
      <c r="R58" s="780">
        <v>11.10872870648338</v>
      </c>
      <c r="S58" s="780">
        <v>10.334954625086302</v>
      </c>
      <c r="T58" s="780">
        <v>9.4896390348044317</v>
      </c>
      <c r="U58" s="780">
        <v>7.6760052139544053</v>
      </c>
      <c r="V58" s="780">
        <v>7.6260277879581722</v>
      </c>
      <c r="W58" s="780">
        <v>9.2451174596371199</v>
      </c>
      <c r="X58" s="780">
        <v>4.3855720220687031</v>
      </c>
      <c r="Y58" s="780">
        <v>0.62367015659605463</v>
      </c>
      <c r="Z58" s="780">
        <v>0.62341073998285645</v>
      </c>
      <c r="AA58" s="780">
        <v>0.62341073998285645</v>
      </c>
      <c r="AB58" s="780">
        <v>0.57863562388327272</v>
      </c>
      <c r="AC58" s="780">
        <v>0.57863562388327272</v>
      </c>
      <c r="AD58" s="780">
        <v>0.4883899166897317</v>
      </c>
      <c r="AE58" s="780">
        <v>0</v>
      </c>
      <c r="AF58" s="780">
        <v>0</v>
      </c>
      <c r="AG58" s="780">
        <v>0</v>
      </c>
      <c r="AH58" s="780">
        <v>0</v>
      </c>
      <c r="AI58" s="780">
        <v>0</v>
      </c>
      <c r="AJ58" s="780">
        <v>0</v>
      </c>
      <c r="AK58" s="780">
        <v>0</v>
      </c>
      <c r="AL58" s="780">
        <v>0</v>
      </c>
      <c r="AM58" s="780">
        <v>0</v>
      </c>
      <c r="AN58" s="780">
        <v>0</v>
      </c>
      <c r="AO58" s="780">
        <v>0</v>
      </c>
      <c r="AP58" s="780">
        <v>0</v>
      </c>
      <c r="AQ58" s="780">
        <v>0</v>
      </c>
      <c r="AR58" s="780">
        <v>0</v>
      </c>
      <c r="AS58" s="781"/>
      <c r="AT58" s="780">
        <v>194149.07356617055</v>
      </c>
      <c r="AU58" s="780">
        <v>194149.07356617055</v>
      </c>
      <c r="AV58" s="780">
        <v>194149.07356617055</v>
      </c>
      <c r="AW58" s="780">
        <v>194149.07356617055</v>
      </c>
      <c r="AX58" s="780">
        <v>177437.95516710341</v>
      </c>
      <c r="AY58" s="780">
        <v>159181.76223767307</v>
      </c>
      <c r="AZ58" s="780">
        <v>120012.90114315895</v>
      </c>
      <c r="BA58" s="780">
        <v>119575.09889143193</v>
      </c>
      <c r="BB58" s="780">
        <v>154542.41021992938</v>
      </c>
      <c r="BC58" s="780">
        <v>49591.312573665789</v>
      </c>
      <c r="BD58" s="780">
        <v>17856.227266042519</v>
      </c>
      <c r="BE58" s="780">
        <v>15718.337609961249</v>
      </c>
      <c r="BF58" s="780">
        <v>15718.337609961249</v>
      </c>
      <c r="BG58" s="780">
        <v>11608.652521650871</v>
      </c>
      <c r="BH58" s="780">
        <v>11608.652521650871</v>
      </c>
      <c r="BI58" s="780">
        <v>10547.706260691368</v>
      </c>
      <c r="BJ58" s="780">
        <v>0</v>
      </c>
      <c r="BK58" s="780">
        <v>0</v>
      </c>
      <c r="BL58" s="780">
        <v>0</v>
      </c>
      <c r="BM58" s="780">
        <v>0</v>
      </c>
      <c r="BN58" s="780">
        <v>0</v>
      </c>
      <c r="BO58" s="780">
        <v>0</v>
      </c>
      <c r="BP58" s="780">
        <v>0</v>
      </c>
      <c r="BQ58" s="780">
        <v>0</v>
      </c>
      <c r="BR58" s="780">
        <v>0</v>
      </c>
      <c r="BS58" s="780">
        <v>0</v>
      </c>
      <c r="BT58" s="780">
        <v>0</v>
      </c>
      <c r="BU58" s="780">
        <v>0</v>
      </c>
      <c r="BV58" s="780">
        <v>0</v>
      </c>
      <c r="BW58" s="782">
        <v>0</v>
      </c>
    </row>
    <row r="59" spans="1:75" ht="15" customHeight="1">
      <c r="A59" s="778" t="s">
        <v>1110</v>
      </c>
      <c r="B59" s="779" t="s">
        <v>1108</v>
      </c>
      <c r="C59" s="779" t="s">
        <v>4</v>
      </c>
      <c r="D59" s="779" t="s">
        <v>1098</v>
      </c>
      <c r="E59" s="779" t="s">
        <v>29</v>
      </c>
      <c r="F59" s="779" t="s">
        <v>1100</v>
      </c>
      <c r="G59" s="779">
        <v>2011</v>
      </c>
      <c r="H59" s="779"/>
      <c r="I59" s="779" t="s">
        <v>1137</v>
      </c>
      <c r="J59" s="779" t="s">
        <v>1103</v>
      </c>
      <c r="K59" s="779" t="s">
        <v>1135</v>
      </c>
      <c r="L59" s="780">
        <v>3308.8091776069373</v>
      </c>
      <c r="M59" s="780">
        <v>6.8156645531237201</v>
      </c>
      <c r="N59" s="780">
        <v>112255.52833378757</v>
      </c>
      <c r="O59" s="780">
        <v>7.7045112001146752</v>
      </c>
      <c r="P59" s="780">
        <v>7.7045112001146752</v>
      </c>
      <c r="Q59" s="780">
        <v>7.7045112001146752</v>
      </c>
      <c r="R59" s="780">
        <v>7.7045112001146752</v>
      </c>
      <c r="S59" s="780">
        <v>7.247605791253938</v>
      </c>
      <c r="T59" s="780">
        <v>6.7484558782757915</v>
      </c>
      <c r="U59" s="780">
        <v>5.6963986442792072</v>
      </c>
      <c r="V59" s="780">
        <v>5.6372190255598582</v>
      </c>
      <c r="W59" s="780">
        <v>6.593274347398741</v>
      </c>
      <c r="X59" s="780">
        <v>3.7237641784607938</v>
      </c>
      <c r="Y59" s="780">
        <v>0.45063487003204167</v>
      </c>
      <c r="Z59" s="780">
        <v>0.45035719931005186</v>
      </c>
      <c r="AA59" s="780">
        <v>0.45035719931005186</v>
      </c>
      <c r="AB59" s="780">
        <v>0.44151674242925931</v>
      </c>
      <c r="AC59" s="780">
        <v>0.44151674242925931</v>
      </c>
      <c r="AD59" s="780">
        <v>0.41932666595439466</v>
      </c>
      <c r="AE59" s="780">
        <v>0</v>
      </c>
      <c r="AF59" s="780">
        <v>0</v>
      </c>
      <c r="AG59" s="780">
        <v>0</v>
      </c>
      <c r="AH59" s="780">
        <v>0</v>
      </c>
      <c r="AI59" s="780">
        <v>0</v>
      </c>
      <c r="AJ59" s="780">
        <v>0</v>
      </c>
      <c r="AK59" s="780">
        <v>0</v>
      </c>
      <c r="AL59" s="780">
        <v>0</v>
      </c>
      <c r="AM59" s="780">
        <v>0</v>
      </c>
      <c r="AN59" s="780">
        <v>0</v>
      </c>
      <c r="AO59" s="780">
        <v>0</v>
      </c>
      <c r="AP59" s="780">
        <v>0</v>
      </c>
      <c r="AQ59" s="780">
        <v>0</v>
      </c>
      <c r="AR59" s="780">
        <v>0</v>
      </c>
      <c r="AS59" s="781"/>
      <c r="AT59" s="780">
        <v>123657.46674321774</v>
      </c>
      <c r="AU59" s="780">
        <v>123657.46674321774</v>
      </c>
      <c r="AV59" s="780">
        <v>123657.46674321774</v>
      </c>
      <c r="AW59" s="780">
        <v>123657.46674321774</v>
      </c>
      <c r="AX59" s="780">
        <v>113789.72812517047</v>
      </c>
      <c r="AY59" s="780">
        <v>103009.63934318224</v>
      </c>
      <c r="AZ59" s="780">
        <v>80288.468626054018</v>
      </c>
      <c r="BA59" s="780">
        <v>79770.055166072503</v>
      </c>
      <c r="BB59" s="780">
        <v>100417.882566108</v>
      </c>
      <c r="BC59" s="780">
        <v>38445.369744446987</v>
      </c>
      <c r="BD59" s="780">
        <v>12416.771249942365</v>
      </c>
      <c r="BE59" s="780">
        <v>10128.446855369426</v>
      </c>
      <c r="BF59" s="780">
        <v>10128.446855369426</v>
      </c>
      <c r="BG59" s="780">
        <v>9317.0253118486999</v>
      </c>
      <c r="BH59" s="780">
        <v>9317.0253118486999</v>
      </c>
      <c r="BI59" s="780">
        <v>9056.1544139574144</v>
      </c>
      <c r="BJ59" s="780">
        <v>0</v>
      </c>
      <c r="BK59" s="780">
        <v>0</v>
      </c>
      <c r="BL59" s="780">
        <v>0</v>
      </c>
      <c r="BM59" s="780">
        <v>0</v>
      </c>
      <c r="BN59" s="780">
        <v>0</v>
      </c>
      <c r="BO59" s="780">
        <v>0</v>
      </c>
      <c r="BP59" s="780">
        <v>0</v>
      </c>
      <c r="BQ59" s="780">
        <v>0</v>
      </c>
      <c r="BR59" s="780">
        <v>0</v>
      </c>
      <c r="BS59" s="780">
        <v>0</v>
      </c>
      <c r="BT59" s="780">
        <v>0</v>
      </c>
      <c r="BU59" s="780">
        <v>0</v>
      </c>
      <c r="BV59" s="780">
        <v>0</v>
      </c>
      <c r="BW59" s="782">
        <v>0</v>
      </c>
    </row>
    <row r="60" spans="1:75" ht="15" customHeight="1">
      <c r="A60" s="778" t="s">
        <v>1110</v>
      </c>
      <c r="B60" s="779" t="s">
        <v>1108</v>
      </c>
      <c r="C60" s="779" t="s">
        <v>3</v>
      </c>
      <c r="D60" s="779" t="s">
        <v>1098</v>
      </c>
      <c r="E60" s="779" t="s">
        <v>29</v>
      </c>
      <c r="F60" s="779" t="s">
        <v>1100</v>
      </c>
      <c r="G60" s="779">
        <v>2011</v>
      </c>
      <c r="H60" s="779"/>
      <c r="I60" s="779" t="s">
        <v>1137</v>
      </c>
      <c r="J60" s="779" t="s">
        <v>1103</v>
      </c>
      <c r="K60" s="779" t="s">
        <v>1136</v>
      </c>
      <c r="L60" s="780">
        <v>927.31520160921582</v>
      </c>
      <c r="M60" s="780">
        <v>425.99399441801989</v>
      </c>
      <c r="N60" s="780">
        <v>787065.35534580005</v>
      </c>
      <c r="O60" s="780">
        <v>256.03823261252819</v>
      </c>
      <c r="P60" s="780">
        <v>256.03823261252819</v>
      </c>
      <c r="Q60" s="780">
        <v>256.03823261252819</v>
      </c>
      <c r="R60" s="780">
        <v>256.03823261252819</v>
      </c>
      <c r="S60" s="780">
        <v>256.03823261252819</v>
      </c>
      <c r="T60" s="780">
        <v>256.03823261252819</v>
      </c>
      <c r="U60" s="780">
        <v>256.03823261252819</v>
      </c>
      <c r="V60" s="780">
        <v>256.03823261252819</v>
      </c>
      <c r="W60" s="780">
        <v>256.03823261252819</v>
      </c>
      <c r="X60" s="780">
        <v>256.03823261252819</v>
      </c>
      <c r="Y60" s="780">
        <v>256.03823261252819</v>
      </c>
      <c r="Z60" s="780">
        <v>256.03823261252819</v>
      </c>
      <c r="AA60" s="780">
        <v>256.03823261252819</v>
      </c>
      <c r="AB60" s="780">
        <v>256.03823261252819</v>
      </c>
      <c r="AC60" s="780">
        <v>256.03823261252819</v>
      </c>
      <c r="AD60" s="780">
        <v>256.03823261252819</v>
      </c>
      <c r="AE60" s="780">
        <v>256.03823261252819</v>
      </c>
      <c r="AF60" s="780">
        <v>256.03823261252819</v>
      </c>
      <c r="AG60" s="780">
        <v>207.85665217617645</v>
      </c>
      <c r="AH60" s="780">
        <v>0</v>
      </c>
      <c r="AI60" s="780">
        <v>0</v>
      </c>
      <c r="AJ60" s="780">
        <v>0</v>
      </c>
      <c r="AK60" s="780">
        <v>0</v>
      </c>
      <c r="AL60" s="780">
        <v>0</v>
      </c>
      <c r="AM60" s="780">
        <v>0</v>
      </c>
      <c r="AN60" s="780">
        <v>0</v>
      </c>
      <c r="AO60" s="780">
        <v>0</v>
      </c>
      <c r="AP60" s="780">
        <v>0</v>
      </c>
      <c r="AQ60" s="780">
        <v>0</v>
      </c>
      <c r="AR60" s="780">
        <v>0</v>
      </c>
      <c r="AS60" s="781"/>
      <c r="AT60" s="780">
        <v>470201.88961928355</v>
      </c>
      <c r="AU60" s="780">
        <v>470201.88961928355</v>
      </c>
      <c r="AV60" s="780">
        <v>470201.88961928355</v>
      </c>
      <c r="AW60" s="780">
        <v>470201.88961928355</v>
      </c>
      <c r="AX60" s="780">
        <v>470201.88961928355</v>
      </c>
      <c r="AY60" s="780">
        <v>470201.88961928355</v>
      </c>
      <c r="AZ60" s="780">
        <v>470201.88961928355</v>
      </c>
      <c r="BA60" s="780">
        <v>470201.88961928355</v>
      </c>
      <c r="BB60" s="780">
        <v>470201.88961928355</v>
      </c>
      <c r="BC60" s="780">
        <v>470201.88961928355</v>
      </c>
      <c r="BD60" s="780">
        <v>470201.88961928355</v>
      </c>
      <c r="BE60" s="780">
        <v>470201.88961928355</v>
      </c>
      <c r="BF60" s="780">
        <v>470201.88961928355</v>
      </c>
      <c r="BG60" s="780">
        <v>470201.88961928355</v>
      </c>
      <c r="BH60" s="780">
        <v>470201.88961928355</v>
      </c>
      <c r="BI60" s="780">
        <v>470201.88961928355</v>
      </c>
      <c r="BJ60" s="780">
        <v>470201.88961928355</v>
      </c>
      <c r="BK60" s="780">
        <v>470201.88961928355</v>
      </c>
      <c r="BL60" s="780">
        <v>427120.63742229762</v>
      </c>
      <c r="BM60" s="780">
        <v>0</v>
      </c>
      <c r="BN60" s="780">
        <v>0</v>
      </c>
      <c r="BO60" s="780">
        <v>0</v>
      </c>
      <c r="BP60" s="780">
        <v>0</v>
      </c>
      <c r="BQ60" s="780">
        <v>0</v>
      </c>
      <c r="BR60" s="780">
        <v>0</v>
      </c>
      <c r="BS60" s="780">
        <v>0</v>
      </c>
      <c r="BT60" s="780">
        <v>0</v>
      </c>
      <c r="BU60" s="780">
        <v>0</v>
      </c>
      <c r="BV60" s="780">
        <v>0</v>
      </c>
      <c r="BW60" s="782">
        <v>0</v>
      </c>
    </row>
    <row r="61" spans="1:75" ht="15" customHeight="1">
      <c r="A61" s="778" t="s">
        <v>1110</v>
      </c>
      <c r="B61" s="779" t="s">
        <v>1108</v>
      </c>
      <c r="C61" s="779" t="s">
        <v>6</v>
      </c>
      <c r="D61" s="779" t="s">
        <v>1098</v>
      </c>
      <c r="E61" s="779" t="s">
        <v>29</v>
      </c>
      <c r="F61" s="779" t="s">
        <v>1100</v>
      </c>
      <c r="G61" s="779">
        <v>2011</v>
      </c>
      <c r="H61" s="779"/>
      <c r="I61" s="779" t="s">
        <v>1137</v>
      </c>
      <c r="J61" s="779" t="s">
        <v>1138</v>
      </c>
      <c r="K61" s="779" t="s">
        <v>1135</v>
      </c>
      <c r="L61" s="780">
        <v>0</v>
      </c>
      <c r="M61" s="780">
        <v>0</v>
      </c>
      <c r="N61" s="780">
        <v>0</v>
      </c>
      <c r="O61" s="780">
        <v>0</v>
      </c>
      <c r="P61" s="780">
        <v>0</v>
      </c>
      <c r="Q61" s="780">
        <v>0</v>
      </c>
      <c r="R61" s="780">
        <v>0</v>
      </c>
      <c r="S61" s="780">
        <v>0</v>
      </c>
      <c r="T61" s="780">
        <v>0</v>
      </c>
      <c r="U61" s="780">
        <v>0</v>
      </c>
      <c r="V61" s="780">
        <v>0</v>
      </c>
      <c r="W61" s="780">
        <v>0</v>
      </c>
      <c r="X61" s="780">
        <v>0</v>
      </c>
      <c r="Y61" s="780">
        <v>0</v>
      </c>
      <c r="Z61" s="780">
        <v>0</v>
      </c>
      <c r="AA61" s="780">
        <v>0</v>
      </c>
      <c r="AB61" s="780">
        <v>0</v>
      </c>
      <c r="AC61" s="780">
        <v>0</v>
      </c>
      <c r="AD61" s="780">
        <v>0</v>
      </c>
      <c r="AE61" s="780">
        <v>0</v>
      </c>
      <c r="AF61" s="780">
        <v>0</v>
      </c>
      <c r="AG61" s="780">
        <v>0</v>
      </c>
      <c r="AH61" s="780">
        <v>0</v>
      </c>
      <c r="AI61" s="780">
        <v>0</v>
      </c>
      <c r="AJ61" s="780">
        <v>0</v>
      </c>
      <c r="AK61" s="780">
        <v>0</v>
      </c>
      <c r="AL61" s="780">
        <v>0</v>
      </c>
      <c r="AM61" s="780">
        <v>0</v>
      </c>
      <c r="AN61" s="780">
        <v>0</v>
      </c>
      <c r="AO61" s="780">
        <v>0</v>
      </c>
      <c r="AP61" s="780">
        <v>0</v>
      </c>
      <c r="AQ61" s="780">
        <v>0</v>
      </c>
      <c r="AR61" s="780">
        <v>0</v>
      </c>
      <c r="AS61" s="781"/>
      <c r="AT61" s="780">
        <v>0</v>
      </c>
      <c r="AU61" s="780">
        <v>0</v>
      </c>
      <c r="AV61" s="780">
        <v>0</v>
      </c>
      <c r="AW61" s="780">
        <v>0</v>
      </c>
      <c r="AX61" s="780">
        <v>0</v>
      </c>
      <c r="AY61" s="780">
        <v>0</v>
      </c>
      <c r="AZ61" s="780">
        <v>0</v>
      </c>
      <c r="BA61" s="780">
        <v>0</v>
      </c>
      <c r="BB61" s="780">
        <v>0</v>
      </c>
      <c r="BC61" s="780">
        <v>0</v>
      </c>
      <c r="BD61" s="780">
        <v>0</v>
      </c>
      <c r="BE61" s="780">
        <v>0</v>
      </c>
      <c r="BF61" s="780">
        <v>0</v>
      </c>
      <c r="BG61" s="780">
        <v>0</v>
      </c>
      <c r="BH61" s="780">
        <v>0</v>
      </c>
      <c r="BI61" s="780">
        <v>0</v>
      </c>
      <c r="BJ61" s="780">
        <v>0</v>
      </c>
      <c r="BK61" s="780">
        <v>0</v>
      </c>
      <c r="BL61" s="780">
        <v>0</v>
      </c>
      <c r="BM61" s="780">
        <v>0</v>
      </c>
      <c r="BN61" s="780">
        <v>0</v>
      </c>
      <c r="BO61" s="780">
        <v>0</v>
      </c>
      <c r="BP61" s="780">
        <v>0</v>
      </c>
      <c r="BQ61" s="780">
        <v>0</v>
      </c>
      <c r="BR61" s="780">
        <v>0</v>
      </c>
      <c r="BS61" s="780">
        <v>0</v>
      </c>
      <c r="BT61" s="780">
        <v>0</v>
      </c>
      <c r="BU61" s="780">
        <v>0</v>
      </c>
      <c r="BV61" s="780">
        <v>0</v>
      </c>
      <c r="BW61" s="782">
        <v>0</v>
      </c>
    </row>
    <row r="62" spans="1:75" ht="15" customHeight="1">
      <c r="A62" s="778" t="s">
        <v>1110</v>
      </c>
      <c r="B62" s="779" t="s">
        <v>1104</v>
      </c>
      <c r="C62" s="779" t="s">
        <v>21</v>
      </c>
      <c r="D62" s="779" t="s">
        <v>1098</v>
      </c>
      <c r="E62" s="779" t="s">
        <v>1121</v>
      </c>
      <c r="F62" s="779" t="s">
        <v>1100</v>
      </c>
      <c r="G62" s="779">
        <v>2011</v>
      </c>
      <c r="H62" s="779"/>
      <c r="I62" s="779" t="s">
        <v>1137</v>
      </c>
      <c r="J62" s="779" t="s">
        <v>1103</v>
      </c>
      <c r="K62" s="779" t="s">
        <v>1105</v>
      </c>
      <c r="L62" s="780">
        <v>165</v>
      </c>
      <c r="M62" s="780">
        <v>139.16981142848758</v>
      </c>
      <c r="N62" s="780">
        <v>443669.19609336491</v>
      </c>
      <c r="O62" s="780">
        <v>149.02562319249481</v>
      </c>
      <c r="P62" s="780">
        <v>149.02562319249481</v>
      </c>
      <c r="Q62" s="780">
        <v>134.57470604152743</v>
      </c>
      <c r="R62" s="780">
        <v>118.29070862847608</v>
      </c>
      <c r="S62" s="780">
        <v>118.29070862847608</v>
      </c>
      <c r="T62" s="780">
        <v>118.29070862847608</v>
      </c>
      <c r="U62" s="780">
        <v>28.211692833054439</v>
      </c>
      <c r="V62" s="780">
        <v>28.211692833054439</v>
      </c>
      <c r="W62" s="780">
        <v>28.211692833054439</v>
      </c>
      <c r="X62" s="780">
        <v>28.211692833054439</v>
      </c>
      <c r="Y62" s="780">
        <v>24.820897602813524</v>
      </c>
      <c r="Z62" s="780">
        <v>24.820897602813524</v>
      </c>
      <c r="AA62" s="780">
        <v>0</v>
      </c>
      <c r="AB62" s="780">
        <v>0</v>
      </c>
      <c r="AC62" s="780">
        <v>0</v>
      </c>
      <c r="AD62" s="780">
        <v>0</v>
      </c>
      <c r="AE62" s="780">
        <v>0</v>
      </c>
      <c r="AF62" s="780">
        <v>0</v>
      </c>
      <c r="AG62" s="780">
        <v>0</v>
      </c>
      <c r="AH62" s="780">
        <v>0</v>
      </c>
      <c r="AI62" s="780">
        <v>0</v>
      </c>
      <c r="AJ62" s="780">
        <v>0</v>
      </c>
      <c r="AK62" s="780">
        <v>0</v>
      </c>
      <c r="AL62" s="780">
        <v>0</v>
      </c>
      <c r="AM62" s="780">
        <v>0</v>
      </c>
      <c r="AN62" s="780">
        <v>0</v>
      </c>
      <c r="AO62" s="780">
        <v>0</v>
      </c>
      <c r="AP62" s="780">
        <v>0</v>
      </c>
      <c r="AQ62" s="780">
        <v>0</v>
      </c>
      <c r="AR62" s="780">
        <v>0</v>
      </c>
      <c r="AS62" s="781"/>
      <c r="AT62" s="780">
        <v>411964.20535685477</v>
      </c>
      <c r="AU62" s="780">
        <v>411964.20535685477</v>
      </c>
      <c r="AV62" s="780">
        <v>370643.44274614751</v>
      </c>
      <c r="AW62" s="780">
        <v>324724.15089056309</v>
      </c>
      <c r="AX62" s="780">
        <v>324724.15089056309</v>
      </c>
      <c r="AY62" s="780">
        <v>324724.15089056309</v>
      </c>
      <c r="AZ62" s="780">
        <v>87819.115629882566</v>
      </c>
      <c r="BA62" s="780">
        <v>87819.115629882566</v>
      </c>
      <c r="BB62" s="780">
        <v>87819.115629882566</v>
      </c>
      <c r="BC62" s="780">
        <v>87819.115629882566</v>
      </c>
      <c r="BD62" s="780">
        <v>65522.695254192127</v>
      </c>
      <c r="BE62" s="780">
        <v>65522.695254192127</v>
      </c>
      <c r="BF62" s="780">
        <v>0</v>
      </c>
      <c r="BG62" s="780">
        <v>0</v>
      </c>
      <c r="BH62" s="780">
        <v>0</v>
      </c>
      <c r="BI62" s="780">
        <v>0</v>
      </c>
      <c r="BJ62" s="780">
        <v>0</v>
      </c>
      <c r="BK62" s="780">
        <v>0</v>
      </c>
      <c r="BL62" s="780">
        <v>0</v>
      </c>
      <c r="BM62" s="780">
        <v>0</v>
      </c>
      <c r="BN62" s="780">
        <v>0</v>
      </c>
      <c r="BO62" s="780">
        <v>0</v>
      </c>
      <c r="BP62" s="780">
        <v>0</v>
      </c>
      <c r="BQ62" s="780">
        <v>0</v>
      </c>
      <c r="BR62" s="780">
        <v>0</v>
      </c>
      <c r="BS62" s="780">
        <v>0</v>
      </c>
      <c r="BT62" s="780">
        <v>0</v>
      </c>
      <c r="BU62" s="780">
        <v>0</v>
      </c>
      <c r="BV62" s="780">
        <v>0</v>
      </c>
      <c r="BW62" s="782">
        <v>0</v>
      </c>
    </row>
    <row r="63" spans="1:75" ht="15" customHeight="1">
      <c r="A63" s="778" t="s">
        <v>1110</v>
      </c>
      <c r="B63" s="779" t="s">
        <v>1104</v>
      </c>
      <c r="C63" s="779" t="s">
        <v>22</v>
      </c>
      <c r="D63" s="779" t="s">
        <v>1098</v>
      </c>
      <c r="E63" s="779" t="s">
        <v>1121</v>
      </c>
      <c r="F63" s="779" t="s">
        <v>1100</v>
      </c>
      <c r="G63" s="779">
        <v>2011</v>
      </c>
      <c r="H63" s="779"/>
      <c r="I63" s="779" t="s">
        <v>1137</v>
      </c>
      <c r="J63" s="779" t="s">
        <v>1103</v>
      </c>
      <c r="K63" s="779" t="s">
        <v>1105</v>
      </c>
      <c r="L63" s="780">
        <v>24.5</v>
      </c>
      <c r="M63" s="780">
        <v>382.54327126086571</v>
      </c>
      <c r="N63" s="780">
        <v>2185618.5036887312</v>
      </c>
      <c r="O63" s="780">
        <v>283.01727667180302</v>
      </c>
      <c r="P63" s="780">
        <v>283.01727667180302</v>
      </c>
      <c r="Q63" s="780">
        <v>283.01727667180302</v>
      </c>
      <c r="R63" s="780">
        <v>283.01727667180302</v>
      </c>
      <c r="S63" s="780">
        <v>283.01727667180302</v>
      </c>
      <c r="T63" s="780">
        <v>283.01727667180302</v>
      </c>
      <c r="U63" s="780">
        <v>283.01727667180302</v>
      </c>
      <c r="V63" s="780">
        <v>283.01727667180302</v>
      </c>
      <c r="W63" s="780">
        <v>228.33658535053877</v>
      </c>
      <c r="X63" s="780">
        <v>228.33658535053877</v>
      </c>
      <c r="Y63" s="780">
        <v>5.629368775326177</v>
      </c>
      <c r="Z63" s="780">
        <v>0</v>
      </c>
      <c r="AA63" s="780">
        <v>0</v>
      </c>
      <c r="AB63" s="780">
        <v>0</v>
      </c>
      <c r="AC63" s="780">
        <v>0</v>
      </c>
      <c r="AD63" s="780">
        <v>0</v>
      </c>
      <c r="AE63" s="780">
        <v>0</v>
      </c>
      <c r="AF63" s="780">
        <v>0</v>
      </c>
      <c r="AG63" s="780">
        <v>0</v>
      </c>
      <c r="AH63" s="780">
        <v>0</v>
      </c>
      <c r="AI63" s="780">
        <v>0</v>
      </c>
      <c r="AJ63" s="780">
        <v>0</v>
      </c>
      <c r="AK63" s="780">
        <v>0</v>
      </c>
      <c r="AL63" s="780">
        <v>0</v>
      </c>
      <c r="AM63" s="780">
        <v>0</v>
      </c>
      <c r="AN63" s="780">
        <v>0</v>
      </c>
      <c r="AO63" s="780">
        <v>0</v>
      </c>
      <c r="AP63" s="780">
        <v>0</v>
      </c>
      <c r="AQ63" s="780">
        <v>0</v>
      </c>
      <c r="AR63" s="780">
        <v>0</v>
      </c>
      <c r="AS63" s="781"/>
      <c r="AT63" s="780">
        <v>1660494.3856609801</v>
      </c>
      <c r="AU63" s="780">
        <v>1660494.3856609801</v>
      </c>
      <c r="AV63" s="780">
        <v>1660494.3856609801</v>
      </c>
      <c r="AW63" s="780">
        <v>1660494.3856609801</v>
      </c>
      <c r="AX63" s="780">
        <v>1660494.3856609801</v>
      </c>
      <c r="AY63" s="780">
        <v>1660494.3856609801</v>
      </c>
      <c r="AZ63" s="780">
        <v>1660494.3856609801</v>
      </c>
      <c r="BA63" s="780">
        <v>1660494.3856609801</v>
      </c>
      <c r="BB63" s="780">
        <v>1461869.2111511116</v>
      </c>
      <c r="BC63" s="780">
        <v>1461869.2111511116</v>
      </c>
      <c r="BD63" s="780">
        <v>138164.66129369556</v>
      </c>
      <c r="BE63" s="780">
        <v>0</v>
      </c>
      <c r="BF63" s="780">
        <v>0</v>
      </c>
      <c r="BG63" s="780">
        <v>0</v>
      </c>
      <c r="BH63" s="780">
        <v>0</v>
      </c>
      <c r="BI63" s="780">
        <v>0</v>
      </c>
      <c r="BJ63" s="780">
        <v>0</v>
      </c>
      <c r="BK63" s="780">
        <v>0</v>
      </c>
      <c r="BL63" s="780">
        <v>0</v>
      </c>
      <c r="BM63" s="780">
        <v>0</v>
      </c>
      <c r="BN63" s="780">
        <v>0</v>
      </c>
      <c r="BO63" s="780">
        <v>0</v>
      </c>
      <c r="BP63" s="780">
        <v>0</v>
      </c>
      <c r="BQ63" s="780">
        <v>0</v>
      </c>
      <c r="BR63" s="780">
        <v>0</v>
      </c>
      <c r="BS63" s="780">
        <v>0</v>
      </c>
      <c r="BT63" s="780">
        <v>0</v>
      </c>
      <c r="BU63" s="780">
        <v>0</v>
      </c>
      <c r="BV63" s="780">
        <v>0</v>
      </c>
      <c r="BW63" s="782">
        <v>0</v>
      </c>
    </row>
    <row r="64" spans="1:75" ht="15" customHeight="1">
      <c r="A64" s="778" t="s">
        <v>1110</v>
      </c>
      <c r="B64" s="779" t="s">
        <v>1111</v>
      </c>
      <c r="C64" s="779" t="s">
        <v>22</v>
      </c>
      <c r="D64" s="779" t="s">
        <v>1098</v>
      </c>
      <c r="E64" s="779" t="s">
        <v>1111</v>
      </c>
      <c r="F64" s="779" t="s">
        <v>1100</v>
      </c>
      <c r="G64" s="779">
        <v>2011</v>
      </c>
      <c r="H64" s="779"/>
      <c r="I64" s="779" t="s">
        <v>1137</v>
      </c>
      <c r="J64" s="779" t="s">
        <v>1103</v>
      </c>
      <c r="K64" s="779" t="s">
        <v>1105</v>
      </c>
      <c r="L64" s="780">
        <v>1.5</v>
      </c>
      <c r="M64" s="780">
        <v>17.685560318507637</v>
      </c>
      <c r="N64" s="780">
        <v>101945.5868675291</v>
      </c>
      <c r="O64" s="780">
        <v>13.22230027785989</v>
      </c>
      <c r="P64" s="780">
        <v>13.22230027785989</v>
      </c>
      <c r="Q64" s="780">
        <v>13.22230027785989</v>
      </c>
      <c r="R64" s="780">
        <v>13.22230027785989</v>
      </c>
      <c r="S64" s="780">
        <v>13.22230027785989</v>
      </c>
      <c r="T64" s="780">
        <v>13.22230027785989</v>
      </c>
      <c r="U64" s="780">
        <v>13.22230027785989</v>
      </c>
      <c r="V64" s="780">
        <v>13.22230027785989</v>
      </c>
      <c r="W64" s="780">
        <v>13.22230027785989</v>
      </c>
      <c r="X64" s="780">
        <v>13.22230027785989</v>
      </c>
      <c r="Y64" s="780">
        <v>0</v>
      </c>
      <c r="Z64" s="780">
        <v>0</v>
      </c>
      <c r="AA64" s="780">
        <v>0</v>
      </c>
      <c r="AB64" s="780">
        <v>0</v>
      </c>
      <c r="AC64" s="780">
        <v>0</v>
      </c>
      <c r="AD64" s="780">
        <v>0</v>
      </c>
      <c r="AE64" s="780">
        <v>0</v>
      </c>
      <c r="AF64" s="780">
        <v>0</v>
      </c>
      <c r="AG64" s="780">
        <v>0</v>
      </c>
      <c r="AH64" s="780">
        <v>0</v>
      </c>
      <c r="AI64" s="780">
        <v>0</v>
      </c>
      <c r="AJ64" s="780">
        <v>0</v>
      </c>
      <c r="AK64" s="780">
        <v>0</v>
      </c>
      <c r="AL64" s="780">
        <v>0</v>
      </c>
      <c r="AM64" s="780">
        <v>0</v>
      </c>
      <c r="AN64" s="780">
        <v>0</v>
      </c>
      <c r="AO64" s="780">
        <v>0</v>
      </c>
      <c r="AP64" s="780">
        <v>0</v>
      </c>
      <c r="AQ64" s="780">
        <v>0</v>
      </c>
      <c r="AR64" s="780">
        <v>0</v>
      </c>
      <c r="AS64" s="781"/>
      <c r="AT64" s="780">
        <v>77895.920895787349</v>
      </c>
      <c r="AU64" s="780">
        <v>77895.920895787349</v>
      </c>
      <c r="AV64" s="780">
        <v>77895.920895787349</v>
      </c>
      <c r="AW64" s="780">
        <v>77895.920895787349</v>
      </c>
      <c r="AX64" s="780">
        <v>77895.920895787349</v>
      </c>
      <c r="AY64" s="780">
        <v>77895.920895787349</v>
      </c>
      <c r="AZ64" s="780">
        <v>77895.920895787349</v>
      </c>
      <c r="BA64" s="780">
        <v>77895.920895787349</v>
      </c>
      <c r="BB64" s="780">
        <v>77895.920895787349</v>
      </c>
      <c r="BC64" s="780">
        <v>77895.920895787349</v>
      </c>
      <c r="BD64" s="780">
        <v>0</v>
      </c>
      <c r="BE64" s="780">
        <v>0</v>
      </c>
      <c r="BF64" s="780">
        <v>0</v>
      </c>
      <c r="BG64" s="780">
        <v>0</v>
      </c>
      <c r="BH64" s="780">
        <v>0</v>
      </c>
      <c r="BI64" s="780">
        <v>0</v>
      </c>
      <c r="BJ64" s="780">
        <v>0</v>
      </c>
      <c r="BK64" s="780">
        <v>0</v>
      </c>
      <c r="BL64" s="780">
        <v>0</v>
      </c>
      <c r="BM64" s="780">
        <v>0</v>
      </c>
      <c r="BN64" s="780">
        <v>0</v>
      </c>
      <c r="BO64" s="780">
        <v>0</v>
      </c>
      <c r="BP64" s="780">
        <v>0</v>
      </c>
      <c r="BQ64" s="780">
        <v>0</v>
      </c>
      <c r="BR64" s="780">
        <v>0</v>
      </c>
      <c r="BS64" s="780">
        <v>0</v>
      </c>
      <c r="BT64" s="780">
        <v>0</v>
      </c>
      <c r="BU64" s="780">
        <v>0</v>
      </c>
      <c r="BV64" s="780">
        <v>0</v>
      </c>
      <c r="BW64" s="782">
        <v>0</v>
      </c>
    </row>
    <row r="65" spans="1:75" ht="15" customHeight="1">
      <c r="A65" s="778" t="s">
        <v>1110</v>
      </c>
      <c r="B65" s="779" t="s">
        <v>1097</v>
      </c>
      <c r="C65" s="779" t="s">
        <v>16</v>
      </c>
      <c r="D65" s="779" t="s">
        <v>1098</v>
      </c>
      <c r="E65" s="779" t="s">
        <v>1121</v>
      </c>
      <c r="F65" s="779" t="s">
        <v>1100</v>
      </c>
      <c r="G65" s="779">
        <v>2011</v>
      </c>
      <c r="H65" s="779"/>
      <c r="I65" s="779" t="s">
        <v>1137</v>
      </c>
      <c r="J65" s="779" t="s">
        <v>1139</v>
      </c>
      <c r="K65" s="779" t="s">
        <v>1105</v>
      </c>
      <c r="L65" s="780">
        <v>11</v>
      </c>
      <c r="M65" s="780">
        <v>150.75445000000002</v>
      </c>
      <c r="N65" s="780">
        <v>875988.88261500001</v>
      </c>
      <c r="O65" s="780">
        <v>78.392313999999999</v>
      </c>
      <c r="P65" s="780">
        <v>78.392313999999999</v>
      </c>
      <c r="Q65" s="780">
        <v>78.392313999999999</v>
      </c>
      <c r="R65" s="780">
        <v>78.392313999999999</v>
      </c>
      <c r="S65" s="780">
        <v>78.392313999999999</v>
      </c>
      <c r="T65" s="780">
        <v>78.392313999999999</v>
      </c>
      <c r="U65" s="780">
        <v>78.392313999999999</v>
      </c>
      <c r="V65" s="780">
        <v>78.392313999999999</v>
      </c>
      <c r="W65" s="780">
        <v>78.392313999999999</v>
      </c>
      <c r="X65" s="780">
        <v>78.392313999999999</v>
      </c>
      <c r="Y65" s="780">
        <v>78.392313999999999</v>
      </c>
      <c r="Z65" s="780">
        <v>78.392313999999999</v>
      </c>
      <c r="AA65" s="780">
        <v>78.392313999999999</v>
      </c>
      <c r="AB65" s="780">
        <v>0</v>
      </c>
      <c r="AC65" s="780">
        <v>0</v>
      </c>
      <c r="AD65" s="780">
        <v>0</v>
      </c>
      <c r="AE65" s="780">
        <v>0</v>
      </c>
      <c r="AF65" s="780">
        <v>0</v>
      </c>
      <c r="AG65" s="780">
        <v>0</v>
      </c>
      <c r="AH65" s="780">
        <v>0</v>
      </c>
      <c r="AI65" s="780">
        <v>0</v>
      </c>
      <c r="AJ65" s="780">
        <v>0</v>
      </c>
      <c r="AK65" s="780">
        <v>0</v>
      </c>
      <c r="AL65" s="780">
        <v>0</v>
      </c>
      <c r="AM65" s="780">
        <v>0</v>
      </c>
      <c r="AN65" s="780">
        <v>0</v>
      </c>
      <c r="AO65" s="780">
        <v>0</v>
      </c>
      <c r="AP65" s="780">
        <v>0</v>
      </c>
      <c r="AQ65" s="780">
        <v>0</v>
      </c>
      <c r="AR65" s="780">
        <v>0</v>
      </c>
      <c r="AS65" s="781"/>
      <c r="AT65" s="780">
        <v>455514.21895980003</v>
      </c>
      <c r="AU65" s="780">
        <v>455514.21895980003</v>
      </c>
      <c r="AV65" s="780">
        <v>455514.21895980003</v>
      </c>
      <c r="AW65" s="780">
        <v>455514.21895980003</v>
      </c>
      <c r="AX65" s="780">
        <v>455514.21895980003</v>
      </c>
      <c r="AY65" s="780">
        <v>455514.21895980003</v>
      </c>
      <c r="AZ65" s="780">
        <v>455514.21895980003</v>
      </c>
      <c r="BA65" s="780">
        <v>455514.21895980003</v>
      </c>
      <c r="BB65" s="780">
        <v>455514.21895980003</v>
      </c>
      <c r="BC65" s="780">
        <v>455514.21895980003</v>
      </c>
      <c r="BD65" s="780">
        <v>455514.21895980003</v>
      </c>
      <c r="BE65" s="780">
        <v>455514.21895980003</v>
      </c>
      <c r="BF65" s="780">
        <v>455514.21895980003</v>
      </c>
      <c r="BG65" s="780">
        <v>0</v>
      </c>
      <c r="BH65" s="780">
        <v>0</v>
      </c>
      <c r="BI65" s="780">
        <v>0</v>
      </c>
      <c r="BJ65" s="780">
        <v>0</v>
      </c>
      <c r="BK65" s="780">
        <v>0</v>
      </c>
      <c r="BL65" s="780">
        <v>0</v>
      </c>
      <c r="BM65" s="780">
        <v>0</v>
      </c>
      <c r="BN65" s="780">
        <v>0</v>
      </c>
      <c r="BO65" s="780">
        <v>0</v>
      </c>
      <c r="BP65" s="780">
        <v>0</v>
      </c>
      <c r="BQ65" s="780">
        <v>0</v>
      </c>
      <c r="BR65" s="780">
        <v>0</v>
      </c>
      <c r="BS65" s="780">
        <v>0</v>
      </c>
      <c r="BT65" s="780">
        <v>0</v>
      </c>
      <c r="BU65" s="780">
        <v>0</v>
      </c>
      <c r="BV65" s="780">
        <v>0</v>
      </c>
      <c r="BW65" s="782">
        <v>0</v>
      </c>
    </row>
    <row r="66" spans="1:75" ht="15" customHeight="1">
      <c r="A66" s="785" t="s">
        <v>1110</v>
      </c>
      <c r="B66" s="786" t="s">
        <v>1097</v>
      </c>
      <c r="C66" s="786" t="s">
        <v>17</v>
      </c>
      <c r="D66" s="786" t="s">
        <v>1098</v>
      </c>
      <c r="E66" s="786" t="s">
        <v>1121</v>
      </c>
      <c r="F66" s="786" t="s">
        <v>1100</v>
      </c>
      <c r="G66" s="786">
        <v>2011</v>
      </c>
      <c r="H66" s="786"/>
      <c r="I66" s="786" t="s">
        <v>1137</v>
      </c>
      <c r="J66" s="786" t="s">
        <v>1139</v>
      </c>
      <c r="K66" s="786" t="s">
        <v>1105</v>
      </c>
      <c r="L66" s="787">
        <v>1.0054418075965017</v>
      </c>
      <c r="M66" s="787">
        <v>58.923216229575068</v>
      </c>
      <c r="N66" s="787">
        <v>302629.63855509757</v>
      </c>
      <c r="O66" s="787">
        <v>29.461608114787534</v>
      </c>
      <c r="P66" s="787">
        <v>29.461608114787534</v>
      </c>
      <c r="Q66" s="787">
        <v>29.461608114787534</v>
      </c>
      <c r="R66" s="787">
        <v>29.461608114787534</v>
      </c>
      <c r="S66" s="787">
        <v>29.461608114787534</v>
      </c>
      <c r="T66" s="787">
        <v>29.461608114787534</v>
      </c>
      <c r="U66" s="787">
        <v>29.461608114787534</v>
      </c>
      <c r="V66" s="787">
        <v>29.461608114787534</v>
      </c>
      <c r="W66" s="787">
        <v>29.461608114787534</v>
      </c>
      <c r="X66" s="787">
        <v>29.461608114787534</v>
      </c>
      <c r="Y66" s="787">
        <v>29.461608114787534</v>
      </c>
      <c r="Z66" s="787">
        <v>29.461608114787534</v>
      </c>
      <c r="AA66" s="787">
        <v>29.461608114787534</v>
      </c>
      <c r="AB66" s="787">
        <v>29.461608114787534</v>
      </c>
      <c r="AC66" s="787">
        <v>29.461608114787534</v>
      </c>
      <c r="AD66" s="787">
        <v>29.461608114787534</v>
      </c>
      <c r="AE66" s="787">
        <v>29.461608114787534</v>
      </c>
      <c r="AF66" s="787">
        <v>29.461608114787534</v>
      </c>
      <c r="AG66" s="787">
        <v>29.461608114787534</v>
      </c>
      <c r="AH66" s="787">
        <v>29.461608114787534</v>
      </c>
      <c r="AI66" s="787">
        <v>29.461608114787534</v>
      </c>
      <c r="AJ66" s="787">
        <v>29.461608114787534</v>
      </c>
      <c r="AK66" s="787">
        <v>29.461608114787534</v>
      </c>
      <c r="AL66" s="787">
        <v>29.461608114787534</v>
      </c>
      <c r="AM66" s="787">
        <v>29.461608114787534</v>
      </c>
      <c r="AN66" s="787">
        <v>29.461608114787534</v>
      </c>
      <c r="AO66" s="787">
        <v>0</v>
      </c>
      <c r="AP66" s="787">
        <v>0</v>
      </c>
      <c r="AQ66" s="787">
        <v>0</v>
      </c>
      <c r="AR66" s="787">
        <v>0</v>
      </c>
      <c r="AS66" s="788"/>
      <c r="AT66" s="787">
        <v>151314.81927754878</v>
      </c>
      <c r="AU66" s="787">
        <v>151314.81927754878</v>
      </c>
      <c r="AV66" s="787">
        <v>151314.81927754878</v>
      </c>
      <c r="AW66" s="787">
        <v>151314.81927754878</v>
      </c>
      <c r="AX66" s="787">
        <v>151314.81927754878</v>
      </c>
      <c r="AY66" s="787">
        <v>151314.81927754878</v>
      </c>
      <c r="AZ66" s="787">
        <v>151314.81927754878</v>
      </c>
      <c r="BA66" s="787">
        <v>151314.81927754878</v>
      </c>
      <c r="BB66" s="787">
        <v>151314.81927754878</v>
      </c>
      <c r="BC66" s="787">
        <v>151314.81927754878</v>
      </c>
      <c r="BD66" s="787">
        <v>151314.81927754878</v>
      </c>
      <c r="BE66" s="787">
        <v>151314.81927754878</v>
      </c>
      <c r="BF66" s="787">
        <v>151314.81927754878</v>
      </c>
      <c r="BG66" s="787">
        <v>151314.81927754878</v>
      </c>
      <c r="BH66" s="787">
        <v>151314.81927754878</v>
      </c>
      <c r="BI66" s="787">
        <v>151314.81927754878</v>
      </c>
      <c r="BJ66" s="787">
        <v>151314.81927754878</v>
      </c>
      <c r="BK66" s="787">
        <v>151314.81927754878</v>
      </c>
      <c r="BL66" s="787">
        <v>151314.81927754878</v>
      </c>
      <c r="BM66" s="787">
        <v>151314.81927754878</v>
      </c>
      <c r="BN66" s="787">
        <v>151314.81927754878</v>
      </c>
      <c r="BO66" s="787">
        <v>151314.81927754878</v>
      </c>
      <c r="BP66" s="787">
        <v>151314.81927754878</v>
      </c>
      <c r="BQ66" s="787">
        <v>151314.81927754878</v>
      </c>
      <c r="BR66" s="787">
        <v>151314.81927754878</v>
      </c>
      <c r="BS66" s="787">
        <v>151314.81927754878</v>
      </c>
      <c r="BT66" s="787">
        <v>0</v>
      </c>
      <c r="BU66" s="787">
        <v>0</v>
      </c>
      <c r="BV66" s="787">
        <v>0</v>
      </c>
      <c r="BW66" s="789">
        <v>0</v>
      </c>
    </row>
    <row r="68" spans="1:75" s="804" customFormat="1">
      <c r="N68" s="804" t="s">
        <v>1140</v>
      </c>
      <c r="O68" s="805">
        <f t="shared" ref="O68:BW68" si="0">SUM(O2:O66)</f>
        <v>834.31762164024747</v>
      </c>
      <c r="P68" s="805">
        <f t="shared" si="0"/>
        <v>1716.0083355532672</v>
      </c>
      <c r="Q68" s="805">
        <f t="shared" si="0"/>
        <v>2390.9187376427412</v>
      </c>
      <c r="R68" s="805">
        <f t="shared" si="0"/>
        <v>3342.0095109568201</v>
      </c>
      <c r="S68" s="805">
        <f t="shared" si="0"/>
        <v>2913.7934905063471</v>
      </c>
      <c r="T68" s="805">
        <f t="shared" si="0"/>
        <v>2871.1392099193581</v>
      </c>
      <c r="U68" s="805">
        <f t="shared" si="0"/>
        <v>2558.6190804639195</v>
      </c>
      <c r="V68" s="805">
        <f t="shared" si="0"/>
        <v>2536.4696263262163</v>
      </c>
      <c r="W68" s="805">
        <f t="shared" si="0"/>
        <v>2480.5062433956341</v>
      </c>
      <c r="X68" s="805">
        <f t="shared" si="0"/>
        <v>2432.4793469503197</v>
      </c>
      <c r="Y68" s="805">
        <f t="shared" si="0"/>
        <v>2127.4938001624869</v>
      </c>
      <c r="Z68" s="805">
        <f t="shared" si="0"/>
        <v>2063.6599114979094</v>
      </c>
      <c r="AA68" s="805">
        <f t="shared" si="0"/>
        <v>1967.177576975733</v>
      </c>
      <c r="AB68" s="805">
        <f t="shared" si="0"/>
        <v>1531.5417904301157</v>
      </c>
      <c r="AC68" s="805">
        <f t="shared" si="0"/>
        <v>1358.2842965286691</v>
      </c>
      <c r="AD68" s="805">
        <f t="shared" si="0"/>
        <v>1246.7978361134365</v>
      </c>
      <c r="AE68" s="805">
        <f t="shared" si="0"/>
        <v>1243.5775834414835</v>
      </c>
      <c r="AF68" s="805">
        <f t="shared" si="0"/>
        <v>1203.9417621223281</v>
      </c>
      <c r="AG68" s="805">
        <f t="shared" si="0"/>
        <v>1080.7789451694737</v>
      </c>
      <c r="AH68" s="805">
        <f t="shared" si="0"/>
        <v>807.21443278838331</v>
      </c>
      <c r="AI68" s="805">
        <f t="shared" si="0"/>
        <v>618.20856591986058</v>
      </c>
      <c r="AJ68" s="805">
        <f t="shared" si="0"/>
        <v>418.76234204657607</v>
      </c>
      <c r="AK68" s="805">
        <f t="shared" si="0"/>
        <v>151.85619976978751</v>
      </c>
      <c r="AL68" s="805">
        <f t="shared" si="0"/>
        <v>58.733408116787537</v>
      </c>
      <c r="AM68" s="805">
        <f t="shared" si="0"/>
        <v>58.561608114787532</v>
      </c>
      <c r="AN68" s="805">
        <f t="shared" si="0"/>
        <v>29.461608114787534</v>
      </c>
      <c r="AO68" s="805">
        <f t="shared" si="0"/>
        <v>0</v>
      </c>
      <c r="AP68" s="805">
        <f t="shared" si="0"/>
        <v>0</v>
      </c>
      <c r="AQ68" s="805">
        <f t="shared" si="0"/>
        <v>0</v>
      </c>
      <c r="AR68" s="805">
        <f t="shared" si="0"/>
        <v>0</v>
      </c>
      <c r="AS68" s="806"/>
      <c r="AT68" s="805">
        <f t="shared" si="0"/>
        <v>3764635.1836918225</v>
      </c>
      <c r="AU68" s="805">
        <f t="shared" si="0"/>
        <v>7812339.8962353636</v>
      </c>
      <c r="AV68" s="805">
        <f t="shared" si="0"/>
        <v>10690225.68868814</v>
      </c>
      <c r="AW68" s="805">
        <f t="shared" si="0"/>
        <v>13912030.456313161</v>
      </c>
      <c r="AX68" s="805">
        <f t="shared" si="0"/>
        <v>13495008.425807787</v>
      </c>
      <c r="AY68" s="805">
        <f t="shared" si="0"/>
        <v>13129039.082326965</v>
      </c>
      <c r="AZ68" s="805">
        <f t="shared" si="0"/>
        <v>11962662.246172691</v>
      </c>
      <c r="BA68" s="805">
        <f t="shared" si="0"/>
        <v>11821813.386623077</v>
      </c>
      <c r="BB68" s="805">
        <f t="shared" si="0"/>
        <v>11650233.621280048</v>
      </c>
      <c r="BC68" s="805">
        <f t="shared" si="0"/>
        <v>11213451.324549776</v>
      </c>
      <c r="BD68" s="805">
        <f t="shared" si="0"/>
        <v>9332095.9397755545</v>
      </c>
      <c r="BE68" s="805">
        <f t="shared" si="0"/>
        <v>8789320.6147031691</v>
      </c>
      <c r="BF68" s="805">
        <f t="shared" si="0"/>
        <v>8006672.6952060163</v>
      </c>
      <c r="BG68" s="805">
        <f t="shared" si="0"/>
        <v>5342098.8821127182</v>
      </c>
      <c r="BH68" s="805">
        <f t="shared" si="0"/>
        <v>4354549.9075050205</v>
      </c>
      <c r="BI68" s="805">
        <f t="shared" si="0"/>
        <v>3604467.2022452983</v>
      </c>
      <c r="BJ68" s="805">
        <f t="shared" si="0"/>
        <v>3559289.1537122638</v>
      </c>
      <c r="BK68" s="805">
        <f t="shared" si="0"/>
        <v>3362128.6495666187</v>
      </c>
      <c r="BL68" s="805">
        <f t="shared" si="0"/>
        <v>2922590.7609345177</v>
      </c>
      <c r="BM68" s="805">
        <f t="shared" si="0"/>
        <v>2120428.3553236662</v>
      </c>
      <c r="BN68" s="805">
        <f t="shared" si="0"/>
        <v>1791996.6312519207</v>
      </c>
      <c r="BO68" s="805">
        <f t="shared" si="0"/>
        <v>1402436.4662732068</v>
      </c>
      <c r="BP68" s="805">
        <f t="shared" si="0"/>
        <v>878779.2151813769</v>
      </c>
      <c r="BQ68" s="805">
        <f t="shared" si="0"/>
        <v>280547.31927754881</v>
      </c>
      <c r="BR68" s="805">
        <f t="shared" si="0"/>
        <v>279281.31927754881</v>
      </c>
      <c r="BS68" s="805">
        <f t="shared" si="0"/>
        <v>151314.81927754878</v>
      </c>
      <c r="BT68" s="805">
        <f t="shared" si="0"/>
        <v>0</v>
      </c>
      <c r="BU68" s="805">
        <f t="shared" si="0"/>
        <v>0</v>
      </c>
      <c r="BV68" s="805">
        <f t="shared" si="0"/>
        <v>0</v>
      </c>
      <c r="BW68" s="805">
        <f t="shared" si="0"/>
        <v>0</v>
      </c>
    </row>
    <row r="69" spans="1:75">
      <c r="K69" s="772">
        <v>2011</v>
      </c>
      <c r="N69" s="804">
        <v>2011</v>
      </c>
      <c r="O69" s="807">
        <f t="shared" ref="O69:AD72" si="1">SUMIFS(O$2:O$66,$G$2:$G$66,$N69)</f>
        <v>834.31762164024747</v>
      </c>
      <c r="P69" s="807">
        <f t="shared" si="1"/>
        <v>834.39762163824741</v>
      </c>
      <c r="Q69" s="807">
        <f t="shared" si="1"/>
        <v>819.94670448728004</v>
      </c>
      <c r="R69" s="807">
        <f t="shared" si="1"/>
        <v>801.95950861870404</v>
      </c>
      <c r="S69" s="807">
        <f t="shared" si="1"/>
        <v>794.41653614741801</v>
      </c>
      <c r="T69" s="807">
        <f t="shared" si="1"/>
        <v>777.89906274738121</v>
      </c>
      <c r="U69" s="807">
        <f t="shared" si="1"/>
        <v>683.60093243645645</v>
      </c>
      <c r="V69" s="807">
        <f t="shared" si="1"/>
        <v>683.48624364173372</v>
      </c>
      <c r="W69" s="807">
        <f t="shared" si="1"/>
        <v>631.3806973139873</v>
      </c>
      <c r="X69" s="807">
        <f t="shared" si="1"/>
        <v>623.36582322953302</v>
      </c>
      <c r="Y69" s="807">
        <f t="shared" si="1"/>
        <v>376.85840665254557</v>
      </c>
      <c r="Z69" s="807">
        <f t="shared" si="1"/>
        <v>371.22848239982068</v>
      </c>
      <c r="AA69" s="807">
        <f t="shared" si="1"/>
        <v>346.15871909203531</v>
      </c>
      <c r="AB69" s="807">
        <f t="shared" si="1"/>
        <v>267.71042470834345</v>
      </c>
      <c r="AC69" s="807">
        <f t="shared" si="1"/>
        <v>267.71042470834345</v>
      </c>
      <c r="AD69" s="807">
        <f t="shared" si="1"/>
        <v>267.59779576927036</v>
      </c>
      <c r="AE69" s="807">
        <f t="shared" ref="AE69:AT72" si="2">SUMIFS(AE$2:AE$66,$G$2:$G$66,$N69)</f>
        <v>266.63898326943257</v>
      </c>
      <c r="AF69" s="807">
        <f t="shared" si="2"/>
        <v>266.63898326943257</v>
      </c>
      <c r="AG69" s="807">
        <f t="shared" si="2"/>
        <v>227.11397220457809</v>
      </c>
      <c r="AH69" s="807">
        <f t="shared" si="2"/>
        <v>58.561608114787532</v>
      </c>
      <c r="AI69" s="807">
        <f t="shared" si="2"/>
        <v>58.561608114787532</v>
      </c>
      <c r="AJ69" s="807">
        <f t="shared" si="2"/>
        <v>58.561608114787532</v>
      </c>
      <c r="AK69" s="807">
        <f t="shared" si="2"/>
        <v>58.561608114787532</v>
      </c>
      <c r="AL69" s="807">
        <f t="shared" si="2"/>
        <v>58.561608114787532</v>
      </c>
      <c r="AM69" s="807">
        <f t="shared" si="2"/>
        <v>58.561608114787532</v>
      </c>
      <c r="AN69" s="807">
        <f t="shared" si="2"/>
        <v>29.461608114787534</v>
      </c>
      <c r="AO69" s="807">
        <f t="shared" si="2"/>
        <v>0</v>
      </c>
      <c r="AP69" s="807">
        <f t="shared" si="2"/>
        <v>0</v>
      </c>
      <c r="AQ69" s="807">
        <f t="shared" si="2"/>
        <v>0</v>
      </c>
      <c r="AR69" s="807">
        <f t="shared" si="2"/>
        <v>0</v>
      </c>
      <c r="AS69" s="808"/>
      <c r="AT69" s="807">
        <f t="shared" si="2"/>
        <v>3764635.1836918225</v>
      </c>
      <c r="AU69" s="807">
        <f t="shared" ref="AU69:BJ72" si="3">SUMIFS(AU$2:AU$66,$G$2:$G$66,$N69)</f>
        <v>3764635.1836918225</v>
      </c>
      <c r="AV69" s="807">
        <f t="shared" si="3"/>
        <v>3723314.4210811155</v>
      </c>
      <c r="AW69" s="807">
        <f t="shared" si="3"/>
        <v>3675872.0364779951</v>
      </c>
      <c r="AX69" s="807">
        <f t="shared" si="3"/>
        <v>3606402.5568108824</v>
      </c>
      <c r="AY69" s="807">
        <f t="shared" si="3"/>
        <v>3460873.3745403914</v>
      </c>
      <c r="AZ69" s="807">
        <f t="shared" si="3"/>
        <v>3152729.0701702745</v>
      </c>
      <c r="BA69" s="807">
        <f t="shared" si="3"/>
        <v>3151670.1931202239</v>
      </c>
      <c r="BB69" s="807">
        <f t="shared" si="3"/>
        <v>3008660.1573388884</v>
      </c>
      <c r="BC69" s="807">
        <f t="shared" si="3"/>
        <v>2835563.7549146805</v>
      </c>
      <c r="BD69" s="807">
        <f t="shared" si="3"/>
        <v>1352491.7252410515</v>
      </c>
      <c r="BE69" s="807">
        <f t="shared" si="3"/>
        <v>1209749.2947352319</v>
      </c>
      <c r="BF69" s="807">
        <f t="shared" si="3"/>
        <v>1143618.9143779262</v>
      </c>
      <c r="BG69" s="807">
        <f t="shared" si="3"/>
        <v>682966.5345793094</v>
      </c>
      <c r="BH69" s="807">
        <f t="shared" si="3"/>
        <v>682966.5345793094</v>
      </c>
      <c r="BI69" s="807">
        <f t="shared" si="3"/>
        <v>681642.44664757908</v>
      </c>
      <c r="BJ69" s="807">
        <f t="shared" si="3"/>
        <v>660935.07276092027</v>
      </c>
      <c r="BK69" s="807">
        <f t="shared" ref="BK69:BW72" si="4">SUMIFS(BK$2:BK$66,$G$2:$G$66,$N69)</f>
        <v>660935.07276092027</v>
      </c>
      <c r="BL69" s="807">
        <f t="shared" si="4"/>
        <v>625581.72444504313</v>
      </c>
      <c r="BM69" s="807">
        <f t="shared" si="4"/>
        <v>279281.31927754881</v>
      </c>
      <c r="BN69" s="807">
        <f t="shared" si="4"/>
        <v>279281.31927754881</v>
      </c>
      <c r="BO69" s="807">
        <f t="shared" si="4"/>
        <v>279281.31927754881</v>
      </c>
      <c r="BP69" s="807">
        <f t="shared" si="4"/>
        <v>279281.31927754881</v>
      </c>
      <c r="BQ69" s="807">
        <f t="shared" si="4"/>
        <v>279281.31927754881</v>
      </c>
      <c r="BR69" s="807">
        <f t="shared" si="4"/>
        <v>279281.31927754881</v>
      </c>
      <c r="BS69" s="807">
        <f t="shared" si="4"/>
        <v>151314.81927754878</v>
      </c>
      <c r="BT69" s="807">
        <f t="shared" si="4"/>
        <v>0</v>
      </c>
      <c r="BU69" s="807">
        <f t="shared" si="4"/>
        <v>0</v>
      </c>
      <c r="BV69" s="807">
        <f t="shared" si="4"/>
        <v>0</v>
      </c>
      <c r="BW69" s="807">
        <f t="shared" si="4"/>
        <v>0</v>
      </c>
    </row>
    <row r="70" spans="1:75">
      <c r="C70" s="794" t="s">
        <v>1141</v>
      </c>
      <c r="K70" s="772">
        <v>2012</v>
      </c>
      <c r="N70" s="804">
        <v>2012</v>
      </c>
      <c r="O70" s="807">
        <f t="shared" si="1"/>
        <v>0</v>
      </c>
      <c r="P70" s="807">
        <f t="shared" si="1"/>
        <v>881.61071391501946</v>
      </c>
      <c r="Q70" s="807">
        <f t="shared" si="1"/>
        <v>880.22914916784657</v>
      </c>
      <c r="R70" s="807">
        <f t="shared" si="1"/>
        <v>849.6800366243524</v>
      </c>
      <c r="S70" s="807">
        <f t="shared" si="1"/>
        <v>803.96549272716447</v>
      </c>
      <c r="T70" s="807">
        <f t="shared" si="1"/>
        <v>792.37655028021334</v>
      </c>
      <c r="U70" s="807">
        <f t="shared" si="1"/>
        <v>678.66932450758009</v>
      </c>
      <c r="V70" s="807">
        <f t="shared" si="1"/>
        <v>673.06629434565741</v>
      </c>
      <c r="W70" s="807">
        <f t="shared" si="1"/>
        <v>673.04266159164672</v>
      </c>
      <c r="X70" s="807">
        <f t="shared" si="1"/>
        <v>640.79965656078593</v>
      </c>
      <c r="Y70" s="807">
        <f t="shared" si="1"/>
        <v>592.50676636594108</v>
      </c>
      <c r="Z70" s="807">
        <f t="shared" si="1"/>
        <v>567.97614916708881</v>
      </c>
      <c r="AA70" s="807">
        <f t="shared" si="1"/>
        <v>562.6360076806975</v>
      </c>
      <c r="AB70" s="807">
        <f t="shared" si="1"/>
        <v>247.77522997977178</v>
      </c>
      <c r="AC70" s="807">
        <f t="shared" si="1"/>
        <v>246.70078282032543</v>
      </c>
      <c r="AD70" s="807">
        <f t="shared" si="1"/>
        <v>244.97657690916591</v>
      </c>
      <c r="AE70" s="807">
        <f t="shared" si="2"/>
        <v>244.85732231805085</v>
      </c>
      <c r="AF70" s="807">
        <f t="shared" si="2"/>
        <v>236.10383488889545</v>
      </c>
      <c r="AG70" s="807">
        <f t="shared" si="2"/>
        <v>236.10383488889545</v>
      </c>
      <c r="AH70" s="807">
        <f t="shared" si="2"/>
        <v>188.78401124859585</v>
      </c>
      <c r="AI70" s="807">
        <f t="shared" si="2"/>
        <v>38.551468896073089</v>
      </c>
      <c r="AJ70" s="807">
        <f t="shared" si="2"/>
        <v>0.34344443678855896</v>
      </c>
      <c r="AK70" s="807">
        <f t="shared" si="2"/>
        <v>0</v>
      </c>
      <c r="AL70" s="807">
        <f t="shared" si="2"/>
        <v>0</v>
      </c>
      <c r="AM70" s="807">
        <f t="shared" si="2"/>
        <v>0</v>
      </c>
      <c r="AN70" s="807">
        <f t="shared" si="2"/>
        <v>0</v>
      </c>
      <c r="AO70" s="807">
        <f t="shared" si="2"/>
        <v>0</v>
      </c>
      <c r="AP70" s="807">
        <f t="shared" si="2"/>
        <v>0</v>
      </c>
      <c r="AQ70" s="807">
        <f t="shared" si="2"/>
        <v>0</v>
      </c>
      <c r="AR70" s="807">
        <f t="shared" si="2"/>
        <v>0</v>
      </c>
      <c r="AS70" s="808"/>
      <c r="AT70" s="807">
        <f t="shared" si="2"/>
        <v>0</v>
      </c>
      <c r="AU70" s="807">
        <f t="shared" si="3"/>
        <v>4047704.7125435416</v>
      </c>
      <c r="AV70" s="807">
        <f t="shared" si="3"/>
        <v>4043734.1174337487</v>
      </c>
      <c r="AW70" s="807">
        <f t="shared" si="3"/>
        <v>3913645.3055033316</v>
      </c>
      <c r="AX70" s="807">
        <f t="shared" si="3"/>
        <v>3716443.5837433576</v>
      </c>
      <c r="AY70" s="807">
        <f t="shared" si="3"/>
        <v>3641998.9081623745</v>
      </c>
      <c r="AZ70" s="807">
        <f t="shared" si="3"/>
        <v>3179095.0811103559</v>
      </c>
      <c r="BA70" s="807">
        <f t="shared" si="3"/>
        <v>3112938.3272921667</v>
      </c>
      <c r="BB70" s="807">
        <f t="shared" si="3"/>
        <v>3112583.2603606861</v>
      </c>
      <c r="BC70" s="807">
        <f t="shared" si="3"/>
        <v>2908979.4973181789</v>
      </c>
      <c r="BD70" s="807">
        <f t="shared" si="3"/>
        <v>2603238.7862398331</v>
      </c>
      <c r="BE70" s="807">
        <f t="shared" si="3"/>
        <v>2373677.8954806048</v>
      </c>
      <c r="BF70" s="807">
        <f t="shared" si="3"/>
        <v>2263400.8857607082</v>
      </c>
      <c r="BG70" s="807">
        <f t="shared" si="3"/>
        <v>495320.56247256766</v>
      </c>
      <c r="BH70" s="807">
        <f t="shared" si="3"/>
        <v>489527.06112942914</v>
      </c>
      <c r="BI70" s="807">
        <f t="shared" si="3"/>
        <v>476027.06112942914</v>
      </c>
      <c r="BJ70" s="807">
        <f t="shared" si="3"/>
        <v>474916.21415991028</v>
      </c>
      <c r="BK70" s="807">
        <f t="shared" si="4"/>
        <v>437857.86935266363</v>
      </c>
      <c r="BL70" s="807">
        <f t="shared" si="4"/>
        <v>437857.86935266363</v>
      </c>
      <c r="BM70" s="807">
        <f t="shared" si="4"/>
        <v>394313.12441092031</v>
      </c>
      <c r="BN70" s="807">
        <f t="shared" si="4"/>
        <v>100554.6171789908</v>
      </c>
      <c r="BO70" s="807">
        <f t="shared" si="4"/>
        <v>2532</v>
      </c>
      <c r="BP70" s="807">
        <f t="shared" si="4"/>
        <v>0</v>
      </c>
      <c r="BQ70" s="807">
        <f t="shared" si="4"/>
        <v>0</v>
      </c>
      <c r="BR70" s="807">
        <f t="shared" si="4"/>
        <v>0</v>
      </c>
      <c r="BS70" s="807">
        <f t="shared" si="4"/>
        <v>0</v>
      </c>
      <c r="BT70" s="807">
        <f t="shared" si="4"/>
        <v>0</v>
      </c>
      <c r="BU70" s="807">
        <f t="shared" si="4"/>
        <v>0</v>
      </c>
      <c r="BV70" s="807">
        <f t="shared" si="4"/>
        <v>0</v>
      </c>
      <c r="BW70" s="807">
        <f t="shared" si="4"/>
        <v>0</v>
      </c>
    </row>
    <row r="71" spans="1:75">
      <c r="K71" s="772">
        <v>2013</v>
      </c>
      <c r="N71" s="804">
        <v>2013</v>
      </c>
      <c r="O71" s="807">
        <f t="shared" si="1"/>
        <v>0</v>
      </c>
      <c r="P71" s="807">
        <f t="shared" si="1"/>
        <v>0</v>
      </c>
      <c r="Q71" s="807">
        <f t="shared" si="1"/>
        <v>690.74288398761371</v>
      </c>
      <c r="R71" s="807">
        <f t="shared" si="1"/>
        <v>688.97224039261368</v>
      </c>
      <c r="S71" s="807">
        <f t="shared" si="1"/>
        <v>684.78494981361371</v>
      </c>
      <c r="T71" s="807">
        <f t="shared" si="1"/>
        <v>675.19192311261361</v>
      </c>
      <c r="U71" s="807">
        <f t="shared" si="1"/>
        <v>584.17232611173279</v>
      </c>
      <c r="V71" s="807">
        <f t="shared" si="1"/>
        <v>577.18458617900001</v>
      </c>
      <c r="W71" s="807">
        <f t="shared" si="1"/>
        <v>577.01382977599997</v>
      </c>
      <c r="X71" s="807">
        <f t="shared" si="1"/>
        <v>576.90313414900004</v>
      </c>
      <c r="Y71" s="807">
        <f t="shared" si="1"/>
        <v>566.78702008300002</v>
      </c>
      <c r="Z71" s="807">
        <f t="shared" si="1"/>
        <v>548.47111051500008</v>
      </c>
      <c r="AA71" s="807">
        <f t="shared" si="1"/>
        <v>519.08150076300001</v>
      </c>
      <c r="AB71" s="807">
        <f t="shared" si="1"/>
        <v>516.61962049399995</v>
      </c>
      <c r="AC71" s="807">
        <f t="shared" si="1"/>
        <v>355.31216947000001</v>
      </c>
      <c r="AD71" s="807">
        <f t="shared" si="1"/>
        <v>353.91146550400003</v>
      </c>
      <c r="AE71" s="807">
        <f t="shared" si="2"/>
        <v>351.93371408500002</v>
      </c>
      <c r="AF71" s="807">
        <f t="shared" si="2"/>
        <v>322.61128012899997</v>
      </c>
      <c r="AG71" s="807">
        <f t="shared" si="2"/>
        <v>259.468853099</v>
      </c>
      <c r="AH71" s="807">
        <f t="shared" si="2"/>
        <v>256.41668607899999</v>
      </c>
      <c r="AI71" s="807">
        <f t="shared" si="2"/>
        <v>217.64336156299998</v>
      </c>
      <c r="AJ71" s="807">
        <f t="shared" si="2"/>
        <v>76.972078240000002</v>
      </c>
      <c r="AK71" s="807">
        <f t="shared" si="2"/>
        <v>0.17128180000000001</v>
      </c>
      <c r="AL71" s="807">
        <f t="shared" si="2"/>
        <v>0</v>
      </c>
      <c r="AM71" s="807">
        <f t="shared" si="2"/>
        <v>0</v>
      </c>
      <c r="AN71" s="807">
        <f t="shared" si="2"/>
        <v>0</v>
      </c>
      <c r="AO71" s="807">
        <f t="shared" si="2"/>
        <v>0</v>
      </c>
      <c r="AP71" s="807">
        <f t="shared" si="2"/>
        <v>0</v>
      </c>
      <c r="AQ71" s="807">
        <f t="shared" si="2"/>
        <v>0</v>
      </c>
      <c r="AR71" s="807">
        <f t="shared" si="2"/>
        <v>0</v>
      </c>
      <c r="AS71" s="808"/>
      <c r="AT71" s="807">
        <f t="shared" si="2"/>
        <v>0</v>
      </c>
      <c r="AU71" s="807">
        <f t="shared" si="3"/>
        <v>0</v>
      </c>
      <c r="AV71" s="807">
        <f t="shared" si="3"/>
        <v>2923177.1501732776</v>
      </c>
      <c r="AW71" s="807">
        <f t="shared" si="3"/>
        <v>2904969.4080923046</v>
      </c>
      <c r="AX71" s="807">
        <f t="shared" si="3"/>
        <v>2883073.3207540172</v>
      </c>
      <c r="AY71" s="807">
        <f t="shared" si="3"/>
        <v>2805973.8882346679</v>
      </c>
      <c r="AZ71" s="807">
        <f t="shared" si="3"/>
        <v>2455954.3621791336</v>
      </c>
      <c r="BA71" s="807">
        <f t="shared" si="3"/>
        <v>2413136.5517811519</v>
      </c>
      <c r="BB71" s="807">
        <f t="shared" si="3"/>
        <v>2409849.3791584708</v>
      </c>
      <c r="BC71" s="807">
        <f t="shared" si="3"/>
        <v>2402776.0565649173</v>
      </c>
      <c r="BD71" s="807">
        <f t="shared" si="3"/>
        <v>2310838.955942669</v>
      </c>
      <c r="BE71" s="807">
        <f t="shared" si="3"/>
        <v>2221356.355095333</v>
      </c>
      <c r="BF71" s="807">
        <f t="shared" si="3"/>
        <v>1911918.7225753833</v>
      </c>
      <c r="BG71" s="807">
        <f t="shared" si="3"/>
        <v>1832396.0130288419</v>
      </c>
      <c r="BH71" s="807">
        <f t="shared" si="3"/>
        <v>980209.67168428202</v>
      </c>
      <c r="BI71" s="807">
        <f t="shared" si="3"/>
        <v>972390.37394628988</v>
      </c>
      <c r="BJ71" s="807">
        <f t="shared" si="3"/>
        <v>956905.19016943395</v>
      </c>
      <c r="BK71" s="807">
        <f t="shared" si="4"/>
        <v>809628.03083103499</v>
      </c>
      <c r="BL71" s="807">
        <f t="shared" si="4"/>
        <v>485602.71921481099</v>
      </c>
      <c r="BM71" s="807">
        <f t="shared" si="4"/>
        <v>459215.049783197</v>
      </c>
      <c r="BN71" s="807">
        <f t="shared" si="4"/>
        <v>424541.83294338098</v>
      </c>
      <c r="BO71" s="807">
        <f t="shared" si="4"/>
        <v>151396.34076565801</v>
      </c>
      <c r="BP71" s="807">
        <f t="shared" si="4"/>
        <v>1262.7531738279999</v>
      </c>
      <c r="BQ71" s="807">
        <f t="shared" si="4"/>
        <v>0</v>
      </c>
      <c r="BR71" s="807">
        <f t="shared" si="4"/>
        <v>0</v>
      </c>
      <c r="BS71" s="807">
        <f t="shared" si="4"/>
        <v>0</v>
      </c>
      <c r="BT71" s="807">
        <f t="shared" si="4"/>
        <v>0</v>
      </c>
      <c r="BU71" s="807">
        <f t="shared" si="4"/>
        <v>0</v>
      </c>
      <c r="BV71" s="807">
        <f t="shared" si="4"/>
        <v>0</v>
      </c>
      <c r="BW71" s="807">
        <f t="shared" si="4"/>
        <v>0</v>
      </c>
    </row>
    <row r="72" spans="1:75" s="809" customFormat="1">
      <c r="K72" s="809">
        <v>2014</v>
      </c>
      <c r="N72" s="804">
        <v>2014</v>
      </c>
      <c r="O72" s="807">
        <f t="shared" si="1"/>
        <v>0</v>
      </c>
      <c r="P72" s="807">
        <f t="shared" si="1"/>
        <v>0</v>
      </c>
      <c r="Q72" s="807">
        <f t="shared" si="1"/>
        <v>0</v>
      </c>
      <c r="R72" s="807">
        <f t="shared" si="1"/>
        <v>1001.3977253211503</v>
      </c>
      <c r="S72" s="807">
        <f t="shared" si="1"/>
        <v>630.62651181815033</v>
      </c>
      <c r="T72" s="807">
        <f t="shared" si="1"/>
        <v>625.6716737791503</v>
      </c>
      <c r="U72" s="807">
        <f t="shared" si="1"/>
        <v>612.17649740815045</v>
      </c>
      <c r="V72" s="807">
        <f t="shared" si="1"/>
        <v>602.73250215982478</v>
      </c>
      <c r="W72" s="807">
        <f t="shared" si="1"/>
        <v>599.069054714</v>
      </c>
      <c r="X72" s="807">
        <f t="shared" si="1"/>
        <v>591.41073301100005</v>
      </c>
      <c r="Y72" s="807">
        <f t="shared" si="1"/>
        <v>591.34160706099999</v>
      </c>
      <c r="Z72" s="807">
        <f t="shared" si="1"/>
        <v>575.98416941599999</v>
      </c>
      <c r="AA72" s="807">
        <f t="shared" si="1"/>
        <v>539.30134943999997</v>
      </c>
      <c r="AB72" s="807">
        <f t="shared" si="1"/>
        <v>499.43651524800003</v>
      </c>
      <c r="AC72" s="807">
        <f t="shared" si="1"/>
        <v>488.56091953000004</v>
      </c>
      <c r="AD72" s="807">
        <f t="shared" si="1"/>
        <v>380.31199793100001</v>
      </c>
      <c r="AE72" s="807">
        <f t="shared" si="2"/>
        <v>380.14756376900004</v>
      </c>
      <c r="AF72" s="807">
        <f t="shared" si="2"/>
        <v>378.587663835</v>
      </c>
      <c r="AG72" s="807">
        <f t="shared" si="2"/>
        <v>358.09228497700002</v>
      </c>
      <c r="AH72" s="807">
        <f t="shared" si="2"/>
        <v>303.452127346</v>
      </c>
      <c r="AI72" s="807">
        <f t="shared" si="2"/>
        <v>303.452127346</v>
      </c>
      <c r="AJ72" s="807">
        <f t="shared" si="2"/>
        <v>282.885211255</v>
      </c>
      <c r="AK72" s="807">
        <f t="shared" si="2"/>
        <v>93.123309854999988</v>
      </c>
      <c r="AL72" s="807">
        <f t="shared" si="2"/>
        <v>0.17180000200000001</v>
      </c>
      <c r="AM72" s="807">
        <f t="shared" si="2"/>
        <v>0</v>
      </c>
      <c r="AN72" s="807">
        <f t="shared" si="2"/>
        <v>0</v>
      </c>
      <c r="AO72" s="807">
        <f t="shared" si="2"/>
        <v>0</v>
      </c>
      <c r="AP72" s="807">
        <f t="shared" si="2"/>
        <v>0</v>
      </c>
      <c r="AQ72" s="807">
        <f t="shared" si="2"/>
        <v>0</v>
      </c>
      <c r="AR72" s="807">
        <f t="shared" si="2"/>
        <v>0</v>
      </c>
      <c r="AS72" s="808"/>
      <c r="AT72" s="807">
        <f t="shared" si="2"/>
        <v>0</v>
      </c>
      <c r="AU72" s="807">
        <f t="shared" si="3"/>
        <v>0</v>
      </c>
      <c r="AV72" s="807">
        <f t="shared" si="3"/>
        <v>0</v>
      </c>
      <c r="AW72" s="807">
        <f t="shared" si="3"/>
        <v>3417543.7062395285</v>
      </c>
      <c r="AX72" s="807">
        <f t="shared" si="3"/>
        <v>3289088.9644995281</v>
      </c>
      <c r="AY72" s="807">
        <f t="shared" si="3"/>
        <v>3220192.9113895288</v>
      </c>
      <c r="AZ72" s="807">
        <f t="shared" si="3"/>
        <v>3174883.7327129287</v>
      </c>
      <c r="BA72" s="807">
        <f t="shared" si="3"/>
        <v>3144068.3144295323</v>
      </c>
      <c r="BB72" s="807">
        <f t="shared" si="3"/>
        <v>3119140.8244220004</v>
      </c>
      <c r="BC72" s="807">
        <f t="shared" si="3"/>
        <v>3066132.0157520003</v>
      </c>
      <c r="BD72" s="807">
        <f t="shared" si="3"/>
        <v>3065526.4723520004</v>
      </c>
      <c r="BE72" s="807">
        <f t="shared" si="3"/>
        <v>2984537.0693920003</v>
      </c>
      <c r="BF72" s="807">
        <f t="shared" si="3"/>
        <v>2687734.1724920003</v>
      </c>
      <c r="BG72" s="807">
        <f t="shared" si="3"/>
        <v>2331415.7720320001</v>
      </c>
      <c r="BH72" s="807">
        <f t="shared" si="3"/>
        <v>2201846.6401120001</v>
      </c>
      <c r="BI72" s="807">
        <f t="shared" si="3"/>
        <v>1474407.3205220001</v>
      </c>
      <c r="BJ72" s="807">
        <f t="shared" si="3"/>
        <v>1466532.6766220001</v>
      </c>
      <c r="BK72" s="807">
        <f t="shared" si="4"/>
        <v>1453707.6766220001</v>
      </c>
      <c r="BL72" s="807">
        <f t="shared" si="4"/>
        <v>1373548.447922</v>
      </c>
      <c r="BM72" s="807">
        <f t="shared" si="4"/>
        <v>987618.861852</v>
      </c>
      <c r="BN72" s="807">
        <f t="shared" si="4"/>
        <v>987618.861852</v>
      </c>
      <c r="BO72" s="807">
        <f t="shared" si="4"/>
        <v>969226.80622999999</v>
      </c>
      <c r="BP72" s="807">
        <f t="shared" si="4"/>
        <v>598235.14272999996</v>
      </c>
      <c r="BQ72" s="807">
        <f t="shared" si="4"/>
        <v>1266</v>
      </c>
      <c r="BR72" s="807">
        <f t="shared" si="4"/>
        <v>0</v>
      </c>
      <c r="BS72" s="807">
        <f t="shared" si="4"/>
        <v>0</v>
      </c>
      <c r="BT72" s="807">
        <f t="shared" si="4"/>
        <v>0</v>
      </c>
      <c r="BU72" s="807">
        <f t="shared" si="4"/>
        <v>0</v>
      </c>
      <c r="BV72" s="807">
        <f t="shared" si="4"/>
        <v>0</v>
      </c>
      <c r="BW72" s="807">
        <f t="shared" si="4"/>
        <v>0</v>
      </c>
    </row>
    <row r="73" spans="1:75">
      <c r="N73" s="804" t="s">
        <v>26</v>
      </c>
      <c r="O73" s="805">
        <f>SUM(O69:O72)</f>
        <v>834.31762164024747</v>
      </c>
      <c r="P73" s="805">
        <f t="shared" ref="P73:BW73" si="5">SUM(P69:P72)</f>
        <v>1716.008335553267</v>
      </c>
      <c r="Q73" s="805">
        <f t="shared" si="5"/>
        <v>2390.9187376427403</v>
      </c>
      <c r="R73" s="805">
        <f t="shared" si="5"/>
        <v>3342.009510956821</v>
      </c>
      <c r="S73" s="805">
        <f t="shared" si="5"/>
        <v>2913.7934905063466</v>
      </c>
      <c r="T73" s="805">
        <f t="shared" si="5"/>
        <v>2871.1392099193586</v>
      </c>
      <c r="U73" s="805">
        <f t="shared" si="5"/>
        <v>2558.61908046392</v>
      </c>
      <c r="V73" s="805">
        <f t="shared" si="5"/>
        <v>2536.4696263262158</v>
      </c>
      <c r="W73" s="805">
        <f t="shared" si="5"/>
        <v>2480.5062433956336</v>
      </c>
      <c r="X73" s="805">
        <f t="shared" si="5"/>
        <v>2432.4793469503188</v>
      </c>
      <c r="Y73" s="805">
        <f t="shared" si="5"/>
        <v>2127.4938001624869</v>
      </c>
      <c r="Z73" s="805">
        <f t="shared" si="5"/>
        <v>2063.6599114979094</v>
      </c>
      <c r="AA73" s="805">
        <f t="shared" si="5"/>
        <v>1967.1775769757328</v>
      </c>
      <c r="AB73" s="805">
        <f t="shared" si="5"/>
        <v>1531.5417904301153</v>
      </c>
      <c r="AC73" s="805">
        <f t="shared" si="5"/>
        <v>1358.2842965286691</v>
      </c>
      <c r="AD73" s="805">
        <f t="shared" si="5"/>
        <v>1246.7978361134362</v>
      </c>
      <c r="AE73" s="805">
        <f t="shared" si="5"/>
        <v>1243.5775834414835</v>
      </c>
      <c r="AF73" s="805">
        <f t="shared" si="5"/>
        <v>1203.9417621223281</v>
      </c>
      <c r="AG73" s="805">
        <f t="shared" si="5"/>
        <v>1080.7789451694734</v>
      </c>
      <c r="AH73" s="805">
        <f t="shared" si="5"/>
        <v>807.21443278838342</v>
      </c>
      <c r="AI73" s="805">
        <f t="shared" si="5"/>
        <v>618.20856591986058</v>
      </c>
      <c r="AJ73" s="805">
        <f t="shared" si="5"/>
        <v>418.76234204657612</v>
      </c>
      <c r="AK73" s="805">
        <f t="shared" si="5"/>
        <v>151.85619976978751</v>
      </c>
      <c r="AL73" s="805">
        <f t="shared" si="5"/>
        <v>58.73340811678753</v>
      </c>
      <c r="AM73" s="805">
        <f t="shared" si="5"/>
        <v>58.561608114787532</v>
      </c>
      <c r="AN73" s="805">
        <f t="shared" si="5"/>
        <v>29.461608114787534</v>
      </c>
      <c r="AO73" s="805">
        <f t="shared" si="5"/>
        <v>0</v>
      </c>
      <c r="AP73" s="805">
        <f t="shared" si="5"/>
        <v>0</v>
      </c>
      <c r="AQ73" s="805">
        <f t="shared" si="5"/>
        <v>0</v>
      </c>
      <c r="AR73" s="805">
        <f t="shared" si="5"/>
        <v>0</v>
      </c>
      <c r="AS73" s="806"/>
      <c r="AT73" s="805">
        <f t="shared" si="5"/>
        <v>3764635.1836918225</v>
      </c>
      <c r="AU73" s="805">
        <f t="shared" si="5"/>
        <v>7812339.8962353636</v>
      </c>
      <c r="AV73" s="805">
        <f t="shared" si="5"/>
        <v>10690225.68868814</v>
      </c>
      <c r="AW73" s="805">
        <f t="shared" si="5"/>
        <v>13912030.456313161</v>
      </c>
      <c r="AX73" s="805">
        <f t="shared" si="5"/>
        <v>13495008.425807785</v>
      </c>
      <c r="AY73" s="805">
        <f t="shared" si="5"/>
        <v>13129039.082326964</v>
      </c>
      <c r="AZ73" s="805">
        <f t="shared" si="5"/>
        <v>11962662.246172693</v>
      </c>
      <c r="BA73" s="805">
        <f t="shared" si="5"/>
        <v>11821813.386623075</v>
      </c>
      <c r="BB73" s="805">
        <f t="shared" si="5"/>
        <v>11650233.621280046</v>
      </c>
      <c r="BC73" s="805">
        <f t="shared" si="5"/>
        <v>11213451.324549777</v>
      </c>
      <c r="BD73" s="805">
        <f t="shared" si="5"/>
        <v>9332095.9397755545</v>
      </c>
      <c r="BE73" s="805">
        <f t="shared" si="5"/>
        <v>8789320.614703171</v>
      </c>
      <c r="BF73" s="805">
        <f t="shared" si="5"/>
        <v>8006672.6952060182</v>
      </c>
      <c r="BG73" s="805">
        <f t="shared" si="5"/>
        <v>5342098.8821127191</v>
      </c>
      <c r="BH73" s="805">
        <f t="shared" si="5"/>
        <v>4354549.9075050205</v>
      </c>
      <c r="BI73" s="805">
        <f t="shared" si="5"/>
        <v>3604467.2022452983</v>
      </c>
      <c r="BJ73" s="805">
        <f t="shared" si="5"/>
        <v>3559289.1537122647</v>
      </c>
      <c r="BK73" s="805">
        <f t="shared" si="5"/>
        <v>3362128.6495666187</v>
      </c>
      <c r="BL73" s="805">
        <f t="shared" si="5"/>
        <v>2922590.7609345177</v>
      </c>
      <c r="BM73" s="805">
        <f t="shared" si="5"/>
        <v>2120428.3553236662</v>
      </c>
      <c r="BN73" s="805">
        <f t="shared" si="5"/>
        <v>1791996.6312519205</v>
      </c>
      <c r="BO73" s="805">
        <f t="shared" si="5"/>
        <v>1402436.4662732068</v>
      </c>
      <c r="BP73" s="805">
        <f t="shared" si="5"/>
        <v>878779.21518137679</v>
      </c>
      <c r="BQ73" s="805">
        <f t="shared" si="5"/>
        <v>280547.31927754881</v>
      </c>
      <c r="BR73" s="805">
        <f t="shared" si="5"/>
        <v>279281.31927754881</v>
      </c>
      <c r="BS73" s="805">
        <f t="shared" si="5"/>
        <v>151314.81927754878</v>
      </c>
      <c r="BT73" s="805">
        <f t="shared" si="5"/>
        <v>0</v>
      </c>
      <c r="BU73" s="805">
        <f t="shared" si="5"/>
        <v>0</v>
      </c>
      <c r="BV73" s="805">
        <f t="shared" si="5"/>
        <v>0</v>
      </c>
      <c r="BW73" s="805">
        <f t="shared" si="5"/>
        <v>0</v>
      </c>
    </row>
    <row r="76" spans="1:75">
      <c r="A76" s="810" t="s">
        <v>1142</v>
      </c>
    </row>
    <row r="77" spans="1:75" ht="15" customHeight="1">
      <c r="A77" s="778" t="s">
        <v>1110</v>
      </c>
      <c r="B77" s="779" t="s">
        <v>1104</v>
      </c>
      <c r="C77" s="783" t="s">
        <v>1143</v>
      </c>
      <c r="D77" s="779" t="s">
        <v>1098</v>
      </c>
      <c r="E77" s="779" t="s">
        <v>1121</v>
      </c>
      <c r="F77" s="779" t="s">
        <v>1116</v>
      </c>
      <c r="G77" s="779">
        <v>2011</v>
      </c>
      <c r="H77" s="779"/>
      <c r="I77" s="779" t="s">
        <v>1137</v>
      </c>
      <c r="J77" s="779" t="s">
        <v>1144</v>
      </c>
      <c r="K77" s="779" t="s">
        <v>1145</v>
      </c>
      <c r="L77" s="780">
        <v>1</v>
      </c>
      <c r="M77" s="780">
        <v>134</v>
      </c>
      <c r="N77" s="780">
        <v>3968.1329999999998</v>
      </c>
      <c r="O77" s="780">
        <v>101.63500000000001</v>
      </c>
      <c r="P77" s="780">
        <v>0</v>
      </c>
      <c r="Q77" s="780">
        <v>0</v>
      </c>
      <c r="R77" s="780">
        <v>0</v>
      </c>
      <c r="S77" s="780">
        <v>0</v>
      </c>
      <c r="T77" s="780">
        <v>0</v>
      </c>
      <c r="U77" s="780">
        <v>0</v>
      </c>
      <c r="V77" s="780">
        <v>0</v>
      </c>
      <c r="W77" s="780">
        <v>0</v>
      </c>
      <c r="X77" s="780">
        <v>0</v>
      </c>
      <c r="Y77" s="780">
        <v>0</v>
      </c>
      <c r="Z77" s="780">
        <v>0</v>
      </c>
      <c r="AA77" s="780">
        <v>0</v>
      </c>
      <c r="AB77" s="780">
        <v>0</v>
      </c>
      <c r="AC77" s="780">
        <v>0</v>
      </c>
      <c r="AD77" s="780">
        <v>0</v>
      </c>
      <c r="AE77" s="780">
        <v>0</v>
      </c>
      <c r="AF77" s="780">
        <v>0</v>
      </c>
      <c r="AG77" s="780">
        <v>0</v>
      </c>
      <c r="AH77" s="780">
        <v>0</v>
      </c>
      <c r="AI77" s="780">
        <v>0</v>
      </c>
      <c r="AJ77" s="780">
        <v>0</v>
      </c>
      <c r="AK77" s="780">
        <v>0</v>
      </c>
      <c r="AL77" s="780">
        <v>0</v>
      </c>
      <c r="AM77" s="780">
        <v>0</v>
      </c>
      <c r="AN77" s="780">
        <v>0</v>
      </c>
      <c r="AO77" s="780">
        <v>0</v>
      </c>
      <c r="AP77" s="780">
        <v>0</v>
      </c>
      <c r="AQ77" s="780">
        <v>0</v>
      </c>
      <c r="AR77" s="780">
        <v>0</v>
      </c>
      <c r="AS77" s="781"/>
      <c r="AT77" s="780">
        <v>3968.1329999999998</v>
      </c>
      <c r="AU77" s="780">
        <v>0</v>
      </c>
      <c r="AV77" s="780">
        <v>0</v>
      </c>
      <c r="AW77" s="780">
        <v>0</v>
      </c>
      <c r="AX77" s="780">
        <v>0</v>
      </c>
      <c r="AY77" s="780">
        <v>0</v>
      </c>
      <c r="AZ77" s="780">
        <v>0</v>
      </c>
      <c r="BA77" s="780">
        <v>0</v>
      </c>
      <c r="BB77" s="780">
        <v>0</v>
      </c>
      <c r="BC77" s="780">
        <v>0</v>
      </c>
      <c r="BD77" s="780">
        <v>0</v>
      </c>
      <c r="BE77" s="780">
        <v>0</v>
      </c>
      <c r="BF77" s="780">
        <v>0</v>
      </c>
      <c r="BG77" s="780">
        <v>0</v>
      </c>
      <c r="BH77" s="780">
        <v>0</v>
      </c>
      <c r="BI77" s="780">
        <v>0</v>
      </c>
      <c r="BJ77" s="780">
        <v>0</v>
      </c>
      <c r="BK77" s="780">
        <v>0</v>
      </c>
      <c r="BL77" s="780">
        <v>0</v>
      </c>
      <c r="BM77" s="780">
        <v>0</v>
      </c>
      <c r="BN77" s="780">
        <v>0</v>
      </c>
      <c r="BO77" s="780">
        <v>0</v>
      </c>
      <c r="BP77" s="780">
        <v>0</v>
      </c>
      <c r="BQ77" s="780">
        <v>0</v>
      </c>
      <c r="BR77" s="780">
        <v>0</v>
      </c>
      <c r="BS77" s="780">
        <v>0</v>
      </c>
      <c r="BT77" s="780">
        <v>0</v>
      </c>
      <c r="BU77" s="780">
        <v>0</v>
      </c>
      <c r="BV77" s="780">
        <v>0</v>
      </c>
      <c r="BW77" s="782">
        <v>0</v>
      </c>
    </row>
    <row r="78" spans="1:75">
      <c r="A78" s="772" t="s">
        <v>1110</v>
      </c>
      <c r="B78" s="772" t="s">
        <v>1104</v>
      </c>
      <c r="C78" s="812" t="s">
        <v>1146</v>
      </c>
      <c r="D78" s="772" t="s">
        <v>1098</v>
      </c>
      <c r="E78" s="772" t="s">
        <v>1099</v>
      </c>
      <c r="F78" s="772" t="s">
        <v>1116</v>
      </c>
      <c r="G78" s="772">
        <v>2014</v>
      </c>
      <c r="H78" s="772" t="s">
        <v>1101</v>
      </c>
      <c r="J78" s="772" t="s">
        <v>1102</v>
      </c>
      <c r="K78" s="772" t="s">
        <v>1145</v>
      </c>
      <c r="L78" s="772">
        <v>3</v>
      </c>
      <c r="O78" s="772">
        <v>0</v>
      </c>
      <c r="P78" s="772">
        <v>0</v>
      </c>
      <c r="Q78" s="772">
        <v>0</v>
      </c>
      <c r="R78" s="772">
        <v>533.8673</v>
      </c>
      <c r="S78" s="772">
        <v>0</v>
      </c>
      <c r="T78" s="772">
        <v>0</v>
      </c>
      <c r="U78" s="772">
        <v>0</v>
      </c>
      <c r="V78" s="772">
        <v>0</v>
      </c>
      <c r="W78" s="772">
        <v>0</v>
      </c>
      <c r="X78" s="772">
        <v>0</v>
      </c>
      <c r="Y78" s="772">
        <v>0</v>
      </c>
      <c r="Z78" s="772">
        <v>0</v>
      </c>
      <c r="AA78" s="772">
        <v>0</v>
      </c>
      <c r="AB78" s="772">
        <v>0</v>
      </c>
      <c r="AC78" s="772">
        <v>0</v>
      </c>
      <c r="AD78" s="772">
        <v>0</v>
      </c>
      <c r="AE78" s="772">
        <v>0</v>
      </c>
      <c r="AF78" s="772">
        <v>0</v>
      </c>
      <c r="AG78" s="772">
        <v>0</v>
      </c>
      <c r="AH78" s="772">
        <v>0</v>
      </c>
      <c r="AI78" s="772">
        <v>0</v>
      </c>
      <c r="AJ78" s="772">
        <v>0</v>
      </c>
      <c r="AK78" s="772">
        <v>0</v>
      </c>
      <c r="AL78" s="772">
        <v>0</v>
      </c>
      <c r="AM78" s="772">
        <v>0</v>
      </c>
      <c r="AN78" s="772">
        <v>0</v>
      </c>
      <c r="AO78" s="772">
        <v>0</v>
      </c>
      <c r="AP78" s="772">
        <v>0</v>
      </c>
      <c r="AQ78" s="772">
        <v>0</v>
      </c>
      <c r="AR78" s="772">
        <v>0</v>
      </c>
      <c r="AT78" s="772">
        <v>0</v>
      </c>
      <c r="AU78" s="772">
        <v>0</v>
      </c>
      <c r="AV78" s="772">
        <v>0</v>
      </c>
      <c r="AW78" s="772">
        <v>0</v>
      </c>
      <c r="AX78" s="772">
        <v>0</v>
      </c>
      <c r="AY78" s="772">
        <v>0</v>
      </c>
      <c r="AZ78" s="772">
        <v>0</v>
      </c>
      <c r="BA78" s="772">
        <v>0</v>
      </c>
      <c r="BB78" s="772">
        <v>0</v>
      </c>
      <c r="BC78" s="772">
        <v>0</v>
      </c>
      <c r="BD78" s="772">
        <v>0</v>
      </c>
      <c r="BE78" s="772">
        <v>0</v>
      </c>
      <c r="BF78" s="772">
        <v>0</v>
      </c>
      <c r="BG78" s="772">
        <v>0</v>
      </c>
      <c r="BH78" s="772">
        <v>0</v>
      </c>
      <c r="BI78" s="772">
        <v>0</v>
      </c>
      <c r="BJ78" s="772">
        <v>0</v>
      </c>
      <c r="BK78" s="772">
        <v>0</v>
      </c>
      <c r="BL78" s="772">
        <v>0</v>
      </c>
      <c r="BM78" s="772">
        <v>0</v>
      </c>
      <c r="BN78" s="772">
        <v>0</v>
      </c>
      <c r="BO78" s="772">
        <v>0</v>
      </c>
      <c r="BP78" s="772">
        <v>0</v>
      </c>
      <c r="BQ78" s="772">
        <v>0</v>
      </c>
      <c r="BR78" s="772">
        <v>0</v>
      </c>
      <c r="BS78" s="772">
        <v>0</v>
      </c>
      <c r="BT78" s="772">
        <v>0</v>
      </c>
      <c r="BU78" s="772">
        <v>0</v>
      </c>
      <c r="BV78" s="772">
        <v>0</v>
      </c>
      <c r="BW78" s="772">
        <v>0</v>
      </c>
    </row>
    <row r="79" spans="1:75">
      <c r="A79" s="772" t="s">
        <v>1110</v>
      </c>
      <c r="B79" s="772" t="s">
        <v>1111</v>
      </c>
      <c r="C79" s="812" t="s">
        <v>9</v>
      </c>
      <c r="D79" s="772" t="s">
        <v>1098</v>
      </c>
      <c r="E79" s="772" t="s">
        <v>1111</v>
      </c>
      <c r="F79" s="772" t="s">
        <v>1116</v>
      </c>
      <c r="G79" s="772">
        <v>2014</v>
      </c>
      <c r="H79" s="772" t="s">
        <v>1101</v>
      </c>
      <c r="J79" s="772" t="s">
        <v>1102</v>
      </c>
      <c r="K79" s="772" t="s">
        <v>1145</v>
      </c>
      <c r="L79" s="772">
        <v>2</v>
      </c>
      <c r="O79" s="772">
        <v>0</v>
      </c>
      <c r="P79" s="772">
        <v>0</v>
      </c>
      <c r="Q79" s="772">
        <v>0</v>
      </c>
      <c r="R79" s="772">
        <v>164.4924</v>
      </c>
      <c r="S79" s="772">
        <v>0</v>
      </c>
      <c r="T79" s="772">
        <v>0</v>
      </c>
      <c r="U79" s="772">
        <v>0</v>
      </c>
      <c r="V79" s="772">
        <v>0</v>
      </c>
      <c r="W79" s="772">
        <v>0</v>
      </c>
      <c r="X79" s="772">
        <v>0</v>
      </c>
      <c r="Y79" s="772">
        <v>0</v>
      </c>
      <c r="Z79" s="772">
        <v>0</v>
      </c>
      <c r="AA79" s="772">
        <v>0</v>
      </c>
      <c r="AB79" s="772">
        <v>0</v>
      </c>
      <c r="AC79" s="772">
        <v>0</v>
      </c>
      <c r="AD79" s="772">
        <v>0</v>
      </c>
      <c r="AE79" s="772">
        <v>0</v>
      </c>
      <c r="AF79" s="772">
        <v>0</v>
      </c>
      <c r="AG79" s="772">
        <v>0</v>
      </c>
      <c r="AH79" s="772">
        <v>0</v>
      </c>
      <c r="AI79" s="772">
        <v>0</v>
      </c>
      <c r="AJ79" s="772">
        <v>0</v>
      </c>
      <c r="AK79" s="772">
        <v>0</v>
      </c>
      <c r="AL79" s="772">
        <v>0</v>
      </c>
      <c r="AM79" s="772">
        <v>0</v>
      </c>
      <c r="AN79" s="772">
        <v>0</v>
      </c>
      <c r="AO79" s="772">
        <v>0</v>
      </c>
      <c r="AP79" s="772">
        <v>0</v>
      </c>
      <c r="AQ79" s="772">
        <v>0</v>
      </c>
      <c r="AR79" s="772">
        <v>0</v>
      </c>
      <c r="AT79" s="772">
        <v>0</v>
      </c>
      <c r="AU79" s="772">
        <v>0</v>
      </c>
      <c r="AV79" s="772">
        <v>0</v>
      </c>
      <c r="AW79" s="772">
        <v>0</v>
      </c>
      <c r="AX79" s="772">
        <v>0</v>
      </c>
      <c r="AY79" s="772">
        <v>0</v>
      </c>
      <c r="AZ79" s="772">
        <v>0</v>
      </c>
      <c r="BA79" s="772">
        <v>0</v>
      </c>
      <c r="BB79" s="772">
        <v>0</v>
      </c>
      <c r="BC79" s="772">
        <v>0</v>
      </c>
      <c r="BD79" s="772">
        <v>0</v>
      </c>
      <c r="BE79" s="772">
        <v>0</v>
      </c>
      <c r="BF79" s="772">
        <v>0</v>
      </c>
      <c r="BG79" s="772">
        <v>0</v>
      </c>
      <c r="BH79" s="772">
        <v>0</v>
      </c>
      <c r="BI79" s="772">
        <v>0</v>
      </c>
      <c r="BJ79" s="772">
        <v>0</v>
      </c>
      <c r="BK79" s="772">
        <v>0</v>
      </c>
      <c r="BL79" s="772">
        <v>0</v>
      </c>
      <c r="BM79" s="772">
        <v>0</v>
      </c>
      <c r="BN79" s="772">
        <v>0</v>
      </c>
      <c r="BO79" s="772">
        <v>0</v>
      </c>
      <c r="BP79" s="772">
        <v>0</v>
      </c>
      <c r="BQ79" s="772">
        <v>0</v>
      </c>
      <c r="BR79" s="772">
        <v>0</v>
      </c>
      <c r="BS79" s="772">
        <v>0</v>
      </c>
      <c r="BT79" s="772">
        <v>0</v>
      </c>
      <c r="BU79" s="772">
        <v>0</v>
      </c>
      <c r="BV79" s="772">
        <v>0</v>
      </c>
      <c r="BW79" s="772">
        <v>0</v>
      </c>
    </row>
    <row r="80" spans="1:75">
      <c r="A80" s="772" t="s">
        <v>208</v>
      </c>
      <c r="B80" s="772" t="s">
        <v>1104</v>
      </c>
      <c r="C80" s="812" t="s">
        <v>1147</v>
      </c>
      <c r="D80" s="772" t="s">
        <v>1098</v>
      </c>
      <c r="E80" s="772" t="s">
        <v>1121</v>
      </c>
      <c r="F80" s="772" t="s">
        <v>1116</v>
      </c>
      <c r="G80" s="772">
        <v>2013</v>
      </c>
      <c r="H80" s="772" t="s">
        <v>1101</v>
      </c>
      <c r="J80" s="772" t="s">
        <v>1122</v>
      </c>
      <c r="K80" s="772" t="s">
        <v>1145</v>
      </c>
      <c r="L80" s="772">
        <v>1</v>
      </c>
      <c r="M80" s="772">
        <v>0</v>
      </c>
      <c r="N80" s="772">
        <v>0</v>
      </c>
      <c r="O80" s="772">
        <v>0</v>
      </c>
      <c r="P80" s="772">
        <v>0</v>
      </c>
      <c r="Q80" s="772">
        <v>103.3789</v>
      </c>
      <c r="R80" s="772">
        <v>0</v>
      </c>
      <c r="S80" s="772">
        <v>0</v>
      </c>
      <c r="T80" s="772">
        <v>0</v>
      </c>
      <c r="U80" s="772">
        <v>0</v>
      </c>
      <c r="V80" s="772">
        <v>0</v>
      </c>
      <c r="W80" s="772">
        <v>0</v>
      </c>
      <c r="X80" s="772">
        <v>0</v>
      </c>
      <c r="Y80" s="772">
        <v>0</v>
      </c>
      <c r="Z80" s="772">
        <v>0</v>
      </c>
      <c r="AA80" s="772">
        <v>0</v>
      </c>
      <c r="AB80" s="772">
        <v>0</v>
      </c>
      <c r="AC80" s="772">
        <v>0</v>
      </c>
      <c r="AD80" s="772">
        <v>0</v>
      </c>
      <c r="AE80" s="772">
        <v>0</v>
      </c>
      <c r="AF80" s="772">
        <v>0</v>
      </c>
      <c r="AG80" s="772">
        <v>0</v>
      </c>
      <c r="AH80" s="772">
        <v>0</v>
      </c>
      <c r="AI80" s="772">
        <v>0</v>
      </c>
      <c r="AJ80" s="772">
        <v>0</v>
      </c>
      <c r="AK80" s="772">
        <v>0</v>
      </c>
      <c r="AL80" s="772">
        <v>0</v>
      </c>
      <c r="AM80" s="772">
        <v>0</v>
      </c>
      <c r="AN80" s="772">
        <v>0</v>
      </c>
      <c r="AO80" s="772">
        <v>0</v>
      </c>
      <c r="AP80" s="772">
        <v>0</v>
      </c>
      <c r="AQ80" s="772">
        <v>0</v>
      </c>
      <c r="AR80" s="772">
        <v>0</v>
      </c>
      <c r="AT80" s="772">
        <v>0</v>
      </c>
      <c r="AU80" s="772">
        <v>0</v>
      </c>
      <c r="AV80" s="772">
        <v>1380.3979999999999</v>
      </c>
      <c r="AW80" s="772">
        <v>0</v>
      </c>
      <c r="AX80" s="772">
        <v>0</v>
      </c>
      <c r="AY80" s="772">
        <v>0</v>
      </c>
      <c r="AZ80" s="772">
        <v>0</v>
      </c>
      <c r="BA80" s="772">
        <v>0</v>
      </c>
      <c r="BB80" s="772">
        <v>0</v>
      </c>
      <c r="BC80" s="772">
        <v>0</v>
      </c>
      <c r="BD80" s="772">
        <v>0</v>
      </c>
      <c r="BE80" s="772">
        <v>0</v>
      </c>
      <c r="BF80" s="772">
        <v>0</v>
      </c>
      <c r="BG80" s="772">
        <v>0</v>
      </c>
      <c r="BH80" s="772">
        <v>0</v>
      </c>
      <c r="BI80" s="772">
        <v>0</v>
      </c>
      <c r="BJ80" s="772">
        <v>0</v>
      </c>
      <c r="BK80" s="772">
        <v>0</v>
      </c>
      <c r="BL80" s="772">
        <v>0</v>
      </c>
      <c r="BM80" s="772">
        <v>0</v>
      </c>
      <c r="BN80" s="772">
        <v>0</v>
      </c>
      <c r="BO80" s="772">
        <v>0</v>
      </c>
      <c r="BP80" s="772">
        <v>0</v>
      </c>
      <c r="BQ80" s="772">
        <v>0</v>
      </c>
      <c r="BR80" s="772">
        <v>0</v>
      </c>
      <c r="BS80" s="772">
        <v>0</v>
      </c>
      <c r="BT80" s="772">
        <v>0</v>
      </c>
      <c r="BU80" s="772">
        <v>0</v>
      </c>
      <c r="BV80" s="772">
        <v>0</v>
      </c>
      <c r="BW80" s="772">
        <v>0</v>
      </c>
    </row>
    <row r="81" spans="1:75">
      <c r="A81" s="772" t="s">
        <v>208</v>
      </c>
      <c r="B81" s="772" t="s">
        <v>1111</v>
      </c>
      <c r="C81" s="812" t="s">
        <v>1147</v>
      </c>
      <c r="D81" s="772" t="s">
        <v>1098</v>
      </c>
      <c r="E81" s="772" t="s">
        <v>1111</v>
      </c>
      <c r="F81" s="772" t="s">
        <v>1116</v>
      </c>
      <c r="G81" s="772">
        <v>2013</v>
      </c>
      <c r="H81" s="772" t="s">
        <v>1101</v>
      </c>
      <c r="J81" s="772" t="s">
        <v>1122</v>
      </c>
      <c r="K81" s="772" t="s">
        <v>1145</v>
      </c>
      <c r="L81" s="772">
        <v>1</v>
      </c>
      <c r="M81" s="772">
        <v>0</v>
      </c>
      <c r="N81" s="772">
        <v>0</v>
      </c>
      <c r="O81" s="772">
        <v>0</v>
      </c>
      <c r="P81" s="772">
        <v>0</v>
      </c>
      <c r="Q81" s="772">
        <v>157.05609999999999</v>
      </c>
      <c r="R81" s="772">
        <v>0</v>
      </c>
      <c r="S81" s="772">
        <v>0</v>
      </c>
      <c r="T81" s="772">
        <v>0</v>
      </c>
      <c r="U81" s="772">
        <v>0</v>
      </c>
      <c r="V81" s="772">
        <v>0</v>
      </c>
      <c r="W81" s="772">
        <v>0</v>
      </c>
      <c r="X81" s="772">
        <v>0</v>
      </c>
      <c r="Y81" s="772">
        <v>0</v>
      </c>
      <c r="Z81" s="772">
        <v>0</v>
      </c>
      <c r="AA81" s="772">
        <v>0</v>
      </c>
      <c r="AB81" s="772">
        <v>0</v>
      </c>
      <c r="AC81" s="772">
        <v>0</v>
      </c>
      <c r="AD81" s="772">
        <v>0</v>
      </c>
      <c r="AE81" s="772">
        <v>0</v>
      </c>
      <c r="AF81" s="772">
        <v>0</v>
      </c>
      <c r="AG81" s="772">
        <v>0</v>
      </c>
      <c r="AH81" s="772">
        <v>0</v>
      </c>
      <c r="AI81" s="772">
        <v>0</v>
      </c>
      <c r="AJ81" s="772">
        <v>0</v>
      </c>
      <c r="AK81" s="772">
        <v>0</v>
      </c>
      <c r="AL81" s="772">
        <v>0</v>
      </c>
      <c r="AM81" s="772">
        <v>0</v>
      </c>
      <c r="AN81" s="772">
        <v>0</v>
      </c>
      <c r="AO81" s="772">
        <v>0</v>
      </c>
      <c r="AP81" s="772">
        <v>0</v>
      </c>
      <c r="AQ81" s="772">
        <v>0</v>
      </c>
      <c r="AR81" s="772">
        <v>0</v>
      </c>
      <c r="AT81" s="772">
        <v>0</v>
      </c>
      <c r="AU81" s="772">
        <v>0</v>
      </c>
      <c r="AV81" s="772">
        <v>3576.2640000000001</v>
      </c>
      <c r="AW81" s="772">
        <v>0</v>
      </c>
      <c r="AX81" s="772">
        <v>0</v>
      </c>
      <c r="AY81" s="772">
        <v>0</v>
      </c>
      <c r="AZ81" s="772">
        <v>0</v>
      </c>
      <c r="BA81" s="772">
        <v>0</v>
      </c>
      <c r="BB81" s="772">
        <v>0</v>
      </c>
      <c r="BC81" s="772">
        <v>0</v>
      </c>
      <c r="BD81" s="772">
        <v>0</v>
      </c>
      <c r="BE81" s="772">
        <v>0</v>
      </c>
      <c r="BF81" s="772">
        <v>0</v>
      </c>
      <c r="BG81" s="772">
        <v>0</v>
      </c>
      <c r="BH81" s="772">
        <v>0</v>
      </c>
      <c r="BI81" s="772">
        <v>0</v>
      </c>
      <c r="BJ81" s="772">
        <v>0</v>
      </c>
      <c r="BK81" s="772">
        <v>0</v>
      </c>
      <c r="BL81" s="772">
        <v>0</v>
      </c>
      <c r="BM81" s="772">
        <v>0</v>
      </c>
      <c r="BN81" s="772">
        <v>0</v>
      </c>
      <c r="BO81" s="772">
        <v>0</v>
      </c>
      <c r="BP81" s="772">
        <v>0</v>
      </c>
      <c r="BQ81" s="772">
        <v>0</v>
      </c>
      <c r="BR81" s="772">
        <v>0</v>
      </c>
      <c r="BS81" s="772">
        <v>0</v>
      </c>
      <c r="BT81" s="772">
        <v>0</v>
      </c>
      <c r="BU81" s="772">
        <v>0</v>
      </c>
      <c r="BV81" s="772">
        <v>0</v>
      </c>
      <c r="BW81" s="772">
        <v>0</v>
      </c>
    </row>
    <row r="82" spans="1:75">
      <c r="A82" s="772" t="s">
        <v>1110</v>
      </c>
      <c r="B82" s="772" t="s">
        <v>1104</v>
      </c>
      <c r="C82" s="812" t="s">
        <v>1143</v>
      </c>
      <c r="D82" s="772" t="s">
        <v>1098</v>
      </c>
      <c r="E82" s="772" t="s">
        <v>1130</v>
      </c>
      <c r="F82" s="772" t="s">
        <v>1116</v>
      </c>
      <c r="G82" s="772">
        <v>2012</v>
      </c>
      <c r="I82" s="772" t="s">
        <v>1131</v>
      </c>
      <c r="J82" s="772" t="s">
        <v>1132</v>
      </c>
      <c r="K82" s="772" t="s">
        <v>1145</v>
      </c>
      <c r="L82" s="772">
        <v>1</v>
      </c>
      <c r="M82" s="772">
        <v>135.57293421000003</v>
      </c>
      <c r="N82" s="772">
        <v>1481.6510000000001</v>
      </c>
      <c r="O82" s="772">
        <v>0</v>
      </c>
      <c r="P82" s="772">
        <v>101.93453700000001</v>
      </c>
      <c r="Q82" s="772">
        <v>0</v>
      </c>
      <c r="R82" s="772">
        <v>0</v>
      </c>
      <c r="S82" s="772">
        <v>0</v>
      </c>
      <c r="T82" s="772">
        <v>0</v>
      </c>
      <c r="U82" s="772">
        <v>0</v>
      </c>
      <c r="V82" s="772">
        <v>0</v>
      </c>
      <c r="W82" s="772">
        <v>0</v>
      </c>
      <c r="X82" s="772">
        <v>0</v>
      </c>
      <c r="Y82" s="772">
        <v>0</v>
      </c>
      <c r="Z82" s="772">
        <v>0</v>
      </c>
      <c r="AA82" s="772">
        <v>0</v>
      </c>
      <c r="AB82" s="772">
        <v>0</v>
      </c>
      <c r="AC82" s="772">
        <v>0</v>
      </c>
      <c r="AD82" s="772">
        <v>0</v>
      </c>
      <c r="AE82" s="772">
        <v>0</v>
      </c>
      <c r="AF82" s="772">
        <v>0</v>
      </c>
      <c r="AG82" s="772">
        <v>0</v>
      </c>
      <c r="AH82" s="772">
        <v>0</v>
      </c>
      <c r="AI82" s="772">
        <v>0</v>
      </c>
      <c r="AJ82" s="772">
        <v>0</v>
      </c>
      <c r="AK82" s="772">
        <v>0</v>
      </c>
      <c r="AL82" s="772">
        <v>0</v>
      </c>
      <c r="AM82" s="772">
        <v>0</v>
      </c>
      <c r="AN82" s="772">
        <v>0</v>
      </c>
      <c r="AO82" s="772">
        <v>0</v>
      </c>
      <c r="AP82" s="772">
        <v>0</v>
      </c>
      <c r="AQ82" s="772">
        <v>0</v>
      </c>
      <c r="AR82" s="772">
        <v>0</v>
      </c>
      <c r="AT82" s="772">
        <v>0</v>
      </c>
      <c r="AU82" s="772">
        <v>1481.6510000000001</v>
      </c>
      <c r="AV82" s="772">
        <v>0</v>
      </c>
      <c r="AW82" s="772">
        <v>0</v>
      </c>
      <c r="AX82" s="772">
        <v>0</v>
      </c>
      <c r="AY82" s="772">
        <v>0</v>
      </c>
      <c r="AZ82" s="772">
        <v>0</v>
      </c>
      <c r="BA82" s="772">
        <v>0</v>
      </c>
      <c r="BB82" s="772">
        <v>0</v>
      </c>
      <c r="BC82" s="772">
        <v>0</v>
      </c>
      <c r="BD82" s="772">
        <v>0</v>
      </c>
      <c r="BE82" s="772">
        <v>0</v>
      </c>
      <c r="BF82" s="772">
        <v>0</v>
      </c>
      <c r="BG82" s="772">
        <v>0</v>
      </c>
      <c r="BH82" s="772">
        <v>0</v>
      </c>
      <c r="BI82" s="772">
        <v>0</v>
      </c>
      <c r="BJ82" s="772">
        <v>0</v>
      </c>
      <c r="BK82" s="772">
        <v>0</v>
      </c>
      <c r="BL82" s="772">
        <v>0</v>
      </c>
      <c r="BM82" s="772">
        <v>0</v>
      </c>
      <c r="BN82" s="772">
        <v>0</v>
      </c>
      <c r="BO82" s="772">
        <v>0</v>
      </c>
      <c r="BP82" s="772">
        <v>0</v>
      </c>
      <c r="BQ82" s="772">
        <v>0</v>
      </c>
      <c r="BR82" s="772">
        <v>0</v>
      </c>
      <c r="BS82" s="772">
        <v>0</v>
      </c>
      <c r="BT82" s="772">
        <v>0</v>
      </c>
      <c r="BU82" s="772">
        <v>0</v>
      </c>
      <c r="BV82" s="772">
        <v>0</v>
      </c>
      <c r="BW82" s="772">
        <v>0</v>
      </c>
    </row>
    <row r="83" spans="1:75">
      <c r="A83" s="772" t="s">
        <v>1110</v>
      </c>
      <c r="B83" s="772" t="s">
        <v>1111</v>
      </c>
      <c r="C83" s="812" t="s">
        <v>9</v>
      </c>
      <c r="D83" s="772" t="s">
        <v>1098</v>
      </c>
      <c r="E83" s="772" t="s">
        <v>1111</v>
      </c>
      <c r="F83" s="772" t="s">
        <v>1116</v>
      </c>
      <c r="G83" s="772">
        <v>2011</v>
      </c>
      <c r="I83" s="772" t="s">
        <v>1137</v>
      </c>
      <c r="J83" s="772" t="s">
        <v>1144</v>
      </c>
      <c r="K83" s="772" t="s">
        <v>1145</v>
      </c>
      <c r="L83" s="772">
        <v>0</v>
      </c>
      <c r="M83" s="772">
        <v>0</v>
      </c>
      <c r="N83" s="772">
        <v>0</v>
      </c>
      <c r="O83" s="772">
        <v>0</v>
      </c>
      <c r="P83" s="772">
        <v>0</v>
      </c>
      <c r="Q83" s="772">
        <v>0</v>
      </c>
      <c r="R83" s="772">
        <v>0</v>
      </c>
      <c r="S83" s="772">
        <v>0</v>
      </c>
      <c r="T83" s="772">
        <v>0</v>
      </c>
      <c r="U83" s="772">
        <v>0</v>
      </c>
      <c r="V83" s="772">
        <v>0</v>
      </c>
      <c r="W83" s="772">
        <v>0</v>
      </c>
      <c r="X83" s="772">
        <v>0</v>
      </c>
      <c r="Y83" s="772">
        <v>0</v>
      </c>
      <c r="Z83" s="772">
        <v>0</v>
      </c>
      <c r="AA83" s="772">
        <v>0</v>
      </c>
      <c r="AB83" s="772">
        <v>0</v>
      </c>
      <c r="AC83" s="772">
        <v>0</v>
      </c>
      <c r="AD83" s="772">
        <v>0</v>
      </c>
      <c r="AE83" s="772">
        <v>0</v>
      </c>
      <c r="AF83" s="772">
        <v>0</v>
      </c>
      <c r="AG83" s="772">
        <v>0</v>
      </c>
      <c r="AH83" s="772">
        <v>0</v>
      </c>
      <c r="AI83" s="772">
        <v>0</v>
      </c>
      <c r="AJ83" s="772">
        <v>0</v>
      </c>
      <c r="AK83" s="772">
        <v>0</v>
      </c>
      <c r="AL83" s="772">
        <v>0</v>
      </c>
      <c r="AM83" s="772">
        <v>0</v>
      </c>
      <c r="AN83" s="772">
        <v>0</v>
      </c>
      <c r="AO83" s="772">
        <v>0</v>
      </c>
      <c r="AP83" s="772">
        <v>0</v>
      </c>
      <c r="AQ83" s="772">
        <v>0</v>
      </c>
      <c r="AR83" s="772">
        <v>0</v>
      </c>
      <c r="AT83" s="772">
        <v>0</v>
      </c>
      <c r="AU83" s="772">
        <v>0</v>
      </c>
      <c r="AV83" s="772">
        <v>0</v>
      </c>
      <c r="AW83" s="772">
        <v>0</v>
      </c>
      <c r="AX83" s="772">
        <v>0</v>
      </c>
      <c r="AY83" s="772">
        <v>0</v>
      </c>
      <c r="AZ83" s="772">
        <v>0</v>
      </c>
      <c r="BA83" s="772">
        <v>0</v>
      </c>
      <c r="BB83" s="772">
        <v>0</v>
      </c>
      <c r="BC83" s="772">
        <v>0</v>
      </c>
      <c r="BD83" s="772">
        <v>0</v>
      </c>
      <c r="BE83" s="772">
        <v>0</v>
      </c>
      <c r="BF83" s="772">
        <v>0</v>
      </c>
      <c r="BG83" s="772">
        <v>0</v>
      </c>
      <c r="BH83" s="772">
        <v>0</v>
      </c>
      <c r="BI83" s="772">
        <v>0</v>
      </c>
      <c r="BJ83" s="772">
        <v>0</v>
      </c>
      <c r="BK83" s="772">
        <v>0</v>
      </c>
      <c r="BL83" s="772">
        <v>0</v>
      </c>
      <c r="BM83" s="772">
        <v>0</v>
      </c>
      <c r="BN83" s="772">
        <v>0</v>
      </c>
      <c r="BO83" s="772">
        <v>0</v>
      </c>
      <c r="BP83" s="772">
        <v>0</v>
      </c>
      <c r="BQ83" s="772">
        <v>0</v>
      </c>
      <c r="BR83" s="772">
        <v>0</v>
      </c>
      <c r="BS83" s="772">
        <v>0</v>
      </c>
      <c r="BT83" s="772">
        <v>0</v>
      </c>
      <c r="BU83" s="772">
        <v>0</v>
      </c>
      <c r="BV83" s="772">
        <v>0</v>
      </c>
      <c r="BW83" s="772">
        <v>0</v>
      </c>
    </row>
    <row r="84" spans="1:75">
      <c r="A84" s="772" t="s">
        <v>1110</v>
      </c>
      <c r="B84" s="772" t="s">
        <v>1104</v>
      </c>
      <c r="C84" s="812" t="s">
        <v>1148</v>
      </c>
      <c r="D84" s="772" t="s">
        <v>1098</v>
      </c>
      <c r="E84" s="772" t="s">
        <v>1099</v>
      </c>
      <c r="F84" s="772" t="s">
        <v>1116</v>
      </c>
      <c r="G84" s="772">
        <v>2014</v>
      </c>
      <c r="H84" s="772" t="s">
        <v>1101</v>
      </c>
      <c r="J84" s="772" t="s">
        <v>1102</v>
      </c>
      <c r="K84" s="772" t="s">
        <v>1149</v>
      </c>
      <c r="L84" s="772">
        <v>10</v>
      </c>
      <c r="O84" s="772">
        <v>0</v>
      </c>
      <c r="P84" s="772">
        <v>0</v>
      </c>
      <c r="Q84" s="772">
        <v>0</v>
      </c>
      <c r="R84" s="772">
        <v>5.6138320000000004</v>
      </c>
      <c r="S84" s="772">
        <v>0</v>
      </c>
      <c r="T84" s="772">
        <v>0</v>
      </c>
      <c r="U84" s="772">
        <v>0</v>
      </c>
      <c r="V84" s="772">
        <v>0</v>
      </c>
      <c r="W84" s="772">
        <v>0</v>
      </c>
      <c r="X84" s="772">
        <v>0</v>
      </c>
      <c r="Y84" s="772">
        <v>0</v>
      </c>
      <c r="Z84" s="772">
        <v>0</v>
      </c>
      <c r="AA84" s="772">
        <v>0</v>
      </c>
      <c r="AB84" s="772">
        <v>0</v>
      </c>
      <c r="AC84" s="772">
        <v>0</v>
      </c>
      <c r="AD84" s="772">
        <v>0</v>
      </c>
      <c r="AE84" s="772">
        <v>0</v>
      </c>
      <c r="AF84" s="772">
        <v>0</v>
      </c>
      <c r="AG84" s="772">
        <v>0</v>
      </c>
      <c r="AH84" s="772">
        <v>0</v>
      </c>
      <c r="AI84" s="772">
        <v>0</v>
      </c>
      <c r="AJ84" s="772">
        <v>0</v>
      </c>
      <c r="AK84" s="772">
        <v>0</v>
      </c>
      <c r="AL84" s="772">
        <v>0</v>
      </c>
      <c r="AM84" s="772">
        <v>0</v>
      </c>
      <c r="AN84" s="772">
        <v>0</v>
      </c>
      <c r="AO84" s="772">
        <v>0</v>
      </c>
      <c r="AP84" s="772">
        <v>0</v>
      </c>
      <c r="AQ84" s="772">
        <v>0</v>
      </c>
      <c r="AR84" s="772">
        <v>0</v>
      </c>
      <c r="AT84" s="772">
        <v>0</v>
      </c>
      <c r="AU84" s="772">
        <v>0</v>
      </c>
      <c r="AV84" s="772">
        <v>0</v>
      </c>
      <c r="AW84" s="772">
        <v>0</v>
      </c>
      <c r="AX84" s="772">
        <v>0</v>
      </c>
      <c r="AY84" s="772">
        <v>0</v>
      </c>
      <c r="AZ84" s="772">
        <v>0</v>
      </c>
      <c r="BA84" s="772">
        <v>0</v>
      </c>
      <c r="BB84" s="772">
        <v>0</v>
      </c>
      <c r="BC84" s="772">
        <v>0</v>
      </c>
      <c r="BD84" s="772">
        <v>0</v>
      </c>
      <c r="BE84" s="772">
        <v>0</v>
      </c>
      <c r="BF84" s="772">
        <v>0</v>
      </c>
      <c r="BG84" s="772">
        <v>0</v>
      </c>
      <c r="BH84" s="772">
        <v>0</v>
      </c>
      <c r="BI84" s="772">
        <v>0</v>
      </c>
      <c r="BJ84" s="772">
        <v>0</v>
      </c>
      <c r="BK84" s="772">
        <v>0</v>
      </c>
      <c r="BL84" s="772">
        <v>0</v>
      </c>
      <c r="BM84" s="772">
        <v>0</v>
      </c>
      <c r="BN84" s="772">
        <v>0</v>
      </c>
      <c r="BO84" s="772">
        <v>0</v>
      </c>
      <c r="BP84" s="772">
        <v>0</v>
      </c>
      <c r="BQ84" s="772">
        <v>0</v>
      </c>
      <c r="BR84" s="772">
        <v>0</v>
      </c>
      <c r="BS84" s="772">
        <v>0</v>
      </c>
      <c r="BT84" s="772">
        <v>0</v>
      </c>
      <c r="BU84" s="772">
        <v>0</v>
      </c>
      <c r="BV84" s="772">
        <v>0</v>
      </c>
      <c r="BW84" s="772">
        <v>0</v>
      </c>
    </row>
    <row r="85" spans="1:75">
      <c r="A85" s="772" t="s">
        <v>1110</v>
      </c>
      <c r="B85" s="772" t="s">
        <v>1108</v>
      </c>
      <c r="C85" s="812" t="s">
        <v>42</v>
      </c>
      <c r="D85" s="772" t="s">
        <v>1098</v>
      </c>
      <c r="E85" s="772" t="s">
        <v>29</v>
      </c>
      <c r="F85" s="772" t="s">
        <v>1116</v>
      </c>
      <c r="G85" s="772">
        <v>2014</v>
      </c>
      <c r="H85" s="772" t="s">
        <v>1101</v>
      </c>
      <c r="J85" s="772" t="s">
        <v>1102</v>
      </c>
      <c r="K85" s="772" t="s">
        <v>1149</v>
      </c>
      <c r="L85" s="772">
        <v>1140</v>
      </c>
      <c r="O85" s="772">
        <v>0</v>
      </c>
      <c r="P85" s="772">
        <v>0</v>
      </c>
      <c r="Q85" s="772">
        <v>0</v>
      </c>
      <c r="R85" s="772">
        <v>586.15520000000004</v>
      </c>
      <c r="S85" s="772">
        <v>0</v>
      </c>
      <c r="T85" s="772">
        <v>0</v>
      </c>
      <c r="U85" s="772">
        <v>0</v>
      </c>
      <c r="V85" s="772">
        <v>0</v>
      </c>
      <c r="W85" s="772">
        <v>0</v>
      </c>
      <c r="X85" s="772">
        <v>0</v>
      </c>
      <c r="Y85" s="772">
        <v>0</v>
      </c>
      <c r="Z85" s="772">
        <v>0</v>
      </c>
      <c r="AA85" s="772">
        <v>0</v>
      </c>
      <c r="AB85" s="772">
        <v>0</v>
      </c>
      <c r="AC85" s="772">
        <v>0</v>
      </c>
      <c r="AD85" s="772">
        <v>0</v>
      </c>
      <c r="AE85" s="772">
        <v>0</v>
      </c>
      <c r="AF85" s="772">
        <v>0</v>
      </c>
      <c r="AG85" s="772">
        <v>0</v>
      </c>
      <c r="AH85" s="772">
        <v>0</v>
      </c>
      <c r="AI85" s="772">
        <v>0</v>
      </c>
      <c r="AJ85" s="772">
        <v>0</v>
      </c>
      <c r="AK85" s="772">
        <v>0</v>
      </c>
      <c r="AL85" s="772">
        <v>0</v>
      </c>
      <c r="AM85" s="772">
        <v>0</v>
      </c>
      <c r="AN85" s="772">
        <v>0</v>
      </c>
      <c r="AO85" s="772">
        <v>0</v>
      </c>
      <c r="AP85" s="772">
        <v>0</v>
      </c>
      <c r="AQ85" s="772">
        <v>0</v>
      </c>
      <c r="AR85" s="772">
        <v>0</v>
      </c>
      <c r="AT85" s="772">
        <v>0</v>
      </c>
      <c r="AU85" s="772">
        <v>0</v>
      </c>
      <c r="AV85" s="772">
        <v>0</v>
      </c>
      <c r="AW85" s="772">
        <v>0</v>
      </c>
      <c r="AX85" s="772">
        <v>0</v>
      </c>
      <c r="AY85" s="772">
        <v>0</v>
      </c>
      <c r="AZ85" s="772">
        <v>0</v>
      </c>
      <c r="BA85" s="772">
        <v>0</v>
      </c>
      <c r="BB85" s="772">
        <v>0</v>
      </c>
      <c r="BC85" s="772">
        <v>0</v>
      </c>
      <c r="BD85" s="772">
        <v>0</v>
      </c>
      <c r="BE85" s="772">
        <v>0</v>
      </c>
      <c r="BF85" s="772">
        <v>0</v>
      </c>
      <c r="BG85" s="772">
        <v>0</v>
      </c>
      <c r="BH85" s="772">
        <v>0</v>
      </c>
      <c r="BI85" s="772">
        <v>0</v>
      </c>
      <c r="BJ85" s="772">
        <v>0</v>
      </c>
      <c r="BK85" s="772">
        <v>0</v>
      </c>
      <c r="BL85" s="772">
        <v>0</v>
      </c>
      <c r="BM85" s="772">
        <v>0</v>
      </c>
      <c r="BN85" s="772">
        <v>0</v>
      </c>
      <c r="BO85" s="772">
        <v>0</v>
      </c>
      <c r="BP85" s="772">
        <v>0</v>
      </c>
      <c r="BQ85" s="772">
        <v>0</v>
      </c>
      <c r="BR85" s="772">
        <v>0</v>
      </c>
      <c r="BS85" s="772">
        <v>0</v>
      </c>
      <c r="BT85" s="772">
        <v>0</v>
      </c>
      <c r="BU85" s="772">
        <v>0</v>
      </c>
      <c r="BV85" s="772">
        <v>0</v>
      </c>
      <c r="BW85" s="772">
        <v>0</v>
      </c>
    </row>
  </sheetData>
  <autoFilter ref="A1:BW66" xr:uid="{40044004-F9E6-4CEA-959C-F6A5897F1755}"/>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9732C-D947-492C-B791-70049983D554}">
  <sheetPr>
    <tabColor theme="6" tint="0.39997558519241921"/>
  </sheetPr>
  <dimension ref="A1:DU232"/>
  <sheetViews>
    <sheetView workbookViewId="0">
      <pane xSplit="65" ySplit="5" topLeftCell="BN6" activePane="bottomRight" state="frozen"/>
      <selection pane="topRight" activeCell="BN1" sqref="BN1"/>
      <selection pane="bottomLeft" activeCell="A6" sqref="A6"/>
      <selection pane="bottomRight" activeCell="BS9" sqref="BS9"/>
    </sheetView>
  </sheetViews>
  <sheetFormatPr defaultColWidth="9.140625" defaultRowHeight="11.25" outlineLevelRow="1" outlineLevelCol="2"/>
  <cols>
    <col min="1" max="1" width="3.28515625" style="813" customWidth="1"/>
    <col min="2" max="2" width="2.7109375" style="813" customWidth="1"/>
    <col min="3" max="3" width="3.5703125" style="813" customWidth="1"/>
    <col min="4" max="4" width="43.140625" style="813" customWidth="1"/>
    <col min="5" max="5" width="4.7109375" style="813" customWidth="1"/>
    <col min="6" max="6" width="0.85546875" style="813" customWidth="1"/>
    <col min="7" max="22" width="10.85546875" style="813" hidden="1" customWidth="1" outlineLevel="2"/>
    <col min="23" max="26" width="9.5703125" style="813" hidden="1" customWidth="1" outlineLevel="2"/>
    <col min="27" max="32" width="8.7109375" style="813" hidden="1" customWidth="1" outlineLevel="2"/>
    <col min="33" max="33" width="1.140625" style="813" hidden="1" customWidth="1" outlineLevel="2"/>
    <col min="34" max="34" width="3.7109375" style="813" customWidth="1" outlineLevel="1" collapsed="1"/>
    <col min="35" max="35" width="0.85546875" style="813" customWidth="1" outlineLevel="1"/>
    <col min="36" max="54" width="6.5703125" style="813" hidden="1" customWidth="1" outlineLevel="2"/>
    <col min="55" max="55" width="5.7109375" style="813" hidden="1" customWidth="1" outlineLevel="2"/>
    <col min="56" max="61" width="4.85546875" style="813" hidden="1" customWidth="1" outlineLevel="2"/>
    <col min="62" max="62" width="1.140625" style="813" hidden="1" customWidth="1" outlineLevel="2"/>
    <col min="63" max="63" width="3.7109375" style="813" customWidth="1" outlineLevel="1" collapsed="1"/>
    <col min="64" max="64" width="0.85546875" style="813" customWidth="1" outlineLevel="1"/>
    <col min="65" max="65" width="3.7109375" style="813" customWidth="1"/>
    <col min="66" max="66" width="0.85546875" style="813" customWidth="1"/>
    <col min="67" max="69" width="10.85546875" style="813" hidden="1" customWidth="1" outlineLevel="2"/>
    <col min="70" max="82" width="10.85546875" style="813" customWidth="1" outlineLevel="2"/>
    <col min="83" max="86" width="9.5703125" style="813" customWidth="1" outlineLevel="2"/>
    <col min="87" max="89" width="8.7109375" style="813" customWidth="1" outlineLevel="2"/>
    <col min="90" max="92" width="7.85546875" style="813" customWidth="1" outlineLevel="2"/>
    <col min="93" max="93" width="1.140625" style="813" customWidth="1" outlineLevel="2"/>
    <col min="94" max="94" width="3.7109375" style="813" customWidth="1" outlineLevel="1"/>
    <col min="95" max="95" width="0.85546875" style="813" customWidth="1" outlineLevel="1"/>
    <col min="96" max="114" width="6.5703125" style="813" customWidth="1" outlineLevel="2"/>
    <col min="115" max="115" width="5.7109375" style="813" customWidth="1" outlineLevel="2"/>
    <col min="116" max="121" width="4.85546875" style="813" customWidth="1" outlineLevel="2"/>
    <col min="122" max="122" width="1.140625" style="813" customWidth="1" outlineLevel="2"/>
    <col min="123" max="123" width="3.7109375" style="813" customWidth="1" outlineLevel="1"/>
    <col min="124" max="124" width="0.85546875" style="813" customWidth="1" outlineLevel="1"/>
    <col min="125" max="125" width="3.7109375" style="813" customWidth="1"/>
    <col min="126" max="126" width="0.85546875" style="813" customWidth="1"/>
    <col min="127" max="16384" width="9.140625" style="813"/>
  </cols>
  <sheetData>
    <row r="1" spans="1:125" ht="15.75" customHeight="1">
      <c r="C1" s="814" t="s">
        <v>1150</v>
      </c>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c r="AH1" s="1155" t="s">
        <v>1151</v>
      </c>
      <c r="AI1" s="815"/>
      <c r="AJ1" s="815"/>
      <c r="AK1" s="815"/>
      <c r="AL1" s="815"/>
      <c r="AM1" s="815"/>
      <c r="AN1" s="815"/>
      <c r="AO1" s="815"/>
      <c r="AP1" s="815"/>
      <c r="AQ1" s="815"/>
      <c r="AR1" s="815"/>
      <c r="AS1" s="815"/>
      <c r="AT1" s="815"/>
      <c r="AU1" s="815"/>
      <c r="AV1" s="815"/>
      <c r="AW1" s="815"/>
      <c r="AX1" s="815"/>
      <c r="AY1" s="815"/>
      <c r="AZ1" s="815"/>
      <c r="BA1" s="815"/>
      <c r="BB1" s="815"/>
      <c r="BC1" s="815"/>
      <c r="BD1" s="815"/>
      <c r="BE1" s="815"/>
      <c r="BF1" s="815"/>
      <c r="BG1" s="815"/>
      <c r="BH1" s="815"/>
      <c r="BI1" s="815"/>
      <c r="BJ1" s="815"/>
      <c r="BK1" s="1157" t="s">
        <v>1152</v>
      </c>
      <c r="BL1" s="815"/>
      <c r="BM1" s="1143" t="s">
        <v>1153</v>
      </c>
      <c r="BN1" s="815"/>
      <c r="BO1" s="815"/>
      <c r="BP1" s="815"/>
      <c r="BQ1" s="815"/>
      <c r="BR1" s="815"/>
      <c r="BS1" s="815"/>
      <c r="BT1" s="815"/>
      <c r="BU1" s="815"/>
      <c r="BV1" s="815"/>
      <c r="BW1" s="815"/>
      <c r="BX1" s="815"/>
      <c r="BY1" s="815"/>
      <c r="BZ1" s="815"/>
      <c r="CA1" s="815"/>
      <c r="CB1" s="815"/>
      <c r="CC1" s="815"/>
      <c r="CD1" s="815"/>
      <c r="CE1" s="815"/>
      <c r="CF1" s="815"/>
      <c r="CG1" s="815"/>
      <c r="CH1" s="815"/>
      <c r="CI1" s="815"/>
      <c r="CJ1" s="815"/>
      <c r="CK1" s="815"/>
      <c r="CL1" s="815"/>
      <c r="CM1" s="815"/>
      <c r="CN1" s="815"/>
      <c r="CO1" s="815"/>
      <c r="CP1" s="1145" t="s">
        <v>1154</v>
      </c>
      <c r="CQ1" s="815"/>
      <c r="CR1" s="815"/>
      <c r="CS1" s="815"/>
      <c r="CT1" s="815"/>
      <c r="CU1" s="815"/>
      <c r="CV1" s="815"/>
      <c r="CW1" s="815"/>
      <c r="CX1" s="815"/>
      <c r="CY1" s="815"/>
      <c r="CZ1" s="815"/>
      <c r="DA1" s="815"/>
      <c r="DB1" s="815"/>
      <c r="DC1" s="815"/>
      <c r="DD1" s="815"/>
      <c r="DE1" s="815"/>
      <c r="DF1" s="815"/>
      <c r="DG1" s="815"/>
      <c r="DH1" s="815"/>
      <c r="DI1" s="815"/>
      <c r="DJ1" s="815"/>
      <c r="DK1" s="815"/>
      <c r="DL1" s="815"/>
      <c r="DM1" s="815"/>
      <c r="DN1" s="815"/>
      <c r="DO1" s="815"/>
      <c r="DP1" s="815"/>
      <c r="DQ1" s="815"/>
      <c r="DR1" s="815"/>
      <c r="DS1" s="1147" t="s">
        <v>1155</v>
      </c>
      <c r="DT1" s="815"/>
      <c r="DU1" s="1149" t="s">
        <v>1156</v>
      </c>
    </row>
    <row r="2" spans="1:125" ht="12.75">
      <c r="C2" s="816" t="s">
        <v>1157</v>
      </c>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115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1157"/>
      <c r="BL2" s="815"/>
      <c r="BM2" s="1143"/>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1145"/>
      <c r="CQ2" s="815"/>
      <c r="CR2" s="815"/>
      <c r="CS2" s="815"/>
      <c r="CT2" s="815"/>
      <c r="CU2" s="815"/>
      <c r="CV2" s="815"/>
      <c r="CW2" s="815"/>
      <c r="CX2" s="815"/>
      <c r="CY2" s="815"/>
      <c r="CZ2" s="815"/>
      <c r="DA2" s="815"/>
      <c r="DB2" s="815"/>
      <c r="DC2" s="815"/>
      <c r="DD2" s="815"/>
      <c r="DE2" s="815"/>
      <c r="DF2" s="815"/>
      <c r="DG2" s="815"/>
      <c r="DH2" s="815"/>
      <c r="DI2" s="815"/>
      <c r="DJ2" s="815"/>
      <c r="DK2" s="815"/>
      <c r="DL2" s="815"/>
      <c r="DM2" s="815"/>
      <c r="DN2" s="815"/>
      <c r="DO2" s="815"/>
      <c r="DP2" s="815"/>
      <c r="DQ2" s="815"/>
      <c r="DR2" s="815"/>
      <c r="DS2" s="1147"/>
      <c r="DT2" s="815"/>
      <c r="DU2" s="1149"/>
    </row>
    <row r="3" spans="1:125" ht="5.0999999999999996" customHeight="1">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1155"/>
      <c r="AI3" s="815"/>
      <c r="AJ3" s="815"/>
      <c r="AK3" s="815"/>
      <c r="AL3" s="815"/>
      <c r="AM3" s="815"/>
      <c r="AN3" s="815"/>
      <c r="AO3" s="815"/>
      <c r="AP3" s="815"/>
      <c r="AQ3" s="815"/>
      <c r="AR3" s="815"/>
      <c r="AS3" s="815"/>
      <c r="AT3" s="815"/>
      <c r="AU3" s="815"/>
      <c r="AV3" s="815"/>
      <c r="AW3" s="815"/>
      <c r="AX3" s="815"/>
      <c r="AY3" s="815"/>
      <c r="AZ3" s="815"/>
      <c r="BA3" s="815"/>
      <c r="BB3" s="815"/>
      <c r="BC3" s="815"/>
      <c r="BD3" s="815"/>
      <c r="BE3" s="815"/>
      <c r="BF3" s="815"/>
      <c r="BG3" s="815"/>
      <c r="BH3" s="815"/>
      <c r="BI3" s="815"/>
      <c r="BJ3" s="815"/>
      <c r="BK3" s="1157"/>
      <c r="BL3" s="815"/>
      <c r="BM3" s="1143"/>
      <c r="BN3" s="815"/>
      <c r="BO3" s="815"/>
      <c r="BP3" s="815"/>
      <c r="BQ3" s="815"/>
      <c r="BR3" s="815"/>
      <c r="BS3" s="815"/>
      <c r="BT3" s="815"/>
      <c r="BU3" s="815"/>
      <c r="BV3" s="815"/>
      <c r="BW3" s="815"/>
      <c r="BX3" s="815"/>
      <c r="BY3" s="815"/>
      <c r="BZ3" s="815"/>
      <c r="CA3" s="815"/>
      <c r="CB3" s="815"/>
      <c r="CC3" s="815"/>
      <c r="CD3" s="815"/>
      <c r="CE3" s="815"/>
      <c r="CF3" s="815"/>
      <c r="CG3" s="815"/>
      <c r="CH3" s="815"/>
      <c r="CI3" s="815"/>
      <c r="CJ3" s="815"/>
      <c r="CK3" s="815"/>
      <c r="CL3" s="815"/>
      <c r="CM3" s="815"/>
      <c r="CN3" s="815"/>
      <c r="CO3" s="815"/>
      <c r="CP3" s="1145"/>
      <c r="CQ3" s="815"/>
      <c r="CR3" s="815"/>
      <c r="CS3" s="815"/>
      <c r="CT3" s="815"/>
      <c r="CU3" s="815"/>
      <c r="CV3" s="815"/>
      <c r="CW3" s="815"/>
      <c r="CX3" s="815"/>
      <c r="CY3" s="815"/>
      <c r="CZ3" s="815"/>
      <c r="DA3" s="815"/>
      <c r="DB3" s="815"/>
      <c r="DC3" s="815"/>
      <c r="DD3" s="815"/>
      <c r="DE3" s="815"/>
      <c r="DF3" s="815"/>
      <c r="DG3" s="815"/>
      <c r="DH3" s="815"/>
      <c r="DI3" s="815"/>
      <c r="DJ3" s="815"/>
      <c r="DK3" s="815"/>
      <c r="DL3" s="815"/>
      <c r="DM3" s="815"/>
      <c r="DN3" s="815"/>
      <c r="DO3" s="815"/>
      <c r="DP3" s="815"/>
      <c r="DQ3" s="815"/>
      <c r="DR3" s="815"/>
      <c r="DS3" s="1147"/>
      <c r="DT3" s="815"/>
      <c r="DU3" s="1149"/>
    </row>
    <row r="4" spans="1:125" ht="11.25" customHeight="1">
      <c r="C4" s="1151" t="s">
        <v>1158</v>
      </c>
      <c r="D4" s="1153" t="s">
        <v>1159</v>
      </c>
      <c r="E4" s="1153" t="s">
        <v>1160</v>
      </c>
      <c r="G4" s="817" t="s">
        <v>1161</v>
      </c>
      <c r="H4" s="817" t="s">
        <v>1161</v>
      </c>
      <c r="I4" s="817" t="s">
        <v>1161</v>
      </c>
      <c r="J4" s="817" t="s">
        <v>1161</v>
      </c>
      <c r="K4" s="817" t="s">
        <v>1161</v>
      </c>
      <c r="L4" s="817" t="s">
        <v>1161</v>
      </c>
      <c r="M4" s="817" t="s">
        <v>1161</v>
      </c>
      <c r="N4" s="817" t="s">
        <v>1161</v>
      </c>
      <c r="O4" s="817" t="s">
        <v>1161</v>
      </c>
      <c r="P4" s="817" t="s">
        <v>1161</v>
      </c>
      <c r="Q4" s="817" t="s">
        <v>1161</v>
      </c>
      <c r="R4" s="817" t="s">
        <v>1161</v>
      </c>
      <c r="S4" s="817" t="s">
        <v>1161</v>
      </c>
      <c r="T4" s="817" t="s">
        <v>1161</v>
      </c>
      <c r="U4" s="817" t="s">
        <v>1161</v>
      </c>
      <c r="V4" s="817" t="s">
        <v>1161</v>
      </c>
      <c r="W4" s="817" t="s">
        <v>1161</v>
      </c>
      <c r="X4" s="817" t="s">
        <v>1161</v>
      </c>
      <c r="Y4" s="817" t="s">
        <v>1161</v>
      </c>
      <c r="Z4" s="817" t="s">
        <v>1161</v>
      </c>
      <c r="AA4" s="817" t="s">
        <v>1161</v>
      </c>
      <c r="AB4" s="817" t="s">
        <v>1161</v>
      </c>
      <c r="AC4" s="817" t="s">
        <v>1161</v>
      </c>
      <c r="AD4" s="817" t="s">
        <v>1161</v>
      </c>
      <c r="AE4" s="817" t="s">
        <v>1161</v>
      </c>
      <c r="AF4" s="817" t="s">
        <v>1161</v>
      </c>
      <c r="AG4" s="815"/>
      <c r="AH4" s="1155"/>
      <c r="AI4" s="815"/>
      <c r="AJ4" s="818" t="s">
        <v>1162</v>
      </c>
      <c r="AK4" s="818" t="s">
        <v>1162</v>
      </c>
      <c r="AL4" s="818" t="s">
        <v>1162</v>
      </c>
      <c r="AM4" s="818" t="s">
        <v>1162</v>
      </c>
      <c r="AN4" s="818" t="s">
        <v>1162</v>
      </c>
      <c r="AO4" s="818" t="s">
        <v>1162</v>
      </c>
      <c r="AP4" s="818" t="s">
        <v>1162</v>
      </c>
      <c r="AQ4" s="818" t="s">
        <v>1162</v>
      </c>
      <c r="AR4" s="818" t="s">
        <v>1162</v>
      </c>
      <c r="AS4" s="818" t="s">
        <v>1162</v>
      </c>
      <c r="AT4" s="818" t="s">
        <v>1162</v>
      </c>
      <c r="AU4" s="818" t="s">
        <v>1162</v>
      </c>
      <c r="AV4" s="818" t="s">
        <v>1162</v>
      </c>
      <c r="AW4" s="818" t="s">
        <v>1162</v>
      </c>
      <c r="AX4" s="818" t="s">
        <v>1162</v>
      </c>
      <c r="AY4" s="818" t="s">
        <v>1162</v>
      </c>
      <c r="AZ4" s="818" t="s">
        <v>1162</v>
      </c>
      <c r="BA4" s="818" t="s">
        <v>1162</v>
      </c>
      <c r="BB4" s="818" t="s">
        <v>1162</v>
      </c>
      <c r="BC4" s="818" t="s">
        <v>1162</v>
      </c>
      <c r="BD4" s="818" t="s">
        <v>1162</v>
      </c>
      <c r="BE4" s="818" t="s">
        <v>1162</v>
      </c>
      <c r="BF4" s="818" t="s">
        <v>1162</v>
      </c>
      <c r="BG4" s="818" t="s">
        <v>1162</v>
      </c>
      <c r="BH4" s="818" t="s">
        <v>1162</v>
      </c>
      <c r="BI4" s="818" t="s">
        <v>1162</v>
      </c>
      <c r="BJ4" s="815"/>
      <c r="BK4" s="1157"/>
      <c r="BL4" s="815"/>
      <c r="BM4" s="1143"/>
      <c r="BN4" s="815"/>
      <c r="BO4" s="819" t="s">
        <v>1163</v>
      </c>
      <c r="BP4" s="820"/>
      <c r="BQ4" s="820"/>
      <c r="BR4" s="820"/>
      <c r="BS4" s="820"/>
      <c r="BT4" s="820"/>
      <c r="BU4" s="820"/>
      <c r="BV4" s="820"/>
      <c r="BW4" s="820"/>
      <c r="BX4" s="820"/>
      <c r="BY4" s="820"/>
      <c r="BZ4" s="820"/>
      <c r="CA4" s="820"/>
      <c r="CB4" s="820"/>
      <c r="CC4" s="820"/>
      <c r="CD4" s="820"/>
      <c r="CE4" s="820"/>
      <c r="CF4" s="820"/>
      <c r="CG4" s="820"/>
      <c r="CH4" s="820"/>
      <c r="CI4" s="820"/>
      <c r="CJ4" s="820"/>
      <c r="CK4" s="820"/>
      <c r="CL4" s="820"/>
      <c r="CM4" s="820"/>
      <c r="CN4" s="821"/>
      <c r="CO4" s="815"/>
      <c r="CP4" s="1145"/>
      <c r="CQ4" s="815"/>
      <c r="CR4" s="822" t="s">
        <v>1164</v>
      </c>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4"/>
      <c r="DR4" s="815"/>
      <c r="DS4" s="1147"/>
      <c r="DT4" s="815"/>
      <c r="DU4" s="1149"/>
    </row>
    <row r="5" spans="1:125" ht="30" customHeight="1">
      <c r="C5" s="1152"/>
      <c r="D5" s="1154"/>
      <c r="E5" s="1154"/>
      <c r="G5" s="825">
        <v>2015</v>
      </c>
      <c r="H5" s="825">
        <v>2016</v>
      </c>
      <c r="I5" s="825">
        <v>2017</v>
      </c>
      <c r="J5" s="825">
        <v>2018</v>
      </c>
      <c r="K5" s="825">
        <v>2019</v>
      </c>
      <c r="L5" s="825">
        <v>2020</v>
      </c>
      <c r="M5" s="825">
        <v>2021</v>
      </c>
      <c r="N5" s="825">
        <v>2022</v>
      </c>
      <c r="O5" s="825">
        <v>2023</v>
      </c>
      <c r="P5" s="825">
        <v>2024</v>
      </c>
      <c r="Q5" s="825">
        <v>2025</v>
      </c>
      <c r="R5" s="825">
        <v>2026</v>
      </c>
      <c r="S5" s="825">
        <v>2027</v>
      </c>
      <c r="T5" s="825">
        <v>2028</v>
      </c>
      <c r="U5" s="825">
        <v>2029</v>
      </c>
      <c r="V5" s="825">
        <v>2030</v>
      </c>
      <c r="W5" s="825">
        <v>2031</v>
      </c>
      <c r="X5" s="825">
        <v>2032</v>
      </c>
      <c r="Y5" s="825">
        <v>2033</v>
      </c>
      <c r="Z5" s="825">
        <v>2034</v>
      </c>
      <c r="AA5" s="825">
        <v>2035</v>
      </c>
      <c r="AB5" s="825">
        <v>2036</v>
      </c>
      <c r="AC5" s="825">
        <v>2037</v>
      </c>
      <c r="AD5" s="825">
        <v>2038</v>
      </c>
      <c r="AE5" s="825">
        <v>2039</v>
      </c>
      <c r="AF5" s="825">
        <v>2040</v>
      </c>
      <c r="AG5" s="815"/>
      <c r="AH5" s="1155"/>
      <c r="AI5" s="815"/>
      <c r="AJ5" s="826">
        <v>2015</v>
      </c>
      <c r="AK5" s="826">
        <v>2016</v>
      </c>
      <c r="AL5" s="826">
        <v>2017</v>
      </c>
      <c r="AM5" s="826">
        <v>2018</v>
      </c>
      <c r="AN5" s="826">
        <v>2019</v>
      </c>
      <c r="AO5" s="826">
        <v>2020</v>
      </c>
      <c r="AP5" s="826">
        <v>2021</v>
      </c>
      <c r="AQ5" s="826">
        <v>2022</v>
      </c>
      <c r="AR5" s="826">
        <v>2023</v>
      </c>
      <c r="AS5" s="826">
        <v>2024</v>
      </c>
      <c r="AT5" s="826">
        <v>2025</v>
      </c>
      <c r="AU5" s="826">
        <v>2026</v>
      </c>
      <c r="AV5" s="826">
        <v>2027</v>
      </c>
      <c r="AW5" s="826">
        <v>2028</v>
      </c>
      <c r="AX5" s="826">
        <v>2029</v>
      </c>
      <c r="AY5" s="826">
        <v>2030</v>
      </c>
      <c r="AZ5" s="826">
        <v>2031</v>
      </c>
      <c r="BA5" s="826">
        <v>2032</v>
      </c>
      <c r="BB5" s="826">
        <v>2033</v>
      </c>
      <c r="BC5" s="826">
        <v>2034</v>
      </c>
      <c r="BD5" s="826">
        <v>2035</v>
      </c>
      <c r="BE5" s="826">
        <v>2036</v>
      </c>
      <c r="BF5" s="826">
        <v>2037</v>
      </c>
      <c r="BG5" s="826">
        <v>2038</v>
      </c>
      <c r="BH5" s="826">
        <v>2039</v>
      </c>
      <c r="BI5" s="826">
        <v>2040</v>
      </c>
      <c r="BJ5" s="815"/>
      <c r="BK5" s="1157"/>
      <c r="BL5" s="815"/>
      <c r="BM5" s="1143"/>
      <c r="BN5" s="815"/>
      <c r="BO5" s="827">
        <v>2015</v>
      </c>
      <c r="BP5" s="827">
        <v>2016</v>
      </c>
      <c r="BQ5" s="827">
        <v>2017</v>
      </c>
      <c r="BR5" s="827">
        <v>2018</v>
      </c>
      <c r="BS5" s="827">
        <v>2019</v>
      </c>
      <c r="BT5" s="827">
        <v>2020</v>
      </c>
      <c r="BU5" s="827">
        <v>2021</v>
      </c>
      <c r="BV5" s="827">
        <v>2022</v>
      </c>
      <c r="BW5" s="827">
        <v>2023</v>
      </c>
      <c r="BX5" s="827">
        <v>2024</v>
      </c>
      <c r="BY5" s="827">
        <v>2025</v>
      </c>
      <c r="BZ5" s="827">
        <v>2026</v>
      </c>
      <c r="CA5" s="827">
        <v>2027</v>
      </c>
      <c r="CB5" s="827">
        <v>2028</v>
      </c>
      <c r="CC5" s="827">
        <v>2029</v>
      </c>
      <c r="CD5" s="827">
        <v>2030</v>
      </c>
      <c r="CE5" s="827">
        <v>2031</v>
      </c>
      <c r="CF5" s="827">
        <v>2032</v>
      </c>
      <c r="CG5" s="827">
        <v>2033</v>
      </c>
      <c r="CH5" s="827">
        <v>2034</v>
      </c>
      <c r="CI5" s="827">
        <v>2035</v>
      </c>
      <c r="CJ5" s="827">
        <v>2036</v>
      </c>
      <c r="CK5" s="827">
        <v>2037</v>
      </c>
      <c r="CL5" s="827">
        <v>2038</v>
      </c>
      <c r="CM5" s="827">
        <v>2039</v>
      </c>
      <c r="CN5" s="827">
        <v>2040</v>
      </c>
      <c r="CO5" s="815"/>
      <c r="CP5" s="1145"/>
      <c r="CQ5" s="815"/>
      <c r="CR5" s="828">
        <v>2015</v>
      </c>
      <c r="CS5" s="828">
        <v>2016</v>
      </c>
      <c r="CT5" s="828">
        <v>2017</v>
      </c>
      <c r="CU5" s="828">
        <v>2018</v>
      </c>
      <c r="CV5" s="828">
        <v>2019</v>
      </c>
      <c r="CW5" s="828">
        <v>2020</v>
      </c>
      <c r="CX5" s="828">
        <v>2021</v>
      </c>
      <c r="CY5" s="828">
        <v>2022</v>
      </c>
      <c r="CZ5" s="828">
        <v>2023</v>
      </c>
      <c r="DA5" s="828">
        <v>2024</v>
      </c>
      <c r="DB5" s="828">
        <v>2025</v>
      </c>
      <c r="DC5" s="828">
        <v>2026</v>
      </c>
      <c r="DD5" s="828">
        <v>2027</v>
      </c>
      <c r="DE5" s="828">
        <v>2028</v>
      </c>
      <c r="DF5" s="828">
        <v>2029</v>
      </c>
      <c r="DG5" s="828">
        <v>2030</v>
      </c>
      <c r="DH5" s="828">
        <v>2031</v>
      </c>
      <c r="DI5" s="828">
        <v>2032</v>
      </c>
      <c r="DJ5" s="828">
        <v>2033</v>
      </c>
      <c r="DK5" s="828">
        <v>2034</v>
      </c>
      <c r="DL5" s="828">
        <v>2035</v>
      </c>
      <c r="DM5" s="828">
        <v>2036</v>
      </c>
      <c r="DN5" s="828">
        <v>2037</v>
      </c>
      <c r="DO5" s="828">
        <v>2038</v>
      </c>
      <c r="DP5" s="828">
        <v>2039</v>
      </c>
      <c r="DQ5" s="828">
        <v>2040</v>
      </c>
      <c r="DR5" s="815"/>
      <c r="DS5" s="1147"/>
      <c r="DT5" s="815"/>
      <c r="DU5" s="1149"/>
    </row>
    <row r="6" spans="1:125" ht="5.0999999999999996" customHeight="1">
      <c r="G6" s="815"/>
      <c r="H6" s="815"/>
      <c r="I6" s="815"/>
      <c r="J6" s="815"/>
      <c r="K6" s="815"/>
      <c r="L6" s="815"/>
      <c r="M6" s="815"/>
      <c r="N6" s="815"/>
      <c r="O6" s="815"/>
      <c r="P6" s="815"/>
      <c r="Q6" s="815"/>
      <c r="R6" s="815"/>
      <c r="S6" s="815"/>
      <c r="T6" s="815"/>
      <c r="U6" s="815"/>
      <c r="V6" s="815"/>
      <c r="W6" s="815"/>
      <c r="X6" s="815"/>
      <c r="Y6" s="815"/>
      <c r="Z6" s="815"/>
      <c r="AA6" s="815"/>
      <c r="AB6" s="815"/>
      <c r="AC6" s="815"/>
      <c r="AD6" s="815"/>
      <c r="AE6" s="815"/>
      <c r="AF6" s="815"/>
      <c r="AG6" s="815"/>
      <c r="AH6" s="1155"/>
      <c r="AI6" s="815"/>
      <c r="AJ6" s="815"/>
      <c r="AK6" s="815"/>
      <c r="AL6" s="815"/>
      <c r="AM6" s="815"/>
      <c r="AN6" s="815"/>
      <c r="AO6" s="815"/>
      <c r="AP6" s="815"/>
      <c r="AQ6" s="815"/>
      <c r="AR6" s="815"/>
      <c r="AS6" s="815"/>
      <c r="AT6" s="815"/>
      <c r="AU6" s="815"/>
      <c r="AV6" s="815"/>
      <c r="AW6" s="815"/>
      <c r="AX6" s="815"/>
      <c r="AY6" s="815"/>
      <c r="AZ6" s="815"/>
      <c r="BA6" s="815"/>
      <c r="BB6" s="815"/>
      <c r="BC6" s="815"/>
      <c r="BD6" s="815"/>
      <c r="BE6" s="815"/>
      <c r="BF6" s="815"/>
      <c r="BG6" s="815"/>
      <c r="BH6" s="815"/>
      <c r="BI6" s="815"/>
      <c r="BJ6" s="815"/>
      <c r="BK6" s="1157"/>
      <c r="BL6" s="815"/>
      <c r="BM6" s="1143"/>
      <c r="BN6" s="815"/>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1145"/>
      <c r="CQ6" s="815"/>
      <c r="CR6" s="815"/>
      <c r="CS6" s="815"/>
      <c r="CT6" s="815"/>
      <c r="CU6" s="815"/>
      <c r="CV6" s="815"/>
      <c r="CW6" s="815"/>
      <c r="CX6" s="815"/>
      <c r="CY6" s="815"/>
      <c r="CZ6" s="815"/>
      <c r="DA6" s="815"/>
      <c r="DB6" s="815"/>
      <c r="DC6" s="815"/>
      <c r="DD6" s="815"/>
      <c r="DE6" s="815"/>
      <c r="DF6" s="815"/>
      <c r="DG6" s="815"/>
      <c r="DH6" s="815"/>
      <c r="DI6" s="815"/>
      <c r="DJ6" s="815"/>
      <c r="DK6" s="815"/>
      <c r="DL6" s="815"/>
      <c r="DM6" s="815"/>
      <c r="DN6" s="815"/>
      <c r="DO6" s="815"/>
      <c r="DP6" s="815"/>
      <c r="DQ6" s="815"/>
      <c r="DR6" s="815"/>
      <c r="DS6" s="1147"/>
      <c r="DT6" s="815"/>
      <c r="DU6" s="1149"/>
    </row>
    <row r="7" spans="1:125" outlineLevel="1">
      <c r="C7" s="829" t="s">
        <v>1165</v>
      </c>
      <c r="D7" s="830"/>
      <c r="E7" s="831"/>
      <c r="G7" s="832"/>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4"/>
      <c r="AG7" s="815"/>
      <c r="AH7" s="1155"/>
      <c r="AI7" s="815"/>
      <c r="AJ7" s="832"/>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4"/>
      <c r="BJ7" s="815"/>
      <c r="BK7" s="1157"/>
      <c r="BL7" s="815"/>
      <c r="BM7" s="1143"/>
      <c r="BN7" s="815"/>
      <c r="BO7" s="832"/>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4"/>
      <c r="CO7" s="815"/>
      <c r="CP7" s="1145"/>
      <c r="CQ7" s="815"/>
      <c r="CR7" s="832"/>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c r="DQ7" s="834"/>
      <c r="DR7" s="815"/>
      <c r="DS7" s="1147"/>
      <c r="DT7" s="815"/>
      <c r="DU7" s="1149"/>
    </row>
    <row r="8" spans="1:125" outlineLevel="1">
      <c r="A8" s="813" t="str">
        <f>C8&amp;D8</f>
        <v>1Save on Energy Coupon Program</v>
      </c>
      <c r="C8" s="835">
        <v>1</v>
      </c>
      <c r="D8" s="836" t="s">
        <v>113</v>
      </c>
      <c r="E8" s="837">
        <v>2015</v>
      </c>
      <c r="G8" s="838">
        <v>89561</v>
      </c>
      <c r="H8" s="839">
        <v>88680</v>
      </c>
      <c r="I8" s="840">
        <v>88680</v>
      </c>
      <c r="J8" s="839">
        <v>88680</v>
      </c>
      <c r="K8" s="840">
        <v>88680</v>
      </c>
      <c r="L8" s="839">
        <v>88680</v>
      </c>
      <c r="M8" s="840">
        <v>88680</v>
      </c>
      <c r="N8" s="839">
        <v>88641</v>
      </c>
      <c r="O8" s="840">
        <v>88641</v>
      </c>
      <c r="P8" s="839">
        <v>88641</v>
      </c>
      <c r="Q8" s="840">
        <v>82306</v>
      </c>
      <c r="R8" s="839">
        <v>82022</v>
      </c>
      <c r="S8" s="840">
        <v>82022</v>
      </c>
      <c r="T8" s="839">
        <v>81084</v>
      </c>
      <c r="U8" s="840">
        <v>81084</v>
      </c>
      <c r="V8" s="839">
        <v>80974</v>
      </c>
      <c r="W8" s="840">
        <v>28621</v>
      </c>
      <c r="X8" s="839">
        <v>28621</v>
      </c>
      <c r="Y8" s="840">
        <v>28621</v>
      </c>
      <c r="Z8" s="839">
        <v>28621</v>
      </c>
      <c r="AA8" s="840">
        <v>0</v>
      </c>
      <c r="AB8" s="839">
        <v>0</v>
      </c>
      <c r="AC8" s="840">
        <v>0</v>
      </c>
      <c r="AD8" s="839">
        <v>0</v>
      </c>
      <c r="AE8" s="840">
        <v>0</v>
      </c>
      <c r="AF8" s="841">
        <v>0</v>
      </c>
      <c r="AG8" s="815"/>
      <c r="AH8" s="1155"/>
      <c r="AI8" s="815"/>
      <c r="AJ8" s="838">
        <v>6</v>
      </c>
      <c r="AK8" s="839">
        <v>6</v>
      </c>
      <c r="AL8" s="840">
        <v>6</v>
      </c>
      <c r="AM8" s="839">
        <v>6</v>
      </c>
      <c r="AN8" s="840">
        <v>6</v>
      </c>
      <c r="AO8" s="839">
        <v>6</v>
      </c>
      <c r="AP8" s="840">
        <v>6</v>
      </c>
      <c r="AQ8" s="839">
        <v>6</v>
      </c>
      <c r="AR8" s="840">
        <v>6</v>
      </c>
      <c r="AS8" s="839">
        <v>6</v>
      </c>
      <c r="AT8" s="840">
        <v>5</v>
      </c>
      <c r="AU8" s="839">
        <v>5</v>
      </c>
      <c r="AV8" s="840">
        <v>5</v>
      </c>
      <c r="AW8" s="839">
        <v>5</v>
      </c>
      <c r="AX8" s="840">
        <v>5</v>
      </c>
      <c r="AY8" s="839">
        <v>5</v>
      </c>
      <c r="AZ8" s="840">
        <v>2</v>
      </c>
      <c r="BA8" s="839">
        <v>2</v>
      </c>
      <c r="BB8" s="840">
        <v>2</v>
      </c>
      <c r="BC8" s="839">
        <v>2</v>
      </c>
      <c r="BD8" s="840">
        <v>0</v>
      </c>
      <c r="BE8" s="839">
        <v>0</v>
      </c>
      <c r="BF8" s="840">
        <v>0</v>
      </c>
      <c r="BG8" s="839">
        <v>0</v>
      </c>
      <c r="BH8" s="840">
        <v>0</v>
      </c>
      <c r="BI8" s="841">
        <v>0</v>
      </c>
      <c r="BJ8" s="815"/>
      <c r="BK8" s="1157"/>
      <c r="BL8" s="815"/>
      <c r="BM8" s="1143"/>
      <c r="BN8" s="815"/>
      <c r="BO8" s="838">
        <v>155907</v>
      </c>
      <c r="BP8" s="839">
        <v>154373</v>
      </c>
      <c r="BQ8" s="840">
        <v>154373</v>
      </c>
      <c r="BR8" s="839">
        <v>154373</v>
      </c>
      <c r="BS8" s="840">
        <v>154373</v>
      </c>
      <c r="BT8" s="839">
        <v>154373</v>
      </c>
      <c r="BU8" s="840">
        <v>154373</v>
      </c>
      <c r="BV8" s="839">
        <v>154306</v>
      </c>
      <c r="BW8" s="840">
        <v>154306</v>
      </c>
      <c r="BX8" s="839">
        <v>154306</v>
      </c>
      <c r="BY8" s="840">
        <v>143277</v>
      </c>
      <c r="BZ8" s="839">
        <v>142784</v>
      </c>
      <c r="CA8" s="840">
        <v>142784</v>
      </c>
      <c r="CB8" s="839">
        <v>141151</v>
      </c>
      <c r="CC8" s="840">
        <v>141151</v>
      </c>
      <c r="CD8" s="839">
        <v>140959</v>
      </c>
      <c r="CE8" s="840">
        <v>49823</v>
      </c>
      <c r="CF8" s="839">
        <v>49823</v>
      </c>
      <c r="CG8" s="840">
        <v>49823</v>
      </c>
      <c r="CH8" s="839">
        <v>49823</v>
      </c>
      <c r="CI8" s="840">
        <v>0</v>
      </c>
      <c r="CJ8" s="839">
        <v>0</v>
      </c>
      <c r="CK8" s="840">
        <v>0</v>
      </c>
      <c r="CL8" s="839">
        <v>0</v>
      </c>
      <c r="CM8" s="840">
        <v>0</v>
      </c>
      <c r="CN8" s="841">
        <v>0</v>
      </c>
      <c r="CO8" s="815"/>
      <c r="CP8" s="1145"/>
      <c r="CQ8" s="815"/>
      <c r="CR8" s="838">
        <v>10</v>
      </c>
      <c r="CS8" s="839">
        <v>10</v>
      </c>
      <c r="CT8" s="840">
        <v>10</v>
      </c>
      <c r="CU8" s="839">
        <v>10</v>
      </c>
      <c r="CV8" s="840">
        <v>10</v>
      </c>
      <c r="CW8" s="839">
        <v>10</v>
      </c>
      <c r="CX8" s="840">
        <v>10</v>
      </c>
      <c r="CY8" s="839">
        <v>10</v>
      </c>
      <c r="CZ8" s="840">
        <v>10</v>
      </c>
      <c r="DA8" s="839">
        <v>10</v>
      </c>
      <c r="DB8" s="840">
        <v>9</v>
      </c>
      <c r="DC8" s="839">
        <v>9</v>
      </c>
      <c r="DD8" s="840">
        <v>9</v>
      </c>
      <c r="DE8" s="839">
        <v>9</v>
      </c>
      <c r="DF8" s="840">
        <v>9</v>
      </c>
      <c r="DG8" s="839">
        <v>9</v>
      </c>
      <c r="DH8" s="840">
        <v>3</v>
      </c>
      <c r="DI8" s="839">
        <v>3</v>
      </c>
      <c r="DJ8" s="840">
        <v>3</v>
      </c>
      <c r="DK8" s="839">
        <v>3</v>
      </c>
      <c r="DL8" s="840">
        <v>0</v>
      </c>
      <c r="DM8" s="839">
        <v>0</v>
      </c>
      <c r="DN8" s="840">
        <v>0</v>
      </c>
      <c r="DO8" s="839">
        <v>0</v>
      </c>
      <c r="DP8" s="840">
        <v>0</v>
      </c>
      <c r="DQ8" s="841">
        <v>0</v>
      </c>
      <c r="DR8" s="815"/>
      <c r="DS8" s="1147"/>
      <c r="DT8" s="815"/>
      <c r="DU8" s="1149"/>
    </row>
    <row r="9" spans="1:125" outlineLevel="1">
      <c r="A9" s="813" t="str">
        <f t="shared" ref="A9:A72" si="0">C9&amp;D9</f>
        <v>2Save on Energy Heating &amp; Cooling Program</v>
      </c>
      <c r="C9" s="842">
        <v>2</v>
      </c>
      <c r="D9" s="843" t="s">
        <v>1166</v>
      </c>
      <c r="E9" s="844">
        <v>2015</v>
      </c>
      <c r="G9" s="845">
        <v>96086</v>
      </c>
      <c r="H9" s="846">
        <v>96086</v>
      </c>
      <c r="I9" s="847">
        <v>96086</v>
      </c>
      <c r="J9" s="846">
        <v>96086</v>
      </c>
      <c r="K9" s="847">
        <v>96086</v>
      </c>
      <c r="L9" s="846">
        <v>96086</v>
      </c>
      <c r="M9" s="847">
        <v>96086</v>
      </c>
      <c r="N9" s="846">
        <v>96086</v>
      </c>
      <c r="O9" s="847">
        <v>96086</v>
      </c>
      <c r="P9" s="846">
        <v>96086</v>
      </c>
      <c r="Q9" s="847">
        <v>96086</v>
      </c>
      <c r="R9" s="846">
        <v>96086</v>
      </c>
      <c r="S9" s="847">
        <v>96086</v>
      </c>
      <c r="T9" s="846">
        <v>96086</v>
      </c>
      <c r="U9" s="847">
        <v>96086</v>
      </c>
      <c r="V9" s="846">
        <v>96086</v>
      </c>
      <c r="W9" s="847">
        <v>96086</v>
      </c>
      <c r="X9" s="846">
        <v>96086</v>
      </c>
      <c r="Y9" s="847">
        <v>94263</v>
      </c>
      <c r="Z9" s="846">
        <v>0</v>
      </c>
      <c r="AA9" s="847">
        <v>0</v>
      </c>
      <c r="AB9" s="846">
        <v>0</v>
      </c>
      <c r="AC9" s="847">
        <v>0</v>
      </c>
      <c r="AD9" s="846">
        <v>0</v>
      </c>
      <c r="AE9" s="847">
        <v>0</v>
      </c>
      <c r="AF9" s="848">
        <v>0</v>
      </c>
      <c r="AG9" s="815"/>
      <c r="AH9" s="1155"/>
      <c r="AI9" s="815"/>
      <c r="AJ9" s="845">
        <v>49</v>
      </c>
      <c r="AK9" s="846">
        <v>49</v>
      </c>
      <c r="AL9" s="847">
        <v>49</v>
      </c>
      <c r="AM9" s="846">
        <v>49</v>
      </c>
      <c r="AN9" s="847">
        <v>49</v>
      </c>
      <c r="AO9" s="846">
        <v>49</v>
      </c>
      <c r="AP9" s="847">
        <v>49</v>
      </c>
      <c r="AQ9" s="846">
        <v>49</v>
      </c>
      <c r="AR9" s="847">
        <v>49</v>
      </c>
      <c r="AS9" s="846">
        <v>49</v>
      </c>
      <c r="AT9" s="847">
        <v>49</v>
      </c>
      <c r="AU9" s="846">
        <v>49</v>
      </c>
      <c r="AV9" s="847">
        <v>49</v>
      </c>
      <c r="AW9" s="846">
        <v>49</v>
      </c>
      <c r="AX9" s="847">
        <v>49</v>
      </c>
      <c r="AY9" s="846">
        <v>49</v>
      </c>
      <c r="AZ9" s="847">
        <v>49</v>
      </c>
      <c r="BA9" s="846">
        <v>49</v>
      </c>
      <c r="BB9" s="847">
        <v>47</v>
      </c>
      <c r="BC9" s="846">
        <v>0</v>
      </c>
      <c r="BD9" s="847">
        <v>0</v>
      </c>
      <c r="BE9" s="846">
        <v>0</v>
      </c>
      <c r="BF9" s="847">
        <v>0</v>
      </c>
      <c r="BG9" s="846">
        <v>0</v>
      </c>
      <c r="BH9" s="847">
        <v>0</v>
      </c>
      <c r="BI9" s="848">
        <v>0</v>
      </c>
      <c r="BJ9" s="815"/>
      <c r="BK9" s="1157"/>
      <c r="BL9" s="815"/>
      <c r="BM9" s="1143"/>
      <c r="BN9" s="815"/>
      <c r="BO9" s="845">
        <v>53511</v>
      </c>
      <c r="BP9" s="846">
        <v>53511</v>
      </c>
      <c r="BQ9" s="847">
        <v>53511</v>
      </c>
      <c r="BR9" s="846">
        <v>53511</v>
      </c>
      <c r="BS9" s="847">
        <v>53511</v>
      </c>
      <c r="BT9" s="846">
        <v>53511</v>
      </c>
      <c r="BU9" s="847">
        <v>53511</v>
      </c>
      <c r="BV9" s="846">
        <v>53511</v>
      </c>
      <c r="BW9" s="847">
        <v>53511</v>
      </c>
      <c r="BX9" s="846">
        <v>53511</v>
      </c>
      <c r="BY9" s="847">
        <v>53511</v>
      </c>
      <c r="BZ9" s="846">
        <v>53511</v>
      </c>
      <c r="CA9" s="847">
        <v>53511</v>
      </c>
      <c r="CB9" s="846">
        <v>53511</v>
      </c>
      <c r="CC9" s="847">
        <v>53511</v>
      </c>
      <c r="CD9" s="846">
        <v>53511</v>
      </c>
      <c r="CE9" s="847">
        <v>53511</v>
      </c>
      <c r="CF9" s="846">
        <v>53511</v>
      </c>
      <c r="CG9" s="847">
        <v>52496</v>
      </c>
      <c r="CH9" s="846">
        <v>0</v>
      </c>
      <c r="CI9" s="847">
        <v>0</v>
      </c>
      <c r="CJ9" s="846">
        <v>0</v>
      </c>
      <c r="CK9" s="847">
        <v>0</v>
      </c>
      <c r="CL9" s="846">
        <v>0</v>
      </c>
      <c r="CM9" s="847">
        <v>0</v>
      </c>
      <c r="CN9" s="848">
        <v>0</v>
      </c>
      <c r="CO9" s="815"/>
      <c r="CP9" s="1145"/>
      <c r="CQ9" s="815"/>
      <c r="CR9" s="845">
        <v>27</v>
      </c>
      <c r="CS9" s="846">
        <v>27</v>
      </c>
      <c r="CT9" s="847">
        <v>27</v>
      </c>
      <c r="CU9" s="846">
        <v>27</v>
      </c>
      <c r="CV9" s="847">
        <v>27</v>
      </c>
      <c r="CW9" s="846">
        <v>27</v>
      </c>
      <c r="CX9" s="847">
        <v>27</v>
      </c>
      <c r="CY9" s="846">
        <v>27</v>
      </c>
      <c r="CZ9" s="847">
        <v>27</v>
      </c>
      <c r="DA9" s="846">
        <v>27</v>
      </c>
      <c r="DB9" s="847">
        <v>27</v>
      </c>
      <c r="DC9" s="846">
        <v>27</v>
      </c>
      <c r="DD9" s="847">
        <v>27</v>
      </c>
      <c r="DE9" s="846">
        <v>27</v>
      </c>
      <c r="DF9" s="847">
        <v>27</v>
      </c>
      <c r="DG9" s="846">
        <v>27</v>
      </c>
      <c r="DH9" s="847">
        <v>27</v>
      </c>
      <c r="DI9" s="846">
        <v>27</v>
      </c>
      <c r="DJ9" s="847">
        <v>26</v>
      </c>
      <c r="DK9" s="846">
        <v>0</v>
      </c>
      <c r="DL9" s="847">
        <v>0</v>
      </c>
      <c r="DM9" s="846">
        <v>0</v>
      </c>
      <c r="DN9" s="847">
        <v>0</v>
      </c>
      <c r="DO9" s="846">
        <v>0</v>
      </c>
      <c r="DP9" s="847">
        <v>0</v>
      </c>
      <c r="DQ9" s="848">
        <v>0</v>
      </c>
      <c r="DR9" s="815"/>
      <c r="DS9" s="1147"/>
      <c r="DT9" s="815"/>
      <c r="DU9" s="1149"/>
    </row>
    <row r="10" spans="1:125" outlineLevel="1">
      <c r="A10" s="813" t="str">
        <f t="shared" si="0"/>
        <v>3Save on Energy New Construction Program</v>
      </c>
      <c r="C10" s="849">
        <v>3</v>
      </c>
      <c r="D10" s="850" t="s">
        <v>115</v>
      </c>
      <c r="E10" s="851">
        <v>2015</v>
      </c>
      <c r="G10" s="852">
        <v>0</v>
      </c>
      <c r="H10" s="853">
        <v>0</v>
      </c>
      <c r="I10" s="854">
        <v>0</v>
      </c>
      <c r="J10" s="853">
        <v>0</v>
      </c>
      <c r="K10" s="854">
        <v>0</v>
      </c>
      <c r="L10" s="853">
        <v>0</v>
      </c>
      <c r="M10" s="854">
        <v>0</v>
      </c>
      <c r="N10" s="853">
        <v>0</v>
      </c>
      <c r="O10" s="854">
        <v>0</v>
      </c>
      <c r="P10" s="853">
        <v>0</v>
      </c>
      <c r="Q10" s="854">
        <v>0</v>
      </c>
      <c r="R10" s="853">
        <v>0</v>
      </c>
      <c r="S10" s="854">
        <v>0</v>
      </c>
      <c r="T10" s="853">
        <v>0</v>
      </c>
      <c r="U10" s="854">
        <v>0</v>
      </c>
      <c r="V10" s="853">
        <v>0</v>
      </c>
      <c r="W10" s="854">
        <v>0</v>
      </c>
      <c r="X10" s="853">
        <v>0</v>
      </c>
      <c r="Y10" s="854">
        <v>0</v>
      </c>
      <c r="Z10" s="853">
        <v>0</v>
      </c>
      <c r="AA10" s="854">
        <v>0</v>
      </c>
      <c r="AB10" s="853">
        <v>0</v>
      </c>
      <c r="AC10" s="854">
        <v>0</v>
      </c>
      <c r="AD10" s="853">
        <v>0</v>
      </c>
      <c r="AE10" s="854">
        <v>0</v>
      </c>
      <c r="AF10" s="855">
        <v>0</v>
      </c>
      <c r="AG10" s="815"/>
      <c r="AH10" s="1155"/>
      <c r="AI10" s="815"/>
      <c r="AJ10" s="852">
        <v>0</v>
      </c>
      <c r="AK10" s="853">
        <v>0</v>
      </c>
      <c r="AL10" s="854">
        <v>0</v>
      </c>
      <c r="AM10" s="853">
        <v>0</v>
      </c>
      <c r="AN10" s="854">
        <v>0</v>
      </c>
      <c r="AO10" s="853">
        <v>0</v>
      </c>
      <c r="AP10" s="854">
        <v>0</v>
      </c>
      <c r="AQ10" s="853">
        <v>0</v>
      </c>
      <c r="AR10" s="854">
        <v>0</v>
      </c>
      <c r="AS10" s="853">
        <v>0</v>
      </c>
      <c r="AT10" s="854">
        <v>0</v>
      </c>
      <c r="AU10" s="853">
        <v>0</v>
      </c>
      <c r="AV10" s="854">
        <v>0</v>
      </c>
      <c r="AW10" s="853">
        <v>0</v>
      </c>
      <c r="AX10" s="854">
        <v>0</v>
      </c>
      <c r="AY10" s="853">
        <v>0</v>
      </c>
      <c r="AZ10" s="854">
        <v>0</v>
      </c>
      <c r="BA10" s="853">
        <v>0</v>
      </c>
      <c r="BB10" s="854">
        <v>0</v>
      </c>
      <c r="BC10" s="853">
        <v>0</v>
      </c>
      <c r="BD10" s="854">
        <v>0</v>
      </c>
      <c r="BE10" s="853">
        <v>0</v>
      </c>
      <c r="BF10" s="854">
        <v>0</v>
      </c>
      <c r="BG10" s="853">
        <v>0</v>
      </c>
      <c r="BH10" s="854">
        <v>0</v>
      </c>
      <c r="BI10" s="855">
        <v>0</v>
      </c>
      <c r="BJ10" s="815"/>
      <c r="BK10" s="1157"/>
      <c r="BL10" s="815"/>
      <c r="BM10" s="1143"/>
      <c r="BN10" s="815"/>
      <c r="BO10" s="852">
        <v>0</v>
      </c>
      <c r="BP10" s="853">
        <v>0</v>
      </c>
      <c r="BQ10" s="854">
        <v>0</v>
      </c>
      <c r="BR10" s="853">
        <v>0</v>
      </c>
      <c r="BS10" s="854">
        <v>0</v>
      </c>
      <c r="BT10" s="853">
        <v>0</v>
      </c>
      <c r="BU10" s="854">
        <v>0</v>
      </c>
      <c r="BV10" s="853">
        <v>0</v>
      </c>
      <c r="BW10" s="854">
        <v>0</v>
      </c>
      <c r="BX10" s="853">
        <v>0</v>
      </c>
      <c r="BY10" s="854">
        <v>0</v>
      </c>
      <c r="BZ10" s="853">
        <v>0</v>
      </c>
      <c r="CA10" s="854">
        <v>0</v>
      </c>
      <c r="CB10" s="853">
        <v>0</v>
      </c>
      <c r="CC10" s="854">
        <v>0</v>
      </c>
      <c r="CD10" s="853">
        <v>0</v>
      </c>
      <c r="CE10" s="854">
        <v>0</v>
      </c>
      <c r="CF10" s="853">
        <v>0</v>
      </c>
      <c r="CG10" s="854">
        <v>0</v>
      </c>
      <c r="CH10" s="853">
        <v>0</v>
      </c>
      <c r="CI10" s="854">
        <v>0</v>
      </c>
      <c r="CJ10" s="853">
        <v>0</v>
      </c>
      <c r="CK10" s="854">
        <v>0</v>
      </c>
      <c r="CL10" s="853">
        <v>0</v>
      </c>
      <c r="CM10" s="854">
        <v>0</v>
      </c>
      <c r="CN10" s="855">
        <v>0</v>
      </c>
      <c r="CO10" s="815"/>
      <c r="CP10" s="1145"/>
      <c r="CQ10" s="815"/>
      <c r="CR10" s="852">
        <v>0</v>
      </c>
      <c r="CS10" s="853">
        <v>0</v>
      </c>
      <c r="CT10" s="854">
        <v>0</v>
      </c>
      <c r="CU10" s="853">
        <v>0</v>
      </c>
      <c r="CV10" s="854">
        <v>0</v>
      </c>
      <c r="CW10" s="853">
        <v>0</v>
      </c>
      <c r="CX10" s="854">
        <v>0</v>
      </c>
      <c r="CY10" s="853">
        <v>0</v>
      </c>
      <c r="CZ10" s="854">
        <v>0</v>
      </c>
      <c r="DA10" s="853">
        <v>0</v>
      </c>
      <c r="DB10" s="854">
        <v>0</v>
      </c>
      <c r="DC10" s="853">
        <v>0</v>
      </c>
      <c r="DD10" s="854">
        <v>0</v>
      </c>
      <c r="DE10" s="853">
        <v>0</v>
      </c>
      <c r="DF10" s="854">
        <v>0</v>
      </c>
      <c r="DG10" s="853">
        <v>0</v>
      </c>
      <c r="DH10" s="854">
        <v>0</v>
      </c>
      <c r="DI10" s="853">
        <v>0</v>
      </c>
      <c r="DJ10" s="854">
        <v>0</v>
      </c>
      <c r="DK10" s="853">
        <v>0</v>
      </c>
      <c r="DL10" s="854">
        <v>0</v>
      </c>
      <c r="DM10" s="853">
        <v>0</v>
      </c>
      <c r="DN10" s="854">
        <v>0</v>
      </c>
      <c r="DO10" s="853">
        <v>0</v>
      </c>
      <c r="DP10" s="854">
        <v>0</v>
      </c>
      <c r="DQ10" s="855">
        <v>0</v>
      </c>
      <c r="DR10" s="815"/>
      <c r="DS10" s="1147"/>
      <c r="DT10" s="815"/>
      <c r="DU10" s="1149"/>
    </row>
    <row r="11" spans="1:125" outlineLevel="1">
      <c r="A11" s="813" t="str">
        <f t="shared" si="0"/>
        <v>4Save on Energy Home Assistance Program</v>
      </c>
      <c r="C11" s="842">
        <v>4</v>
      </c>
      <c r="D11" s="856" t="s">
        <v>116</v>
      </c>
      <c r="E11" s="844">
        <v>2015</v>
      </c>
      <c r="G11" s="845">
        <v>0</v>
      </c>
      <c r="H11" s="846">
        <v>0</v>
      </c>
      <c r="I11" s="847">
        <v>0</v>
      </c>
      <c r="J11" s="846">
        <v>0</v>
      </c>
      <c r="K11" s="847">
        <v>0</v>
      </c>
      <c r="L11" s="846">
        <v>0</v>
      </c>
      <c r="M11" s="847">
        <v>0</v>
      </c>
      <c r="N11" s="846">
        <v>0</v>
      </c>
      <c r="O11" s="847">
        <v>0</v>
      </c>
      <c r="P11" s="846">
        <v>0</v>
      </c>
      <c r="Q11" s="847">
        <v>0</v>
      </c>
      <c r="R11" s="846">
        <v>0</v>
      </c>
      <c r="S11" s="847">
        <v>0</v>
      </c>
      <c r="T11" s="846">
        <v>0</v>
      </c>
      <c r="U11" s="847">
        <v>0</v>
      </c>
      <c r="V11" s="846">
        <v>0</v>
      </c>
      <c r="W11" s="847">
        <v>0</v>
      </c>
      <c r="X11" s="846">
        <v>0</v>
      </c>
      <c r="Y11" s="847">
        <v>0</v>
      </c>
      <c r="Z11" s="846">
        <v>0</v>
      </c>
      <c r="AA11" s="847">
        <v>0</v>
      </c>
      <c r="AB11" s="846">
        <v>0</v>
      </c>
      <c r="AC11" s="847">
        <v>0</v>
      </c>
      <c r="AD11" s="846">
        <v>0</v>
      </c>
      <c r="AE11" s="847">
        <v>0</v>
      </c>
      <c r="AF11" s="848">
        <v>0</v>
      </c>
      <c r="AG11" s="815"/>
      <c r="AH11" s="1155"/>
      <c r="AI11" s="815"/>
      <c r="AJ11" s="845">
        <v>0</v>
      </c>
      <c r="AK11" s="846">
        <v>0</v>
      </c>
      <c r="AL11" s="847">
        <v>0</v>
      </c>
      <c r="AM11" s="846">
        <v>0</v>
      </c>
      <c r="AN11" s="847">
        <v>0</v>
      </c>
      <c r="AO11" s="846">
        <v>0</v>
      </c>
      <c r="AP11" s="847">
        <v>0</v>
      </c>
      <c r="AQ11" s="846">
        <v>0</v>
      </c>
      <c r="AR11" s="847">
        <v>0</v>
      </c>
      <c r="AS11" s="846">
        <v>0</v>
      </c>
      <c r="AT11" s="847">
        <v>0</v>
      </c>
      <c r="AU11" s="846">
        <v>0</v>
      </c>
      <c r="AV11" s="847">
        <v>0</v>
      </c>
      <c r="AW11" s="846">
        <v>0</v>
      </c>
      <c r="AX11" s="847">
        <v>0</v>
      </c>
      <c r="AY11" s="846">
        <v>0</v>
      </c>
      <c r="AZ11" s="847">
        <v>0</v>
      </c>
      <c r="BA11" s="846">
        <v>0</v>
      </c>
      <c r="BB11" s="847">
        <v>0</v>
      </c>
      <c r="BC11" s="846">
        <v>0</v>
      </c>
      <c r="BD11" s="847">
        <v>0</v>
      </c>
      <c r="BE11" s="846">
        <v>0</v>
      </c>
      <c r="BF11" s="847">
        <v>0</v>
      </c>
      <c r="BG11" s="846">
        <v>0</v>
      </c>
      <c r="BH11" s="847">
        <v>0</v>
      </c>
      <c r="BI11" s="848">
        <v>0</v>
      </c>
      <c r="BJ11" s="815"/>
      <c r="BK11" s="1157"/>
      <c r="BL11" s="815"/>
      <c r="BM11" s="1143"/>
      <c r="BN11" s="815"/>
      <c r="BO11" s="845">
        <v>0</v>
      </c>
      <c r="BP11" s="846">
        <v>0</v>
      </c>
      <c r="BQ11" s="847">
        <v>0</v>
      </c>
      <c r="BR11" s="846">
        <v>0</v>
      </c>
      <c r="BS11" s="847">
        <v>0</v>
      </c>
      <c r="BT11" s="846">
        <v>0</v>
      </c>
      <c r="BU11" s="847">
        <v>0</v>
      </c>
      <c r="BV11" s="846">
        <v>0</v>
      </c>
      <c r="BW11" s="847">
        <v>0</v>
      </c>
      <c r="BX11" s="846">
        <v>0</v>
      </c>
      <c r="BY11" s="847">
        <v>0</v>
      </c>
      <c r="BZ11" s="846">
        <v>0</v>
      </c>
      <c r="CA11" s="847">
        <v>0</v>
      </c>
      <c r="CB11" s="846">
        <v>0</v>
      </c>
      <c r="CC11" s="847">
        <v>0</v>
      </c>
      <c r="CD11" s="846">
        <v>0</v>
      </c>
      <c r="CE11" s="847">
        <v>0</v>
      </c>
      <c r="CF11" s="846">
        <v>0</v>
      </c>
      <c r="CG11" s="847">
        <v>0</v>
      </c>
      <c r="CH11" s="846">
        <v>0</v>
      </c>
      <c r="CI11" s="847">
        <v>0</v>
      </c>
      <c r="CJ11" s="846">
        <v>0</v>
      </c>
      <c r="CK11" s="847">
        <v>0</v>
      </c>
      <c r="CL11" s="846">
        <v>0</v>
      </c>
      <c r="CM11" s="847">
        <v>0</v>
      </c>
      <c r="CN11" s="848">
        <v>0</v>
      </c>
      <c r="CO11" s="815"/>
      <c r="CP11" s="1145"/>
      <c r="CQ11" s="815"/>
      <c r="CR11" s="845">
        <v>0</v>
      </c>
      <c r="CS11" s="846">
        <v>0</v>
      </c>
      <c r="CT11" s="847">
        <v>0</v>
      </c>
      <c r="CU11" s="846">
        <v>0</v>
      </c>
      <c r="CV11" s="847">
        <v>0</v>
      </c>
      <c r="CW11" s="846">
        <v>0</v>
      </c>
      <c r="CX11" s="847">
        <v>0</v>
      </c>
      <c r="CY11" s="846">
        <v>0</v>
      </c>
      <c r="CZ11" s="847">
        <v>0</v>
      </c>
      <c r="DA11" s="846">
        <v>0</v>
      </c>
      <c r="DB11" s="847">
        <v>0</v>
      </c>
      <c r="DC11" s="846">
        <v>0</v>
      </c>
      <c r="DD11" s="847">
        <v>0</v>
      </c>
      <c r="DE11" s="846">
        <v>0</v>
      </c>
      <c r="DF11" s="847">
        <v>0</v>
      </c>
      <c r="DG11" s="846">
        <v>0</v>
      </c>
      <c r="DH11" s="847">
        <v>0</v>
      </c>
      <c r="DI11" s="846">
        <v>0</v>
      </c>
      <c r="DJ11" s="847">
        <v>0</v>
      </c>
      <c r="DK11" s="846">
        <v>0</v>
      </c>
      <c r="DL11" s="847">
        <v>0</v>
      </c>
      <c r="DM11" s="846">
        <v>0</v>
      </c>
      <c r="DN11" s="847">
        <v>0</v>
      </c>
      <c r="DO11" s="846">
        <v>0</v>
      </c>
      <c r="DP11" s="847">
        <v>0</v>
      </c>
      <c r="DQ11" s="848">
        <v>0</v>
      </c>
      <c r="DR11" s="815"/>
      <c r="DS11" s="1147"/>
      <c r="DT11" s="815"/>
      <c r="DU11" s="1149"/>
    </row>
    <row r="12" spans="1:125" outlineLevel="1">
      <c r="A12" s="813" t="str">
        <f t="shared" si="0"/>
        <v>5Save on Energy Audit Funding Program</v>
      </c>
      <c r="C12" s="849">
        <v>5</v>
      </c>
      <c r="D12" s="850" t="s">
        <v>117</v>
      </c>
      <c r="E12" s="851">
        <v>2015</v>
      </c>
      <c r="G12" s="857">
        <v>0</v>
      </c>
      <c r="H12" s="858">
        <v>0</v>
      </c>
      <c r="I12" s="859">
        <v>0</v>
      </c>
      <c r="J12" s="858">
        <v>0</v>
      </c>
      <c r="K12" s="859">
        <v>0</v>
      </c>
      <c r="L12" s="858">
        <v>0</v>
      </c>
      <c r="M12" s="859">
        <v>0</v>
      </c>
      <c r="N12" s="858">
        <v>0</v>
      </c>
      <c r="O12" s="859">
        <v>0</v>
      </c>
      <c r="P12" s="858">
        <v>0</v>
      </c>
      <c r="Q12" s="859">
        <v>0</v>
      </c>
      <c r="R12" s="858">
        <v>0</v>
      </c>
      <c r="S12" s="859">
        <v>0</v>
      </c>
      <c r="T12" s="858">
        <v>0</v>
      </c>
      <c r="U12" s="859">
        <v>0</v>
      </c>
      <c r="V12" s="858">
        <v>0</v>
      </c>
      <c r="W12" s="859">
        <v>0</v>
      </c>
      <c r="X12" s="858">
        <v>0</v>
      </c>
      <c r="Y12" s="859">
        <v>0</v>
      </c>
      <c r="Z12" s="858">
        <v>0</v>
      </c>
      <c r="AA12" s="859">
        <v>0</v>
      </c>
      <c r="AB12" s="858">
        <v>0</v>
      </c>
      <c r="AC12" s="859">
        <v>0</v>
      </c>
      <c r="AD12" s="858">
        <v>0</v>
      </c>
      <c r="AE12" s="859">
        <v>0</v>
      </c>
      <c r="AF12" s="860">
        <v>0</v>
      </c>
      <c r="AG12" s="815"/>
      <c r="AH12" s="1155"/>
      <c r="AI12" s="815"/>
      <c r="AJ12" s="857">
        <v>0</v>
      </c>
      <c r="AK12" s="858">
        <v>0</v>
      </c>
      <c r="AL12" s="859">
        <v>0</v>
      </c>
      <c r="AM12" s="858">
        <v>0</v>
      </c>
      <c r="AN12" s="859">
        <v>0</v>
      </c>
      <c r="AO12" s="858">
        <v>0</v>
      </c>
      <c r="AP12" s="859">
        <v>0</v>
      </c>
      <c r="AQ12" s="858">
        <v>0</v>
      </c>
      <c r="AR12" s="859">
        <v>0</v>
      </c>
      <c r="AS12" s="858">
        <v>0</v>
      </c>
      <c r="AT12" s="859">
        <v>0</v>
      </c>
      <c r="AU12" s="858">
        <v>0</v>
      </c>
      <c r="AV12" s="859">
        <v>0</v>
      </c>
      <c r="AW12" s="858">
        <v>0</v>
      </c>
      <c r="AX12" s="859">
        <v>0</v>
      </c>
      <c r="AY12" s="858">
        <v>0</v>
      </c>
      <c r="AZ12" s="859">
        <v>0</v>
      </c>
      <c r="BA12" s="858">
        <v>0</v>
      </c>
      <c r="BB12" s="859">
        <v>0</v>
      </c>
      <c r="BC12" s="858">
        <v>0</v>
      </c>
      <c r="BD12" s="859">
        <v>0</v>
      </c>
      <c r="BE12" s="858">
        <v>0</v>
      </c>
      <c r="BF12" s="859">
        <v>0</v>
      </c>
      <c r="BG12" s="858">
        <v>0</v>
      </c>
      <c r="BH12" s="859">
        <v>0</v>
      </c>
      <c r="BI12" s="860">
        <v>0</v>
      </c>
      <c r="BJ12" s="815"/>
      <c r="BK12" s="1157"/>
      <c r="BL12" s="815"/>
      <c r="BM12" s="1143"/>
      <c r="BN12" s="815"/>
      <c r="BO12" s="857">
        <v>0</v>
      </c>
      <c r="BP12" s="858">
        <v>0</v>
      </c>
      <c r="BQ12" s="859">
        <v>0</v>
      </c>
      <c r="BR12" s="858">
        <v>0</v>
      </c>
      <c r="BS12" s="859">
        <v>0</v>
      </c>
      <c r="BT12" s="858">
        <v>0</v>
      </c>
      <c r="BU12" s="859">
        <v>0</v>
      </c>
      <c r="BV12" s="858">
        <v>0</v>
      </c>
      <c r="BW12" s="859">
        <v>0</v>
      </c>
      <c r="BX12" s="858">
        <v>0</v>
      </c>
      <c r="BY12" s="859">
        <v>0</v>
      </c>
      <c r="BZ12" s="858">
        <v>0</v>
      </c>
      <c r="CA12" s="859">
        <v>0</v>
      </c>
      <c r="CB12" s="858">
        <v>0</v>
      </c>
      <c r="CC12" s="859">
        <v>0</v>
      </c>
      <c r="CD12" s="858">
        <v>0</v>
      </c>
      <c r="CE12" s="859">
        <v>0</v>
      </c>
      <c r="CF12" s="858">
        <v>0</v>
      </c>
      <c r="CG12" s="859">
        <v>0</v>
      </c>
      <c r="CH12" s="858">
        <v>0</v>
      </c>
      <c r="CI12" s="859">
        <v>0</v>
      </c>
      <c r="CJ12" s="858">
        <v>0</v>
      </c>
      <c r="CK12" s="859">
        <v>0</v>
      </c>
      <c r="CL12" s="858">
        <v>0</v>
      </c>
      <c r="CM12" s="859">
        <v>0</v>
      </c>
      <c r="CN12" s="860">
        <v>0</v>
      </c>
      <c r="CO12" s="815"/>
      <c r="CP12" s="1145"/>
      <c r="CQ12" s="815"/>
      <c r="CR12" s="857">
        <v>0</v>
      </c>
      <c r="CS12" s="858">
        <v>0</v>
      </c>
      <c r="CT12" s="859">
        <v>0</v>
      </c>
      <c r="CU12" s="858">
        <v>0</v>
      </c>
      <c r="CV12" s="859">
        <v>0</v>
      </c>
      <c r="CW12" s="858">
        <v>0</v>
      </c>
      <c r="CX12" s="859">
        <v>0</v>
      </c>
      <c r="CY12" s="858">
        <v>0</v>
      </c>
      <c r="CZ12" s="859">
        <v>0</v>
      </c>
      <c r="DA12" s="858">
        <v>0</v>
      </c>
      <c r="DB12" s="859">
        <v>0</v>
      </c>
      <c r="DC12" s="858">
        <v>0</v>
      </c>
      <c r="DD12" s="859">
        <v>0</v>
      </c>
      <c r="DE12" s="858">
        <v>0</v>
      </c>
      <c r="DF12" s="859">
        <v>0</v>
      </c>
      <c r="DG12" s="858">
        <v>0</v>
      </c>
      <c r="DH12" s="859">
        <v>0</v>
      </c>
      <c r="DI12" s="858">
        <v>0</v>
      </c>
      <c r="DJ12" s="859">
        <v>0</v>
      </c>
      <c r="DK12" s="858">
        <v>0</v>
      </c>
      <c r="DL12" s="859">
        <v>0</v>
      </c>
      <c r="DM12" s="858">
        <v>0</v>
      </c>
      <c r="DN12" s="859">
        <v>0</v>
      </c>
      <c r="DO12" s="858">
        <v>0</v>
      </c>
      <c r="DP12" s="859">
        <v>0</v>
      </c>
      <c r="DQ12" s="860">
        <v>0</v>
      </c>
      <c r="DR12" s="815"/>
      <c r="DS12" s="1147"/>
      <c r="DT12" s="815"/>
      <c r="DU12" s="1149"/>
    </row>
    <row r="13" spans="1:125" outlineLevel="1">
      <c r="A13" s="813" t="str">
        <f t="shared" si="0"/>
        <v>6Save on Energy Retrofit Program</v>
      </c>
      <c r="C13" s="842">
        <v>6</v>
      </c>
      <c r="D13" s="861" t="s">
        <v>118</v>
      </c>
      <c r="E13" s="844">
        <v>2015</v>
      </c>
      <c r="G13" s="845">
        <v>0</v>
      </c>
      <c r="H13" s="846">
        <v>0</v>
      </c>
      <c r="I13" s="847">
        <v>0</v>
      </c>
      <c r="J13" s="846">
        <v>0</v>
      </c>
      <c r="K13" s="847">
        <v>0</v>
      </c>
      <c r="L13" s="846">
        <v>0</v>
      </c>
      <c r="M13" s="847">
        <v>0</v>
      </c>
      <c r="N13" s="846">
        <v>0</v>
      </c>
      <c r="O13" s="847">
        <v>0</v>
      </c>
      <c r="P13" s="846">
        <v>0</v>
      </c>
      <c r="Q13" s="847">
        <v>0</v>
      </c>
      <c r="R13" s="846">
        <v>0</v>
      </c>
      <c r="S13" s="847">
        <v>0</v>
      </c>
      <c r="T13" s="846">
        <v>0</v>
      </c>
      <c r="U13" s="847">
        <v>0</v>
      </c>
      <c r="V13" s="846">
        <v>0</v>
      </c>
      <c r="W13" s="847">
        <v>0</v>
      </c>
      <c r="X13" s="846">
        <v>0</v>
      </c>
      <c r="Y13" s="847">
        <v>0</v>
      </c>
      <c r="Z13" s="846">
        <v>0</v>
      </c>
      <c r="AA13" s="847">
        <v>0</v>
      </c>
      <c r="AB13" s="846">
        <v>0</v>
      </c>
      <c r="AC13" s="847">
        <v>0</v>
      </c>
      <c r="AD13" s="846">
        <v>0</v>
      </c>
      <c r="AE13" s="847">
        <v>0</v>
      </c>
      <c r="AF13" s="848">
        <v>0</v>
      </c>
      <c r="AG13" s="815"/>
      <c r="AH13" s="1155"/>
      <c r="AI13" s="815"/>
      <c r="AJ13" s="845">
        <v>0</v>
      </c>
      <c r="AK13" s="846">
        <v>0</v>
      </c>
      <c r="AL13" s="847">
        <v>0</v>
      </c>
      <c r="AM13" s="846">
        <v>0</v>
      </c>
      <c r="AN13" s="847">
        <v>0</v>
      </c>
      <c r="AO13" s="846">
        <v>0</v>
      </c>
      <c r="AP13" s="847">
        <v>0</v>
      </c>
      <c r="AQ13" s="846">
        <v>0</v>
      </c>
      <c r="AR13" s="847">
        <v>0</v>
      </c>
      <c r="AS13" s="846">
        <v>0</v>
      </c>
      <c r="AT13" s="847">
        <v>0</v>
      </c>
      <c r="AU13" s="846">
        <v>0</v>
      </c>
      <c r="AV13" s="847">
        <v>0</v>
      </c>
      <c r="AW13" s="846">
        <v>0</v>
      </c>
      <c r="AX13" s="847">
        <v>0</v>
      </c>
      <c r="AY13" s="846">
        <v>0</v>
      </c>
      <c r="AZ13" s="847">
        <v>0</v>
      </c>
      <c r="BA13" s="846">
        <v>0</v>
      </c>
      <c r="BB13" s="847">
        <v>0</v>
      </c>
      <c r="BC13" s="846">
        <v>0</v>
      </c>
      <c r="BD13" s="847">
        <v>0</v>
      </c>
      <c r="BE13" s="846">
        <v>0</v>
      </c>
      <c r="BF13" s="847">
        <v>0</v>
      </c>
      <c r="BG13" s="846">
        <v>0</v>
      </c>
      <c r="BH13" s="847">
        <v>0</v>
      </c>
      <c r="BI13" s="848">
        <v>0</v>
      </c>
      <c r="BJ13" s="815"/>
      <c r="BK13" s="1157"/>
      <c r="BL13" s="815"/>
      <c r="BM13" s="1143"/>
      <c r="BN13" s="815"/>
      <c r="BO13" s="845">
        <v>0</v>
      </c>
      <c r="BP13" s="846">
        <v>0</v>
      </c>
      <c r="BQ13" s="847">
        <v>0</v>
      </c>
      <c r="BR13" s="846">
        <v>0</v>
      </c>
      <c r="BS13" s="847">
        <v>0</v>
      </c>
      <c r="BT13" s="846">
        <v>0</v>
      </c>
      <c r="BU13" s="847">
        <v>0</v>
      </c>
      <c r="BV13" s="846">
        <v>0</v>
      </c>
      <c r="BW13" s="847">
        <v>0</v>
      </c>
      <c r="BX13" s="846">
        <v>0</v>
      </c>
      <c r="BY13" s="847">
        <v>0</v>
      </c>
      <c r="BZ13" s="846">
        <v>0</v>
      </c>
      <c r="CA13" s="847">
        <v>0</v>
      </c>
      <c r="CB13" s="846">
        <v>0</v>
      </c>
      <c r="CC13" s="847">
        <v>0</v>
      </c>
      <c r="CD13" s="846">
        <v>0</v>
      </c>
      <c r="CE13" s="847">
        <v>0</v>
      </c>
      <c r="CF13" s="846">
        <v>0</v>
      </c>
      <c r="CG13" s="847">
        <v>0</v>
      </c>
      <c r="CH13" s="846">
        <v>0</v>
      </c>
      <c r="CI13" s="847">
        <v>0</v>
      </c>
      <c r="CJ13" s="846">
        <v>0</v>
      </c>
      <c r="CK13" s="847">
        <v>0</v>
      </c>
      <c r="CL13" s="846">
        <v>0</v>
      </c>
      <c r="CM13" s="847">
        <v>0</v>
      </c>
      <c r="CN13" s="848">
        <v>0</v>
      </c>
      <c r="CO13" s="815"/>
      <c r="CP13" s="1145"/>
      <c r="CQ13" s="815"/>
      <c r="CR13" s="845">
        <v>0</v>
      </c>
      <c r="CS13" s="846">
        <v>0</v>
      </c>
      <c r="CT13" s="847">
        <v>0</v>
      </c>
      <c r="CU13" s="846">
        <v>0</v>
      </c>
      <c r="CV13" s="847">
        <v>0</v>
      </c>
      <c r="CW13" s="846">
        <v>0</v>
      </c>
      <c r="CX13" s="847">
        <v>0</v>
      </c>
      <c r="CY13" s="846">
        <v>0</v>
      </c>
      <c r="CZ13" s="847">
        <v>0</v>
      </c>
      <c r="DA13" s="846">
        <v>0</v>
      </c>
      <c r="DB13" s="847">
        <v>0</v>
      </c>
      <c r="DC13" s="846">
        <v>0</v>
      </c>
      <c r="DD13" s="847">
        <v>0</v>
      </c>
      <c r="DE13" s="846">
        <v>0</v>
      </c>
      <c r="DF13" s="847">
        <v>0</v>
      </c>
      <c r="DG13" s="846">
        <v>0</v>
      </c>
      <c r="DH13" s="847">
        <v>0</v>
      </c>
      <c r="DI13" s="846">
        <v>0</v>
      </c>
      <c r="DJ13" s="847">
        <v>0</v>
      </c>
      <c r="DK13" s="846">
        <v>0</v>
      </c>
      <c r="DL13" s="847">
        <v>0</v>
      </c>
      <c r="DM13" s="846">
        <v>0</v>
      </c>
      <c r="DN13" s="847">
        <v>0</v>
      </c>
      <c r="DO13" s="846">
        <v>0</v>
      </c>
      <c r="DP13" s="847">
        <v>0</v>
      </c>
      <c r="DQ13" s="848">
        <v>0</v>
      </c>
      <c r="DR13" s="815"/>
      <c r="DS13" s="1147"/>
      <c r="DT13" s="815"/>
      <c r="DU13" s="1149"/>
    </row>
    <row r="14" spans="1:125" outlineLevel="1">
      <c r="A14" s="813" t="str">
        <f t="shared" si="0"/>
        <v>7Save on Energy Small Business Lighting Program</v>
      </c>
      <c r="C14" s="849">
        <v>7</v>
      </c>
      <c r="D14" s="862" t="s">
        <v>119</v>
      </c>
      <c r="E14" s="851">
        <v>2015</v>
      </c>
      <c r="G14" s="852">
        <v>0</v>
      </c>
      <c r="H14" s="853">
        <v>0</v>
      </c>
      <c r="I14" s="854">
        <v>0</v>
      </c>
      <c r="J14" s="853">
        <v>0</v>
      </c>
      <c r="K14" s="854">
        <v>0</v>
      </c>
      <c r="L14" s="853">
        <v>0</v>
      </c>
      <c r="M14" s="854">
        <v>0</v>
      </c>
      <c r="N14" s="853">
        <v>0</v>
      </c>
      <c r="O14" s="854">
        <v>0</v>
      </c>
      <c r="P14" s="853">
        <v>0</v>
      </c>
      <c r="Q14" s="854">
        <v>0</v>
      </c>
      <c r="R14" s="853">
        <v>0</v>
      </c>
      <c r="S14" s="854">
        <v>0</v>
      </c>
      <c r="T14" s="853">
        <v>0</v>
      </c>
      <c r="U14" s="854">
        <v>0</v>
      </c>
      <c r="V14" s="853">
        <v>0</v>
      </c>
      <c r="W14" s="854">
        <v>0</v>
      </c>
      <c r="X14" s="853">
        <v>0</v>
      </c>
      <c r="Y14" s="854">
        <v>0</v>
      </c>
      <c r="Z14" s="853">
        <v>0</v>
      </c>
      <c r="AA14" s="854">
        <v>0</v>
      </c>
      <c r="AB14" s="853">
        <v>0</v>
      </c>
      <c r="AC14" s="854">
        <v>0</v>
      </c>
      <c r="AD14" s="853">
        <v>0</v>
      </c>
      <c r="AE14" s="854">
        <v>0</v>
      </c>
      <c r="AF14" s="855">
        <v>0</v>
      </c>
      <c r="AG14" s="815"/>
      <c r="AH14" s="1155"/>
      <c r="AI14" s="815"/>
      <c r="AJ14" s="852">
        <v>0</v>
      </c>
      <c r="AK14" s="853">
        <v>0</v>
      </c>
      <c r="AL14" s="854">
        <v>0</v>
      </c>
      <c r="AM14" s="853">
        <v>0</v>
      </c>
      <c r="AN14" s="854">
        <v>0</v>
      </c>
      <c r="AO14" s="853">
        <v>0</v>
      </c>
      <c r="AP14" s="854">
        <v>0</v>
      </c>
      <c r="AQ14" s="853">
        <v>0</v>
      </c>
      <c r="AR14" s="854">
        <v>0</v>
      </c>
      <c r="AS14" s="853">
        <v>0</v>
      </c>
      <c r="AT14" s="854">
        <v>0</v>
      </c>
      <c r="AU14" s="853">
        <v>0</v>
      </c>
      <c r="AV14" s="854">
        <v>0</v>
      </c>
      <c r="AW14" s="853">
        <v>0</v>
      </c>
      <c r="AX14" s="854">
        <v>0</v>
      </c>
      <c r="AY14" s="853">
        <v>0</v>
      </c>
      <c r="AZ14" s="854">
        <v>0</v>
      </c>
      <c r="BA14" s="853">
        <v>0</v>
      </c>
      <c r="BB14" s="854">
        <v>0</v>
      </c>
      <c r="BC14" s="853">
        <v>0</v>
      </c>
      <c r="BD14" s="854">
        <v>0</v>
      </c>
      <c r="BE14" s="853">
        <v>0</v>
      </c>
      <c r="BF14" s="854">
        <v>0</v>
      </c>
      <c r="BG14" s="853">
        <v>0</v>
      </c>
      <c r="BH14" s="854">
        <v>0</v>
      </c>
      <c r="BI14" s="855">
        <v>0</v>
      </c>
      <c r="BJ14" s="815"/>
      <c r="BK14" s="1157"/>
      <c r="BL14" s="815"/>
      <c r="BM14" s="1143"/>
      <c r="BN14" s="815"/>
      <c r="BO14" s="852">
        <v>0</v>
      </c>
      <c r="BP14" s="853">
        <v>0</v>
      </c>
      <c r="BQ14" s="854">
        <v>0</v>
      </c>
      <c r="BR14" s="853">
        <v>0</v>
      </c>
      <c r="BS14" s="854">
        <v>0</v>
      </c>
      <c r="BT14" s="853">
        <v>0</v>
      </c>
      <c r="BU14" s="854">
        <v>0</v>
      </c>
      <c r="BV14" s="853">
        <v>0</v>
      </c>
      <c r="BW14" s="854">
        <v>0</v>
      </c>
      <c r="BX14" s="853">
        <v>0</v>
      </c>
      <c r="BY14" s="854">
        <v>0</v>
      </c>
      <c r="BZ14" s="853">
        <v>0</v>
      </c>
      <c r="CA14" s="854">
        <v>0</v>
      </c>
      <c r="CB14" s="853">
        <v>0</v>
      </c>
      <c r="CC14" s="854">
        <v>0</v>
      </c>
      <c r="CD14" s="853">
        <v>0</v>
      </c>
      <c r="CE14" s="854">
        <v>0</v>
      </c>
      <c r="CF14" s="853">
        <v>0</v>
      </c>
      <c r="CG14" s="854">
        <v>0</v>
      </c>
      <c r="CH14" s="853">
        <v>0</v>
      </c>
      <c r="CI14" s="854">
        <v>0</v>
      </c>
      <c r="CJ14" s="853">
        <v>0</v>
      </c>
      <c r="CK14" s="854">
        <v>0</v>
      </c>
      <c r="CL14" s="853">
        <v>0</v>
      </c>
      <c r="CM14" s="854">
        <v>0</v>
      </c>
      <c r="CN14" s="855">
        <v>0</v>
      </c>
      <c r="CO14" s="815"/>
      <c r="CP14" s="1145"/>
      <c r="CQ14" s="815"/>
      <c r="CR14" s="852">
        <v>0</v>
      </c>
      <c r="CS14" s="853">
        <v>0</v>
      </c>
      <c r="CT14" s="854">
        <v>0</v>
      </c>
      <c r="CU14" s="853">
        <v>0</v>
      </c>
      <c r="CV14" s="854">
        <v>0</v>
      </c>
      <c r="CW14" s="853">
        <v>0</v>
      </c>
      <c r="CX14" s="854">
        <v>0</v>
      </c>
      <c r="CY14" s="853">
        <v>0</v>
      </c>
      <c r="CZ14" s="854">
        <v>0</v>
      </c>
      <c r="DA14" s="853">
        <v>0</v>
      </c>
      <c r="DB14" s="854">
        <v>0</v>
      </c>
      <c r="DC14" s="853">
        <v>0</v>
      </c>
      <c r="DD14" s="854">
        <v>0</v>
      </c>
      <c r="DE14" s="853">
        <v>0</v>
      </c>
      <c r="DF14" s="854">
        <v>0</v>
      </c>
      <c r="DG14" s="853">
        <v>0</v>
      </c>
      <c r="DH14" s="854">
        <v>0</v>
      </c>
      <c r="DI14" s="853">
        <v>0</v>
      </c>
      <c r="DJ14" s="854">
        <v>0</v>
      </c>
      <c r="DK14" s="853">
        <v>0</v>
      </c>
      <c r="DL14" s="854">
        <v>0</v>
      </c>
      <c r="DM14" s="853">
        <v>0</v>
      </c>
      <c r="DN14" s="854">
        <v>0</v>
      </c>
      <c r="DO14" s="853">
        <v>0</v>
      </c>
      <c r="DP14" s="854">
        <v>0</v>
      </c>
      <c r="DQ14" s="855">
        <v>0</v>
      </c>
      <c r="DR14" s="815"/>
      <c r="DS14" s="1147"/>
      <c r="DT14" s="815"/>
      <c r="DU14" s="1149"/>
    </row>
    <row r="15" spans="1:125" outlineLevel="1">
      <c r="A15" s="813" t="str">
        <f t="shared" si="0"/>
        <v>8Save on Energy High Performance New Construction Program</v>
      </c>
      <c r="C15" s="842">
        <v>8</v>
      </c>
      <c r="D15" s="861" t="s">
        <v>120</v>
      </c>
      <c r="E15" s="844">
        <v>2015</v>
      </c>
      <c r="G15" s="863">
        <v>0</v>
      </c>
      <c r="H15" s="864">
        <v>0</v>
      </c>
      <c r="I15" s="865">
        <v>0</v>
      </c>
      <c r="J15" s="864">
        <v>0</v>
      </c>
      <c r="K15" s="865">
        <v>0</v>
      </c>
      <c r="L15" s="864">
        <v>0</v>
      </c>
      <c r="M15" s="865">
        <v>0</v>
      </c>
      <c r="N15" s="864">
        <v>0</v>
      </c>
      <c r="O15" s="865">
        <v>0</v>
      </c>
      <c r="P15" s="864">
        <v>0</v>
      </c>
      <c r="Q15" s="865">
        <v>0</v>
      </c>
      <c r="R15" s="864">
        <v>0</v>
      </c>
      <c r="S15" s="865">
        <v>0</v>
      </c>
      <c r="T15" s="864">
        <v>0</v>
      </c>
      <c r="U15" s="865">
        <v>0</v>
      </c>
      <c r="V15" s="864">
        <v>0</v>
      </c>
      <c r="W15" s="865">
        <v>0</v>
      </c>
      <c r="X15" s="864">
        <v>0</v>
      </c>
      <c r="Y15" s="865">
        <v>0</v>
      </c>
      <c r="Z15" s="864">
        <v>0</v>
      </c>
      <c r="AA15" s="865">
        <v>0</v>
      </c>
      <c r="AB15" s="864">
        <v>0</v>
      </c>
      <c r="AC15" s="865">
        <v>0</v>
      </c>
      <c r="AD15" s="864">
        <v>0</v>
      </c>
      <c r="AE15" s="865">
        <v>0</v>
      </c>
      <c r="AF15" s="866">
        <v>0</v>
      </c>
      <c r="AG15" s="815"/>
      <c r="AH15" s="1155"/>
      <c r="AI15" s="815"/>
      <c r="AJ15" s="863">
        <v>0</v>
      </c>
      <c r="AK15" s="864">
        <v>0</v>
      </c>
      <c r="AL15" s="865">
        <v>0</v>
      </c>
      <c r="AM15" s="864">
        <v>0</v>
      </c>
      <c r="AN15" s="865">
        <v>0</v>
      </c>
      <c r="AO15" s="864">
        <v>0</v>
      </c>
      <c r="AP15" s="865">
        <v>0</v>
      </c>
      <c r="AQ15" s="864">
        <v>0</v>
      </c>
      <c r="AR15" s="865">
        <v>0</v>
      </c>
      <c r="AS15" s="864">
        <v>0</v>
      </c>
      <c r="AT15" s="865">
        <v>0</v>
      </c>
      <c r="AU15" s="864">
        <v>0</v>
      </c>
      <c r="AV15" s="865">
        <v>0</v>
      </c>
      <c r="AW15" s="864">
        <v>0</v>
      </c>
      <c r="AX15" s="865">
        <v>0</v>
      </c>
      <c r="AY15" s="864">
        <v>0</v>
      </c>
      <c r="AZ15" s="865">
        <v>0</v>
      </c>
      <c r="BA15" s="864">
        <v>0</v>
      </c>
      <c r="BB15" s="865">
        <v>0</v>
      </c>
      <c r="BC15" s="864">
        <v>0</v>
      </c>
      <c r="BD15" s="865">
        <v>0</v>
      </c>
      <c r="BE15" s="864">
        <v>0</v>
      </c>
      <c r="BF15" s="865">
        <v>0</v>
      </c>
      <c r="BG15" s="864">
        <v>0</v>
      </c>
      <c r="BH15" s="865">
        <v>0</v>
      </c>
      <c r="BI15" s="866">
        <v>0</v>
      </c>
      <c r="BJ15" s="815"/>
      <c r="BK15" s="1157"/>
      <c r="BL15" s="815"/>
      <c r="BM15" s="1143"/>
      <c r="BN15" s="815"/>
      <c r="BO15" s="863">
        <v>0</v>
      </c>
      <c r="BP15" s="864">
        <v>0</v>
      </c>
      <c r="BQ15" s="865">
        <v>0</v>
      </c>
      <c r="BR15" s="864">
        <v>0</v>
      </c>
      <c r="BS15" s="865">
        <v>0</v>
      </c>
      <c r="BT15" s="864">
        <v>0</v>
      </c>
      <c r="BU15" s="865">
        <v>0</v>
      </c>
      <c r="BV15" s="864">
        <v>0</v>
      </c>
      <c r="BW15" s="865">
        <v>0</v>
      </c>
      <c r="BX15" s="864">
        <v>0</v>
      </c>
      <c r="BY15" s="865">
        <v>0</v>
      </c>
      <c r="BZ15" s="864">
        <v>0</v>
      </c>
      <c r="CA15" s="865">
        <v>0</v>
      </c>
      <c r="CB15" s="864">
        <v>0</v>
      </c>
      <c r="CC15" s="865">
        <v>0</v>
      </c>
      <c r="CD15" s="864">
        <v>0</v>
      </c>
      <c r="CE15" s="865">
        <v>0</v>
      </c>
      <c r="CF15" s="864">
        <v>0</v>
      </c>
      <c r="CG15" s="865">
        <v>0</v>
      </c>
      <c r="CH15" s="864">
        <v>0</v>
      </c>
      <c r="CI15" s="865">
        <v>0</v>
      </c>
      <c r="CJ15" s="864">
        <v>0</v>
      </c>
      <c r="CK15" s="865">
        <v>0</v>
      </c>
      <c r="CL15" s="864">
        <v>0</v>
      </c>
      <c r="CM15" s="865">
        <v>0</v>
      </c>
      <c r="CN15" s="866">
        <v>0</v>
      </c>
      <c r="CO15" s="815"/>
      <c r="CP15" s="1145"/>
      <c r="CQ15" s="815"/>
      <c r="CR15" s="863">
        <v>0</v>
      </c>
      <c r="CS15" s="864">
        <v>0</v>
      </c>
      <c r="CT15" s="865">
        <v>0</v>
      </c>
      <c r="CU15" s="864">
        <v>0</v>
      </c>
      <c r="CV15" s="865">
        <v>0</v>
      </c>
      <c r="CW15" s="864">
        <v>0</v>
      </c>
      <c r="CX15" s="865">
        <v>0</v>
      </c>
      <c r="CY15" s="864">
        <v>0</v>
      </c>
      <c r="CZ15" s="865">
        <v>0</v>
      </c>
      <c r="DA15" s="864">
        <v>0</v>
      </c>
      <c r="DB15" s="865">
        <v>0</v>
      </c>
      <c r="DC15" s="864">
        <v>0</v>
      </c>
      <c r="DD15" s="865">
        <v>0</v>
      </c>
      <c r="DE15" s="864">
        <v>0</v>
      </c>
      <c r="DF15" s="865">
        <v>0</v>
      </c>
      <c r="DG15" s="864">
        <v>0</v>
      </c>
      <c r="DH15" s="865">
        <v>0</v>
      </c>
      <c r="DI15" s="864">
        <v>0</v>
      </c>
      <c r="DJ15" s="865">
        <v>0</v>
      </c>
      <c r="DK15" s="864">
        <v>0</v>
      </c>
      <c r="DL15" s="865">
        <v>0</v>
      </c>
      <c r="DM15" s="864">
        <v>0</v>
      </c>
      <c r="DN15" s="865">
        <v>0</v>
      </c>
      <c r="DO15" s="864">
        <v>0</v>
      </c>
      <c r="DP15" s="865">
        <v>0</v>
      </c>
      <c r="DQ15" s="866">
        <v>0</v>
      </c>
      <c r="DR15" s="815"/>
      <c r="DS15" s="1147"/>
      <c r="DT15" s="815"/>
      <c r="DU15" s="1149"/>
    </row>
    <row r="16" spans="1:125" outlineLevel="1">
      <c r="A16" s="813" t="str">
        <f t="shared" si="0"/>
        <v>9Save on Energy Existing Building Commissioning Program</v>
      </c>
      <c r="C16" s="849">
        <v>9</v>
      </c>
      <c r="D16" s="862" t="s">
        <v>121</v>
      </c>
      <c r="E16" s="851">
        <v>2015</v>
      </c>
      <c r="G16" s="852">
        <v>0</v>
      </c>
      <c r="H16" s="853">
        <v>0</v>
      </c>
      <c r="I16" s="854">
        <v>0</v>
      </c>
      <c r="J16" s="853">
        <v>0</v>
      </c>
      <c r="K16" s="854">
        <v>0</v>
      </c>
      <c r="L16" s="853">
        <v>0</v>
      </c>
      <c r="M16" s="854">
        <v>0</v>
      </c>
      <c r="N16" s="853">
        <v>0</v>
      </c>
      <c r="O16" s="854">
        <v>0</v>
      </c>
      <c r="P16" s="853">
        <v>0</v>
      </c>
      <c r="Q16" s="854">
        <v>0</v>
      </c>
      <c r="R16" s="853">
        <v>0</v>
      </c>
      <c r="S16" s="854">
        <v>0</v>
      </c>
      <c r="T16" s="853">
        <v>0</v>
      </c>
      <c r="U16" s="854">
        <v>0</v>
      </c>
      <c r="V16" s="853">
        <v>0</v>
      </c>
      <c r="W16" s="854">
        <v>0</v>
      </c>
      <c r="X16" s="853">
        <v>0</v>
      </c>
      <c r="Y16" s="854">
        <v>0</v>
      </c>
      <c r="Z16" s="853">
        <v>0</v>
      </c>
      <c r="AA16" s="854">
        <v>0</v>
      </c>
      <c r="AB16" s="853">
        <v>0</v>
      </c>
      <c r="AC16" s="854">
        <v>0</v>
      </c>
      <c r="AD16" s="853">
        <v>0</v>
      </c>
      <c r="AE16" s="854">
        <v>0</v>
      </c>
      <c r="AF16" s="855">
        <v>0</v>
      </c>
      <c r="AG16" s="815"/>
      <c r="AH16" s="1155"/>
      <c r="AI16" s="815"/>
      <c r="AJ16" s="852">
        <v>0</v>
      </c>
      <c r="AK16" s="853">
        <v>0</v>
      </c>
      <c r="AL16" s="854">
        <v>0</v>
      </c>
      <c r="AM16" s="853">
        <v>0</v>
      </c>
      <c r="AN16" s="854">
        <v>0</v>
      </c>
      <c r="AO16" s="853">
        <v>0</v>
      </c>
      <c r="AP16" s="854">
        <v>0</v>
      </c>
      <c r="AQ16" s="853">
        <v>0</v>
      </c>
      <c r="AR16" s="854">
        <v>0</v>
      </c>
      <c r="AS16" s="853">
        <v>0</v>
      </c>
      <c r="AT16" s="854">
        <v>0</v>
      </c>
      <c r="AU16" s="853">
        <v>0</v>
      </c>
      <c r="AV16" s="854">
        <v>0</v>
      </c>
      <c r="AW16" s="853">
        <v>0</v>
      </c>
      <c r="AX16" s="854">
        <v>0</v>
      </c>
      <c r="AY16" s="853">
        <v>0</v>
      </c>
      <c r="AZ16" s="854">
        <v>0</v>
      </c>
      <c r="BA16" s="853">
        <v>0</v>
      </c>
      <c r="BB16" s="854">
        <v>0</v>
      </c>
      <c r="BC16" s="853">
        <v>0</v>
      </c>
      <c r="BD16" s="854">
        <v>0</v>
      </c>
      <c r="BE16" s="853">
        <v>0</v>
      </c>
      <c r="BF16" s="854">
        <v>0</v>
      </c>
      <c r="BG16" s="853">
        <v>0</v>
      </c>
      <c r="BH16" s="854">
        <v>0</v>
      </c>
      <c r="BI16" s="855">
        <v>0</v>
      </c>
      <c r="BJ16" s="815"/>
      <c r="BK16" s="1157"/>
      <c r="BL16" s="815"/>
      <c r="BM16" s="1143"/>
      <c r="BN16" s="815"/>
      <c r="BO16" s="852">
        <v>0</v>
      </c>
      <c r="BP16" s="853">
        <v>0</v>
      </c>
      <c r="BQ16" s="854">
        <v>0</v>
      </c>
      <c r="BR16" s="853">
        <v>0</v>
      </c>
      <c r="BS16" s="854">
        <v>0</v>
      </c>
      <c r="BT16" s="853">
        <v>0</v>
      </c>
      <c r="BU16" s="854">
        <v>0</v>
      </c>
      <c r="BV16" s="853">
        <v>0</v>
      </c>
      <c r="BW16" s="854">
        <v>0</v>
      </c>
      <c r="BX16" s="853">
        <v>0</v>
      </c>
      <c r="BY16" s="854">
        <v>0</v>
      </c>
      <c r="BZ16" s="853">
        <v>0</v>
      </c>
      <c r="CA16" s="854">
        <v>0</v>
      </c>
      <c r="CB16" s="853">
        <v>0</v>
      </c>
      <c r="CC16" s="854">
        <v>0</v>
      </c>
      <c r="CD16" s="853">
        <v>0</v>
      </c>
      <c r="CE16" s="854">
        <v>0</v>
      </c>
      <c r="CF16" s="853">
        <v>0</v>
      </c>
      <c r="CG16" s="854">
        <v>0</v>
      </c>
      <c r="CH16" s="853">
        <v>0</v>
      </c>
      <c r="CI16" s="854">
        <v>0</v>
      </c>
      <c r="CJ16" s="853">
        <v>0</v>
      </c>
      <c r="CK16" s="854">
        <v>0</v>
      </c>
      <c r="CL16" s="853">
        <v>0</v>
      </c>
      <c r="CM16" s="854">
        <v>0</v>
      </c>
      <c r="CN16" s="855">
        <v>0</v>
      </c>
      <c r="CO16" s="815"/>
      <c r="CP16" s="1145"/>
      <c r="CQ16" s="815"/>
      <c r="CR16" s="852">
        <v>0</v>
      </c>
      <c r="CS16" s="853">
        <v>0</v>
      </c>
      <c r="CT16" s="854">
        <v>0</v>
      </c>
      <c r="CU16" s="853">
        <v>0</v>
      </c>
      <c r="CV16" s="854">
        <v>0</v>
      </c>
      <c r="CW16" s="853">
        <v>0</v>
      </c>
      <c r="CX16" s="854">
        <v>0</v>
      </c>
      <c r="CY16" s="853">
        <v>0</v>
      </c>
      <c r="CZ16" s="854">
        <v>0</v>
      </c>
      <c r="DA16" s="853">
        <v>0</v>
      </c>
      <c r="DB16" s="854">
        <v>0</v>
      </c>
      <c r="DC16" s="853">
        <v>0</v>
      </c>
      <c r="DD16" s="854">
        <v>0</v>
      </c>
      <c r="DE16" s="853">
        <v>0</v>
      </c>
      <c r="DF16" s="854">
        <v>0</v>
      </c>
      <c r="DG16" s="853">
        <v>0</v>
      </c>
      <c r="DH16" s="854">
        <v>0</v>
      </c>
      <c r="DI16" s="853">
        <v>0</v>
      </c>
      <c r="DJ16" s="854">
        <v>0</v>
      </c>
      <c r="DK16" s="853">
        <v>0</v>
      </c>
      <c r="DL16" s="854">
        <v>0</v>
      </c>
      <c r="DM16" s="853">
        <v>0</v>
      </c>
      <c r="DN16" s="854">
        <v>0</v>
      </c>
      <c r="DO16" s="853">
        <v>0</v>
      </c>
      <c r="DP16" s="854">
        <v>0</v>
      </c>
      <c r="DQ16" s="855">
        <v>0</v>
      </c>
      <c r="DR16" s="815"/>
      <c r="DS16" s="1147"/>
      <c r="DT16" s="815"/>
      <c r="DU16" s="1149"/>
    </row>
    <row r="17" spans="1:125" outlineLevel="1">
      <c r="A17" s="813" t="str">
        <f t="shared" si="0"/>
        <v>10Save on Energy Process &amp; Systems Upgrades Program</v>
      </c>
      <c r="C17" s="842">
        <v>10</v>
      </c>
      <c r="D17" s="861" t="s">
        <v>122</v>
      </c>
      <c r="E17" s="844">
        <v>2015</v>
      </c>
      <c r="G17" s="863">
        <v>0</v>
      </c>
      <c r="H17" s="864">
        <v>0</v>
      </c>
      <c r="I17" s="865">
        <v>0</v>
      </c>
      <c r="J17" s="864">
        <v>0</v>
      </c>
      <c r="K17" s="865">
        <v>0</v>
      </c>
      <c r="L17" s="864">
        <v>0</v>
      </c>
      <c r="M17" s="865">
        <v>0</v>
      </c>
      <c r="N17" s="864">
        <v>0</v>
      </c>
      <c r="O17" s="865">
        <v>0</v>
      </c>
      <c r="P17" s="864">
        <v>0</v>
      </c>
      <c r="Q17" s="865">
        <v>0</v>
      </c>
      <c r="R17" s="864">
        <v>0</v>
      </c>
      <c r="S17" s="865">
        <v>0</v>
      </c>
      <c r="T17" s="864">
        <v>0</v>
      </c>
      <c r="U17" s="865">
        <v>0</v>
      </c>
      <c r="V17" s="864">
        <v>0</v>
      </c>
      <c r="W17" s="865">
        <v>0</v>
      </c>
      <c r="X17" s="864">
        <v>0</v>
      </c>
      <c r="Y17" s="865">
        <v>0</v>
      </c>
      <c r="Z17" s="864">
        <v>0</v>
      </c>
      <c r="AA17" s="865">
        <v>0</v>
      </c>
      <c r="AB17" s="864">
        <v>0</v>
      </c>
      <c r="AC17" s="865">
        <v>0</v>
      </c>
      <c r="AD17" s="864">
        <v>0</v>
      </c>
      <c r="AE17" s="865">
        <v>0</v>
      </c>
      <c r="AF17" s="866">
        <v>0</v>
      </c>
      <c r="AG17" s="815"/>
      <c r="AH17" s="1155"/>
      <c r="AI17" s="815"/>
      <c r="AJ17" s="863">
        <v>0</v>
      </c>
      <c r="AK17" s="864">
        <v>0</v>
      </c>
      <c r="AL17" s="865">
        <v>0</v>
      </c>
      <c r="AM17" s="864">
        <v>0</v>
      </c>
      <c r="AN17" s="865">
        <v>0</v>
      </c>
      <c r="AO17" s="864">
        <v>0</v>
      </c>
      <c r="AP17" s="865">
        <v>0</v>
      </c>
      <c r="AQ17" s="864">
        <v>0</v>
      </c>
      <c r="AR17" s="865">
        <v>0</v>
      </c>
      <c r="AS17" s="864">
        <v>0</v>
      </c>
      <c r="AT17" s="865">
        <v>0</v>
      </c>
      <c r="AU17" s="864">
        <v>0</v>
      </c>
      <c r="AV17" s="865">
        <v>0</v>
      </c>
      <c r="AW17" s="864">
        <v>0</v>
      </c>
      <c r="AX17" s="865">
        <v>0</v>
      </c>
      <c r="AY17" s="864">
        <v>0</v>
      </c>
      <c r="AZ17" s="865">
        <v>0</v>
      </c>
      <c r="BA17" s="864">
        <v>0</v>
      </c>
      <c r="BB17" s="865">
        <v>0</v>
      </c>
      <c r="BC17" s="864">
        <v>0</v>
      </c>
      <c r="BD17" s="865">
        <v>0</v>
      </c>
      <c r="BE17" s="864">
        <v>0</v>
      </c>
      <c r="BF17" s="865">
        <v>0</v>
      </c>
      <c r="BG17" s="864">
        <v>0</v>
      </c>
      <c r="BH17" s="865">
        <v>0</v>
      </c>
      <c r="BI17" s="866">
        <v>0</v>
      </c>
      <c r="BJ17" s="815"/>
      <c r="BK17" s="1157"/>
      <c r="BL17" s="815"/>
      <c r="BM17" s="1143"/>
      <c r="BN17" s="815"/>
      <c r="BO17" s="863">
        <v>0</v>
      </c>
      <c r="BP17" s="864">
        <v>0</v>
      </c>
      <c r="BQ17" s="865">
        <v>0</v>
      </c>
      <c r="BR17" s="864">
        <v>0</v>
      </c>
      <c r="BS17" s="865">
        <v>0</v>
      </c>
      <c r="BT17" s="864">
        <v>0</v>
      </c>
      <c r="BU17" s="865">
        <v>0</v>
      </c>
      <c r="BV17" s="864">
        <v>0</v>
      </c>
      <c r="BW17" s="865">
        <v>0</v>
      </c>
      <c r="BX17" s="864">
        <v>0</v>
      </c>
      <c r="BY17" s="865">
        <v>0</v>
      </c>
      <c r="BZ17" s="864">
        <v>0</v>
      </c>
      <c r="CA17" s="865">
        <v>0</v>
      </c>
      <c r="CB17" s="864">
        <v>0</v>
      </c>
      <c r="CC17" s="865">
        <v>0</v>
      </c>
      <c r="CD17" s="864">
        <v>0</v>
      </c>
      <c r="CE17" s="865">
        <v>0</v>
      </c>
      <c r="CF17" s="864">
        <v>0</v>
      </c>
      <c r="CG17" s="865">
        <v>0</v>
      </c>
      <c r="CH17" s="864">
        <v>0</v>
      </c>
      <c r="CI17" s="865">
        <v>0</v>
      </c>
      <c r="CJ17" s="864">
        <v>0</v>
      </c>
      <c r="CK17" s="865">
        <v>0</v>
      </c>
      <c r="CL17" s="864">
        <v>0</v>
      </c>
      <c r="CM17" s="865">
        <v>0</v>
      </c>
      <c r="CN17" s="866">
        <v>0</v>
      </c>
      <c r="CO17" s="815"/>
      <c r="CP17" s="1145"/>
      <c r="CQ17" s="815"/>
      <c r="CR17" s="863">
        <v>0</v>
      </c>
      <c r="CS17" s="864">
        <v>0</v>
      </c>
      <c r="CT17" s="865">
        <v>0</v>
      </c>
      <c r="CU17" s="864">
        <v>0</v>
      </c>
      <c r="CV17" s="865">
        <v>0</v>
      </c>
      <c r="CW17" s="864">
        <v>0</v>
      </c>
      <c r="CX17" s="865">
        <v>0</v>
      </c>
      <c r="CY17" s="864">
        <v>0</v>
      </c>
      <c r="CZ17" s="865">
        <v>0</v>
      </c>
      <c r="DA17" s="864">
        <v>0</v>
      </c>
      <c r="DB17" s="865">
        <v>0</v>
      </c>
      <c r="DC17" s="864">
        <v>0</v>
      </c>
      <c r="DD17" s="865">
        <v>0</v>
      </c>
      <c r="DE17" s="864">
        <v>0</v>
      </c>
      <c r="DF17" s="865">
        <v>0</v>
      </c>
      <c r="DG17" s="864">
        <v>0</v>
      </c>
      <c r="DH17" s="865">
        <v>0</v>
      </c>
      <c r="DI17" s="864">
        <v>0</v>
      </c>
      <c r="DJ17" s="865">
        <v>0</v>
      </c>
      <c r="DK17" s="864">
        <v>0</v>
      </c>
      <c r="DL17" s="865">
        <v>0</v>
      </c>
      <c r="DM17" s="864">
        <v>0</v>
      </c>
      <c r="DN17" s="865">
        <v>0</v>
      </c>
      <c r="DO17" s="864">
        <v>0</v>
      </c>
      <c r="DP17" s="865">
        <v>0</v>
      </c>
      <c r="DQ17" s="866">
        <v>0</v>
      </c>
      <c r="DR17" s="815"/>
      <c r="DS17" s="1147"/>
      <c r="DT17" s="815"/>
      <c r="DU17" s="1149"/>
    </row>
    <row r="18" spans="1:125" outlineLevel="1">
      <c r="A18" s="813" t="str">
        <f t="shared" si="0"/>
        <v>11Save on Energy Energy Manager Program</v>
      </c>
      <c r="C18" s="849">
        <v>11</v>
      </c>
      <c r="D18" s="862" t="s">
        <v>124</v>
      </c>
      <c r="E18" s="851">
        <v>2015</v>
      </c>
      <c r="G18" s="852">
        <v>0</v>
      </c>
      <c r="H18" s="853">
        <v>0</v>
      </c>
      <c r="I18" s="854">
        <v>0</v>
      </c>
      <c r="J18" s="853">
        <v>0</v>
      </c>
      <c r="K18" s="854">
        <v>0</v>
      </c>
      <c r="L18" s="853">
        <v>0</v>
      </c>
      <c r="M18" s="854">
        <v>0</v>
      </c>
      <c r="N18" s="853">
        <v>0</v>
      </c>
      <c r="O18" s="854">
        <v>0</v>
      </c>
      <c r="P18" s="853">
        <v>0</v>
      </c>
      <c r="Q18" s="854">
        <v>0</v>
      </c>
      <c r="R18" s="853">
        <v>0</v>
      </c>
      <c r="S18" s="854">
        <v>0</v>
      </c>
      <c r="T18" s="853">
        <v>0</v>
      </c>
      <c r="U18" s="854">
        <v>0</v>
      </c>
      <c r="V18" s="853">
        <v>0</v>
      </c>
      <c r="W18" s="854">
        <v>0</v>
      </c>
      <c r="X18" s="853">
        <v>0</v>
      </c>
      <c r="Y18" s="854">
        <v>0</v>
      </c>
      <c r="Z18" s="853">
        <v>0</v>
      </c>
      <c r="AA18" s="854">
        <v>0</v>
      </c>
      <c r="AB18" s="853">
        <v>0</v>
      </c>
      <c r="AC18" s="854">
        <v>0</v>
      </c>
      <c r="AD18" s="853">
        <v>0</v>
      </c>
      <c r="AE18" s="854">
        <v>0</v>
      </c>
      <c r="AF18" s="855">
        <v>0</v>
      </c>
      <c r="AG18" s="815"/>
      <c r="AH18" s="1155"/>
      <c r="AI18" s="815"/>
      <c r="AJ18" s="852">
        <v>0</v>
      </c>
      <c r="AK18" s="853">
        <v>0</v>
      </c>
      <c r="AL18" s="854">
        <v>0</v>
      </c>
      <c r="AM18" s="853">
        <v>0</v>
      </c>
      <c r="AN18" s="854">
        <v>0</v>
      </c>
      <c r="AO18" s="853">
        <v>0</v>
      </c>
      <c r="AP18" s="854">
        <v>0</v>
      </c>
      <c r="AQ18" s="853">
        <v>0</v>
      </c>
      <c r="AR18" s="854">
        <v>0</v>
      </c>
      <c r="AS18" s="853">
        <v>0</v>
      </c>
      <c r="AT18" s="854">
        <v>0</v>
      </c>
      <c r="AU18" s="853">
        <v>0</v>
      </c>
      <c r="AV18" s="854">
        <v>0</v>
      </c>
      <c r="AW18" s="853">
        <v>0</v>
      </c>
      <c r="AX18" s="854">
        <v>0</v>
      </c>
      <c r="AY18" s="853">
        <v>0</v>
      </c>
      <c r="AZ18" s="854">
        <v>0</v>
      </c>
      <c r="BA18" s="853">
        <v>0</v>
      </c>
      <c r="BB18" s="854">
        <v>0</v>
      </c>
      <c r="BC18" s="853">
        <v>0</v>
      </c>
      <c r="BD18" s="854">
        <v>0</v>
      </c>
      <c r="BE18" s="853">
        <v>0</v>
      </c>
      <c r="BF18" s="854">
        <v>0</v>
      </c>
      <c r="BG18" s="853">
        <v>0</v>
      </c>
      <c r="BH18" s="854">
        <v>0</v>
      </c>
      <c r="BI18" s="855">
        <v>0</v>
      </c>
      <c r="BJ18" s="815"/>
      <c r="BK18" s="1157"/>
      <c r="BL18" s="815"/>
      <c r="BM18" s="1143"/>
      <c r="BN18" s="815"/>
      <c r="BO18" s="852">
        <v>0</v>
      </c>
      <c r="BP18" s="853">
        <v>0</v>
      </c>
      <c r="BQ18" s="854">
        <v>0</v>
      </c>
      <c r="BR18" s="853">
        <v>0</v>
      </c>
      <c r="BS18" s="854">
        <v>0</v>
      </c>
      <c r="BT18" s="853">
        <v>0</v>
      </c>
      <c r="BU18" s="854">
        <v>0</v>
      </c>
      <c r="BV18" s="853">
        <v>0</v>
      </c>
      <c r="BW18" s="854">
        <v>0</v>
      </c>
      <c r="BX18" s="853">
        <v>0</v>
      </c>
      <c r="BY18" s="854">
        <v>0</v>
      </c>
      <c r="BZ18" s="853">
        <v>0</v>
      </c>
      <c r="CA18" s="854">
        <v>0</v>
      </c>
      <c r="CB18" s="853">
        <v>0</v>
      </c>
      <c r="CC18" s="854">
        <v>0</v>
      </c>
      <c r="CD18" s="853">
        <v>0</v>
      </c>
      <c r="CE18" s="854">
        <v>0</v>
      </c>
      <c r="CF18" s="853">
        <v>0</v>
      </c>
      <c r="CG18" s="854">
        <v>0</v>
      </c>
      <c r="CH18" s="853">
        <v>0</v>
      </c>
      <c r="CI18" s="854">
        <v>0</v>
      </c>
      <c r="CJ18" s="853">
        <v>0</v>
      </c>
      <c r="CK18" s="854">
        <v>0</v>
      </c>
      <c r="CL18" s="853">
        <v>0</v>
      </c>
      <c r="CM18" s="854">
        <v>0</v>
      </c>
      <c r="CN18" s="855">
        <v>0</v>
      </c>
      <c r="CO18" s="815"/>
      <c r="CP18" s="1145"/>
      <c r="CQ18" s="815"/>
      <c r="CR18" s="852">
        <v>0</v>
      </c>
      <c r="CS18" s="853">
        <v>0</v>
      </c>
      <c r="CT18" s="854">
        <v>0</v>
      </c>
      <c r="CU18" s="853">
        <v>0</v>
      </c>
      <c r="CV18" s="854">
        <v>0</v>
      </c>
      <c r="CW18" s="853">
        <v>0</v>
      </c>
      <c r="CX18" s="854">
        <v>0</v>
      </c>
      <c r="CY18" s="853">
        <v>0</v>
      </c>
      <c r="CZ18" s="854">
        <v>0</v>
      </c>
      <c r="DA18" s="853">
        <v>0</v>
      </c>
      <c r="DB18" s="854">
        <v>0</v>
      </c>
      <c r="DC18" s="853">
        <v>0</v>
      </c>
      <c r="DD18" s="854">
        <v>0</v>
      </c>
      <c r="DE18" s="853">
        <v>0</v>
      </c>
      <c r="DF18" s="854">
        <v>0</v>
      </c>
      <c r="DG18" s="853">
        <v>0</v>
      </c>
      <c r="DH18" s="854">
        <v>0</v>
      </c>
      <c r="DI18" s="853">
        <v>0</v>
      </c>
      <c r="DJ18" s="854">
        <v>0</v>
      </c>
      <c r="DK18" s="853">
        <v>0</v>
      </c>
      <c r="DL18" s="854">
        <v>0</v>
      </c>
      <c r="DM18" s="853">
        <v>0</v>
      </c>
      <c r="DN18" s="854">
        <v>0</v>
      </c>
      <c r="DO18" s="853">
        <v>0</v>
      </c>
      <c r="DP18" s="854">
        <v>0</v>
      </c>
      <c r="DQ18" s="855">
        <v>0</v>
      </c>
      <c r="DR18" s="815"/>
      <c r="DS18" s="1147"/>
      <c r="DT18" s="815"/>
      <c r="DU18" s="1149"/>
    </row>
    <row r="19" spans="1:125" outlineLevel="1">
      <c r="A19" s="813" t="str">
        <f t="shared" si="0"/>
        <v>12Save on Energy Monitoring &amp; Targeting Program</v>
      </c>
      <c r="C19" s="867">
        <v>12</v>
      </c>
      <c r="D19" s="868" t="s">
        <v>123</v>
      </c>
      <c r="E19" s="869">
        <v>2015</v>
      </c>
      <c r="G19" s="870">
        <v>0</v>
      </c>
      <c r="H19" s="871">
        <v>0</v>
      </c>
      <c r="I19" s="872">
        <v>0</v>
      </c>
      <c r="J19" s="871">
        <v>0</v>
      </c>
      <c r="K19" s="872">
        <v>0</v>
      </c>
      <c r="L19" s="871">
        <v>0</v>
      </c>
      <c r="M19" s="872">
        <v>0</v>
      </c>
      <c r="N19" s="871">
        <v>0</v>
      </c>
      <c r="O19" s="872">
        <v>0</v>
      </c>
      <c r="P19" s="871">
        <v>0</v>
      </c>
      <c r="Q19" s="872">
        <v>0</v>
      </c>
      <c r="R19" s="871">
        <v>0</v>
      </c>
      <c r="S19" s="872">
        <v>0</v>
      </c>
      <c r="T19" s="871">
        <v>0</v>
      </c>
      <c r="U19" s="872">
        <v>0</v>
      </c>
      <c r="V19" s="871">
        <v>0</v>
      </c>
      <c r="W19" s="872">
        <v>0</v>
      </c>
      <c r="X19" s="871">
        <v>0</v>
      </c>
      <c r="Y19" s="872">
        <v>0</v>
      </c>
      <c r="Z19" s="871">
        <v>0</v>
      </c>
      <c r="AA19" s="872">
        <v>0</v>
      </c>
      <c r="AB19" s="871">
        <v>0</v>
      </c>
      <c r="AC19" s="872">
        <v>0</v>
      </c>
      <c r="AD19" s="871">
        <v>0</v>
      </c>
      <c r="AE19" s="872">
        <v>0</v>
      </c>
      <c r="AF19" s="873">
        <v>0</v>
      </c>
      <c r="AG19" s="815"/>
      <c r="AH19" s="1155"/>
      <c r="AI19" s="815"/>
      <c r="AJ19" s="870">
        <v>0</v>
      </c>
      <c r="AK19" s="871">
        <v>0</v>
      </c>
      <c r="AL19" s="872">
        <v>0</v>
      </c>
      <c r="AM19" s="871">
        <v>0</v>
      </c>
      <c r="AN19" s="872">
        <v>0</v>
      </c>
      <c r="AO19" s="871">
        <v>0</v>
      </c>
      <c r="AP19" s="872">
        <v>0</v>
      </c>
      <c r="AQ19" s="871">
        <v>0</v>
      </c>
      <c r="AR19" s="872">
        <v>0</v>
      </c>
      <c r="AS19" s="871">
        <v>0</v>
      </c>
      <c r="AT19" s="872">
        <v>0</v>
      </c>
      <c r="AU19" s="871">
        <v>0</v>
      </c>
      <c r="AV19" s="872">
        <v>0</v>
      </c>
      <c r="AW19" s="871">
        <v>0</v>
      </c>
      <c r="AX19" s="872">
        <v>0</v>
      </c>
      <c r="AY19" s="871">
        <v>0</v>
      </c>
      <c r="AZ19" s="872">
        <v>0</v>
      </c>
      <c r="BA19" s="871">
        <v>0</v>
      </c>
      <c r="BB19" s="872">
        <v>0</v>
      </c>
      <c r="BC19" s="871">
        <v>0</v>
      </c>
      <c r="BD19" s="872">
        <v>0</v>
      </c>
      <c r="BE19" s="871">
        <v>0</v>
      </c>
      <c r="BF19" s="872">
        <v>0</v>
      </c>
      <c r="BG19" s="871">
        <v>0</v>
      </c>
      <c r="BH19" s="872">
        <v>0</v>
      </c>
      <c r="BI19" s="873">
        <v>0</v>
      </c>
      <c r="BJ19" s="815"/>
      <c r="BK19" s="1157"/>
      <c r="BL19" s="815"/>
      <c r="BM19" s="1143"/>
      <c r="BN19" s="815"/>
      <c r="BO19" s="870">
        <v>0</v>
      </c>
      <c r="BP19" s="871">
        <v>0</v>
      </c>
      <c r="BQ19" s="872">
        <v>0</v>
      </c>
      <c r="BR19" s="871">
        <v>0</v>
      </c>
      <c r="BS19" s="872">
        <v>0</v>
      </c>
      <c r="BT19" s="871">
        <v>0</v>
      </c>
      <c r="BU19" s="872">
        <v>0</v>
      </c>
      <c r="BV19" s="871">
        <v>0</v>
      </c>
      <c r="BW19" s="872">
        <v>0</v>
      </c>
      <c r="BX19" s="871">
        <v>0</v>
      </c>
      <c r="BY19" s="872">
        <v>0</v>
      </c>
      <c r="BZ19" s="871">
        <v>0</v>
      </c>
      <c r="CA19" s="872">
        <v>0</v>
      </c>
      <c r="CB19" s="871">
        <v>0</v>
      </c>
      <c r="CC19" s="872">
        <v>0</v>
      </c>
      <c r="CD19" s="871">
        <v>0</v>
      </c>
      <c r="CE19" s="872">
        <v>0</v>
      </c>
      <c r="CF19" s="871">
        <v>0</v>
      </c>
      <c r="CG19" s="872">
        <v>0</v>
      </c>
      <c r="CH19" s="871">
        <v>0</v>
      </c>
      <c r="CI19" s="872">
        <v>0</v>
      </c>
      <c r="CJ19" s="871">
        <v>0</v>
      </c>
      <c r="CK19" s="872">
        <v>0</v>
      </c>
      <c r="CL19" s="871">
        <v>0</v>
      </c>
      <c r="CM19" s="872">
        <v>0</v>
      </c>
      <c r="CN19" s="873">
        <v>0</v>
      </c>
      <c r="CO19" s="815"/>
      <c r="CP19" s="1145"/>
      <c r="CQ19" s="815"/>
      <c r="CR19" s="870">
        <v>0</v>
      </c>
      <c r="CS19" s="871">
        <v>0</v>
      </c>
      <c r="CT19" s="872">
        <v>0</v>
      </c>
      <c r="CU19" s="871">
        <v>0</v>
      </c>
      <c r="CV19" s="872">
        <v>0</v>
      </c>
      <c r="CW19" s="871">
        <v>0</v>
      </c>
      <c r="CX19" s="872">
        <v>0</v>
      </c>
      <c r="CY19" s="871">
        <v>0</v>
      </c>
      <c r="CZ19" s="872">
        <v>0</v>
      </c>
      <c r="DA19" s="871">
        <v>0</v>
      </c>
      <c r="DB19" s="872">
        <v>0</v>
      </c>
      <c r="DC19" s="871">
        <v>0</v>
      </c>
      <c r="DD19" s="872">
        <v>0</v>
      </c>
      <c r="DE19" s="871">
        <v>0</v>
      </c>
      <c r="DF19" s="872">
        <v>0</v>
      </c>
      <c r="DG19" s="871">
        <v>0</v>
      </c>
      <c r="DH19" s="872">
        <v>0</v>
      </c>
      <c r="DI19" s="871">
        <v>0</v>
      </c>
      <c r="DJ19" s="872">
        <v>0</v>
      </c>
      <c r="DK19" s="871">
        <v>0</v>
      </c>
      <c r="DL19" s="872">
        <v>0</v>
      </c>
      <c r="DM19" s="871">
        <v>0</v>
      </c>
      <c r="DN19" s="872">
        <v>0</v>
      </c>
      <c r="DO19" s="871">
        <v>0</v>
      </c>
      <c r="DP19" s="872">
        <v>0</v>
      </c>
      <c r="DQ19" s="873">
        <v>0</v>
      </c>
      <c r="DR19" s="815"/>
      <c r="DS19" s="1147"/>
      <c r="DT19" s="815"/>
      <c r="DU19" s="1149"/>
    </row>
    <row r="20" spans="1:125" outlineLevel="1">
      <c r="A20" s="813" t="str">
        <f t="shared" si="0"/>
        <v>13Save on Energy Retrofit Program - P4P</v>
      </c>
      <c r="C20" s="835">
        <v>13</v>
      </c>
      <c r="D20" s="874" t="s">
        <v>1167</v>
      </c>
      <c r="E20" s="837">
        <v>2015</v>
      </c>
      <c r="G20" s="875">
        <v>0</v>
      </c>
      <c r="H20" s="876">
        <v>0</v>
      </c>
      <c r="I20" s="877">
        <v>0</v>
      </c>
      <c r="J20" s="876">
        <v>0</v>
      </c>
      <c r="K20" s="877">
        <v>0</v>
      </c>
      <c r="L20" s="876">
        <v>0</v>
      </c>
      <c r="M20" s="877">
        <v>0</v>
      </c>
      <c r="N20" s="876">
        <v>0</v>
      </c>
      <c r="O20" s="877">
        <v>0</v>
      </c>
      <c r="P20" s="876">
        <v>0</v>
      </c>
      <c r="Q20" s="877">
        <v>0</v>
      </c>
      <c r="R20" s="876">
        <v>0</v>
      </c>
      <c r="S20" s="877">
        <v>0</v>
      </c>
      <c r="T20" s="876">
        <v>0</v>
      </c>
      <c r="U20" s="877">
        <v>0</v>
      </c>
      <c r="V20" s="876">
        <v>0</v>
      </c>
      <c r="W20" s="877">
        <v>0</v>
      </c>
      <c r="X20" s="876">
        <v>0</v>
      </c>
      <c r="Y20" s="877">
        <v>0</v>
      </c>
      <c r="Z20" s="876">
        <v>0</v>
      </c>
      <c r="AA20" s="877">
        <v>0</v>
      </c>
      <c r="AB20" s="876">
        <v>0</v>
      </c>
      <c r="AC20" s="877">
        <v>0</v>
      </c>
      <c r="AD20" s="876">
        <v>0</v>
      </c>
      <c r="AE20" s="877">
        <v>0</v>
      </c>
      <c r="AF20" s="878">
        <v>0</v>
      </c>
      <c r="AG20" s="815"/>
      <c r="AH20" s="1155"/>
      <c r="AI20" s="815"/>
      <c r="AJ20" s="875">
        <v>0</v>
      </c>
      <c r="AK20" s="876">
        <v>0</v>
      </c>
      <c r="AL20" s="877">
        <v>0</v>
      </c>
      <c r="AM20" s="876">
        <v>0</v>
      </c>
      <c r="AN20" s="877">
        <v>0</v>
      </c>
      <c r="AO20" s="876">
        <v>0</v>
      </c>
      <c r="AP20" s="877">
        <v>0</v>
      </c>
      <c r="AQ20" s="876">
        <v>0</v>
      </c>
      <c r="AR20" s="877">
        <v>0</v>
      </c>
      <c r="AS20" s="876">
        <v>0</v>
      </c>
      <c r="AT20" s="877">
        <v>0</v>
      </c>
      <c r="AU20" s="876">
        <v>0</v>
      </c>
      <c r="AV20" s="877">
        <v>0</v>
      </c>
      <c r="AW20" s="876">
        <v>0</v>
      </c>
      <c r="AX20" s="877">
        <v>0</v>
      </c>
      <c r="AY20" s="876">
        <v>0</v>
      </c>
      <c r="AZ20" s="877">
        <v>0</v>
      </c>
      <c r="BA20" s="876">
        <v>0</v>
      </c>
      <c r="BB20" s="877">
        <v>0</v>
      </c>
      <c r="BC20" s="876">
        <v>0</v>
      </c>
      <c r="BD20" s="877">
        <v>0</v>
      </c>
      <c r="BE20" s="876">
        <v>0</v>
      </c>
      <c r="BF20" s="877">
        <v>0</v>
      </c>
      <c r="BG20" s="876">
        <v>0</v>
      </c>
      <c r="BH20" s="877">
        <v>0</v>
      </c>
      <c r="BI20" s="878">
        <v>0</v>
      </c>
      <c r="BJ20" s="815"/>
      <c r="BK20" s="1157"/>
      <c r="BL20" s="815"/>
      <c r="BM20" s="1143"/>
      <c r="BN20" s="815"/>
      <c r="BO20" s="875">
        <v>0</v>
      </c>
      <c r="BP20" s="876">
        <v>0</v>
      </c>
      <c r="BQ20" s="877">
        <v>0</v>
      </c>
      <c r="BR20" s="876">
        <v>0</v>
      </c>
      <c r="BS20" s="877">
        <v>0</v>
      </c>
      <c r="BT20" s="876">
        <v>0</v>
      </c>
      <c r="BU20" s="877">
        <v>0</v>
      </c>
      <c r="BV20" s="876">
        <v>0</v>
      </c>
      <c r="BW20" s="877">
        <v>0</v>
      </c>
      <c r="BX20" s="876">
        <v>0</v>
      </c>
      <c r="BY20" s="877">
        <v>0</v>
      </c>
      <c r="BZ20" s="876">
        <v>0</v>
      </c>
      <c r="CA20" s="877">
        <v>0</v>
      </c>
      <c r="CB20" s="876">
        <v>0</v>
      </c>
      <c r="CC20" s="877">
        <v>0</v>
      </c>
      <c r="CD20" s="876">
        <v>0</v>
      </c>
      <c r="CE20" s="877">
        <v>0</v>
      </c>
      <c r="CF20" s="876">
        <v>0</v>
      </c>
      <c r="CG20" s="877">
        <v>0</v>
      </c>
      <c r="CH20" s="876">
        <v>0</v>
      </c>
      <c r="CI20" s="877">
        <v>0</v>
      </c>
      <c r="CJ20" s="876">
        <v>0</v>
      </c>
      <c r="CK20" s="877">
        <v>0</v>
      </c>
      <c r="CL20" s="876">
        <v>0</v>
      </c>
      <c r="CM20" s="877">
        <v>0</v>
      </c>
      <c r="CN20" s="878">
        <v>0</v>
      </c>
      <c r="CO20" s="815"/>
      <c r="CP20" s="1145"/>
      <c r="CQ20" s="815"/>
      <c r="CR20" s="875">
        <v>0</v>
      </c>
      <c r="CS20" s="876">
        <v>0</v>
      </c>
      <c r="CT20" s="877">
        <v>0</v>
      </c>
      <c r="CU20" s="876">
        <v>0</v>
      </c>
      <c r="CV20" s="877">
        <v>0</v>
      </c>
      <c r="CW20" s="876">
        <v>0</v>
      </c>
      <c r="CX20" s="877">
        <v>0</v>
      </c>
      <c r="CY20" s="876">
        <v>0</v>
      </c>
      <c r="CZ20" s="877">
        <v>0</v>
      </c>
      <c r="DA20" s="876">
        <v>0</v>
      </c>
      <c r="DB20" s="877">
        <v>0</v>
      </c>
      <c r="DC20" s="876">
        <v>0</v>
      </c>
      <c r="DD20" s="877">
        <v>0</v>
      </c>
      <c r="DE20" s="876">
        <v>0</v>
      </c>
      <c r="DF20" s="877">
        <v>0</v>
      </c>
      <c r="DG20" s="876">
        <v>0</v>
      </c>
      <c r="DH20" s="877">
        <v>0</v>
      </c>
      <c r="DI20" s="876">
        <v>0</v>
      </c>
      <c r="DJ20" s="877">
        <v>0</v>
      </c>
      <c r="DK20" s="876">
        <v>0</v>
      </c>
      <c r="DL20" s="877">
        <v>0</v>
      </c>
      <c r="DM20" s="876">
        <v>0</v>
      </c>
      <c r="DN20" s="877">
        <v>0</v>
      </c>
      <c r="DO20" s="876">
        <v>0</v>
      </c>
      <c r="DP20" s="877">
        <v>0</v>
      </c>
      <c r="DQ20" s="878">
        <v>0</v>
      </c>
      <c r="DR20" s="815"/>
      <c r="DS20" s="1147"/>
      <c r="DT20" s="815"/>
      <c r="DU20" s="1149"/>
    </row>
    <row r="21" spans="1:125" outlineLevel="1">
      <c r="A21" s="813" t="str">
        <f t="shared" si="0"/>
        <v>14Save on Energy Process &amp; Systems Upgrades Program - P4P</v>
      </c>
      <c r="C21" s="879">
        <v>14</v>
      </c>
      <c r="D21" s="880" t="s">
        <v>1168</v>
      </c>
      <c r="E21" s="881">
        <v>2015</v>
      </c>
      <c r="G21" s="882">
        <v>0</v>
      </c>
      <c r="H21" s="883">
        <v>0</v>
      </c>
      <c r="I21" s="884">
        <v>0</v>
      </c>
      <c r="J21" s="883">
        <v>0</v>
      </c>
      <c r="K21" s="884">
        <v>0</v>
      </c>
      <c r="L21" s="883">
        <v>0</v>
      </c>
      <c r="M21" s="884">
        <v>0</v>
      </c>
      <c r="N21" s="883">
        <v>0</v>
      </c>
      <c r="O21" s="884">
        <v>0</v>
      </c>
      <c r="P21" s="883">
        <v>0</v>
      </c>
      <c r="Q21" s="884">
        <v>0</v>
      </c>
      <c r="R21" s="883">
        <v>0</v>
      </c>
      <c r="S21" s="884">
        <v>0</v>
      </c>
      <c r="T21" s="883">
        <v>0</v>
      </c>
      <c r="U21" s="884">
        <v>0</v>
      </c>
      <c r="V21" s="883">
        <v>0</v>
      </c>
      <c r="W21" s="884">
        <v>0</v>
      </c>
      <c r="X21" s="883">
        <v>0</v>
      </c>
      <c r="Y21" s="884">
        <v>0</v>
      </c>
      <c r="Z21" s="883">
        <v>0</v>
      </c>
      <c r="AA21" s="884">
        <v>0</v>
      </c>
      <c r="AB21" s="883">
        <v>0</v>
      </c>
      <c r="AC21" s="884">
        <v>0</v>
      </c>
      <c r="AD21" s="883">
        <v>0</v>
      </c>
      <c r="AE21" s="884">
        <v>0</v>
      </c>
      <c r="AF21" s="885">
        <v>0</v>
      </c>
      <c r="AG21" s="815"/>
      <c r="AH21" s="1155"/>
      <c r="AI21" s="815"/>
      <c r="AJ21" s="882">
        <v>0</v>
      </c>
      <c r="AK21" s="883">
        <v>0</v>
      </c>
      <c r="AL21" s="884">
        <v>0</v>
      </c>
      <c r="AM21" s="883">
        <v>0</v>
      </c>
      <c r="AN21" s="884">
        <v>0</v>
      </c>
      <c r="AO21" s="883">
        <v>0</v>
      </c>
      <c r="AP21" s="884">
        <v>0</v>
      </c>
      <c r="AQ21" s="883">
        <v>0</v>
      </c>
      <c r="AR21" s="884">
        <v>0</v>
      </c>
      <c r="AS21" s="883">
        <v>0</v>
      </c>
      <c r="AT21" s="884">
        <v>0</v>
      </c>
      <c r="AU21" s="883">
        <v>0</v>
      </c>
      <c r="AV21" s="884">
        <v>0</v>
      </c>
      <c r="AW21" s="883">
        <v>0</v>
      </c>
      <c r="AX21" s="884">
        <v>0</v>
      </c>
      <c r="AY21" s="883">
        <v>0</v>
      </c>
      <c r="AZ21" s="884">
        <v>0</v>
      </c>
      <c r="BA21" s="883">
        <v>0</v>
      </c>
      <c r="BB21" s="884">
        <v>0</v>
      </c>
      <c r="BC21" s="883">
        <v>0</v>
      </c>
      <c r="BD21" s="884">
        <v>0</v>
      </c>
      <c r="BE21" s="883">
        <v>0</v>
      </c>
      <c r="BF21" s="884">
        <v>0</v>
      </c>
      <c r="BG21" s="883">
        <v>0</v>
      </c>
      <c r="BH21" s="884">
        <v>0</v>
      </c>
      <c r="BI21" s="885">
        <v>0</v>
      </c>
      <c r="BJ21" s="815"/>
      <c r="BK21" s="1157"/>
      <c r="BL21" s="815"/>
      <c r="BM21" s="1143"/>
      <c r="BN21" s="815"/>
      <c r="BO21" s="882">
        <v>0</v>
      </c>
      <c r="BP21" s="883">
        <v>0</v>
      </c>
      <c r="BQ21" s="884">
        <v>0</v>
      </c>
      <c r="BR21" s="883">
        <v>0</v>
      </c>
      <c r="BS21" s="884">
        <v>0</v>
      </c>
      <c r="BT21" s="883">
        <v>0</v>
      </c>
      <c r="BU21" s="884">
        <v>0</v>
      </c>
      <c r="BV21" s="883">
        <v>0</v>
      </c>
      <c r="BW21" s="884">
        <v>0</v>
      </c>
      <c r="BX21" s="883">
        <v>0</v>
      </c>
      <c r="BY21" s="884">
        <v>0</v>
      </c>
      <c r="BZ21" s="883">
        <v>0</v>
      </c>
      <c r="CA21" s="884">
        <v>0</v>
      </c>
      <c r="CB21" s="883">
        <v>0</v>
      </c>
      <c r="CC21" s="884">
        <v>0</v>
      </c>
      <c r="CD21" s="883">
        <v>0</v>
      </c>
      <c r="CE21" s="884">
        <v>0</v>
      </c>
      <c r="CF21" s="883">
        <v>0</v>
      </c>
      <c r="CG21" s="884">
        <v>0</v>
      </c>
      <c r="CH21" s="883">
        <v>0</v>
      </c>
      <c r="CI21" s="884">
        <v>0</v>
      </c>
      <c r="CJ21" s="883">
        <v>0</v>
      </c>
      <c r="CK21" s="884">
        <v>0</v>
      </c>
      <c r="CL21" s="883">
        <v>0</v>
      </c>
      <c r="CM21" s="884">
        <v>0</v>
      </c>
      <c r="CN21" s="885">
        <v>0</v>
      </c>
      <c r="CO21" s="815"/>
      <c r="CP21" s="1145"/>
      <c r="CQ21" s="815"/>
      <c r="CR21" s="882">
        <v>0</v>
      </c>
      <c r="CS21" s="883">
        <v>0</v>
      </c>
      <c r="CT21" s="884">
        <v>0</v>
      </c>
      <c r="CU21" s="883">
        <v>0</v>
      </c>
      <c r="CV21" s="884">
        <v>0</v>
      </c>
      <c r="CW21" s="883">
        <v>0</v>
      </c>
      <c r="CX21" s="884">
        <v>0</v>
      </c>
      <c r="CY21" s="883">
        <v>0</v>
      </c>
      <c r="CZ21" s="884">
        <v>0</v>
      </c>
      <c r="DA21" s="883">
        <v>0</v>
      </c>
      <c r="DB21" s="884">
        <v>0</v>
      </c>
      <c r="DC21" s="883">
        <v>0</v>
      </c>
      <c r="DD21" s="884">
        <v>0</v>
      </c>
      <c r="DE21" s="883">
        <v>0</v>
      </c>
      <c r="DF21" s="884">
        <v>0</v>
      </c>
      <c r="DG21" s="883">
        <v>0</v>
      </c>
      <c r="DH21" s="884">
        <v>0</v>
      </c>
      <c r="DI21" s="883">
        <v>0</v>
      </c>
      <c r="DJ21" s="884">
        <v>0</v>
      </c>
      <c r="DK21" s="883">
        <v>0</v>
      </c>
      <c r="DL21" s="884">
        <v>0</v>
      </c>
      <c r="DM21" s="883">
        <v>0</v>
      </c>
      <c r="DN21" s="884">
        <v>0</v>
      </c>
      <c r="DO21" s="883">
        <v>0</v>
      </c>
      <c r="DP21" s="884">
        <v>0</v>
      </c>
      <c r="DQ21" s="885">
        <v>0</v>
      </c>
      <c r="DR21" s="815"/>
      <c r="DS21" s="1147"/>
      <c r="DT21" s="815"/>
      <c r="DU21" s="1149"/>
    </row>
    <row r="22" spans="1:125" outlineLevel="1">
      <c r="A22" s="813" t="str">
        <f t="shared" si="0"/>
        <v>15Adaptive Thermostat Local Program</v>
      </c>
      <c r="C22" s="886">
        <v>15</v>
      </c>
      <c r="D22" s="887" t="s">
        <v>1169</v>
      </c>
      <c r="E22" s="888">
        <v>2015</v>
      </c>
      <c r="G22" s="889">
        <v>0</v>
      </c>
      <c r="H22" s="890">
        <v>0</v>
      </c>
      <c r="I22" s="891">
        <v>0</v>
      </c>
      <c r="J22" s="890">
        <v>0</v>
      </c>
      <c r="K22" s="891">
        <v>0</v>
      </c>
      <c r="L22" s="890">
        <v>0</v>
      </c>
      <c r="M22" s="891">
        <v>0</v>
      </c>
      <c r="N22" s="890">
        <v>0</v>
      </c>
      <c r="O22" s="891">
        <v>0</v>
      </c>
      <c r="P22" s="890">
        <v>0</v>
      </c>
      <c r="Q22" s="891">
        <v>0</v>
      </c>
      <c r="R22" s="890">
        <v>0</v>
      </c>
      <c r="S22" s="891">
        <v>0</v>
      </c>
      <c r="T22" s="890">
        <v>0</v>
      </c>
      <c r="U22" s="891">
        <v>0</v>
      </c>
      <c r="V22" s="890">
        <v>0</v>
      </c>
      <c r="W22" s="891">
        <v>0</v>
      </c>
      <c r="X22" s="890">
        <v>0</v>
      </c>
      <c r="Y22" s="891">
        <v>0</v>
      </c>
      <c r="Z22" s="890">
        <v>0</v>
      </c>
      <c r="AA22" s="891">
        <v>0</v>
      </c>
      <c r="AB22" s="890">
        <v>0</v>
      </c>
      <c r="AC22" s="891">
        <v>0</v>
      </c>
      <c r="AD22" s="890">
        <v>0</v>
      </c>
      <c r="AE22" s="891">
        <v>0</v>
      </c>
      <c r="AF22" s="892">
        <v>0</v>
      </c>
      <c r="AG22" s="815"/>
      <c r="AH22" s="1155"/>
      <c r="AI22" s="815"/>
      <c r="AJ22" s="889">
        <v>0</v>
      </c>
      <c r="AK22" s="890">
        <v>0</v>
      </c>
      <c r="AL22" s="891">
        <v>0</v>
      </c>
      <c r="AM22" s="890">
        <v>0</v>
      </c>
      <c r="AN22" s="891">
        <v>0</v>
      </c>
      <c r="AO22" s="890">
        <v>0</v>
      </c>
      <c r="AP22" s="891">
        <v>0</v>
      </c>
      <c r="AQ22" s="890">
        <v>0</v>
      </c>
      <c r="AR22" s="891">
        <v>0</v>
      </c>
      <c r="AS22" s="890">
        <v>0</v>
      </c>
      <c r="AT22" s="891">
        <v>0</v>
      </c>
      <c r="AU22" s="890">
        <v>0</v>
      </c>
      <c r="AV22" s="891">
        <v>0</v>
      </c>
      <c r="AW22" s="890">
        <v>0</v>
      </c>
      <c r="AX22" s="891">
        <v>0</v>
      </c>
      <c r="AY22" s="890">
        <v>0</v>
      </c>
      <c r="AZ22" s="891">
        <v>0</v>
      </c>
      <c r="BA22" s="890">
        <v>0</v>
      </c>
      <c r="BB22" s="891">
        <v>0</v>
      </c>
      <c r="BC22" s="890">
        <v>0</v>
      </c>
      <c r="BD22" s="891">
        <v>0</v>
      </c>
      <c r="BE22" s="890">
        <v>0</v>
      </c>
      <c r="BF22" s="891">
        <v>0</v>
      </c>
      <c r="BG22" s="890">
        <v>0</v>
      </c>
      <c r="BH22" s="891">
        <v>0</v>
      </c>
      <c r="BI22" s="892">
        <v>0</v>
      </c>
      <c r="BJ22" s="815"/>
      <c r="BK22" s="1157"/>
      <c r="BL22" s="815"/>
      <c r="BM22" s="1143"/>
      <c r="BN22" s="815"/>
      <c r="BO22" s="889">
        <v>0</v>
      </c>
      <c r="BP22" s="890">
        <v>0</v>
      </c>
      <c r="BQ22" s="891">
        <v>0</v>
      </c>
      <c r="BR22" s="890">
        <v>0</v>
      </c>
      <c r="BS22" s="891">
        <v>0</v>
      </c>
      <c r="BT22" s="890">
        <v>0</v>
      </c>
      <c r="BU22" s="891">
        <v>0</v>
      </c>
      <c r="BV22" s="890">
        <v>0</v>
      </c>
      <c r="BW22" s="891">
        <v>0</v>
      </c>
      <c r="BX22" s="890">
        <v>0</v>
      </c>
      <c r="BY22" s="891">
        <v>0</v>
      </c>
      <c r="BZ22" s="890">
        <v>0</v>
      </c>
      <c r="CA22" s="891">
        <v>0</v>
      </c>
      <c r="CB22" s="890">
        <v>0</v>
      </c>
      <c r="CC22" s="891">
        <v>0</v>
      </c>
      <c r="CD22" s="890">
        <v>0</v>
      </c>
      <c r="CE22" s="891">
        <v>0</v>
      </c>
      <c r="CF22" s="890">
        <v>0</v>
      </c>
      <c r="CG22" s="891">
        <v>0</v>
      </c>
      <c r="CH22" s="890">
        <v>0</v>
      </c>
      <c r="CI22" s="891">
        <v>0</v>
      </c>
      <c r="CJ22" s="890">
        <v>0</v>
      </c>
      <c r="CK22" s="891">
        <v>0</v>
      </c>
      <c r="CL22" s="890">
        <v>0</v>
      </c>
      <c r="CM22" s="891">
        <v>0</v>
      </c>
      <c r="CN22" s="892">
        <v>0</v>
      </c>
      <c r="CO22" s="815"/>
      <c r="CP22" s="1145"/>
      <c r="CQ22" s="815"/>
      <c r="CR22" s="889">
        <v>0</v>
      </c>
      <c r="CS22" s="890">
        <v>0</v>
      </c>
      <c r="CT22" s="891">
        <v>0</v>
      </c>
      <c r="CU22" s="890">
        <v>0</v>
      </c>
      <c r="CV22" s="891">
        <v>0</v>
      </c>
      <c r="CW22" s="890">
        <v>0</v>
      </c>
      <c r="CX22" s="891">
        <v>0</v>
      </c>
      <c r="CY22" s="890">
        <v>0</v>
      </c>
      <c r="CZ22" s="891">
        <v>0</v>
      </c>
      <c r="DA22" s="890">
        <v>0</v>
      </c>
      <c r="DB22" s="891">
        <v>0</v>
      </c>
      <c r="DC22" s="890">
        <v>0</v>
      </c>
      <c r="DD22" s="891">
        <v>0</v>
      </c>
      <c r="DE22" s="890">
        <v>0</v>
      </c>
      <c r="DF22" s="891">
        <v>0</v>
      </c>
      <c r="DG22" s="890">
        <v>0</v>
      </c>
      <c r="DH22" s="891">
        <v>0</v>
      </c>
      <c r="DI22" s="890">
        <v>0</v>
      </c>
      <c r="DJ22" s="891">
        <v>0</v>
      </c>
      <c r="DK22" s="890">
        <v>0</v>
      </c>
      <c r="DL22" s="891">
        <v>0</v>
      </c>
      <c r="DM22" s="890">
        <v>0</v>
      </c>
      <c r="DN22" s="891">
        <v>0</v>
      </c>
      <c r="DO22" s="890">
        <v>0</v>
      </c>
      <c r="DP22" s="891">
        <v>0</v>
      </c>
      <c r="DQ22" s="892">
        <v>0</v>
      </c>
      <c r="DR22" s="815"/>
      <c r="DS22" s="1147"/>
      <c r="DT22" s="815"/>
      <c r="DU22" s="1149"/>
    </row>
    <row r="23" spans="1:125" outlineLevel="1">
      <c r="A23" s="813" t="str">
        <f t="shared" si="0"/>
        <v>16Business Refrigeration Incentives Local Program</v>
      </c>
      <c r="C23" s="842">
        <v>16</v>
      </c>
      <c r="D23" s="861" t="s">
        <v>1170</v>
      </c>
      <c r="E23" s="844">
        <v>2015</v>
      </c>
      <c r="G23" s="863">
        <v>0</v>
      </c>
      <c r="H23" s="864">
        <v>0</v>
      </c>
      <c r="I23" s="865">
        <v>0</v>
      </c>
      <c r="J23" s="864">
        <v>0</v>
      </c>
      <c r="K23" s="865">
        <v>0</v>
      </c>
      <c r="L23" s="864">
        <v>0</v>
      </c>
      <c r="M23" s="865">
        <v>0</v>
      </c>
      <c r="N23" s="864">
        <v>0</v>
      </c>
      <c r="O23" s="865">
        <v>0</v>
      </c>
      <c r="P23" s="864">
        <v>0</v>
      </c>
      <c r="Q23" s="865">
        <v>0</v>
      </c>
      <c r="R23" s="864">
        <v>0</v>
      </c>
      <c r="S23" s="865">
        <v>0</v>
      </c>
      <c r="T23" s="864">
        <v>0</v>
      </c>
      <c r="U23" s="865">
        <v>0</v>
      </c>
      <c r="V23" s="864">
        <v>0</v>
      </c>
      <c r="W23" s="865">
        <v>0</v>
      </c>
      <c r="X23" s="864">
        <v>0</v>
      </c>
      <c r="Y23" s="865">
        <v>0</v>
      </c>
      <c r="Z23" s="864">
        <v>0</v>
      </c>
      <c r="AA23" s="865">
        <v>0</v>
      </c>
      <c r="AB23" s="864">
        <v>0</v>
      </c>
      <c r="AC23" s="865">
        <v>0</v>
      </c>
      <c r="AD23" s="864">
        <v>0</v>
      </c>
      <c r="AE23" s="865">
        <v>0</v>
      </c>
      <c r="AF23" s="866">
        <v>0</v>
      </c>
      <c r="AG23" s="815"/>
      <c r="AH23" s="1155"/>
      <c r="AI23" s="815"/>
      <c r="AJ23" s="863">
        <v>0</v>
      </c>
      <c r="AK23" s="864">
        <v>0</v>
      </c>
      <c r="AL23" s="865">
        <v>0</v>
      </c>
      <c r="AM23" s="864">
        <v>0</v>
      </c>
      <c r="AN23" s="865">
        <v>0</v>
      </c>
      <c r="AO23" s="864">
        <v>0</v>
      </c>
      <c r="AP23" s="865">
        <v>0</v>
      </c>
      <c r="AQ23" s="864">
        <v>0</v>
      </c>
      <c r="AR23" s="865">
        <v>0</v>
      </c>
      <c r="AS23" s="864">
        <v>0</v>
      </c>
      <c r="AT23" s="865">
        <v>0</v>
      </c>
      <c r="AU23" s="864">
        <v>0</v>
      </c>
      <c r="AV23" s="865">
        <v>0</v>
      </c>
      <c r="AW23" s="864">
        <v>0</v>
      </c>
      <c r="AX23" s="865">
        <v>0</v>
      </c>
      <c r="AY23" s="864">
        <v>0</v>
      </c>
      <c r="AZ23" s="865">
        <v>0</v>
      </c>
      <c r="BA23" s="864">
        <v>0</v>
      </c>
      <c r="BB23" s="865">
        <v>0</v>
      </c>
      <c r="BC23" s="864">
        <v>0</v>
      </c>
      <c r="BD23" s="865">
        <v>0</v>
      </c>
      <c r="BE23" s="864">
        <v>0</v>
      </c>
      <c r="BF23" s="865">
        <v>0</v>
      </c>
      <c r="BG23" s="864">
        <v>0</v>
      </c>
      <c r="BH23" s="865">
        <v>0</v>
      </c>
      <c r="BI23" s="866">
        <v>0</v>
      </c>
      <c r="BJ23" s="815"/>
      <c r="BK23" s="1157"/>
      <c r="BL23" s="815"/>
      <c r="BM23" s="1143"/>
      <c r="BN23" s="815"/>
      <c r="BO23" s="863">
        <v>0</v>
      </c>
      <c r="BP23" s="864">
        <v>0</v>
      </c>
      <c r="BQ23" s="865">
        <v>0</v>
      </c>
      <c r="BR23" s="864">
        <v>0</v>
      </c>
      <c r="BS23" s="865">
        <v>0</v>
      </c>
      <c r="BT23" s="864">
        <v>0</v>
      </c>
      <c r="BU23" s="865">
        <v>0</v>
      </c>
      <c r="BV23" s="864">
        <v>0</v>
      </c>
      <c r="BW23" s="865">
        <v>0</v>
      </c>
      <c r="BX23" s="864">
        <v>0</v>
      </c>
      <c r="BY23" s="865">
        <v>0</v>
      </c>
      <c r="BZ23" s="864">
        <v>0</v>
      </c>
      <c r="CA23" s="865">
        <v>0</v>
      </c>
      <c r="CB23" s="864">
        <v>0</v>
      </c>
      <c r="CC23" s="865">
        <v>0</v>
      </c>
      <c r="CD23" s="864">
        <v>0</v>
      </c>
      <c r="CE23" s="865">
        <v>0</v>
      </c>
      <c r="CF23" s="864">
        <v>0</v>
      </c>
      <c r="CG23" s="865">
        <v>0</v>
      </c>
      <c r="CH23" s="864">
        <v>0</v>
      </c>
      <c r="CI23" s="865">
        <v>0</v>
      </c>
      <c r="CJ23" s="864">
        <v>0</v>
      </c>
      <c r="CK23" s="865">
        <v>0</v>
      </c>
      <c r="CL23" s="864">
        <v>0</v>
      </c>
      <c r="CM23" s="865">
        <v>0</v>
      </c>
      <c r="CN23" s="866">
        <v>0</v>
      </c>
      <c r="CO23" s="815"/>
      <c r="CP23" s="1145"/>
      <c r="CQ23" s="815"/>
      <c r="CR23" s="863">
        <v>0</v>
      </c>
      <c r="CS23" s="864">
        <v>0</v>
      </c>
      <c r="CT23" s="865">
        <v>0</v>
      </c>
      <c r="CU23" s="864">
        <v>0</v>
      </c>
      <c r="CV23" s="865">
        <v>0</v>
      </c>
      <c r="CW23" s="864">
        <v>0</v>
      </c>
      <c r="CX23" s="865">
        <v>0</v>
      </c>
      <c r="CY23" s="864">
        <v>0</v>
      </c>
      <c r="CZ23" s="865">
        <v>0</v>
      </c>
      <c r="DA23" s="864">
        <v>0</v>
      </c>
      <c r="DB23" s="865">
        <v>0</v>
      </c>
      <c r="DC23" s="864">
        <v>0</v>
      </c>
      <c r="DD23" s="865">
        <v>0</v>
      </c>
      <c r="DE23" s="864">
        <v>0</v>
      </c>
      <c r="DF23" s="865">
        <v>0</v>
      </c>
      <c r="DG23" s="864">
        <v>0</v>
      </c>
      <c r="DH23" s="865">
        <v>0</v>
      </c>
      <c r="DI23" s="864">
        <v>0</v>
      </c>
      <c r="DJ23" s="865">
        <v>0</v>
      </c>
      <c r="DK23" s="864">
        <v>0</v>
      </c>
      <c r="DL23" s="865">
        <v>0</v>
      </c>
      <c r="DM23" s="864">
        <v>0</v>
      </c>
      <c r="DN23" s="865">
        <v>0</v>
      </c>
      <c r="DO23" s="864">
        <v>0</v>
      </c>
      <c r="DP23" s="865">
        <v>0</v>
      </c>
      <c r="DQ23" s="866">
        <v>0</v>
      </c>
      <c r="DR23" s="815"/>
      <c r="DS23" s="1147"/>
      <c r="DT23" s="815"/>
      <c r="DU23" s="1149"/>
    </row>
    <row r="24" spans="1:125" outlineLevel="1">
      <c r="A24" s="813" t="str">
        <f t="shared" si="0"/>
        <v>17Conservation on the Coast Home Assistance Local Program</v>
      </c>
      <c r="C24" s="849">
        <v>17</v>
      </c>
      <c r="D24" s="862" t="s">
        <v>1171</v>
      </c>
      <c r="E24" s="851">
        <v>2015</v>
      </c>
      <c r="G24" s="852">
        <v>0</v>
      </c>
      <c r="H24" s="853">
        <v>0</v>
      </c>
      <c r="I24" s="854">
        <v>0</v>
      </c>
      <c r="J24" s="853">
        <v>0</v>
      </c>
      <c r="K24" s="854">
        <v>0</v>
      </c>
      <c r="L24" s="853">
        <v>0</v>
      </c>
      <c r="M24" s="854">
        <v>0</v>
      </c>
      <c r="N24" s="853">
        <v>0</v>
      </c>
      <c r="O24" s="854">
        <v>0</v>
      </c>
      <c r="P24" s="853">
        <v>0</v>
      </c>
      <c r="Q24" s="854">
        <v>0</v>
      </c>
      <c r="R24" s="853">
        <v>0</v>
      </c>
      <c r="S24" s="854">
        <v>0</v>
      </c>
      <c r="T24" s="853">
        <v>0</v>
      </c>
      <c r="U24" s="854">
        <v>0</v>
      </c>
      <c r="V24" s="853">
        <v>0</v>
      </c>
      <c r="W24" s="854">
        <v>0</v>
      </c>
      <c r="X24" s="853">
        <v>0</v>
      </c>
      <c r="Y24" s="854">
        <v>0</v>
      </c>
      <c r="Z24" s="853">
        <v>0</v>
      </c>
      <c r="AA24" s="854">
        <v>0</v>
      </c>
      <c r="AB24" s="853">
        <v>0</v>
      </c>
      <c r="AC24" s="854">
        <v>0</v>
      </c>
      <c r="AD24" s="853">
        <v>0</v>
      </c>
      <c r="AE24" s="854">
        <v>0</v>
      </c>
      <c r="AF24" s="855">
        <v>0</v>
      </c>
      <c r="AG24" s="815"/>
      <c r="AH24" s="1155"/>
      <c r="AI24" s="815"/>
      <c r="AJ24" s="852">
        <v>0</v>
      </c>
      <c r="AK24" s="853">
        <v>0</v>
      </c>
      <c r="AL24" s="854">
        <v>0</v>
      </c>
      <c r="AM24" s="853">
        <v>0</v>
      </c>
      <c r="AN24" s="854">
        <v>0</v>
      </c>
      <c r="AO24" s="853">
        <v>0</v>
      </c>
      <c r="AP24" s="854">
        <v>0</v>
      </c>
      <c r="AQ24" s="853">
        <v>0</v>
      </c>
      <c r="AR24" s="854">
        <v>0</v>
      </c>
      <c r="AS24" s="853">
        <v>0</v>
      </c>
      <c r="AT24" s="854">
        <v>0</v>
      </c>
      <c r="AU24" s="853">
        <v>0</v>
      </c>
      <c r="AV24" s="854">
        <v>0</v>
      </c>
      <c r="AW24" s="853">
        <v>0</v>
      </c>
      <c r="AX24" s="854">
        <v>0</v>
      </c>
      <c r="AY24" s="853">
        <v>0</v>
      </c>
      <c r="AZ24" s="854">
        <v>0</v>
      </c>
      <c r="BA24" s="853">
        <v>0</v>
      </c>
      <c r="BB24" s="854">
        <v>0</v>
      </c>
      <c r="BC24" s="853">
        <v>0</v>
      </c>
      <c r="BD24" s="854">
        <v>0</v>
      </c>
      <c r="BE24" s="853">
        <v>0</v>
      </c>
      <c r="BF24" s="854">
        <v>0</v>
      </c>
      <c r="BG24" s="853">
        <v>0</v>
      </c>
      <c r="BH24" s="854">
        <v>0</v>
      </c>
      <c r="BI24" s="855">
        <v>0</v>
      </c>
      <c r="BJ24" s="815"/>
      <c r="BK24" s="1157"/>
      <c r="BL24" s="815"/>
      <c r="BM24" s="1143"/>
      <c r="BN24" s="815"/>
      <c r="BO24" s="852">
        <v>0</v>
      </c>
      <c r="BP24" s="853">
        <v>0</v>
      </c>
      <c r="BQ24" s="854">
        <v>0</v>
      </c>
      <c r="BR24" s="853">
        <v>0</v>
      </c>
      <c r="BS24" s="854">
        <v>0</v>
      </c>
      <c r="BT24" s="853">
        <v>0</v>
      </c>
      <c r="BU24" s="854">
        <v>0</v>
      </c>
      <c r="BV24" s="853">
        <v>0</v>
      </c>
      <c r="BW24" s="854">
        <v>0</v>
      </c>
      <c r="BX24" s="853">
        <v>0</v>
      </c>
      <c r="BY24" s="854">
        <v>0</v>
      </c>
      <c r="BZ24" s="853">
        <v>0</v>
      </c>
      <c r="CA24" s="854">
        <v>0</v>
      </c>
      <c r="CB24" s="853">
        <v>0</v>
      </c>
      <c r="CC24" s="854">
        <v>0</v>
      </c>
      <c r="CD24" s="853">
        <v>0</v>
      </c>
      <c r="CE24" s="854">
        <v>0</v>
      </c>
      <c r="CF24" s="853">
        <v>0</v>
      </c>
      <c r="CG24" s="854">
        <v>0</v>
      </c>
      <c r="CH24" s="853">
        <v>0</v>
      </c>
      <c r="CI24" s="854">
        <v>0</v>
      </c>
      <c r="CJ24" s="853">
        <v>0</v>
      </c>
      <c r="CK24" s="854">
        <v>0</v>
      </c>
      <c r="CL24" s="853">
        <v>0</v>
      </c>
      <c r="CM24" s="854">
        <v>0</v>
      </c>
      <c r="CN24" s="855">
        <v>0</v>
      </c>
      <c r="CO24" s="815"/>
      <c r="CP24" s="1145"/>
      <c r="CQ24" s="815"/>
      <c r="CR24" s="852">
        <v>0</v>
      </c>
      <c r="CS24" s="853">
        <v>0</v>
      </c>
      <c r="CT24" s="854">
        <v>0</v>
      </c>
      <c r="CU24" s="853">
        <v>0</v>
      </c>
      <c r="CV24" s="854">
        <v>0</v>
      </c>
      <c r="CW24" s="853">
        <v>0</v>
      </c>
      <c r="CX24" s="854">
        <v>0</v>
      </c>
      <c r="CY24" s="853">
        <v>0</v>
      </c>
      <c r="CZ24" s="854">
        <v>0</v>
      </c>
      <c r="DA24" s="853">
        <v>0</v>
      </c>
      <c r="DB24" s="854">
        <v>0</v>
      </c>
      <c r="DC24" s="853">
        <v>0</v>
      </c>
      <c r="DD24" s="854">
        <v>0</v>
      </c>
      <c r="DE24" s="853">
        <v>0</v>
      </c>
      <c r="DF24" s="854">
        <v>0</v>
      </c>
      <c r="DG24" s="853">
        <v>0</v>
      </c>
      <c r="DH24" s="854">
        <v>0</v>
      </c>
      <c r="DI24" s="853">
        <v>0</v>
      </c>
      <c r="DJ24" s="854">
        <v>0</v>
      </c>
      <c r="DK24" s="853">
        <v>0</v>
      </c>
      <c r="DL24" s="854">
        <v>0</v>
      </c>
      <c r="DM24" s="853">
        <v>0</v>
      </c>
      <c r="DN24" s="854">
        <v>0</v>
      </c>
      <c r="DO24" s="853">
        <v>0</v>
      </c>
      <c r="DP24" s="854">
        <v>0</v>
      </c>
      <c r="DQ24" s="855">
        <v>0</v>
      </c>
      <c r="DR24" s="815"/>
      <c r="DS24" s="1147"/>
      <c r="DT24" s="815"/>
      <c r="DU24" s="1149"/>
    </row>
    <row r="25" spans="1:125" outlineLevel="1">
      <c r="A25" s="813" t="str">
        <f t="shared" si="0"/>
        <v>18Conservation on the Coast Small Business Lighting Local Program</v>
      </c>
      <c r="C25" s="842">
        <v>18</v>
      </c>
      <c r="D25" s="861" t="s">
        <v>1172</v>
      </c>
      <c r="E25" s="844">
        <v>2015</v>
      </c>
      <c r="G25" s="863">
        <v>0</v>
      </c>
      <c r="H25" s="864">
        <v>0</v>
      </c>
      <c r="I25" s="865">
        <v>0</v>
      </c>
      <c r="J25" s="864">
        <v>0</v>
      </c>
      <c r="K25" s="865">
        <v>0</v>
      </c>
      <c r="L25" s="864">
        <v>0</v>
      </c>
      <c r="M25" s="865">
        <v>0</v>
      </c>
      <c r="N25" s="864">
        <v>0</v>
      </c>
      <c r="O25" s="865">
        <v>0</v>
      </c>
      <c r="P25" s="864">
        <v>0</v>
      </c>
      <c r="Q25" s="865">
        <v>0</v>
      </c>
      <c r="R25" s="864">
        <v>0</v>
      </c>
      <c r="S25" s="865">
        <v>0</v>
      </c>
      <c r="T25" s="864">
        <v>0</v>
      </c>
      <c r="U25" s="865">
        <v>0</v>
      </c>
      <c r="V25" s="864">
        <v>0</v>
      </c>
      <c r="W25" s="865">
        <v>0</v>
      </c>
      <c r="X25" s="864">
        <v>0</v>
      </c>
      <c r="Y25" s="865">
        <v>0</v>
      </c>
      <c r="Z25" s="864">
        <v>0</v>
      </c>
      <c r="AA25" s="865">
        <v>0</v>
      </c>
      <c r="AB25" s="864">
        <v>0</v>
      </c>
      <c r="AC25" s="865">
        <v>0</v>
      </c>
      <c r="AD25" s="864">
        <v>0</v>
      </c>
      <c r="AE25" s="865">
        <v>0</v>
      </c>
      <c r="AF25" s="866">
        <v>0</v>
      </c>
      <c r="AG25" s="815"/>
      <c r="AH25" s="1155"/>
      <c r="AI25" s="815"/>
      <c r="AJ25" s="863">
        <v>0</v>
      </c>
      <c r="AK25" s="864">
        <v>0</v>
      </c>
      <c r="AL25" s="865">
        <v>0</v>
      </c>
      <c r="AM25" s="864">
        <v>0</v>
      </c>
      <c r="AN25" s="865">
        <v>0</v>
      </c>
      <c r="AO25" s="864">
        <v>0</v>
      </c>
      <c r="AP25" s="865">
        <v>0</v>
      </c>
      <c r="AQ25" s="864">
        <v>0</v>
      </c>
      <c r="AR25" s="865">
        <v>0</v>
      </c>
      <c r="AS25" s="864">
        <v>0</v>
      </c>
      <c r="AT25" s="865">
        <v>0</v>
      </c>
      <c r="AU25" s="864">
        <v>0</v>
      </c>
      <c r="AV25" s="865">
        <v>0</v>
      </c>
      <c r="AW25" s="864">
        <v>0</v>
      </c>
      <c r="AX25" s="865">
        <v>0</v>
      </c>
      <c r="AY25" s="864">
        <v>0</v>
      </c>
      <c r="AZ25" s="865">
        <v>0</v>
      </c>
      <c r="BA25" s="864">
        <v>0</v>
      </c>
      <c r="BB25" s="865">
        <v>0</v>
      </c>
      <c r="BC25" s="864">
        <v>0</v>
      </c>
      <c r="BD25" s="865">
        <v>0</v>
      </c>
      <c r="BE25" s="864">
        <v>0</v>
      </c>
      <c r="BF25" s="865">
        <v>0</v>
      </c>
      <c r="BG25" s="864">
        <v>0</v>
      </c>
      <c r="BH25" s="865">
        <v>0</v>
      </c>
      <c r="BI25" s="866">
        <v>0</v>
      </c>
      <c r="BJ25" s="815"/>
      <c r="BK25" s="1157"/>
      <c r="BL25" s="815"/>
      <c r="BM25" s="1143"/>
      <c r="BN25" s="815"/>
      <c r="BO25" s="863">
        <v>0</v>
      </c>
      <c r="BP25" s="864">
        <v>0</v>
      </c>
      <c r="BQ25" s="865">
        <v>0</v>
      </c>
      <c r="BR25" s="864">
        <v>0</v>
      </c>
      <c r="BS25" s="865">
        <v>0</v>
      </c>
      <c r="BT25" s="864">
        <v>0</v>
      </c>
      <c r="BU25" s="865">
        <v>0</v>
      </c>
      <c r="BV25" s="864">
        <v>0</v>
      </c>
      <c r="BW25" s="865">
        <v>0</v>
      </c>
      <c r="BX25" s="864">
        <v>0</v>
      </c>
      <c r="BY25" s="865">
        <v>0</v>
      </c>
      <c r="BZ25" s="864">
        <v>0</v>
      </c>
      <c r="CA25" s="865">
        <v>0</v>
      </c>
      <c r="CB25" s="864">
        <v>0</v>
      </c>
      <c r="CC25" s="865">
        <v>0</v>
      </c>
      <c r="CD25" s="864">
        <v>0</v>
      </c>
      <c r="CE25" s="865">
        <v>0</v>
      </c>
      <c r="CF25" s="864">
        <v>0</v>
      </c>
      <c r="CG25" s="865">
        <v>0</v>
      </c>
      <c r="CH25" s="864">
        <v>0</v>
      </c>
      <c r="CI25" s="865">
        <v>0</v>
      </c>
      <c r="CJ25" s="864">
        <v>0</v>
      </c>
      <c r="CK25" s="865">
        <v>0</v>
      </c>
      <c r="CL25" s="864">
        <v>0</v>
      </c>
      <c r="CM25" s="865">
        <v>0</v>
      </c>
      <c r="CN25" s="866">
        <v>0</v>
      </c>
      <c r="CO25" s="815"/>
      <c r="CP25" s="1145"/>
      <c r="CQ25" s="815"/>
      <c r="CR25" s="863">
        <v>0</v>
      </c>
      <c r="CS25" s="864">
        <v>0</v>
      </c>
      <c r="CT25" s="865">
        <v>0</v>
      </c>
      <c r="CU25" s="864">
        <v>0</v>
      </c>
      <c r="CV25" s="865">
        <v>0</v>
      </c>
      <c r="CW25" s="864">
        <v>0</v>
      </c>
      <c r="CX25" s="865">
        <v>0</v>
      </c>
      <c r="CY25" s="864">
        <v>0</v>
      </c>
      <c r="CZ25" s="865">
        <v>0</v>
      </c>
      <c r="DA25" s="864">
        <v>0</v>
      </c>
      <c r="DB25" s="865">
        <v>0</v>
      </c>
      <c r="DC25" s="864">
        <v>0</v>
      </c>
      <c r="DD25" s="865">
        <v>0</v>
      </c>
      <c r="DE25" s="864">
        <v>0</v>
      </c>
      <c r="DF25" s="865">
        <v>0</v>
      </c>
      <c r="DG25" s="864">
        <v>0</v>
      </c>
      <c r="DH25" s="865">
        <v>0</v>
      </c>
      <c r="DI25" s="864">
        <v>0</v>
      </c>
      <c r="DJ25" s="865">
        <v>0</v>
      </c>
      <c r="DK25" s="864">
        <v>0</v>
      </c>
      <c r="DL25" s="865">
        <v>0</v>
      </c>
      <c r="DM25" s="864">
        <v>0</v>
      </c>
      <c r="DN25" s="865">
        <v>0</v>
      </c>
      <c r="DO25" s="864">
        <v>0</v>
      </c>
      <c r="DP25" s="865">
        <v>0</v>
      </c>
      <c r="DQ25" s="866">
        <v>0</v>
      </c>
      <c r="DR25" s="815"/>
      <c r="DS25" s="1147"/>
      <c r="DT25" s="815"/>
      <c r="DU25" s="1149"/>
    </row>
    <row r="26" spans="1:125" outlineLevel="1">
      <c r="A26" s="813" t="str">
        <f t="shared" si="0"/>
        <v>19First Nations Conservation Local Program</v>
      </c>
      <c r="C26" s="849">
        <v>19</v>
      </c>
      <c r="D26" s="862" t="s">
        <v>1173</v>
      </c>
      <c r="E26" s="851">
        <v>2015</v>
      </c>
      <c r="G26" s="852">
        <v>0</v>
      </c>
      <c r="H26" s="853">
        <v>0</v>
      </c>
      <c r="I26" s="854">
        <v>0</v>
      </c>
      <c r="J26" s="853">
        <v>0</v>
      </c>
      <c r="K26" s="854">
        <v>0</v>
      </c>
      <c r="L26" s="853">
        <v>0</v>
      </c>
      <c r="M26" s="854">
        <v>0</v>
      </c>
      <c r="N26" s="853">
        <v>0</v>
      </c>
      <c r="O26" s="854">
        <v>0</v>
      </c>
      <c r="P26" s="853">
        <v>0</v>
      </c>
      <c r="Q26" s="854">
        <v>0</v>
      </c>
      <c r="R26" s="853">
        <v>0</v>
      </c>
      <c r="S26" s="854">
        <v>0</v>
      </c>
      <c r="T26" s="853">
        <v>0</v>
      </c>
      <c r="U26" s="854">
        <v>0</v>
      </c>
      <c r="V26" s="853">
        <v>0</v>
      </c>
      <c r="W26" s="854">
        <v>0</v>
      </c>
      <c r="X26" s="853">
        <v>0</v>
      </c>
      <c r="Y26" s="854">
        <v>0</v>
      </c>
      <c r="Z26" s="853">
        <v>0</v>
      </c>
      <c r="AA26" s="854">
        <v>0</v>
      </c>
      <c r="AB26" s="853">
        <v>0</v>
      </c>
      <c r="AC26" s="854">
        <v>0</v>
      </c>
      <c r="AD26" s="853">
        <v>0</v>
      </c>
      <c r="AE26" s="854">
        <v>0</v>
      </c>
      <c r="AF26" s="855">
        <v>0</v>
      </c>
      <c r="AG26" s="815"/>
      <c r="AH26" s="1155"/>
      <c r="AI26" s="815"/>
      <c r="AJ26" s="852">
        <v>0</v>
      </c>
      <c r="AK26" s="853">
        <v>0</v>
      </c>
      <c r="AL26" s="854">
        <v>0</v>
      </c>
      <c r="AM26" s="853">
        <v>0</v>
      </c>
      <c r="AN26" s="854">
        <v>0</v>
      </c>
      <c r="AO26" s="853">
        <v>0</v>
      </c>
      <c r="AP26" s="854">
        <v>0</v>
      </c>
      <c r="AQ26" s="853">
        <v>0</v>
      </c>
      <c r="AR26" s="854">
        <v>0</v>
      </c>
      <c r="AS26" s="853">
        <v>0</v>
      </c>
      <c r="AT26" s="854">
        <v>0</v>
      </c>
      <c r="AU26" s="853">
        <v>0</v>
      </c>
      <c r="AV26" s="854">
        <v>0</v>
      </c>
      <c r="AW26" s="853">
        <v>0</v>
      </c>
      <c r="AX26" s="854">
        <v>0</v>
      </c>
      <c r="AY26" s="853">
        <v>0</v>
      </c>
      <c r="AZ26" s="854">
        <v>0</v>
      </c>
      <c r="BA26" s="853">
        <v>0</v>
      </c>
      <c r="BB26" s="854">
        <v>0</v>
      </c>
      <c r="BC26" s="853">
        <v>0</v>
      </c>
      <c r="BD26" s="854">
        <v>0</v>
      </c>
      <c r="BE26" s="853">
        <v>0</v>
      </c>
      <c r="BF26" s="854">
        <v>0</v>
      </c>
      <c r="BG26" s="853">
        <v>0</v>
      </c>
      <c r="BH26" s="854">
        <v>0</v>
      </c>
      <c r="BI26" s="855">
        <v>0</v>
      </c>
      <c r="BJ26" s="815"/>
      <c r="BK26" s="1157"/>
      <c r="BL26" s="815"/>
      <c r="BM26" s="1143"/>
      <c r="BN26" s="815"/>
      <c r="BO26" s="852">
        <v>0</v>
      </c>
      <c r="BP26" s="853">
        <v>0</v>
      </c>
      <c r="BQ26" s="854">
        <v>0</v>
      </c>
      <c r="BR26" s="853">
        <v>0</v>
      </c>
      <c r="BS26" s="854">
        <v>0</v>
      </c>
      <c r="BT26" s="853">
        <v>0</v>
      </c>
      <c r="BU26" s="854">
        <v>0</v>
      </c>
      <c r="BV26" s="853">
        <v>0</v>
      </c>
      <c r="BW26" s="854">
        <v>0</v>
      </c>
      <c r="BX26" s="853">
        <v>0</v>
      </c>
      <c r="BY26" s="854">
        <v>0</v>
      </c>
      <c r="BZ26" s="853">
        <v>0</v>
      </c>
      <c r="CA26" s="854">
        <v>0</v>
      </c>
      <c r="CB26" s="853">
        <v>0</v>
      </c>
      <c r="CC26" s="854">
        <v>0</v>
      </c>
      <c r="CD26" s="853">
        <v>0</v>
      </c>
      <c r="CE26" s="854">
        <v>0</v>
      </c>
      <c r="CF26" s="853">
        <v>0</v>
      </c>
      <c r="CG26" s="854">
        <v>0</v>
      </c>
      <c r="CH26" s="853">
        <v>0</v>
      </c>
      <c r="CI26" s="854">
        <v>0</v>
      </c>
      <c r="CJ26" s="853">
        <v>0</v>
      </c>
      <c r="CK26" s="854">
        <v>0</v>
      </c>
      <c r="CL26" s="853">
        <v>0</v>
      </c>
      <c r="CM26" s="854">
        <v>0</v>
      </c>
      <c r="CN26" s="855">
        <v>0</v>
      </c>
      <c r="CO26" s="815"/>
      <c r="CP26" s="1145"/>
      <c r="CQ26" s="815"/>
      <c r="CR26" s="852">
        <v>0</v>
      </c>
      <c r="CS26" s="853">
        <v>0</v>
      </c>
      <c r="CT26" s="854">
        <v>0</v>
      </c>
      <c r="CU26" s="853">
        <v>0</v>
      </c>
      <c r="CV26" s="854">
        <v>0</v>
      </c>
      <c r="CW26" s="853">
        <v>0</v>
      </c>
      <c r="CX26" s="854">
        <v>0</v>
      </c>
      <c r="CY26" s="853">
        <v>0</v>
      </c>
      <c r="CZ26" s="854">
        <v>0</v>
      </c>
      <c r="DA26" s="853">
        <v>0</v>
      </c>
      <c r="DB26" s="854">
        <v>0</v>
      </c>
      <c r="DC26" s="853">
        <v>0</v>
      </c>
      <c r="DD26" s="854">
        <v>0</v>
      </c>
      <c r="DE26" s="853">
        <v>0</v>
      </c>
      <c r="DF26" s="854">
        <v>0</v>
      </c>
      <c r="DG26" s="853">
        <v>0</v>
      </c>
      <c r="DH26" s="854">
        <v>0</v>
      </c>
      <c r="DI26" s="853">
        <v>0</v>
      </c>
      <c r="DJ26" s="854">
        <v>0</v>
      </c>
      <c r="DK26" s="853">
        <v>0</v>
      </c>
      <c r="DL26" s="854">
        <v>0</v>
      </c>
      <c r="DM26" s="853">
        <v>0</v>
      </c>
      <c r="DN26" s="854">
        <v>0</v>
      </c>
      <c r="DO26" s="853">
        <v>0</v>
      </c>
      <c r="DP26" s="854">
        <v>0</v>
      </c>
      <c r="DQ26" s="855">
        <v>0</v>
      </c>
      <c r="DR26" s="815"/>
      <c r="DS26" s="1147"/>
      <c r="DT26" s="815"/>
      <c r="DU26" s="1149"/>
    </row>
    <row r="27" spans="1:125" outlineLevel="1">
      <c r="A27" s="813" t="str">
        <f t="shared" si="0"/>
        <v>20High Efficiency Agriculturual Pumping Local Program</v>
      </c>
      <c r="C27" s="842">
        <v>20</v>
      </c>
      <c r="D27" s="861" t="s">
        <v>1174</v>
      </c>
      <c r="E27" s="844">
        <v>2015</v>
      </c>
      <c r="G27" s="863">
        <v>0</v>
      </c>
      <c r="H27" s="864">
        <v>0</v>
      </c>
      <c r="I27" s="865">
        <v>0</v>
      </c>
      <c r="J27" s="864">
        <v>0</v>
      </c>
      <c r="K27" s="865">
        <v>0</v>
      </c>
      <c r="L27" s="864">
        <v>0</v>
      </c>
      <c r="M27" s="865">
        <v>0</v>
      </c>
      <c r="N27" s="864">
        <v>0</v>
      </c>
      <c r="O27" s="865">
        <v>0</v>
      </c>
      <c r="P27" s="864">
        <v>0</v>
      </c>
      <c r="Q27" s="865">
        <v>0</v>
      </c>
      <c r="R27" s="864">
        <v>0</v>
      </c>
      <c r="S27" s="865">
        <v>0</v>
      </c>
      <c r="T27" s="864">
        <v>0</v>
      </c>
      <c r="U27" s="865">
        <v>0</v>
      </c>
      <c r="V27" s="864">
        <v>0</v>
      </c>
      <c r="W27" s="865">
        <v>0</v>
      </c>
      <c r="X27" s="864">
        <v>0</v>
      </c>
      <c r="Y27" s="865">
        <v>0</v>
      </c>
      <c r="Z27" s="864">
        <v>0</v>
      </c>
      <c r="AA27" s="865">
        <v>0</v>
      </c>
      <c r="AB27" s="864">
        <v>0</v>
      </c>
      <c r="AC27" s="865">
        <v>0</v>
      </c>
      <c r="AD27" s="864">
        <v>0</v>
      </c>
      <c r="AE27" s="865">
        <v>0</v>
      </c>
      <c r="AF27" s="866">
        <v>0</v>
      </c>
      <c r="AG27" s="815"/>
      <c r="AH27" s="1155"/>
      <c r="AI27" s="815"/>
      <c r="AJ27" s="863">
        <v>0</v>
      </c>
      <c r="AK27" s="864">
        <v>0</v>
      </c>
      <c r="AL27" s="865">
        <v>0</v>
      </c>
      <c r="AM27" s="864">
        <v>0</v>
      </c>
      <c r="AN27" s="865">
        <v>0</v>
      </c>
      <c r="AO27" s="864">
        <v>0</v>
      </c>
      <c r="AP27" s="865">
        <v>0</v>
      </c>
      <c r="AQ27" s="864">
        <v>0</v>
      </c>
      <c r="AR27" s="865">
        <v>0</v>
      </c>
      <c r="AS27" s="864">
        <v>0</v>
      </c>
      <c r="AT27" s="865">
        <v>0</v>
      </c>
      <c r="AU27" s="864">
        <v>0</v>
      </c>
      <c r="AV27" s="865">
        <v>0</v>
      </c>
      <c r="AW27" s="864">
        <v>0</v>
      </c>
      <c r="AX27" s="865">
        <v>0</v>
      </c>
      <c r="AY27" s="864">
        <v>0</v>
      </c>
      <c r="AZ27" s="865">
        <v>0</v>
      </c>
      <c r="BA27" s="864">
        <v>0</v>
      </c>
      <c r="BB27" s="865">
        <v>0</v>
      </c>
      <c r="BC27" s="864">
        <v>0</v>
      </c>
      <c r="BD27" s="865">
        <v>0</v>
      </c>
      <c r="BE27" s="864">
        <v>0</v>
      </c>
      <c r="BF27" s="865">
        <v>0</v>
      </c>
      <c r="BG27" s="864">
        <v>0</v>
      </c>
      <c r="BH27" s="865">
        <v>0</v>
      </c>
      <c r="BI27" s="866">
        <v>0</v>
      </c>
      <c r="BJ27" s="815"/>
      <c r="BK27" s="1157"/>
      <c r="BL27" s="815"/>
      <c r="BM27" s="1143"/>
      <c r="BN27" s="815"/>
      <c r="BO27" s="863">
        <v>0</v>
      </c>
      <c r="BP27" s="864">
        <v>0</v>
      </c>
      <c r="BQ27" s="865">
        <v>0</v>
      </c>
      <c r="BR27" s="864">
        <v>0</v>
      </c>
      <c r="BS27" s="865">
        <v>0</v>
      </c>
      <c r="BT27" s="864">
        <v>0</v>
      </c>
      <c r="BU27" s="865">
        <v>0</v>
      </c>
      <c r="BV27" s="864">
        <v>0</v>
      </c>
      <c r="BW27" s="865">
        <v>0</v>
      </c>
      <c r="BX27" s="864">
        <v>0</v>
      </c>
      <c r="BY27" s="865">
        <v>0</v>
      </c>
      <c r="BZ27" s="864">
        <v>0</v>
      </c>
      <c r="CA27" s="865">
        <v>0</v>
      </c>
      <c r="CB27" s="864">
        <v>0</v>
      </c>
      <c r="CC27" s="865">
        <v>0</v>
      </c>
      <c r="CD27" s="864">
        <v>0</v>
      </c>
      <c r="CE27" s="865">
        <v>0</v>
      </c>
      <c r="CF27" s="864">
        <v>0</v>
      </c>
      <c r="CG27" s="865">
        <v>0</v>
      </c>
      <c r="CH27" s="864">
        <v>0</v>
      </c>
      <c r="CI27" s="865">
        <v>0</v>
      </c>
      <c r="CJ27" s="864">
        <v>0</v>
      </c>
      <c r="CK27" s="865">
        <v>0</v>
      </c>
      <c r="CL27" s="864">
        <v>0</v>
      </c>
      <c r="CM27" s="865">
        <v>0</v>
      </c>
      <c r="CN27" s="866">
        <v>0</v>
      </c>
      <c r="CO27" s="815"/>
      <c r="CP27" s="1145"/>
      <c r="CQ27" s="815"/>
      <c r="CR27" s="863">
        <v>0</v>
      </c>
      <c r="CS27" s="864">
        <v>0</v>
      </c>
      <c r="CT27" s="865">
        <v>0</v>
      </c>
      <c r="CU27" s="864">
        <v>0</v>
      </c>
      <c r="CV27" s="865">
        <v>0</v>
      </c>
      <c r="CW27" s="864">
        <v>0</v>
      </c>
      <c r="CX27" s="865">
        <v>0</v>
      </c>
      <c r="CY27" s="864">
        <v>0</v>
      </c>
      <c r="CZ27" s="865">
        <v>0</v>
      </c>
      <c r="DA27" s="864">
        <v>0</v>
      </c>
      <c r="DB27" s="865">
        <v>0</v>
      </c>
      <c r="DC27" s="864">
        <v>0</v>
      </c>
      <c r="DD27" s="865">
        <v>0</v>
      </c>
      <c r="DE27" s="864">
        <v>0</v>
      </c>
      <c r="DF27" s="865">
        <v>0</v>
      </c>
      <c r="DG27" s="864">
        <v>0</v>
      </c>
      <c r="DH27" s="865">
        <v>0</v>
      </c>
      <c r="DI27" s="864">
        <v>0</v>
      </c>
      <c r="DJ27" s="865">
        <v>0</v>
      </c>
      <c r="DK27" s="864">
        <v>0</v>
      </c>
      <c r="DL27" s="865">
        <v>0</v>
      </c>
      <c r="DM27" s="864">
        <v>0</v>
      </c>
      <c r="DN27" s="865">
        <v>0</v>
      </c>
      <c r="DO27" s="864">
        <v>0</v>
      </c>
      <c r="DP27" s="865">
        <v>0</v>
      </c>
      <c r="DQ27" s="866">
        <v>0</v>
      </c>
      <c r="DR27" s="815"/>
      <c r="DS27" s="1147"/>
      <c r="DT27" s="815"/>
      <c r="DU27" s="1149"/>
    </row>
    <row r="28" spans="1:125" outlineLevel="1">
      <c r="A28" s="813" t="str">
        <f t="shared" si="0"/>
        <v>21Instant Savings Local Program</v>
      </c>
      <c r="C28" s="849">
        <v>21</v>
      </c>
      <c r="D28" s="862" t="s">
        <v>1175</v>
      </c>
      <c r="E28" s="851">
        <v>2015</v>
      </c>
      <c r="G28" s="852">
        <v>0</v>
      </c>
      <c r="H28" s="853">
        <v>0</v>
      </c>
      <c r="I28" s="854">
        <v>0</v>
      </c>
      <c r="J28" s="853">
        <v>0</v>
      </c>
      <c r="K28" s="854">
        <v>0</v>
      </c>
      <c r="L28" s="853">
        <v>0</v>
      </c>
      <c r="M28" s="854">
        <v>0</v>
      </c>
      <c r="N28" s="853">
        <v>0</v>
      </c>
      <c r="O28" s="854">
        <v>0</v>
      </c>
      <c r="P28" s="853">
        <v>0</v>
      </c>
      <c r="Q28" s="854">
        <v>0</v>
      </c>
      <c r="R28" s="853">
        <v>0</v>
      </c>
      <c r="S28" s="854">
        <v>0</v>
      </c>
      <c r="T28" s="853">
        <v>0</v>
      </c>
      <c r="U28" s="854">
        <v>0</v>
      </c>
      <c r="V28" s="853">
        <v>0</v>
      </c>
      <c r="W28" s="854">
        <v>0</v>
      </c>
      <c r="X28" s="853">
        <v>0</v>
      </c>
      <c r="Y28" s="854">
        <v>0</v>
      </c>
      <c r="Z28" s="853">
        <v>0</v>
      </c>
      <c r="AA28" s="854">
        <v>0</v>
      </c>
      <c r="AB28" s="853">
        <v>0</v>
      </c>
      <c r="AC28" s="854">
        <v>0</v>
      </c>
      <c r="AD28" s="853">
        <v>0</v>
      </c>
      <c r="AE28" s="854">
        <v>0</v>
      </c>
      <c r="AF28" s="855">
        <v>0</v>
      </c>
      <c r="AG28" s="815"/>
      <c r="AH28" s="1155"/>
      <c r="AI28" s="815"/>
      <c r="AJ28" s="852">
        <v>0</v>
      </c>
      <c r="AK28" s="853">
        <v>0</v>
      </c>
      <c r="AL28" s="854">
        <v>0</v>
      </c>
      <c r="AM28" s="853">
        <v>0</v>
      </c>
      <c r="AN28" s="854">
        <v>0</v>
      </c>
      <c r="AO28" s="853">
        <v>0</v>
      </c>
      <c r="AP28" s="854">
        <v>0</v>
      </c>
      <c r="AQ28" s="853">
        <v>0</v>
      </c>
      <c r="AR28" s="854">
        <v>0</v>
      </c>
      <c r="AS28" s="853">
        <v>0</v>
      </c>
      <c r="AT28" s="854">
        <v>0</v>
      </c>
      <c r="AU28" s="853">
        <v>0</v>
      </c>
      <c r="AV28" s="854">
        <v>0</v>
      </c>
      <c r="AW28" s="853">
        <v>0</v>
      </c>
      <c r="AX28" s="854">
        <v>0</v>
      </c>
      <c r="AY28" s="853">
        <v>0</v>
      </c>
      <c r="AZ28" s="854">
        <v>0</v>
      </c>
      <c r="BA28" s="853">
        <v>0</v>
      </c>
      <c r="BB28" s="854">
        <v>0</v>
      </c>
      <c r="BC28" s="853">
        <v>0</v>
      </c>
      <c r="BD28" s="854">
        <v>0</v>
      </c>
      <c r="BE28" s="853">
        <v>0</v>
      </c>
      <c r="BF28" s="854">
        <v>0</v>
      </c>
      <c r="BG28" s="853">
        <v>0</v>
      </c>
      <c r="BH28" s="854">
        <v>0</v>
      </c>
      <c r="BI28" s="855">
        <v>0</v>
      </c>
      <c r="BJ28" s="815"/>
      <c r="BK28" s="1157"/>
      <c r="BL28" s="815"/>
      <c r="BM28" s="1143"/>
      <c r="BN28" s="815"/>
      <c r="BO28" s="852">
        <v>0</v>
      </c>
      <c r="BP28" s="853">
        <v>0</v>
      </c>
      <c r="BQ28" s="854">
        <v>0</v>
      </c>
      <c r="BR28" s="853">
        <v>0</v>
      </c>
      <c r="BS28" s="854">
        <v>0</v>
      </c>
      <c r="BT28" s="853">
        <v>0</v>
      </c>
      <c r="BU28" s="854">
        <v>0</v>
      </c>
      <c r="BV28" s="853">
        <v>0</v>
      </c>
      <c r="BW28" s="854">
        <v>0</v>
      </c>
      <c r="BX28" s="853">
        <v>0</v>
      </c>
      <c r="BY28" s="854">
        <v>0</v>
      </c>
      <c r="BZ28" s="853">
        <v>0</v>
      </c>
      <c r="CA28" s="854">
        <v>0</v>
      </c>
      <c r="CB28" s="853">
        <v>0</v>
      </c>
      <c r="CC28" s="854">
        <v>0</v>
      </c>
      <c r="CD28" s="853">
        <v>0</v>
      </c>
      <c r="CE28" s="854">
        <v>0</v>
      </c>
      <c r="CF28" s="853">
        <v>0</v>
      </c>
      <c r="CG28" s="854">
        <v>0</v>
      </c>
      <c r="CH28" s="853">
        <v>0</v>
      </c>
      <c r="CI28" s="854">
        <v>0</v>
      </c>
      <c r="CJ28" s="853">
        <v>0</v>
      </c>
      <c r="CK28" s="854">
        <v>0</v>
      </c>
      <c r="CL28" s="853">
        <v>0</v>
      </c>
      <c r="CM28" s="854">
        <v>0</v>
      </c>
      <c r="CN28" s="855">
        <v>0</v>
      </c>
      <c r="CO28" s="815"/>
      <c r="CP28" s="1145"/>
      <c r="CQ28" s="815"/>
      <c r="CR28" s="852">
        <v>0</v>
      </c>
      <c r="CS28" s="853">
        <v>0</v>
      </c>
      <c r="CT28" s="854">
        <v>0</v>
      </c>
      <c r="CU28" s="853">
        <v>0</v>
      </c>
      <c r="CV28" s="854">
        <v>0</v>
      </c>
      <c r="CW28" s="853">
        <v>0</v>
      </c>
      <c r="CX28" s="854">
        <v>0</v>
      </c>
      <c r="CY28" s="853">
        <v>0</v>
      </c>
      <c r="CZ28" s="854">
        <v>0</v>
      </c>
      <c r="DA28" s="853">
        <v>0</v>
      </c>
      <c r="DB28" s="854">
        <v>0</v>
      </c>
      <c r="DC28" s="853">
        <v>0</v>
      </c>
      <c r="DD28" s="854">
        <v>0</v>
      </c>
      <c r="DE28" s="853">
        <v>0</v>
      </c>
      <c r="DF28" s="854">
        <v>0</v>
      </c>
      <c r="DG28" s="853">
        <v>0</v>
      </c>
      <c r="DH28" s="854">
        <v>0</v>
      </c>
      <c r="DI28" s="853">
        <v>0</v>
      </c>
      <c r="DJ28" s="854">
        <v>0</v>
      </c>
      <c r="DK28" s="853">
        <v>0</v>
      </c>
      <c r="DL28" s="854">
        <v>0</v>
      </c>
      <c r="DM28" s="853">
        <v>0</v>
      </c>
      <c r="DN28" s="854">
        <v>0</v>
      </c>
      <c r="DO28" s="853">
        <v>0</v>
      </c>
      <c r="DP28" s="854">
        <v>0</v>
      </c>
      <c r="DQ28" s="855">
        <v>0</v>
      </c>
      <c r="DR28" s="815"/>
      <c r="DS28" s="1147"/>
      <c r="DT28" s="815"/>
      <c r="DU28" s="1149"/>
    </row>
    <row r="29" spans="1:125" outlineLevel="1">
      <c r="A29" s="813" t="str">
        <f t="shared" si="0"/>
        <v>22OPsaver Local Program</v>
      </c>
      <c r="C29" s="842">
        <v>22</v>
      </c>
      <c r="D29" s="861" t="s">
        <v>1176</v>
      </c>
      <c r="E29" s="844">
        <v>2015</v>
      </c>
      <c r="G29" s="863">
        <v>0</v>
      </c>
      <c r="H29" s="864">
        <v>0</v>
      </c>
      <c r="I29" s="865">
        <v>0</v>
      </c>
      <c r="J29" s="864">
        <v>0</v>
      </c>
      <c r="K29" s="865">
        <v>0</v>
      </c>
      <c r="L29" s="864">
        <v>0</v>
      </c>
      <c r="M29" s="865">
        <v>0</v>
      </c>
      <c r="N29" s="864">
        <v>0</v>
      </c>
      <c r="O29" s="865">
        <v>0</v>
      </c>
      <c r="P29" s="864">
        <v>0</v>
      </c>
      <c r="Q29" s="865">
        <v>0</v>
      </c>
      <c r="R29" s="864">
        <v>0</v>
      </c>
      <c r="S29" s="865">
        <v>0</v>
      </c>
      <c r="T29" s="864">
        <v>0</v>
      </c>
      <c r="U29" s="865">
        <v>0</v>
      </c>
      <c r="V29" s="864">
        <v>0</v>
      </c>
      <c r="W29" s="865">
        <v>0</v>
      </c>
      <c r="X29" s="864">
        <v>0</v>
      </c>
      <c r="Y29" s="865">
        <v>0</v>
      </c>
      <c r="Z29" s="864">
        <v>0</v>
      </c>
      <c r="AA29" s="865">
        <v>0</v>
      </c>
      <c r="AB29" s="864">
        <v>0</v>
      </c>
      <c r="AC29" s="865">
        <v>0</v>
      </c>
      <c r="AD29" s="864">
        <v>0</v>
      </c>
      <c r="AE29" s="865">
        <v>0</v>
      </c>
      <c r="AF29" s="866">
        <v>0</v>
      </c>
      <c r="AG29" s="815"/>
      <c r="AH29" s="1155"/>
      <c r="AI29" s="815"/>
      <c r="AJ29" s="863">
        <v>0</v>
      </c>
      <c r="AK29" s="864">
        <v>0</v>
      </c>
      <c r="AL29" s="865">
        <v>0</v>
      </c>
      <c r="AM29" s="864">
        <v>0</v>
      </c>
      <c r="AN29" s="865">
        <v>0</v>
      </c>
      <c r="AO29" s="864">
        <v>0</v>
      </c>
      <c r="AP29" s="865">
        <v>0</v>
      </c>
      <c r="AQ29" s="864">
        <v>0</v>
      </c>
      <c r="AR29" s="865">
        <v>0</v>
      </c>
      <c r="AS29" s="864">
        <v>0</v>
      </c>
      <c r="AT29" s="865">
        <v>0</v>
      </c>
      <c r="AU29" s="864">
        <v>0</v>
      </c>
      <c r="AV29" s="865">
        <v>0</v>
      </c>
      <c r="AW29" s="864">
        <v>0</v>
      </c>
      <c r="AX29" s="865">
        <v>0</v>
      </c>
      <c r="AY29" s="864">
        <v>0</v>
      </c>
      <c r="AZ29" s="865">
        <v>0</v>
      </c>
      <c r="BA29" s="864">
        <v>0</v>
      </c>
      <c r="BB29" s="865">
        <v>0</v>
      </c>
      <c r="BC29" s="864">
        <v>0</v>
      </c>
      <c r="BD29" s="865">
        <v>0</v>
      </c>
      <c r="BE29" s="864">
        <v>0</v>
      </c>
      <c r="BF29" s="865">
        <v>0</v>
      </c>
      <c r="BG29" s="864">
        <v>0</v>
      </c>
      <c r="BH29" s="865">
        <v>0</v>
      </c>
      <c r="BI29" s="866">
        <v>0</v>
      </c>
      <c r="BJ29" s="815"/>
      <c r="BK29" s="1157"/>
      <c r="BL29" s="815"/>
      <c r="BM29" s="1143"/>
      <c r="BN29" s="815"/>
      <c r="BO29" s="863">
        <v>0</v>
      </c>
      <c r="BP29" s="864">
        <v>0</v>
      </c>
      <c r="BQ29" s="865">
        <v>0</v>
      </c>
      <c r="BR29" s="864">
        <v>0</v>
      </c>
      <c r="BS29" s="865">
        <v>0</v>
      </c>
      <c r="BT29" s="864">
        <v>0</v>
      </c>
      <c r="BU29" s="865">
        <v>0</v>
      </c>
      <c r="BV29" s="864">
        <v>0</v>
      </c>
      <c r="BW29" s="865">
        <v>0</v>
      </c>
      <c r="BX29" s="864">
        <v>0</v>
      </c>
      <c r="BY29" s="865">
        <v>0</v>
      </c>
      <c r="BZ29" s="864">
        <v>0</v>
      </c>
      <c r="CA29" s="865">
        <v>0</v>
      </c>
      <c r="CB29" s="864">
        <v>0</v>
      </c>
      <c r="CC29" s="865">
        <v>0</v>
      </c>
      <c r="CD29" s="864">
        <v>0</v>
      </c>
      <c r="CE29" s="865">
        <v>0</v>
      </c>
      <c r="CF29" s="864">
        <v>0</v>
      </c>
      <c r="CG29" s="865">
        <v>0</v>
      </c>
      <c r="CH29" s="864">
        <v>0</v>
      </c>
      <c r="CI29" s="865">
        <v>0</v>
      </c>
      <c r="CJ29" s="864">
        <v>0</v>
      </c>
      <c r="CK29" s="865">
        <v>0</v>
      </c>
      <c r="CL29" s="864">
        <v>0</v>
      </c>
      <c r="CM29" s="865">
        <v>0</v>
      </c>
      <c r="CN29" s="866">
        <v>0</v>
      </c>
      <c r="CO29" s="815"/>
      <c r="CP29" s="1145"/>
      <c r="CQ29" s="815"/>
      <c r="CR29" s="863">
        <v>0</v>
      </c>
      <c r="CS29" s="864">
        <v>0</v>
      </c>
      <c r="CT29" s="865">
        <v>0</v>
      </c>
      <c r="CU29" s="864">
        <v>0</v>
      </c>
      <c r="CV29" s="865">
        <v>0</v>
      </c>
      <c r="CW29" s="864">
        <v>0</v>
      </c>
      <c r="CX29" s="865">
        <v>0</v>
      </c>
      <c r="CY29" s="864">
        <v>0</v>
      </c>
      <c r="CZ29" s="865">
        <v>0</v>
      </c>
      <c r="DA29" s="864">
        <v>0</v>
      </c>
      <c r="DB29" s="865">
        <v>0</v>
      </c>
      <c r="DC29" s="864">
        <v>0</v>
      </c>
      <c r="DD29" s="865">
        <v>0</v>
      </c>
      <c r="DE29" s="864">
        <v>0</v>
      </c>
      <c r="DF29" s="865">
        <v>0</v>
      </c>
      <c r="DG29" s="864">
        <v>0</v>
      </c>
      <c r="DH29" s="865">
        <v>0</v>
      </c>
      <c r="DI29" s="864">
        <v>0</v>
      </c>
      <c r="DJ29" s="865">
        <v>0</v>
      </c>
      <c r="DK29" s="864">
        <v>0</v>
      </c>
      <c r="DL29" s="865">
        <v>0</v>
      </c>
      <c r="DM29" s="864">
        <v>0</v>
      </c>
      <c r="DN29" s="865">
        <v>0</v>
      </c>
      <c r="DO29" s="864">
        <v>0</v>
      </c>
      <c r="DP29" s="865">
        <v>0</v>
      </c>
      <c r="DQ29" s="866">
        <v>0</v>
      </c>
      <c r="DR29" s="815"/>
      <c r="DS29" s="1147"/>
      <c r="DT29" s="815"/>
      <c r="DU29" s="1149"/>
    </row>
    <row r="30" spans="1:125" outlineLevel="1">
      <c r="A30" s="813" t="str">
        <f t="shared" si="0"/>
        <v>23PUMPsaver Local Program</v>
      </c>
      <c r="C30" s="849">
        <v>23</v>
      </c>
      <c r="D30" s="862" t="s">
        <v>1177</v>
      </c>
      <c r="E30" s="851">
        <v>2015</v>
      </c>
      <c r="G30" s="852">
        <v>0</v>
      </c>
      <c r="H30" s="853">
        <v>0</v>
      </c>
      <c r="I30" s="854">
        <v>0</v>
      </c>
      <c r="J30" s="853">
        <v>0</v>
      </c>
      <c r="K30" s="854">
        <v>0</v>
      </c>
      <c r="L30" s="853">
        <v>0</v>
      </c>
      <c r="M30" s="854">
        <v>0</v>
      </c>
      <c r="N30" s="853">
        <v>0</v>
      </c>
      <c r="O30" s="854">
        <v>0</v>
      </c>
      <c r="P30" s="853">
        <v>0</v>
      </c>
      <c r="Q30" s="854">
        <v>0</v>
      </c>
      <c r="R30" s="853">
        <v>0</v>
      </c>
      <c r="S30" s="854">
        <v>0</v>
      </c>
      <c r="T30" s="853">
        <v>0</v>
      </c>
      <c r="U30" s="854">
        <v>0</v>
      </c>
      <c r="V30" s="853">
        <v>0</v>
      </c>
      <c r="W30" s="854">
        <v>0</v>
      </c>
      <c r="X30" s="853">
        <v>0</v>
      </c>
      <c r="Y30" s="854">
        <v>0</v>
      </c>
      <c r="Z30" s="853">
        <v>0</v>
      </c>
      <c r="AA30" s="854">
        <v>0</v>
      </c>
      <c r="AB30" s="853">
        <v>0</v>
      </c>
      <c r="AC30" s="854">
        <v>0</v>
      </c>
      <c r="AD30" s="853">
        <v>0</v>
      </c>
      <c r="AE30" s="854">
        <v>0</v>
      </c>
      <c r="AF30" s="855">
        <v>0</v>
      </c>
      <c r="AG30" s="815"/>
      <c r="AH30" s="1155"/>
      <c r="AI30" s="815"/>
      <c r="AJ30" s="852">
        <v>0</v>
      </c>
      <c r="AK30" s="853">
        <v>0</v>
      </c>
      <c r="AL30" s="854">
        <v>0</v>
      </c>
      <c r="AM30" s="853">
        <v>0</v>
      </c>
      <c r="AN30" s="854">
        <v>0</v>
      </c>
      <c r="AO30" s="853">
        <v>0</v>
      </c>
      <c r="AP30" s="854">
        <v>0</v>
      </c>
      <c r="AQ30" s="853">
        <v>0</v>
      </c>
      <c r="AR30" s="854">
        <v>0</v>
      </c>
      <c r="AS30" s="853">
        <v>0</v>
      </c>
      <c r="AT30" s="854">
        <v>0</v>
      </c>
      <c r="AU30" s="853">
        <v>0</v>
      </c>
      <c r="AV30" s="854">
        <v>0</v>
      </c>
      <c r="AW30" s="853">
        <v>0</v>
      </c>
      <c r="AX30" s="854">
        <v>0</v>
      </c>
      <c r="AY30" s="853">
        <v>0</v>
      </c>
      <c r="AZ30" s="854">
        <v>0</v>
      </c>
      <c r="BA30" s="853">
        <v>0</v>
      </c>
      <c r="BB30" s="854">
        <v>0</v>
      </c>
      <c r="BC30" s="853">
        <v>0</v>
      </c>
      <c r="BD30" s="854">
        <v>0</v>
      </c>
      <c r="BE30" s="853">
        <v>0</v>
      </c>
      <c r="BF30" s="854">
        <v>0</v>
      </c>
      <c r="BG30" s="853">
        <v>0</v>
      </c>
      <c r="BH30" s="854">
        <v>0</v>
      </c>
      <c r="BI30" s="855">
        <v>0</v>
      </c>
      <c r="BJ30" s="815"/>
      <c r="BK30" s="1157"/>
      <c r="BL30" s="815"/>
      <c r="BM30" s="1143"/>
      <c r="BN30" s="815"/>
      <c r="BO30" s="852">
        <v>0</v>
      </c>
      <c r="BP30" s="853">
        <v>0</v>
      </c>
      <c r="BQ30" s="854">
        <v>0</v>
      </c>
      <c r="BR30" s="853">
        <v>0</v>
      </c>
      <c r="BS30" s="854">
        <v>0</v>
      </c>
      <c r="BT30" s="853">
        <v>0</v>
      </c>
      <c r="BU30" s="854">
        <v>0</v>
      </c>
      <c r="BV30" s="853">
        <v>0</v>
      </c>
      <c r="BW30" s="854">
        <v>0</v>
      </c>
      <c r="BX30" s="853">
        <v>0</v>
      </c>
      <c r="BY30" s="854">
        <v>0</v>
      </c>
      <c r="BZ30" s="853">
        <v>0</v>
      </c>
      <c r="CA30" s="854">
        <v>0</v>
      </c>
      <c r="CB30" s="853">
        <v>0</v>
      </c>
      <c r="CC30" s="854">
        <v>0</v>
      </c>
      <c r="CD30" s="853">
        <v>0</v>
      </c>
      <c r="CE30" s="854">
        <v>0</v>
      </c>
      <c r="CF30" s="853">
        <v>0</v>
      </c>
      <c r="CG30" s="854">
        <v>0</v>
      </c>
      <c r="CH30" s="853">
        <v>0</v>
      </c>
      <c r="CI30" s="854">
        <v>0</v>
      </c>
      <c r="CJ30" s="853">
        <v>0</v>
      </c>
      <c r="CK30" s="854">
        <v>0</v>
      </c>
      <c r="CL30" s="853">
        <v>0</v>
      </c>
      <c r="CM30" s="854">
        <v>0</v>
      </c>
      <c r="CN30" s="855">
        <v>0</v>
      </c>
      <c r="CO30" s="815"/>
      <c r="CP30" s="1145"/>
      <c r="CQ30" s="815"/>
      <c r="CR30" s="852">
        <v>0</v>
      </c>
      <c r="CS30" s="853">
        <v>0</v>
      </c>
      <c r="CT30" s="854">
        <v>0</v>
      </c>
      <c r="CU30" s="853">
        <v>0</v>
      </c>
      <c r="CV30" s="854">
        <v>0</v>
      </c>
      <c r="CW30" s="853">
        <v>0</v>
      </c>
      <c r="CX30" s="854">
        <v>0</v>
      </c>
      <c r="CY30" s="853">
        <v>0</v>
      </c>
      <c r="CZ30" s="854">
        <v>0</v>
      </c>
      <c r="DA30" s="853">
        <v>0</v>
      </c>
      <c r="DB30" s="854">
        <v>0</v>
      </c>
      <c r="DC30" s="853">
        <v>0</v>
      </c>
      <c r="DD30" s="854">
        <v>0</v>
      </c>
      <c r="DE30" s="853">
        <v>0</v>
      </c>
      <c r="DF30" s="854">
        <v>0</v>
      </c>
      <c r="DG30" s="853">
        <v>0</v>
      </c>
      <c r="DH30" s="854">
        <v>0</v>
      </c>
      <c r="DI30" s="853">
        <v>0</v>
      </c>
      <c r="DJ30" s="854">
        <v>0</v>
      </c>
      <c r="DK30" s="853">
        <v>0</v>
      </c>
      <c r="DL30" s="854">
        <v>0</v>
      </c>
      <c r="DM30" s="853">
        <v>0</v>
      </c>
      <c r="DN30" s="854">
        <v>0</v>
      </c>
      <c r="DO30" s="853">
        <v>0</v>
      </c>
      <c r="DP30" s="854">
        <v>0</v>
      </c>
      <c r="DQ30" s="855">
        <v>0</v>
      </c>
      <c r="DR30" s="815"/>
      <c r="DS30" s="1147"/>
      <c r="DT30" s="815"/>
      <c r="DU30" s="1149"/>
    </row>
    <row r="31" spans="1:125" outlineLevel="1">
      <c r="A31" s="813" t="str">
        <f t="shared" si="0"/>
        <v>24Social Benchmarking Local Program</v>
      </c>
      <c r="C31" s="842">
        <v>24</v>
      </c>
      <c r="D31" s="861" t="s">
        <v>127</v>
      </c>
      <c r="E31" s="844">
        <v>2015</v>
      </c>
      <c r="G31" s="863">
        <v>0</v>
      </c>
      <c r="H31" s="864">
        <v>0</v>
      </c>
      <c r="I31" s="865">
        <v>0</v>
      </c>
      <c r="J31" s="864">
        <v>0</v>
      </c>
      <c r="K31" s="865">
        <v>0</v>
      </c>
      <c r="L31" s="864">
        <v>0</v>
      </c>
      <c r="M31" s="865">
        <v>0</v>
      </c>
      <c r="N31" s="864">
        <v>0</v>
      </c>
      <c r="O31" s="865">
        <v>0</v>
      </c>
      <c r="P31" s="864">
        <v>0</v>
      </c>
      <c r="Q31" s="865">
        <v>0</v>
      </c>
      <c r="R31" s="864">
        <v>0</v>
      </c>
      <c r="S31" s="865">
        <v>0</v>
      </c>
      <c r="T31" s="864">
        <v>0</v>
      </c>
      <c r="U31" s="865">
        <v>0</v>
      </c>
      <c r="V31" s="864">
        <v>0</v>
      </c>
      <c r="W31" s="865">
        <v>0</v>
      </c>
      <c r="X31" s="864">
        <v>0</v>
      </c>
      <c r="Y31" s="865">
        <v>0</v>
      </c>
      <c r="Z31" s="864">
        <v>0</v>
      </c>
      <c r="AA31" s="865">
        <v>0</v>
      </c>
      <c r="AB31" s="864">
        <v>0</v>
      </c>
      <c r="AC31" s="865">
        <v>0</v>
      </c>
      <c r="AD31" s="864">
        <v>0</v>
      </c>
      <c r="AE31" s="865">
        <v>0</v>
      </c>
      <c r="AF31" s="866">
        <v>0</v>
      </c>
      <c r="AG31" s="815"/>
      <c r="AH31" s="1155"/>
      <c r="AI31" s="815"/>
      <c r="AJ31" s="863">
        <v>0</v>
      </c>
      <c r="AK31" s="864">
        <v>0</v>
      </c>
      <c r="AL31" s="865">
        <v>0</v>
      </c>
      <c r="AM31" s="864">
        <v>0</v>
      </c>
      <c r="AN31" s="865">
        <v>0</v>
      </c>
      <c r="AO31" s="864">
        <v>0</v>
      </c>
      <c r="AP31" s="865">
        <v>0</v>
      </c>
      <c r="AQ31" s="864">
        <v>0</v>
      </c>
      <c r="AR31" s="865">
        <v>0</v>
      </c>
      <c r="AS31" s="864">
        <v>0</v>
      </c>
      <c r="AT31" s="865">
        <v>0</v>
      </c>
      <c r="AU31" s="864">
        <v>0</v>
      </c>
      <c r="AV31" s="865">
        <v>0</v>
      </c>
      <c r="AW31" s="864">
        <v>0</v>
      </c>
      <c r="AX31" s="865">
        <v>0</v>
      </c>
      <c r="AY31" s="864">
        <v>0</v>
      </c>
      <c r="AZ31" s="865">
        <v>0</v>
      </c>
      <c r="BA31" s="864">
        <v>0</v>
      </c>
      <c r="BB31" s="865">
        <v>0</v>
      </c>
      <c r="BC31" s="864">
        <v>0</v>
      </c>
      <c r="BD31" s="865">
        <v>0</v>
      </c>
      <c r="BE31" s="864">
        <v>0</v>
      </c>
      <c r="BF31" s="865">
        <v>0</v>
      </c>
      <c r="BG31" s="864">
        <v>0</v>
      </c>
      <c r="BH31" s="865">
        <v>0</v>
      </c>
      <c r="BI31" s="866">
        <v>0</v>
      </c>
      <c r="BJ31" s="815"/>
      <c r="BK31" s="1157"/>
      <c r="BL31" s="815"/>
      <c r="BM31" s="1143"/>
      <c r="BN31" s="815"/>
      <c r="BO31" s="863">
        <v>0</v>
      </c>
      <c r="BP31" s="864">
        <v>0</v>
      </c>
      <c r="BQ31" s="865">
        <v>0</v>
      </c>
      <c r="BR31" s="864">
        <v>0</v>
      </c>
      <c r="BS31" s="865">
        <v>0</v>
      </c>
      <c r="BT31" s="864">
        <v>0</v>
      </c>
      <c r="BU31" s="865">
        <v>0</v>
      </c>
      <c r="BV31" s="864">
        <v>0</v>
      </c>
      <c r="BW31" s="865">
        <v>0</v>
      </c>
      <c r="BX31" s="864">
        <v>0</v>
      </c>
      <c r="BY31" s="865">
        <v>0</v>
      </c>
      <c r="BZ31" s="864">
        <v>0</v>
      </c>
      <c r="CA31" s="865">
        <v>0</v>
      </c>
      <c r="CB31" s="864">
        <v>0</v>
      </c>
      <c r="CC31" s="865">
        <v>0</v>
      </c>
      <c r="CD31" s="864">
        <v>0</v>
      </c>
      <c r="CE31" s="865">
        <v>0</v>
      </c>
      <c r="CF31" s="864">
        <v>0</v>
      </c>
      <c r="CG31" s="865">
        <v>0</v>
      </c>
      <c r="CH31" s="864">
        <v>0</v>
      </c>
      <c r="CI31" s="865">
        <v>0</v>
      </c>
      <c r="CJ31" s="864">
        <v>0</v>
      </c>
      <c r="CK31" s="865">
        <v>0</v>
      </c>
      <c r="CL31" s="864">
        <v>0</v>
      </c>
      <c r="CM31" s="865">
        <v>0</v>
      </c>
      <c r="CN31" s="866">
        <v>0</v>
      </c>
      <c r="CO31" s="815"/>
      <c r="CP31" s="1145"/>
      <c r="CQ31" s="815"/>
      <c r="CR31" s="863">
        <v>0</v>
      </c>
      <c r="CS31" s="864">
        <v>0</v>
      </c>
      <c r="CT31" s="865">
        <v>0</v>
      </c>
      <c r="CU31" s="864">
        <v>0</v>
      </c>
      <c r="CV31" s="865">
        <v>0</v>
      </c>
      <c r="CW31" s="864">
        <v>0</v>
      </c>
      <c r="CX31" s="865">
        <v>0</v>
      </c>
      <c r="CY31" s="864">
        <v>0</v>
      </c>
      <c r="CZ31" s="865">
        <v>0</v>
      </c>
      <c r="DA31" s="864">
        <v>0</v>
      </c>
      <c r="DB31" s="865">
        <v>0</v>
      </c>
      <c r="DC31" s="864">
        <v>0</v>
      </c>
      <c r="DD31" s="865">
        <v>0</v>
      </c>
      <c r="DE31" s="864">
        <v>0</v>
      </c>
      <c r="DF31" s="865">
        <v>0</v>
      </c>
      <c r="DG31" s="864">
        <v>0</v>
      </c>
      <c r="DH31" s="865">
        <v>0</v>
      </c>
      <c r="DI31" s="864">
        <v>0</v>
      </c>
      <c r="DJ31" s="865">
        <v>0</v>
      </c>
      <c r="DK31" s="864">
        <v>0</v>
      </c>
      <c r="DL31" s="865">
        <v>0</v>
      </c>
      <c r="DM31" s="864">
        <v>0</v>
      </c>
      <c r="DN31" s="865">
        <v>0</v>
      </c>
      <c r="DO31" s="864">
        <v>0</v>
      </c>
      <c r="DP31" s="865">
        <v>0</v>
      </c>
      <c r="DQ31" s="866">
        <v>0</v>
      </c>
      <c r="DR31" s="815"/>
      <c r="DS31" s="1147"/>
      <c r="DT31" s="815"/>
      <c r="DU31" s="1149"/>
    </row>
    <row r="32" spans="1:125" outlineLevel="1">
      <c r="A32" s="813" t="str">
        <f t="shared" si="0"/>
        <v>25THESL Swimming Pool Efficiency Local Program</v>
      </c>
      <c r="C32" s="893">
        <v>25</v>
      </c>
      <c r="D32" s="894" t="s">
        <v>1178</v>
      </c>
      <c r="E32" s="895">
        <v>2015</v>
      </c>
      <c r="G32" s="896">
        <v>0</v>
      </c>
      <c r="H32" s="897">
        <v>0</v>
      </c>
      <c r="I32" s="898">
        <v>0</v>
      </c>
      <c r="J32" s="897">
        <v>0</v>
      </c>
      <c r="K32" s="898">
        <v>0</v>
      </c>
      <c r="L32" s="897">
        <v>0</v>
      </c>
      <c r="M32" s="898">
        <v>0</v>
      </c>
      <c r="N32" s="897">
        <v>0</v>
      </c>
      <c r="O32" s="898">
        <v>0</v>
      </c>
      <c r="P32" s="897">
        <v>0</v>
      </c>
      <c r="Q32" s="898">
        <v>0</v>
      </c>
      <c r="R32" s="897">
        <v>0</v>
      </c>
      <c r="S32" s="898">
        <v>0</v>
      </c>
      <c r="T32" s="897">
        <v>0</v>
      </c>
      <c r="U32" s="898">
        <v>0</v>
      </c>
      <c r="V32" s="897">
        <v>0</v>
      </c>
      <c r="W32" s="898">
        <v>0</v>
      </c>
      <c r="X32" s="897">
        <v>0</v>
      </c>
      <c r="Y32" s="898">
        <v>0</v>
      </c>
      <c r="Z32" s="897">
        <v>0</v>
      </c>
      <c r="AA32" s="898">
        <v>0</v>
      </c>
      <c r="AB32" s="897">
        <v>0</v>
      </c>
      <c r="AC32" s="898">
        <v>0</v>
      </c>
      <c r="AD32" s="897">
        <v>0</v>
      </c>
      <c r="AE32" s="898">
        <v>0</v>
      </c>
      <c r="AF32" s="899">
        <v>0</v>
      </c>
      <c r="AG32" s="815"/>
      <c r="AH32" s="1155"/>
      <c r="AI32" s="815"/>
      <c r="AJ32" s="896">
        <v>0</v>
      </c>
      <c r="AK32" s="897">
        <v>0</v>
      </c>
      <c r="AL32" s="898">
        <v>0</v>
      </c>
      <c r="AM32" s="897">
        <v>0</v>
      </c>
      <c r="AN32" s="898">
        <v>0</v>
      </c>
      <c r="AO32" s="897">
        <v>0</v>
      </c>
      <c r="AP32" s="898">
        <v>0</v>
      </c>
      <c r="AQ32" s="897">
        <v>0</v>
      </c>
      <c r="AR32" s="898">
        <v>0</v>
      </c>
      <c r="AS32" s="897">
        <v>0</v>
      </c>
      <c r="AT32" s="898">
        <v>0</v>
      </c>
      <c r="AU32" s="897">
        <v>0</v>
      </c>
      <c r="AV32" s="898">
        <v>0</v>
      </c>
      <c r="AW32" s="897">
        <v>0</v>
      </c>
      <c r="AX32" s="898">
        <v>0</v>
      </c>
      <c r="AY32" s="897">
        <v>0</v>
      </c>
      <c r="AZ32" s="898">
        <v>0</v>
      </c>
      <c r="BA32" s="897">
        <v>0</v>
      </c>
      <c r="BB32" s="898">
        <v>0</v>
      </c>
      <c r="BC32" s="897">
        <v>0</v>
      </c>
      <c r="BD32" s="898">
        <v>0</v>
      </c>
      <c r="BE32" s="897">
        <v>0</v>
      </c>
      <c r="BF32" s="898">
        <v>0</v>
      </c>
      <c r="BG32" s="897">
        <v>0</v>
      </c>
      <c r="BH32" s="898">
        <v>0</v>
      </c>
      <c r="BI32" s="899">
        <v>0</v>
      </c>
      <c r="BJ32" s="815"/>
      <c r="BK32" s="1157"/>
      <c r="BL32" s="815"/>
      <c r="BM32" s="1143"/>
      <c r="BN32" s="815"/>
      <c r="BO32" s="896">
        <v>0</v>
      </c>
      <c r="BP32" s="897">
        <v>0</v>
      </c>
      <c r="BQ32" s="898">
        <v>0</v>
      </c>
      <c r="BR32" s="897">
        <v>0</v>
      </c>
      <c r="BS32" s="898">
        <v>0</v>
      </c>
      <c r="BT32" s="897">
        <v>0</v>
      </c>
      <c r="BU32" s="898">
        <v>0</v>
      </c>
      <c r="BV32" s="897">
        <v>0</v>
      </c>
      <c r="BW32" s="898">
        <v>0</v>
      </c>
      <c r="BX32" s="897">
        <v>0</v>
      </c>
      <c r="BY32" s="898">
        <v>0</v>
      </c>
      <c r="BZ32" s="897">
        <v>0</v>
      </c>
      <c r="CA32" s="898">
        <v>0</v>
      </c>
      <c r="CB32" s="897">
        <v>0</v>
      </c>
      <c r="CC32" s="898">
        <v>0</v>
      </c>
      <c r="CD32" s="897">
        <v>0</v>
      </c>
      <c r="CE32" s="898">
        <v>0</v>
      </c>
      <c r="CF32" s="897">
        <v>0</v>
      </c>
      <c r="CG32" s="898">
        <v>0</v>
      </c>
      <c r="CH32" s="897">
        <v>0</v>
      </c>
      <c r="CI32" s="898">
        <v>0</v>
      </c>
      <c r="CJ32" s="897">
        <v>0</v>
      </c>
      <c r="CK32" s="898">
        <v>0</v>
      </c>
      <c r="CL32" s="897">
        <v>0</v>
      </c>
      <c r="CM32" s="898">
        <v>0</v>
      </c>
      <c r="CN32" s="899">
        <v>0</v>
      </c>
      <c r="CO32" s="815"/>
      <c r="CP32" s="1145"/>
      <c r="CQ32" s="815"/>
      <c r="CR32" s="896">
        <v>0</v>
      </c>
      <c r="CS32" s="897">
        <v>0</v>
      </c>
      <c r="CT32" s="898">
        <v>0</v>
      </c>
      <c r="CU32" s="897">
        <v>0</v>
      </c>
      <c r="CV32" s="898">
        <v>0</v>
      </c>
      <c r="CW32" s="897">
        <v>0</v>
      </c>
      <c r="CX32" s="898">
        <v>0</v>
      </c>
      <c r="CY32" s="897">
        <v>0</v>
      </c>
      <c r="CZ32" s="898">
        <v>0</v>
      </c>
      <c r="DA32" s="897">
        <v>0</v>
      </c>
      <c r="DB32" s="898">
        <v>0</v>
      </c>
      <c r="DC32" s="897">
        <v>0</v>
      </c>
      <c r="DD32" s="898">
        <v>0</v>
      </c>
      <c r="DE32" s="897">
        <v>0</v>
      </c>
      <c r="DF32" s="898">
        <v>0</v>
      </c>
      <c r="DG32" s="897">
        <v>0</v>
      </c>
      <c r="DH32" s="898">
        <v>0</v>
      </c>
      <c r="DI32" s="897">
        <v>0</v>
      </c>
      <c r="DJ32" s="898">
        <v>0</v>
      </c>
      <c r="DK32" s="897">
        <v>0</v>
      </c>
      <c r="DL32" s="898">
        <v>0</v>
      </c>
      <c r="DM32" s="897">
        <v>0</v>
      </c>
      <c r="DN32" s="898">
        <v>0</v>
      </c>
      <c r="DO32" s="897">
        <v>0</v>
      </c>
      <c r="DP32" s="898">
        <v>0</v>
      </c>
      <c r="DQ32" s="899">
        <v>0</v>
      </c>
      <c r="DR32" s="815"/>
      <c r="DS32" s="1147"/>
      <c r="DT32" s="815"/>
      <c r="DU32" s="1149"/>
    </row>
    <row r="33" spans="1:125" outlineLevel="1">
      <c r="A33" s="813" t="str">
        <f t="shared" si="0"/>
        <v>26Air Source Heat Pump for Residential Water Heating Pilot Program</v>
      </c>
      <c r="C33" s="900">
        <v>26</v>
      </c>
      <c r="D33" s="901" t="s">
        <v>1179</v>
      </c>
      <c r="E33" s="902">
        <v>2015</v>
      </c>
      <c r="G33" s="903">
        <v>0</v>
      </c>
      <c r="H33" s="904">
        <v>0</v>
      </c>
      <c r="I33" s="905">
        <v>0</v>
      </c>
      <c r="J33" s="904">
        <v>0</v>
      </c>
      <c r="K33" s="905">
        <v>0</v>
      </c>
      <c r="L33" s="904">
        <v>0</v>
      </c>
      <c r="M33" s="905">
        <v>0</v>
      </c>
      <c r="N33" s="904">
        <v>0</v>
      </c>
      <c r="O33" s="905">
        <v>0</v>
      </c>
      <c r="P33" s="904">
        <v>0</v>
      </c>
      <c r="Q33" s="905">
        <v>0</v>
      </c>
      <c r="R33" s="904">
        <v>0</v>
      </c>
      <c r="S33" s="905">
        <v>0</v>
      </c>
      <c r="T33" s="904">
        <v>0</v>
      </c>
      <c r="U33" s="905">
        <v>0</v>
      </c>
      <c r="V33" s="904">
        <v>0</v>
      </c>
      <c r="W33" s="905">
        <v>0</v>
      </c>
      <c r="X33" s="904">
        <v>0</v>
      </c>
      <c r="Y33" s="905">
        <v>0</v>
      </c>
      <c r="Z33" s="904">
        <v>0</v>
      </c>
      <c r="AA33" s="905">
        <v>0</v>
      </c>
      <c r="AB33" s="904">
        <v>0</v>
      </c>
      <c r="AC33" s="905">
        <v>0</v>
      </c>
      <c r="AD33" s="904">
        <v>0</v>
      </c>
      <c r="AE33" s="905">
        <v>0</v>
      </c>
      <c r="AF33" s="906">
        <v>0</v>
      </c>
      <c r="AG33" s="815"/>
      <c r="AH33" s="1155"/>
      <c r="AI33" s="815"/>
      <c r="AJ33" s="903">
        <v>0</v>
      </c>
      <c r="AK33" s="904">
        <v>0</v>
      </c>
      <c r="AL33" s="905">
        <v>0</v>
      </c>
      <c r="AM33" s="904">
        <v>0</v>
      </c>
      <c r="AN33" s="905">
        <v>0</v>
      </c>
      <c r="AO33" s="904">
        <v>0</v>
      </c>
      <c r="AP33" s="905">
        <v>0</v>
      </c>
      <c r="AQ33" s="904">
        <v>0</v>
      </c>
      <c r="AR33" s="905">
        <v>0</v>
      </c>
      <c r="AS33" s="904">
        <v>0</v>
      </c>
      <c r="AT33" s="905">
        <v>0</v>
      </c>
      <c r="AU33" s="904">
        <v>0</v>
      </c>
      <c r="AV33" s="905">
        <v>0</v>
      </c>
      <c r="AW33" s="904">
        <v>0</v>
      </c>
      <c r="AX33" s="905">
        <v>0</v>
      </c>
      <c r="AY33" s="904">
        <v>0</v>
      </c>
      <c r="AZ33" s="905">
        <v>0</v>
      </c>
      <c r="BA33" s="904">
        <v>0</v>
      </c>
      <c r="BB33" s="905">
        <v>0</v>
      </c>
      <c r="BC33" s="904">
        <v>0</v>
      </c>
      <c r="BD33" s="905">
        <v>0</v>
      </c>
      <c r="BE33" s="904">
        <v>0</v>
      </c>
      <c r="BF33" s="905">
        <v>0</v>
      </c>
      <c r="BG33" s="904">
        <v>0</v>
      </c>
      <c r="BH33" s="905">
        <v>0</v>
      </c>
      <c r="BI33" s="906">
        <v>0</v>
      </c>
      <c r="BJ33" s="815"/>
      <c r="BK33" s="1157"/>
      <c r="BL33" s="815"/>
      <c r="BM33" s="1143"/>
      <c r="BN33" s="815"/>
      <c r="BO33" s="903">
        <v>0</v>
      </c>
      <c r="BP33" s="904">
        <v>0</v>
      </c>
      <c r="BQ33" s="905">
        <v>0</v>
      </c>
      <c r="BR33" s="904">
        <v>0</v>
      </c>
      <c r="BS33" s="905">
        <v>0</v>
      </c>
      <c r="BT33" s="904">
        <v>0</v>
      </c>
      <c r="BU33" s="905">
        <v>0</v>
      </c>
      <c r="BV33" s="904">
        <v>0</v>
      </c>
      <c r="BW33" s="905">
        <v>0</v>
      </c>
      <c r="BX33" s="904">
        <v>0</v>
      </c>
      <c r="BY33" s="905">
        <v>0</v>
      </c>
      <c r="BZ33" s="904">
        <v>0</v>
      </c>
      <c r="CA33" s="905">
        <v>0</v>
      </c>
      <c r="CB33" s="904">
        <v>0</v>
      </c>
      <c r="CC33" s="905">
        <v>0</v>
      </c>
      <c r="CD33" s="904">
        <v>0</v>
      </c>
      <c r="CE33" s="905">
        <v>0</v>
      </c>
      <c r="CF33" s="904">
        <v>0</v>
      </c>
      <c r="CG33" s="905">
        <v>0</v>
      </c>
      <c r="CH33" s="904">
        <v>0</v>
      </c>
      <c r="CI33" s="905">
        <v>0</v>
      </c>
      <c r="CJ33" s="904">
        <v>0</v>
      </c>
      <c r="CK33" s="905">
        <v>0</v>
      </c>
      <c r="CL33" s="904">
        <v>0</v>
      </c>
      <c r="CM33" s="905">
        <v>0</v>
      </c>
      <c r="CN33" s="906">
        <v>0</v>
      </c>
      <c r="CO33" s="815"/>
      <c r="CP33" s="1145"/>
      <c r="CQ33" s="815"/>
      <c r="CR33" s="903">
        <v>0</v>
      </c>
      <c r="CS33" s="904">
        <v>0</v>
      </c>
      <c r="CT33" s="905">
        <v>0</v>
      </c>
      <c r="CU33" s="904">
        <v>0</v>
      </c>
      <c r="CV33" s="905">
        <v>0</v>
      </c>
      <c r="CW33" s="904">
        <v>0</v>
      </c>
      <c r="CX33" s="905">
        <v>0</v>
      </c>
      <c r="CY33" s="904">
        <v>0</v>
      </c>
      <c r="CZ33" s="905">
        <v>0</v>
      </c>
      <c r="DA33" s="904">
        <v>0</v>
      </c>
      <c r="DB33" s="905">
        <v>0</v>
      </c>
      <c r="DC33" s="904">
        <v>0</v>
      </c>
      <c r="DD33" s="905">
        <v>0</v>
      </c>
      <c r="DE33" s="904">
        <v>0</v>
      </c>
      <c r="DF33" s="905">
        <v>0</v>
      </c>
      <c r="DG33" s="904">
        <v>0</v>
      </c>
      <c r="DH33" s="905">
        <v>0</v>
      </c>
      <c r="DI33" s="904">
        <v>0</v>
      </c>
      <c r="DJ33" s="905">
        <v>0</v>
      </c>
      <c r="DK33" s="904">
        <v>0</v>
      </c>
      <c r="DL33" s="905">
        <v>0</v>
      </c>
      <c r="DM33" s="904">
        <v>0</v>
      </c>
      <c r="DN33" s="905">
        <v>0</v>
      </c>
      <c r="DO33" s="904">
        <v>0</v>
      </c>
      <c r="DP33" s="905">
        <v>0</v>
      </c>
      <c r="DQ33" s="906">
        <v>0</v>
      </c>
      <c r="DR33" s="815"/>
      <c r="DS33" s="1147"/>
      <c r="DT33" s="815"/>
      <c r="DU33" s="1149"/>
    </row>
    <row r="34" spans="1:125" outlineLevel="1">
      <c r="A34" s="813" t="str">
        <f t="shared" si="0"/>
        <v>27Building Optimization Pilot Program</v>
      </c>
      <c r="C34" s="849">
        <v>27</v>
      </c>
      <c r="D34" s="862" t="s">
        <v>1180</v>
      </c>
      <c r="E34" s="851">
        <v>2015</v>
      </c>
      <c r="G34" s="852">
        <v>0</v>
      </c>
      <c r="H34" s="853">
        <v>0</v>
      </c>
      <c r="I34" s="854">
        <v>0</v>
      </c>
      <c r="J34" s="853">
        <v>0</v>
      </c>
      <c r="K34" s="854">
        <v>0</v>
      </c>
      <c r="L34" s="853">
        <v>0</v>
      </c>
      <c r="M34" s="854">
        <v>0</v>
      </c>
      <c r="N34" s="853">
        <v>0</v>
      </c>
      <c r="O34" s="854">
        <v>0</v>
      </c>
      <c r="P34" s="853">
        <v>0</v>
      </c>
      <c r="Q34" s="854">
        <v>0</v>
      </c>
      <c r="R34" s="853">
        <v>0</v>
      </c>
      <c r="S34" s="854">
        <v>0</v>
      </c>
      <c r="T34" s="853">
        <v>0</v>
      </c>
      <c r="U34" s="854">
        <v>0</v>
      </c>
      <c r="V34" s="853">
        <v>0</v>
      </c>
      <c r="W34" s="854">
        <v>0</v>
      </c>
      <c r="X34" s="853">
        <v>0</v>
      </c>
      <c r="Y34" s="854">
        <v>0</v>
      </c>
      <c r="Z34" s="853">
        <v>0</v>
      </c>
      <c r="AA34" s="854">
        <v>0</v>
      </c>
      <c r="AB34" s="853">
        <v>0</v>
      </c>
      <c r="AC34" s="854">
        <v>0</v>
      </c>
      <c r="AD34" s="853">
        <v>0</v>
      </c>
      <c r="AE34" s="854">
        <v>0</v>
      </c>
      <c r="AF34" s="855">
        <v>0</v>
      </c>
      <c r="AG34" s="815"/>
      <c r="AH34" s="1155"/>
      <c r="AI34" s="815"/>
      <c r="AJ34" s="852">
        <v>0</v>
      </c>
      <c r="AK34" s="853">
        <v>0</v>
      </c>
      <c r="AL34" s="854">
        <v>0</v>
      </c>
      <c r="AM34" s="853">
        <v>0</v>
      </c>
      <c r="AN34" s="854">
        <v>0</v>
      </c>
      <c r="AO34" s="853">
        <v>0</v>
      </c>
      <c r="AP34" s="854">
        <v>0</v>
      </c>
      <c r="AQ34" s="853">
        <v>0</v>
      </c>
      <c r="AR34" s="854">
        <v>0</v>
      </c>
      <c r="AS34" s="853">
        <v>0</v>
      </c>
      <c r="AT34" s="854">
        <v>0</v>
      </c>
      <c r="AU34" s="853">
        <v>0</v>
      </c>
      <c r="AV34" s="854">
        <v>0</v>
      </c>
      <c r="AW34" s="853">
        <v>0</v>
      </c>
      <c r="AX34" s="854">
        <v>0</v>
      </c>
      <c r="AY34" s="853">
        <v>0</v>
      </c>
      <c r="AZ34" s="854">
        <v>0</v>
      </c>
      <c r="BA34" s="853">
        <v>0</v>
      </c>
      <c r="BB34" s="854">
        <v>0</v>
      </c>
      <c r="BC34" s="853">
        <v>0</v>
      </c>
      <c r="BD34" s="854">
        <v>0</v>
      </c>
      <c r="BE34" s="853">
        <v>0</v>
      </c>
      <c r="BF34" s="854">
        <v>0</v>
      </c>
      <c r="BG34" s="853">
        <v>0</v>
      </c>
      <c r="BH34" s="854">
        <v>0</v>
      </c>
      <c r="BI34" s="855">
        <v>0</v>
      </c>
      <c r="BJ34" s="815"/>
      <c r="BK34" s="1157"/>
      <c r="BL34" s="815"/>
      <c r="BM34" s="1143"/>
      <c r="BN34" s="815"/>
      <c r="BO34" s="852">
        <v>0</v>
      </c>
      <c r="BP34" s="853">
        <v>0</v>
      </c>
      <c r="BQ34" s="854">
        <v>0</v>
      </c>
      <c r="BR34" s="853">
        <v>0</v>
      </c>
      <c r="BS34" s="854">
        <v>0</v>
      </c>
      <c r="BT34" s="853">
        <v>0</v>
      </c>
      <c r="BU34" s="854">
        <v>0</v>
      </c>
      <c r="BV34" s="853">
        <v>0</v>
      </c>
      <c r="BW34" s="854">
        <v>0</v>
      </c>
      <c r="BX34" s="853">
        <v>0</v>
      </c>
      <c r="BY34" s="854">
        <v>0</v>
      </c>
      <c r="BZ34" s="853">
        <v>0</v>
      </c>
      <c r="CA34" s="854">
        <v>0</v>
      </c>
      <c r="CB34" s="853">
        <v>0</v>
      </c>
      <c r="CC34" s="854">
        <v>0</v>
      </c>
      <c r="CD34" s="853">
        <v>0</v>
      </c>
      <c r="CE34" s="854">
        <v>0</v>
      </c>
      <c r="CF34" s="853">
        <v>0</v>
      </c>
      <c r="CG34" s="854">
        <v>0</v>
      </c>
      <c r="CH34" s="853">
        <v>0</v>
      </c>
      <c r="CI34" s="854">
        <v>0</v>
      </c>
      <c r="CJ34" s="853">
        <v>0</v>
      </c>
      <c r="CK34" s="854">
        <v>0</v>
      </c>
      <c r="CL34" s="853">
        <v>0</v>
      </c>
      <c r="CM34" s="854">
        <v>0</v>
      </c>
      <c r="CN34" s="855">
        <v>0</v>
      </c>
      <c r="CO34" s="815"/>
      <c r="CP34" s="1145"/>
      <c r="CQ34" s="815"/>
      <c r="CR34" s="852">
        <v>0</v>
      </c>
      <c r="CS34" s="853">
        <v>0</v>
      </c>
      <c r="CT34" s="854">
        <v>0</v>
      </c>
      <c r="CU34" s="853">
        <v>0</v>
      </c>
      <c r="CV34" s="854">
        <v>0</v>
      </c>
      <c r="CW34" s="853">
        <v>0</v>
      </c>
      <c r="CX34" s="854">
        <v>0</v>
      </c>
      <c r="CY34" s="853">
        <v>0</v>
      </c>
      <c r="CZ34" s="854">
        <v>0</v>
      </c>
      <c r="DA34" s="853">
        <v>0</v>
      </c>
      <c r="DB34" s="854">
        <v>0</v>
      </c>
      <c r="DC34" s="853">
        <v>0</v>
      </c>
      <c r="DD34" s="854">
        <v>0</v>
      </c>
      <c r="DE34" s="853">
        <v>0</v>
      </c>
      <c r="DF34" s="854">
        <v>0</v>
      </c>
      <c r="DG34" s="853">
        <v>0</v>
      </c>
      <c r="DH34" s="854">
        <v>0</v>
      </c>
      <c r="DI34" s="853">
        <v>0</v>
      </c>
      <c r="DJ34" s="854">
        <v>0</v>
      </c>
      <c r="DK34" s="853">
        <v>0</v>
      </c>
      <c r="DL34" s="854">
        <v>0</v>
      </c>
      <c r="DM34" s="853">
        <v>0</v>
      </c>
      <c r="DN34" s="854">
        <v>0</v>
      </c>
      <c r="DO34" s="853">
        <v>0</v>
      </c>
      <c r="DP34" s="854">
        <v>0</v>
      </c>
      <c r="DQ34" s="855">
        <v>0</v>
      </c>
      <c r="DR34" s="815"/>
      <c r="DS34" s="1147"/>
      <c r="DT34" s="815"/>
      <c r="DU34" s="1149"/>
    </row>
    <row r="35" spans="1:125" outlineLevel="1">
      <c r="A35" s="813" t="str">
        <f t="shared" si="0"/>
        <v>28Conservation Voltage Regulation Leveraging AMI Data Pilot Program</v>
      </c>
      <c r="C35" s="842">
        <v>28</v>
      </c>
      <c r="D35" s="861" t="s">
        <v>1181</v>
      </c>
      <c r="E35" s="844">
        <v>2015</v>
      </c>
      <c r="G35" s="863">
        <v>0</v>
      </c>
      <c r="H35" s="864">
        <v>0</v>
      </c>
      <c r="I35" s="865">
        <v>0</v>
      </c>
      <c r="J35" s="864">
        <v>0</v>
      </c>
      <c r="K35" s="865">
        <v>0</v>
      </c>
      <c r="L35" s="864">
        <v>0</v>
      </c>
      <c r="M35" s="865">
        <v>0</v>
      </c>
      <c r="N35" s="864">
        <v>0</v>
      </c>
      <c r="O35" s="865">
        <v>0</v>
      </c>
      <c r="P35" s="864">
        <v>0</v>
      </c>
      <c r="Q35" s="865">
        <v>0</v>
      </c>
      <c r="R35" s="864">
        <v>0</v>
      </c>
      <c r="S35" s="865">
        <v>0</v>
      </c>
      <c r="T35" s="864">
        <v>0</v>
      </c>
      <c r="U35" s="865">
        <v>0</v>
      </c>
      <c r="V35" s="864">
        <v>0</v>
      </c>
      <c r="W35" s="865">
        <v>0</v>
      </c>
      <c r="X35" s="864">
        <v>0</v>
      </c>
      <c r="Y35" s="865">
        <v>0</v>
      </c>
      <c r="Z35" s="864">
        <v>0</v>
      </c>
      <c r="AA35" s="865">
        <v>0</v>
      </c>
      <c r="AB35" s="864">
        <v>0</v>
      </c>
      <c r="AC35" s="865">
        <v>0</v>
      </c>
      <c r="AD35" s="864">
        <v>0</v>
      </c>
      <c r="AE35" s="865">
        <v>0</v>
      </c>
      <c r="AF35" s="866">
        <v>0</v>
      </c>
      <c r="AG35" s="815"/>
      <c r="AH35" s="1155"/>
      <c r="AI35" s="815"/>
      <c r="AJ35" s="863">
        <v>0</v>
      </c>
      <c r="AK35" s="864">
        <v>0</v>
      </c>
      <c r="AL35" s="865">
        <v>0</v>
      </c>
      <c r="AM35" s="864">
        <v>0</v>
      </c>
      <c r="AN35" s="865">
        <v>0</v>
      </c>
      <c r="AO35" s="864">
        <v>0</v>
      </c>
      <c r="AP35" s="865">
        <v>0</v>
      </c>
      <c r="AQ35" s="864">
        <v>0</v>
      </c>
      <c r="AR35" s="865">
        <v>0</v>
      </c>
      <c r="AS35" s="864">
        <v>0</v>
      </c>
      <c r="AT35" s="865">
        <v>0</v>
      </c>
      <c r="AU35" s="864">
        <v>0</v>
      </c>
      <c r="AV35" s="865">
        <v>0</v>
      </c>
      <c r="AW35" s="864">
        <v>0</v>
      </c>
      <c r="AX35" s="865">
        <v>0</v>
      </c>
      <c r="AY35" s="864">
        <v>0</v>
      </c>
      <c r="AZ35" s="865">
        <v>0</v>
      </c>
      <c r="BA35" s="864">
        <v>0</v>
      </c>
      <c r="BB35" s="865">
        <v>0</v>
      </c>
      <c r="BC35" s="864">
        <v>0</v>
      </c>
      <c r="BD35" s="865">
        <v>0</v>
      </c>
      <c r="BE35" s="864">
        <v>0</v>
      </c>
      <c r="BF35" s="865">
        <v>0</v>
      </c>
      <c r="BG35" s="864">
        <v>0</v>
      </c>
      <c r="BH35" s="865">
        <v>0</v>
      </c>
      <c r="BI35" s="866">
        <v>0</v>
      </c>
      <c r="BJ35" s="815"/>
      <c r="BK35" s="1157"/>
      <c r="BL35" s="815"/>
      <c r="BM35" s="1143"/>
      <c r="BN35" s="815"/>
      <c r="BO35" s="863">
        <v>0</v>
      </c>
      <c r="BP35" s="864">
        <v>0</v>
      </c>
      <c r="BQ35" s="865">
        <v>0</v>
      </c>
      <c r="BR35" s="864">
        <v>0</v>
      </c>
      <c r="BS35" s="865">
        <v>0</v>
      </c>
      <c r="BT35" s="864">
        <v>0</v>
      </c>
      <c r="BU35" s="865">
        <v>0</v>
      </c>
      <c r="BV35" s="864">
        <v>0</v>
      </c>
      <c r="BW35" s="865">
        <v>0</v>
      </c>
      <c r="BX35" s="864">
        <v>0</v>
      </c>
      <c r="BY35" s="865">
        <v>0</v>
      </c>
      <c r="BZ35" s="864">
        <v>0</v>
      </c>
      <c r="CA35" s="865">
        <v>0</v>
      </c>
      <c r="CB35" s="864">
        <v>0</v>
      </c>
      <c r="CC35" s="865">
        <v>0</v>
      </c>
      <c r="CD35" s="864">
        <v>0</v>
      </c>
      <c r="CE35" s="865">
        <v>0</v>
      </c>
      <c r="CF35" s="864">
        <v>0</v>
      </c>
      <c r="CG35" s="865">
        <v>0</v>
      </c>
      <c r="CH35" s="864">
        <v>0</v>
      </c>
      <c r="CI35" s="865">
        <v>0</v>
      </c>
      <c r="CJ35" s="864">
        <v>0</v>
      </c>
      <c r="CK35" s="865">
        <v>0</v>
      </c>
      <c r="CL35" s="864">
        <v>0</v>
      </c>
      <c r="CM35" s="865">
        <v>0</v>
      </c>
      <c r="CN35" s="866">
        <v>0</v>
      </c>
      <c r="CO35" s="815"/>
      <c r="CP35" s="1145"/>
      <c r="CQ35" s="815"/>
      <c r="CR35" s="863">
        <v>0</v>
      </c>
      <c r="CS35" s="864">
        <v>0</v>
      </c>
      <c r="CT35" s="865">
        <v>0</v>
      </c>
      <c r="CU35" s="864">
        <v>0</v>
      </c>
      <c r="CV35" s="865">
        <v>0</v>
      </c>
      <c r="CW35" s="864">
        <v>0</v>
      </c>
      <c r="CX35" s="865">
        <v>0</v>
      </c>
      <c r="CY35" s="864">
        <v>0</v>
      </c>
      <c r="CZ35" s="865">
        <v>0</v>
      </c>
      <c r="DA35" s="864">
        <v>0</v>
      </c>
      <c r="DB35" s="865">
        <v>0</v>
      </c>
      <c r="DC35" s="864">
        <v>0</v>
      </c>
      <c r="DD35" s="865">
        <v>0</v>
      </c>
      <c r="DE35" s="864">
        <v>0</v>
      </c>
      <c r="DF35" s="865">
        <v>0</v>
      </c>
      <c r="DG35" s="864">
        <v>0</v>
      </c>
      <c r="DH35" s="865">
        <v>0</v>
      </c>
      <c r="DI35" s="864">
        <v>0</v>
      </c>
      <c r="DJ35" s="865">
        <v>0</v>
      </c>
      <c r="DK35" s="864">
        <v>0</v>
      </c>
      <c r="DL35" s="865">
        <v>0</v>
      </c>
      <c r="DM35" s="864">
        <v>0</v>
      </c>
      <c r="DN35" s="865">
        <v>0</v>
      </c>
      <c r="DO35" s="864">
        <v>0</v>
      </c>
      <c r="DP35" s="865">
        <v>0</v>
      </c>
      <c r="DQ35" s="866">
        <v>0</v>
      </c>
      <c r="DR35" s="815"/>
      <c r="DS35" s="1147"/>
      <c r="DT35" s="815"/>
      <c r="DU35" s="1149"/>
    </row>
    <row r="36" spans="1:125" outlineLevel="1">
      <c r="A36" s="813" t="str">
        <f t="shared" si="0"/>
        <v>29Demand Control Kitchen Ventilation Pilot Program</v>
      </c>
      <c r="C36" s="849">
        <v>29</v>
      </c>
      <c r="D36" s="862" t="s">
        <v>1182</v>
      </c>
      <c r="E36" s="851">
        <v>2015</v>
      </c>
      <c r="G36" s="852">
        <v>0</v>
      </c>
      <c r="H36" s="853">
        <v>0</v>
      </c>
      <c r="I36" s="854">
        <v>0</v>
      </c>
      <c r="J36" s="853">
        <v>0</v>
      </c>
      <c r="K36" s="854">
        <v>0</v>
      </c>
      <c r="L36" s="853">
        <v>0</v>
      </c>
      <c r="M36" s="854">
        <v>0</v>
      </c>
      <c r="N36" s="853">
        <v>0</v>
      </c>
      <c r="O36" s="854">
        <v>0</v>
      </c>
      <c r="P36" s="853">
        <v>0</v>
      </c>
      <c r="Q36" s="854">
        <v>0</v>
      </c>
      <c r="R36" s="853">
        <v>0</v>
      </c>
      <c r="S36" s="854">
        <v>0</v>
      </c>
      <c r="T36" s="853">
        <v>0</v>
      </c>
      <c r="U36" s="854">
        <v>0</v>
      </c>
      <c r="V36" s="853">
        <v>0</v>
      </c>
      <c r="W36" s="854">
        <v>0</v>
      </c>
      <c r="X36" s="853">
        <v>0</v>
      </c>
      <c r="Y36" s="854">
        <v>0</v>
      </c>
      <c r="Z36" s="853">
        <v>0</v>
      </c>
      <c r="AA36" s="854">
        <v>0</v>
      </c>
      <c r="AB36" s="853">
        <v>0</v>
      </c>
      <c r="AC36" s="854">
        <v>0</v>
      </c>
      <c r="AD36" s="853">
        <v>0</v>
      </c>
      <c r="AE36" s="854">
        <v>0</v>
      </c>
      <c r="AF36" s="855">
        <v>0</v>
      </c>
      <c r="AG36" s="815"/>
      <c r="AH36" s="1155"/>
      <c r="AI36" s="815"/>
      <c r="AJ36" s="852">
        <v>0</v>
      </c>
      <c r="AK36" s="853">
        <v>0</v>
      </c>
      <c r="AL36" s="854">
        <v>0</v>
      </c>
      <c r="AM36" s="853">
        <v>0</v>
      </c>
      <c r="AN36" s="854">
        <v>0</v>
      </c>
      <c r="AO36" s="853">
        <v>0</v>
      </c>
      <c r="AP36" s="854">
        <v>0</v>
      </c>
      <c r="AQ36" s="853">
        <v>0</v>
      </c>
      <c r="AR36" s="854">
        <v>0</v>
      </c>
      <c r="AS36" s="853">
        <v>0</v>
      </c>
      <c r="AT36" s="854">
        <v>0</v>
      </c>
      <c r="AU36" s="853">
        <v>0</v>
      </c>
      <c r="AV36" s="854">
        <v>0</v>
      </c>
      <c r="AW36" s="853">
        <v>0</v>
      </c>
      <c r="AX36" s="854">
        <v>0</v>
      </c>
      <c r="AY36" s="853">
        <v>0</v>
      </c>
      <c r="AZ36" s="854">
        <v>0</v>
      </c>
      <c r="BA36" s="853">
        <v>0</v>
      </c>
      <c r="BB36" s="854">
        <v>0</v>
      </c>
      <c r="BC36" s="853">
        <v>0</v>
      </c>
      <c r="BD36" s="854">
        <v>0</v>
      </c>
      <c r="BE36" s="853">
        <v>0</v>
      </c>
      <c r="BF36" s="854">
        <v>0</v>
      </c>
      <c r="BG36" s="853">
        <v>0</v>
      </c>
      <c r="BH36" s="854">
        <v>0</v>
      </c>
      <c r="BI36" s="855">
        <v>0</v>
      </c>
      <c r="BJ36" s="815"/>
      <c r="BK36" s="1157"/>
      <c r="BL36" s="815"/>
      <c r="BM36" s="1143"/>
      <c r="BN36" s="815"/>
      <c r="BO36" s="852">
        <v>0</v>
      </c>
      <c r="BP36" s="853">
        <v>0</v>
      </c>
      <c r="BQ36" s="854">
        <v>0</v>
      </c>
      <c r="BR36" s="853">
        <v>0</v>
      </c>
      <c r="BS36" s="854">
        <v>0</v>
      </c>
      <c r="BT36" s="853">
        <v>0</v>
      </c>
      <c r="BU36" s="854">
        <v>0</v>
      </c>
      <c r="BV36" s="853">
        <v>0</v>
      </c>
      <c r="BW36" s="854">
        <v>0</v>
      </c>
      <c r="BX36" s="853">
        <v>0</v>
      </c>
      <c r="BY36" s="854">
        <v>0</v>
      </c>
      <c r="BZ36" s="853">
        <v>0</v>
      </c>
      <c r="CA36" s="854">
        <v>0</v>
      </c>
      <c r="CB36" s="853">
        <v>0</v>
      </c>
      <c r="CC36" s="854">
        <v>0</v>
      </c>
      <c r="CD36" s="853">
        <v>0</v>
      </c>
      <c r="CE36" s="854">
        <v>0</v>
      </c>
      <c r="CF36" s="853">
        <v>0</v>
      </c>
      <c r="CG36" s="854">
        <v>0</v>
      </c>
      <c r="CH36" s="853">
        <v>0</v>
      </c>
      <c r="CI36" s="854">
        <v>0</v>
      </c>
      <c r="CJ36" s="853">
        <v>0</v>
      </c>
      <c r="CK36" s="854">
        <v>0</v>
      </c>
      <c r="CL36" s="853">
        <v>0</v>
      </c>
      <c r="CM36" s="854">
        <v>0</v>
      </c>
      <c r="CN36" s="855">
        <v>0</v>
      </c>
      <c r="CO36" s="815"/>
      <c r="CP36" s="1145"/>
      <c r="CQ36" s="815"/>
      <c r="CR36" s="852">
        <v>0</v>
      </c>
      <c r="CS36" s="853">
        <v>0</v>
      </c>
      <c r="CT36" s="854">
        <v>0</v>
      </c>
      <c r="CU36" s="853">
        <v>0</v>
      </c>
      <c r="CV36" s="854">
        <v>0</v>
      </c>
      <c r="CW36" s="853">
        <v>0</v>
      </c>
      <c r="CX36" s="854">
        <v>0</v>
      </c>
      <c r="CY36" s="853">
        <v>0</v>
      </c>
      <c r="CZ36" s="854">
        <v>0</v>
      </c>
      <c r="DA36" s="853">
        <v>0</v>
      </c>
      <c r="DB36" s="854">
        <v>0</v>
      </c>
      <c r="DC36" s="853">
        <v>0</v>
      </c>
      <c r="DD36" s="854">
        <v>0</v>
      </c>
      <c r="DE36" s="853">
        <v>0</v>
      </c>
      <c r="DF36" s="854">
        <v>0</v>
      </c>
      <c r="DG36" s="853">
        <v>0</v>
      </c>
      <c r="DH36" s="854">
        <v>0</v>
      </c>
      <c r="DI36" s="853">
        <v>0</v>
      </c>
      <c r="DJ36" s="854">
        <v>0</v>
      </c>
      <c r="DK36" s="853">
        <v>0</v>
      </c>
      <c r="DL36" s="854">
        <v>0</v>
      </c>
      <c r="DM36" s="853">
        <v>0</v>
      </c>
      <c r="DN36" s="854">
        <v>0</v>
      </c>
      <c r="DO36" s="853">
        <v>0</v>
      </c>
      <c r="DP36" s="854">
        <v>0</v>
      </c>
      <c r="DQ36" s="855">
        <v>0</v>
      </c>
      <c r="DR36" s="815"/>
      <c r="DS36" s="1147"/>
      <c r="DT36" s="815"/>
      <c r="DU36" s="1149"/>
    </row>
    <row r="37" spans="1:125" outlineLevel="1">
      <c r="A37" s="813" t="str">
        <f t="shared" si="0"/>
        <v>30Direct Install - Hydronic Pilot Program</v>
      </c>
      <c r="C37" s="842">
        <v>30</v>
      </c>
      <c r="D37" s="861" t="s">
        <v>1183</v>
      </c>
      <c r="E37" s="844">
        <v>2015</v>
      </c>
      <c r="G37" s="863">
        <v>0</v>
      </c>
      <c r="H37" s="864">
        <v>0</v>
      </c>
      <c r="I37" s="865">
        <v>0</v>
      </c>
      <c r="J37" s="864">
        <v>0</v>
      </c>
      <c r="K37" s="865">
        <v>0</v>
      </c>
      <c r="L37" s="864">
        <v>0</v>
      </c>
      <c r="M37" s="865">
        <v>0</v>
      </c>
      <c r="N37" s="864">
        <v>0</v>
      </c>
      <c r="O37" s="865">
        <v>0</v>
      </c>
      <c r="P37" s="864">
        <v>0</v>
      </c>
      <c r="Q37" s="865">
        <v>0</v>
      </c>
      <c r="R37" s="864">
        <v>0</v>
      </c>
      <c r="S37" s="865">
        <v>0</v>
      </c>
      <c r="T37" s="864">
        <v>0</v>
      </c>
      <c r="U37" s="865">
        <v>0</v>
      </c>
      <c r="V37" s="864">
        <v>0</v>
      </c>
      <c r="W37" s="865">
        <v>0</v>
      </c>
      <c r="X37" s="864">
        <v>0</v>
      </c>
      <c r="Y37" s="865">
        <v>0</v>
      </c>
      <c r="Z37" s="864">
        <v>0</v>
      </c>
      <c r="AA37" s="865">
        <v>0</v>
      </c>
      <c r="AB37" s="864">
        <v>0</v>
      </c>
      <c r="AC37" s="865">
        <v>0</v>
      </c>
      <c r="AD37" s="864">
        <v>0</v>
      </c>
      <c r="AE37" s="865">
        <v>0</v>
      </c>
      <c r="AF37" s="866">
        <v>0</v>
      </c>
      <c r="AG37" s="815"/>
      <c r="AH37" s="1155"/>
      <c r="AI37" s="815"/>
      <c r="AJ37" s="863">
        <v>0</v>
      </c>
      <c r="AK37" s="864">
        <v>0</v>
      </c>
      <c r="AL37" s="865">
        <v>0</v>
      </c>
      <c r="AM37" s="864">
        <v>0</v>
      </c>
      <c r="AN37" s="865">
        <v>0</v>
      </c>
      <c r="AO37" s="864">
        <v>0</v>
      </c>
      <c r="AP37" s="865">
        <v>0</v>
      </c>
      <c r="AQ37" s="864">
        <v>0</v>
      </c>
      <c r="AR37" s="865">
        <v>0</v>
      </c>
      <c r="AS37" s="864">
        <v>0</v>
      </c>
      <c r="AT37" s="865">
        <v>0</v>
      </c>
      <c r="AU37" s="864">
        <v>0</v>
      </c>
      <c r="AV37" s="865">
        <v>0</v>
      </c>
      <c r="AW37" s="864">
        <v>0</v>
      </c>
      <c r="AX37" s="865">
        <v>0</v>
      </c>
      <c r="AY37" s="864">
        <v>0</v>
      </c>
      <c r="AZ37" s="865">
        <v>0</v>
      </c>
      <c r="BA37" s="864">
        <v>0</v>
      </c>
      <c r="BB37" s="865">
        <v>0</v>
      </c>
      <c r="BC37" s="864">
        <v>0</v>
      </c>
      <c r="BD37" s="865">
        <v>0</v>
      </c>
      <c r="BE37" s="864">
        <v>0</v>
      </c>
      <c r="BF37" s="865">
        <v>0</v>
      </c>
      <c r="BG37" s="864">
        <v>0</v>
      </c>
      <c r="BH37" s="865">
        <v>0</v>
      </c>
      <c r="BI37" s="866">
        <v>0</v>
      </c>
      <c r="BJ37" s="815"/>
      <c r="BK37" s="1157"/>
      <c r="BL37" s="815"/>
      <c r="BM37" s="1143"/>
      <c r="BN37" s="815"/>
      <c r="BO37" s="863">
        <v>0</v>
      </c>
      <c r="BP37" s="864">
        <v>0</v>
      </c>
      <c r="BQ37" s="865">
        <v>0</v>
      </c>
      <c r="BR37" s="864">
        <v>0</v>
      </c>
      <c r="BS37" s="865">
        <v>0</v>
      </c>
      <c r="BT37" s="864">
        <v>0</v>
      </c>
      <c r="BU37" s="865">
        <v>0</v>
      </c>
      <c r="BV37" s="864">
        <v>0</v>
      </c>
      <c r="BW37" s="865">
        <v>0</v>
      </c>
      <c r="BX37" s="864">
        <v>0</v>
      </c>
      <c r="BY37" s="865">
        <v>0</v>
      </c>
      <c r="BZ37" s="864">
        <v>0</v>
      </c>
      <c r="CA37" s="865">
        <v>0</v>
      </c>
      <c r="CB37" s="864">
        <v>0</v>
      </c>
      <c r="CC37" s="865">
        <v>0</v>
      </c>
      <c r="CD37" s="864">
        <v>0</v>
      </c>
      <c r="CE37" s="865">
        <v>0</v>
      </c>
      <c r="CF37" s="864">
        <v>0</v>
      </c>
      <c r="CG37" s="865">
        <v>0</v>
      </c>
      <c r="CH37" s="864">
        <v>0</v>
      </c>
      <c r="CI37" s="865">
        <v>0</v>
      </c>
      <c r="CJ37" s="864">
        <v>0</v>
      </c>
      <c r="CK37" s="865">
        <v>0</v>
      </c>
      <c r="CL37" s="864">
        <v>0</v>
      </c>
      <c r="CM37" s="865">
        <v>0</v>
      </c>
      <c r="CN37" s="866">
        <v>0</v>
      </c>
      <c r="CO37" s="815"/>
      <c r="CP37" s="1145"/>
      <c r="CQ37" s="815"/>
      <c r="CR37" s="863">
        <v>0</v>
      </c>
      <c r="CS37" s="864">
        <v>0</v>
      </c>
      <c r="CT37" s="865">
        <v>0</v>
      </c>
      <c r="CU37" s="864">
        <v>0</v>
      </c>
      <c r="CV37" s="865">
        <v>0</v>
      </c>
      <c r="CW37" s="864">
        <v>0</v>
      </c>
      <c r="CX37" s="865">
        <v>0</v>
      </c>
      <c r="CY37" s="864">
        <v>0</v>
      </c>
      <c r="CZ37" s="865">
        <v>0</v>
      </c>
      <c r="DA37" s="864">
        <v>0</v>
      </c>
      <c r="DB37" s="865">
        <v>0</v>
      </c>
      <c r="DC37" s="864">
        <v>0</v>
      </c>
      <c r="DD37" s="865">
        <v>0</v>
      </c>
      <c r="DE37" s="864">
        <v>0</v>
      </c>
      <c r="DF37" s="865">
        <v>0</v>
      </c>
      <c r="DG37" s="864">
        <v>0</v>
      </c>
      <c r="DH37" s="865">
        <v>0</v>
      </c>
      <c r="DI37" s="864">
        <v>0</v>
      </c>
      <c r="DJ37" s="865">
        <v>0</v>
      </c>
      <c r="DK37" s="864">
        <v>0</v>
      </c>
      <c r="DL37" s="865">
        <v>0</v>
      </c>
      <c r="DM37" s="864">
        <v>0</v>
      </c>
      <c r="DN37" s="865">
        <v>0</v>
      </c>
      <c r="DO37" s="864">
        <v>0</v>
      </c>
      <c r="DP37" s="865">
        <v>0</v>
      </c>
      <c r="DQ37" s="866">
        <v>0</v>
      </c>
      <c r="DR37" s="815"/>
      <c r="DS37" s="1147"/>
      <c r="DT37" s="815"/>
      <c r="DU37" s="1149"/>
    </row>
    <row r="38" spans="1:125" outlineLevel="1">
      <c r="A38" s="813" t="str">
        <f t="shared" si="0"/>
        <v>31Direct Install - RTU Controls Pilot Program</v>
      </c>
      <c r="C38" s="849">
        <v>31</v>
      </c>
      <c r="D38" s="862" t="s">
        <v>1184</v>
      </c>
      <c r="E38" s="851">
        <v>2015</v>
      </c>
      <c r="G38" s="852">
        <v>0</v>
      </c>
      <c r="H38" s="853">
        <v>0</v>
      </c>
      <c r="I38" s="854">
        <v>0</v>
      </c>
      <c r="J38" s="853">
        <v>0</v>
      </c>
      <c r="K38" s="854">
        <v>0</v>
      </c>
      <c r="L38" s="853">
        <v>0</v>
      </c>
      <c r="M38" s="854">
        <v>0</v>
      </c>
      <c r="N38" s="853">
        <v>0</v>
      </c>
      <c r="O38" s="854">
        <v>0</v>
      </c>
      <c r="P38" s="853">
        <v>0</v>
      </c>
      <c r="Q38" s="854">
        <v>0</v>
      </c>
      <c r="R38" s="853">
        <v>0</v>
      </c>
      <c r="S38" s="854">
        <v>0</v>
      </c>
      <c r="T38" s="853">
        <v>0</v>
      </c>
      <c r="U38" s="854">
        <v>0</v>
      </c>
      <c r="V38" s="853">
        <v>0</v>
      </c>
      <c r="W38" s="854">
        <v>0</v>
      </c>
      <c r="X38" s="853">
        <v>0</v>
      </c>
      <c r="Y38" s="854">
        <v>0</v>
      </c>
      <c r="Z38" s="853">
        <v>0</v>
      </c>
      <c r="AA38" s="854">
        <v>0</v>
      </c>
      <c r="AB38" s="853">
        <v>0</v>
      </c>
      <c r="AC38" s="854">
        <v>0</v>
      </c>
      <c r="AD38" s="853">
        <v>0</v>
      </c>
      <c r="AE38" s="854">
        <v>0</v>
      </c>
      <c r="AF38" s="855">
        <v>0</v>
      </c>
      <c r="AG38" s="815"/>
      <c r="AH38" s="1155"/>
      <c r="AI38" s="815"/>
      <c r="AJ38" s="852">
        <v>0</v>
      </c>
      <c r="AK38" s="853">
        <v>0</v>
      </c>
      <c r="AL38" s="854">
        <v>0</v>
      </c>
      <c r="AM38" s="853">
        <v>0</v>
      </c>
      <c r="AN38" s="854">
        <v>0</v>
      </c>
      <c r="AO38" s="853">
        <v>0</v>
      </c>
      <c r="AP38" s="854">
        <v>0</v>
      </c>
      <c r="AQ38" s="853">
        <v>0</v>
      </c>
      <c r="AR38" s="854">
        <v>0</v>
      </c>
      <c r="AS38" s="853">
        <v>0</v>
      </c>
      <c r="AT38" s="854">
        <v>0</v>
      </c>
      <c r="AU38" s="853">
        <v>0</v>
      </c>
      <c r="AV38" s="854">
        <v>0</v>
      </c>
      <c r="AW38" s="853">
        <v>0</v>
      </c>
      <c r="AX38" s="854">
        <v>0</v>
      </c>
      <c r="AY38" s="853">
        <v>0</v>
      </c>
      <c r="AZ38" s="854">
        <v>0</v>
      </c>
      <c r="BA38" s="853">
        <v>0</v>
      </c>
      <c r="BB38" s="854">
        <v>0</v>
      </c>
      <c r="BC38" s="853">
        <v>0</v>
      </c>
      <c r="BD38" s="854">
        <v>0</v>
      </c>
      <c r="BE38" s="853">
        <v>0</v>
      </c>
      <c r="BF38" s="854">
        <v>0</v>
      </c>
      <c r="BG38" s="853">
        <v>0</v>
      </c>
      <c r="BH38" s="854">
        <v>0</v>
      </c>
      <c r="BI38" s="855">
        <v>0</v>
      </c>
      <c r="BJ38" s="815"/>
      <c r="BK38" s="1157"/>
      <c r="BL38" s="815"/>
      <c r="BM38" s="1143"/>
      <c r="BN38" s="815"/>
      <c r="BO38" s="852">
        <v>0</v>
      </c>
      <c r="BP38" s="853">
        <v>0</v>
      </c>
      <c r="BQ38" s="854">
        <v>0</v>
      </c>
      <c r="BR38" s="853">
        <v>0</v>
      </c>
      <c r="BS38" s="854">
        <v>0</v>
      </c>
      <c r="BT38" s="853">
        <v>0</v>
      </c>
      <c r="BU38" s="854">
        <v>0</v>
      </c>
      <c r="BV38" s="853">
        <v>0</v>
      </c>
      <c r="BW38" s="854">
        <v>0</v>
      </c>
      <c r="BX38" s="853">
        <v>0</v>
      </c>
      <c r="BY38" s="854">
        <v>0</v>
      </c>
      <c r="BZ38" s="853">
        <v>0</v>
      </c>
      <c r="CA38" s="854">
        <v>0</v>
      </c>
      <c r="CB38" s="853">
        <v>0</v>
      </c>
      <c r="CC38" s="854">
        <v>0</v>
      </c>
      <c r="CD38" s="853">
        <v>0</v>
      </c>
      <c r="CE38" s="854">
        <v>0</v>
      </c>
      <c r="CF38" s="853">
        <v>0</v>
      </c>
      <c r="CG38" s="854">
        <v>0</v>
      </c>
      <c r="CH38" s="853">
        <v>0</v>
      </c>
      <c r="CI38" s="854">
        <v>0</v>
      </c>
      <c r="CJ38" s="853">
        <v>0</v>
      </c>
      <c r="CK38" s="854">
        <v>0</v>
      </c>
      <c r="CL38" s="853">
        <v>0</v>
      </c>
      <c r="CM38" s="854">
        <v>0</v>
      </c>
      <c r="CN38" s="855">
        <v>0</v>
      </c>
      <c r="CO38" s="815"/>
      <c r="CP38" s="1145"/>
      <c r="CQ38" s="815"/>
      <c r="CR38" s="852">
        <v>0</v>
      </c>
      <c r="CS38" s="853">
        <v>0</v>
      </c>
      <c r="CT38" s="854">
        <v>0</v>
      </c>
      <c r="CU38" s="853">
        <v>0</v>
      </c>
      <c r="CV38" s="854">
        <v>0</v>
      </c>
      <c r="CW38" s="853">
        <v>0</v>
      </c>
      <c r="CX38" s="854">
        <v>0</v>
      </c>
      <c r="CY38" s="853">
        <v>0</v>
      </c>
      <c r="CZ38" s="854">
        <v>0</v>
      </c>
      <c r="DA38" s="853">
        <v>0</v>
      </c>
      <c r="DB38" s="854">
        <v>0</v>
      </c>
      <c r="DC38" s="853">
        <v>0</v>
      </c>
      <c r="DD38" s="854">
        <v>0</v>
      </c>
      <c r="DE38" s="853">
        <v>0</v>
      </c>
      <c r="DF38" s="854">
        <v>0</v>
      </c>
      <c r="DG38" s="853">
        <v>0</v>
      </c>
      <c r="DH38" s="854">
        <v>0</v>
      </c>
      <c r="DI38" s="853">
        <v>0</v>
      </c>
      <c r="DJ38" s="854">
        <v>0</v>
      </c>
      <c r="DK38" s="853">
        <v>0</v>
      </c>
      <c r="DL38" s="854">
        <v>0</v>
      </c>
      <c r="DM38" s="853">
        <v>0</v>
      </c>
      <c r="DN38" s="854">
        <v>0</v>
      </c>
      <c r="DO38" s="853">
        <v>0</v>
      </c>
      <c r="DP38" s="854">
        <v>0</v>
      </c>
      <c r="DQ38" s="855">
        <v>0</v>
      </c>
      <c r="DR38" s="815"/>
      <c r="DS38" s="1147"/>
      <c r="DT38" s="815"/>
      <c r="DU38" s="1149"/>
    </row>
    <row r="39" spans="1:125" outlineLevel="1">
      <c r="A39" s="813" t="str">
        <f t="shared" si="0"/>
        <v>32Electronically Commutated Furnace Motor Pilot Program</v>
      </c>
      <c r="C39" s="842">
        <v>32</v>
      </c>
      <c r="D39" s="861" t="s">
        <v>1185</v>
      </c>
      <c r="E39" s="844">
        <v>2015</v>
      </c>
      <c r="G39" s="863">
        <v>0</v>
      </c>
      <c r="H39" s="864">
        <v>0</v>
      </c>
      <c r="I39" s="865">
        <v>0</v>
      </c>
      <c r="J39" s="864">
        <v>0</v>
      </c>
      <c r="K39" s="865">
        <v>0</v>
      </c>
      <c r="L39" s="864">
        <v>0</v>
      </c>
      <c r="M39" s="865">
        <v>0</v>
      </c>
      <c r="N39" s="864">
        <v>0</v>
      </c>
      <c r="O39" s="865">
        <v>0</v>
      </c>
      <c r="P39" s="864">
        <v>0</v>
      </c>
      <c r="Q39" s="865">
        <v>0</v>
      </c>
      <c r="R39" s="864">
        <v>0</v>
      </c>
      <c r="S39" s="865">
        <v>0</v>
      </c>
      <c r="T39" s="864">
        <v>0</v>
      </c>
      <c r="U39" s="865">
        <v>0</v>
      </c>
      <c r="V39" s="864">
        <v>0</v>
      </c>
      <c r="W39" s="865">
        <v>0</v>
      </c>
      <c r="X39" s="864">
        <v>0</v>
      </c>
      <c r="Y39" s="865">
        <v>0</v>
      </c>
      <c r="Z39" s="864">
        <v>0</v>
      </c>
      <c r="AA39" s="865">
        <v>0</v>
      </c>
      <c r="AB39" s="864">
        <v>0</v>
      </c>
      <c r="AC39" s="865">
        <v>0</v>
      </c>
      <c r="AD39" s="864">
        <v>0</v>
      </c>
      <c r="AE39" s="865">
        <v>0</v>
      </c>
      <c r="AF39" s="866">
        <v>0</v>
      </c>
      <c r="AG39" s="815"/>
      <c r="AH39" s="1155"/>
      <c r="AI39" s="815"/>
      <c r="AJ39" s="863">
        <v>0</v>
      </c>
      <c r="AK39" s="864">
        <v>0</v>
      </c>
      <c r="AL39" s="865">
        <v>0</v>
      </c>
      <c r="AM39" s="864">
        <v>0</v>
      </c>
      <c r="AN39" s="865">
        <v>0</v>
      </c>
      <c r="AO39" s="864">
        <v>0</v>
      </c>
      <c r="AP39" s="865">
        <v>0</v>
      </c>
      <c r="AQ39" s="864">
        <v>0</v>
      </c>
      <c r="AR39" s="865">
        <v>0</v>
      </c>
      <c r="AS39" s="864">
        <v>0</v>
      </c>
      <c r="AT39" s="865">
        <v>0</v>
      </c>
      <c r="AU39" s="864">
        <v>0</v>
      </c>
      <c r="AV39" s="865">
        <v>0</v>
      </c>
      <c r="AW39" s="864">
        <v>0</v>
      </c>
      <c r="AX39" s="865">
        <v>0</v>
      </c>
      <c r="AY39" s="864">
        <v>0</v>
      </c>
      <c r="AZ39" s="865">
        <v>0</v>
      </c>
      <c r="BA39" s="864">
        <v>0</v>
      </c>
      <c r="BB39" s="865">
        <v>0</v>
      </c>
      <c r="BC39" s="864">
        <v>0</v>
      </c>
      <c r="BD39" s="865">
        <v>0</v>
      </c>
      <c r="BE39" s="864">
        <v>0</v>
      </c>
      <c r="BF39" s="865">
        <v>0</v>
      </c>
      <c r="BG39" s="864">
        <v>0</v>
      </c>
      <c r="BH39" s="865">
        <v>0</v>
      </c>
      <c r="BI39" s="866">
        <v>0</v>
      </c>
      <c r="BJ39" s="815"/>
      <c r="BK39" s="1157"/>
      <c r="BL39" s="815"/>
      <c r="BM39" s="1143"/>
      <c r="BN39" s="815"/>
      <c r="BO39" s="863">
        <v>0</v>
      </c>
      <c r="BP39" s="864">
        <v>0</v>
      </c>
      <c r="BQ39" s="865">
        <v>0</v>
      </c>
      <c r="BR39" s="864">
        <v>0</v>
      </c>
      <c r="BS39" s="865">
        <v>0</v>
      </c>
      <c r="BT39" s="864">
        <v>0</v>
      </c>
      <c r="BU39" s="865">
        <v>0</v>
      </c>
      <c r="BV39" s="864">
        <v>0</v>
      </c>
      <c r="BW39" s="865">
        <v>0</v>
      </c>
      <c r="BX39" s="864">
        <v>0</v>
      </c>
      <c r="BY39" s="865">
        <v>0</v>
      </c>
      <c r="BZ39" s="864">
        <v>0</v>
      </c>
      <c r="CA39" s="865">
        <v>0</v>
      </c>
      <c r="CB39" s="864">
        <v>0</v>
      </c>
      <c r="CC39" s="865">
        <v>0</v>
      </c>
      <c r="CD39" s="864">
        <v>0</v>
      </c>
      <c r="CE39" s="865">
        <v>0</v>
      </c>
      <c r="CF39" s="864">
        <v>0</v>
      </c>
      <c r="CG39" s="865">
        <v>0</v>
      </c>
      <c r="CH39" s="864">
        <v>0</v>
      </c>
      <c r="CI39" s="865">
        <v>0</v>
      </c>
      <c r="CJ39" s="864">
        <v>0</v>
      </c>
      <c r="CK39" s="865">
        <v>0</v>
      </c>
      <c r="CL39" s="864">
        <v>0</v>
      </c>
      <c r="CM39" s="865">
        <v>0</v>
      </c>
      <c r="CN39" s="866">
        <v>0</v>
      </c>
      <c r="CO39" s="815"/>
      <c r="CP39" s="1145"/>
      <c r="CQ39" s="815"/>
      <c r="CR39" s="863">
        <v>0</v>
      </c>
      <c r="CS39" s="864">
        <v>0</v>
      </c>
      <c r="CT39" s="865">
        <v>0</v>
      </c>
      <c r="CU39" s="864">
        <v>0</v>
      </c>
      <c r="CV39" s="865">
        <v>0</v>
      </c>
      <c r="CW39" s="864">
        <v>0</v>
      </c>
      <c r="CX39" s="865">
        <v>0</v>
      </c>
      <c r="CY39" s="864">
        <v>0</v>
      </c>
      <c r="CZ39" s="865">
        <v>0</v>
      </c>
      <c r="DA39" s="864">
        <v>0</v>
      </c>
      <c r="DB39" s="865">
        <v>0</v>
      </c>
      <c r="DC39" s="864">
        <v>0</v>
      </c>
      <c r="DD39" s="865">
        <v>0</v>
      </c>
      <c r="DE39" s="864">
        <v>0</v>
      </c>
      <c r="DF39" s="865">
        <v>0</v>
      </c>
      <c r="DG39" s="864">
        <v>0</v>
      </c>
      <c r="DH39" s="865">
        <v>0</v>
      </c>
      <c r="DI39" s="864">
        <v>0</v>
      </c>
      <c r="DJ39" s="865">
        <v>0</v>
      </c>
      <c r="DK39" s="864">
        <v>0</v>
      </c>
      <c r="DL39" s="865">
        <v>0</v>
      </c>
      <c r="DM39" s="864">
        <v>0</v>
      </c>
      <c r="DN39" s="865">
        <v>0</v>
      </c>
      <c r="DO39" s="864">
        <v>0</v>
      </c>
      <c r="DP39" s="865">
        <v>0</v>
      </c>
      <c r="DQ39" s="866">
        <v>0</v>
      </c>
      <c r="DR39" s="815"/>
      <c r="DS39" s="1147"/>
      <c r="DT39" s="815"/>
      <c r="DU39" s="1149"/>
    </row>
    <row r="40" spans="1:125" outlineLevel="1">
      <c r="A40" s="813" t="str">
        <f t="shared" si="0"/>
        <v>33Electronics Takeback Pilot Program</v>
      </c>
      <c r="C40" s="849">
        <v>33</v>
      </c>
      <c r="D40" s="862" t="s">
        <v>1186</v>
      </c>
      <c r="E40" s="851">
        <v>2015</v>
      </c>
      <c r="G40" s="852">
        <v>0</v>
      </c>
      <c r="H40" s="853">
        <v>0</v>
      </c>
      <c r="I40" s="854">
        <v>0</v>
      </c>
      <c r="J40" s="853">
        <v>0</v>
      </c>
      <c r="K40" s="854">
        <v>0</v>
      </c>
      <c r="L40" s="853">
        <v>0</v>
      </c>
      <c r="M40" s="854">
        <v>0</v>
      </c>
      <c r="N40" s="853">
        <v>0</v>
      </c>
      <c r="O40" s="854">
        <v>0</v>
      </c>
      <c r="P40" s="853">
        <v>0</v>
      </c>
      <c r="Q40" s="854">
        <v>0</v>
      </c>
      <c r="R40" s="853">
        <v>0</v>
      </c>
      <c r="S40" s="854">
        <v>0</v>
      </c>
      <c r="T40" s="853">
        <v>0</v>
      </c>
      <c r="U40" s="854">
        <v>0</v>
      </c>
      <c r="V40" s="853">
        <v>0</v>
      </c>
      <c r="W40" s="854">
        <v>0</v>
      </c>
      <c r="X40" s="853">
        <v>0</v>
      </c>
      <c r="Y40" s="854">
        <v>0</v>
      </c>
      <c r="Z40" s="853">
        <v>0</v>
      </c>
      <c r="AA40" s="854">
        <v>0</v>
      </c>
      <c r="AB40" s="853">
        <v>0</v>
      </c>
      <c r="AC40" s="854">
        <v>0</v>
      </c>
      <c r="AD40" s="853">
        <v>0</v>
      </c>
      <c r="AE40" s="854">
        <v>0</v>
      </c>
      <c r="AF40" s="855">
        <v>0</v>
      </c>
      <c r="AG40" s="815"/>
      <c r="AH40" s="1155"/>
      <c r="AI40" s="815"/>
      <c r="AJ40" s="852">
        <v>0</v>
      </c>
      <c r="AK40" s="853">
        <v>0</v>
      </c>
      <c r="AL40" s="854">
        <v>0</v>
      </c>
      <c r="AM40" s="853">
        <v>0</v>
      </c>
      <c r="AN40" s="854">
        <v>0</v>
      </c>
      <c r="AO40" s="853">
        <v>0</v>
      </c>
      <c r="AP40" s="854">
        <v>0</v>
      </c>
      <c r="AQ40" s="853">
        <v>0</v>
      </c>
      <c r="AR40" s="854">
        <v>0</v>
      </c>
      <c r="AS40" s="853">
        <v>0</v>
      </c>
      <c r="AT40" s="854">
        <v>0</v>
      </c>
      <c r="AU40" s="853">
        <v>0</v>
      </c>
      <c r="AV40" s="854">
        <v>0</v>
      </c>
      <c r="AW40" s="853">
        <v>0</v>
      </c>
      <c r="AX40" s="854">
        <v>0</v>
      </c>
      <c r="AY40" s="853">
        <v>0</v>
      </c>
      <c r="AZ40" s="854">
        <v>0</v>
      </c>
      <c r="BA40" s="853">
        <v>0</v>
      </c>
      <c r="BB40" s="854">
        <v>0</v>
      </c>
      <c r="BC40" s="853">
        <v>0</v>
      </c>
      <c r="BD40" s="854">
        <v>0</v>
      </c>
      <c r="BE40" s="853">
        <v>0</v>
      </c>
      <c r="BF40" s="854">
        <v>0</v>
      </c>
      <c r="BG40" s="853">
        <v>0</v>
      </c>
      <c r="BH40" s="854">
        <v>0</v>
      </c>
      <c r="BI40" s="855">
        <v>0</v>
      </c>
      <c r="BJ40" s="815"/>
      <c r="BK40" s="1157"/>
      <c r="BL40" s="815"/>
      <c r="BM40" s="1143"/>
      <c r="BN40" s="815"/>
      <c r="BO40" s="852">
        <v>0</v>
      </c>
      <c r="BP40" s="853">
        <v>0</v>
      </c>
      <c r="BQ40" s="854">
        <v>0</v>
      </c>
      <c r="BR40" s="853">
        <v>0</v>
      </c>
      <c r="BS40" s="854">
        <v>0</v>
      </c>
      <c r="BT40" s="853">
        <v>0</v>
      </c>
      <c r="BU40" s="854">
        <v>0</v>
      </c>
      <c r="BV40" s="853">
        <v>0</v>
      </c>
      <c r="BW40" s="854">
        <v>0</v>
      </c>
      <c r="BX40" s="853">
        <v>0</v>
      </c>
      <c r="BY40" s="854">
        <v>0</v>
      </c>
      <c r="BZ40" s="853">
        <v>0</v>
      </c>
      <c r="CA40" s="854">
        <v>0</v>
      </c>
      <c r="CB40" s="853">
        <v>0</v>
      </c>
      <c r="CC40" s="854">
        <v>0</v>
      </c>
      <c r="CD40" s="853">
        <v>0</v>
      </c>
      <c r="CE40" s="854">
        <v>0</v>
      </c>
      <c r="CF40" s="853">
        <v>0</v>
      </c>
      <c r="CG40" s="854">
        <v>0</v>
      </c>
      <c r="CH40" s="853">
        <v>0</v>
      </c>
      <c r="CI40" s="854">
        <v>0</v>
      </c>
      <c r="CJ40" s="853">
        <v>0</v>
      </c>
      <c r="CK40" s="854">
        <v>0</v>
      </c>
      <c r="CL40" s="853">
        <v>0</v>
      </c>
      <c r="CM40" s="854">
        <v>0</v>
      </c>
      <c r="CN40" s="855">
        <v>0</v>
      </c>
      <c r="CO40" s="815"/>
      <c r="CP40" s="1145"/>
      <c r="CQ40" s="815"/>
      <c r="CR40" s="852">
        <v>0</v>
      </c>
      <c r="CS40" s="853">
        <v>0</v>
      </c>
      <c r="CT40" s="854">
        <v>0</v>
      </c>
      <c r="CU40" s="853">
        <v>0</v>
      </c>
      <c r="CV40" s="854">
        <v>0</v>
      </c>
      <c r="CW40" s="853">
        <v>0</v>
      </c>
      <c r="CX40" s="854">
        <v>0</v>
      </c>
      <c r="CY40" s="853">
        <v>0</v>
      </c>
      <c r="CZ40" s="854">
        <v>0</v>
      </c>
      <c r="DA40" s="853">
        <v>0</v>
      </c>
      <c r="DB40" s="854">
        <v>0</v>
      </c>
      <c r="DC40" s="853">
        <v>0</v>
      </c>
      <c r="DD40" s="854">
        <v>0</v>
      </c>
      <c r="DE40" s="853">
        <v>0</v>
      </c>
      <c r="DF40" s="854">
        <v>0</v>
      </c>
      <c r="DG40" s="853">
        <v>0</v>
      </c>
      <c r="DH40" s="854">
        <v>0</v>
      </c>
      <c r="DI40" s="853">
        <v>0</v>
      </c>
      <c r="DJ40" s="854">
        <v>0</v>
      </c>
      <c r="DK40" s="853">
        <v>0</v>
      </c>
      <c r="DL40" s="854">
        <v>0</v>
      </c>
      <c r="DM40" s="853">
        <v>0</v>
      </c>
      <c r="DN40" s="854">
        <v>0</v>
      </c>
      <c r="DO40" s="853">
        <v>0</v>
      </c>
      <c r="DP40" s="854">
        <v>0</v>
      </c>
      <c r="DQ40" s="855">
        <v>0</v>
      </c>
      <c r="DR40" s="815"/>
      <c r="DS40" s="1147"/>
      <c r="DT40" s="815"/>
      <c r="DU40" s="1149"/>
    </row>
    <row r="41" spans="1:125" outlineLevel="1">
      <c r="A41" s="813" t="str">
        <f t="shared" si="0"/>
        <v>34Home Energy Assessment and Retrofit Pilot Program</v>
      </c>
      <c r="C41" s="842">
        <v>34</v>
      </c>
      <c r="D41" s="861" t="s">
        <v>1187</v>
      </c>
      <c r="E41" s="844">
        <v>2015</v>
      </c>
      <c r="G41" s="863">
        <v>0</v>
      </c>
      <c r="H41" s="864">
        <v>0</v>
      </c>
      <c r="I41" s="865">
        <v>0</v>
      </c>
      <c r="J41" s="864">
        <v>0</v>
      </c>
      <c r="K41" s="865">
        <v>0</v>
      </c>
      <c r="L41" s="864">
        <v>0</v>
      </c>
      <c r="M41" s="865">
        <v>0</v>
      </c>
      <c r="N41" s="864">
        <v>0</v>
      </c>
      <c r="O41" s="865">
        <v>0</v>
      </c>
      <c r="P41" s="864">
        <v>0</v>
      </c>
      <c r="Q41" s="865">
        <v>0</v>
      </c>
      <c r="R41" s="864">
        <v>0</v>
      </c>
      <c r="S41" s="865">
        <v>0</v>
      </c>
      <c r="T41" s="864">
        <v>0</v>
      </c>
      <c r="U41" s="865">
        <v>0</v>
      </c>
      <c r="V41" s="864">
        <v>0</v>
      </c>
      <c r="W41" s="865">
        <v>0</v>
      </c>
      <c r="X41" s="864">
        <v>0</v>
      </c>
      <c r="Y41" s="865">
        <v>0</v>
      </c>
      <c r="Z41" s="864">
        <v>0</v>
      </c>
      <c r="AA41" s="865">
        <v>0</v>
      </c>
      <c r="AB41" s="864">
        <v>0</v>
      </c>
      <c r="AC41" s="865">
        <v>0</v>
      </c>
      <c r="AD41" s="864">
        <v>0</v>
      </c>
      <c r="AE41" s="865">
        <v>0</v>
      </c>
      <c r="AF41" s="866">
        <v>0</v>
      </c>
      <c r="AG41" s="815"/>
      <c r="AH41" s="1155"/>
      <c r="AI41" s="815"/>
      <c r="AJ41" s="863">
        <v>0</v>
      </c>
      <c r="AK41" s="864">
        <v>0</v>
      </c>
      <c r="AL41" s="865">
        <v>0</v>
      </c>
      <c r="AM41" s="864">
        <v>0</v>
      </c>
      <c r="AN41" s="865">
        <v>0</v>
      </c>
      <c r="AO41" s="864">
        <v>0</v>
      </c>
      <c r="AP41" s="865">
        <v>0</v>
      </c>
      <c r="AQ41" s="864">
        <v>0</v>
      </c>
      <c r="AR41" s="865">
        <v>0</v>
      </c>
      <c r="AS41" s="864">
        <v>0</v>
      </c>
      <c r="AT41" s="865">
        <v>0</v>
      </c>
      <c r="AU41" s="864">
        <v>0</v>
      </c>
      <c r="AV41" s="865">
        <v>0</v>
      </c>
      <c r="AW41" s="864">
        <v>0</v>
      </c>
      <c r="AX41" s="865">
        <v>0</v>
      </c>
      <c r="AY41" s="864">
        <v>0</v>
      </c>
      <c r="AZ41" s="865">
        <v>0</v>
      </c>
      <c r="BA41" s="864">
        <v>0</v>
      </c>
      <c r="BB41" s="865">
        <v>0</v>
      </c>
      <c r="BC41" s="864">
        <v>0</v>
      </c>
      <c r="BD41" s="865">
        <v>0</v>
      </c>
      <c r="BE41" s="864">
        <v>0</v>
      </c>
      <c r="BF41" s="865">
        <v>0</v>
      </c>
      <c r="BG41" s="864">
        <v>0</v>
      </c>
      <c r="BH41" s="865">
        <v>0</v>
      </c>
      <c r="BI41" s="866">
        <v>0</v>
      </c>
      <c r="BJ41" s="815"/>
      <c r="BK41" s="1157"/>
      <c r="BL41" s="815"/>
      <c r="BM41" s="1143"/>
      <c r="BN41" s="815"/>
      <c r="BO41" s="863">
        <v>0</v>
      </c>
      <c r="BP41" s="864">
        <v>0</v>
      </c>
      <c r="BQ41" s="865">
        <v>0</v>
      </c>
      <c r="BR41" s="864">
        <v>0</v>
      </c>
      <c r="BS41" s="865">
        <v>0</v>
      </c>
      <c r="BT41" s="864">
        <v>0</v>
      </c>
      <c r="BU41" s="865">
        <v>0</v>
      </c>
      <c r="BV41" s="864">
        <v>0</v>
      </c>
      <c r="BW41" s="865">
        <v>0</v>
      </c>
      <c r="BX41" s="864">
        <v>0</v>
      </c>
      <c r="BY41" s="865">
        <v>0</v>
      </c>
      <c r="BZ41" s="864">
        <v>0</v>
      </c>
      <c r="CA41" s="865">
        <v>0</v>
      </c>
      <c r="CB41" s="864">
        <v>0</v>
      </c>
      <c r="CC41" s="865">
        <v>0</v>
      </c>
      <c r="CD41" s="864">
        <v>0</v>
      </c>
      <c r="CE41" s="865">
        <v>0</v>
      </c>
      <c r="CF41" s="864">
        <v>0</v>
      </c>
      <c r="CG41" s="865">
        <v>0</v>
      </c>
      <c r="CH41" s="864">
        <v>0</v>
      </c>
      <c r="CI41" s="865">
        <v>0</v>
      </c>
      <c r="CJ41" s="864">
        <v>0</v>
      </c>
      <c r="CK41" s="865">
        <v>0</v>
      </c>
      <c r="CL41" s="864">
        <v>0</v>
      </c>
      <c r="CM41" s="865">
        <v>0</v>
      </c>
      <c r="CN41" s="866">
        <v>0</v>
      </c>
      <c r="CO41" s="815"/>
      <c r="CP41" s="1145"/>
      <c r="CQ41" s="815"/>
      <c r="CR41" s="863">
        <v>0</v>
      </c>
      <c r="CS41" s="864">
        <v>0</v>
      </c>
      <c r="CT41" s="865">
        <v>0</v>
      </c>
      <c r="CU41" s="864">
        <v>0</v>
      </c>
      <c r="CV41" s="865">
        <v>0</v>
      </c>
      <c r="CW41" s="864">
        <v>0</v>
      </c>
      <c r="CX41" s="865">
        <v>0</v>
      </c>
      <c r="CY41" s="864">
        <v>0</v>
      </c>
      <c r="CZ41" s="865">
        <v>0</v>
      </c>
      <c r="DA41" s="864">
        <v>0</v>
      </c>
      <c r="DB41" s="865">
        <v>0</v>
      </c>
      <c r="DC41" s="864">
        <v>0</v>
      </c>
      <c r="DD41" s="865">
        <v>0</v>
      </c>
      <c r="DE41" s="864">
        <v>0</v>
      </c>
      <c r="DF41" s="865">
        <v>0</v>
      </c>
      <c r="DG41" s="864">
        <v>0</v>
      </c>
      <c r="DH41" s="865">
        <v>0</v>
      </c>
      <c r="DI41" s="864">
        <v>0</v>
      </c>
      <c r="DJ41" s="865">
        <v>0</v>
      </c>
      <c r="DK41" s="864">
        <v>0</v>
      </c>
      <c r="DL41" s="865">
        <v>0</v>
      </c>
      <c r="DM41" s="864">
        <v>0</v>
      </c>
      <c r="DN41" s="865">
        <v>0</v>
      </c>
      <c r="DO41" s="864">
        <v>0</v>
      </c>
      <c r="DP41" s="865">
        <v>0</v>
      </c>
      <c r="DQ41" s="866">
        <v>0</v>
      </c>
      <c r="DR41" s="815"/>
      <c r="DS41" s="1147"/>
      <c r="DT41" s="815"/>
      <c r="DU41" s="1149"/>
    </row>
    <row r="42" spans="1:125" outlineLevel="1">
      <c r="A42" s="813" t="str">
        <f t="shared" si="0"/>
        <v>35HONI HP Pilot Program</v>
      </c>
      <c r="C42" s="849">
        <v>35</v>
      </c>
      <c r="D42" s="862" t="s">
        <v>1188</v>
      </c>
      <c r="E42" s="851">
        <v>2015</v>
      </c>
      <c r="G42" s="852">
        <v>0</v>
      </c>
      <c r="H42" s="853">
        <v>0</v>
      </c>
      <c r="I42" s="854">
        <v>0</v>
      </c>
      <c r="J42" s="853">
        <v>0</v>
      </c>
      <c r="K42" s="854">
        <v>0</v>
      </c>
      <c r="L42" s="853">
        <v>0</v>
      </c>
      <c r="M42" s="854">
        <v>0</v>
      </c>
      <c r="N42" s="853">
        <v>0</v>
      </c>
      <c r="O42" s="854">
        <v>0</v>
      </c>
      <c r="P42" s="853">
        <v>0</v>
      </c>
      <c r="Q42" s="854">
        <v>0</v>
      </c>
      <c r="R42" s="853">
        <v>0</v>
      </c>
      <c r="S42" s="854">
        <v>0</v>
      </c>
      <c r="T42" s="853">
        <v>0</v>
      </c>
      <c r="U42" s="854">
        <v>0</v>
      </c>
      <c r="V42" s="853">
        <v>0</v>
      </c>
      <c r="W42" s="854">
        <v>0</v>
      </c>
      <c r="X42" s="853">
        <v>0</v>
      </c>
      <c r="Y42" s="854">
        <v>0</v>
      </c>
      <c r="Z42" s="853">
        <v>0</v>
      </c>
      <c r="AA42" s="854">
        <v>0</v>
      </c>
      <c r="AB42" s="853">
        <v>0</v>
      </c>
      <c r="AC42" s="854">
        <v>0</v>
      </c>
      <c r="AD42" s="853">
        <v>0</v>
      </c>
      <c r="AE42" s="854">
        <v>0</v>
      </c>
      <c r="AF42" s="855">
        <v>0</v>
      </c>
      <c r="AG42" s="815"/>
      <c r="AH42" s="1155"/>
      <c r="AI42" s="815"/>
      <c r="AJ42" s="852">
        <v>0</v>
      </c>
      <c r="AK42" s="853">
        <v>0</v>
      </c>
      <c r="AL42" s="854">
        <v>0</v>
      </c>
      <c r="AM42" s="853">
        <v>0</v>
      </c>
      <c r="AN42" s="854">
        <v>0</v>
      </c>
      <c r="AO42" s="853">
        <v>0</v>
      </c>
      <c r="AP42" s="854">
        <v>0</v>
      </c>
      <c r="AQ42" s="853">
        <v>0</v>
      </c>
      <c r="AR42" s="854">
        <v>0</v>
      </c>
      <c r="AS42" s="853">
        <v>0</v>
      </c>
      <c r="AT42" s="854">
        <v>0</v>
      </c>
      <c r="AU42" s="853">
        <v>0</v>
      </c>
      <c r="AV42" s="854">
        <v>0</v>
      </c>
      <c r="AW42" s="853">
        <v>0</v>
      </c>
      <c r="AX42" s="854">
        <v>0</v>
      </c>
      <c r="AY42" s="853">
        <v>0</v>
      </c>
      <c r="AZ42" s="854">
        <v>0</v>
      </c>
      <c r="BA42" s="853">
        <v>0</v>
      </c>
      <c r="BB42" s="854">
        <v>0</v>
      </c>
      <c r="BC42" s="853">
        <v>0</v>
      </c>
      <c r="BD42" s="854">
        <v>0</v>
      </c>
      <c r="BE42" s="853">
        <v>0</v>
      </c>
      <c r="BF42" s="854">
        <v>0</v>
      </c>
      <c r="BG42" s="853">
        <v>0</v>
      </c>
      <c r="BH42" s="854">
        <v>0</v>
      </c>
      <c r="BI42" s="855">
        <v>0</v>
      </c>
      <c r="BJ42" s="815"/>
      <c r="BK42" s="1157"/>
      <c r="BL42" s="815"/>
      <c r="BM42" s="1143"/>
      <c r="BN42" s="815"/>
      <c r="BO42" s="852">
        <v>0</v>
      </c>
      <c r="BP42" s="853">
        <v>0</v>
      </c>
      <c r="BQ42" s="854">
        <v>0</v>
      </c>
      <c r="BR42" s="853">
        <v>0</v>
      </c>
      <c r="BS42" s="854">
        <v>0</v>
      </c>
      <c r="BT42" s="853">
        <v>0</v>
      </c>
      <c r="BU42" s="854">
        <v>0</v>
      </c>
      <c r="BV42" s="853">
        <v>0</v>
      </c>
      <c r="BW42" s="854">
        <v>0</v>
      </c>
      <c r="BX42" s="853">
        <v>0</v>
      </c>
      <c r="BY42" s="854">
        <v>0</v>
      </c>
      <c r="BZ42" s="853">
        <v>0</v>
      </c>
      <c r="CA42" s="854">
        <v>0</v>
      </c>
      <c r="CB42" s="853">
        <v>0</v>
      </c>
      <c r="CC42" s="854">
        <v>0</v>
      </c>
      <c r="CD42" s="853">
        <v>0</v>
      </c>
      <c r="CE42" s="854">
        <v>0</v>
      </c>
      <c r="CF42" s="853">
        <v>0</v>
      </c>
      <c r="CG42" s="854">
        <v>0</v>
      </c>
      <c r="CH42" s="853">
        <v>0</v>
      </c>
      <c r="CI42" s="854">
        <v>0</v>
      </c>
      <c r="CJ42" s="853">
        <v>0</v>
      </c>
      <c r="CK42" s="854">
        <v>0</v>
      </c>
      <c r="CL42" s="853">
        <v>0</v>
      </c>
      <c r="CM42" s="854">
        <v>0</v>
      </c>
      <c r="CN42" s="855">
        <v>0</v>
      </c>
      <c r="CO42" s="815"/>
      <c r="CP42" s="1145"/>
      <c r="CQ42" s="815"/>
      <c r="CR42" s="852">
        <v>0</v>
      </c>
      <c r="CS42" s="853">
        <v>0</v>
      </c>
      <c r="CT42" s="854">
        <v>0</v>
      </c>
      <c r="CU42" s="853">
        <v>0</v>
      </c>
      <c r="CV42" s="854">
        <v>0</v>
      </c>
      <c r="CW42" s="853">
        <v>0</v>
      </c>
      <c r="CX42" s="854">
        <v>0</v>
      </c>
      <c r="CY42" s="853">
        <v>0</v>
      </c>
      <c r="CZ42" s="854">
        <v>0</v>
      </c>
      <c r="DA42" s="853">
        <v>0</v>
      </c>
      <c r="DB42" s="854">
        <v>0</v>
      </c>
      <c r="DC42" s="853">
        <v>0</v>
      </c>
      <c r="DD42" s="854">
        <v>0</v>
      </c>
      <c r="DE42" s="853">
        <v>0</v>
      </c>
      <c r="DF42" s="854">
        <v>0</v>
      </c>
      <c r="DG42" s="853">
        <v>0</v>
      </c>
      <c r="DH42" s="854">
        <v>0</v>
      </c>
      <c r="DI42" s="853">
        <v>0</v>
      </c>
      <c r="DJ42" s="854">
        <v>0</v>
      </c>
      <c r="DK42" s="853">
        <v>0</v>
      </c>
      <c r="DL42" s="854">
        <v>0</v>
      </c>
      <c r="DM42" s="853">
        <v>0</v>
      </c>
      <c r="DN42" s="854">
        <v>0</v>
      </c>
      <c r="DO42" s="853">
        <v>0</v>
      </c>
      <c r="DP42" s="854">
        <v>0</v>
      </c>
      <c r="DQ42" s="855">
        <v>0</v>
      </c>
      <c r="DR42" s="815"/>
      <c r="DS42" s="1147"/>
      <c r="DT42" s="815"/>
      <c r="DU42" s="1149"/>
    </row>
    <row r="43" spans="1:125" outlineLevel="1">
      <c r="A43" s="813" t="str">
        <f t="shared" si="0"/>
        <v>36P4P for Class B Office Pilot Program</v>
      </c>
      <c r="C43" s="842">
        <v>36</v>
      </c>
      <c r="D43" s="861" t="s">
        <v>1189</v>
      </c>
      <c r="E43" s="844">
        <v>2015</v>
      </c>
      <c r="G43" s="863">
        <v>0</v>
      </c>
      <c r="H43" s="864">
        <v>0</v>
      </c>
      <c r="I43" s="865">
        <v>0</v>
      </c>
      <c r="J43" s="864">
        <v>0</v>
      </c>
      <c r="K43" s="865">
        <v>0</v>
      </c>
      <c r="L43" s="864">
        <v>0</v>
      </c>
      <c r="M43" s="865">
        <v>0</v>
      </c>
      <c r="N43" s="864">
        <v>0</v>
      </c>
      <c r="O43" s="865">
        <v>0</v>
      </c>
      <c r="P43" s="864">
        <v>0</v>
      </c>
      <c r="Q43" s="865">
        <v>0</v>
      </c>
      <c r="R43" s="864">
        <v>0</v>
      </c>
      <c r="S43" s="865">
        <v>0</v>
      </c>
      <c r="T43" s="864">
        <v>0</v>
      </c>
      <c r="U43" s="865">
        <v>0</v>
      </c>
      <c r="V43" s="864">
        <v>0</v>
      </c>
      <c r="W43" s="865">
        <v>0</v>
      </c>
      <c r="X43" s="864">
        <v>0</v>
      </c>
      <c r="Y43" s="865">
        <v>0</v>
      </c>
      <c r="Z43" s="864">
        <v>0</v>
      </c>
      <c r="AA43" s="865">
        <v>0</v>
      </c>
      <c r="AB43" s="864">
        <v>0</v>
      </c>
      <c r="AC43" s="865">
        <v>0</v>
      </c>
      <c r="AD43" s="864">
        <v>0</v>
      </c>
      <c r="AE43" s="865">
        <v>0</v>
      </c>
      <c r="AF43" s="866">
        <v>0</v>
      </c>
      <c r="AG43" s="815"/>
      <c r="AH43" s="1155"/>
      <c r="AI43" s="815"/>
      <c r="AJ43" s="863">
        <v>0</v>
      </c>
      <c r="AK43" s="864">
        <v>0</v>
      </c>
      <c r="AL43" s="865">
        <v>0</v>
      </c>
      <c r="AM43" s="864">
        <v>0</v>
      </c>
      <c r="AN43" s="865">
        <v>0</v>
      </c>
      <c r="AO43" s="864">
        <v>0</v>
      </c>
      <c r="AP43" s="865">
        <v>0</v>
      </c>
      <c r="AQ43" s="864">
        <v>0</v>
      </c>
      <c r="AR43" s="865">
        <v>0</v>
      </c>
      <c r="AS43" s="864">
        <v>0</v>
      </c>
      <c r="AT43" s="865">
        <v>0</v>
      </c>
      <c r="AU43" s="864">
        <v>0</v>
      </c>
      <c r="AV43" s="865">
        <v>0</v>
      </c>
      <c r="AW43" s="864">
        <v>0</v>
      </c>
      <c r="AX43" s="865">
        <v>0</v>
      </c>
      <c r="AY43" s="864">
        <v>0</v>
      </c>
      <c r="AZ43" s="865">
        <v>0</v>
      </c>
      <c r="BA43" s="864">
        <v>0</v>
      </c>
      <c r="BB43" s="865">
        <v>0</v>
      </c>
      <c r="BC43" s="864">
        <v>0</v>
      </c>
      <c r="BD43" s="865">
        <v>0</v>
      </c>
      <c r="BE43" s="864">
        <v>0</v>
      </c>
      <c r="BF43" s="865">
        <v>0</v>
      </c>
      <c r="BG43" s="864">
        <v>0</v>
      </c>
      <c r="BH43" s="865">
        <v>0</v>
      </c>
      <c r="BI43" s="866">
        <v>0</v>
      </c>
      <c r="BJ43" s="815"/>
      <c r="BK43" s="1157"/>
      <c r="BL43" s="815"/>
      <c r="BM43" s="1143"/>
      <c r="BN43" s="815"/>
      <c r="BO43" s="863">
        <v>0</v>
      </c>
      <c r="BP43" s="864">
        <v>0</v>
      </c>
      <c r="BQ43" s="865">
        <v>0</v>
      </c>
      <c r="BR43" s="864">
        <v>0</v>
      </c>
      <c r="BS43" s="865">
        <v>0</v>
      </c>
      <c r="BT43" s="864">
        <v>0</v>
      </c>
      <c r="BU43" s="865">
        <v>0</v>
      </c>
      <c r="BV43" s="864">
        <v>0</v>
      </c>
      <c r="BW43" s="865">
        <v>0</v>
      </c>
      <c r="BX43" s="864">
        <v>0</v>
      </c>
      <c r="BY43" s="865">
        <v>0</v>
      </c>
      <c r="BZ43" s="864">
        <v>0</v>
      </c>
      <c r="CA43" s="865">
        <v>0</v>
      </c>
      <c r="CB43" s="864">
        <v>0</v>
      </c>
      <c r="CC43" s="865">
        <v>0</v>
      </c>
      <c r="CD43" s="864">
        <v>0</v>
      </c>
      <c r="CE43" s="865">
        <v>0</v>
      </c>
      <c r="CF43" s="864">
        <v>0</v>
      </c>
      <c r="CG43" s="865">
        <v>0</v>
      </c>
      <c r="CH43" s="864">
        <v>0</v>
      </c>
      <c r="CI43" s="865">
        <v>0</v>
      </c>
      <c r="CJ43" s="864">
        <v>0</v>
      </c>
      <c r="CK43" s="865">
        <v>0</v>
      </c>
      <c r="CL43" s="864">
        <v>0</v>
      </c>
      <c r="CM43" s="865">
        <v>0</v>
      </c>
      <c r="CN43" s="866">
        <v>0</v>
      </c>
      <c r="CO43" s="815"/>
      <c r="CP43" s="1145"/>
      <c r="CQ43" s="815"/>
      <c r="CR43" s="863">
        <v>0</v>
      </c>
      <c r="CS43" s="864">
        <v>0</v>
      </c>
      <c r="CT43" s="865">
        <v>0</v>
      </c>
      <c r="CU43" s="864">
        <v>0</v>
      </c>
      <c r="CV43" s="865">
        <v>0</v>
      </c>
      <c r="CW43" s="864">
        <v>0</v>
      </c>
      <c r="CX43" s="865">
        <v>0</v>
      </c>
      <c r="CY43" s="864">
        <v>0</v>
      </c>
      <c r="CZ43" s="865">
        <v>0</v>
      </c>
      <c r="DA43" s="864">
        <v>0</v>
      </c>
      <c r="DB43" s="865">
        <v>0</v>
      </c>
      <c r="DC43" s="864">
        <v>0</v>
      </c>
      <c r="DD43" s="865">
        <v>0</v>
      </c>
      <c r="DE43" s="864">
        <v>0</v>
      </c>
      <c r="DF43" s="865">
        <v>0</v>
      </c>
      <c r="DG43" s="864">
        <v>0</v>
      </c>
      <c r="DH43" s="865">
        <v>0</v>
      </c>
      <c r="DI43" s="864">
        <v>0</v>
      </c>
      <c r="DJ43" s="865">
        <v>0</v>
      </c>
      <c r="DK43" s="864">
        <v>0</v>
      </c>
      <c r="DL43" s="865">
        <v>0</v>
      </c>
      <c r="DM43" s="864">
        <v>0</v>
      </c>
      <c r="DN43" s="865">
        <v>0</v>
      </c>
      <c r="DO43" s="864">
        <v>0</v>
      </c>
      <c r="DP43" s="865">
        <v>0</v>
      </c>
      <c r="DQ43" s="866">
        <v>0</v>
      </c>
      <c r="DR43" s="815"/>
      <c r="DS43" s="1147"/>
      <c r="DT43" s="815"/>
      <c r="DU43" s="1149"/>
    </row>
    <row r="44" spans="1:125" outlineLevel="1">
      <c r="A44" s="813" t="str">
        <f t="shared" si="0"/>
        <v>37Performance Based Conservation Pilot Program</v>
      </c>
      <c r="C44" s="849">
        <v>37</v>
      </c>
      <c r="D44" s="862" t="s">
        <v>1190</v>
      </c>
      <c r="E44" s="851">
        <v>2015</v>
      </c>
      <c r="G44" s="852">
        <v>0</v>
      </c>
      <c r="H44" s="853">
        <v>0</v>
      </c>
      <c r="I44" s="854">
        <v>0</v>
      </c>
      <c r="J44" s="853">
        <v>0</v>
      </c>
      <c r="K44" s="854">
        <v>0</v>
      </c>
      <c r="L44" s="853">
        <v>0</v>
      </c>
      <c r="M44" s="854">
        <v>0</v>
      </c>
      <c r="N44" s="853">
        <v>0</v>
      </c>
      <c r="O44" s="854">
        <v>0</v>
      </c>
      <c r="P44" s="853">
        <v>0</v>
      </c>
      <c r="Q44" s="854">
        <v>0</v>
      </c>
      <c r="R44" s="853">
        <v>0</v>
      </c>
      <c r="S44" s="854">
        <v>0</v>
      </c>
      <c r="T44" s="853">
        <v>0</v>
      </c>
      <c r="U44" s="854">
        <v>0</v>
      </c>
      <c r="V44" s="853">
        <v>0</v>
      </c>
      <c r="W44" s="854">
        <v>0</v>
      </c>
      <c r="X44" s="853">
        <v>0</v>
      </c>
      <c r="Y44" s="854">
        <v>0</v>
      </c>
      <c r="Z44" s="853">
        <v>0</v>
      </c>
      <c r="AA44" s="854">
        <v>0</v>
      </c>
      <c r="AB44" s="853">
        <v>0</v>
      </c>
      <c r="AC44" s="854">
        <v>0</v>
      </c>
      <c r="AD44" s="853">
        <v>0</v>
      </c>
      <c r="AE44" s="854">
        <v>0</v>
      </c>
      <c r="AF44" s="855">
        <v>0</v>
      </c>
      <c r="AG44" s="815"/>
      <c r="AH44" s="1155"/>
      <c r="AI44" s="815"/>
      <c r="AJ44" s="852">
        <v>0</v>
      </c>
      <c r="AK44" s="853">
        <v>0</v>
      </c>
      <c r="AL44" s="854">
        <v>0</v>
      </c>
      <c r="AM44" s="853">
        <v>0</v>
      </c>
      <c r="AN44" s="854">
        <v>0</v>
      </c>
      <c r="AO44" s="853">
        <v>0</v>
      </c>
      <c r="AP44" s="854">
        <v>0</v>
      </c>
      <c r="AQ44" s="853">
        <v>0</v>
      </c>
      <c r="AR44" s="854">
        <v>0</v>
      </c>
      <c r="AS44" s="853">
        <v>0</v>
      </c>
      <c r="AT44" s="854">
        <v>0</v>
      </c>
      <c r="AU44" s="853">
        <v>0</v>
      </c>
      <c r="AV44" s="854">
        <v>0</v>
      </c>
      <c r="AW44" s="853">
        <v>0</v>
      </c>
      <c r="AX44" s="854">
        <v>0</v>
      </c>
      <c r="AY44" s="853">
        <v>0</v>
      </c>
      <c r="AZ44" s="854">
        <v>0</v>
      </c>
      <c r="BA44" s="853">
        <v>0</v>
      </c>
      <c r="BB44" s="854">
        <v>0</v>
      </c>
      <c r="BC44" s="853">
        <v>0</v>
      </c>
      <c r="BD44" s="854">
        <v>0</v>
      </c>
      <c r="BE44" s="853">
        <v>0</v>
      </c>
      <c r="BF44" s="854">
        <v>0</v>
      </c>
      <c r="BG44" s="853">
        <v>0</v>
      </c>
      <c r="BH44" s="854">
        <v>0</v>
      </c>
      <c r="BI44" s="855">
        <v>0</v>
      </c>
      <c r="BJ44" s="815"/>
      <c r="BK44" s="1157"/>
      <c r="BL44" s="815"/>
      <c r="BM44" s="1143"/>
      <c r="BN44" s="815"/>
      <c r="BO44" s="852">
        <v>0</v>
      </c>
      <c r="BP44" s="853">
        <v>0</v>
      </c>
      <c r="BQ44" s="854">
        <v>0</v>
      </c>
      <c r="BR44" s="853">
        <v>0</v>
      </c>
      <c r="BS44" s="854">
        <v>0</v>
      </c>
      <c r="BT44" s="853">
        <v>0</v>
      </c>
      <c r="BU44" s="854">
        <v>0</v>
      </c>
      <c r="BV44" s="853">
        <v>0</v>
      </c>
      <c r="BW44" s="854">
        <v>0</v>
      </c>
      <c r="BX44" s="853">
        <v>0</v>
      </c>
      <c r="BY44" s="854">
        <v>0</v>
      </c>
      <c r="BZ44" s="853">
        <v>0</v>
      </c>
      <c r="CA44" s="854">
        <v>0</v>
      </c>
      <c r="CB44" s="853">
        <v>0</v>
      </c>
      <c r="CC44" s="854">
        <v>0</v>
      </c>
      <c r="CD44" s="853">
        <v>0</v>
      </c>
      <c r="CE44" s="854">
        <v>0</v>
      </c>
      <c r="CF44" s="853">
        <v>0</v>
      </c>
      <c r="CG44" s="854">
        <v>0</v>
      </c>
      <c r="CH44" s="853">
        <v>0</v>
      </c>
      <c r="CI44" s="854">
        <v>0</v>
      </c>
      <c r="CJ44" s="853">
        <v>0</v>
      </c>
      <c r="CK44" s="854">
        <v>0</v>
      </c>
      <c r="CL44" s="853">
        <v>0</v>
      </c>
      <c r="CM44" s="854">
        <v>0</v>
      </c>
      <c r="CN44" s="855">
        <v>0</v>
      </c>
      <c r="CO44" s="815"/>
      <c r="CP44" s="1145"/>
      <c r="CQ44" s="815"/>
      <c r="CR44" s="852">
        <v>0</v>
      </c>
      <c r="CS44" s="853">
        <v>0</v>
      </c>
      <c r="CT44" s="854">
        <v>0</v>
      </c>
      <c r="CU44" s="853">
        <v>0</v>
      </c>
      <c r="CV44" s="854">
        <v>0</v>
      </c>
      <c r="CW44" s="853">
        <v>0</v>
      </c>
      <c r="CX44" s="854">
        <v>0</v>
      </c>
      <c r="CY44" s="853">
        <v>0</v>
      </c>
      <c r="CZ44" s="854">
        <v>0</v>
      </c>
      <c r="DA44" s="853">
        <v>0</v>
      </c>
      <c r="DB44" s="854">
        <v>0</v>
      </c>
      <c r="DC44" s="853">
        <v>0</v>
      </c>
      <c r="DD44" s="854">
        <v>0</v>
      </c>
      <c r="DE44" s="853">
        <v>0</v>
      </c>
      <c r="DF44" s="854">
        <v>0</v>
      </c>
      <c r="DG44" s="853">
        <v>0</v>
      </c>
      <c r="DH44" s="854">
        <v>0</v>
      </c>
      <c r="DI44" s="853">
        <v>0</v>
      </c>
      <c r="DJ44" s="854">
        <v>0</v>
      </c>
      <c r="DK44" s="853">
        <v>0</v>
      </c>
      <c r="DL44" s="854">
        <v>0</v>
      </c>
      <c r="DM44" s="853">
        <v>0</v>
      </c>
      <c r="DN44" s="854">
        <v>0</v>
      </c>
      <c r="DO44" s="853">
        <v>0</v>
      </c>
      <c r="DP44" s="854">
        <v>0</v>
      </c>
      <c r="DQ44" s="855">
        <v>0</v>
      </c>
      <c r="DR44" s="815"/>
      <c r="DS44" s="1147"/>
      <c r="DT44" s="815"/>
      <c r="DU44" s="1149"/>
    </row>
    <row r="45" spans="1:125" outlineLevel="1">
      <c r="A45" s="813" t="str">
        <f t="shared" si="0"/>
        <v>38Re-Invest Pilot Program</v>
      </c>
      <c r="C45" s="842">
        <v>38</v>
      </c>
      <c r="D45" s="861" t="s">
        <v>1191</v>
      </c>
      <c r="E45" s="844">
        <v>2015</v>
      </c>
      <c r="G45" s="863">
        <v>0</v>
      </c>
      <c r="H45" s="864">
        <v>0</v>
      </c>
      <c r="I45" s="865">
        <v>0</v>
      </c>
      <c r="J45" s="864">
        <v>0</v>
      </c>
      <c r="K45" s="865">
        <v>0</v>
      </c>
      <c r="L45" s="864">
        <v>0</v>
      </c>
      <c r="M45" s="865">
        <v>0</v>
      </c>
      <c r="N45" s="864">
        <v>0</v>
      </c>
      <c r="O45" s="865">
        <v>0</v>
      </c>
      <c r="P45" s="864">
        <v>0</v>
      </c>
      <c r="Q45" s="865">
        <v>0</v>
      </c>
      <c r="R45" s="864">
        <v>0</v>
      </c>
      <c r="S45" s="865">
        <v>0</v>
      </c>
      <c r="T45" s="864">
        <v>0</v>
      </c>
      <c r="U45" s="865">
        <v>0</v>
      </c>
      <c r="V45" s="864">
        <v>0</v>
      </c>
      <c r="W45" s="865">
        <v>0</v>
      </c>
      <c r="X45" s="864">
        <v>0</v>
      </c>
      <c r="Y45" s="865">
        <v>0</v>
      </c>
      <c r="Z45" s="864">
        <v>0</v>
      </c>
      <c r="AA45" s="865">
        <v>0</v>
      </c>
      <c r="AB45" s="864">
        <v>0</v>
      </c>
      <c r="AC45" s="865">
        <v>0</v>
      </c>
      <c r="AD45" s="864">
        <v>0</v>
      </c>
      <c r="AE45" s="865">
        <v>0</v>
      </c>
      <c r="AF45" s="866">
        <v>0</v>
      </c>
      <c r="AG45" s="815"/>
      <c r="AH45" s="1155"/>
      <c r="AI45" s="815"/>
      <c r="AJ45" s="863">
        <v>0</v>
      </c>
      <c r="AK45" s="864">
        <v>0</v>
      </c>
      <c r="AL45" s="865">
        <v>0</v>
      </c>
      <c r="AM45" s="864">
        <v>0</v>
      </c>
      <c r="AN45" s="865">
        <v>0</v>
      </c>
      <c r="AO45" s="864">
        <v>0</v>
      </c>
      <c r="AP45" s="865">
        <v>0</v>
      </c>
      <c r="AQ45" s="864">
        <v>0</v>
      </c>
      <c r="AR45" s="865">
        <v>0</v>
      </c>
      <c r="AS45" s="864">
        <v>0</v>
      </c>
      <c r="AT45" s="865">
        <v>0</v>
      </c>
      <c r="AU45" s="864">
        <v>0</v>
      </c>
      <c r="AV45" s="865">
        <v>0</v>
      </c>
      <c r="AW45" s="864">
        <v>0</v>
      </c>
      <c r="AX45" s="865">
        <v>0</v>
      </c>
      <c r="AY45" s="864">
        <v>0</v>
      </c>
      <c r="AZ45" s="865">
        <v>0</v>
      </c>
      <c r="BA45" s="864">
        <v>0</v>
      </c>
      <c r="BB45" s="865">
        <v>0</v>
      </c>
      <c r="BC45" s="864">
        <v>0</v>
      </c>
      <c r="BD45" s="865">
        <v>0</v>
      </c>
      <c r="BE45" s="864">
        <v>0</v>
      </c>
      <c r="BF45" s="865">
        <v>0</v>
      </c>
      <c r="BG45" s="864">
        <v>0</v>
      </c>
      <c r="BH45" s="865">
        <v>0</v>
      </c>
      <c r="BI45" s="866">
        <v>0</v>
      </c>
      <c r="BJ45" s="815"/>
      <c r="BK45" s="1157"/>
      <c r="BL45" s="815"/>
      <c r="BM45" s="1143"/>
      <c r="BN45" s="815"/>
      <c r="BO45" s="863">
        <v>0</v>
      </c>
      <c r="BP45" s="864">
        <v>0</v>
      </c>
      <c r="BQ45" s="865">
        <v>0</v>
      </c>
      <c r="BR45" s="864">
        <v>0</v>
      </c>
      <c r="BS45" s="865">
        <v>0</v>
      </c>
      <c r="BT45" s="864">
        <v>0</v>
      </c>
      <c r="BU45" s="865">
        <v>0</v>
      </c>
      <c r="BV45" s="864">
        <v>0</v>
      </c>
      <c r="BW45" s="865">
        <v>0</v>
      </c>
      <c r="BX45" s="864">
        <v>0</v>
      </c>
      <c r="BY45" s="865">
        <v>0</v>
      </c>
      <c r="BZ45" s="864">
        <v>0</v>
      </c>
      <c r="CA45" s="865">
        <v>0</v>
      </c>
      <c r="CB45" s="864">
        <v>0</v>
      </c>
      <c r="CC45" s="865">
        <v>0</v>
      </c>
      <c r="CD45" s="864">
        <v>0</v>
      </c>
      <c r="CE45" s="865">
        <v>0</v>
      </c>
      <c r="CF45" s="864">
        <v>0</v>
      </c>
      <c r="CG45" s="865">
        <v>0</v>
      </c>
      <c r="CH45" s="864">
        <v>0</v>
      </c>
      <c r="CI45" s="865">
        <v>0</v>
      </c>
      <c r="CJ45" s="864">
        <v>0</v>
      </c>
      <c r="CK45" s="865">
        <v>0</v>
      </c>
      <c r="CL45" s="864">
        <v>0</v>
      </c>
      <c r="CM45" s="865">
        <v>0</v>
      </c>
      <c r="CN45" s="866">
        <v>0</v>
      </c>
      <c r="CO45" s="815"/>
      <c r="CP45" s="1145"/>
      <c r="CQ45" s="815"/>
      <c r="CR45" s="863">
        <v>0</v>
      </c>
      <c r="CS45" s="864">
        <v>0</v>
      </c>
      <c r="CT45" s="865">
        <v>0</v>
      </c>
      <c r="CU45" s="864">
        <v>0</v>
      </c>
      <c r="CV45" s="865">
        <v>0</v>
      </c>
      <c r="CW45" s="864">
        <v>0</v>
      </c>
      <c r="CX45" s="865">
        <v>0</v>
      </c>
      <c r="CY45" s="864">
        <v>0</v>
      </c>
      <c r="CZ45" s="865">
        <v>0</v>
      </c>
      <c r="DA45" s="864">
        <v>0</v>
      </c>
      <c r="DB45" s="865">
        <v>0</v>
      </c>
      <c r="DC45" s="864">
        <v>0</v>
      </c>
      <c r="DD45" s="865">
        <v>0</v>
      </c>
      <c r="DE45" s="864">
        <v>0</v>
      </c>
      <c r="DF45" s="865">
        <v>0</v>
      </c>
      <c r="DG45" s="864">
        <v>0</v>
      </c>
      <c r="DH45" s="865">
        <v>0</v>
      </c>
      <c r="DI45" s="864">
        <v>0</v>
      </c>
      <c r="DJ45" s="865">
        <v>0</v>
      </c>
      <c r="DK45" s="864">
        <v>0</v>
      </c>
      <c r="DL45" s="865">
        <v>0</v>
      </c>
      <c r="DM45" s="864">
        <v>0</v>
      </c>
      <c r="DN45" s="865">
        <v>0</v>
      </c>
      <c r="DO45" s="864">
        <v>0</v>
      </c>
      <c r="DP45" s="865">
        <v>0</v>
      </c>
      <c r="DQ45" s="866">
        <v>0</v>
      </c>
      <c r="DR45" s="815"/>
      <c r="DS45" s="1147"/>
      <c r="DT45" s="815"/>
      <c r="DU45" s="1149"/>
    </row>
    <row r="46" spans="1:125" outlineLevel="1">
      <c r="A46" s="813" t="str">
        <f t="shared" si="0"/>
        <v>39Residential Direct Install Pilot Program</v>
      </c>
      <c r="C46" s="849">
        <v>39</v>
      </c>
      <c r="D46" s="862" t="s">
        <v>1192</v>
      </c>
      <c r="E46" s="851">
        <v>2015</v>
      </c>
      <c r="G46" s="852">
        <v>0</v>
      </c>
      <c r="H46" s="853">
        <v>0</v>
      </c>
      <c r="I46" s="854">
        <v>0</v>
      </c>
      <c r="J46" s="853">
        <v>0</v>
      </c>
      <c r="K46" s="854">
        <v>0</v>
      </c>
      <c r="L46" s="853">
        <v>0</v>
      </c>
      <c r="M46" s="854">
        <v>0</v>
      </c>
      <c r="N46" s="853">
        <v>0</v>
      </c>
      <c r="O46" s="854">
        <v>0</v>
      </c>
      <c r="P46" s="853">
        <v>0</v>
      </c>
      <c r="Q46" s="854">
        <v>0</v>
      </c>
      <c r="R46" s="853">
        <v>0</v>
      </c>
      <c r="S46" s="854">
        <v>0</v>
      </c>
      <c r="T46" s="853">
        <v>0</v>
      </c>
      <c r="U46" s="854">
        <v>0</v>
      </c>
      <c r="V46" s="853">
        <v>0</v>
      </c>
      <c r="W46" s="854">
        <v>0</v>
      </c>
      <c r="X46" s="853">
        <v>0</v>
      </c>
      <c r="Y46" s="854">
        <v>0</v>
      </c>
      <c r="Z46" s="853">
        <v>0</v>
      </c>
      <c r="AA46" s="854">
        <v>0</v>
      </c>
      <c r="AB46" s="853">
        <v>0</v>
      </c>
      <c r="AC46" s="854">
        <v>0</v>
      </c>
      <c r="AD46" s="853">
        <v>0</v>
      </c>
      <c r="AE46" s="854">
        <v>0</v>
      </c>
      <c r="AF46" s="855">
        <v>0</v>
      </c>
      <c r="AG46" s="815"/>
      <c r="AH46" s="1155"/>
      <c r="AI46" s="815"/>
      <c r="AJ46" s="852">
        <v>0</v>
      </c>
      <c r="AK46" s="853">
        <v>0</v>
      </c>
      <c r="AL46" s="854">
        <v>0</v>
      </c>
      <c r="AM46" s="853">
        <v>0</v>
      </c>
      <c r="AN46" s="854">
        <v>0</v>
      </c>
      <c r="AO46" s="853">
        <v>0</v>
      </c>
      <c r="AP46" s="854">
        <v>0</v>
      </c>
      <c r="AQ46" s="853">
        <v>0</v>
      </c>
      <c r="AR46" s="854">
        <v>0</v>
      </c>
      <c r="AS46" s="853">
        <v>0</v>
      </c>
      <c r="AT46" s="854">
        <v>0</v>
      </c>
      <c r="AU46" s="853">
        <v>0</v>
      </c>
      <c r="AV46" s="854">
        <v>0</v>
      </c>
      <c r="AW46" s="853">
        <v>0</v>
      </c>
      <c r="AX46" s="854">
        <v>0</v>
      </c>
      <c r="AY46" s="853">
        <v>0</v>
      </c>
      <c r="AZ46" s="854">
        <v>0</v>
      </c>
      <c r="BA46" s="853">
        <v>0</v>
      </c>
      <c r="BB46" s="854">
        <v>0</v>
      </c>
      <c r="BC46" s="853">
        <v>0</v>
      </c>
      <c r="BD46" s="854">
        <v>0</v>
      </c>
      <c r="BE46" s="853">
        <v>0</v>
      </c>
      <c r="BF46" s="854">
        <v>0</v>
      </c>
      <c r="BG46" s="853">
        <v>0</v>
      </c>
      <c r="BH46" s="854">
        <v>0</v>
      </c>
      <c r="BI46" s="855">
        <v>0</v>
      </c>
      <c r="BJ46" s="815"/>
      <c r="BK46" s="1157"/>
      <c r="BL46" s="815"/>
      <c r="BM46" s="1143"/>
      <c r="BN46" s="815"/>
      <c r="BO46" s="852">
        <v>0</v>
      </c>
      <c r="BP46" s="853">
        <v>0</v>
      </c>
      <c r="BQ46" s="854">
        <v>0</v>
      </c>
      <c r="BR46" s="853">
        <v>0</v>
      </c>
      <c r="BS46" s="854">
        <v>0</v>
      </c>
      <c r="BT46" s="853">
        <v>0</v>
      </c>
      <c r="BU46" s="854">
        <v>0</v>
      </c>
      <c r="BV46" s="853">
        <v>0</v>
      </c>
      <c r="BW46" s="854">
        <v>0</v>
      </c>
      <c r="BX46" s="853">
        <v>0</v>
      </c>
      <c r="BY46" s="854">
        <v>0</v>
      </c>
      <c r="BZ46" s="853">
        <v>0</v>
      </c>
      <c r="CA46" s="854">
        <v>0</v>
      </c>
      <c r="CB46" s="853">
        <v>0</v>
      </c>
      <c r="CC46" s="854">
        <v>0</v>
      </c>
      <c r="CD46" s="853">
        <v>0</v>
      </c>
      <c r="CE46" s="854">
        <v>0</v>
      </c>
      <c r="CF46" s="853">
        <v>0</v>
      </c>
      <c r="CG46" s="854">
        <v>0</v>
      </c>
      <c r="CH46" s="853">
        <v>0</v>
      </c>
      <c r="CI46" s="854">
        <v>0</v>
      </c>
      <c r="CJ46" s="853">
        <v>0</v>
      </c>
      <c r="CK46" s="854">
        <v>0</v>
      </c>
      <c r="CL46" s="853">
        <v>0</v>
      </c>
      <c r="CM46" s="854">
        <v>0</v>
      </c>
      <c r="CN46" s="855">
        <v>0</v>
      </c>
      <c r="CO46" s="815"/>
      <c r="CP46" s="1145"/>
      <c r="CQ46" s="815"/>
      <c r="CR46" s="852">
        <v>0</v>
      </c>
      <c r="CS46" s="853">
        <v>0</v>
      </c>
      <c r="CT46" s="854">
        <v>0</v>
      </c>
      <c r="CU46" s="853">
        <v>0</v>
      </c>
      <c r="CV46" s="854">
        <v>0</v>
      </c>
      <c r="CW46" s="853">
        <v>0</v>
      </c>
      <c r="CX46" s="854">
        <v>0</v>
      </c>
      <c r="CY46" s="853">
        <v>0</v>
      </c>
      <c r="CZ46" s="854">
        <v>0</v>
      </c>
      <c r="DA46" s="853">
        <v>0</v>
      </c>
      <c r="DB46" s="854">
        <v>0</v>
      </c>
      <c r="DC46" s="853">
        <v>0</v>
      </c>
      <c r="DD46" s="854">
        <v>0</v>
      </c>
      <c r="DE46" s="853">
        <v>0</v>
      </c>
      <c r="DF46" s="854">
        <v>0</v>
      </c>
      <c r="DG46" s="853">
        <v>0</v>
      </c>
      <c r="DH46" s="854">
        <v>0</v>
      </c>
      <c r="DI46" s="853">
        <v>0</v>
      </c>
      <c r="DJ46" s="854">
        <v>0</v>
      </c>
      <c r="DK46" s="853">
        <v>0</v>
      </c>
      <c r="DL46" s="854">
        <v>0</v>
      </c>
      <c r="DM46" s="853">
        <v>0</v>
      </c>
      <c r="DN46" s="854">
        <v>0</v>
      </c>
      <c r="DO46" s="853">
        <v>0</v>
      </c>
      <c r="DP46" s="854">
        <v>0</v>
      </c>
      <c r="DQ46" s="855">
        <v>0</v>
      </c>
      <c r="DR46" s="815"/>
      <c r="DS46" s="1147"/>
      <c r="DT46" s="815"/>
      <c r="DU46" s="1149"/>
    </row>
    <row r="47" spans="1:125" outlineLevel="1">
      <c r="A47" s="813" t="str">
        <f t="shared" si="0"/>
        <v>40Residential Direct Mail Pilot Program</v>
      </c>
      <c r="C47" s="842">
        <v>40</v>
      </c>
      <c r="D47" s="861" t="s">
        <v>1193</v>
      </c>
      <c r="E47" s="844">
        <v>2015</v>
      </c>
      <c r="G47" s="863">
        <v>0</v>
      </c>
      <c r="H47" s="864">
        <v>0</v>
      </c>
      <c r="I47" s="865">
        <v>0</v>
      </c>
      <c r="J47" s="864">
        <v>0</v>
      </c>
      <c r="K47" s="865">
        <v>0</v>
      </c>
      <c r="L47" s="864">
        <v>0</v>
      </c>
      <c r="M47" s="865">
        <v>0</v>
      </c>
      <c r="N47" s="864">
        <v>0</v>
      </c>
      <c r="O47" s="865">
        <v>0</v>
      </c>
      <c r="P47" s="864">
        <v>0</v>
      </c>
      <c r="Q47" s="865">
        <v>0</v>
      </c>
      <c r="R47" s="864">
        <v>0</v>
      </c>
      <c r="S47" s="865">
        <v>0</v>
      </c>
      <c r="T47" s="864">
        <v>0</v>
      </c>
      <c r="U47" s="865">
        <v>0</v>
      </c>
      <c r="V47" s="864">
        <v>0</v>
      </c>
      <c r="W47" s="865">
        <v>0</v>
      </c>
      <c r="X47" s="864">
        <v>0</v>
      </c>
      <c r="Y47" s="865">
        <v>0</v>
      </c>
      <c r="Z47" s="864">
        <v>0</v>
      </c>
      <c r="AA47" s="865">
        <v>0</v>
      </c>
      <c r="AB47" s="864">
        <v>0</v>
      </c>
      <c r="AC47" s="865">
        <v>0</v>
      </c>
      <c r="AD47" s="864">
        <v>0</v>
      </c>
      <c r="AE47" s="865">
        <v>0</v>
      </c>
      <c r="AF47" s="866">
        <v>0</v>
      </c>
      <c r="AG47" s="815"/>
      <c r="AH47" s="1155"/>
      <c r="AI47" s="815"/>
      <c r="AJ47" s="863">
        <v>0</v>
      </c>
      <c r="AK47" s="864">
        <v>0</v>
      </c>
      <c r="AL47" s="865">
        <v>0</v>
      </c>
      <c r="AM47" s="864">
        <v>0</v>
      </c>
      <c r="AN47" s="865">
        <v>0</v>
      </c>
      <c r="AO47" s="864">
        <v>0</v>
      </c>
      <c r="AP47" s="865">
        <v>0</v>
      </c>
      <c r="AQ47" s="864">
        <v>0</v>
      </c>
      <c r="AR47" s="865">
        <v>0</v>
      </c>
      <c r="AS47" s="864">
        <v>0</v>
      </c>
      <c r="AT47" s="865">
        <v>0</v>
      </c>
      <c r="AU47" s="864">
        <v>0</v>
      </c>
      <c r="AV47" s="865">
        <v>0</v>
      </c>
      <c r="AW47" s="864">
        <v>0</v>
      </c>
      <c r="AX47" s="865">
        <v>0</v>
      </c>
      <c r="AY47" s="864">
        <v>0</v>
      </c>
      <c r="AZ47" s="865">
        <v>0</v>
      </c>
      <c r="BA47" s="864">
        <v>0</v>
      </c>
      <c r="BB47" s="865">
        <v>0</v>
      </c>
      <c r="BC47" s="864">
        <v>0</v>
      </c>
      <c r="BD47" s="865">
        <v>0</v>
      </c>
      <c r="BE47" s="864">
        <v>0</v>
      </c>
      <c r="BF47" s="865">
        <v>0</v>
      </c>
      <c r="BG47" s="864">
        <v>0</v>
      </c>
      <c r="BH47" s="865">
        <v>0</v>
      </c>
      <c r="BI47" s="866">
        <v>0</v>
      </c>
      <c r="BJ47" s="815"/>
      <c r="BK47" s="1157"/>
      <c r="BL47" s="815"/>
      <c r="BM47" s="1143"/>
      <c r="BN47" s="815"/>
      <c r="BO47" s="863">
        <v>0</v>
      </c>
      <c r="BP47" s="864">
        <v>0</v>
      </c>
      <c r="BQ47" s="865">
        <v>0</v>
      </c>
      <c r="BR47" s="864">
        <v>0</v>
      </c>
      <c r="BS47" s="865">
        <v>0</v>
      </c>
      <c r="BT47" s="864">
        <v>0</v>
      </c>
      <c r="BU47" s="865">
        <v>0</v>
      </c>
      <c r="BV47" s="864">
        <v>0</v>
      </c>
      <c r="BW47" s="865">
        <v>0</v>
      </c>
      <c r="BX47" s="864">
        <v>0</v>
      </c>
      <c r="BY47" s="865">
        <v>0</v>
      </c>
      <c r="BZ47" s="864">
        <v>0</v>
      </c>
      <c r="CA47" s="865">
        <v>0</v>
      </c>
      <c r="CB47" s="864">
        <v>0</v>
      </c>
      <c r="CC47" s="865">
        <v>0</v>
      </c>
      <c r="CD47" s="864">
        <v>0</v>
      </c>
      <c r="CE47" s="865">
        <v>0</v>
      </c>
      <c r="CF47" s="864">
        <v>0</v>
      </c>
      <c r="CG47" s="865">
        <v>0</v>
      </c>
      <c r="CH47" s="864">
        <v>0</v>
      </c>
      <c r="CI47" s="865">
        <v>0</v>
      </c>
      <c r="CJ47" s="864">
        <v>0</v>
      </c>
      <c r="CK47" s="865">
        <v>0</v>
      </c>
      <c r="CL47" s="864">
        <v>0</v>
      </c>
      <c r="CM47" s="865">
        <v>0</v>
      </c>
      <c r="CN47" s="866">
        <v>0</v>
      </c>
      <c r="CO47" s="815"/>
      <c r="CP47" s="1145"/>
      <c r="CQ47" s="815"/>
      <c r="CR47" s="863">
        <v>0</v>
      </c>
      <c r="CS47" s="864">
        <v>0</v>
      </c>
      <c r="CT47" s="865">
        <v>0</v>
      </c>
      <c r="CU47" s="864">
        <v>0</v>
      </c>
      <c r="CV47" s="865">
        <v>0</v>
      </c>
      <c r="CW47" s="864">
        <v>0</v>
      </c>
      <c r="CX47" s="865">
        <v>0</v>
      </c>
      <c r="CY47" s="864">
        <v>0</v>
      </c>
      <c r="CZ47" s="865">
        <v>0</v>
      </c>
      <c r="DA47" s="864">
        <v>0</v>
      </c>
      <c r="DB47" s="865">
        <v>0</v>
      </c>
      <c r="DC47" s="864">
        <v>0</v>
      </c>
      <c r="DD47" s="865">
        <v>0</v>
      </c>
      <c r="DE47" s="864">
        <v>0</v>
      </c>
      <c r="DF47" s="865">
        <v>0</v>
      </c>
      <c r="DG47" s="864">
        <v>0</v>
      </c>
      <c r="DH47" s="865">
        <v>0</v>
      </c>
      <c r="DI47" s="864">
        <v>0</v>
      </c>
      <c r="DJ47" s="865">
        <v>0</v>
      </c>
      <c r="DK47" s="864">
        <v>0</v>
      </c>
      <c r="DL47" s="865">
        <v>0</v>
      </c>
      <c r="DM47" s="864">
        <v>0</v>
      </c>
      <c r="DN47" s="865">
        <v>0</v>
      </c>
      <c r="DO47" s="864">
        <v>0</v>
      </c>
      <c r="DP47" s="865">
        <v>0</v>
      </c>
      <c r="DQ47" s="866">
        <v>0</v>
      </c>
      <c r="DR47" s="815"/>
      <c r="DS47" s="1147"/>
      <c r="DT47" s="815"/>
      <c r="DU47" s="1149"/>
    </row>
    <row r="48" spans="1:125" outlineLevel="1">
      <c r="A48" s="813" t="str">
        <f t="shared" si="0"/>
        <v>41Residential Ductless Heat Pump Pilot Program</v>
      </c>
      <c r="C48" s="849">
        <v>41</v>
      </c>
      <c r="D48" s="862" t="s">
        <v>1194</v>
      </c>
      <c r="E48" s="851">
        <v>2015</v>
      </c>
      <c r="G48" s="852">
        <v>0</v>
      </c>
      <c r="H48" s="853">
        <v>0</v>
      </c>
      <c r="I48" s="854">
        <v>0</v>
      </c>
      <c r="J48" s="853">
        <v>0</v>
      </c>
      <c r="K48" s="854">
        <v>0</v>
      </c>
      <c r="L48" s="853">
        <v>0</v>
      </c>
      <c r="M48" s="854">
        <v>0</v>
      </c>
      <c r="N48" s="853">
        <v>0</v>
      </c>
      <c r="O48" s="854">
        <v>0</v>
      </c>
      <c r="P48" s="853">
        <v>0</v>
      </c>
      <c r="Q48" s="854">
        <v>0</v>
      </c>
      <c r="R48" s="853">
        <v>0</v>
      </c>
      <c r="S48" s="854">
        <v>0</v>
      </c>
      <c r="T48" s="853">
        <v>0</v>
      </c>
      <c r="U48" s="854">
        <v>0</v>
      </c>
      <c r="V48" s="853">
        <v>0</v>
      </c>
      <c r="W48" s="854">
        <v>0</v>
      </c>
      <c r="X48" s="853">
        <v>0</v>
      </c>
      <c r="Y48" s="854">
        <v>0</v>
      </c>
      <c r="Z48" s="853">
        <v>0</v>
      </c>
      <c r="AA48" s="854">
        <v>0</v>
      </c>
      <c r="AB48" s="853">
        <v>0</v>
      </c>
      <c r="AC48" s="854">
        <v>0</v>
      </c>
      <c r="AD48" s="853">
        <v>0</v>
      </c>
      <c r="AE48" s="854">
        <v>0</v>
      </c>
      <c r="AF48" s="855">
        <v>0</v>
      </c>
      <c r="AG48" s="815"/>
      <c r="AH48" s="1155"/>
      <c r="AI48" s="815"/>
      <c r="AJ48" s="852">
        <v>0</v>
      </c>
      <c r="AK48" s="853">
        <v>0</v>
      </c>
      <c r="AL48" s="854">
        <v>0</v>
      </c>
      <c r="AM48" s="853">
        <v>0</v>
      </c>
      <c r="AN48" s="854">
        <v>0</v>
      </c>
      <c r="AO48" s="853">
        <v>0</v>
      </c>
      <c r="AP48" s="854">
        <v>0</v>
      </c>
      <c r="AQ48" s="853">
        <v>0</v>
      </c>
      <c r="AR48" s="854">
        <v>0</v>
      </c>
      <c r="AS48" s="853">
        <v>0</v>
      </c>
      <c r="AT48" s="854">
        <v>0</v>
      </c>
      <c r="AU48" s="853">
        <v>0</v>
      </c>
      <c r="AV48" s="854">
        <v>0</v>
      </c>
      <c r="AW48" s="853">
        <v>0</v>
      </c>
      <c r="AX48" s="854">
        <v>0</v>
      </c>
      <c r="AY48" s="853">
        <v>0</v>
      </c>
      <c r="AZ48" s="854">
        <v>0</v>
      </c>
      <c r="BA48" s="853">
        <v>0</v>
      </c>
      <c r="BB48" s="854">
        <v>0</v>
      </c>
      <c r="BC48" s="853">
        <v>0</v>
      </c>
      <c r="BD48" s="854">
        <v>0</v>
      </c>
      <c r="BE48" s="853">
        <v>0</v>
      </c>
      <c r="BF48" s="854">
        <v>0</v>
      </c>
      <c r="BG48" s="853">
        <v>0</v>
      </c>
      <c r="BH48" s="854">
        <v>0</v>
      </c>
      <c r="BI48" s="855">
        <v>0</v>
      </c>
      <c r="BJ48" s="815"/>
      <c r="BK48" s="1157"/>
      <c r="BL48" s="815"/>
      <c r="BM48" s="1143"/>
      <c r="BN48" s="815"/>
      <c r="BO48" s="852">
        <v>0</v>
      </c>
      <c r="BP48" s="853">
        <v>0</v>
      </c>
      <c r="BQ48" s="854">
        <v>0</v>
      </c>
      <c r="BR48" s="853">
        <v>0</v>
      </c>
      <c r="BS48" s="854">
        <v>0</v>
      </c>
      <c r="BT48" s="853">
        <v>0</v>
      </c>
      <c r="BU48" s="854">
        <v>0</v>
      </c>
      <c r="BV48" s="853">
        <v>0</v>
      </c>
      <c r="BW48" s="854">
        <v>0</v>
      </c>
      <c r="BX48" s="853">
        <v>0</v>
      </c>
      <c r="BY48" s="854">
        <v>0</v>
      </c>
      <c r="BZ48" s="853">
        <v>0</v>
      </c>
      <c r="CA48" s="854">
        <v>0</v>
      </c>
      <c r="CB48" s="853">
        <v>0</v>
      </c>
      <c r="CC48" s="854">
        <v>0</v>
      </c>
      <c r="CD48" s="853">
        <v>0</v>
      </c>
      <c r="CE48" s="854">
        <v>0</v>
      </c>
      <c r="CF48" s="853">
        <v>0</v>
      </c>
      <c r="CG48" s="854">
        <v>0</v>
      </c>
      <c r="CH48" s="853">
        <v>0</v>
      </c>
      <c r="CI48" s="854">
        <v>0</v>
      </c>
      <c r="CJ48" s="853">
        <v>0</v>
      </c>
      <c r="CK48" s="854">
        <v>0</v>
      </c>
      <c r="CL48" s="853">
        <v>0</v>
      </c>
      <c r="CM48" s="854">
        <v>0</v>
      </c>
      <c r="CN48" s="855">
        <v>0</v>
      </c>
      <c r="CO48" s="815"/>
      <c r="CP48" s="1145"/>
      <c r="CQ48" s="815"/>
      <c r="CR48" s="852">
        <v>0</v>
      </c>
      <c r="CS48" s="853">
        <v>0</v>
      </c>
      <c r="CT48" s="854">
        <v>0</v>
      </c>
      <c r="CU48" s="853">
        <v>0</v>
      </c>
      <c r="CV48" s="854">
        <v>0</v>
      </c>
      <c r="CW48" s="853">
        <v>0</v>
      </c>
      <c r="CX48" s="854">
        <v>0</v>
      </c>
      <c r="CY48" s="853">
        <v>0</v>
      </c>
      <c r="CZ48" s="854">
        <v>0</v>
      </c>
      <c r="DA48" s="853">
        <v>0</v>
      </c>
      <c r="DB48" s="854">
        <v>0</v>
      </c>
      <c r="DC48" s="853">
        <v>0</v>
      </c>
      <c r="DD48" s="854">
        <v>0</v>
      </c>
      <c r="DE48" s="853">
        <v>0</v>
      </c>
      <c r="DF48" s="854">
        <v>0</v>
      </c>
      <c r="DG48" s="853">
        <v>0</v>
      </c>
      <c r="DH48" s="854">
        <v>0</v>
      </c>
      <c r="DI48" s="853">
        <v>0</v>
      </c>
      <c r="DJ48" s="854">
        <v>0</v>
      </c>
      <c r="DK48" s="853">
        <v>0</v>
      </c>
      <c r="DL48" s="854">
        <v>0</v>
      </c>
      <c r="DM48" s="853">
        <v>0</v>
      </c>
      <c r="DN48" s="854">
        <v>0</v>
      </c>
      <c r="DO48" s="853">
        <v>0</v>
      </c>
      <c r="DP48" s="854">
        <v>0</v>
      </c>
      <c r="DQ48" s="855">
        <v>0</v>
      </c>
      <c r="DR48" s="815"/>
      <c r="DS48" s="1147"/>
      <c r="DT48" s="815"/>
      <c r="DU48" s="1149"/>
    </row>
    <row r="49" spans="1:125" outlineLevel="1">
      <c r="A49" s="813" t="str">
        <f t="shared" si="0"/>
        <v>42Residential Install Pilot Program</v>
      </c>
      <c r="C49" s="842">
        <v>42</v>
      </c>
      <c r="D49" s="861" t="s">
        <v>1195</v>
      </c>
      <c r="E49" s="844">
        <v>2015</v>
      </c>
      <c r="G49" s="863">
        <v>0</v>
      </c>
      <c r="H49" s="864">
        <v>0</v>
      </c>
      <c r="I49" s="865">
        <v>0</v>
      </c>
      <c r="J49" s="864">
        <v>0</v>
      </c>
      <c r="K49" s="865">
        <v>0</v>
      </c>
      <c r="L49" s="864">
        <v>0</v>
      </c>
      <c r="M49" s="865">
        <v>0</v>
      </c>
      <c r="N49" s="864">
        <v>0</v>
      </c>
      <c r="O49" s="865">
        <v>0</v>
      </c>
      <c r="P49" s="864">
        <v>0</v>
      </c>
      <c r="Q49" s="865">
        <v>0</v>
      </c>
      <c r="R49" s="864">
        <v>0</v>
      </c>
      <c r="S49" s="865">
        <v>0</v>
      </c>
      <c r="T49" s="864">
        <v>0</v>
      </c>
      <c r="U49" s="865">
        <v>0</v>
      </c>
      <c r="V49" s="864">
        <v>0</v>
      </c>
      <c r="W49" s="865">
        <v>0</v>
      </c>
      <c r="X49" s="864">
        <v>0</v>
      </c>
      <c r="Y49" s="865">
        <v>0</v>
      </c>
      <c r="Z49" s="864">
        <v>0</v>
      </c>
      <c r="AA49" s="865">
        <v>0</v>
      </c>
      <c r="AB49" s="864">
        <v>0</v>
      </c>
      <c r="AC49" s="865">
        <v>0</v>
      </c>
      <c r="AD49" s="864">
        <v>0</v>
      </c>
      <c r="AE49" s="865">
        <v>0</v>
      </c>
      <c r="AF49" s="866">
        <v>0</v>
      </c>
      <c r="AG49" s="815"/>
      <c r="AH49" s="1155"/>
      <c r="AI49" s="815"/>
      <c r="AJ49" s="863">
        <v>0</v>
      </c>
      <c r="AK49" s="864">
        <v>0</v>
      </c>
      <c r="AL49" s="865">
        <v>0</v>
      </c>
      <c r="AM49" s="864">
        <v>0</v>
      </c>
      <c r="AN49" s="865">
        <v>0</v>
      </c>
      <c r="AO49" s="864">
        <v>0</v>
      </c>
      <c r="AP49" s="865">
        <v>0</v>
      </c>
      <c r="AQ49" s="864">
        <v>0</v>
      </c>
      <c r="AR49" s="865">
        <v>0</v>
      </c>
      <c r="AS49" s="864">
        <v>0</v>
      </c>
      <c r="AT49" s="865">
        <v>0</v>
      </c>
      <c r="AU49" s="864">
        <v>0</v>
      </c>
      <c r="AV49" s="865">
        <v>0</v>
      </c>
      <c r="AW49" s="864">
        <v>0</v>
      </c>
      <c r="AX49" s="865">
        <v>0</v>
      </c>
      <c r="AY49" s="864">
        <v>0</v>
      </c>
      <c r="AZ49" s="865">
        <v>0</v>
      </c>
      <c r="BA49" s="864">
        <v>0</v>
      </c>
      <c r="BB49" s="865">
        <v>0</v>
      </c>
      <c r="BC49" s="864">
        <v>0</v>
      </c>
      <c r="BD49" s="865">
        <v>0</v>
      </c>
      <c r="BE49" s="864">
        <v>0</v>
      </c>
      <c r="BF49" s="865">
        <v>0</v>
      </c>
      <c r="BG49" s="864">
        <v>0</v>
      </c>
      <c r="BH49" s="865">
        <v>0</v>
      </c>
      <c r="BI49" s="866">
        <v>0</v>
      </c>
      <c r="BJ49" s="815"/>
      <c r="BK49" s="1157"/>
      <c r="BL49" s="815"/>
      <c r="BM49" s="1143"/>
      <c r="BN49" s="815"/>
      <c r="BO49" s="863">
        <v>0</v>
      </c>
      <c r="BP49" s="864">
        <v>0</v>
      </c>
      <c r="BQ49" s="865">
        <v>0</v>
      </c>
      <c r="BR49" s="864">
        <v>0</v>
      </c>
      <c r="BS49" s="865">
        <v>0</v>
      </c>
      <c r="BT49" s="864">
        <v>0</v>
      </c>
      <c r="BU49" s="865">
        <v>0</v>
      </c>
      <c r="BV49" s="864">
        <v>0</v>
      </c>
      <c r="BW49" s="865">
        <v>0</v>
      </c>
      <c r="BX49" s="864">
        <v>0</v>
      </c>
      <c r="BY49" s="865">
        <v>0</v>
      </c>
      <c r="BZ49" s="864">
        <v>0</v>
      </c>
      <c r="CA49" s="865">
        <v>0</v>
      </c>
      <c r="CB49" s="864">
        <v>0</v>
      </c>
      <c r="CC49" s="865">
        <v>0</v>
      </c>
      <c r="CD49" s="864">
        <v>0</v>
      </c>
      <c r="CE49" s="865">
        <v>0</v>
      </c>
      <c r="CF49" s="864">
        <v>0</v>
      </c>
      <c r="CG49" s="865">
        <v>0</v>
      </c>
      <c r="CH49" s="864">
        <v>0</v>
      </c>
      <c r="CI49" s="865">
        <v>0</v>
      </c>
      <c r="CJ49" s="864">
        <v>0</v>
      </c>
      <c r="CK49" s="865">
        <v>0</v>
      </c>
      <c r="CL49" s="864">
        <v>0</v>
      </c>
      <c r="CM49" s="865">
        <v>0</v>
      </c>
      <c r="CN49" s="866">
        <v>0</v>
      </c>
      <c r="CO49" s="815"/>
      <c r="CP49" s="1145"/>
      <c r="CQ49" s="815"/>
      <c r="CR49" s="863">
        <v>0</v>
      </c>
      <c r="CS49" s="864">
        <v>0</v>
      </c>
      <c r="CT49" s="865">
        <v>0</v>
      </c>
      <c r="CU49" s="864">
        <v>0</v>
      </c>
      <c r="CV49" s="865">
        <v>0</v>
      </c>
      <c r="CW49" s="864">
        <v>0</v>
      </c>
      <c r="CX49" s="865">
        <v>0</v>
      </c>
      <c r="CY49" s="864">
        <v>0</v>
      </c>
      <c r="CZ49" s="865">
        <v>0</v>
      </c>
      <c r="DA49" s="864">
        <v>0</v>
      </c>
      <c r="DB49" s="865">
        <v>0</v>
      </c>
      <c r="DC49" s="864">
        <v>0</v>
      </c>
      <c r="DD49" s="865">
        <v>0</v>
      </c>
      <c r="DE49" s="864">
        <v>0</v>
      </c>
      <c r="DF49" s="865">
        <v>0</v>
      </c>
      <c r="DG49" s="864">
        <v>0</v>
      </c>
      <c r="DH49" s="865">
        <v>0</v>
      </c>
      <c r="DI49" s="864">
        <v>0</v>
      </c>
      <c r="DJ49" s="865">
        <v>0</v>
      </c>
      <c r="DK49" s="864">
        <v>0</v>
      </c>
      <c r="DL49" s="865">
        <v>0</v>
      </c>
      <c r="DM49" s="864">
        <v>0</v>
      </c>
      <c r="DN49" s="865">
        <v>0</v>
      </c>
      <c r="DO49" s="864">
        <v>0</v>
      </c>
      <c r="DP49" s="865">
        <v>0</v>
      </c>
      <c r="DQ49" s="866">
        <v>0</v>
      </c>
      <c r="DR49" s="815"/>
      <c r="DS49" s="1147"/>
      <c r="DT49" s="815"/>
      <c r="DU49" s="1149"/>
    </row>
    <row r="50" spans="1:125" outlineLevel="1">
      <c r="A50" s="813" t="str">
        <f t="shared" si="0"/>
        <v>43Social Benchmarking Pilot Program</v>
      </c>
      <c r="C50" s="849">
        <v>43</v>
      </c>
      <c r="D50" s="862" t="s">
        <v>1196</v>
      </c>
      <c r="E50" s="851">
        <v>2015</v>
      </c>
      <c r="G50" s="852">
        <v>0</v>
      </c>
      <c r="H50" s="853">
        <v>0</v>
      </c>
      <c r="I50" s="854">
        <v>0</v>
      </c>
      <c r="J50" s="853">
        <v>0</v>
      </c>
      <c r="K50" s="854">
        <v>0</v>
      </c>
      <c r="L50" s="853">
        <v>0</v>
      </c>
      <c r="M50" s="854">
        <v>0</v>
      </c>
      <c r="N50" s="853">
        <v>0</v>
      </c>
      <c r="O50" s="854">
        <v>0</v>
      </c>
      <c r="P50" s="853">
        <v>0</v>
      </c>
      <c r="Q50" s="854">
        <v>0</v>
      </c>
      <c r="R50" s="853">
        <v>0</v>
      </c>
      <c r="S50" s="854">
        <v>0</v>
      </c>
      <c r="T50" s="853">
        <v>0</v>
      </c>
      <c r="U50" s="854">
        <v>0</v>
      </c>
      <c r="V50" s="853">
        <v>0</v>
      </c>
      <c r="W50" s="854">
        <v>0</v>
      </c>
      <c r="X50" s="853">
        <v>0</v>
      </c>
      <c r="Y50" s="854">
        <v>0</v>
      </c>
      <c r="Z50" s="853">
        <v>0</v>
      </c>
      <c r="AA50" s="854">
        <v>0</v>
      </c>
      <c r="AB50" s="853">
        <v>0</v>
      </c>
      <c r="AC50" s="854">
        <v>0</v>
      </c>
      <c r="AD50" s="853">
        <v>0</v>
      </c>
      <c r="AE50" s="854">
        <v>0</v>
      </c>
      <c r="AF50" s="855">
        <v>0</v>
      </c>
      <c r="AG50" s="815"/>
      <c r="AH50" s="1155"/>
      <c r="AI50" s="815"/>
      <c r="AJ50" s="852">
        <v>0</v>
      </c>
      <c r="AK50" s="853">
        <v>0</v>
      </c>
      <c r="AL50" s="854">
        <v>0</v>
      </c>
      <c r="AM50" s="853">
        <v>0</v>
      </c>
      <c r="AN50" s="854">
        <v>0</v>
      </c>
      <c r="AO50" s="853">
        <v>0</v>
      </c>
      <c r="AP50" s="854">
        <v>0</v>
      </c>
      <c r="AQ50" s="853">
        <v>0</v>
      </c>
      <c r="AR50" s="854">
        <v>0</v>
      </c>
      <c r="AS50" s="853">
        <v>0</v>
      </c>
      <c r="AT50" s="854">
        <v>0</v>
      </c>
      <c r="AU50" s="853">
        <v>0</v>
      </c>
      <c r="AV50" s="854">
        <v>0</v>
      </c>
      <c r="AW50" s="853">
        <v>0</v>
      </c>
      <c r="AX50" s="854">
        <v>0</v>
      </c>
      <c r="AY50" s="853">
        <v>0</v>
      </c>
      <c r="AZ50" s="854">
        <v>0</v>
      </c>
      <c r="BA50" s="853">
        <v>0</v>
      </c>
      <c r="BB50" s="854">
        <v>0</v>
      </c>
      <c r="BC50" s="853">
        <v>0</v>
      </c>
      <c r="BD50" s="854">
        <v>0</v>
      </c>
      <c r="BE50" s="853">
        <v>0</v>
      </c>
      <c r="BF50" s="854">
        <v>0</v>
      </c>
      <c r="BG50" s="853">
        <v>0</v>
      </c>
      <c r="BH50" s="854">
        <v>0</v>
      </c>
      <c r="BI50" s="855">
        <v>0</v>
      </c>
      <c r="BJ50" s="815"/>
      <c r="BK50" s="1157"/>
      <c r="BL50" s="815"/>
      <c r="BM50" s="1143"/>
      <c r="BN50" s="815"/>
      <c r="BO50" s="852">
        <v>0</v>
      </c>
      <c r="BP50" s="853">
        <v>0</v>
      </c>
      <c r="BQ50" s="854">
        <v>0</v>
      </c>
      <c r="BR50" s="853">
        <v>0</v>
      </c>
      <c r="BS50" s="854">
        <v>0</v>
      </c>
      <c r="BT50" s="853">
        <v>0</v>
      </c>
      <c r="BU50" s="854">
        <v>0</v>
      </c>
      <c r="BV50" s="853">
        <v>0</v>
      </c>
      <c r="BW50" s="854">
        <v>0</v>
      </c>
      <c r="BX50" s="853">
        <v>0</v>
      </c>
      <c r="BY50" s="854">
        <v>0</v>
      </c>
      <c r="BZ50" s="853">
        <v>0</v>
      </c>
      <c r="CA50" s="854">
        <v>0</v>
      </c>
      <c r="CB50" s="853">
        <v>0</v>
      </c>
      <c r="CC50" s="854">
        <v>0</v>
      </c>
      <c r="CD50" s="853">
        <v>0</v>
      </c>
      <c r="CE50" s="854">
        <v>0</v>
      </c>
      <c r="CF50" s="853">
        <v>0</v>
      </c>
      <c r="CG50" s="854">
        <v>0</v>
      </c>
      <c r="CH50" s="853">
        <v>0</v>
      </c>
      <c r="CI50" s="854">
        <v>0</v>
      </c>
      <c r="CJ50" s="853">
        <v>0</v>
      </c>
      <c r="CK50" s="854">
        <v>0</v>
      </c>
      <c r="CL50" s="853">
        <v>0</v>
      </c>
      <c r="CM50" s="854">
        <v>0</v>
      </c>
      <c r="CN50" s="855">
        <v>0</v>
      </c>
      <c r="CO50" s="815"/>
      <c r="CP50" s="1145"/>
      <c r="CQ50" s="815"/>
      <c r="CR50" s="852">
        <v>0</v>
      </c>
      <c r="CS50" s="853">
        <v>0</v>
      </c>
      <c r="CT50" s="854">
        <v>0</v>
      </c>
      <c r="CU50" s="853">
        <v>0</v>
      </c>
      <c r="CV50" s="854">
        <v>0</v>
      </c>
      <c r="CW50" s="853">
        <v>0</v>
      </c>
      <c r="CX50" s="854">
        <v>0</v>
      </c>
      <c r="CY50" s="853">
        <v>0</v>
      </c>
      <c r="CZ50" s="854">
        <v>0</v>
      </c>
      <c r="DA50" s="853">
        <v>0</v>
      </c>
      <c r="DB50" s="854">
        <v>0</v>
      </c>
      <c r="DC50" s="853">
        <v>0</v>
      </c>
      <c r="DD50" s="854">
        <v>0</v>
      </c>
      <c r="DE50" s="853">
        <v>0</v>
      </c>
      <c r="DF50" s="854">
        <v>0</v>
      </c>
      <c r="DG50" s="853">
        <v>0</v>
      </c>
      <c r="DH50" s="854">
        <v>0</v>
      </c>
      <c r="DI50" s="853">
        <v>0</v>
      </c>
      <c r="DJ50" s="854">
        <v>0</v>
      </c>
      <c r="DK50" s="853">
        <v>0</v>
      </c>
      <c r="DL50" s="854">
        <v>0</v>
      </c>
      <c r="DM50" s="853">
        <v>0</v>
      </c>
      <c r="DN50" s="854">
        <v>0</v>
      </c>
      <c r="DO50" s="853">
        <v>0</v>
      </c>
      <c r="DP50" s="854">
        <v>0</v>
      </c>
      <c r="DQ50" s="855">
        <v>0</v>
      </c>
      <c r="DR50" s="815"/>
      <c r="DS50" s="1147"/>
      <c r="DT50" s="815"/>
      <c r="DU50" s="1149"/>
    </row>
    <row r="51" spans="1:125" outlineLevel="1">
      <c r="A51" s="813" t="str">
        <f t="shared" si="0"/>
        <v>44Solar Powered Attic Ventilation Pilot Program</v>
      </c>
      <c r="C51" s="842">
        <v>44</v>
      </c>
      <c r="D51" s="861" t="s">
        <v>1197</v>
      </c>
      <c r="E51" s="844">
        <v>2015</v>
      </c>
      <c r="G51" s="863">
        <v>0</v>
      </c>
      <c r="H51" s="864">
        <v>0</v>
      </c>
      <c r="I51" s="865">
        <v>0</v>
      </c>
      <c r="J51" s="864">
        <v>0</v>
      </c>
      <c r="K51" s="865">
        <v>0</v>
      </c>
      <c r="L51" s="864">
        <v>0</v>
      </c>
      <c r="M51" s="865">
        <v>0</v>
      </c>
      <c r="N51" s="864">
        <v>0</v>
      </c>
      <c r="O51" s="865">
        <v>0</v>
      </c>
      <c r="P51" s="864">
        <v>0</v>
      </c>
      <c r="Q51" s="865">
        <v>0</v>
      </c>
      <c r="R51" s="864">
        <v>0</v>
      </c>
      <c r="S51" s="865">
        <v>0</v>
      </c>
      <c r="T51" s="864">
        <v>0</v>
      </c>
      <c r="U51" s="865">
        <v>0</v>
      </c>
      <c r="V51" s="864">
        <v>0</v>
      </c>
      <c r="W51" s="865">
        <v>0</v>
      </c>
      <c r="X51" s="864">
        <v>0</v>
      </c>
      <c r="Y51" s="865">
        <v>0</v>
      </c>
      <c r="Z51" s="864">
        <v>0</v>
      </c>
      <c r="AA51" s="865">
        <v>0</v>
      </c>
      <c r="AB51" s="864">
        <v>0</v>
      </c>
      <c r="AC51" s="865">
        <v>0</v>
      </c>
      <c r="AD51" s="864">
        <v>0</v>
      </c>
      <c r="AE51" s="865">
        <v>0</v>
      </c>
      <c r="AF51" s="866">
        <v>0</v>
      </c>
      <c r="AG51" s="815"/>
      <c r="AH51" s="1155"/>
      <c r="AI51" s="815"/>
      <c r="AJ51" s="863">
        <v>0</v>
      </c>
      <c r="AK51" s="864">
        <v>0</v>
      </c>
      <c r="AL51" s="865">
        <v>0</v>
      </c>
      <c r="AM51" s="864">
        <v>0</v>
      </c>
      <c r="AN51" s="865">
        <v>0</v>
      </c>
      <c r="AO51" s="864">
        <v>0</v>
      </c>
      <c r="AP51" s="865">
        <v>0</v>
      </c>
      <c r="AQ51" s="864">
        <v>0</v>
      </c>
      <c r="AR51" s="865">
        <v>0</v>
      </c>
      <c r="AS51" s="864">
        <v>0</v>
      </c>
      <c r="AT51" s="865">
        <v>0</v>
      </c>
      <c r="AU51" s="864">
        <v>0</v>
      </c>
      <c r="AV51" s="865">
        <v>0</v>
      </c>
      <c r="AW51" s="864">
        <v>0</v>
      </c>
      <c r="AX51" s="865">
        <v>0</v>
      </c>
      <c r="AY51" s="864">
        <v>0</v>
      </c>
      <c r="AZ51" s="865">
        <v>0</v>
      </c>
      <c r="BA51" s="864">
        <v>0</v>
      </c>
      <c r="BB51" s="865">
        <v>0</v>
      </c>
      <c r="BC51" s="864">
        <v>0</v>
      </c>
      <c r="BD51" s="865">
        <v>0</v>
      </c>
      <c r="BE51" s="864">
        <v>0</v>
      </c>
      <c r="BF51" s="865">
        <v>0</v>
      </c>
      <c r="BG51" s="864">
        <v>0</v>
      </c>
      <c r="BH51" s="865">
        <v>0</v>
      </c>
      <c r="BI51" s="866">
        <v>0</v>
      </c>
      <c r="BJ51" s="815"/>
      <c r="BK51" s="1157"/>
      <c r="BL51" s="815"/>
      <c r="BM51" s="1143"/>
      <c r="BN51" s="815"/>
      <c r="BO51" s="863">
        <v>0</v>
      </c>
      <c r="BP51" s="864">
        <v>0</v>
      </c>
      <c r="BQ51" s="865">
        <v>0</v>
      </c>
      <c r="BR51" s="864">
        <v>0</v>
      </c>
      <c r="BS51" s="865">
        <v>0</v>
      </c>
      <c r="BT51" s="864">
        <v>0</v>
      </c>
      <c r="BU51" s="865">
        <v>0</v>
      </c>
      <c r="BV51" s="864">
        <v>0</v>
      </c>
      <c r="BW51" s="865">
        <v>0</v>
      </c>
      <c r="BX51" s="864">
        <v>0</v>
      </c>
      <c r="BY51" s="865">
        <v>0</v>
      </c>
      <c r="BZ51" s="864">
        <v>0</v>
      </c>
      <c r="CA51" s="865">
        <v>0</v>
      </c>
      <c r="CB51" s="864">
        <v>0</v>
      </c>
      <c r="CC51" s="865">
        <v>0</v>
      </c>
      <c r="CD51" s="864">
        <v>0</v>
      </c>
      <c r="CE51" s="865">
        <v>0</v>
      </c>
      <c r="CF51" s="864">
        <v>0</v>
      </c>
      <c r="CG51" s="865">
        <v>0</v>
      </c>
      <c r="CH51" s="864">
        <v>0</v>
      </c>
      <c r="CI51" s="865">
        <v>0</v>
      </c>
      <c r="CJ51" s="864">
        <v>0</v>
      </c>
      <c r="CK51" s="865">
        <v>0</v>
      </c>
      <c r="CL51" s="864">
        <v>0</v>
      </c>
      <c r="CM51" s="865">
        <v>0</v>
      </c>
      <c r="CN51" s="866">
        <v>0</v>
      </c>
      <c r="CO51" s="815"/>
      <c r="CP51" s="1145"/>
      <c r="CQ51" s="815"/>
      <c r="CR51" s="863">
        <v>0</v>
      </c>
      <c r="CS51" s="864">
        <v>0</v>
      </c>
      <c r="CT51" s="865">
        <v>0</v>
      </c>
      <c r="CU51" s="864">
        <v>0</v>
      </c>
      <c r="CV51" s="865">
        <v>0</v>
      </c>
      <c r="CW51" s="864">
        <v>0</v>
      </c>
      <c r="CX51" s="865">
        <v>0</v>
      </c>
      <c r="CY51" s="864">
        <v>0</v>
      </c>
      <c r="CZ51" s="865">
        <v>0</v>
      </c>
      <c r="DA51" s="864">
        <v>0</v>
      </c>
      <c r="DB51" s="865">
        <v>0</v>
      </c>
      <c r="DC51" s="864">
        <v>0</v>
      </c>
      <c r="DD51" s="865">
        <v>0</v>
      </c>
      <c r="DE51" s="864">
        <v>0</v>
      </c>
      <c r="DF51" s="865">
        <v>0</v>
      </c>
      <c r="DG51" s="864">
        <v>0</v>
      </c>
      <c r="DH51" s="865">
        <v>0</v>
      </c>
      <c r="DI51" s="864">
        <v>0</v>
      </c>
      <c r="DJ51" s="865">
        <v>0</v>
      </c>
      <c r="DK51" s="864">
        <v>0</v>
      </c>
      <c r="DL51" s="865">
        <v>0</v>
      </c>
      <c r="DM51" s="864">
        <v>0</v>
      </c>
      <c r="DN51" s="865">
        <v>0</v>
      </c>
      <c r="DO51" s="864">
        <v>0</v>
      </c>
      <c r="DP51" s="865">
        <v>0</v>
      </c>
      <c r="DQ51" s="866">
        <v>0</v>
      </c>
      <c r="DR51" s="815"/>
      <c r="DS51" s="1147"/>
      <c r="DT51" s="815"/>
      <c r="DU51" s="1149"/>
    </row>
    <row r="52" spans="1:125" outlineLevel="1">
      <c r="A52" s="813" t="str">
        <f t="shared" si="0"/>
        <v>45Truckload Event Pilot Program</v>
      </c>
      <c r="C52" s="907">
        <v>45</v>
      </c>
      <c r="D52" s="908" t="s">
        <v>1198</v>
      </c>
      <c r="E52" s="909">
        <v>2015</v>
      </c>
      <c r="G52" s="910">
        <v>0</v>
      </c>
      <c r="H52" s="911">
        <v>0</v>
      </c>
      <c r="I52" s="912">
        <v>0</v>
      </c>
      <c r="J52" s="911">
        <v>0</v>
      </c>
      <c r="K52" s="912">
        <v>0</v>
      </c>
      <c r="L52" s="911">
        <v>0</v>
      </c>
      <c r="M52" s="912">
        <v>0</v>
      </c>
      <c r="N52" s="911">
        <v>0</v>
      </c>
      <c r="O52" s="912">
        <v>0</v>
      </c>
      <c r="P52" s="911">
        <v>0</v>
      </c>
      <c r="Q52" s="912">
        <v>0</v>
      </c>
      <c r="R52" s="911">
        <v>0</v>
      </c>
      <c r="S52" s="912">
        <v>0</v>
      </c>
      <c r="T52" s="911">
        <v>0</v>
      </c>
      <c r="U52" s="912">
        <v>0</v>
      </c>
      <c r="V52" s="911">
        <v>0</v>
      </c>
      <c r="W52" s="912">
        <v>0</v>
      </c>
      <c r="X52" s="911">
        <v>0</v>
      </c>
      <c r="Y52" s="912">
        <v>0</v>
      </c>
      <c r="Z52" s="911">
        <v>0</v>
      </c>
      <c r="AA52" s="912">
        <v>0</v>
      </c>
      <c r="AB52" s="911">
        <v>0</v>
      </c>
      <c r="AC52" s="912">
        <v>0</v>
      </c>
      <c r="AD52" s="911">
        <v>0</v>
      </c>
      <c r="AE52" s="912">
        <v>0</v>
      </c>
      <c r="AF52" s="913">
        <v>0</v>
      </c>
      <c r="AG52" s="815"/>
      <c r="AH52" s="1155"/>
      <c r="AI52" s="815"/>
      <c r="AJ52" s="910">
        <v>0</v>
      </c>
      <c r="AK52" s="911">
        <v>0</v>
      </c>
      <c r="AL52" s="912">
        <v>0</v>
      </c>
      <c r="AM52" s="911">
        <v>0</v>
      </c>
      <c r="AN52" s="912">
        <v>0</v>
      </c>
      <c r="AO52" s="911">
        <v>0</v>
      </c>
      <c r="AP52" s="912">
        <v>0</v>
      </c>
      <c r="AQ52" s="911">
        <v>0</v>
      </c>
      <c r="AR52" s="912">
        <v>0</v>
      </c>
      <c r="AS52" s="911">
        <v>0</v>
      </c>
      <c r="AT52" s="912">
        <v>0</v>
      </c>
      <c r="AU52" s="911">
        <v>0</v>
      </c>
      <c r="AV52" s="912">
        <v>0</v>
      </c>
      <c r="AW52" s="911">
        <v>0</v>
      </c>
      <c r="AX52" s="912">
        <v>0</v>
      </c>
      <c r="AY52" s="911">
        <v>0</v>
      </c>
      <c r="AZ52" s="912">
        <v>0</v>
      </c>
      <c r="BA52" s="911">
        <v>0</v>
      </c>
      <c r="BB52" s="912">
        <v>0</v>
      </c>
      <c r="BC52" s="911">
        <v>0</v>
      </c>
      <c r="BD52" s="912">
        <v>0</v>
      </c>
      <c r="BE52" s="911">
        <v>0</v>
      </c>
      <c r="BF52" s="912">
        <v>0</v>
      </c>
      <c r="BG52" s="911">
        <v>0</v>
      </c>
      <c r="BH52" s="912">
        <v>0</v>
      </c>
      <c r="BI52" s="913">
        <v>0</v>
      </c>
      <c r="BJ52" s="815"/>
      <c r="BK52" s="1157"/>
      <c r="BL52" s="815"/>
      <c r="BM52" s="1143"/>
      <c r="BN52" s="815"/>
      <c r="BO52" s="910">
        <v>0</v>
      </c>
      <c r="BP52" s="911">
        <v>0</v>
      </c>
      <c r="BQ52" s="912">
        <v>0</v>
      </c>
      <c r="BR52" s="911">
        <v>0</v>
      </c>
      <c r="BS52" s="912">
        <v>0</v>
      </c>
      <c r="BT52" s="911">
        <v>0</v>
      </c>
      <c r="BU52" s="912">
        <v>0</v>
      </c>
      <c r="BV52" s="911">
        <v>0</v>
      </c>
      <c r="BW52" s="912">
        <v>0</v>
      </c>
      <c r="BX52" s="911">
        <v>0</v>
      </c>
      <c r="BY52" s="912">
        <v>0</v>
      </c>
      <c r="BZ52" s="911">
        <v>0</v>
      </c>
      <c r="CA52" s="912">
        <v>0</v>
      </c>
      <c r="CB52" s="911">
        <v>0</v>
      </c>
      <c r="CC52" s="912">
        <v>0</v>
      </c>
      <c r="CD52" s="911">
        <v>0</v>
      </c>
      <c r="CE52" s="912">
        <v>0</v>
      </c>
      <c r="CF52" s="911">
        <v>0</v>
      </c>
      <c r="CG52" s="912">
        <v>0</v>
      </c>
      <c r="CH52" s="911">
        <v>0</v>
      </c>
      <c r="CI52" s="912">
        <v>0</v>
      </c>
      <c r="CJ52" s="911">
        <v>0</v>
      </c>
      <c r="CK52" s="912">
        <v>0</v>
      </c>
      <c r="CL52" s="911">
        <v>0</v>
      </c>
      <c r="CM52" s="912">
        <v>0</v>
      </c>
      <c r="CN52" s="913">
        <v>0</v>
      </c>
      <c r="CO52" s="815"/>
      <c r="CP52" s="1145"/>
      <c r="CQ52" s="815"/>
      <c r="CR52" s="910">
        <v>0</v>
      </c>
      <c r="CS52" s="911">
        <v>0</v>
      </c>
      <c r="CT52" s="912">
        <v>0</v>
      </c>
      <c r="CU52" s="911">
        <v>0</v>
      </c>
      <c r="CV52" s="912">
        <v>0</v>
      </c>
      <c r="CW52" s="911">
        <v>0</v>
      </c>
      <c r="CX52" s="912">
        <v>0</v>
      </c>
      <c r="CY52" s="911">
        <v>0</v>
      </c>
      <c r="CZ52" s="912">
        <v>0</v>
      </c>
      <c r="DA52" s="911">
        <v>0</v>
      </c>
      <c r="DB52" s="912">
        <v>0</v>
      </c>
      <c r="DC52" s="911">
        <v>0</v>
      </c>
      <c r="DD52" s="912">
        <v>0</v>
      </c>
      <c r="DE52" s="911">
        <v>0</v>
      </c>
      <c r="DF52" s="912">
        <v>0</v>
      </c>
      <c r="DG52" s="911">
        <v>0</v>
      </c>
      <c r="DH52" s="912">
        <v>0</v>
      </c>
      <c r="DI52" s="911">
        <v>0</v>
      </c>
      <c r="DJ52" s="912">
        <v>0</v>
      </c>
      <c r="DK52" s="911">
        <v>0</v>
      </c>
      <c r="DL52" s="912">
        <v>0</v>
      </c>
      <c r="DM52" s="911">
        <v>0</v>
      </c>
      <c r="DN52" s="912">
        <v>0</v>
      </c>
      <c r="DO52" s="911">
        <v>0</v>
      </c>
      <c r="DP52" s="912">
        <v>0</v>
      </c>
      <c r="DQ52" s="913">
        <v>0</v>
      </c>
      <c r="DR52" s="815"/>
      <c r="DS52" s="1147"/>
      <c r="DT52" s="815"/>
      <c r="DU52" s="1149"/>
    </row>
    <row r="53" spans="1:125" outlineLevel="1">
      <c r="A53" s="813" t="str">
        <f t="shared" si="0"/>
        <v>46Save on Energy Retrofit Program Enabled Savings</v>
      </c>
      <c r="C53" s="914">
        <v>46</v>
      </c>
      <c r="D53" s="915" t="s">
        <v>1199</v>
      </c>
      <c r="E53" s="916">
        <v>2015</v>
      </c>
      <c r="G53" s="917">
        <v>0</v>
      </c>
      <c r="H53" s="918">
        <v>0</v>
      </c>
      <c r="I53" s="919">
        <v>0</v>
      </c>
      <c r="J53" s="918">
        <v>0</v>
      </c>
      <c r="K53" s="919">
        <v>0</v>
      </c>
      <c r="L53" s="918">
        <v>0</v>
      </c>
      <c r="M53" s="919">
        <v>0</v>
      </c>
      <c r="N53" s="918">
        <v>0</v>
      </c>
      <c r="O53" s="919">
        <v>0</v>
      </c>
      <c r="P53" s="918">
        <v>0</v>
      </c>
      <c r="Q53" s="919">
        <v>0</v>
      </c>
      <c r="R53" s="918">
        <v>0</v>
      </c>
      <c r="S53" s="919">
        <v>0</v>
      </c>
      <c r="T53" s="918">
        <v>0</v>
      </c>
      <c r="U53" s="919">
        <v>0</v>
      </c>
      <c r="V53" s="918">
        <v>0</v>
      </c>
      <c r="W53" s="919">
        <v>0</v>
      </c>
      <c r="X53" s="918">
        <v>0</v>
      </c>
      <c r="Y53" s="919">
        <v>0</v>
      </c>
      <c r="Z53" s="918">
        <v>0</v>
      </c>
      <c r="AA53" s="919">
        <v>0</v>
      </c>
      <c r="AB53" s="918">
        <v>0</v>
      </c>
      <c r="AC53" s="919">
        <v>0</v>
      </c>
      <c r="AD53" s="918">
        <v>0</v>
      </c>
      <c r="AE53" s="919">
        <v>0</v>
      </c>
      <c r="AF53" s="920">
        <v>0</v>
      </c>
      <c r="AG53" s="815"/>
      <c r="AH53" s="1155"/>
      <c r="AI53" s="815"/>
      <c r="AJ53" s="917">
        <v>0</v>
      </c>
      <c r="AK53" s="918">
        <v>0</v>
      </c>
      <c r="AL53" s="919">
        <v>0</v>
      </c>
      <c r="AM53" s="918">
        <v>0</v>
      </c>
      <c r="AN53" s="919">
        <v>0</v>
      </c>
      <c r="AO53" s="918">
        <v>0</v>
      </c>
      <c r="AP53" s="919">
        <v>0</v>
      </c>
      <c r="AQ53" s="918">
        <v>0</v>
      </c>
      <c r="AR53" s="919">
        <v>0</v>
      </c>
      <c r="AS53" s="918">
        <v>0</v>
      </c>
      <c r="AT53" s="919">
        <v>0</v>
      </c>
      <c r="AU53" s="918">
        <v>0</v>
      </c>
      <c r="AV53" s="919">
        <v>0</v>
      </c>
      <c r="AW53" s="918">
        <v>0</v>
      </c>
      <c r="AX53" s="919">
        <v>0</v>
      </c>
      <c r="AY53" s="918">
        <v>0</v>
      </c>
      <c r="AZ53" s="919">
        <v>0</v>
      </c>
      <c r="BA53" s="918">
        <v>0</v>
      </c>
      <c r="BB53" s="919">
        <v>0</v>
      </c>
      <c r="BC53" s="918">
        <v>0</v>
      </c>
      <c r="BD53" s="919">
        <v>0</v>
      </c>
      <c r="BE53" s="918">
        <v>0</v>
      </c>
      <c r="BF53" s="919">
        <v>0</v>
      </c>
      <c r="BG53" s="918">
        <v>0</v>
      </c>
      <c r="BH53" s="919">
        <v>0</v>
      </c>
      <c r="BI53" s="920">
        <v>0</v>
      </c>
      <c r="BJ53" s="815"/>
      <c r="BK53" s="1157"/>
      <c r="BL53" s="815"/>
      <c r="BM53" s="1143"/>
      <c r="BN53" s="815"/>
      <c r="BO53" s="917">
        <v>0</v>
      </c>
      <c r="BP53" s="918">
        <v>0</v>
      </c>
      <c r="BQ53" s="919">
        <v>0</v>
      </c>
      <c r="BR53" s="918">
        <v>0</v>
      </c>
      <c r="BS53" s="919">
        <v>0</v>
      </c>
      <c r="BT53" s="918">
        <v>0</v>
      </c>
      <c r="BU53" s="919">
        <v>0</v>
      </c>
      <c r="BV53" s="918">
        <v>0</v>
      </c>
      <c r="BW53" s="919">
        <v>0</v>
      </c>
      <c r="BX53" s="918">
        <v>0</v>
      </c>
      <c r="BY53" s="919">
        <v>0</v>
      </c>
      <c r="BZ53" s="918">
        <v>0</v>
      </c>
      <c r="CA53" s="919">
        <v>0</v>
      </c>
      <c r="CB53" s="918">
        <v>0</v>
      </c>
      <c r="CC53" s="919">
        <v>0</v>
      </c>
      <c r="CD53" s="918">
        <v>0</v>
      </c>
      <c r="CE53" s="919">
        <v>0</v>
      </c>
      <c r="CF53" s="918">
        <v>0</v>
      </c>
      <c r="CG53" s="919">
        <v>0</v>
      </c>
      <c r="CH53" s="918">
        <v>0</v>
      </c>
      <c r="CI53" s="919">
        <v>0</v>
      </c>
      <c r="CJ53" s="918">
        <v>0</v>
      </c>
      <c r="CK53" s="919">
        <v>0</v>
      </c>
      <c r="CL53" s="918">
        <v>0</v>
      </c>
      <c r="CM53" s="919">
        <v>0</v>
      </c>
      <c r="CN53" s="920">
        <v>0</v>
      </c>
      <c r="CO53" s="815"/>
      <c r="CP53" s="1145"/>
      <c r="CQ53" s="815"/>
      <c r="CR53" s="917">
        <v>0</v>
      </c>
      <c r="CS53" s="918">
        <v>0</v>
      </c>
      <c r="CT53" s="919">
        <v>0</v>
      </c>
      <c r="CU53" s="918">
        <v>0</v>
      </c>
      <c r="CV53" s="919">
        <v>0</v>
      </c>
      <c r="CW53" s="918">
        <v>0</v>
      </c>
      <c r="CX53" s="919">
        <v>0</v>
      </c>
      <c r="CY53" s="918">
        <v>0</v>
      </c>
      <c r="CZ53" s="919">
        <v>0</v>
      </c>
      <c r="DA53" s="918">
        <v>0</v>
      </c>
      <c r="DB53" s="919">
        <v>0</v>
      </c>
      <c r="DC53" s="918">
        <v>0</v>
      </c>
      <c r="DD53" s="919">
        <v>0</v>
      </c>
      <c r="DE53" s="918">
        <v>0</v>
      </c>
      <c r="DF53" s="919">
        <v>0</v>
      </c>
      <c r="DG53" s="918">
        <v>0</v>
      </c>
      <c r="DH53" s="919">
        <v>0</v>
      </c>
      <c r="DI53" s="918">
        <v>0</v>
      </c>
      <c r="DJ53" s="919">
        <v>0</v>
      </c>
      <c r="DK53" s="918">
        <v>0</v>
      </c>
      <c r="DL53" s="919">
        <v>0</v>
      </c>
      <c r="DM53" s="918">
        <v>0</v>
      </c>
      <c r="DN53" s="919">
        <v>0</v>
      </c>
      <c r="DO53" s="918">
        <v>0</v>
      </c>
      <c r="DP53" s="919">
        <v>0</v>
      </c>
      <c r="DQ53" s="920">
        <v>0</v>
      </c>
      <c r="DR53" s="815"/>
      <c r="DS53" s="1147"/>
      <c r="DT53" s="815"/>
      <c r="DU53" s="1149"/>
    </row>
    <row r="54" spans="1:125" outlineLevel="1">
      <c r="A54" s="813" t="str">
        <f t="shared" si="0"/>
        <v>47Save on Energy High Performance New Construction Program Enabled Savings</v>
      </c>
      <c r="C54" s="849">
        <v>47</v>
      </c>
      <c r="D54" s="850" t="s">
        <v>1200</v>
      </c>
      <c r="E54" s="851">
        <v>2015</v>
      </c>
      <c r="G54" s="852">
        <v>0</v>
      </c>
      <c r="H54" s="853">
        <v>0</v>
      </c>
      <c r="I54" s="854">
        <v>0</v>
      </c>
      <c r="J54" s="853">
        <v>0</v>
      </c>
      <c r="K54" s="854">
        <v>0</v>
      </c>
      <c r="L54" s="853">
        <v>0</v>
      </c>
      <c r="M54" s="854">
        <v>0</v>
      </c>
      <c r="N54" s="853">
        <v>0</v>
      </c>
      <c r="O54" s="854">
        <v>0</v>
      </c>
      <c r="P54" s="853">
        <v>0</v>
      </c>
      <c r="Q54" s="854">
        <v>0</v>
      </c>
      <c r="R54" s="853">
        <v>0</v>
      </c>
      <c r="S54" s="854">
        <v>0</v>
      </c>
      <c r="T54" s="853">
        <v>0</v>
      </c>
      <c r="U54" s="854">
        <v>0</v>
      </c>
      <c r="V54" s="853">
        <v>0</v>
      </c>
      <c r="W54" s="854">
        <v>0</v>
      </c>
      <c r="X54" s="853">
        <v>0</v>
      </c>
      <c r="Y54" s="854">
        <v>0</v>
      </c>
      <c r="Z54" s="853">
        <v>0</v>
      </c>
      <c r="AA54" s="854">
        <v>0</v>
      </c>
      <c r="AB54" s="853">
        <v>0</v>
      </c>
      <c r="AC54" s="854">
        <v>0</v>
      </c>
      <c r="AD54" s="853">
        <v>0</v>
      </c>
      <c r="AE54" s="854">
        <v>0</v>
      </c>
      <c r="AF54" s="855">
        <v>0</v>
      </c>
      <c r="AG54" s="815"/>
      <c r="AH54" s="1155"/>
      <c r="AI54" s="815"/>
      <c r="AJ54" s="852">
        <v>0</v>
      </c>
      <c r="AK54" s="853">
        <v>0</v>
      </c>
      <c r="AL54" s="854">
        <v>0</v>
      </c>
      <c r="AM54" s="853">
        <v>0</v>
      </c>
      <c r="AN54" s="854">
        <v>0</v>
      </c>
      <c r="AO54" s="853">
        <v>0</v>
      </c>
      <c r="AP54" s="854">
        <v>0</v>
      </c>
      <c r="AQ54" s="853">
        <v>0</v>
      </c>
      <c r="AR54" s="854">
        <v>0</v>
      </c>
      <c r="AS54" s="853">
        <v>0</v>
      </c>
      <c r="AT54" s="854">
        <v>0</v>
      </c>
      <c r="AU54" s="853">
        <v>0</v>
      </c>
      <c r="AV54" s="854">
        <v>0</v>
      </c>
      <c r="AW54" s="853">
        <v>0</v>
      </c>
      <c r="AX54" s="854">
        <v>0</v>
      </c>
      <c r="AY54" s="853">
        <v>0</v>
      </c>
      <c r="AZ54" s="854">
        <v>0</v>
      </c>
      <c r="BA54" s="853">
        <v>0</v>
      </c>
      <c r="BB54" s="854">
        <v>0</v>
      </c>
      <c r="BC54" s="853">
        <v>0</v>
      </c>
      <c r="BD54" s="854">
        <v>0</v>
      </c>
      <c r="BE54" s="853">
        <v>0</v>
      </c>
      <c r="BF54" s="854">
        <v>0</v>
      </c>
      <c r="BG54" s="853">
        <v>0</v>
      </c>
      <c r="BH54" s="854">
        <v>0</v>
      </c>
      <c r="BI54" s="855">
        <v>0</v>
      </c>
      <c r="BJ54" s="815"/>
      <c r="BK54" s="1157"/>
      <c r="BL54" s="815"/>
      <c r="BM54" s="1143"/>
      <c r="BN54" s="815"/>
      <c r="BO54" s="852">
        <v>0</v>
      </c>
      <c r="BP54" s="853">
        <v>0</v>
      </c>
      <c r="BQ54" s="854">
        <v>0</v>
      </c>
      <c r="BR54" s="853">
        <v>0</v>
      </c>
      <c r="BS54" s="854">
        <v>0</v>
      </c>
      <c r="BT54" s="853">
        <v>0</v>
      </c>
      <c r="BU54" s="854">
        <v>0</v>
      </c>
      <c r="BV54" s="853">
        <v>0</v>
      </c>
      <c r="BW54" s="854">
        <v>0</v>
      </c>
      <c r="BX54" s="853">
        <v>0</v>
      </c>
      <c r="BY54" s="854">
        <v>0</v>
      </c>
      <c r="BZ54" s="853">
        <v>0</v>
      </c>
      <c r="CA54" s="854">
        <v>0</v>
      </c>
      <c r="CB54" s="853">
        <v>0</v>
      </c>
      <c r="CC54" s="854">
        <v>0</v>
      </c>
      <c r="CD54" s="853">
        <v>0</v>
      </c>
      <c r="CE54" s="854">
        <v>0</v>
      </c>
      <c r="CF54" s="853">
        <v>0</v>
      </c>
      <c r="CG54" s="854">
        <v>0</v>
      </c>
      <c r="CH54" s="853">
        <v>0</v>
      </c>
      <c r="CI54" s="854">
        <v>0</v>
      </c>
      <c r="CJ54" s="853">
        <v>0</v>
      </c>
      <c r="CK54" s="854">
        <v>0</v>
      </c>
      <c r="CL54" s="853">
        <v>0</v>
      </c>
      <c r="CM54" s="854">
        <v>0</v>
      </c>
      <c r="CN54" s="855">
        <v>0</v>
      </c>
      <c r="CO54" s="815"/>
      <c r="CP54" s="1145"/>
      <c r="CQ54" s="815"/>
      <c r="CR54" s="852">
        <v>0</v>
      </c>
      <c r="CS54" s="853">
        <v>0</v>
      </c>
      <c r="CT54" s="854">
        <v>0</v>
      </c>
      <c r="CU54" s="853">
        <v>0</v>
      </c>
      <c r="CV54" s="854">
        <v>0</v>
      </c>
      <c r="CW54" s="853">
        <v>0</v>
      </c>
      <c r="CX54" s="854">
        <v>0</v>
      </c>
      <c r="CY54" s="853">
        <v>0</v>
      </c>
      <c r="CZ54" s="854">
        <v>0</v>
      </c>
      <c r="DA54" s="853">
        <v>0</v>
      </c>
      <c r="DB54" s="854">
        <v>0</v>
      </c>
      <c r="DC54" s="853">
        <v>0</v>
      </c>
      <c r="DD54" s="854">
        <v>0</v>
      </c>
      <c r="DE54" s="853">
        <v>0</v>
      </c>
      <c r="DF54" s="854">
        <v>0</v>
      </c>
      <c r="DG54" s="853">
        <v>0</v>
      </c>
      <c r="DH54" s="854">
        <v>0</v>
      </c>
      <c r="DI54" s="853">
        <v>0</v>
      </c>
      <c r="DJ54" s="854">
        <v>0</v>
      </c>
      <c r="DK54" s="853">
        <v>0</v>
      </c>
      <c r="DL54" s="854">
        <v>0</v>
      </c>
      <c r="DM54" s="853">
        <v>0</v>
      </c>
      <c r="DN54" s="854">
        <v>0</v>
      </c>
      <c r="DO54" s="853">
        <v>0</v>
      </c>
      <c r="DP54" s="854">
        <v>0</v>
      </c>
      <c r="DQ54" s="855">
        <v>0</v>
      </c>
      <c r="DR54" s="815"/>
      <c r="DS54" s="1147"/>
      <c r="DT54" s="815"/>
      <c r="DU54" s="1149"/>
    </row>
    <row r="55" spans="1:125" outlineLevel="1">
      <c r="A55" s="813" t="str">
        <f t="shared" si="0"/>
        <v>48Save on Energy Process &amp; Systems Upgrades Program Enabled Savings</v>
      </c>
      <c r="C55" s="867">
        <v>48</v>
      </c>
      <c r="D55" s="921" t="s">
        <v>1201</v>
      </c>
      <c r="E55" s="869">
        <v>2015</v>
      </c>
      <c r="G55" s="870">
        <v>0</v>
      </c>
      <c r="H55" s="871">
        <v>0</v>
      </c>
      <c r="I55" s="872">
        <v>0</v>
      </c>
      <c r="J55" s="871">
        <v>0</v>
      </c>
      <c r="K55" s="872">
        <v>0</v>
      </c>
      <c r="L55" s="871">
        <v>0</v>
      </c>
      <c r="M55" s="872">
        <v>0</v>
      </c>
      <c r="N55" s="871">
        <v>0</v>
      </c>
      <c r="O55" s="872">
        <v>0</v>
      </c>
      <c r="P55" s="871">
        <v>0</v>
      </c>
      <c r="Q55" s="872">
        <v>0</v>
      </c>
      <c r="R55" s="871">
        <v>0</v>
      </c>
      <c r="S55" s="872">
        <v>0</v>
      </c>
      <c r="T55" s="871">
        <v>0</v>
      </c>
      <c r="U55" s="872">
        <v>0</v>
      </c>
      <c r="V55" s="871">
        <v>0</v>
      </c>
      <c r="W55" s="872">
        <v>0</v>
      </c>
      <c r="X55" s="871">
        <v>0</v>
      </c>
      <c r="Y55" s="872">
        <v>0</v>
      </c>
      <c r="Z55" s="871">
        <v>0</v>
      </c>
      <c r="AA55" s="872">
        <v>0</v>
      </c>
      <c r="AB55" s="871">
        <v>0</v>
      </c>
      <c r="AC55" s="872">
        <v>0</v>
      </c>
      <c r="AD55" s="871">
        <v>0</v>
      </c>
      <c r="AE55" s="872">
        <v>0</v>
      </c>
      <c r="AF55" s="873">
        <v>0</v>
      </c>
      <c r="AG55" s="815"/>
      <c r="AH55" s="1155"/>
      <c r="AI55" s="815"/>
      <c r="AJ55" s="870">
        <v>0</v>
      </c>
      <c r="AK55" s="871">
        <v>0</v>
      </c>
      <c r="AL55" s="872">
        <v>0</v>
      </c>
      <c r="AM55" s="871">
        <v>0</v>
      </c>
      <c r="AN55" s="872">
        <v>0</v>
      </c>
      <c r="AO55" s="871">
        <v>0</v>
      </c>
      <c r="AP55" s="872">
        <v>0</v>
      </c>
      <c r="AQ55" s="871">
        <v>0</v>
      </c>
      <c r="AR55" s="872">
        <v>0</v>
      </c>
      <c r="AS55" s="871">
        <v>0</v>
      </c>
      <c r="AT55" s="872">
        <v>0</v>
      </c>
      <c r="AU55" s="871">
        <v>0</v>
      </c>
      <c r="AV55" s="872">
        <v>0</v>
      </c>
      <c r="AW55" s="871">
        <v>0</v>
      </c>
      <c r="AX55" s="872">
        <v>0</v>
      </c>
      <c r="AY55" s="871">
        <v>0</v>
      </c>
      <c r="AZ55" s="872">
        <v>0</v>
      </c>
      <c r="BA55" s="871">
        <v>0</v>
      </c>
      <c r="BB55" s="872">
        <v>0</v>
      </c>
      <c r="BC55" s="871">
        <v>0</v>
      </c>
      <c r="BD55" s="872">
        <v>0</v>
      </c>
      <c r="BE55" s="871">
        <v>0</v>
      </c>
      <c r="BF55" s="872">
        <v>0</v>
      </c>
      <c r="BG55" s="871">
        <v>0</v>
      </c>
      <c r="BH55" s="872">
        <v>0</v>
      </c>
      <c r="BI55" s="873">
        <v>0</v>
      </c>
      <c r="BJ55" s="815"/>
      <c r="BK55" s="1157"/>
      <c r="BL55" s="815"/>
      <c r="BM55" s="1143"/>
      <c r="BN55" s="815"/>
      <c r="BO55" s="870">
        <v>0</v>
      </c>
      <c r="BP55" s="871">
        <v>0</v>
      </c>
      <c r="BQ55" s="872">
        <v>0</v>
      </c>
      <c r="BR55" s="871">
        <v>0</v>
      </c>
      <c r="BS55" s="872">
        <v>0</v>
      </c>
      <c r="BT55" s="871">
        <v>0</v>
      </c>
      <c r="BU55" s="872">
        <v>0</v>
      </c>
      <c r="BV55" s="871">
        <v>0</v>
      </c>
      <c r="BW55" s="872">
        <v>0</v>
      </c>
      <c r="BX55" s="871">
        <v>0</v>
      </c>
      <c r="BY55" s="872">
        <v>0</v>
      </c>
      <c r="BZ55" s="871">
        <v>0</v>
      </c>
      <c r="CA55" s="872">
        <v>0</v>
      </c>
      <c r="CB55" s="871">
        <v>0</v>
      </c>
      <c r="CC55" s="872">
        <v>0</v>
      </c>
      <c r="CD55" s="871">
        <v>0</v>
      </c>
      <c r="CE55" s="872">
        <v>0</v>
      </c>
      <c r="CF55" s="871">
        <v>0</v>
      </c>
      <c r="CG55" s="872">
        <v>0</v>
      </c>
      <c r="CH55" s="871">
        <v>0</v>
      </c>
      <c r="CI55" s="872">
        <v>0</v>
      </c>
      <c r="CJ55" s="871">
        <v>0</v>
      </c>
      <c r="CK55" s="872">
        <v>0</v>
      </c>
      <c r="CL55" s="871">
        <v>0</v>
      </c>
      <c r="CM55" s="872">
        <v>0</v>
      </c>
      <c r="CN55" s="873">
        <v>0</v>
      </c>
      <c r="CO55" s="815"/>
      <c r="CP55" s="1145"/>
      <c r="CQ55" s="815"/>
      <c r="CR55" s="870">
        <v>0</v>
      </c>
      <c r="CS55" s="871">
        <v>0</v>
      </c>
      <c r="CT55" s="872">
        <v>0</v>
      </c>
      <c r="CU55" s="871">
        <v>0</v>
      </c>
      <c r="CV55" s="872">
        <v>0</v>
      </c>
      <c r="CW55" s="871">
        <v>0</v>
      </c>
      <c r="CX55" s="872">
        <v>0</v>
      </c>
      <c r="CY55" s="871">
        <v>0</v>
      </c>
      <c r="CZ55" s="872">
        <v>0</v>
      </c>
      <c r="DA55" s="871">
        <v>0</v>
      </c>
      <c r="DB55" s="872">
        <v>0</v>
      </c>
      <c r="DC55" s="871">
        <v>0</v>
      </c>
      <c r="DD55" s="872">
        <v>0</v>
      </c>
      <c r="DE55" s="871">
        <v>0</v>
      </c>
      <c r="DF55" s="872">
        <v>0</v>
      </c>
      <c r="DG55" s="871">
        <v>0</v>
      </c>
      <c r="DH55" s="872">
        <v>0</v>
      </c>
      <c r="DI55" s="871">
        <v>0</v>
      </c>
      <c r="DJ55" s="872">
        <v>0</v>
      </c>
      <c r="DK55" s="871">
        <v>0</v>
      </c>
      <c r="DL55" s="872">
        <v>0</v>
      </c>
      <c r="DM55" s="871">
        <v>0</v>
      </c>
      <c r="DN55" s="872">
        <v>0</v>
      </c>
      <c r="DO55" s="871">
        <v>0</v>
      </c>
      <c r="DP55" s="872">
        <v>0</v>
      </c>
      <c r="DQ55" s="873">
        <v>0</v>
      </c>
      <c r="DR55" s="815"/>
      <c r="DS55" s="1147"/>
      <c r="DT55" s="815"/>
      <c r="DU55" s="1149"/>
    </row>
    <row r="56" spans="1:125" outlineLevel="1">
      <c r="A56" s="813" t="str">
        <f t="shared" si="0"/>
        <v>49Proposed Program or Pilot</v>
      </c>
      <c r="C56" s="835">
        <v>49</v>
      </c>
      <c r="D56" s="836" t="s">
        <v>1202</v>
      </c>
      <c r="E56" s="837">
        <v>2015</v>
      </c>
      <c r="G56" s="875">
        <v>0</v>
      </c>
      <c r="H56" s="876">
        <v>0</v>
      </c>
      <c r="I56" s="877">
        <v>0</v>
      </c>
      <c r="J56" s="876">
        <v>0</v>
      </c>
      <c r="K56" s="877">
        <v>0</v>
      </c>
      <c r="L56" s="876">
        <v>0</v>
      </c>
      <c r="M56" s="877">
        <v>0</v>
      </c>
      <c r="N56" s="876">
        <v>0</v>
      </c>
      <c r="O56" s="877">
        <v>0</v>
      </c>
      <c r="P56" s="876">
        <v>0</v>
      </c>
      <c r="Q56" s="877">
        <v>0</v>
      </c>
      <c r="R56" s="876">
        <v>0</v>
      </c>
      <c r="S56" s="877">
        <v>0</v>
      </c>
      <c r="T56" s="876">
        <v>0</v>
      </c>
      <c r="U56" s="877">
        <v>0</v>
      </c>
      <c r="V56" s="876">
        <v>0</v>
      </c>
      <c r="W56" s="877">
        <v>0</v>
      </c>
      <c r="X56" s="876">
        <v>0</v>
      </c>
      <c r="Y56" s="877">
        <v>0</v>
      </c>
      <c r="Z56" s="876">
        <v>0</v>
      </c>
      <c r="AA56" s="877">
        <v>0</v>
      </c>
      <c r="AB56" s="876">
        <v>0</v>
      </c>
      <c r="AC56" s="877">
        <v>0</v>
      </c>
      <c r="AD56" s="876">
        <v>0</v>
      </c>
      <c r="AE56" s="877">
        <v>0</v>
      </c>
      <c r="AF56" s="878">
        <v>0</v>
      </c>
      <c r="AG56" s="815"/>
      <c r="AH56" s="1155"/>
      <c r="AI56" s="815"/>
      <c r="AJ56" s="875">
        <v>0</v>
      </c>
      <c r="AK56" s="876">
        <v>0</v>
      </c>
      <c r="AL56" s="877">
        <v>0</v>
      </c>
      <c r="AM56" s="876">
        <v>0</v>
      </c>
      <c r="AN56" s="877">
        <v>0</v>
      </c>
      <c r="AO56" s="876">
        <v>0</v>
      </c>
      <c r="AP56" s="877">
        <v>0</v>
      </c>
      <c r="AQ56" s="876">
        <v>0</v>
      </c>
      <c r="AR56" s="877">
        <v>0</v>
      </c>
      <c r="AS56" s="876">
        <v>0</v>
      </c>
      <c r="AT56" s="877">
        <v>0</v>
      </c>
      <c r="AU56" s="876">
        <v>0</v>
      </c>
      <c r="AV56" s="877">
        <v>0</v>
      </c>
      <c r="AW56" s="876">
        <v>0</v>
      </c>
      <c r="AX56" s="877">
        <v>0</v>
      </c>
      <c r="AY56" s="876">
        <v>0</v>
      </c>
      <c r="AZ56" s="877">
        <v>0</v>
      </c>
      <c r="BA56" s="876">
        <v>0</v>
      </c>
      <c r="BB56" s="877">
        <v>0</v>
      </c>
      <c r="BC56" s="876">
        <v>0</v>
      </c>
      <c r="BD56" s="877">
        <v>0</v>
      </c>
      <c r="BE56" s="876">
        <v>0</v>
      </c>
      <c r="BF56" s="877">
        <v>0</v>
      </c>
      <c r="BG56" s="876">
        <v>0</v>
      </c>
      <c r="BH56" s="877">
        <v>0</v>
      </c>
      <c r="BI56" s="878">
        <v>0</v>
      </c>
      <c r="BJ56" s="815"/>
      <c r="BK56" s="1157"/>
      <c r="BL56" s="815"/>
      <c r="BM56" s="1143"/>
      <c r="BN56" s="815"/>
      <c r="BO56" s="875">
        <v>0</v>
      </c>
      <c r="BP56" s="876">
        <v>0</v>
      </c>
      <c r="BQ56" s="877">
        <v>0</v>
      </c>
      <c r="BR56" s="876">
        <v>0</v>
      </c>
      <c r="BS56" s="877">
        <v>0</v>
      </c>
      <c r="BT56" s="876">
        <v>0</v>
      </c>
      <c r="BU56" s="877">
        <v>0</v>
      </c>
      <c r="BV56" s="876">
        <v>0</v>
      </c>
      <c r="BW56" s="877">
        <v>0</v>
      </c>
      <c r="BX56" s="876">
        <v>0</v>
      </c>
      <c r="BY56" s="877">
        <v>0</v>
      </c>
      <c r="BZ56" s="876">
        <v>0</v>
      </c>
      <c r="CA56" s="877">
        <v>0</v>
      </c>
      <c r="CB56" s="876">
        <v>0</v>
      </c>
      <c r="CC56" s="877">
        <v>0</v>
      </c>
      <c r="CD56" s="876">
        <v>0</v>
      </c>
      <c r="CE56" s="877">
        <v>0</v>
      </c>
      <c r="CF56" s="876">
        <v>0</v>
      </c>
      <c r="CG56" s="877">
        <v>0</v>
      </c>
      <c r="CH56" s="876">
        <v>0</v>
      </c>
      <c r="CI56" s="877">
        <v>0</v>
      </c>
      <c r="CJ56" s="876">
        <v>0</v>
      </c>
      <c r="CK56" s="877">
        <v>0</v>
      </c>
      <c r="CL56" s="876">
        <v>0</v>
      </c>
      <c r="CM56" s="877">
        <v>0</v>
      </c>
      <c r="CN56" s="878">
        <v>0</v>
      </c>
      <c r="CO56" s="815"/>
      <c r="CP56" s="1145"/>
      <c r="CQ56" s="815"/>
      <c r="CR56" s="875">
        <v>0</v>
      </c>
      <c r="CS56" s="876">
        <v>0</v>
      </c>
      <c r="CT56" s="877">
        <v>0</v>
      </c>
      <c r="CU56" s="876">
        <v>0</v>
      </c>
      <c r="CV56" s="877">
        <v>0</v>
      </c>
      <c r="CW56" s="876">
        <v>0</v>
      </c>
      <c r="CX56" s="877">
        <v>0</v>
      </c>
      <c r="CY56" s="876">
        <v>0</v>
      </c>
      <c r="CZ56" s="877">
        <v>0</v>
      </c>
      <c r="DA56" s="876">
        <v>0</v>
      </c>
      <c r="DB56" s="877">
        <v>0</v>
      </c>
      <c r="DC56" s="876">
        <v>0</v>
      </c>
      <c r="DD56" s="877">
        <v>0</v>
      </c>
      <c r="DE56" s="876">
        <v>0</v>
      </c>
      <c r="DF56" s="877">
        <v>0</v>
      </c>
      <c r="DG56" s="876">
        <v>0</v>
      </c>
      <c r="DH56" s="877">
        <v>0</v>
      </c>
      <c r="DI56" s="876">
        <v>0</v>
      </c>
      <c r="DJ56" s="877">
        <v>0</v>
      </c>
      <c r="DK56" s="876">
        <v>0</v>
      </c>
      <c r="DL56" s="877">
        <v>0</v>
      </c>
      <c r="DM56" s="876">
        <v>0</v>
      </c>
      <c r="DN56" s="877">
        <v>0</v>
      </c>
      <c r="DO56" s="876">
        <v>0</v>
      </c>
      <c r="DP56" s="877">
        <v>0</v>
      </c>
      <c r="DQ56" s="878">
        <v>0</v>
      </c>
      <c r="DR56" s="815"/>
      <c r="DS56" s="1147"/>
      <c r="DT56" s="815"/>
      <c r="DU56" s="1149"/>
    </row>
    <row r="57" spans="1:125" outlineLevel="1">
      <c r="A57" s="813" t="str">
        <f t="shared" si="0"/>
        <v>50Unassigned Target</v>
      </c>
      <c r="C57" s="879">
        <v>50</v>
      </c>
      <c r="D57" s="922" t="s">
        <v>1203</v>
      </c>
      <c r="E57" s="881">
        <v>2015</v>
      </c>
      <c r="G57" s="882">
        <v>0</v>
      </c>
      <c r="H57" s="883">
        <v>0</v>
      </c>
      <c r="I57" s="884">
        <v>0</v>
      </c>
      <c r="J57" s="883">
        <v>0</v>
      </c>
      <c r="K57" s="884">
        <v>0</v>
      </c>
      <c r="L57" s="883">
        <v>0</v>
      </c>
      <c r="M57" s="884">
        <v>0</v>
      </c>
      <c r="N57" s="883">
        <v>0</v>
      </c>
      <c r="O57" s="884">
        <v>0</v>
      </c>
      <c r="P57" s="883">
        <v>0</v>
      </c>
      <c r="Q57" s="884">
        <v>0</v>
      </c>
      <c r="R57" s="883">
        <v>0</v>
      </c>
      <c r="S57" s="884">
        <v>0</v>
      </c>
      <c r="T57" s="883">
        <v>0</v>
      </c>
      <c r="U57" s="884">
        <v>0</v>
      </c>
      <c r="V57" s="883">
        <v>0</v>
      </c>
      <c r="W57" s="884">
        <v>0</v>
      </c>
      <c r="X57" s="883">
        <v>0</v>
      </c>
      <c r="Y57" s="884">
        <v>0</v>
      </c>
      <c r="Z57" s="883">
        <v>0</v>
      </c>
      <c r="AA57" s="884">
        <v>0</v>
      </c>
      <c r="AB57" s="883">
        <v>0</v>
      </c>
      <c r="AC57" s="884">
        <v>0</v>
      </c>
      <c r="AD57" s="883">
        <v>0</v>
      </c>
      <c r="AE57" s="884">
        <v>0</v>
      </c>
      <c r="AF57" s="885">
        <v>0</v>
      </c>
      <c r="AG57" s="815"/>
      <c r="AH57" s="1155"/>
      <c r="AI57" s="815"/>
      <c r="AJ57" s="882">
        <v>0</v>
      </c>
      <c r="AK57" s="883">
        <v>0</v>
      </c>
      <c r="AL57" s="884">
        <v>0</v>
      </c>
      <c r="AM57" s="883">
        <v>0</v>
      </c>
      <c r="AN57" s="884">
        <v>0</v>
      </c>
      <c r="AO57" s="883">
        <v>0</v>
      </c>
      <c r="AP57" s="884">
        <v>0</v>
      </c>
      <c r="AQ57" s="883">
        <v>0</v>
      </c>
      <c r="AR57" s="884">
        <v>0</v>
      </c>
      <c r="AS57" s="883">
        <v>0</v>
      </c>
      <c r="AT57" s="884">
        <v>0</v>
      </c>
      <c r="AU57" s="883">
        <v>0</v>
      </c>
      <c r="AV57" s="884">
        <v>0</v>
      </c>
      <c r="AW57" s="883">
        <v>0</v>
      </c>
      <c r="AX57" s="884">
        <v>0</v>
      </c>
      <c r="AY57" s="883">
        <v>0</v>
      </c>
      <c r="AZ57" s="884">
        <v>0</v>
      </c>
      <c r="BA57" s="883">
        <v>0</v>
      </c>
      <c r="BB57" s="884">
        <v>0</v>
      </c>
      <c r="BC57" s="883">
        <v>0</v>
      </c>
      <c r="BD57" s="884">
        <v>0</v>
      </c>
      <c r="BE57" s="883">
        <v>0</v>
      </c>
      <c r="BF57" s="884">
        <v>0</v>
      </c>
      <c r="BG57" s="883">
        <v>0</v>
      </c>
      <c r="BH57" s="884">
        <v>0</v>
      </c>
      <c r="BI57" s="885">
        <v>0</v>
      </c>
      <c r="BJ57" s="815"/>
      <c r="BK57" s="1157"/>
      <c r="BL57" s="815"/>
      <c r="BM57" s="1143"/>
      <c r="BN57" s="815"/>
      <c r="BO57" s="882">
        <v>0</v>
      </c>
      <c r="BP57" s="883">
        <v>0</v>
      </c>
      <c r="BQ57" s="884">
        <v>0</v>
      </c>
      <c r="BR57" s="883">
        <v>0</v>
      </c>
      <c r="BS57" s="884">
        <v>0</v>
      </c>
      <c r="BT57" s="883">
        <v>0</v>
      </c>
      <c r="BU57" s="884">
        <v>0</v>
      </c>
      <c r="BV57" s="883">
        <v>0</v>
      </c>
      <c r="BW57" s="884">
        <v>0</v>
      </c>
      <c r="BX57" s="883">
        <v>0</v>
      </c>
      <c r="BY57" s="884">
        <v>0</v>
      </c>
      <c r="BZ57" s="883">
        <v>0</v>
      </c>
      <c r="CA57" s="884">
        <v>0</v>
      </c>
      <c r="CB57" s="883">
        <v>0</v>
      </c>
      <c r="CC57" s="884">
        <v>0</v>
      </c>
      <c r="CD57" s="883">
        <v>0</v>
      </c>
      <c r="CE57" s="884">
        <v>0</v>
      </c>
      <c r="CF57" s="883">
        <v>0</v>
      </c>
      <c r="CG57" s="884">
        <v>0</v>
      </c>
      <c r="CH57" s="883">
        <v>0</v>
      </c>
      <c r="CI57" s="884">
        <v>0</v>
      </c>
      <c r="CJ57" s="883">
        <v>0</v>
      </c>
      <c r="CK57" s="884">
        <v>0</v>
      </c>
      <c r="CL57" s="883">
        <v>0</v>
      </c>
      <c r="CM57" s="884">
        <v>0</v>
      </c>
      <c r="CN57" s="885">
        <v>0</v>
      </c>
      <c r="CO57" s="815"/>
      <c r="CP57" s="1145"/>
      <c r="CQ57" s="815"/>
      <c r="CR57" s="882">
        <v>0</v>
      </c>
      <c r="CS57" s="883">
        <v>0</v>
      </c>
      <c r="CT57" s="884">
        <v>0</v>
      </c>
      <c r="CU57" s="883">
        <v>0</v>
      </c>
      <c r="CV57" s="884">
        <v>0</v>
      </c>
      <c r="CW57" s="883">
        <v>0</v>
      </c>
      <c r="CX57" s="884">
        <v>0</v>
      </c>
      <c r="CY57" s="883">
        <v>0</v>
      </c>
      <c r="CZ57" s="884">
        <v>0</v>
      </c>
      <c r="DA57" s="883">
        <v>0</v>
      </c>
      <c r="DB57" s="884">
        <v>0</v>
      </c>
      <c r="DC57" s="883">
        <v>0</v>
      </c>
      <c r="DD57" s="884">
        <v>0</v>
      </c>
      <c r="DE57" s="883">
        <v>0</v>
      </c>
      <c r="DF57" s="884">
        <v>0</v>
      </c>
      <c r="DG57" s="883">
        <v>0</v>
      </c>
      <c r="DH57" s="884">
        <v>0</v>
      </c>
      <c r="DI57" s="883">
        <v>0</v>
      </c>
      <c r="DJ57" s="884">
        <v>0</v>
      </c>
      <c r="DK57" s="883">
        <v>0</v>
      </c>
      <c r="DL57" s="884">
        <v>0</v>
      </c>
      <c r="DM57" s="883">
        <v>0</v>
      </c>
      <c r="DN57" s="884">
        <v>0</v>
      </c>
      <c r="DO57" s="883">
        <v>0</v>
      </c>
      <c r="DP57" s="884">
        <v>0</v>
      </c>
      <c r="DQ57" s="885">
        <v>0</v>
      </c>
      <c r="DR57" s="815"/>
      <c r="DS57" s="1147"/>
      <c r="DT57" s="815"/>
      <c r="DU57" s="1149"/>
    </row>
    <row r="58" spans="1:125" outlineLevel="1">
      <c r="A58" s="813" t="str">
        <f t="shared" si="0"/>
        <v>51EnerNOC Conservation Fund Pilot Program</v>
      </c>
      <c r="C58" s="886">
        <v>51</v>
      </c>
      <c r="D58" s="923" t="s">
        <v>1204</v>
      </c>
      <c r="E58" s="888">
        <v>2015</v>
      </c>
      <c r="G58" s="924">
        <v>0</v>
      </c>
      <c r="H58" s="925">
        <v>0</v>
      </c>
      <c r="I58" s="926">
        <v>0</v>
      </c>
      <c r="J58" s="925">
        <v>0</v>
      </c>
      <c r="K58" s="926">
        <v>0</v>
      </c>
      <c r="L58" s="925">
        <v>0</v>
      </c>
      <c r="M58" s="926">
        <v>0</v>
      </c>
      <c r="N58" s="925">
        <v>0</v>
      </c>
      <c r="O58" s="926">
        <v>0</v>
      </c>
      <c r="P58" s="925">
        <v>0</v>
      </c>
      <c r="Q58" s="926">
        <v>0</v>
      </c>
      <c r="R58" s="925">
        <v>0</v>
      </c>
      <c r="S58" s="926">
        <v>0</v>
      </c>
      <c r="T58" s="925">
        <v>0</v>
      </c>
      <c r="U58" s="926">
        <v>0</v>
      </c>
      <c r="V58" s="925">
        <v>0</v>
      </c>
      <c r="W58" s="926">
        <v>0</v>
      </c>
      <c r="X58" s="925">
        <v>0</v>
      </c>
      <c r="Y58" s="926">
        <v>0</v>
      </c>
      <c r="Z58" s="925">
        <v>0</v>
      </c>
      <c r="AA58" s="926">
        <v>0</v>
      </c>
      <c r="AB58" s="925">
        <v>0</v>
      </c>
      <c r="AC58" s="926">
        <v>0</v>
      </c>
      <c r="AD58" s="925">
        <v>0</v>
      </c>
      <c r="AE58" s="926">
        <v>0</v>
      </c>
      <c r="AF58" s="927">
        <v>0</v>
      </c>
      <c r="AG58" s="815"/>
      <c r="AH58" s="1155"/>
      <c r="AI58" s="815"/>
      <c r="AJ58" s="924">
        <v>0</v>
      </c>
      <c r="AK58" s="925">
        <v>0</v>
      </c>
      <c r="AL58" s="926">
        <v>0</v>
      </c>
      <c r="AM58" s="925">
        <v>0</v>
      </c>
      <c r="AN58" s="926">
        <v>0</v>
      </c>
      <c r="AO58" s="925">
        <v>0</v>
      </c>
      <c r="AP58" s="926">
        <v>0</v>
      </c>
      <c r="AQ58" s="925">
        <v>0</v>
      </c>
      <c r="AR58" s="926">
        <v>0</v>
      </c>
      <c r="AS58" s="925">
        <v>0</v>
      </c>
      <c r="AT58" s="926">
        <v>0</v>
      </c>
      <c r="AU58" s="925">
        <v>0</v>
      </c>
      <c r="AV58" s="926">
        <v>0</v>
      </c>
      <c r="AW58" s="925">
        <v>0</v>
      </c>
      <c r="AX58" s="926">
        <v>0</v>
      </c>
      <c r="AY58" s="925">
        <v>0</v>
      </c>
      <c r="AZ58" s="926">
        <v>0</v>
      </c>
      <c r="BA58" s="925">
        <v>0</v>
      </c>
      <c r="BB58" s="926">
        <v>0</v>
      </c>
      <c r="BC58" s="925">
        <v>0</v>
      </c>
      <c r="BD58" s="926">
        <v>0</v>
      </c>
      <c r="BE58" s="925">
        <v>0</v>
      </c>
      <c r="BF58" s="926">
        <v>0</v>
      </c>
      <c r="BG58" s="925">
        <v>0</v>
      </c>
      <c r="BH58" s="926">
        <v>0</v>
      </c>
      <c r="BI58" s="927">
        <v>0</v>
      </c>
      <c r="BJ58" s="815"/>
      <c r="BK58" s="1157"/>
      <c r="BL58" s="815"/>
      <c r="BM58" s="1143"/>
      <c r="BN58" s="815"/>
      <c r="BO58" s="924">
        <v>0</v>
      </c>
      <c r="BP58" s="925">
        <v>0</v>
      </c>
      <c r="BQ58" s="926">
        <v>0</v>
      </c>
      <c r="BR58" s="925">
        <v>0</v>
      </c>
      <c r="BS58" s="926">
        <v>0</v>
      </c>
      <c r="BT58" s="925">
        <v>0</v>
      </c>
      <c r="BU58" s="926">
        <v>0</v>
      </c>
      <c r="BV58" s="925">
        <v>0</v>
      </c>
      <c r="BW58" s="926">
        <v>0</v>
      </c>
      <c r="BX58" s="925">
        <v>0</v>
      </c>
      <c r="BY58" s="926">
        <v>0</v>
      </c>
      <c r="BZ58" s="925">
        <v>0</v>
      </c>
      <c r="CA58" s="926">
        <v>0</v>
      </c>
      <c r="CB58" s="925">
        <v>0</v>
      </c>
      <c r="CC58" s="926">
        <v>0</v>
      </c>
      <c r="CD58" s="925">
        <v>0</v>
      </c>
      <c r="CE58" s="926">
        <v>0</v>
      </c>
      <c r="CF58" s="925">
        <v>0</v>
      </c>
      <c r="CG58" s="926">
        <v>0</v>
      </c>
      <c r="CH58" s="925">
        <v>0</v>
      </c>
      <c r="CI58" s="926">
        <v>0</v>
      </c>
      <c r="CJ58" s="925">
        <v>0</v>
      </c>
      <c r="CK58" s="926">
        <v>0</v>
      </c>
      <c r="CL58" s="925">
        <v>0</v>
      </c>
      <c r="CM58" s="926">
        <v>0</v>
      </c>
      <c r="CN58" s="927">
        <v>0</v>
      </c>
      <c r="CO58" s="815"/>
      <c r="CP58" s="1145"/>
      <c r="CQ58" s="815"/>
      <c r="CR58" s="924">
        <v>0</v>
      </c>
      <c r="CS58" s="925">
        <v>0</v>
      </c>
      <c r="CT58" s="926">
        <v>0</v>
      </c>
      <c r="CU58" s="925">
        <v>0</v>
      </c>
      <c r="CV58" s="926">
        <v>0</v>
      </c>
      <c r="CW58" s="925">
        <v>0</v>
      </c>
      <c r="CX58" s="926">
        <v>0</v>
      </c>
      <c r="CY58" s="925">
        <v>0</v>
      </c>
      <c r="CZ58" s="926">
        <v>0</v>
      </c>
      <c r="DA58" s="925">
        <v>0</v>
      </c>
      <c r="DB58" s="926">
        <v>0</v>
      </c>
      <c r="DC58" s="925">
        <v>0</v>
      </c>
      <c r="DD58" s="926">
        <v>0</v>
      </c>
      <c r="DE58" s="925">
        <v>0</v>
      </c>
      <c r="DF58" s="926">
        <v>0</v>
      </c>
      <c r="DG58" s="925">
        <v>0</v>
      </c>
      <c r="DH58" s="926">
        <v>0</v>
      </c>
      <c r="DI58" s="925">
        <v>0</v>
      </c>
      <c r="DJ58" s="926">
        <v>0</v>
      </c>
      <c r="DK58" s="925">
        <v>0</v>
      </c>
      <c r="DL58" s="926">
        <v>0</v>
      </c>
      <c r="DM58" s="925">
        <v>0</v>
      </c>
      <c r="DN58" s="926">
        <v>0</v>
      </c>
      <c r="DO58" s="925">
        <v>0</v>
      </c>
      <c r="DP58" s="926">
        <v>0</v>
      </c>
      <c r="DQ58" s="927">
        <v>0</v>
      </c>
      <c r="DR58" s="815"/>
      <c r="DS58" s="1147"/>
      <c r="DT58" s="815"/>
      <c r="DU58" s="1149"/>
    </row>
    <row r="59" spans="1:125" outlineLevel="1">
      <c r="A59" s="813" t="str">
        <f t="shared" si="0"/>
        <v>52Home Depot Home Appliance Market Uplift Conservation Fund Pilot Program</v>
      </c>
      <c r="C59" s="842">
        <v>52</v>
      </c>
      <c r="D59" s="856" t="s">
        <v>1205</v>
      </c>
      <c r="E59" s="844">
        <v>2015</v>
      </c>
      <c r="G59" s="863">
        <v>0</v>
      </c>
      <c r="H59" s="864">
        <v>0</v>
      </c>
      <c r="I59" s="865">
        <v>0</v>
      </c>
      <c r="J59" s="864">
        <v>0</v>
      </c>
      <c r="K59" s="865">
        <v>0</v>
      </c>
      <c r="L59" s="864">
        <v>0</v>
      </c>
      <c r="M59" s="865">
        <v>0</v>
      </c>
      <c r="N59" s="864">
        <v>0</v>
      </c>
      <c r="O59" s="865">
        <v>0</v>
      </c>
      <c r="P59" s="864">
        <v>0</v>
      </c>
      <c r="Q59" s="865">
        <v>0</v>
      </c>
      <c r="R59" s="864">
        <v>0</v>
      </c>
      <c r="S59" s="865">
        <v>0</v>
      </c>
      <c r="T59" s="864">
        <v>0</v>
      </c>
      <c r="U59" s="865">
        <v>0</v>
      </c>
      <c r="V59" s="864">
        <v>0</v>
      </c>
      <c r="W59" s="865">
        <v>0</v>
      </c>
      <c r="X59" s="864">
        <v>0</v>
      </c>
      <c r="Y59" s="865">
        <v>0</v>
      </c>
      <c r="Z59" s="864">
        <v>0</v>
      </c>
      <c r="AA59" s="865">
        <v>0</v>
      </c>
      <c r="AB59" s="864">
        <v>0</v>
      </c>
      <c r="AC59" s="865">
        <v>0</v>
      </c>
      <c r="AD59" s="864">
        <v>0</v>
      </c>
      <c r="AE59" s="865">
        <v>0</v>
      </c>
      <c r="AF59" s="866">
        <v>0</v>
      </c>
      <c r="AG59" s="815"/>
      <c r="AH59" s="1155"/>
      <c r="AI59" s="815"/>
      <c r="AJ59" s="863">
        <v>0</v>
      </c>
      <c r="AK59" s="864">
        <v>0</v>
      </c>
      <c r="AL59" s="865">
        <v>0</v>
      </c>
      <c r="AM59" s="864">
        <v>0</v>
      </c>
      <c r="AN59" s="865">
        <v>0</v>
      </c>
      <c r="AO59" s="864">
        <v>0</v>
      </c>
      <c r="AP59" s="865">
        <v>0</v>
      </c>
      <c r="AQ59" s="864">
        <v>0</v>
      </c>
      <c r="AR59" s="865">
        <v>0</v>
      </c>
      <c r="AS59" s="864">
        <v>0</v>
      </c>
      <c r="AT59" s="865">
        <v>0</v>
      </c>
      <c r="AU59" s="864">
        <v>0</v>
      </c>
      <c r="AV59" s="865">
        <v>0</v>
      </c>
      <c r="AW59" s="864">
        <v>0</v>
      </c>
      <c r="AX59" s="865">
        <v>0</v>
      </c>
      <c r="AY59" s="864">
        <v>0</v>
      </c>
      <c r="AZ59" s="865">
        <v>0</v>
      </c>
      <c r="BA59" s="864">
        <v>0</v>
      </c>
      <c r="BB59" s="865">
        <v>0</v>
      </c>
      <c r="BC59" s="864">
        <v>0</v>
      </c>
      <c r="BD59" s="865">
        <v>0</v>
      </c>
      <c r="BE59" s="864">
        <v>0</v>
      </c>
      <c r="BF59" s="865">
        <v>0</v>
      </c>
      <c r="BG59" s="864">
        <v>0</v>
      </c>
      <c r="BH59" s="865">
        <v>0</v>
      </c>
      <c r="BI59" s="866">
        <v>0</v>
      </c>
      <c r="BJ59" s="815"/>
      <c r="BK59" s="1157"/>
      <c r="BL59" s="815"/>
      <c r="BM59" s="1143"/>
      <c r="BN59" s="815"/>
      <c r="BO59" s="863">
        <v>0</v>
      </c>
      <c r="BP59" s="864">
        <v>0</v>
      </c>
      <c r="BQ59" s="865">
        <v>0</v>
      </c>
      <c r="BR59" s="864">
        <v>0</v>
      </c>
      <c r="BS59" s="865">
        <v>0</v>
      </c>
      <c r="BT59" s="864">
        <v>0</v>
      </c>
      <c r="BU59" s="865">
        <v>0</v>
      </c>
      <c r="BV59" s="864">
        <v>0</v>
      </c>
      <c r="BW59" s="865">
        <v>0</v>
      </c>
      <c r="BX59" s="864">
        <v>0</v>
      </c>
      <c r="BY59" s="865">
        <v>0</v>
      </c>
      <c r="BZ59" s="864">
        <v>0</v>
      </c>
      <c r="CA59" s="865">
        <v>0</v>
      </c>
      <c r="CB59" s="864">
        <v>0</v>
      </c>
      <c r="CC59" s="865">
        <v>0</v>
      </c>
      <c r="CD59" s="864">
        <v>0</v>
      </c>
      <c r="CE59" s="865">
        <v>0</v>
      </c>
      <c r="CF59" s="864">
        <v>0</v>
      </c>
      <c r="CG59" s="865">
        <v>0</v>
      </c>
      <c r="CH59" s="864">
        <v>0</v>
      </c>
      <c r="CI59" s="865">
        <v>0</v>
      </c>
      <c r="CJ59" s="864">
        <v>0</v>
      </c>
      <c r="CK59" s="865">
        <v>0</v>
      </c>
      <c r="CL59" s="864">
        <v>0</v>
      </c>
      <c r="CM59" s="865">
        <v>0</v>
      </c>
      <c r="CN59" s="866">
        <v>0</v>
      </c>
      <c r="CO59" s="815"/>
      <c r="CP59" s="1145"/>
      <c r="CQ59" s="815"/>
      <c r="CR59" s="863">
        <v>0</v>
      </c>
      <c r="CS59" s="864">
        <v>0</v>
      </c>
      <c r="CT59" s="865">
        <v>0</v>
      </c>
      <c r="CU59" s="864">
        <v>0</v>
      </c>
      <c r="CV59" s="865">
        <v>0</v>
      </c>
      <c r="CW59" s="864">
        <v>0</v>
      </c>
      <c r="CX59" s="865">
        <v>0</v>
      </c>
      <c r="CY59" s="864">
        <v>0</v>
      </c>
      <c r="CZ59" s="865">
        <v>0</v>
      </c>
      <c r="DA59" s="864">
        <v>0</v>
      </c>
      <c r="DB59" s="865">
        <v>0</v>
      </c>
      <c r="DC59" s="864">
        <v>0</v>
      </c>
      <c r="DD59" s="865">
        <v>0</v>
      </c>
      <c r="DE59" s="864">
        <v>0</v>
      </c>
      <c r="DF59" s="865">
        <v>0</v>
      </c>
      <c r="DG59" s="864">
        <v>0</v>
      </c>
      <c r="DH59" s="865">
        <v>0</v>
      </c>
      <c r="DI59" s="864">
        <v>0</v>
      </c>
      <c r="DJ59" s="865">
        <v>0</v>
      </c>
      <c r="DK59" s="864">
        <v>0</v>
      </c>
      <c r="DL59" s="865">
        <v>0</v>
      </c>
      <c r="DM59" s="864">
        <v>0</v>
      </c>
      <c r="DN59" s="865">
        <v>0</v>
      </c>
      <c r="DO59" s="864">
        <v>0</v>
      </c>
      <c r="DP59" s="865">
        <v>0</v>
      </c>
      <c r="DQ59" s="866">
        <v>0</v>
      </c>
      <c r="DR59" s="815"/>
      <c r="DS59" s="1147"/>
      <c r="DT59" s="815"/>
      <c r="DU59" s="1149"/>
    </row>
    <row r="60" spans="1:125" outlineLevel="1">
      <c r="A60" s="813" t="str">
        <f t="shared" si="0"/>
        <v>53Loblaw P4P Conservation Fund Pilot Program</v>
      </c>
      <c r="C60" s="849">
        <v>53</v>
      </c>
      <c r="D60" s="850" t="s">
        <v>1206</v>
      </c>
      <c r="E60" s="851">
        <v>2015</v>
      </c>
      <c r="G60" s="857">
        <v>0</v>
      </c>
      <c r="H60" s="858">
        <v>0</v>
      </c>
      <c r="I60" s="859">
        <v>0</v>
      </c>
      <c r="J60" s="858">
        <v>0</v>
      </c>
      <c r="K60" s="859">
        <v>0</v>
      </c>
      <c r="L60" s="858">
        <v>0</v>
      </c>
      <c r="M60" s="859">
        <v>0</v>
      </c>
      <c r="N60" s="858">
        <v>0</v>
      </c>
      <c r="O60" s="859">
        <v>0</v>
      </c>
      <c r="P60" s="858">
        <v>0</v>
      </c>
      <c r="Q60" s="859">
        <v>0</v>
      </c>
      <c r="R60" s="858">
        <v>0</v>
      </c>
      <c r="S60" s="859">
        <v>0</v>
      </c>
      <c r="T60" s="858">
        <v>0</v>
      </c>
      <c r="U60" s="859">
        <v>0</v>
      </c>
      <c r="V60" s="858">
        <v>0</v>
      </c>
      <c r="W60" s="859">
        <v>0</v>
      </c>
      <c r="X60" s="858">
        <v>0</v>
      </c>
      <c r="Y60" s="859">
        <v>0</v>
      </c>
      <c r="Z60" s="858">
        <v>0</v>
      </c>
      <c r="AA60" s="859">
        <v>0</v>
      </c>
      <c r="AB60" s="858">
        <v>0</v>
      </c>
      <c r="AC60" s="859">
        <v>0</v>
      </c>
      <c r="AD60" s="858">
        <v>0</v>
      </c>
      <c r="AE60" s="859">
        <v>0</v>
      </c>
      <c r="AF60" s="860">
        <v>0</v>
      </c>
      <c r="AG60" s="815"/>
      <c r="AH60" s="1155"/>
      <c r="AI60" s="815"/>
      <c r="AJ60" s="857">
        <v>0</v>
      </c>
      <c r="AK60" s="858">
        <v>0</v>
      </c>
      <c r="AL60" s="859">
        <v>0</v>
      </c>
      <c r="AM60" s="858">
        <v>0</v>
      </c>
      <c r="AN60" s="859">
        <v>0</v>
      </c>
      <c r="AO60" s="858">
        <v>0</v>
      </c>
      <c r="AP60" s="859">
        <v>0</v>
      </c>
      <c r="AQ60" s="858">
        <v>0</v>
      </c>
      <c r="AR60" s="859">
        <v>0</v>
      </c>
      <c r="AS60" s="858">
        <v>0</v>
      </c>
      <c r="AT60" s="859">
        <v>0</v>
      </c>
      <c r="AU60" s="858">
        <v>0</v>
      </c>
      <c r="AV60" s="859">
        <v>0</v>
      </c>
      <c r="AW60" s="858">
        <v>0</v>
      </c>
      <c r="AX60" s="859">
        <v>0</v>
      </c>
      <c r="AY60" s="858">
        <v>0</v>
      </c>
      <c r="AZ60" s="859">
        <v>0</v>
      </c>
      <c r="BA60" s="858">
        <v>0</v>
      </c>
      <c r="BB60" s="859">
        <v>0</v>
      </c>
      <c r="BC60" s="858">
        <v>0</v>
      </c>
      <c r="BD60" s="859">
        <v>0</v>
      </c>
      <c r="BE60" s="858">
        <v>0</v>
      </c>
      <c r="BF60" s="859">
        <v>0</v>
      </c>
      <c r="BG60" s="858">
        <v>0</v>
      </c>
      <c r="BH60" s="859">
        <v>0</v>
      </c>
      <c r="BI60" s="860">
        <v>0</v>
      </c>
      <c r="BJ60" s="815"/>
      <c r="BK60" s="1157"/>
      <c r="BL60" s="815"/>
      <c r="BM60" s="1143"/>
      <c r="BN60" s="815"/>
      <c r="BO60" s="857">
        <v>0</v>
      </c>
      <c r="BP60" s="858">
        <v>0</v>
      </c>
      <c r="BQ60" s="859">
        <v>0</v>
      </c>
      <c r="BR60" s="858">
        <v>0</v>
      </c>
      <c r="BS60" s="859">
        <v>0</v>
      </c>
      <c r="BT60" s="858">
        <v>0</v>
      </c>
      <c r="BU60" s="859">
        <v>0</v>
      </c>
      <c r="BV60" s="858">
        <v>0</v>
      </c>
      <c r="BW60" s="859">
        <v>0</v>
      </c>
      <c r="BX60" s="858">
        <v>0</v>
      </c>
      <c r="BY60" s="859">
        <v>0</v>
      </c>
      <c r="BZ60" s="858">
        <v>0</v>
      </c>
      <c r="CA60" s="859">
        <v>0</v>
      </c>
      <c r="CB60" s="858">
        <v>0</v>
      </c>
      <c r="CC60" s="859">
        <v>0</v>
      </c>
      <c r="CD60" s="858">
        <v>0</v>
      </c>
      <c r="CE60" s="859">
        <v>0</v>
      </c>
      <c r="CF60" s="858">
        <v>0</v>
      </c>
      <c r="CG60" s="859">
        <v>0</v>
      </c>
      <c r="CH60" s="858">
        <v>0</v>
      </c>
      <c r="CI60" s="859">
        <v>0</v>
      </c>
      <c r="CJ60" s="858">
        <v>0</v>
      </c>
      <c r="CK60" s="859">
        <v>0</v>
      </c>
      <c r="CL60" s="858">
        <v>0</v>
      </c>
      <c r="CM60" s="859">
        <v>0</v>
      </c>
      <c r="CN60" s="860">
        <v>0</v>
      </c>
      <c r="CO60" s="815"/>
      <c r="CP60" s="1145"/>
      <c r="CQ60" s="815"/>
      <c r="CR60" s="857">
        <v>0</v>
      </c>
      <c r="CS60" s="858">
        <v>0</v>
      </c>
      <c r="CT60" s="859">
        <v>0</v>
      </c>
      <c r="CU60" s="858">
        <v>0</v>
      </c>
      <c r="CV60" s="859">
        <v>0</v>
      </c>
      <c r="CW60" s="858">
        <v>0</v>
      </c>
      <c r="CX60" s="859">
        <v>0</v>
      </c>
      <c r="CY60" s="858">
        <v>0</v>
      </c>
      <c r="CZ60" s="859">
        <v>0</v>
      </c>
      <c r="DA60" s="858">
        <v>0</v>
      </c>
      <c r="DB60" s="859">
        <v>0</v>
      </c>
      <c r="DC60" s="858">
        <v>0</v>
      </c>
      <c r="DD60" s="859">
        <v>0</v>
      </c>
      <c r="DE60" s="858">
        <v>0</v>
      </c>
      <c r="DF60" s="859">
        <v>0</v>
      </c>
      <c r="DG60" s="858">
        <v>0</v>
      </c>
      <c r="DH60" s="859">
        <v>0</v>
      </c>
      <c r="DI60" s="858">
        <v>0</v>
      </c>
      <c r="DJ60" s="859">
        <v>0</v>
      </c>
      <c r="DK60" s="858">
        <v>0</v>
      </c>
      <c r="DL60" s="859">
        <v>0</v>
      </c>
      <c r="DM60" s="858">
        <v>0</v>
      </c>
      <c r="DN60" s="859">
        <v>0</v>
      </c>
      <c r="DO60" s="858">
        <v>0</v>
      </c>
      <c r="DP60" s="859">
        <v>0</v>
      </c>
      <c r="DQ60" s="860">
        <v>0</v>
      </c>
      <c r="DR60" s="815"/>
      <c r="DS60" s="1147"/>
      <c r="DT60" s="815"/>
      <c r="DU60" s="1149"/>
    </row>
    <row r="61" spans="1:125" outlineLevel="1">
      <c r="A61" s="813" t="str">
        <f t="shared" si="0"/>
        <v>54Ontario Clean Water Agency P4P Conservation Fund Pilot Program</v>
      </c>
      <c r="C61" s="842">
        <v>54</v>
      </c>
      <c r="D61" s="856" t="s">
        <v>1207</v>
      </c>
      <c r="E61" s="844">
        <v>2015</v>
      </c>
      <c r="G61" s="863">
        <v>0</v>
      </c>
      <c r="H61" s="864">
        <v>0</v>
      </c>
      <c r="I61" s="865">
        <v>0</v>
      </c>
      <c r="J61" s="864">
        <v>0</v>
      </c>
      <c r="K61" s="865">
        <v>0</v>
      </c>
      <c r="L61" s="864">
        <v>0</v>
      </c>
      <c r="M61" s="865">
        <v>0</v>
      </c>
      <c r="N61" s="864">
        <v>0</v>
      </c>
      <c r="O61" s="865">
        <v>0</v>
      </c>
      <c r="P61" s="864">
        <v>0</v>
      </c>
      <c r="Q61" s="865">
        <v>0</v>
      </c>
      <c r="R61" s="864">
        <v>0</v>
      </c>
      <c r="S61" s="865">
        <v>0</v>
      </c>
      <c r="T61" s="864">
        <v>0</v>
      </c>
      <c r="U61" s="865">
        <v>0</v>
      </c>
      <c r="V61" s="864">
        <v>0</v>
      </c>
      <c r="W61" s="865">
        <v>0</v>
      </c>
      <c r="X61" s="864">
        <v>0</v>
      </c>
      <c r="Y61" s="865">
        <v>0</v>
      </c>
      <c r="Z61" s="864">
        <v>0</v>
      </c>
      <c r="AA61" s="865">
        <v>0</v>
      </c>
      <c r="AB61" s="864">
        <v>0</v>
      </c>
      <c r="AC61" s="865">
        <v>0</v>
      </c>
      <c r="AD61" s="864">
        <v>0</v>
      </c>
      <c r="AE61" s="865">
        <v>0</v>
      </c>
      <c r="AF61" s="866">
        <v>0</v>
      </c>
      <c r="AG61" s="815"/>
      <c r="AH61" s="1155"/>
      <c r="AI61" s="815"/>
      <c r="AJ61" s="863">
        <v>0</v>
      </c>
      <c r="AK61" s="864">
        <v>0</v>
      </c>
      <c r="AL61" s="865">
        <v>0</v>
      </c>
      <c r="AM61" s="864">
        <v>0</v>
      </c>
      <c r="AN61" s="865">
        <v>0</v>
      </c>
      <c r="AO61" s="864">
        <v>0</v>
      </c>
      <c r="AP61" s="865">
        <v>0</v>
      </c>
      <c r="AQ61" s="864">
        <v>0</v>
      </c>
      <c r="AR61" s="865">
        <v>0</v>
      </c>
      <c r="AS61" s="864">
        <v>0</v>
      </c>
      <c r="AT61" s="865">
        <v>0</v>
      </c>
      <c r="AU61" s="864">
        <v>0</v>
      </c>
      <c r="AV61" s="865">
        <v>0</v>
      </c>
      <c r="AW61" s="864">
        <v>0</v>
      </c>
      <c r="AX61" s="865">
        <v>0</v>
      </c>
      <c r="AY61" s="864">
        <v>0</v>
      </c>
      <c r="AZ61" s="865">
        <v>0</v>
      </c>
      <c r="BA61" s="864">
        <v>0</v>
      </c>
      <c r="BB61" s="865">
        <v>0</v>
      </c>
      <c r="BC61" s="864">
        <v>0</v>
      </c>
      <c r="BD61" s="865">
        <v>0</v>
      </c>
      <c r="BE61" s="864">
        <v>0</v>
      </c>
      <c r="BF61" s="865">
        <v>0</v>
      </c>
      <c r="BG61" s="864">
        <v>0</v>
      </c>
      <c r="BH61" s="865">
        <v>0</v>
      </c>
      <c r="BI61" s="866">
        <v>0</v>
      </c>
      <c r="BJ61" s="815"/>
      <c r="BK61" s="1157"/>
      <c r="BL61" s="815"/>
      <c r="BM61" s="1143"/>
      <c r="BN61" s="815"/>
      <c r="BO61" s="863">
        <v>0</v>
      </c>
      <c r="BP61" s="864">
        <v>0</v>
      </c>
      <c r="BQ61" s="865">
        <v>0</v>
      </c>
      <c r="BR61" s="864">
        <v>0</v>
      </c>
      <c r="BS61" s="865">
        <v>0</v>
      </c>
      <c r="BT61" s="864">
        <v>0</v>
      </c>
      <c r="BU61" s="865">
        <v>0</v>
      </c>
      <c r="BV61" s="864">
        <v>0</v>
      </c>
      <c r="BW61" s="865">
        <v>0</v>
      </c>
      <c r="BX61" s="864">
        <v>0</v>
      </c>
      <c r="BY61" s="865">
        <v>0</v>
      </c>
      <c r="BZ61" s="864">
        <v>0</v>
      </c>
      <c r="CA61" s="865">
        <v>0</v>
      </c>
      <c r="CB61" s="864">
        <v>0</v>
      </c>
      <c r="CC61" s="865">
        <v>0</v>
      </c>
      <c r="CD61" s="864">
        <v>0</v>
      </c>
      <c r="CE61" s="865">
        <v>0</v>
      </c>
      <c r="CF61" s="864">
        <v>0</v>
      </c>
      <c r="CG61" s="865">
        <v>0</v>
      </c>
      <c r="CH61" s="864">
        <v>0</v>
      </c>
      <c r="CI61" s="865">
        <v>0</v>
      </c>
      <c r="CJ61" s="864">
        <v>0</v>
      </c>
      <c r="CK61" s="865">
        <v>0</v>
      </c>
      <c r="CL61" s="864">
        <v>0</v>
      </c>
      <c r="CM61" s="865">
        <v>0</v>
      </c>
      <c r="CN61" s="866">
        <v>0</v>
      </c>
      <c r="CO61" s="815"/>
      <c r="CP61" s="1145"/>
      <c r="CQ61" s="815"/>
      <c r="CR61" s="863">
        <v>0</v>
      </c>
      <c r="CS61" s="864">
        <v>0</v>
      </c>
      <c r="CT61" s="865">
        <v>0</v>
      </c>
      <c r="CU61" s="864">
        <v>0</v>
      </c>
      <c r="CV61" s="865">
        <v>0</v>
      </c>
      <c r="CW61" s="864">
        <v>0</v>
      </c>
      <c r="CX61" s="865">
        <v>0</v>
      </c>
      <c r="CY61" s="864">
        <v>0</v>
      </c>
      <c r="CZ61" s="865">
        <v>0</v>
      </c>
      <c r="DA61" s="864">
        <v>0</v>
      </c>
      <c r="DB61" s="865">
        <v>0</v>
      </c>
      <c r="DC61" s="864">
        <v>0</v>
      </c>
      <c r="DD61" s="865">
        <v>0</v>
      </c>
      <c r="DE61" s="864">
        <v>0</v>
      </c>
      <c r="DF61" s="865">
        <v>0</v>
      </c>
      <c r="DG61" s="864">
        <v>0</v>
      </c>
      <c r="DH61" s="865">
        <v>0</v>
      </c>
      <c r="DI61" s="864">
        <v>0</v>
      </c>
      <c r="DJ61" s="865">
        <v>0</v>
      </c>
      <c r="DK61" s="864">
        <v>0</v>
      </c>
      <c r="DL61" s="865">
        <v>0</v>
      </c>
      <c r="DM61" s="864">
        <v>0</v>
      </c>
      <c r="DN61" s="865">
        <v>0</v>
      </c>
      <c r="DO61" s="864">
        <v>0</v>
      </c>
      <c r="DP61" s="865">
        <v>0</v>
      </c>
      <c r="DQ61" s="866">
        <v>0</v>
      </c>
      <c r="DR61" s="815"/>
      <c r="DS61" s="1147"/>
      <c r="DT61" s="815"/>
      <c r="DU61" s="1149"/>
    </row>
    <row r="62" spans="1:125" outlineLevel="1">
      <c r="A62" s="813" t="str">
        <f t="shared" si="0"/>
        <v>55Social Benchmarking Conservation Fund Pilot Program</v>
      </c>
      <c r="C62" s="849">
        <v>55</v>
      </c>
      <c r="D62" s="850" t="s">
        <v>1208</v>
      </c>
      <c r="E62" s="851">
        <v>2015</v>
      </c>
      <c r="G62" s="857">
        <v>0</v>
      </c>
      <c r="H62" s="858">
        <v>0</v>
      </c>
      <c r="I62" s="859">
        <v>0</v>
      </c>
      <c r="J62" s="858">
        <v>0</v>
      </c>
      <c r="K62" s="859">
        <v>0</v>
      </c>
      <c r="L62" s="858">
        <v>0</v>
      </c>
      <c r="M62" s="859">
        <v>0</v>
      </c>
      <c r="N62" s="858">
        <v>0</v>
      </c>
      <c r="O62" s="859">
        <v>0</v>
      </c>
      <c r="P62" s="858">
        <v>0</v>
      </c>
      <c r="Q62" s="859">
        <v>0</v>
      </c>
      <c r="R62" s="858">
        <v>0</v>
      </c>
      <c r="S62" s="859">
        <v>0</v>
      </c>
      <c r="T62" s="858">
        <v>0</v>
      </c>
      <c r="U62" s="859">
        <v>0</v>
      </c>
      <c r="V62" s="858">
        <v>0</v>
      </c>
      <c r="W62" s="859">
        <v>0</v>
      </c>
      <c r="X62" s="858">
        <v>0</v>
      </c>
      <c r="Y62" s="859">
        <v>0</v>
      </c>
      <c r="Z62" s="858">
        <v>0</v>
      </c>
      <c r="AA62" s="859">
        <v>0</v>
      </c>
      <c r="AB62" s="858">
        <v>0</v>
      </c>
      <c r="AC62" s="859">
        <v>0</v>
      </c>
      <c r="AD62" s="858">
        <v>0</v>
      </c>
      <c r="AE62" s="859">
        <v>0</v>
      </c>
      <c r="AF62" s="860">
        <v>0</v>
      </c>
      <c r="AG62" s="815"/>
      <c r="AH62" s="1155"/>
      <c r="AI62" s="815"/>
      <c r="AJ62" s="857">
        <v>0</v>
      </c>
      <c r="AK62" s="858">
        <v>0</v>
      </c>
      <c r="AL62" s="859">
        <v>0</v>
      </c>
      <c r="AM62" s="858">
        <v>0</v>
      </c>
      <c r="AN62" s="859">
        <v>0</v>
      </c>
      <c r="AO62" s="858">
        <v>0</v>
      </c>
      <c r="AP62" s="859">
        <v>0</v>
      </c>
      <c r="AQ62" s="858">
        <v>0</v>
      </c>
      <c r="AR62" s="859">
        <v>0</v>
      </c>
      <c r="AS62" s="858">
        <v>0</v>
      </c>
      <c r="AT62" s="859">
        <v>0</v>
      </c>
      <c r="AU62" s="858">
        <v>0</v>
      </c>
      <c r="AV62" s="859">
        <v>0</v>
      </c>
      <c r="AW62" s="858">
        <v>0</v>
      </c>
      <c r="AX62" s="859">
        <v>0</v>
      </c>
      <c r="AY62" s="858">
        <v>0</v>
      </c>
      <c r="AZ62" s="859">
        <v>0</v>
      </c>
      <c r="BA62" s="858">
        <v>0</v>
      </c>
      <c r="BB62" s="859">
        <v>0</v>
      </c>
      <c r="BC62" s="858">
        <v>0</v>
      </c>
      <c r="BD62" s="859">
        <v>0</v>
      </c>
      <c r="BE62" s="858">
        <v>0</v>
      </c>
      <c r="BF62" s="859">
        <v>0</v>
      </c>
      <c r="BG62" s="858">
        <v>0</v>
      </c>
      <c r="BH62" s="859">
        <v>0</v>
      </c>
      <c r="BI62" s="860">
        <v>0</v>
      </c>
      <c r="BJ62" s="815"/>
      <c r="BK62" s="1157"/>
      <c r="BL62" s="815"/>
      <c r="BM62" s="1143"/>
      <c r="BN62" s="815"/>
      <c r="BO62" s="857">
        <v>0</v>
      </c>
      <c r="BP62" s="858">
        <v>0</v>
      </c>
      <c r="BQ62" s="859">
        <v>0</v>
      </c>
      <c r="BR62" s="858">
        <v>0</v>
      </c>
      <c r="BS62" s="859">
        <v>0</v>
      </c>
      <c r="BT62" s="858">
        <v>0</v>
      </c>
      <c r="BU62" s="859">
        <v>0</v>
      </c>
      <c r="BV62" s="858">
        <v>0</v>
      </c>
      <c r="BW62" s="859">
        <v>0</v>
      </c>
      <c r="BX62" s="858">
        <v>0</v>
      </c>
      <c r="BY62" s="859">
        <v>0</v>
      </c>
      <c r="BZ62" s="858">
        <v>0</v>
      </c>
      <c r="CA62" s="859">
        <v>0</v>
      </c>
      <c r="CB62" s="858">
        <v>0</v>
      </c>
      <c r="CC62" s="859">
        <v>0</v>
      </c>
      <c r="CD62" s="858">
        <v>0</v>
      </c>
      <c r="CE62" s="859">
        <v>0</v>
      </c>
      <c r="CF62" s="858">
        <v>0</v>
      </c>
      <c r="CG62" s="859">
        <v>0</v>
      </c>
      <c r="CH62" s="858">
        <v>0</v>
      </c>
      <c r="CI62" s="859">
        <v>0</v>
      </c>
      <c r="CJ62" s="858">
        <v>0</v>
      </c>
      <c r="CK62" s="859">
        <v>0</v>
      </c>
      <c r="CL62" s="858">
        <v>0</v>
      </c>
      <c r="CM62" s="859">
        <v>0</v>
      </c>
      <c r="CN62" s="860">
        <v>0</v>
      </c>
      <c r="CO62" s="815"/>
      <c r="CP62" s="1145"/>
      <c r="CQ62" s="815"/>
      <c r="CR62" s="857">
        <v>0</v>
      </c>
      <c r="CS62" s="858">
        <v>0</v>
      </c>
      <c r="CT62" s="859">
        <v>0</v>
      </c>
      <c r="CU62" s="858">
        <v>0</v>
      </c>
      <c r="CV62" s="859">
        <v>0</v>
      </c>
      <c r="CW62" s="858">
        <v>0</v>
      </c>
      <c r="CX62" s="859">
        <v>0</v>
      </c>
      <c r="CY62" s="858">
        <v>0</v>
      </c>
      <c r="CZ62" s="859">
        <v>0</v>
      </c>
      <c r="DA62" s="858">
        <v>0</v>
      </c>
      <c r="DB62" s="859">
        <v>0</v>
      </c>
      <c r="DC62" s="858">
        <v>0</v>
      </c>
      <c r="DD62" s="859">
        <v>0</v>
      </c>
      <c r="DE62" s="858">
        <v>0</v>
      </c>
      <c r="DF62" s="859">
        <v>0</v>
      </c>
      <c r="DG62" s="858">
        <v>0</v>
      </c>
      <c r="DH62" s="859">
        <v>0</v>
      </c>
      <c r="DI62" s="858">
        <v>0</v>
      </c>
      <c r="DJ62" s="859">
        <v>0</v>
      </c>
      <c r="DK62" s="858">
        <v>0</v>
      </c>
      <c r="DL62" s="859">
        <v>0</v>
      </c>
      <c r="DM62" s="858">
        <v>0</v>
      </c>
      <c r="DN62" s="859">
        <v>0</v>
      </c>
      <c r="DO62" s="858">
        <v>0</v>
      </c>
      <c r="DP62" s="859">
        <v>0</v>
      </c>
      <c r="DQ62" s="860">
        <v>0</v>
      </c>
      <c r="DR62" s="815"/>
      <c r="DS62" s="1147"/>
      <c r="DT62" s="815"/>
      <c r="DU62" s="1149"/>
    </row>
    <row r="63" spans="1:125" outlineLevel="1">
      <c r="A63" s="813" t="str">
        <f t="shared" si="0"/>
        <v>56Strategic Energy Group Conservation Fund Pilot Program</v>
      </c>
      <c r="C63" s="867">
        <v>56</v>
      </c>
      <c r="D63" s="921" t="s">
        <v>1209</v>
      </c>
      <c r="E63" s="869">
        <v>2015</v>
      </c>
      <c r="G63" s="928">
        <v>0</v>
      </c>
      <c r="H63" s="929">
        <v>0</v>
      </c>
      <c r="I63" s="930">
        <v>0</v>
      </c>
      <c r="J63" s="929">
        <v>0</v>
      </c>
      <c r="K63" s="930">
        <v>0</v>
      </c>
      <c r="L63" s="929">
        <v>0</v>
      </c>
      <c r="M63" s="930">
        <v>0</v>
      </c>
      <c r="N63" s="929">
        <v>0</v>
      </c>
      <c r="O63" s="930">
        <v>0</v>
      </c>
      <c r="P63" s="929">
        <v>0</v>
      </c>
      <c r="Q63" s="930">
        <v>0</v>
      </c>
      <c r="R63" s="929">
        <v>0</v>
      </c>
      <c r="S63" s="930">
        <v>0</v>
      </c>
      <c r="T63" s="929">
        <v>0</v>
      </c>
      <c r="U63" s="930">
        <v>0</v>
      </c>
      <c r="V63" s="929">
        <v>0</v>
      </c>
      <c r="W63" s="930">
        <v>0</v>
      </c>
      <c r="X63" s="929">
        <v>0</v>
      </c>
      <c r="Y63" s="930">
        <v>0</v>
      </c>
      <c r="Z63" s="929">
        <v>0</v>
      </c>
      <c r="AA63" s="930">
        <v>0</v>
      </c>
      <c r="AB63" s="929">
        <v>0</v>
      </c>
      <c r="AC63" s="930">
        <v>0</v>
      </c>
      <c r="AD63" s="929">
        <v>0</v>
      </c>
      <c r="AE63" s="930">
        <v>0</v>
      </c>
      <c r="AF63" s="931">
        <v>0</v>
      </c>
      <c r="AG63" s="815"/>
      <c r="AH63" s="1155"/>
      <c r="AI63" s="815"/>
      <c r="AJ63" s="928">
        <v>0</v>
      </c>
      <c r="AK63" s="929">
        <v>0</v>
      </c>
      <c r="AL63" s="930">
        <v>0</v>
      </c>
      <c r="AM63" s="929">
        <v>0</v>
      </c>
      <c r="AN63" s="930">
        <v>0</v>
      </c>
      <c r="AO63" s="929">
        <v>0</v>
      </c>
      <c r="AP63" s="930">
        <v>0</v>
      </c>
      <c r="AQ63" s="929">
        <v>0</v>
      </c>
      <c r="AR63" s="930">
        <v>0</v>
      </c>
      <c r="AS63" s="929">
        <v>0</v>
      </c>
      <c r="AT63" s="930">
        <v>0</v>
      </c>
      <c r="AU63" s="929">
        <v>0</v>
      </c>
      <c r="AV63" s="930">
        <v>0</v>
      </c>
      <c r="AW63" s="929">
        <v>0</v>
      </c>
      <c r="AX63" s="930">
        <v>0</v>
      </c>
      <c r="AY63" s="929">
        <v>0</v>
      </c>
      <c r="AZ63" s="930">
        <v>0</v>
      </c>
      <c r="BA63" s="929">
        <v>0</v>
      </c>
      <c r="BB63" s="930">
        <v>0</v>
      </c>
      <c r="BC63" s="929">
        <v>0</v>
      </c>
      <c r="BD63" s="930">
        <v>0</v>
      </c>
      <c r="BE63" s="929">
        <v>0</v>
      </c>
      <c r="BF63" s="930">
        <v>0</v>
      </c>
      <c r="BG63" s="929">
        <v>0</v>
      </c>
      <c r="BH63" s="930">
        <v>0</v>
      </c>
      <c r="BI63" s="931">
        <v>0</v>
      </c>
      <c r="BJ63" s="815"/>
      <c r="BK63" s="1157"/>
      <c r="BL63" s="815"/>
      <c r="BM63" s="1143"/>
      <c r="BN63" s="815"/>
      <c r="BO63" s="928">
        <v>0</v>
      </c>
      <c r="BP63" s="929">
        <v>0</v>
      </c>
      <c r="BQ63" s="930">
        <v>0</v>
      </c>
      <c r="BR63" s="929">
        <v>0</v>
      </c>
      <c r="BS63" s="930">
        <v>0</v>
      </c>
      <c r="BT63" s="929">
        <v>0</v>
      </c>
      <c r="BU63" s="930">
        <v>0</v>
      </c>
      <c r="BV63" s="929">
        <v>0</v>
      </c>
      <c r="BW63" s="930">
        <v>0</v>
      </c>
      <c r="BX63" s="929">
        <v>0</v>
      </c>
      <c r="BY63" s="930">
        <v>0</v>
      </c>
      <c r="BZ63" s="929">
        <v>0</v>
      </c>
      <c r="CA63" s="930">
        <v>0</v>
      </c>
      <c r="CB63" s="929">
        <v>0</v>
      </c>
      <c r="CC63" s="930">
        <v>0</v>
      </c>
      <c r="CD63" s="929">
        <v>0</v>
      </c>
      <c r="CE63" s="930">
        <v>0</v>
      </c>
      <c r="CF63" s="929">
        <v>0</v>
      </c>
      <c r="CG63" s="930">
        <v>0</v>
      </c>
      <c r="CH63" s="929">
        <v>0</v>
      </c>
      <c r="CI63" s="930">
        <v>0</v>
      </c>
      <c r="CJ63" s="929">
        <v>0</v>
      </c>
      <c r="CK63" s="930">
        <v>0</v>
      </c>
      <c r="CL63" s="929">
        <v>0</v>
      </c>
      <c r="CM63" s="930">
        <v>0</v>
      </c>
      <c r="CN63" s="931">
        <v>0</v>
      </c>
      <c r="CO63" s="815"/>
      <c r="CP63" s="1145"/>
      <c r="CQ63" s="815"/>
      <c r="CR63" s="928">
        <v>0</v>
      </c>
      <c r="CS63" s="929">
        <v>0</v>
      </c>
      <c r="CT63" s="930">
        <v>0</v>
      </c>
      <c r="CU63" s="929">
        <v>0</v>
      </c>
      <c r="CV63" s="930">
        <v>0</v>
      </c>
      <c r="CW63" s="929">
        <v>0</v>
      </c>
      <c r="CX63" s="930">
        <v>0</v>
      </c>
      <c r="CY63" s="929">
        <v>0</v>
      </c>
      <c r="CZ63" s="930">
        <v>0</v>
      </c>
      <c r="DA63" s="929">
        <v>0</v>
      </c>
      <c r="DB63" s="930">
        <v>0</v>
      </c>
      <c r="DC63" s="929">
        <v>0</v>
      </c>
      <c r="DD63" s="930">
        <v>0</v>
      </c>
      <c r="DE63" s="929">
        <v>0</v>
      </c>
      <c r="DF63" s="930">
        <v>0</v>
      </c>
      <c r="DG63" s="929">
        <v>0</v>
      </c>
      <c r="DH63" s="930">
        <v>0</v>
      </c>
      <c r="DI63" s="929">
        <v>0</v>
      </c>
      <c r="DJ63" s="930">
        <v>0</v>
      </c>
      <c r="DK63" s="929">
        <v>0</v>
      </c>
      <c r="DL63" s="930">
        <v>0</v>
      </c>
      <c r="DM63" s="929">
        <v>0</v>
      </c>
      <c r="DN63" s="930">
        <v>0</v>
      </c>
      <c r="DO63" s="929">
        <v>0</v>
      </c>
      <c r="DP63" s="930">
        <v>0</v>
      </c>
      <c r="DQ63" s="931">
        <v>0</v>
      </c>
      <c r="DR63" s="815"/>
      <c r="DS63" s="1147"/>
      <c r="DT63" s="815"/>
      <c r="DU63" s="1149"/>
    </row>
    <row r="64" spans="1:125" outlineLevel="1">
      <c r="A64" s="813" t="str">
        <f t="shared" si="0"/>
        <v>57Appliance Retirement Initiative</v>
      </c>
      <c r="C64" s="835">
        <v>57</v>
      </c>
      <c r="D64" s="836" t="s">
        <v>97</v>
      </c>
      <c r="E64" s="837">
        <v>2015</v>
      </c>
      <c r="G64" s="838">
        <v>39293</v>
      </c>
      <c r="H64" s="839">
        <v>39293</v>
      </c>
      <c r="I64" s="840">
        <v>39293</v>
      </c>
      <c r="J64" s="839">
        <v>39021</v>
      </c>
      <c r="K64" s="840">
        <v>25361</v>
      </c>
      <c r="L64" s="839">
        <v>0</v>
      </c>
      <c r="M64" s="840">
        <v>0</v>
      </c>
      <c r="N64" s="839">
        <v>0</v>
      </c>
      <c r="O64" s="840">
        <v>0</v>
      </c>
      <c r="P64" s="839">
        <v>0</v>
      </c>
      <c r="Q64" s="840">
        <v>0</v>
      </c>
      <c r="R64" s="839">
        <v>0</v>
      </c>
      <c r="S64" s="840">
        <v>0</v>
      </c>
      <c r="T64" s="839">
        <v>0</v>
      </c>
      <c r="U64" s="840">
        <v>0</v>
      </c>
      <c r="V64" s="839">
        <v>0</v>
      </c>
      <c r="W64" s="840">
        <v>0</v>
      </c>
      <c r="X64" s="839">
        <v>0</v>
      </c>
      <c r="Y64" s="840">
        <v>0</v>
      </c>
      <c r="Z64" s="839">
        <v>0</v>
      </c>
      <c r="AA64" s="840">
        <v>0</v>
      </c>
      <c r="AB64" s="839">
        <v>0</v>
      </c>
      <c r="AC64" s="840">
        <v>0</v>
      </c>
      <c r="AD64" s="839">
        <v>0</v>
      </c>
      <c r="AE64" s="840">
        <v>0</v>
      </c>
      <c r="AF64" s="841">
        <v>0</v>
      </c>
      <c r="AG64" s="815"/>
      <c r="AH64" s="1155"/>
      <c r="AI64" s="815"/>
      <c r="AJ64" s="838">
        <v>6</v>
      </c>
      <c r="AK64" s="839">
        <v>6</v>
      </c>
      <c r="AL64" s="840">
        <v>6</v>
      </c>
      <c r="AM64" s="839">
        <v>6</v>
      </c>
      <c r="AN64" s="840">
        <v>4</v>
      </c>
      <c r="AO64" s="839">
        <v>0</v>
      </c>
      <c r="AP64" s="840">
        <v>0</v>
      </c>
      <c r="AQ64" s="839">
        <v>0</v>
      </c>
      <c r="AR64" s="840">
        <v>0</v>
      </c>
      <c r="AS64" s="839">
        <v>0</v>
      </c>
      <c r="AT64" s="840">
        <v>0</v>
      </c>
      <c r="AU64" s="839">
        <v>0</v>
      </c>
      <c r="AV64" s="840">
        <v>0</v>
      </c>
      <c r="AW64" s="839">
        <v>0</v>
      </c>
      <c r="AX64" s="840">
        <v>0</v>
      </c>
      <c r="AY64" s="839">
        <v>0</v>
      </c>
      <c r="AZ64" s="840">
        <v>0</v>
      </c>
      <c r="BA64" s="839">
        <v>0</v>
      </c>
      <c r="BB64" s="840">
        <v>0</v>
      </c>
      <c r="BC64" s="839">
        <v>0</v>
      </c>
      <c r="BD64" s="840">
        <v>0</v>
      </c>
      <c r="BE64" s="839">
        <v>0</v>
      </c>
      <c r="BF64" s="840">
        <v>0</v>
      </c>
      <c r="BG64" s="839">
        <v>0</v>
      </c>
      <c r="BH64" s="840">
        <v>0</v>
      </c>
      <c r="BI64" s="841">
        <v>0</v>
      </c>
      <c r="BJ64" s="815"/>
      <c r="BK64" s="1157"/>
      <c r="BL64" s="815"/>
      <c r="BM64" s="1143"/>
      <c r="BN64" s="815"/>
      <c r="BO64" s="838">
        <v>18525</v>
      </c>
      <c r="BP64" s="839">
        <v>18525</v>
      </c>
      <c r="BQ64" s="840">
        <v>18525</v>
      </c>
      <c r="BR64" s="839">
        <v>18421</v>
      </c>
      <c r="BS64" s="840">
        <v>11802</v>
      </c>
      <c r="BT64" s="839">
        <v>0</v>
      </c>
      <c r="BU64" s="840">
        <v>0</v>
      </c>
      <c r="BV64" s="839">
        <v>0</v>
      </c>
      <c r="BW64" s="840">
        <v>0</v>
      </c>
      <c r="BX64" s="839">
        <v>0</v>
      </c>
      <c r="BY64" s="840">
        <v>0</v>
      </c>
      <c r="BZ64" s="839">
        <v>0</v>
      </c>
      <c r="CA64" s="840">
        <v>0</v>
      </c>
      <c r="CB64" s="839">
        <v>0</v>
      </c>
      <c r="CC64" s="840">
        <v>0</v>
      </c>
      <c r="CD64" s="839">
        <v>0</v>
      </c>
      <c r="CE64" s="840">
        <v>0</v>
      </c>
      <c r="CF64" s="839">
        <v>0</v>
      </c>
      <c r="CG64" s="840">
        <v>0</v>
      </c>
      <c r="CH64" s="839">
        <v>0</v>
      </c>
      <c r="CI64" s="840">
        <v>0</v>
      </c>
      <c r="CJ64" s="839">
        <v>0</v>
      </c>
      <c r="CK64" s="840">
        <v>0</v>
      </c>
      <c r="CL64" s="839">
        <v>0</v>
      </c>
      <c r="CM64" s="840">
        <v>0</v>
      </c>
      <c r="CN64" s="841">
        <v>0</v>
      </c>
      <c r="CO64" s="815"/>
      <c r="CP64" s="1145"/>
      <c r="CQ64" s="815"/>
      <c r="CR64" s="838">
        <v>3</v>
      </c>
      <c r="CS64" s="839">
        <v>3</v>
      </c>
      <c r="CT64" s="840">
        <v>3</v>
      </c>
      <c r="CU64" s="839">
        <v>3</v>
      </c>
      <c r="CV64" s="840">
        <v>2</v>
      </c>
      <c r="CW64" s="839">
        <v>0</v>
      </c>
      <c r="CX64" s="840">
        <v>0</v>
      </c>
      <c r="CY64" s="839">
        <v>0</v>
      </c>
      <c r="CZ64" s="840">
        <v>0</v>
      </c>
      <c r="DA64" s="839">
        <v>0</v>
      </c>
      <c r="DB64" s="840">
        <v>0</v>
      </c>
      <c r="DC64" s="839">
        <v>0</v>
      </c>
      <c r="DD64" s="840">
        <v>0</v>
      </c>
      <c r="DE64" s="839">
        <v>0</v>
      </c>
      <c r="DF64" s="840">
        <v>0</v>
      </c>
      <c r="DG64" s="839">
        <v>0</v>
      </c>
      <c r="DH64" s="840">
        <v>0</v>
      </c>
      <c r="DI64" s="839">
        <v>0</v>
      </c>
      <c r="DJ64" s="840">
        <v>0</v>
      </c>
      <c r="DK64" s="839">
        <v>0</v>
      </c>
      <c r="DL64" s="840">
        <v>0</v>
      </c>
      <c r="DM64" s="839">
        <v>0</v>
      </c>
      <c r="DN64" s="840">
        <v>0</v>
      </c>
      <c r="DO64" s="839">
        <v>0</v>
      </c>
      <c r="DP64" s="840">
        <v>0</v>
      </c>
      <c r="DQ64" s="841">
        <v>0</v>
      </c>
      <c r="DR64" s="815"/>
      <c r="DS64" s="1147"/>
      <c r="DT64" s="815"/>
      <c r="DU64" s="1149"/>
    </row>
    <row r="65" spans="1:125" outlineLevel="1">
      <c r="A65" s="813" t="str">
        <f t="shared" si="0"/>
        <v>58Coupon Initiative</v>
      </c>
      <c r="C65" s="842">
        <v>58</v>
      </c>
      <c r="D65" s="856" t="s">
        <v>95</v>
      </c>
      <c r="E65" s="844">
        <v>2015</v>
      </c>
      <c r="G65" s="845">
        <v>125808</v>
      </c>
      <c r="H65" s="846">
        <v>124632</v>
      </c>
      <c r="I65" s="847">
        <v>124632</v>
      </c>
      <c r="J65" s="846">
        <v>124632</v>
      </c>
      <c r="K65" s="847">
        <v>124632</v>
      </c>
      <c r="L65" s="846">
        <v>124632</v>
      </c>
      <c r="M65" s="847">
        <v>124632</v>
      </c>
      <c r="N65" s="846">
        <v>124605</v>
      </c>
      <c r="O65" s="847">
        <v>124605</v>
      </c>
      <c r="P65" s="846">
        <v>124605</v>
      </c>
      <c r="Q65" s="847">
        <v>113932</v>
      </c>
      <c r="R65" s="846">
        <v>113388</v>
      </c>
      <c r="S65" s="847">
        <v>113388</v>
      </c>
      <c r="T65" s="846">
        <v>113023</v>
      </c>
      <c r="U65" s="847">
        <v>113023</v>
      </c>
      <c r="V65" s="846">
        <v>112976</v>
      </c>
      <c r="W65" s="847">
        <v>43964</v>
      </c>
      <c r="X65" s="846">
        <v>43964</v>
      </c>
      <c r="Y65" s="847">
        <v>43964</v>
      </c>
      <c r="Z65" s="846">
        <v>43964</v>
      </c>
      <c r="AA65" s="847">
        <v>0</v>
      </c>
      <c r="AB65" s="846">
        <v>0</v>
      </c>
      <c r="AC65" s="847">
        <v>0</v>
      </c>
      <c r="AD65" s="846">
        <v>0</v>
      </c>
      <c r="AE65" s="847">
        <v>0</v>
      </c>
      <c r="AF65" s="848">
        <v>0</v>
      </c>
      <c r="AG65" s="815"/>
      <c r="AH65" s="1155"/>
      <c r="AI65" s="815"/>
      <c r="AJ65" s="845">
        <v>8</v>
      </c>
      <c r="AK65" s="846">
        <v>8</v>
      </c>
      <c r="AL65" s="847">
        <v>8</v>
      </c>
      <c r="AM65" s="846">
        <v>8</v>
      </c>
      <c r="AN65" s="847">
        <v>8</v>
      </c>
      <c r="AO65" s="846">
        <v>8</v>
      </c>
      <c r="AP65" s="847">
        <v>8</v>
      </c>
      <c r="AQ65" s="846">
        <v>8</v>
      </c>
      <c r="AR65" s="847">
        <v>8</v>
      </c>
      <c r="AS65" s="846">
        <v>8</v>
      </c>
      <c r="AT65" s="847">
        <v>7</v>
      </c>
      <c r="AU65" s="846">
        <v>7</v>
      </c>
      <c r="AV65" s="847">
        <v>7</v>
      </c>
      <c r="AW65" s="846">
        <v>7</v>
      </c>
      <c r="AX65" s="847">
        <v>7</v>
      </c>
      <c r="AY65" s="846">
        <v>7</v>
      </c>
      <c r="AZ65" s="847">
        <v>3</v>
      </c>
      <c r="BA65" s="846">
        <v>3</v>
      </c>
      <c r="BB65" s="847">
        <v>3</v>
      </c>
      <c r="BC65" s="846">
        <v>3</v>
      </c>
      <c r="BD65" s="847">
        <v>0</v>
      </c>
      <c r="BE65" s="846">
        <v>0</v>
      </c>
      <c r="BF65" s="847">
        <v>0</v>
      </c>
      <c r="BG65" s="846">
        <v>0</v>
      </c>
      <c r="BH65" s="847">
        <v>0</v>
      </c>
      <c r="BI65" s="848">
        <v>0</v>
      </c>
      <c r="BJ65" s="815"/>
      <c r="BK65" s="1157"/>
      <c r="BL65" s="815"/>
      <c r="BM65" s="1143"/>
      <c r="BN65" s="815"/>
      <c r="BO65" s="845">
        <v>219006</v>
      </c>
      <c r="BP65" s="846">
        <v>216959</v>
      </c>
      <c r="BQ65" s="847">
        <v>216959</v>
      </c>
      <c r="BR65" s="846">
        <v>216959</v>
      </c>
      <c r="BS65" s="847">
        <v>216959</v>
      </c>
      <c r="BT65" s="846">
        <v>216959</v>
      </c>
      <c r="BU65" s="847">
        <v>216959</v>
      </c>
      <c r="BV65" s="846">
        <v>216913</v>
      </c>
      <c r="BW65" s="847">
        <v>216913</v>
      </c>
      <c r="BX65" s="846">
        <v>216913</v>
      </c>
      <c r="BY65" s="847">
        <v>198333</v>
      </c>
      <c r="BZ65" s="846">
        <v>197386</v>
      </c>
      <c r="CA65" s="847">
        <v>197386</v>
      </c>
      <c r="CB65" s="846">
        <v>196750</v>
      </c>
      <c r="CC65" s="847">
        <v>196750</v>
      </c>
      <c r="CD65" s="846">
        <v>196667</v>
      </c>
      <c r="CE65" s="847">
        <v>76533</v>
      </c>
      <c r="CF65" s="846">
        <v>76533</v>
      </c>
      <c r="CG65" s="847">
        <v>76533</v>
      </c>
      <c r="CH65" s="846">
        <v>76533</v>
      </c>
      <c r="CI65" s="847">
        <v>0</v>
      </c>
      <c r="CJ65" s="846">
        <v>0</v>
      </c>
      <c r="CK65" s="847">
        <v>0</v>
      </c>
      <c r="CL65" s="846">
        <v>0</v>
      </c>
      <c r="CM65" s="847">
        <v>0</v>
      </c>
      <c r="CN65" s="848">
        <v>0</v>
      </c>
      <c r="CO65" s="815"/>
      <c r="CP65" s="1145"/>
      <c r="CQ65" s="815"/>
      <c r="CR65" s="845">
        <v>14</v>
      </c>
      <c r="CS65" s="846">
        <v>14</v>
      </c>
      <c r="CT65" s="847">
        <v>14</v>
      </c>
      <c r="CU65" s="846">
        <v>14</v>
      </c>
      <c r="CV65" s="847">
        <v>14</v>
      </c>
      <c r="CW65" s="846">
        <v>14</v>
      </c>
      <c r="CX65" s="847">
        <v>14</v>
      </c>
      <c r="CY65" s="846">
        <v>14</v>
      </c>
      <c r="CZ65" s="847">
        <v>14</v>
      </c>
      <c r="DA65" s="846">
        <v>14</v>
      </c>
      <c r="DB65" s="847">
        <v>12</v>
      </c>
      <c r="DC65" s="846">
        <v>12</v>
      </c>
      <c r="DD65" s="847">
        <v>12</v>
      </c>
      <c r="DE65" s="846">
        <v>12</v>
      </c>
      <c r="DF65" s="847">
        <v>12</v>
      </c>
      <c r="DG65" s="846">
        <v>12</v>
      </c>
      <c r="DH65" s="847">
        <v>5</v>
      </c>
      <c r="DI65" s="846">
        <v>5</v>
      </c>
      <c r="DJ65" s="847">
        <v>5</v>
      </c>
      <c r="DK65" s="846">
        <v>5</v>
      </c>
      <c r="DL65" s="847">
        <v>0</v>
      </c>
      <c r="DM65" s="846">
        <v>0</v>
      </c>
      <c r="DN65" s="847">
        <v>0</v>
      </c>
      <c r="DO65" s="846">
        <v>0</v>
      </c>
      <c r="DP65" s="847">
        <v>0</v>
      </c>
      <c r="DQ65" s="848">
        <v>0</v>
      </c>
      <c r="DR65" s="815"/>
      <c r="DS65" s="1147"/>
      <c r="DT65" s="815"/>
      <c r="DU65" s="1149"/>
    </row>
    <row r="66" spans="1:125" outlineLevel="1">
      <c r="A66" s="813" t="str">
        <f t="shared" si="0"/>
        <v>59Bi-Annual Retailer Event Initiative</v>
      </c>
      <c r="C66" s="849">
        <v>59</v>
      </c>
      <c r="D66" s="850" t="s">
        <v>96</v>
      </c>
      <c r="E66" s="851">
        <v>2015</v>
      </c>
      <c r="G66" s="857">
        <v>358638</v>
      </c>
      <c r="H66" s="858">
        <v>352242</v>
      </c>
      <c r="I66" s="859">
        <v>352242</v>
      </c>
      <c r="J66" s="858">
        <v>352242</v>
      </c>
      <c r="K66" s="859">
        <v>352242</v>
      </c>
      <c r="L66" s="858">
        <v>352242</v>
      </c>
      <c r="M66" s="859">
        <v>352242</v>
      </c>
      <c r="N66" s="858">
        <v>352072</v>
      </c>
      <c r="O66" s="859">
        <v>352072</v>
      </c>
      <c r="P66" s="858">
        <v>352072</v>
      </c>
      <c r="Q66" s="859">
        <v>325156</v>
      </c>
      <c r="R66" s="858">
        <v>307955</v>
      </c>
      <c r="S66" s="859">
        <v>307955</v>
      </c>
      <c r="T66" s="858">
        <v>301745</v>
      </c>
      <c r="U66" s="859">
        <v>301745</v>
      </c>
      <c r="V66" s="858">
        <v>301093</v>
      </c>
      <c r="W66" s="859">
        <v>111415</v>
      </c>
      <c r="X66" s="858">
        <v>111415</v>
      </c>
      <c r="Y66" s="859">
        <v>111415</v>
      </c>
      <c r="Z66" s="858">
        <v>111415</v>
      </c>
      <c r="AA66" s="859">
        <v>0</v>
      </c>
      <c r="AB66" s="858">
        <v>0</v>
      </c>
      <c r="AC66" s="859">
        <v>0</v>
      </c>
      <c r="AD66" s="858">
        <v>0</v>
      </c>
      <c r="AE66" s="859">
        <v>0</v>
      </c>
      <c r="AF66" s="860">
        <v>0</v>
      </c>
      <c r="AG66" s="815"/>
      <c r="AH66" s="1155"/>
      <c r="AI66" s="815"/>
      <c r="AJ66" s="857">
        <v>24</v>
      </c>
      <c r="AK66" s="858">
        <v>24</v>
      </c>
      <c r="AL66" s="859">
        <v>24</v>
      </c>
      <c r="AM66" s="858">
        <v>24</v>
      </c>
      <c r="AN66" s="859">
        <v>24</v>
      </c>
      <c r="AO66" s="858">
        <v>24</v>
      </c>
      <c r="AP66" s="859">
        <v>24</v>
      </c>
      <c r="AQ66" s="858">
        <v>24</v>
      </c>
      <c r="AR66" s="859">
        <v>24</v>
      </c>
      <c r="AS66" s="858">
        <v>24</v>
      </c>
      <c r="AT66" s="859">
        <v>20</v>
      </c>
      <c r="AU66" s="858">
        <v>19</v>
      </c>
      <c r="AV66" s="859">
        <v>19</v>
      </c>
      <c r="AW66" s="858">
        <v>19</v>
      </c>
      <c r="AX66" s="859">
        <v>19</v>
      </c>
      <c r="AY66" s="858">
        <v>19</v>
      </c>
      <c r="AZ66" s="859">
        <v>7</v>
      </c>
      <c r="BA66" s="858">
        <v>7</v>
      </c>
      <c r="BB66" s="859">
        <v>7</v>
      </c>
      <c r="BC66" s="858">
        <v>7</v>
      </c>
      <c r="BD66" s="859">
        <v>0</v>
      </c>
      <c r="BE66" s="858">
        <v>0</v>
      </c>
      <c r="BF66" s="859">
        <v>0</v>
      </c>
      <c r="BG66" s="858">
        <v>0</v>
      </c>
      <c r="BH66" s="859">
        <v>0</v>
      </c>
      <c r="BI66" s="860">
        <v>0</v>
      </c>
      <c r="BJ66" s="815"/>
      <c r="BK66" s="1157"/>
      <c r="BL66" s="815"/>
      <c r="BM66" s="1143"/>
      <c r="BN66" s="815"/>
      <c r="BO66" s="857">
        <v>624317</v>
      </c>
      <c r="BP66" s="858">
        <v>613181</v>
      </c>
      <c r="BQ66" s="859">
        <v>613181</v>
      </c>
      <c r="BR66" s="858">
        <v>613181</v>
      </c>
      <c r="BS66" s="859">
        <v>613181</v>
      </c>
      <c r="BT66" s="858">
        <v>613181</v>
      </c>
      <c r="BU66" s="859">
        <v>613181</v>
      </c>
      <c r="BV66" s="858">
        <v>612886</v>
      </c>
      <c r="BW66" s="859">
        <v>612886</v>
      </c>
      <c r="BX66" s="858">
        <v>612886</v>
      </c>
      <c r="BY66" s="859">
        <v>566030</v>
      </c>
      <c r="BZ66" s="858">
        <v>536087</v>
      </c>
      <c r="CA66" s="859">
        <v>536087</v>
      </c>
      <c r="CB66" s="858">
        <v>525276</v>
      </c>
      <c r="CC66" s="859">
        <v>525276</v>
      </c>
      <c r="CD66" s="858">
        <v>524142</v>
      </c>
      <c r="CE66" s="859">
        <v>193951</v>
      </c>
      <c r="CF66" s="858">
        <v>193951</v>
      </c>
      <c r="CG66" s="859">
        <v>193951</v>
      </c>
      <c r="CH66" s="858">
        <v>193951</v>
      </c>
      <c r="CI66" s="859">
        <v>0</v>
      </c>
      <c r="CJ66" s="858">
        <v>0</v>
      </c>
      <c r="CK66" s="859">
        <v>0</v>
      </c>
      <c r="CL66" s="858">
        <v>0</v>
      </c>
      <c r="CM66" s="859">
        <v>0</v>
      </c>
      <c r="CN66" s="860">
        <v>0</v>
      </c>
      <c r="CO66" s="815"/>
      <c r="CP66" s="1145"/>
      <c r="CQ66" s="815"/>
      <c r="CR66" s="857">
        <v>42</v>
      </c>
      <c r="CS66" s="858">
        <v>42</v>
      </c>
      <c r="CT66" s="859">
        <v>42</v>
      </c>
      <c r="CU66" s="858">
        <v>42</v>
      </c>
      <c r="CV66" s="859">
        <v>42</v>
      </c>
      <c r="CW66" s="858">
        <v>42</v>
      </c>
      <c r="CX66" s="859">
        <v>42</v>
      </c>
      <c r="CY66" s="858">
        <v>41</v>
      </c>
      <c r="CZ66" s="859">
        <v>41</v>
      </c>
      <c r="DA66" s="858">
        <v>41</v>
      </c>
      <c r="DB66" s="859">
        <v>35</v>
      </c>
      <c r="DC66" s="858">
        <v>33</v>
      </c>
      <c r="DD66" s="859">
        <v>33</v>
      </c>
      <c r="DE66" s="858">
        <v>33</v>
      </c>
      <c r="DF66" s="859">
        <v>33</v>
      </c>
      <c r="DG66" s="858">
        <v>33</v>
      </c>
      <c r="DH66" s="859">
        <v>12</v>
      </c>
      <c r="DI66" s="858">
        <v>12</v>
      </c>
      <c r="DJ66" s="859">
        <v>12</v>
      </c>
      <c r="DK66" s="858">
        <v>12</v>
      </c>
      <c r="DL66" s="859">
        <v>0</v>
      </c>
      <c r="DM66" s="858">
        <v>0</v>
      </c>
      <c r="DN66" s="859">
        <v>0</v>
      </c>
      <c r="DO66" s="858">
        <v>0</v>
      </c>
      <c r="DP66" s="859">
        <v>0</v>
      </c>
      <c r="DQ66" s="860">
        <v>0</v>
      </c>
      <c r="DR66" s="815"/>
      <c r="DS66" s="1147"/>
      <c r="DT66" s="815"/>
      <c r="DU66" s="1149"/>
    </row>
    <row r="67" spans="1:125" outlineLevel="1">
      <c r="A67" s="813" t="str">
        <f t="shared" si="0"/>
        <v>60HVAC Incentives Initiative</v>
      </c>
      <c r="C67" s="842">
        <v>60</v>
      </c>
      <c r="D67" s="856" t="s">
        <v>654</v>
      </c>
      <c r="E67" s="844">
        <v>2015</v>
      </c>
      <c r="G67" s="845">
        <v>808874</v>
      </c>
      <c r="H67" s="846">
        <v>808874</v>
      </c>
      <c r="I67" s="847">
        <v>808874</v>
      </c>
      <c r="J67" s="846">
        <v>808874</v>
      </c>
      <c r="K67" s="847">
        <v>808874</v>
      </c>
      <c r="L67" s="846">
        <v>808874</v>
      </c>
      <c r="M67" s="847">
        <v>808874</v>
      </c>
      <c r="N67" s="846">
        <v>808874</v>
      </c>
      <c r="O67" s="847">
        <v>808874</v>
      </c>
      <c r="P67" s="846">
        <v>808874</v>
      </c>
      <c r="Q67" s="847">
        <v>808874</v>
      </c>
      <c r="R67" s="846">
        <v>808874</v>
      </c>
      <c r="S67" s="847">
        <v>808874</v>
      </c>
      <c r="T67" s="846">
        <v>808874</v>
      </c>
      <c r="U67" s="847">
        <v>808874</v>
      </c>
      <c r="V67" s="846">
        <v>808874</v>
      </c>
      <c r="W67" s="847">
        <v>808874</v>
      </c>
      <c r="X67" s="846">
        <v>808874</v>
      </c>
      <c r="Y67" s="847">
        <v>772675</v>
      </c>
      <c r="Z67" s="846">
        <v>0</v>
      </c>
      <c r="AA67" s="847">
        <v>0</v>
      </c>
      <c r="AB67" s="846">
        <v>0</v>
      </c>
      <c r="AC67" s="847">
        <v>0</v>
      </c>
      <c r="AD67" s="846">
        <v>0</v>
      </c>
      <c r="AE67" s="847">
        <v>0</v>
      </c>
      <c r="AF67" s="848">
        <v>0</v>
      </c>
      <c r="AG67" s="815"/>
      <c r="AH67" s="1155"/>
      <c r="AI67" s="815"/>
      <c r="AJ67" s="845">
        <v>425</v>
      </c>
      <c r="AK67" s="846">
        <v>425</v>
      </c>
      <c r="AL67" s="847">
        <v>425</v>
      </c>
      <c r="AM67" s="846">
        <v>425</v>
      </c>
      <c r="AN67" s="847">
        <v>425</v>
      </c>
      <c r="AO67" s="846">
        <v>425</v>
      </c>
      <c r="AP67" s="847">
        <v>425</v>
      </c>
      <c r="AQ67" s="846">
        <v>425</v>
      </c>
      <c r="AR67" s="847">
        <v>425</v>
      </c>
      <c r="AS67" s="846">
        <v>425</v>
      </c>
      <c r="AT67" s="847">
        <v>425</v>
      </c>
      <c r="AU67" s="846">
        <v>425</v>
      </c>
      <c r="AV67" s="847">
        <v>425</v>
      </c>
      <c r="AW67" s="846">
        <v>425</v>
      </c>
      <c r="AX67" s="847">
        <v>425</v>
      </c>
      <c r="AY67" s="846">
        <v>425</v>
      </c>
      <c r="AZ67" s="847">
        <v>425</v>
      </c>
      <c r="BA67" s="846">
        <v>425</v>
      </c>
      <c r="BB67" s="847">
        <v>384</v>
      </c>
      <c r="BC67" s="846">
        <v>0</v>
      </c>
      <c r="BD67" s="847">
        <v>0</v>
      </c>
      <c r="BE67" s="846">
        <v>0</v>
      </c>
      <c r="BF67" s="847">
        <v>0</v>
      </c>
      <c r="BG67" s="846">
        <v>0</v>
      </c>
      <c r="BH67" s="847">
        <v>0</v>
      </c>
      <c r="BI67" s="848">
        <v>0</v>
      </c>
      <c r="BJ67" s="815"/>
      <c r="BK67" s="1157"/>
      <c r="BL67" s="815"/>
      <c r="BM67" s="1143"/>
      <c r="BN67" s="815"/>
      <c r="BO67" s="845">
        <v>450464</v>
      </c>
      <c r="BP67" s="846">
        <v>450464</v>
      </c>
      <c r="BQ67" s="847">
        <v>450464</v>
      </c>
      <c r="BR67" s="846">
        <v>450464</v>
      </c>
      <c r="BS67" s="847">
        <v>450464</v>
      </c>
      <c r="BT67" s="846">
        <v>450464</v>
      </c>
      <c r="BU67" s="847">
        <v>450464</v>
      </c>
      <c r="BV67" s="846">
        <v>450464</v>
      </c>
      <c r="BW67" s="847">
        <v>450464</v>
      </c>
      <c r="BX67" s="846">
        <v>450464</v>
      </c>
      <c r="BY67" s="847">
        <v>450464</v>
      </c>
      <c r="BZ67" s="846">
        <v>450464</v>
      </c>
      <c r="CA67" s="847">
        <v>450464</v>
      </c>
      <c r="CB67" s="846">
        <v>450464</v>
      </c>
      <c r="CC67" s="847">
        <v>450464</v>
      </c>
      <c r="CD67" s="846">
        <v>450464</v>
      </c>
      <c r="CE67" s="847">
        <v>450464</v>
      </c>
      <c r="CF67" s="846">
        <v>450464</v>
      </c>
      <c r="CG67" s="847">
        <v>430305</v>
      </c>
      <c r="CH67" s="846">
        <v>0</v>
      </c>
      <c r="CI67" s="847">
        <v>0</v>
      </c>
      <c r="CJ67" s="846">
        <v>0</v>
      </c>
      <c r="CK67" s="847">
        <v>0</v>
      </c>
      <c r="CL67" s="846">
        <v>0</v>
      </c>
      <c r="CM67" s="847">
        <v>0</v>
      </c>
      <c r="CN67" s="848">
        <v>0</v>
      </c>
      <c r="CO67" s="815"/>
      <c r="CP67" s="1145"/>
      <c r="CQ67" s="815"/>
      <c r="CR67" s="845">
        <v>237</v>
      </c>
      <c r="CS67" s="846">
        <v>237</v>
      </c>
      <c r="CT67" s="847">
        <v>237</v>
      </c>
      <c r="CU67" s="846">
        <v>237</v>
      </c>
      <c r="CV67" s="847">
        <v>237</v>
      </c>
      <c r="CW67" s="846">
        <v>237</v>
      </c>
      <c r="CX67" s="847">
        <v>237</v>
      </c>
      <c r="CY67" s="846">
        <v>237</v>
      </c>
      <c r="CZ67" s="847">
        <v>237</v>
      </c>
      <c r="DA67" s="846">
        <v>237</v>
      </c>
      <c r="DB67" s="847">
        <v>237</v>
      </c>
      <c r="DC67" s="846">
        <v>237</v>
      </c>
      <c r="DD67" s="847">
        <v>237</v>
      </c>
      <c r="DE67" s="846">
        <v>237</v>
      </c>
      <c r="DF67" s="847">
        <v>237</v>
      </c>
      <c r="DG67" s="846">
        <v>237</v>
      </c>
      <c r="DH67" s="847">
        <v>237</v>
      </c>
      <c r="DI67" s="846">
        <v>237</v>
      </c>
      <c r="DJ67" s="847">
        <v>214</v>
      </c>
      <c r="DK67" s="846">
        <v>0</v>
      </c>
      <c r="DL67" s="847">
        <v>0</v>
      </c>
      <c r="DM67" s="846">
        <v>0</v>
      </c>
      <c r="DN67" s="847">
        <v>0</v>
      </c>
      <c r="DO67" s="846">
        <v>0</v>
      </c>
      <c r="DP67" s="847">
        <v>0</v>
      </c>
      <c r="DQ67" s="848">
        <v>0</v>
      </c>
      <c r="DR67" s="815"/>
      <c r="DS67" s="1147"/>
      <c r="DT67" s="815"/>
      <c r="DU67" s="1149"/>
    </row>
    <row r="68" spans="1:125" outlineLevel="1">
      <c r="A68" s="813" t="str">
        <f t="shared" si="0"/>
        <v>61Residential New Construction and Major Renovation Initiative</v>
      </c>
      <c r="C68" s="907">
        <v>61</v>
      </c>
      <c r="D68" s="932" t="s">
        <v>98</v>
      </c>
      <c r="E68" s="909">
        <v>2015</v>
      </c>
      <c r="G68" s="933">
        <v>0</v>
      </c>
      <c r="H68" s="934">
        <v>0</v>
      </c>
      <c r="I68" s="935">
        <v>0</v>
      </c>
      <c r="J68" s="934">
        <v>0</v>
      </c>
      <c r="K68" s="935">
        <v>0</v>
      </c>
      <c r="L68" s="934">
        <v>0</v>
      </c>
      <c r="M68" s="935">
        <v>0</v>
      </c>
      <c r="N68" s="934">
        <v>0</v>
      </c>
      <c r="O68" s="935">
        <v>0</v>
      </c>
      <c r="P68" s="934">
        <v>0</v>
      </c>
      <c r="Q68" s="935">
        <v>0</v>
      </c>
      <c r="R68" s="934">
        <v>0</v>
      </c>
      <c r="S68" s="935">
        <v>0</v>
      </c>
      <c r="T68" s="934">
        <v>0</v>
      </c>
      <c r="U68" s="935">
        <v>0</v>
      </c>
      <c r="V68" s="934">
        <v>0</v>
      </c>
      <c r="W68" s="935">
        <v>0</v>
      </c>
      <c r="X68" s="934">
        <v>0</v>
      </c>
      <c r="Y68" s="935">
        <v>0</v>
      </c>
      <c r="Z68" s="934">
        <v>0</v>
      </c>
      <c r="AA68" s="935">
        <v>0</v>
      </c>
      <c r="AB68" s="934">
        <v>0</v>
      </c>
      <c r="AC68" s="935">
        <v>0</v>
      </c>
      <c r="AD68" s="934">
        <v>0</v>
      </c>
      <c r="AE68" s="935">
        <v>0</v>
      </c>
      <c r="AF68" s="936">
        <v>0</v>
      </c>
      <c r="AG68" s="815"/>
      <c r="AH68" s="1155"/>
      <c r="AI68" s="815"/>
      <c r="AJ68" s="933">
        <v>0</v>
      </c>
      <c r="AK68" s="934">
        <v>0</v>
      </c>
      <c r="AL68" s="935">
        <v>0</v>
      </c>
      <c r="AM68" s="934">
        <v>0</v>
      </c>
      <c r="AN68" s="935">
        <v>0</v>
      </c>
      <c r="AO68" s="934">
        <v>0</v>
      </c>
      <c r="AP68" s="935">
        <v>0</v>
      </c>
      <c r="AQ68" s="934">
        <v>0</v>
      </c>
      <c r="AR68" s="935">
        <v>0</v>
      </c>
      <c r="AS68" s="934">
        <v>0</v>
      </c>
      <c r="AT68" s="935">
        <v>0</v>
      </c>
      <c r="AU68" s="934">
        <v>0</v>
      </c>
      <c r="AV68" s="935">
        <v>0</v>
      </c>
      <c r="AW68" s="934">
        <v>0</v>
      </c>
      <c r="AX68" s="935">
        <v>0</v>
      </c>
      <c r="AY68" s="934">
        <v>0</v>
      </c>
      <c r="AZ68" s="935">
        <v>0</v>
      </c>
      <c r="BA68" s="934">
        <v>0</v>
      </c>
      <c r="BB68" s="935">
        <v>0</v>
      </c>
      <c r="BC68" s="934">
        <v>0</v>
      </c>
      <c r="BD68" s="935">
        <v>0</v>
      </c>
      <c r="BE68" s="934">
        <v>0</v>
      </c>
      <c r="BF68" s="935">
        <v>0</v>
      </c>
      <c r="BG68" s="934">
        <v>0</v>
      </c>
      <c r="BH68" s="935">
        <v>0</v>
      </c>
      <c r="BI68" s="936">
        <v>0</v>
      </c>
      <c r="BJ68" s="815"/>
      <c r="BK68" s="1157"/>
      <c r="BL68" s="815"/>
      <c r="BM68" s="1143"/>
      <c r="BN68" s="815"/>
      <c r="BO68" s="933">
        <v>0</v>
      </c>
      <c r="BP68" s="934">
        <v>0</v>
      </c>
      <c r="BQ68" s="935">
        <v>0</v>
      </c>
      <c r="BR68" s="934">
        <v>0</v>
      </c>
      <c r="BS68" s="935">
        <v>0</v>
      </c>
      <c r="BT68" s="934">
        <v>0</v>
      </c>
      <c r="BU68" s="935">
        <v>0</v>
      </c>
      <c r="BV68" s="934">
        <v>0</v>
      </c>
      <c r="BW68" s="935">
        <v>0</v>
      </c>
      <c r="BX68" s="934">
        <v>0</v>
      </c>
      <c r="BY68" s="935">
        <v>0</v>
      </c>
      <c r="BZ68" s="934">
        <v>0</v>
      </c>
      <c r="CA68" s="935">
        <v>0</v>
      </c>
      <c r="CB68" s="934">
        <v>0</v>
      </c>
      <c r="CC68" s="935">
        <v>0</v>
      </c>
      <c r="CD68" s="934">
        <v>0</v>
      </c>
      <c r="CE68" s="935">
        <v>0</v>
      </c>
      <c r="CF68" s="934">
        <v>0</v>
      </c>
      <c r="CG68" s="935">
        <v>0</v>
      </c>
      <c r="CH68" s="934">
        <v>0</v>
      </c>
      <c r="CI68" s="935">
        <v>0</v>
      </c>
      <c r="CJ68" s="934">
        <v>0</v>
      </c>
      <c r="CK68" s="935">
        <v>0</v>
      </c>
      <c r="CL68" s="934">
        <v>0</v>
      </c>
      <c r="CM68" s="935">
        <v>0</v>
      </c>
      <c r="CN68" s="936">
        <v>0</v>
      </c>
      <c r="CO68" s="815"/>
      <c r="CP68" s="1145"/>
      <c r="CQ68" s="815"/>
      <c r="CR68" s="933">
        <v>0</v>
      </c>
      <c r="CS68" s="934">
        <v>0</v>
      </c>
      <c r="CT68" s="935">
        <v>0</v>
      </c>
      <c r="CU68" s="934">
        <v>0</v>
      </c>
      <c r="CV68" s="935">
        <v>0</v>
      </c>
      <c r="CW68" s="934">
        <v>0</v>
      </c>
      <c r="CX68" s="935">
        <v>0</v>
      </c>
      <c r="CY68" s="934">
        <v>0</v>
      </c>
      <c r="CZ68" s="935">
        <v>0</v>
      </c>
      <c r="DA68" s="934">
        <v>0</v>
      </c>
      <c r="DB68" s="935">
        <v>0</v>
      </c>
      <c r="DC68" s="934">
        <v>0</v>
      </c>
      <c r="DD68" s="935">
        <v>0</v>
      </c>
      <c r="DE68" s="934">
        <v>0</v>
      </c>
      <c r="DF68" s="935">
        <v>0</v>
      </c>
      <c r="DG68" s="934">
        <v>0</v>
      </c>
      <c r="DH68" s="935">
        <v>0</v>
      </c>
      <c r="DI68" s="934">
        <v>0</v>
      </c>
      <c r="DJ68" s="935">
        <v>0</v>
      </c>
      <c r="DK68" s="934">
        <v>0</v>
      </c>
      <c r="DL68" s="935">
        <v>0</v>
      </c>
      <c r="DM68" s="934">
        <v>0</v>
      </c>
      <c r="DN68" s="935">
        <v>0</v>
      </c>
      <c r="DO68" s="934">
        <v>0</v>
      </c>
      <c r="DP68" s="935">
        <v>0</v>
      </c>
      <c r="DQ68" s="936">
        <v>0</v>
      </c>
      <c r="DR68" s="815"/>
      <c r="DS68" s="1147"/>
      <c r="DT68" s="815"/>
      <c r="DU68" s="1149"/>
    </row>
    <row r="69" spans="1:125" outlineLevel="1">
      <c r="A69" s="813" t="str">
        <f t="shared" si="0"/>
        <v>62Energy Audit Initiative</v>
      </c>
      <c r="C69" s="914">
        <v>62</v>
      </c>
      <c r="D69" s="937" t="s">
        <v>99</v>
      </c>
      <c r="E69" s="916">
        <v>2015</v>
      </c>
      <c r="G69" s="938">
        <v>497807</v>
      </c>
      <c r="H69" s="939">
        <v>497807</v>
      </c>
      <c r="I69" s="940">
        <v>497807</v>
      </c>
      <c r="J69" s="939">
        <v>497807</v>
      </c>
      <c r="K69" s="940">
        <v>0</v>
      </c>
      <c r="L69" s="939">
        <v>0</v>
      </c>
      <c r="M69" s="940">
        <v>0</v>
      </c>
      <c r="N69" s="939">
        <v>0</v>
      </c>
      <c r="O69" s="940">
        <v>0</v>
      </c>
      <c r="P69" s="939">
        <v>0</v>
      </c>
      <c r="Q69" s="940">
        <v>0</v>
      </c>
      <c r="R69" s="939">
        <v>0</v>
      </c>
      <c r="S69" s="940">
        <v>0</v>
      </c>
      <c r="T69" s="939">
        <v>0</v>
      </c>
      <c r="U69" s="940">
        <v>0</v>
      </c>
      <c r="V69" s="939">
        <v>0</v>
      </c>
      <c r="W69" s="940">
        <v>0</v>
      </c>
      <c r="X69" s="939">
        <v>0</v>
      </c>
      <c r="Y69" s="940">
        <v>0</v>
      </c>
      <c r="Z69" s="939">
        <v>0</v>
      </c>
      <c r="AA69" s="940">
        <v>0</v>
      </c>
      <c r="AB69" s="939">
        <v>0</v>
      </c>
      <c r="AC69" s="940">
        <v>0</v>
      </c>
      <c r="AD69" s="939">
        <v>0</v>
      </c>
      <c r="AE69" s="940">
        <v>0</v>
      </c>
      <c r="AF69" s="941">
        <v>0</v>
      </c>
      <c r="AG69" s="815"/>
      <c r="AH69" s="1155"/>
      <c r="AI69" s="815"/>
      <c r="AJ69" s="938">
        <v>106</v>
      </c>
      <c r="AK69" s="939">
        <v>106</v>
      </c>
      <c r="AL69" s="940">
        <v>106</v>
      </c>
      <c r="AM69" s="939">
        <v>106</v>
      </c>
      <c r="AN69" s="940">
        <v>0</v>
      </c>
      <c r="AO69" s="939">
        <v>0</v>
      </c>
      <c r="AP69" s="940">
        <v>0</v>
      </c>
      <c r="AQ69" s="939">
        <v>0</v>
      </c>
      <c r="AR69" s="940">
        <v>0</v>
      </c>
      <c r="AS69" s="939">
        <v>0</v>
      </c>
      <c r="AT69" s="940">
        <v>0</v>
      </c>
      <c r="AU69" s="939">
        <v>0</v>
      </c>
      <c r="AV69" s="940">
        <v>0</v>
      </c>
      <c r="AW69" s="939">
        <v>0</v>
      </c>
      <c r="AX69" s="940">
        <v>0</v>
      </c>
      <c r="AY69" s="939">
        <v>0</v>
      </c>
      <c r="AZ69" s="940">
        <v>0</v>
      </c>
      <c r="BA69" s="939">
        <v>0</v>
      </c>
      <c r="BB69" s="940">
        <v>0</v>
      </c>
      <c r="BC69" s="939">
        <v>0</v>
      </c>
      <c r="BD69" s="940">
        <v>0</v>
      </c>
      <c r="BE69" s="939">
        <v>0</v>
      </c>
      <c r="BF69" s="940">
        <v>0</v>
      </c>
      <c r="BG69" s="939">
        <v>0</v>
      </c>
      <c r="BH69" s="940">
        <v>0</v>
      </c>
      <c r="BI69" s="941">
        <v>0</v>
      </c>
      <c r="BJ69" s="815"/>
      <c r="BK69" s="1157"/>
      <c r="BL69" s="815"/>
      <c r="BM69" s="1143"/>
      <c r="BN69" s="815"/>
      <c r="BO69" s="938">
        <v>437557</v>
      </c>
      <c r="BP69" s="939">
        <v>437557</v>
      </c>
      <c r="BQ69" s="940">
        <v>437557</v>
      </c>
      <c r="BR69" s="939">
        <v>437557</v>
      </c>
      <c r="BS69" s="940">
        <v>0</v>
      </c>
      <c r="BT69" s="939">
        <v>0</v>
      </c>
      <c r="BU69" s="940">
        <v>0</v>
      </c>
      <c r="BV69" s="939">
        <v>0</v>
      </c>
      <c r="BW69" s="940">
        <v>0</v>
      </c>
      <c r="BX69" s="939">
        <v>0</v>
      </c>
      <c r="BY69" s="940">
        <v>0</v>
      </c>
      <c r="BZ69" s="939">
        <v>0</v>
      </c>
      <c r="CA69" s="940">
        <v>0</v>
      </c>
      <c r="CB69" s="939">
        <v>0</v>
      </c>
      <c r="CC69" s="940">
        <v>0</v>
      </c>
      <c r="CD69" s="939">
        <v>0</v>
      </c>
      <c r="CE69" s="940">
        <v>0</v>
      </c>
      <c r="CF69" s="939">
        <v>0</v>
      </c>
      <c r="CG69" s="940">
        <v>0</v>
      </c>
      <c r="CH69" s="939">
        <v>0</v>
      </c>
      <c r="CI69" s="940">
        <v>0</v>
      </c>
      <c r="CJ69" s="939">
        <v>0</v>
      </c>
      <c r="CK69" s="940">
        <v>0</v>
      </c>
      <c r="CL69" s="939">
        <v>0</v>
      </c>
      <c r="CM69" s="940">
        <v>0</v>
      </c>
      <c r="CN69" s="941">
        <v>0</v>
      </c>
      <c r="CO69" s="815"/>
      <c r="CP69" s="1145"/>
      <c r="CQ69" s="815"/>
      <c r="CR69" s="938">
        <v>93</v>
      </c>
      <c r="CS69" s="939">
        <v>93</v>
      </c>
      <c r="CT69" s="940">
        <v>93</v>
      </c>
      <c r="CU69" s="939">
        <v>93</v>
      </c>
      <c r="CV69" s="940">
        <v>0</v>
      </c>
      <c r="CW69" s="939">
        <v>0</v>
      </c>
      <c r="CX69" s="940">
        <v>0</v>
      </c>
      <c r="CY69" s="939">
        <v>0</v>
      </c>
      <c r="CZ69" s="940">
        <v>0</v>
      </c>
      <c r="DA69" s="939">
        <v>0</v>
      </c>
      <c r="DB69" s="940">
        <v>0</v>
      </c>
      <c r="DC69" s="939">
        <v>0</v>
      </c>
      <c r="DD69" s="940">
        <v>0</v>
      </c>
      <c r="DE69" s="939">
        <v>0</v>
      </c>
      <c r="DF69" s="940">
        <v>0</v>
      </c>
      <c r="DG69" s="939">
        <v>0</v>
      </c>
      <c r="DH69" s="940">
        <v>0</v>
      </c>
      <c r="DI69" s="939">
        <v>0</v>
      </c>
      <c r="DJ69" s="940">
        <v>0</v>
      </c>
      <c r="DK69" s="939">
        <v>0</v>
      </c>
      <c r="DL69" s="940">
        <v>0</v>
      </c>
      <c r="DM69" s="939">
        <v>0</v>
      </c>
      <c r="DN69" s="940">
        <v>0</v>
      </c>
      <c r="DO69" s="939">
        <v>0</v>
      </c>
      <c r="DP69" s="940">
        <v>0</v>
      </c>
      <c r="DQ69" s="941">
        <v>0</v>
      </c>
      <c r="DR69" s="815"/>
      <c r="DS69" s="1147"/>
      <c r="DT69" s="815"/>
      <c r="DU69" s="1149"/>
    </row>
    <row r="70" spans="1:125" outlineLevel="1">
      <c r="A70" s="813" t="str">
        <f t="shared" si="0"/>
        <v>63Efficiency:  Equipment Replacement Incentive Initiative</v>
      </c>
      <c r="C70" s="849">
        <v>63</v>
      </c>
      <c r="D70" s="850" t="s">
        <v>100</v>
      </c>
      <c r="E70" s="851">
        <v>2015</v>
      </c>
      <c r="G70" s="857">
        <v>8575274</v>
      </c>
      <c r="H70" s="858">
        <v>8575274</v>
      </c>
      <c r="I70" s="859">
        <v>8569416</v>
      </c>
      <c r="J70" s="858">
        <v>8569416</v>
      </c>
      <c r="K70" s="859">
        <v>8569416</v>
      </c>
      <c r="L70" s="858">
        <v>8569416</v>
      </c>
      <c r="M70" s="859">
        <v>8367353</v>
      </c>
      <c r="N70" s="858">
        <v>8367353</v>
      </c>
      <c r="O70" s="859">
        <v>7943296</v>
      </c>
      <c r="P70" s="858">
        <v>7123477</v>
      </c>
      <c r="Q70" s="859">
        <v>4003509</v>
      </c>
      <c r="R70" s="858">
        <v>2879705</v>
      </c>
      <c r="S70" s="859">
        <v>2080195</v>
      </c>
      <c r="T70" s="858">
        <v>2080195</v>
      </c>
      <c r="U70" s="859">
        <v>2080195</v>
      </c>
      <c r="V70" s="858">
        <v>1459776</v>
      </c>
      <c r="W70" s="859">
        <v>107892</v>
      </c>
      <c r="X70" s="858">
        <v>107892</v>
      </c>
      <c r="Y70" s="859">
        <v>107892</v>
      </c>
      <c r="Z70" s="858">
        <v>107892</v>
      </c>
      <c r="AA70" s="859">
        <v>0</v>
      </c>
      <c r="AB70" s="858">
        <v>0</v>
      </c>
      <c r="AC70" s="859">
        <v>0</v>
      </c>
      <c r="AD70" s="858">
        <v>0</v>
      </c>
      <c r="AE70" s="859">
        <v>0</v>
      </c>
      <c r="AF70" s="860">
        <v>0</v>
      </c>
      <c r="AG70" s="815"/>
      <c r="AH70" s="1155"/>
      <c r="AI70" s="815"/>
      <c r="AJ70" s="857">
        <v>793</v>
      </c>
      <c r="AK70" s="858">
        <v>793</v>
      </c>
      <c r="AL70" s="859">
        <v>792</v>
      </c>
      <c r="AM70" s="858">
        <v>792</v>
      </c>
      <c r="AN70" s="859">
        <v>792</v>
      </c>
      <c r="AO70" s="858">
        <v>792</v>
      </c>
      <c r="AP70" s="859">
        <v>756</v>
      </c>
      <c r="AQ70" s="858">
        <v>756</v>
      </c>
      <c r="AR70" s="859">
        <v>739</v>
      </c>
      <c r="AS70" s="858">
        <v>623</v>
      </c>
      <c r="AT70" s="859">
        <v>302</v>
      </c>
      <c r="AU70" s="858">
        <v>268</v>
      </c>
      <c r="AV70" s="859">
        <v>173</v>
      </c>
      <c r="AW70" s="858">
        <v>173</v>
      </c>
      <c r="AX70" s="859">
        <v>173</v>
      </c>
      <c r="AY70" s="858">
        <v>128</v>
      </c>
      <c r="AZ70" s="859">
        <v>35</v>
      </c>
      <c r="BA70" s="858">
        <v>35</v>
      </c>
      <c r="BB70" s="859">
        <v>35</v>
      </c>
      <c r="BC70" s="858">
        <v>35</v>
      </c>
      <c r="BD70" s="859">
        <v>0</v>
      </c>
      <c r="BE70" s="858">
        <v>0</v>
      </c>
      <c r="BF70" s="859">
        <v>0</v>
      </c>
      <c r="BG70" s="858">
        <v>0</v>
      </c>
      <c r="BH70" s="859">
        <v>0</v>
      </c>
      <c r="BI70" s="860">
        <v>0</v>
      </c>
      <c r="BJ70" s="815"/>
      <c r="BK70" s="1157"/>
      <c r="BL70" s="815"/>
      <c r="BM70" s="1143"/>
      <c r="BN70" s="815"/>
      <c r="BO70" s="857">
        <v>6270516</v>
      </c>
      <c r="BP70" s="858">
        <v>6270516</v>
      </c>
      <c r="BQ70" s="859">
        <v>6265867</v>
      </c>
      <c r="BR70" s="858">
        <v>6265867</v>
      </c>
      <c r="BS70" s="859">
        <v>6265867</v>
      </c>
      <c r="BT70" s="858">
        <v>6265867</v>
      </c>
      <c r="BU70" s="859">
        <v>6114504</v>
      </c>
      <c r="BV70" s="858">
        <v>6114504</v>
      </c>
      <c r="BW70" s="859">
        <v>5812734</v>
      </c>
      <c r="BX70" s="858">
        <v>5204680</v>
      </c>
      <c r="BY70" s="859">
        <v>2925230</v>
      </c>
      <c r="BZ70" s="858">
        <v>2125672</v>
      </c>
      <c r="CA70" s="859">
        <v>1491137</v>
      </c>
      <c r="CB70" s="858">
        <v>1491137</v>
      </c>
      <c r="CC70" s="859">
        <v>1491137</v>
      </c>
      <c r="CD70" s="858">
        <v>1048503</v>
      </c>
      <c r="CE70" s="859">
        <v>85579</v>
      </c>
      <c r="CF70" s="858">
        <v>85579</v>
      </c>
      <c r="CG70" s="859">
        <v>85579</v>
      </c>
      <c r="CH70" s="858">
        <v>85579</v>
      </c>
      <c r="CI70" s="859">
        <v>0</v>
      </c>
      <c r="CJ70" s="858">
        <v>0</v>
      </c>
      <c r="CK70" s="859">
        <v>0</v>
      </c>
      <c r="CL70" s="858">
        <v>0</v>
      </c>
      <c r="CM70" s="859">
        <v>0</v>
      </c>
      <c r="CN70" s="860">
        <v>0</v>
      </c>
      <c r="CO70" s="815"/>
      <c r="CP70" s="1145"/>
      <c r="CQ70" s="815"/>
      <c r="CR70" s="857">
        <v>589</v>
      </c>
      <c r="CS70" s="858">
        <v>589</v>
      </c>
      <c r="CT70" s="859">
        <v>587</v>
      </c>
      <c r="CU70" s="858">
        <v>587</v>
      </c>
      <c r="CV70" s="859">
        <v>587</v>
      </c>
      <c r="CW70" s="858">
        <v>587</v>
      </c>
      <c r="CX70" s="859">
        <v>561</v>
      </c>
      <c r="CY70" s="858">
        <v>561</v>
      </c>
      <c r="CZ70" s="859">
        <v>549</v>
      </c>
      <c r="DA70" s="858">
        <v>463</v>
      </c>
      <c r="DB70" s="859">
        <v>225</v>
      </c>
      <c r="DC70" s="858">
        <v>201</v>
      </c>
      <c r="DD70" s="859">
        <v>126</v>
      </c>
      <c r="DE70" s="858">
        <v>126</v>
      </c>
      <c r="DF70" s="859">
        <v>126</v>
      </c>
      <c r="DG70" s="858">
        <v>94</v>
      </c>
      <c r="DH70" s="859">
        <v>28</v>
      </c>
      <c r="DI70" s="858">
        <v>28</v>
      </c>
      <c r="DJ70" s="859">
        <v>28</v>
      </c>
      <c r="DK70" s="858">
        <v>28</v>
      </c>
      <c r="DL70" s="859">
        <v>0</v>
      </c>
      <c r="DM70" s="858">
        <v>0</v>
      </c>
      <c r="DN70" s="859">
        <v>0</v>
      </c>
      <c r="DO70" s="858">
        <v>0</v>
      </c>
      <c r="DP70" s="859">
        <v>0</v>
      </c>
      <c r="DQ70" s="860">
        <v>0</v>
      </c>
      <c r="DR70" s="815"/>
      <c r="DS70" s="1147"/>
      <c r="DT70" s="815"/>
      <c r="DU70" s="1149"/>
    </row>
    <row r="71" spans="1:125" outlineLevel="1">
      <c r="A71" s="813" t="str">
        <f t="shared" si="0"/>
        <v>64Direct Install Lighting and Water Heating Initiative</v>
      </c>
      <c r="C71" s="842">
        <v>64</v>
      </c>
      <c r="D71" s="856" t="s">
        <v>101</v>
      </c>
      <c r="E71" s="844">
        <v>2015</v>
      </c>
      <c r="G71" s="845">
        <v>509042</v>
      </c>
      <c r="H71" s="846">
        <v>453499</v>
      </c>
      <c r="I71" s="847">
        <v>379679</v>
      </c>
      <c r="J71" s="846">
        <v>379679</v>
      </c>
      <c r="K71" s="847">
        <v>379679</v>
      </c>
      <c r="L71" s="846">
        <v>379679</v>
      </c>
      <c r="M71" s="847">
        <v>379679</v>
      </c>
      <c r="N71" s="846">
        <v>379679</v>
      </c>
      <c r="O71" s="847">
        <v>379679</v>
      </c>
      <c r="P71" s="846">
        <v>379679</v>
      </c>
      <c r="Q71" s="847">
        <v>366539</v>
      </c>
      <c r="R71" s="846">
        <v>21470</v>
      </c>
      <c r="S71" s="847">
        <v>0</v>
      </c>
      <c r="T71" s="846">
        <v>0</v>
      </c>
      <c r="U71" s="847">
        <v>0</v>
      </c>
      <c r="V71" s="846">
        <v>0</v>
      </c>
      <c r="W71" s="847">
        <v>0</v>
      </c>
      <c r="X71" s="846">
        <v>0</v>
      </c>
      <c r="Y71" s="847">
        <v>0</v>
      </c>
      <c r="Z71" s="846">
        <v>0</v>
      </c>
      <c r="AA71" s="847">
        <v>0</v>
      </c>
      <c r="AB71" s="846">
        <v>0</v>
      </c>
      <c r="AC71" s="847">
        <v>0</v>
      </c>
      <c r="AD71" s="846">
        <v>0</v>
      </c>
      <c r="AE71" s="847">
        <v>0</v>
      </c>
      <c r="AF71" s="848">
        <v>0</v>
      </c>
      <c r="AG71" s="815"/>
      <c r="AH71" s="1155"/>
      <c r="AI71" s="815"/>
      <c r="AJ71" s="845">
        <v>114</v>
      </c>
      <c r="AK71" s="846">
        <v>102</v>
      </c>
      <c r="AL71" s="847">
        <v>82</v>
      </c>
      <c r="AM71" s="846">
        <v>82</v>
      </c>
      <c r="AN71" s="847">
        <v>82</v>
      </c>
      <c r="AO71" s="846">
        <v>82</v>
      </c>
      <c r="AP71" s="847">
        <v>82</v>
      </c>
      <c r="AQ71" s="846">
        <v>82</v>
      </c>
      <c r="AR71" s="847">
        <v>82</v>
      </c>
      <c r="AS71" s="846">
        <v>82</v>
      </c>
      <c r="AT71" s="847">
        <v>81</v>
      </c>
      <c r="AU71" s="846">
        <v>6</v>
      </c>
      <c r="AV71" s="847">
        <v>0</v>
      </c>
      <c r="AW71" s="846">
        <v>0</v>
      </c>
      <c r="AX71" s="847">
        <v>0</v>
      </c>
      <c r="AY71" s="846">
        <v>0</v>
      </c>
      <c r="AZ71" s="847">
        <v>0</v>
      </c>
      <c r="BA71" s="846">
        <v>0</v>
      </c>
      <c r="BB71" s="847">
        <v>0</v>
      </c>
      <c r="BC71" s="846">
        <v>0</v>
      </c>
      <c r="BD71" s="847">
        <v>0</v>
      </c>
      <c r="BE71" s="846">
        <v>0</v>
      </c>
      <c r="BF71" s="847">
        <v>0</v>
      </c>
      <c r="BG71" s="846">
        <v>0</v>
      </c>
      <c r="BH71" s="847">
        <v>0</v>
      </c>
      <c r="BI71" s="848">
        <v>0</v>
      </c>
      <c r="BJ71" s="815"/>
      <c r="BK71" s="1157"/>
      <c r="BL71" s="815"/>
      <c r="BM71" s="1143"/>
      <c r="BN71" s="815"/>
      <c r="BO71" s="845">
        <v>437173</v>
      </c>
      <c r="BP71" s="846">
        <v>389472</v>
      </c>
      <c r="BQ71" s="847">
        <v>326075</v>
      </c>
      <c r="BR71" s="846">
        <v>326075</v>
      </c>
      <c r="BS71" s="847">
        <v>326075</v>
      </c>
      <c r="BT71" s="846">
        <v>326075</v>
      </c>
      <c r="BU71" s="847">
        <v>326075</v>
      </c>
      <c r="BV71" s="846">
        <v>326075</v>
      </c>
      <c r="BW71" s="847">
        <v>326075</v>
      </c>
      <c r="BX71" s="846">
        <v>326075</v>
      </c>
      <c r="BY71" s="847">
        <v>314790</v>
      </c>
      <c r="BZ71" s="846">
        <v>18439</v>
      </c>
      <c r="CA71" s="847">
        <v>0</v>
      </c>
      <c r="CB71" s="846">
        <v>0</v>
      </c>
      <c r="CC71" s="847">
        <v>0</v>
      </c>
      <c r="CD71" s="846">
        <v>0</v>
      </c>
      <c r="CE71" s="847">
        <v>0</v>
      </c>
      <c r="CF71" s="846">
        <v>0</v>
      </c>
      <c r="CG71" s="847">
        <v>0</v>
      </c>
      <c r="CH71" s="846">
        <v>0</v>
      </c>
      <c r="CI71" s="847">
        <v>0</v>
      </c>
      <c r="CJ71" s="846">
        <v>0</v>
      </c>
      <c r="CK71" s="847">
        <v>0</v>
      </c>
      <c r="CL71" s="846">
        <v>0</v>
      </c>
      <c r="CM71" s="847">
        <v>0</v>
      </c>
      <c r="CN71" s="848">
        <v>0</v>
      </c>
      <c r="CO71" s="815"/>
      <c r="CP71" s="1145"/>
      <c r="CQ71" s="815"/>
      <c r="CR71" s="845">
        <v>96</v>
      </c>
      <c r="CS71" s="846">
        <v>86</v>
      </c>
      <c r="CT71" s="847">
        <v>69</v>
      </c>
      <c r="CU71" s="846">
        <v>69</v>
      </c>
      <c r="CV71" s="847">
        <v>69</v>
      </c>
      <c r="CW71" s="846">
        <v>69</v>
      </c>
      <c r="CX71" s="847">
        <v>69</v>
      </c>
      <c r="CY71" s="846">
        <v>69</v>
      </c>
      <c r="CZ71" s="847">
        <v>69</v>
      </c>
      <c r="DA71" s="846">
        <v>69</v>
      </c>
      <c r="DB71" s="847">
        <v>68</v>
      </c>
      <c r="DC71" s="846">
        <v>5</v>
      </c>
      <c r="DD71" s="847">
        <v>0</v>
      </c>
      <c r="DE71" s="846">
        <v>0</v>
      </c>
      <c r="DF71" s="847">
        <v>0</v>
      </c>
      <c r="DG71" s="846">
        <v>0</v>
      </c>
      <c r="DH71" s="847">
        <v>0</v>
      </c>
      <c r="DI71" s="846">
        <v>0</v>
      </c>
      <c r="DJ71" s="847">
        <v>0</v>
      </c>
      <c r="DK71" s="846">
        <v>0</v>
      </c>
      <c r="DL71" s="847">
        <v>0</v>
      </c>
      <c r="DM71" s="846">
        <v>0</v>
      </c>
      <c r="DN71" s="847">
        <v>0</v>
      </c>
      <c r="DO71" s="846">
        <v>0</v>
      </c>
      <c r="DP71" s="847">
        <v>0</v>
      </c>
      <c r="DQ71" s="848">
        <v>0</v>
      </c>
      <c r="DR71" s="815"/>
      <c r="DS71" s="1147"/>
      <c r="DT71" s="815"/>
      <c r="DU71" s="1149"/>
    </row>
    <row r="72" spans="1:125" outlineLevel="1">
      <c r="A72" s="813" t="str">
        <f t="shared" si="0"/>
        <v>65New Construction and Major Renovation Initiative</v>
      </c>
      <c r="C72" s="849">
        <v>65</v>
      </c>
      <c r="D72" s="850" t="s">
        <v>102</v>
      </c>
      <c r="E72" s="851">
        <v>2015</v>
      </c>
      <c r="G72" s="857">
        <v>69900</v>
      </c>
      <c r="H72" s="858">
        <v>69900</v>
      </c>
      <c r="I72" s="859">
        <v>69900</v>
      </c>
      <c r="J72" s="858">
        <v>69900</v>
      </c>
      <c r="K72" s="859">
        <v>69900</v>
      </c>
      <c r="L72" s="858">
        <v>69900</v>
      </c>
      <c r="M72" s="859">
        <v>69900</v>
      </c>
      <c r="N72" s="858">
        <v>69900</v>
      </c>
      <c r="O72" s="859">
        <v>62341</v>
      </c>
      <c r="P72" s="858">
        <v>62341</v>
      </c>
      <c r="Q72" s="859">
        <v>59284</v>
      </c>
      <c r="R72" s="858">
        <v>59284</v>
      </c>
      <c r="S72" s="859">
        <v>4167</v>
      </c>
      <c r="T72" s="858">
        <v>4167</v>
      </c>
      <c r="U72" s="859">
        <v>4167</v>
      </c>
      <c r="V72" s="858">
        <v>0</v>
      </c>
      <c r="W72" s="859">
        <v>0</v>
      </c>
      <c r="X72" s="858">
        <v>0</v>
      </c>
      <c r="Y72" s="859">
        <v>0</v>
      </c>
      <c r="Z72" s="858">
        <v>0</v>
      </c>
      <c r="AA72" s="859">
        <v>0</v>
      </c>
      <c r="AB72" s="858">
        <v>0</v>
      </c>
      <c r="AC72" s="859">
        <v>0</v>
      </c>
      <c r="AD72" s="858">
        <v>0</v>
      </c>
      <c r="AE72" s="859">
        <v>0</v>
      </c>
      <c r="AF72" s="860">
        <v>0</v>
      </c>
      <c r="AG72" s="815"/>
      <c r="AH72" s="1155"/>
      <c r="AI72" s="815"/>
      <c r="AJ72" s="857">
        <v>13</v>
      </c>
      <c r="AK72" s="858">
        <v>13</v>
      </c>
      <c r="AL72" s="859">
        <v>13</v>
      </c>
      <c r="AM72" s="858">
        <v>13</v>
      </c>
      <c r="AN72" s="859">
        <v>13</v>
      </c>
      <c r="AO72" s="858">
        <v>13</v>
      </c>
      <c r="AP72" s="859">
        <v>13</v>
      </c>
      <c r="AQ72" s="858">
        <v>13</v>
      </c>
      <c r="AR72" s="859">
        <v>11</v>
      </c>
      <c r="AS72" s="858">
        <v>11</v>
      </c>
      <c r="AT72" s="859">
        <v>11</v>
      </c>
      <c r="AU72" s="858">
        <v>11</v>
      </c>
      <c r="AV72" s="859">
        <v>2</v>
      </c>
      <c r="AW72" s="858">
        <v>2</v>
      </c>
      <c r="AX72" s="859">
        <v>2</v>
      </c>
      <c r="AY72" s="858">
        <v>0</v>
      </c>
      <c r="AZ72" s="859">
        <v>0</v>
      </c>
      <c r="BA72" s="858">
        <v>0</v>
      </c>
      <c r="BB72" s="859">
        <v>0</v>
      </c>
      <c r="BC72" s="858">
        <v>0</v>
      </c>
      <c r="BD72" s="859">
        <v>0</v>
      </c>
      <c r="BE72" s="858">
        <v>0</v>
      </c>
      <c r="BF72" s="859">
        <v>0</v>
      </c>
      <c r="BG72" s="858">
        <v>0</v>
      </c>
      <c r="BH72" s="859">
        <v>0</v>
      </c>
      <c r="BI72" s="860">
        <v>0</v>
      </c>
      <c r="BJ72" s="815"/>
      <c r="BK72" s="1157"/>
      <c r="BL72" s="815"/>
      <c r="BM72" s="1143"/>
      <c r="BN72" s="815"/>
      <c r="BO72" s="857">
        <v>34950</v>
      </c>
      <c r="BP72" s="858">
        <v>34950</v>
      </c>
      <c r="BQ72" s="859">
        <v>34950</v>
      </c>
      <c r="BR72" s="858">
        <v>34950</v>
      </c>
      <c r="BS72" s="859">
        <v>34950</v>
      </c>
      <c r="BT72" s="858">
        <v>34950</v>
      </c>
      <c r="BU72" s="859">
        <v>34950</v>
      </c>
      <c r="BV72" s="858">
        <v>34950</v>
      </c>
      <c r="BW72" s="859">
        <v>31171</v>
      </c>
      <c r="BX72" s="858">
        <v>31171</v>
      </c>
      <c r="BY72" s="859">
        <v>29642</v>
      </c>
      <c r="BZ72" s="858">
        <v>29642</v>
      </c>
      <c r="CA72" s="859">
        <v>2083</v>
      </c>
      <c r="CB72" s="858">
        <v>2083</v>
      </c>
      <c r="CC72" s="859">
        <v>2083</v>
      </c>
      <c r="CD72" s="858">
        <v>0</v>
      </c>
      <c r="CE72" s="859">
        <v>0</v>
      </c>
      <c r="CF72" s="858">
        <v>0</v>
      </c>
      <c r="CG72" s="859">
        <v>0</v>
      </c>
      <c r="CH72" s="858">
        <v>0</v>
      </c>
      <c r="CI72" s="859">
        <v>0</v>
      </c>
      <c r="CJ72" s="858">
        <v>0</v>
      </c>
      <c r="CK72" s="859">
        <v>0</v>
      </c>
      <c r="CL72" s="858">
        <v>0</v>
      </c>
      <c r="CM72" s="859">
        <v>0</v>
      </c>
      <c r="CN72" s="860">
        <v>0</v>
      </c>
      <c r="CO72" s="815"/>
      <c r="CP72" s="1145"/>
      <c r="CQ72" s="815"/>
      <c r="CR72" s="857">
        <v>7</v>
      </c>
      <c r="CS72" s="858">
        <v>7</v>
      </c>
      <c r="CT72" s="859">
        <v>7</v>
      </c>
      <c r="CU72" s="858">
        <v>7</v>
      </c>
      <c r="CV72" s="859">
        <v>7</v>
      </c>
      <c r="CW72" s="858">
        <v>7</v>
      </c>
      <c r="CX72" s="859">
        <v>7</v>
      </c>
      <c r="CY72" s="858">
        <v>7</v>
      </c>
      <c r="CZ72" s="859">
        <v>6</v>
      </c>
      <c r="DA72" s="858">
        <v>6</v>
      </c>
      <c r="DB72" s="859">
        <v>5</v>
      </c>
      <c r="DC72" s="858">
        <v>5</v>
      </c>
      <c r="DD72" s="859">
        <v>1</v>
      </c>
      <c r="DE72" s="858">
        <v>1</v>
      </c>
      <c r="DF72" s="859">
        <v>1</v>
      </c>
      <c r="DG72" s="858">
        <v>0</v>
      </c>
      <c r="DH72" s="859">
        <v>0</v>
      </c>
      <c r="DI72" s="858">
        <v>0</v>
      </c>
      <c r="DJ72" s="859">
        <v>0</v>
      </c>
      <c r="DK72" s="858">
        <v>0</v>
      </c>
      <c r="DL72" s="859">
        <v>0</v>
      </c>
      <c r="DM72" s="858">
        <v>0</v>
      </c>
      <c r="DN72" s="859">
        <v>0</v>
      </c>
      <c r="DO72" s="858">
        <v>0</v>
      </c>
      <c r="DP72" s="859">
        <v>0</v>
      </c>
      <c r="DQ72" s="860">
        <v>0</v>
      </c>
      <c r="DR72" s="815"/>
      <c r="DS72" s="1147"/>
      <c r="DT72" s="815"/>
      <c r="DU72" s="1149"/>
    </row>
    <row r="73" spans="1:125" outlineLevel="1">
      <c r="A73" s="813" t="str">
        <f t="shared" ref="A73:A136" si="1">C73&amp;D73</f>
        <v>66Existing Building Commissioning Incentive Initiative</v>
      </c>
      <c r="C73" s="867">
        <v>66</v>
      </c>
      <c r="D73" s="921" t="s">
        <v>103</v>
      </c>
      <c r="E73" s="869">
        <v>2015</v>
      </c>
      <c r="G73" s="928">
        <v>0</v>
      </c>
      <c r="H73" s="929">
        <v>0</v>
      </c>
      <c r="I73" s="930">
        <v>0</v>
      </c>
      <c r="J73" s="929">
        <v>0</v>
      </c>
      <c r="K73" s="930">
        <v>0</v>
      </c>
      <c r="L73" s="929">
        <v>0</v>
      </c>
      <c r="M73" s="930">
        <v>0</v>
      </c>
      <c r="N73" s="929">
        <v>0</v>
      </c>
      <c r="O73" s="930">
        <v>0</v>
      </c>
      <c r="P73" s="929">
        <v>0</v>
      </c>
      <c r="Q73" s="930">
        <v>0</v>
      </c>
      <c r="R73" s="929">
        <v>0</v>
      </c>
      <c r="S73" s="930">
        <v>0</v>
      </c>
      <c r="T73" s="929">
        <v>0</v>
      </c>
      <c r="U73" s="930">
        <v>0</v>
      </c>
      <c r="V73" s="929">
        <v>0</v>
      </c>
      <c r="W73" s="930">
        <v>0</v>
      </c>
      <c r="X73" s="929">
        <v>0</v>
      </c>
      <c r="Y73" s="930">
        <v>0</v>
      </c>
      <c r="Z73" s="929">
        <v>0</v>
      </c>
      <c r="AA73" s="930">
        <v>0</v>
      </c>
      <c r="AB73" s="929">
        <v>0</v>
      </c>
      <c r="AC73" s="930">
        <v>0</v>
      </c>
      <c r="AD73" s="929">
        <v>0</v>
      </c>
      <c r="AE73" s="930">
        <v>0</v>
      </c>
      <c r="AF73" s="931">
        <v>0</v>
      </c>
      <c r="AG73" s="815"/>
      <c r="AH73" s="1155"/>
      <c r="AI73" s="815"/>
      <c r="AJ73" s="928">
        <v>0</v>
      </c>
      <c r="AK73" s="929">
        <v>0</v>
      </c>
      <c r="AL73" s="930">
        <v>0</v>
      </c>
      <c r="AM73" s="929">
        <v>0</v>
      </c>
      <c r="AN73" s="930">
        <v>0</v>
      </c>
      <c r="AO73" s="929">
        <v>0</v>
      </c>
      <c r="AP73" s="930">
        <v>0</v>
      </c>
      <c r="AQ73" s="929">
        <v>0</v>
      </c>
      <c r="AR73" s="930">
        <v>0</v>
      </c>
      <c r="AS73" s="929">
        <v>0</v>
      </c>
      <c r="AT73" s="930">
        <v>0</v>
      </c>
      <c r="AU73" s="929">
        <v>0</v>
      </c>
      <c r="AV73" s="930">
        <v>0</v>
      </c>
      <c r="AW73" s="929">
        <v>0</v>
      </c>
      <c r="AX73" s="930">
        <v>0</v>
      </c>
      <c r="AY73" s="929">
        <v>0</v>
      </c>
      <c r="AZ73" s="930">
        <v>0</v>
      </c>
      <c r="BA73" s="929">
        <v>0</v>
      </c>
      <c r="BB73" s="930">
        <v>0</v>
      </c>
      <c r="BC73" s="929">
        <v>0</v>
      </c>
      <c r="BD73" s="930">
        <v>0</v>
      </c>
      <c r="BE73" s="929">
        <v>0</v>
      </c>
      <c r="BF73" s="930">
        <v>0</v>
      </c>
      <c r="BG73" s="929">
        <v>0</v>
      </c>
      <c r="BH73" s="930">
        <v>0</v>
      </c>
      <c r="BI73" s="931">
        <v>0</v>
      </c>
      <c r="BJ73" s="815"/>
      <c r="BK73" s="1157"/>
      <c r="BL73" s="815"/>
      <c r="BM73" s="1143"/>
      <c r="BN73" s="815"/>
      <c r="BO73" s="928">
        <v>0</v>
      </c>
      <c r="BP73" s="929">
        <v>0</v>
      </c>
      <c r="BQ73" s="930">
        <v>0</v>
      </c>
      <c r="BR73" s="929">
        <v>0</v>
      </c>
      <c r="BS73" s="930">
        <v>0</v>
      </c>
      <c r="BT73" s="929">
        <v>0</v>
      </c>
      <c r="BU73" s="930">
        <v>0</v>
      </c>
      <c r="BV73" s="929">
        <v>0</v>
      </c>
      <c r="BW73" s="930">
        <v>0</v>
      </c>
      <c r="BX73" s="929">
        <v>0</v>
      </c>
      <c r="BY73" s="930">
        <v>0</v>
      </c>
      <c r="BZ73" s="929">
        <v>0</v>
      </c>
      <c r="CA73" s="930">
        <v>0</v>
      </c>
      <c r="CB73" s="929">
        <v>0</v>
      </c>
      <c r="CC73" s="930">
        <v>0</v>
      </c>
      <c r="CD73" s="929">
        <v>0</v>
      </c>
      <c r="CE73" s="930">
        <v>0</v>
      </c>
      <c r="CF73" s="929">
        <v>0</v>
      </c>
      <c r="CG73" s="930">
        <v>0</v>
      </c>
      <c r="CH73" s="929">
        <v>0</v>
      </c>
      <c r="CI73" s="930">
        <v>0</v>
      </c>
      <c r="CJ73" s="929">
        <v>0</v>
      </c>
      <c r="CK73" s="930">
        <v>0</v>
      </c>
      <c r="CL73" s="929">
        <v>0</v>
      </c>
      <c r="CM73" s="930">
        <v>0</v>
      </c>
      <c r="CN73" s="931">
        <v>0</v>
      </c>
      <c r="CO73" s="815"/>
      <c r="CP73" s="1145"/>
      <c r="CQ73" s="815"/>
      <c r="CR73" s="928">
        <v>0</v>
      </c>
      <c r="CS73" s="929">
        <v>0</v>
      </c>
      <c r="CT73" s="930">
        <v>0</v>
      </c>
      <c r="CU73" s="929">
        <v>0</v>
      </c>
      <c r="CV73" s="930">
        <v>0</v>
      </c>
      <c r="CW73" s="929">
        <v>0</v>
      </c>
      <c r="CX73" s="930">
        <v>0</v>
      </c>
      <c r="CY73" s="929">
        <v>0</v>
      </c>
      <c r="CZ73" s="930">
        <v>0</v>
      </c>
      <c r="DA73" s="929">
        <v>0</v>
      </c>
      <c r="DB73" s="930">
        <v>0</v>
      </c>
      <c r="DC73" s="929">
        <v>0</v>
      </c>
      <c r="DD73" s="930">
        <v>0</v>
      </c>
      <c r="DE73" s="929">
        <v>0</v>
      </c>
      <c r="DF73" s="930">
        <v>0</v>
      </c>
      <c r="DG73" s="929">
        <v>0</v>
      </c>
      <c r="DH73" s="930">
        <v>0</v>
      </c>
      <c r="DI73" s="929">
        <v>0</v>
      </c>
      <c r="DJ73" s="930">
        <v>0</v>
      </c>
      <c r="DK73" s="929">
        <v>0</v>
      </c>
      <c r="DL73" s="930">
        <v>0</v>
      </c>
      <c r="DM73" s="929">
        <v>0</v>
      </c>
      <c r="DN73" s="930">
        <v>0</v>
      </c>
      <c r="DO73" s="929">
        <v>0</v>
      </c>
      <c r="DP73" s="930">
        <v>0</v>
      </c>
      <c r="DQ73" s="931">
        <v>0</v>
      </c>
      <c r="DR73" s="815"/>
      <c r="DS73" s="1147"/>
      <c r="DT73" s="815"/>
      <c r="DU73" s="1149"/>
    </row>
    <row r="74" spans="1:125" outlineLevel="1">
      <c r="A74" s="813" t="str">
        <f t="shared" si="1"/>
        <v>67Process and Systems Upgrades Initiatives - Project Incentive Initiative</v>
      </c>
      <c r="C74" s="835">
        <v>67</v>
      </c>
      <c r="D74" s="836" t="s">
        <v>104</v>
      </c>
      <c r="E74" s="837">
        <v>2015</v>
      </c>
      <c r="G74" s="838">
        <v>0</v>
      </c>
      <c r="H74" s="839">
        <v>0</v>
      </c>
      <c r="I74" s="840">
        <v>0</v>
      </c>
      <c r="J74" s="839">
        <v>0</v>
      </c>
      <c r="K74" s="840">
        <v>0</v>
      </c>
      <c r="L74" s="839">
        <v>0</v>
      </c>
      <c r="M74" s="840">
        <v>0</v>
      </c>
      <c r="N74" s="839">
        <v>0</v>
      </c>
      <c r="O74" s="840">
        <v>0</v>
      </c>
      <c r="P74" s="839">
        <v>0</v>
      </c>
      <c r="Q74" s="840">
        <v>0</v>
      </c>
      <c r="R74" s="839">
        <v>0</v>
      </c>
      <c r="S74" s="840">
        <v>0</v>
      </c>
      <c r="T74" s="839">
        <v>0</v>
      </c>
      <c r="U74" s="840">
        <v>0</v>
      </c>
      <c r="V74" s="839">
        <v>0</v>
      </c>
      <c r="W74" s="840">
        <v>0</v>
      </c>
      <c r="X74" s="839">
        <v>0</v>
      </c>
      <c r="Y74" s="840">
        <v>0</v>
      </c>
      <c r="Z74" s="839">
        <v>0</v>
      </c>
      <c r="AA74" s="840">
        <v>0</v>
      </c>
      <c r="AB74" s="839">
        <v>0</v>
      </c>
      <c r="AC74" s="840">
        <v>0</v>
      </c>
      <c r="AD74" s="839">
        <v>0</v>
      </c>
      <c r="AE74" s="840">
        <v>0</v>
      </c>
      <c r="AF74" s="841">
        <v>0</v>
      </c>
      <c r="AG74" s="815"/>
      <c r="AH74" s="1155"/>
      <c r="AI74" s="815"/>
      <c r="AJ74" s="838">
        <v>0</v>
      </c>
      <c r="AK74" s="839">
        <v>0</v>
      </c>
      <c r="AL74" s="840">
        <v>0</v>
      </c>
      <c r="AM74" s="839">
        <v>0</v>
      </c>
      <c r="AN74" s="840">
        <v>0</v>
      </c>
      <c r="AO74" s="839">
        <v>0</v>
      </c>
      <c r="AP74" s="840">
        <v>0</v>
      </c>
      <c r="AQ74" s="839">
        <v>0</v>
      </c>
      <c r="AR74" s="840">
        <v>0</v>
      </c>
      <c r="AS74" s="839">
        <v>0</v>
      </c>
      <c r="AT74" s="840">
        <v>0</v>
      </c>
      <c r="AU74" s="839">
        <v>0</v>
      </c>
      <c r="AV74" s="840">
        <v>0</v>
      </c>
      <c r="AW74" s="839">
        <v>0</v>
      </c>
      <c r="AX74" s="840">
        <v>0</v>
      </c>
      <c r="AY74" s="839">
        <v>0</v>
      </c>
      <c r="AZ74" s="840">
        <v>0</v>
      </c>
      <c r="BA74" s="839">
        <v>0</v>
      </c>
      <c r="BB74" s="840">
        <v>0</v>
      </c>
      <c r="BC74" s="839">
        <v>0</v>
      </c>
      <c r="BD74" s="840">
        <v>0</v>
      </c>
      <c r="BE74" s="839">
        <v>0</v>
      </c>
      <c r="BF74" s="840">
        <v>0</v>
      </c>
      <c r="BG74" s="839">
        <v>0</v>
      </c>
      <c r="BH74" s="840">
        <v>0</v>
      </c>
      <c r="BI74" s="841">
        <v>0</v>
      </c>
      <c r="BJ74" s="815"/>
      <c r="BK74" s="1157"/>
      <c r="BL74" s="815"/>
      <c r="BM74" s="1143"/>
      <c r="BN74" s="815"/>
      <c r="BO74" s="838">
        <v>0</v>
      </c>
      <c r="BP74" s="839">
        <v>0</v>
      </c>
      <c r="BQ74" s="840">
        <v>0</v>
      </c>
      <c r="BR74" s="839">
        <v>0</v>
      </c>
      <c r="BS74" s="840">
        <v>0</v>
      </c>
      <c r="BT74" s="839">
        <v>0</v>
      </c>
      <c r="BU74" s="840">
        <v>0</v>
      </c>
      <c r="BV74" s="839">
        <v>0</v>
      </c>
      <c r="BW74" s="840">
        <v>0</v>
      </c>
      <c r="BX74" s="839">
        <v>0</v>
      </c>
      <c r="BY74" s="840">
        <v>0</v>
      </c>
      <c r="BZ74" s="839">
        <v>0</v>
      </c>
      <c r="CA74" s="840">
        <v>0</v>
      </c>
      <c r="CB74" s="839">
        <v>0</v>
      </c>
      <c r="CC74" s="840">
        <v>0</v>
      </c>
      <c r="CD74" s="839">
        <v>0</v>
      </c>
      <c r="CE74" s="840">
        <v>0</v>
      </c>
      <c r="CF74" s="839">
        <v>0</v>
      </c>
      <c r="CG74" s="840">
        <v>0</v>
      </c>
      <c r="CH74" s="839">
        <v>0</v>
      </c>
      <c r="CI74" s="840">
        <v>0</v>
      </c>
      <c r="CJ74" s="839">
        <v>0</v>
      </c>
      <c r="CK74" s="840">
        <v>0</v>
      </c>
      <c r="CL74" s="839">
        <v>0</v>
      </c>
      <c r="CM74" s="840">
        <v>0</v>
      </c>
      <c r="CN74" s="841">
        <v>0</v>
      </c>
      <c r="CO74" s="815"/>
      <c r="CP74" s="1145"/>
      <c r="CQ74" s="815"/>
      <c r="CR74" s="838">
        <v>0</v>
      </c>
      <c r="CS74" s="839">
        <v>0</v>
      </c>
      <c r="CT74" s="840">
        <v>0</v>
      </c>
      <c r="CU74" s="839">
        <v>0</v>
      </c>
      <c r="CV74" s="840">
        <v>0</v>
      </c>
      <c r="CW74" s="839">
        <v>0</v>
      </c>
      <c r="CX74" s="840">
        <v>0</v>
      </c>
      <c r="CY74" s="839">
        <v>0</v>
      </c>
      <c r="CZ74" s="840">
        <v>0</v>
      </c>
      <c r="DA74" s="839">
        <v>0</v>
      </c>
      <c r="DB74" s="840">
        <v>0</v>
      </c>
      <c r="DC74" s="839">
        <v>0</v>
      </c>
      <c r="DD74" s="840">
        <v>0</v>
      </c>
      <c r="DE74" s="839">
        <v>0</v>
      </c>
      <c r="DF74" s="840">
        <v>0</v>
      </c>
      <c r="DG74" s="839">
        <v>0</v>
      </c>
      <c r="DH74" s="840">
        <v>0</v>
      </c>
      <c r="DI74" s="839">
        <v>0</v>
      </c>
      <c r="DJ74" s="840">
        <v>0</v>
      </c>
      <c r="DK74" s="839">
        <v>0</v>
      </c>
      <c r="DL74" s="840">
        <v>0</v>
      </c>
      <c r="DM74" s="839">
        <v>0</v>
      </c>
      <c r="DN74" s="840">
        <v>0</v>
      </c>
      <c r="DO74" s="839">
        <v>0</v>
      </c>
      <c r="DP74" s="840">
        <v>0</v>
      </c>
      <c r="DQ74" s="841">
        <v>0</v>
      </c>
      <c r="DR74" s="815"/>
      <c r="DS74" s="1147"/>
      <c r="DT74" s="815"/>
      <c r="DU74" s="1149"/>
    </row>
    <row r="75" spans="1:125" outlineLevel="1">
      <c r="A75" s="813" t="str">
        <f t="shared" si="1"/>
        <v>68Process and Systems Upgrades Initiatives - Energy Manager Initiative</v>
      </c>
      <c r="C75" s="842">
        <v>68</v>
      </c>
      <c r="D75" s="861" t="s">
        <v>106</v>
      </c>
      <c r="E75" s="844">
        <v>2015</v>
      </c>
      <c r="G75" s="845">
        <v>29016</v>
      </c>
      <c r="H75" s="846">
        <v>29016</v>
      </c>
      <c r="I75" s="847">
        <v>29016</v>
      </c>
      <c r="J75" s="846">
        <v>29016</v>
      </c>
      <c r="K75" s="847">
        <v>29016</v>
      </c>
      <c r="L75" s="846">
        <v>29016</v>
      </c>
      <c r="M75" s="847">
        <v>29016</v>
      </c>
      <c r="N75" s="846">
        <v>29016</v>
      </c>
      <c r="O75" s="847">
        <v>29016</v>
      </c>
      <c r="P75" s="846">
        <v>29016</v>
      </c>
      <c r="Q75" s="847">
        <v>0</v>
      </c>
      <c r="R75" s="846">
        <v>0</v>
      </c>
      <c r="S75" s="847">
        <v>0</v>
      </c>
      <c r="T75" s="846">
        <v>0</v>
      </c>
      <c r="U75" s="847">
        <v>0</v>
      </c>
      <c r="V75" s="846">
        <v>0</v>
      </c>
      <c r="W75" s="847">
        <v>0</v>
      </c>
      <c r="X75" s="846">
        <v>0</v>
      </c>
      <c r="Y75" s="847">
        <v>0</v>
      </c>
      <c r="Z75" s="846">
        <v>0</v>
      </c>
      <c r="AA75" s="847">
        <v>0</v>
      </c>
      <c r="AB75" s="846">
        <v>0</v>
      </c>
      <c r="AC75" s="847">
        <v>0</v>
      </c>
      <c r="AD75" s="846">
        <v>0</v>
      </c>
      <c r="AE75" s="847">
        <v>0</v>
      </c>
      <c r="AF75" s="848">
        <v>0</v>
      </c>
      <c r="AG75" s="815"/>
      <c r="AH75" s="1155"/>
      <c r="AI75" s="815"/>
      <c r="AJ75" s="845">
        <v>7</v>
      </c>
      <c r="AK75" s="846">
        <v>7</v>
      </c>
      <c r="AL75" s="847">
        <v>7</v>
      </c>
      <c r="AM75" s="846">
        <v>7</v>
      </c>
      <c r="AN75" s="847">
        <v>7</v>
      </c>
      <c r="AO75" s="846">
        <v>7</v>
      </c>
      <c r="AP75" s="847">
        <v>7</v>
      </c>
      <c r="AQ75" s="846">
        <v>7</v>
      </c>
      <c r="AR75" s="847">
        <v>7</v>
      </c>
      <c r="AS75" s="846">
        <v>7</v>
      </c>
      <c r="AT75" s="847">
        <v>0</v>
      </c>
      <c r="AU75" s="846">
        <v>0</v>
      </c>
      <c r="AV75" s="847">
        <v>0</v>
      </c>
      <c r="AW75" s="846">
        <v>0</v>
      </c>
      <c r="AX75" s="847">
        <v>0</v>
      </c>
      <c r="AY75" s="846">
        <v>0</v>
      </c>
      <c r="AZ75" s="847">
        <v>0</v>
      </c>
      <c r="BA75" s="846">
        <v>0</v>
      </c>
      <c r="BB75" s="847">
        <v>0</v>
      </c>
      <c r="BC75" s="846">
        <v>0</v>
      </c>
      <c r="BD75" s="847">
        <v>0</v>
      </c>
      <c r="BE75" s="846">
        <v>0</v>
      </c>
      <c r="BF75" s="847">
        <v>0</v>
      </c>
      <c r="BG75" s="846">
        <v>0</v>
      </c>
      <c r="BH75" s="847">
        <v>0</v>
      </c>
      <c r="BI75" s="848">
        <v>0</v>
      </c>
      <c r="BJ75" s="815"/>
      <c r="BK75" s="1157"/>
      <c r="BL75" s="815"/>
      <c r="BM75" s="1143"/>
      <c r="BN75" s="815"/>
      <c r="BO75" s="845">
        <v>21762</v>
      </c>
      <c r="BP75" s="846">
        <v>21762</v>
      </c>
      <c r="BQ75" s="847">
        <v>21762</v>
      </c>
      <c r="BR75" s="846">
        <v>21762</v>
      </c>
      <c r="BS75" s="847">
        <v>21762</v>
      </c>
      <c r="BT75" s="846">
        <v>21762</v>
      </c>
      <c r="BU75" s="847">
        <v>21762</v>
      </c>
      <c r="BV75" s="846">
        <v>21762</v>
      </c>
      <c r="BW75" s="847">
        <v>21762</v>
      </c>
      <c r="BX75" s="846">
        <v>21762</v>
      </c>
      <c r="BY75" s="847">
        <v>0</v>
      </c>
      <c r="BZ75" s="846">
        <v>0</v>
      </c>
      <c r="CA75" s="847">
        <v>0</v>
      </c>
      <c r="CB75" s="846">
        <v>0</v>
      </c>
      <c r="CC75" s="847">
        <v>0</v>
      </c>
      <c r="CD75" s="846">
        <v>0</v>
      </c>
      <c r="CE75" s="847">
        <v>0</v>
      </c>
      <c r="CF75" s="846">
        <v>0</v>
      </c>
      <c r="CG75" s="847">
        <v>0</v>
      </c>
      <c r="CH75" s="846">
        <v>0</v>
      </c>
      <c r="CI75" s="847">
        <v>0</v>
      </c>
      <c r="CJ75" s="846">
        <v>0</v>
      </c>
      <c r="CK75" s="847">
        <v>0</v>
      </c>
      <c r="CL75" s="846">
        <v>0</v>
      </c>
      <c r="CM75" s="847">
        <v>0</v>
      </c>
      <c r="CN75" s="848">
        <v>0</v>
      </c>
      <c r="CO75" s="815"/>
      <c r="CP75" s="1145"/>
      <c r="CQ75" s="815"/>
      <c r="CR75" s="845">
        <v>6</v>
      </c>
      <c r="CS75" s="846">
        <v>6</v>
      </c>
      <c r="CT75" s="847">
        <v>6</v>
      </c>
      <c r="CU75" s="846">
        <v>6</v>
      </c>
      <c r="CV75" s="847">
        <v>6</v>
      </c>
      <c r="CW75" s="846">
        <v>6</v>
      </c>
      <c r="CX75" s="847">
        <v>6</v>
      </c>
      <c r="CY75" s="846">
        <v>6</v>
      </c>
      <c r="CZ75" s="847">
        <v>6</v>
      </c>
      <c r="DA75" s="846">
        <v>6</v>
      </c>
      <c r="DB75" s="847">
        <v>0</v>
      </c>
      <c r="DC75" s="846">
        <v>0</v>
      </c>
      <c r="DD75" s="847">
        <v>0</v>
      </c>
      <c r="DE75" s="846">
        <v>0</v>
      </c>
      <c r="DF75" s="847">
        <v>0</v>
      </c>
      <c r="DG75" s="846">
        <v>0</v>
      </c>
      <c r="DH75" s="847">
        <v>0</v>
      </c>
      <c r="DI75" s="846">
        <v>0</v>
      </c>
      <c r="DJ75" s="847">
        <v>0</v>
      </c>
      <c r="DK75" s="846">
        <v>0</v>
      </c>
      <c r="DL75" s="847">
        <v>0</v>
      </c>
      <c r="DM75" s="846">
        <v>0</v>
      </c>
      <c r="DN75" s="847">
        <v>0</v>
      </c>
      <c r="DO75" s="846">
        <v>0</v>
      </c>
      <c r="DP75" s="847">
        <v>0</v>
      </c>
      <c r="DQ75" s="848">
        <v>0</v>
      </c>
      <c r="DR75" s="815"/>
      <c r="DS75" s="1147"/>
      <c r="DT75" s="815"/>
      <c r="DU75" s="1149"/>
    </row>
    <row r="76" spans="1:125" outlineLevel="1">
      <c r="A76" s="813" t="str">
        <f t="shared" si="1"/>
        <v>69Process and Systems Upgrades Initiatives - Monitoring and Targeting Initiative</v>
      </c>
      <c r="C76" s="907">
        <v>69</v>
      </c>
      <c r="D76" s="932" t="s">
        <v>105</v>
      </c>
      <c r="E76" s="909">
        <v>2015</v>
      </c>
      <c r="G76" s="933">
        <v>0</v>
      </c>
      <c r="H76" s="934">
        <v>0</v>
      </c>
      <c r="I76" s="935">
        <v>0</v>
      </c>
      <c r="J76" s="934">
        <v>0</v>
      </c>
      <c r="K76" s="935">
        <v>0</v>
      </c>
      <c r="L76" s="934">
        <v>0</v>
      </c>
      <c r="M76" s="935">
        <v>0</v>
      </c>
      <c r="N76" s="934">
        <v>0</v>
      </c>
      <c r="O76" s="935">
        <v>0</v>
      </c>
      <c r="P76" s="934">
        <v>0</v>
      </c>
      <c r="Q76" s="935">
        <v>0</v>
      </c>
      <c r="R76" s="934">
        <v>0</v>
      </c>
      <c r="S76" s="935">
        <v>0</v>
      </c>
      <c r="T76" s="934">
        <v>0</v>
      </c>
      <c r="U76" s="935">
        <v>0</v>
      </c>
      <c r="V76" s="934">
        <v>0</v>
      </c>
      <c r="W76" s="935">
        <v>0</v>
      </c>
      <c r="X76" s="934">
        <v>0</v>
      </c>
      <c r="Y76" s="935">
        <v>0</v>
      </c>
      <c r="Z76" s="934">
        <v>0</v>
      </c>
      <c r="AA76" s="935">
        <v>0</v>
      </c>
      <c r="AB76" s="934">
        <v>0</v>
      </c>
      <c r="AC76" s="935">
        <v>0</v>
      </c>
      <c r="AD76" s="934">
        <v>0</v>
      </c>
      <c r="AE76" s="935">
        <v>0</v>
      </c>
      <c r="AF76" s="936">
        <v>0</v>
      </c>
      <c r="AG76" s="815"/>
      <c r="AH76" s="1155"/>
      <c r="AI76" s="815"/>
      <c r="AJ76" s="933">
        <v>0</v>
      </c>
      <c r="AK76" s="934">
        <v>0</v>
      </c>
      <c r="AL76" s="935">
        <v>0</v>
      </c>
      <c r="AM76" s="934">
        <v>0</v>
      </c>
      <c r="AN76" s="935">
        <v>0</v>
      </c>
      <c r="AO76" s="934">
        <v>0</v>
      </c>
      <c r="AP76" s="935">
        <v>0</v>
      </c>
      <c r="AQ76" s="934">
        <v>0</v>
      </c>
      <c r="AR76" s="935">
        <v>0</v>
      </c>
      <c r="AS76" s="934">
        <v>0</v>
      </c>
      <c r="AT76" s="935">
        <v>0</v>
      </c>
      <c r="AU76" s="934">
        <v>0</v>
      </c>
      <c r="AV76" s="935">
        <v>0</v>
      </c>
      <c r="AW76" s="934">
        <v>0</v>
      </c>
      <c r="AX76" s="935">
        <v>0</v>
      </c>
      <c r="AY76" s="934">
        <v>0</v>
      </c>
      <c r="AZ76" s="935">
        <v>0</v>
      </c>
      <c r="BA76" s="934">
        <v>0</v>
      </c>
      <c r="BB76" s="935">
        <v>0</v>
      </c>
      <c r="BC76" s="934">
        <v>0</v>
      </c>
      <c r="BD76" s="935">
        <v>0</v>
      </c>
      <c r="BE76" s="934">
        <v>0</v>
      </c>
      <c r="BF76" s="935">
        <v>0</v>
      </c>
      <c r="BG76" s="934">
        <v>0</v>
      </c>
      <c r="BH76" s="935">
        <v>0</v>
      </c>
      <c r="BI76" s="936">
        <v>0</v>
      </c>
      <c r="BJ76" s="815"/>
      <c r="BK76" s="1157"/>
      <c r="BL76" s="815"/>
      <c r="BM76" s="1143"/>
      <c r="BN76" s="815"/>
      <c r="BO76" s="933">
        <v>0</v>
      </c>
      <c r="BP76" s="934">
        <v>0</v>
      </c>
      <c r="BQ76" s="935">
        <v>0</v>
      </c>
      <c r="BR76" s="934">
        <v>0</v>
      </c>
      <c r="BS76" s="935">
        <v>0</v>
      </c>
      <c r="BT76" s="934">
        <v>0</v>
      </c>
      <c r="BU76" s="935">
        <v>0</v>
      </c>
      <c r="BV76" s="934">
        <v>0</v>
      </c>
      <c r="BW76" s="935">
        <v>0</v>
      </c>
      <c r="BX76" s="934">
        <v>0</v>
      </c>
      <c r="BY76" s="935">
        <v>0</v>
      </c>
      <c r="BZ76" s="934">
        <v>0</v>
      </c>
      <c r="CA76" s="935">
        <v>0</v>
      </c>
      <c r="CB76" s="934">
        <v>0</v>
      </c>
      <c r="CC76" s="935">
        <v>0</v>
      </c>
      <c r="CD76" s="934">
        <v>0</v>
      </c>
      <c r="CE76" s="935">
        <v>0</v>
      </c>
      <c r="CF76" s="934">
        <v>0</v>
      </c>
      <c r="CG76" s="935">
        <v>0</v>
      </c>
      <c r="CH76" s="934">
        <v>0</v>
      </c>
      <c r="CI76" s="935">
        <v>0</v>
      </c>
      <c r="CJ76" s="934">
        <v>0</v>
      </c>
      <c r="CK76" s="935">
        <v>0</v>
      </c>
      <c r="CL76" s="934">
        <v>0</v>
      </c>
      <c r="CM76" s="935">
        <v>0</v>
      </c>
      <c r="CN76" s="936">
        <v>0</v>
      </c>
      <c r="CO76" s="815"/>
      <c r="CP76" s="1145"/>
      <c r="CQ76" s="815"/>
      <c r="CR76" s="933">
        <v>0</v>
      </c>
      <c r="CS76" s="934">
        <v>0</v>
      </c>
      <c r="CT76" s="935">
        <v>0</v>
      </c>
      <c r="CU76" s="934">
        <v>0</v>
      </c>
      <c r="CV76" s="935">
        <v>0</v>
      </c>
      <c r="CW76" s="934">
        <v>0</v>
      </c>
      <c r="CX76" s="935">
        <v>0</v>
      </c>
      <c r="CY76" s="934">
        <v>0</v>
      </c>
      <c r="CZ76" s="935">
        <v>0</v>
      </c>
      <c r="DA76" s="934">
        <v>0</v>
      </c>
      <c r="DB76" s="935">
        <v>0</v>
      </c>
      <c r="DC76" s="934">
        <v>0</v>
      </c>
      <c r="DD76" s="935">
        <v>0</v>
      </c>
      <c r="DE76" s="934">
        <v>0</v>
      </c>
      <c r="DF76" s="935">
        <v>0</v>
      </c>
      <c r="DG76" s="934">
        <v>0</v>
      </c>
      <c r="DH76" s="935">
        <v>0</v>
      </c>
      <c r="DI76" s="934">
        <v>0</v>
      </c>
      <c r="DJ76" s="935">
        <v>0</v>
      </c>
      <c r="DK76" s="934">
        <v>0</v>
      </c>
      <c r="DL76" s="935">
        <v>0</v>
      </c>
      <c r="DM76" s="934">
        <v>0</v>
      </c>
      <c r="DN76" s="935">
        <v>0</v>
      </c>
      <c r="DO76" s="934">
        <v>0</v>
      </c>
      <c r="DP76" s="935">
        <v>0</v>
      </c>
      <c r="DQ76" s="936">
        <v>0</v>
      </c>
      <c r="DR76" s="815"/>
      <c r="DS76" s="1147"/>
      <c r="DT76" s="815"/>
      <c r="DU76" s="1149"/>
    </row>
    <row r="77" spans="1:125" outlineLevel="1">
      <c r="A77" s="813" t="str">
        <f t="shared" si="1"/>
        <v>70Low Income Initiative</v>
      </c>
      <c r="C77" s="942">
        <v>70</v>
      </c>
      <c r="D77" s="943" t="s">
        <v>108</v>
      </c>
      <c r="E77" s="944">
        <v>2015</v>
      </c>
      <c r="G77" s="945">
        <v>112115</v>
      </c>
      <c r="H77" s="946">
        <v>88861</v>
      </c>
      <c r="I77" s="947">
        <v>85116</v>
      </c>
      <c r="J77" s="946">
        <v>81371</v>
      </c>
      <c r="K77" s="947">
        <v>80881</v>
      </c>
      <c r="L77" s="946">
        <v>80881</v>
      </c>
      <c r="M77" s="947">
        <v>79725</v>
      </c>
      <c r="N77" s="946">
        <v>79525</v>
      </c>
      <c r="O77" s="947">
        <v>43881</v>
      </c>
      <c r="P77" s="946">
        <v>43603</v>
      </c>
      <c r="Q77" s="947">
        <v>35478</v>
      </c>
      <c r="R77" s="946">
        <v>35478</v>
      </c>
      <c r="S77" s="947">
        <v>34673</v>
      </c>
      <c r="T77" s="946">
        <v>34673</v>
      </c>
      <c r="U77" s="947">
        <v>6298</v>
      </c>
      <c r="V77" s="946">
        <v>4762</v>
      </c>
      <c r="W77" s="947">
        <v>4762</v>
      </c>
      <c r="X77" s="946">
        <v>4762</v>
      </c>
      <c r="Y77" s="947">
        <v>4762</v>
      </c>
      <c r="Z77" s="946">
        <v>4762</v>
      </c>
      <c r="AA77" s="947">
        <v>4762</v>
      </c>
      <c r="AB77" s="946">
        <v>0</v>
      </c>
      <c r="AC77" s="947">
        <v>0</v>
      </c>
      <c r="AD77" s="946">
        <v>0</v>
      </c>
      <c r="AE77" s="947">
        <v>0</v>
      </c>
      <c r="AF77" s="948">
        <v>0</v>
      </c>
      <c r="AG77" s="815"/>
      <c r="AH77" s="1155"/>
      <c r="AI77" s="815"/>
      <c r="AJ77" s="945">
        <v>10</v>
      </c>
      <c r="AK77" s="946">
        <v>8</v>
      </c>
      <c r="AL77" s="947">
        <v>8</v>
      </c>
      <c r="AM77" s="946">
        <v>8</v>
      </c>
      <c r="AN77" s="947">
        <v>8</v>
      </c>
      <c r="AO77" s="946">
        <v>8</v>
      </c>
      <c r="AP77" s="947">
        <v>8</v>
      </c>
      <c r="AQ77" s="946">
        <v>8</v>
      </c>
      <c r="AR77" s="947">
        <v>6</v>
      </c>
      <c r="AS77" s="946">
        <v>6</v>
      </c>
      <c r="AT77" s="947">
        <v>5</v>
      </c>
      <c r="AU77" s="946">
        <v>5</v>
      </c>
      <c r="AV77" s="947">
        <v>4</v>
      </c>
      <c r="AW77" s="946">
        <v>4</v>
      </c>
      <c r="AX77" s="947">
        <v>1</v>
      </c>
      <c r="AY77" s="946">
        <v>1</v>
      </c>
      <c r="AZ77" s="947">
        <v>1</v>
      </c>
      <c r="BA77" s="946">
        <v>1</v>
      </c>
      <c r="BB77" s="947">
        <v>1</v>
      </c>
      <c r="BC77" s="946">
        <v>1</v>
      </c>
      <c r="BD77" s="947">
        <v>1</v>
      </c>
      <c r="BE77" s="946">
        <v>0</v>
      </c>
      <c r="BF77" s="947">
        <v>0</v>
      </c>
      <c r="BG77" s="946">
        <v>0</v>
      </c>
      <c r="BH77" s="947">
        <v>0</v>
      </c>
      <c r="BI77" s="948">
        <v>0</v>
      </c>
      <c r="BJ77" s="815"/>
      <c r="BK77" s="1157"/>
      <c r="BL77" s="815"/>
      <c r="BM77" s="1143"/>
      <c r="BN77" s="815"/>
      <c r="BO77" s="945">
        <v>112115</v>
      </c>
      <c r="BP77" s="946">
        <v>88861</v>
      </c>
      <c r="BQ77" s="947">
        <v>85116</v>
      </c>
      <c r="BR77" s="946">
        <v>81371</v>
      </c>
      <c r="BS77" s="947">
        <v>80881</v>
      </c>
      <c r="BT77" s="946">
        <v>80881</v>
      </c>
      <c r="BU77" s="947">
        <v>79725</v>
      </c>
      <c r="BV77" s="946">
        <v>79525</v>
      </c>
      <c r="BW77" s="947">
        <v>43881</v>
      </c>
      <c r="BX77" s="946">
        <v>43603</v>
      </c>
      <c r="BY77" s="947">
        <v>35478</v>
      </c>
      <c r="BZ77" s="946">
        <v>35478</v>
      </c>
      <c r="CA77" s="947">
        <v>34673</v>
      </c>
      <c r="CB77" s="946">
        <v>34673</v>
      </c>
      <c r="CC77" s="947">
        <v>6298</v>
      </c>
      <c r="CD77" s="946">
        <v>4762</v>
      </c>
      <c r="CE77" s="947">
        <v>4762</v>
      </c>
      <c r="CF77" s="946">
        <v>4762</v>
      </c>
      <c r="CG77" s="947">
        <v>4762</v>
      </c>
      <c r="CH77" s="946">
        <v>4762</v>
      </c>
      <c r="CI77" s="947">
        <v>4762</v>
      </c>
      <c r="CJ77" s="946">
        <v>0</v>
      </c>
      <c r="CK77" s="947">
        <v>0</v>
      </c>
      <c r="CL77" s="946">
        <v>0</v>
      </c>
      <c r="CM77" s="947">
        <v>0</v>
      </c>
      <c r="CN77" s="948">
        <v>0</v>
      </c>
      <c r="CO77" s="815"/>
      <c r="CP77" s="1145"/>
      <c r="CQ77" s="815"/>
      <c r="CR77" s="945">
        <v>10</v>
      </c>
      <c r="CS77" s="946">
        <v>8</v>
      </c>
      <c r="CT77" s="947">
        <v>8</v>
      </c>
      <c r="CU77" s="946">
        <v>8</v>
      </c>
      <c r="CV77" s="947">
        <v>8</v>
      </c>
      <c r="CW77" s="946">
        <v>8</v>
      </c>
      <c r="CX77" s="947">
        <v>8</v>
      </c>
      <c r="CY77" s="946">
        <v>8</v>
      </c>
      <c r="CZ77" s="947">
        <v>6</v>
      </c>
      <c r="DA77" s="946">
        <v>6</v>
      </c>
      <c r="DB77" s="947">
        <v>5</v>
      </c>
      <c r="DC77" s="946">
        <v>5</v>
      </c>
      <c r="DD77" s="947">
        <v>4</v>
      </c>
      <c r="DE77" s="946">
        <v>4</v>
      </c>
      <c r="DF77" s="947">
        <v>1</v>
      </c>
      <c r="DG77" s="946">
        <v>1</v>
      </c>
      <c r="DH77" s="947">
        <v>1</v>
      </c>
      <c r="DI77" s="946">
        <v>1</v>
      </c>
      <c r="DJ77" s="947">
        <v>1</v>
      </c>
      <c r="DK77" s="946">
        <v>1</v>
      </c>
      <c r="DL77" s="947">
        <v>1</v>
      </c>
      <c r="DM77" s="946">
        <v>0</v>
      </c>
      <c r="DN77" s="947">
        <v>0</v>
      </c>
      <c r="DO77" s="946">
        <v>0</v>
      </c>
      <c r="DP77" s="947">
        <v>0</v>
      </c>
      <c r="DQ77" s="948">
        <v>0</v>
      </c>
      <c r="DR77" s="815"/>
      <c r="DS77" s="1147"/>
      <c r="DT77" s="815"/>
      <c r="DU77" s="1149"/>
    </row>
    <row r="78" spans="1:125" outlineLevel="1">
      <c r="A78" s="813" t="str">
        <f t="shared" si="1"/>
        <v>71Aboriginal Conservation Program</v>
      </c>
      <c r="C78" s="835">
        <v>71</v>
      </c>
      <c r="D78" s="836" t="s">
        <v>492</v>
      </c>
      <c r="E78" s="837">
        <v>2015</v>
      </c>
      <c r="G78" s="838">
        <v>0</v>
      </c>
      <c r="H78" s="839">
        <v>0</v>
      </c>
      <c r="I78" s="840">
        <v>0</v>
      </c>
      <c r="J78" s="839">
        <v>0</v>
      </c>
      <c r="K78" s="840">
        <v>0</v>
      </c>
      <c r="L78" s="839">
        <v>0</v>
      </c>
      <c r="M78" s="840">
        <v>0</v>
      </c>
      <c r="N78" s="839">
        <v>0</v>
      </c>
      <c r="O78" s="840">
        <v>0</v>
      </c>
      <c r="P78" s="839">
        <v>0</v>
      </c>
      <c r="Q78" s="840">
        <v>0</v>
      </c>
      <c r="R78" s="839">
        <v>0</v>
      </c>
      <c r="S78" s="840">
        <v>0</v>
      </c>
      <c r="T78" s="839">
        <v>0</v>
      </c>
      <c r="U78" s="840">
        <v>0</v>
      </c>
      <c r="V78" s="839">
        <v>0</v>
      </c>
      <c r="W78" s="840">
        <v>0</v>
      </c>
      <c r="X78" s="839">
        <v>0</v>
      </c>
      <c r="Y78" s="840">
        <v>0</v>
      </c>
      <c r="Z78" s="839">
        <v>0</v>
      </c>
      <c r="AA78" s="840">
        <v>0</v>
      </c>
      <c r="AB78" s="839">
        <v>0</v>
      </c>
      <c r="AC78" s="840">
        <v>0</v>
      </c>
      <c r="AD78" s="839">
        <v>0</v>
      </c>
      <c r="AE78" s="840">
        <v>0</v>
      </c>
      <c r="AF78" s="841">
        <v>0</v>
      </c>
      <c r="AG78" s="815"/>
      <c r="AH78" s="1155"/>
      <c r="AI78" s="815"/>
      <c r="AJ78" s="838">
        <v>0</v>
      </c>
      <c r="AK78" s="839">
        <v>0</v>
      </c>
      <c r="AL78" s="840">
        <v>0</v>
      </c>
      <c r="AM78" s="839">
        <v>0</v>
      </c>
      <c r="AN78" s="840">
        <v>0</v>
      </c>
      <c r="AO78" s="839">
        <v>0</v>
      </c>
      <c r="AP78" s="840">
        <v>0</v>
      </c>
      <c r="AQ78" s="839">
        <v>0</v>
      </c>
      <c r="AR78" s="840">
        <v>0</v>
      </c>
      <c r="AS78" s="839">
        <v>0</v>
      </c>
      <c r="AT78" s="840">
        <v>0</v>
      </c>
      <c r="AU78" s="839">
        <v>0</v>
      </c>
      <c r="AV78" s="840">
        <v>0</v>
      </c>
      <c r="AW78" s="839">
        <v>0</v>
      </c>
      <c r="AX78" s="840">
        <v>0</v>
      </c>
      <c r="AY78" s="839">
        <v>0</v>
      </c>
      <c r="AZ78" s="840">
        <v>0</v>
      </c>
      <c r="BA78" s="839">
        <v>0</v>
      </c>
      <c r="BB78" s="840">
        <v>0</v>
      </c>
      <c r="BC78" s="839">
        <v>0</v>
      </c>
      <c r="BD78" s="840">
        <v>0</v>
      </c>
      <c r="BE78" s="839">
        <v>0</v>
      </c>
      <c r="BF78" s="840">
        <v>0</v>
      </c>
      <c r="BG78" s="839">
        <v>0</v>
      </c>
      <c r="BH78" s="840">
        <v>0</v>
      </c>
      <c r="BI78" s="841">
        <v>0</v>
      </c>
      <c r="BJ78" s="815"/>
      <c r="BK78" s="1157"/>
      <c r="BL78" s="815"/>
      <c r="BM78" s="1143"/>
      <c r="BN78" s="815"/>
      <c r="BO78" s="838">
        <v>0</v>
      </c>
      <c r="BP78" s="839">
        <v>0</v>
      </c>
      <c r="BQ78" s="840">
        <v>0</v>
      </c>
      <c r="BR78" s="839">
        <v>0</v>
      </c>
      <c r="BS78" s="840">
        <v>0</v>
      </c>
      <c r="BT78" s="839">
        <v>0</v>
      </c>
      <c r="BU78" s="840">
        <v>0</v>
      </c>
      <c r="BV78" s="839">
        <v>0</v>
      </c>
      <c r="BW78" s="840">
        <v>0</v>
      </c>
      <c r="BX78" s="839">
        <v>0</v>
      </c>
      <c r="BY78" s="840">
        <v>0</v>
      </c>
      <c r="BZ78" s="839">
        <v>0</v>
      </c>
      <c r="CA78" s="840">
        <v>0</v>
      </c>
      <c r="CB78" s="839">
        <v>0</v>
      </c>
      <c r="CC78" s="840">
        <v>0</v>
      </c>
      <c r="CD78" s="839">
        <v>0</v>
      </c>
      <c r="CE78" s="840">
        <v>0</v>
      </c>
      <c r="CF78" s="839">
        <v>0</v>
      </c>
      <c r="CG78" s="840">
        <v>0</v>
      </c>
      <c r="CH78" s="839">
        <v>0</v>
      </c>
      <c r="CI78" s="840">
        <v>0</v>
      </c>
      <c r="CJ78" s="839">
        <v>0</v>
      </c>
      <c r="CK78" s="840">
        <v>0</v>
      </c>
      <c r="CL78" s="839">
        <v>0</v>
      </c>
      <c r="CM78" s="840">
        <v>0</v>
      </c>
      <c r="CN78" s="841">
        <v>0</v>
      </c>
      <c r="CO78" s="815"/>
      <c r="CP78" s="1145"/>
      <c r="CQ78" s="815"/>
      <c r="CR78" s="838">
        <v>0</v>
      </c>
      <c r="CS78" s="839">
        <v>0</v>
      </c>
      <c r="CT78" s="840">
        <v>0</v>
      </c>
      <c r="CU78" s="839">
        <v>0</v>
      </c>
      <c r="CV78" s="840">
        <v>0</v>
      </c>
      <c r="CW78" s="839">
        <v>0</v>
      </c>
      <c r="CX78" s="840">
        <v>0</v>
      </c>
      <c r="CY78" s="839">
        <v>0</v>
      </c>
      <c r="CZ78" s="840">
        <v>0</v>
      </c>
      <c r="DA78" s="839">
        <v>0</v>
      </c>
      <c r="DB78" s="840">
        <v>0</v>
      </c>
      <c r="DC78" s="839">
        <v>0</v>
      </c>
      <c r="DD78" s="840">
        <v>0</v>
      </c>
      <c r="DE78" s="839">
        <v>0</v>
      </c>
      <c r="DF78" s="840">
        <v>0</v>
      </c>
      <c r="DG78" s="839">
        <v>0</v>
      </c>
      <c r="DH78" s="840">
        <v>0</v>
      </c>
      <c r="DI78" s="839">
        <v>0</v>
      </c>
      <c r="DJ78" s="840">
        <v>0</v>
      </c>
      <c r="DK78" s="839">
        <v>0</v>
      </c>
      <c r="DL78" s="840">
        <v>0</v>
      </c>
      <c r="DM78" s="839">
        <v>0</v>
      </c>
      <c r="DN78" s="840">
        <v>0</v>
      </c>
      <c r="DO78" s="839">
        <v>0</v>
      </c>
      <c r="DP78" s="840">
        <v>0</v>
      </c>
      <c r="DQ78" s="841">
        <v>0</v>
      </c>
      <c r="DR78" s="815"/>
      <c r="DS78" s="1147"/>
      <c r="DT78" s="815"/>
      <c r="DU78" s="1149"/>
    </row>
    <row r="79" spans="1:125" outlineLevel="1">
      <c r="A79" s="813" t="str">
        <f t="shared" si="1"/>
        <v>72Program Enabled Savings</v>
      </c>
      <c r="C79" s="879">
        <v>72</v>
      </c>
      <c r="D79" s="922" t="s">
        <v>488</v>
      </c>
      <c r="E79" s="881">
        <v>2015</v>
      </c>
      <c r="G79" s="949">
        <v>0</v>
      </c>
      <c r="H79" s="950">
        <v>0</v>
      </c>
      <c r="I79" s="951">
        <v>0</v>
      </c>
      <c r="J79" s="950">
        <v>0</v>
      </c>
      <c r="K79" s="951">
        <v>0</v>
      </c>
      <c r="L79" s="950">
        <v>0</v>
      </c>
      <c r="M79" s="951">
        <v>0</v>
      </c>
      <c r="N79" s="950">
        <v>0</v>
      </c>
      <c r="O79" s="951">
        <v>0</v>
      </c>
      <c r="P79" s="950">
        <v>0</v>
      </c>
      <c r="Q79" s="951">
        <v>0</v>
      </c>
      <c r="R79" s="950">
        <v>0</v>
      </c>
      <c r="S79" s="951">
        <v>0</v>
      </c>
      <c r="T79" s="950">
        <v>0</v>
      </c>
      <c r="U79" s="951">
        <v>0</v>
      </c>
      <c r="V79" s="950">
        <v>0</v>
      </c>
      <c r="W79" s="951">
        <v>0</v>
      </c>
      <c r="X79" s="950">
        <v>0</v>
      </c>
      <c r="Y79" s="951">
        <v>0</v>
      </c>
      <c r="Z79" s="950">
        <v>0</v>
      </c>
      <c r="AA79" s="951">
        <v>0</v>
      </c>
      <c r="AB79" s="950">
        <v>0</v>
      </c>
      <c r="AC79" s="951">
        <v>0</v>
      </c>
      <c r="AD79" s="950">
        <v>0</v>
      </c>
      <c r="AE79" s="951">
        <v>0</v>
      </c>
      <c r="AF79" s="952">
        <v>0</v>
      </c>
      <c r="AG79" s="815"/>
      <c r="AH79" s="1155"/>
      <c r="AI79" s="815"/>
      <c r="AJ79" s="949">
        <v>0</v>
      </c>
      <c r="AK79" s="950">
        <v>0</v>
      </c>
      <c r="AL79" s="951">
        <v>0</v>
      </c>
      <c r="AM79" s="950">
        <v>0</v>
      </c>
      <c r="AN79" s="951">
        <v>0</v>
      </c>
      <c r="AO79" s="950">
        <v>0</v>
      </c>
      <c r="AP79" s="951">
        <v>0</v>
      </c>
      <c r="AQ79" s="950">
        <v>0</v>
      </c>
      <c r="AR79" s="951">
        <v>0</v>
      </c>
      <c r="AS79" s="950">
        <v>0</v>
      </c>
      <c r="AT79" s="951">
        <v>0</v>
      </c>
      <c r="AU79" s="950">
        <v>0</v>
      </c>
      <c r="AV79" s="951">
        <v>0</v>
      </c>
      <c r="AW79" s="950">
        <v>0</v>
      </c>
      <c r="AX79" s="951">
        <v>0</v>
      </c>
      <c r="AY79" s="950">
        <v>0</v>
      </c>
      <c r="AZ79" s="951">
        <v>0</v>
      </c>
      <c r="BA79" s="950">
        <v>0</v>
      </c>
      <c r="BB79" s="951">
        <v>0</v>
      </c>
      <c r="BC79" s="950">
        <v>0</v>
      </c>
      <c r="BD79" s="951">
        <v>0</v>
      </c>
      <c r="BE79" s="950">
        <v>0</v>
      </c>
      <c r="BF79" s="951">
        <v>0</v>
      </c>
      <c r="BG79" s="950">
        <v>0</v>
      </c>
      <c r="BH79" s="951">
        <v>0</v>
      </c>
      <c r="BI79" s="952">
        <v>0</v>
      </c>
      <c r="BJ79" s="815"/>
      <c r="BK79" s="1157"/>
      <c r="BL79" s="815"/>
      <c r="BM79" s="1143"/>
      <c r="BN79" s="815"/>
      <c r="BO79" s="949">
        <v>0</v>
      </c>
      <c r="BP79" s="950">
        <v>0</v>
      </c>
      <c r="BQ79" s="951">
        <v>0</v>
      </c>
      <c r="BR79" s="950">
        <v>0</v>
      </c>
      <c r="BS79" s="951">
        <v>0</v>
      </c>
      <c r="BT79" s="950">
        <v>0</v>
      </c>
      <c r="BU79" s="951">
        <v>0</v>
      </c>
      <c r="BV79" s="950">
        <v>0</v>
      </c>
      <c r="BW79" s="951">
        <v>0</v>
      </c>
      <c r="BX79" s="950">
        <v>0</v>
      </c>
      <c r="BY79" s="951">
        <v>0</v>
      </c>
      <c r="BZ79" s="950">
        <v>0</v>
      </c>
      <c r="CA79" s="951">
        <v>0</v>
      </c>
      <c r="CB79" s="950">
        <v>0</v>
      </c>
      <c r="CC79" s="951">
        <v>0</v>
      </c>
      <c r="CD79" s="950">
        <v>0</v>
      </c>
      <c r="CE79" s="951">
        <v>0</v>
      </c>
      <c r="CF79" s="950">
        <v>0</v>
      </c>
      <c r="CG79" s="951">
        <v>0</v>
      </c>
      <c r="CH79" s="950">
        <v>0</v>
      </c>
      <c r="CI79" s="951">
        <v>0</v>
      </c>
      <c r="CJ79" s="950">
        <v>0</v>
      </c>
      <c r="CK79" s="951">
        <v>0</v>
      </c>
      <c r="CL79" s="950">
        <v>0</v>
      </c>
      <c r="CM79" s="951">
        <v>0</v>
      </c>
      <c r="CN79" s="952">
        <v>0</v>
      </c>
      <c r="CO79" s="815"/>
      <c r="CP79" s="1145"/>
      <c r="CQ79" s="815"/>
      <c r="CR79" s="949">
        <v>0</v>
      </c>
      <c r="CS79" s="950">
        <v>0</v>
      </c>
      <c r="CT79" s="951">
        <v>0</v>
      </c>
      <c r="CU79" s="950">
        <v>0</v>
      </c>
      <c r="CV79" s="951">
        <v>0</v>
      </c>
      <c r="CW79" s="950">
        <v>0</v>
      </c>
      <c r="CX79" s="951">
        <v>0</v>
      </c>
      <c r="CY79" s="950">
        <v>0</v>
      </c>
      <c r="CZ79" s="951">
        <v>0</v>
      </c>
      <c r="DA79" s="950">
        <v>0</v>
      </c>
      <c r="DB79" s="951">
        <v>0</v>
      </c>
      <c r="DC79" s="950">
        <v>0</v>
      </c>
      <c r="DD79" s="951">
        <v>0</v>
      </c>
      <c r="DE79" s="950">
        <v>0</v>
      </c>
      <c r="DF79" s="951">
        <v>0</v>
      </c>
      <c r="DG79" s="950">
        <v>0</v>
      </c>
      <c r="DH79" s="951">
        <v>0</v>
      </c>
      <c r="DI79" s="950">
        <v>0</v>
      </c>
      <c r="DJ79" s="951">
        <v>0</v>
      </c>
      <c r="DK79" s="950">
        <v>0</v>
      </c>
      <c r="DL79" s="951">
        <v>0</v>
      </c>
      <c r="DM79" s="950">
        <v>0</v>
      </c>
      <c r="DN79" s="951">
        <v>0</v>
      </c>
      <c r="DO79" s="950">
        <v>0</v>
      </c>
      <c r="DP79" s="951">
        <v>0</v>
      </c>
      <c r="DQ79" s="952">
        <v>0</v>
      </c>
      <c r="DR79" s="815"/>
      <c r="DS79" s="1147"/>
      <c r="DT79" s="815"/>
      <c r="DU79" s="1149"/>
    </row>
    <row r="80" spans="1:125">
      <c r="A80" s="813" t="str">
        <f t="shared" si="1"/>
        <v>2015 Total</v>
      </c>
      <c r="C80" s="829" t="s">
        <v>1210</v>
      </c>
      <c r="D80" s="830"/>
      <c r="E80" s="831"/>
      <c r="G80" s="953">
        <v>11311414</v>
      </c>
      <c r="H80" s="953">
        <v>11224164</v>
      </c>
      <c r="I80" s="953">
        <v>11140741</v>
      </c>
      <c r="J80" s="953">
        <v>11136724</v>
      </c>
      <c r="K80" s="953">
        <v>10624767</v>
      </c>
      <c r="L80" s="953">
        <v>10599406</v>
      </c>
      <c r="M80" s="953">
        <v>10396187</v>
      </c>
      <c r="N80" s="953">
        <v>10395751</v>
      </c>
      <c r="O80" s="953">
        <v>9928491</v>
      </c>
      <c r="P80" s="953">
        <v>9108394</v>
      </c>
      <c r="Q80" s="953">
        <v>5891164</v>
      </c>
      <c r="R80" s="953">
        <v>4404262</v>
      </c>
      <c r="S80" s="953">
        <v>3527360</v>
      </c>
      <c r="T80" s="953">
        <v>3519847</v>
      </c>
      <c r="U80" s="953">
        <v>3491472</v>
      </c>
      <c r="V80" s="953">
        <v>2864541</v>
      </c>
      <c r="W80" s="953">
        <v>1201614</v>
      </c>
      <c r="X80" s="953">
        <v>1201614</v>
      </c>
      <c r="Y80" s="953">
        <v>1163592</v>
      </c>
      <c r="Z80" s="953">
        <v>296654</v>
      </c>
      <c r="AA80" s="953">
        <v>4762</v>
      </c>
      <c r="AB80" s="953">
        <v>0</v>
      </c>
      <c r="AC80" s="953">
        <v>0</v>
      </c>
      <c r="AD80" s="953">
        <v>0</v>
      </c>
      <c r="AE80" s="953">
        <v>0</v>
      </c>
      <c r="AF80" s="953">
        <v>0</v>
      </c>
      <c r="AG80" s="815"/>
      <c r="AH80" s="1155"/>
      <c r="AI80" s="815"/>
      <c r="AJ80" s="953">
        <v>1561</v>
      </c>
      <c r="AK80" s="953">
        <v>1547</v>
      </c>
      <c r="AL80" s="953">
        <v>1526</v>
      </c>
      <c r="AM80" s="953">
        <v>1526</v>
      </c>
      <c r="AN80" s="953">
        <v>1418</v>
      </c>
      <c r="AO80" s="953">
        <v>1414</v>
      </c>
      <c r="AP80" s="953">
        <v>1378</v>
      </c>
      <c r="AQ80" s="953">
        <v>1378</v>
      </c>
      <c r="AR80" s="953">
        <v>1357</v>
      </c>
      <c r="AS80" s="953">
        <v>1241</v>
      </c>
      <c r="AT80" s="953">
        <v>905</v>
      </c>
      <c r="AU80" s="953">
        <v>795</v>
      </c>
      <c r="AV80" s="953">
        <v>684</v>
      </c>
      <c r="AW80" s="953">
        <v>684</v>
      </c>
      <c r="AX80" s="953">
        <v>681</v>
      </c>
      <c r="AY80" s="953">
        <v>634</v>
      </c>
      <c r="AZ80" s="953">
        <v>522</v>
      </c>
      <c r="BA80" s="953">
        <v>522</v>
      </c>
      <c r="BB80" s="953">
        <v>479</v>
      </c>
      <c r="BC80" s="953">
        <v>48</v>
      </c>
      <c r="BD80" s="953">
        <v>1</v>
      </c>
      <c r="BE80" s="953">
        <v>0</v>
      </c>
      <c r="BF80" s="953">
        <v>0</v>
      </c>
      <c r="BG80" s="953">
        <v>0</v>
      </c>
      <c r="BH80" s="953">
        <v>0</v>
      </c>
      <c r="BI80" s="953">
        <v>0</v>
      </c>
      <c r="BJ80" s="815"/>
      <c r="BK80" s="1157"/>
      <c r="BL80" s="815"/>
      <c r="BM80" s="1143"/>
      <c r="BN80" s="815"/>
      <c r="BO80" s="953">
        <v>8835803</v>
      </c>
      <c r="BP80" s="953">
        <v>8750131</v>
      </c>
      <c r="BQ80" s="953">
        <v>8678340</v>
      </c>
      <c r="BR80" s="953">
        <v>8674491</v>
      </c>
      <c r="BS80" s="953">
        <v>8229825</v>
      </c>
      <c r="BT80" s="953">
        <v>8218023</v>
      </c>
      <c r="BU80" s="953">
        <v>8065504</v>
      </c>
      <c r="BV80" s="953">
        <v>8064896</v>
      </c>
      <c r="BW80" s="953">
        <v>7723703</v>
      </c>
      <c r="BX80" s="953">
        <v>7115371</v>
      </c>
      <c r="BY80" s="953">
        <v>4716755</v>
      </c>
      <c r="BZ80" s="953">
        <v>3589463</v>
      </c>
      <c r="CA80" s="953">
        <v>2908125</v>
      </c>
      <c r="CB80" s="953">
        <v>2895045</v>
      </c>
      <c r="CC80" s="953">
        <v>2866670</v>
      </c>
      <c r="CD80" s="953">
        <v>2419008</v>
      </c>
      <c r="CE80" s="953">
        <v>914623</v>
      </c>
      <c r="CF80" s="953">
        <v>914623</v>
      </c>
      <c r="CG80" s="953">
        <v>893449</v>
      </c>
      <c r="CH80" s="953">
        <v>410648</v>
      </c>
      <c r="CI80" s="953">
        <v>4762</v>
      </c>
      <c r="CJ80" s="953">
        <v>0</v>
      </c>
      <c r="CK80" s="953">
        <v>0</v>
      </c>
      <c r="CL80" s="953">
        <v>0</v>
      </c>
      <c r="CM80" s="953">
        <v>0</v>
      </c>
      <c r="CN80" s="953">
        <v>0</v>
      </c>
      <c r="CO80" s="815"/>
      <c r="CP80" s="1145"/>
      <c r="CQ80" s="815"/>
      <c r="CR80" s="953">
        <v>1134</v>
      </c>
      <c r="CS80" s="953">
        <v>1122</v>
      </c>
      <c r="CT80" s="953">
        <v>1103</v>
      </c>
      <c r="CU80" s="953">
        <v>1103</v>
      </c>
      <c r="CV80" s="953">
        <v>1009</v>
      </c>
      <c r="CW80" s="953">
        <v>1007</v>
      </c>
      <c r="CX80" s="953">
        <v>981</v>
      </c>
      <c r="CY80" s="953">
        <v>980</v>
      </c>
      <c r="CZ80" s="953">
        <v>965</v>
      </c>
      <c r="DA80" s="953">
        <v>879</v>
      </c>
      <c r="DB80" s="953">
        <v>623</v>
      </c>
      <c r="DC80" s="953">
        <v>534</v>
      </c>
      <c r="DD80" s="953">
        <v>449</v>
      </c>
      <c r="DE80" s="953">
        <v>449</v>
      </c>
      <c r="DF80" s="953">
        <v>446</v>
      </c>
      <c r="DG80" s="953">
        <v>413</v>
      </c>
      <c r="DH80" s="953">
        <v>313</v>
      </c>
      <c r="DI80" s="953">
        <v>313</v>
      </c>
      <c r="DJ80" s="953">
        <v>289</v>
      </c>
      <c r="DK80" s="953">
        <v>49</v>
      </c>
      <c r="DL80" s="953">
        <v>1</v>
      </c>
      <c r="DM80" s="953">
        <v>0</v>
      </c>
      <c r="DN80" s="953">
        <v>0</v>
      </c>
      <c r="DO80" s="953">
        <v>0</v>
      </c>
      <c r="DP80" s="953">
        <v>0</v>
      </c>
      <c r="DQ80" s="953">
        <v>0</v>
      </c>
      <c r="DR80" s="815"/>
      <c r="DS80" s="1147"/>
      <c r="DT80" s="815"/>
      <c r="DU80" s="1149"/>
    </row>
    <row r="81" spans="1:125" ht="5.0999999999999996" customHeight="1">
      <c r="A81" s="813" t="str">
        <f t="shared" si="1"/>
        <v/>
      </c>
      <c r="C81" s="954"/>
      <c r="D81" s="954"/>
      <c r="E81" s="955"/>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815"/>
      <c r="AH81" s="1155"/>
      <c r="AI81" s="815"/>
      <c r="AJ81" s="956"/>
      <c r="AK81" s="956"/>
      <c r="AL81" s="956"/>
      <c r="AM81" s="956"/>
      <c r="AN81" s="956"/>
      <c r="AO81" s="956"/>
      <c r="AP81" s="956"/>
      <c r="AQ81" s="956"/>
      <c r="AR81" s="956"/>
      <c r="AS81" s="956"/>
      <c r="AT81" s="956"/>
      <c r="AU81" s="956"/>
      <c r="AV81" s="956"/>
      <c r="AW81" s="956"/>
      <c r="AX81" s="956"/>
      <c r="AY81" s="956"/>
      <c r="AZ81" s="956"/>
      <c r="BA81" s="956"/>
      <c r="BB81" s="956"/>
      <c r="BC81" s="956"/>
      <c r="BD81" s="956"/>
      <c r="BE81" s="956"/>
      <c r="BF81" s="956"/>
      <c r="BG81" s="956"/>
      <c r="BH81" s="956"/>
      <c r="BI81" s="956"/>
      <c r="BJ81" s="815"/>
      <c r="BK81" s="1157"/>
      <c r="BL81" s="815"/>
      <c r="BM81" s="1143"/>
      <c r="BN81" s="815"/>
      <c r="BO81" s="956"/>
      <c r="BP81" s="956"/>
      <c r="BQ81" s="956"/>
      <c r="BR81" s="956"/>
      <c r="BS81" s="956"/>
      <c r="BT81" s="956"/>
      <c r="BU81" s="956"/>
      <c r="BV81" s="956"/>
      <c r="BW81" s="956"/>
      <c r="BX81" s="956"/>
      <c r="BY81" s="956"/>
      <c r="BZ81" s="956"/>
      <c r="CA81" s="956"/>
      <c r="CB81" s="956"/>
      <c r="CC81" s="956"/>
      <c r="CD81" s="956"/>
      <c r="CE81" s="956"/>
      <c r="CF81" s="956"/>
      <c r="CG81" s="956"/>
      <c r="CH81" s="956"/>
      <c r="CI81" s="956"/>
      <c r="CJ81" s="956"/>
      <c r="CK81" s="956"/>
      <c r="CL81" s="956"/>
      <c r="CM81" s="956"/>
      <c r="CN81" s="956"/>
      <c r="CO81" s="815"/>
      <c r="CP81" s="1145"/>
      <c r="CQ81" s="815"/>
      <c r="CR81" s="956"/>
      <c r="CS81" s="956"/>
      <c r="CT81" s="956"/>
      <c r="CU81" s="956"/>
      <c r="CV81" s="956"/>
      <c r="CW81" s="956"/>
      <c r="CX81" s="956"/>
      <c r="CY81" s="956"/>
      <c r="CZ81" s="956"/>
      <c r="DA81" s="956"/>
      <c r="DB81" s="956"/>
      <c r="DC81" s="956"/>
      <c r="DD81" s="956"/>
      <c r="DE81" s="956"/>
      <c r="DF81" s="956"/>
      <c r="DG81" s="956"/>
      <c r="DH81" s="956"/>
      <c r="DI81" s="956"/>
      <c r="DJ81" s="956"/>
      <c r="DK81" s="956"/>
      <c r="DL81" s="956"/>
      <c r="DM81" s="956"/>
      <c r="DN81" s="956"/>
      <c r="DO81" s="956"/>
      <c r="DP81" s="956"/>
      <c r="DQ81" s="956"/>
      <c r="DR81" s="815"/>
      <c r="DS81" s="1147"/>
      <c r="DT81" s="815"/>
      <c r="DU81" s="1149"/>
    </row>
    <row r="82" spans="1:125" outlineLevel="1">
      <c r="A82" s="813" t="str">
        <f t="shared" si="1"/>
        <v>2015 Adjustment</v>
      </c>
      <c r="C82" s="829" t="s">
        <v>1211</v>
      </c>
      <c r="D82" s="830"/>
      <c r="E82" s="831"/>
      <c r="G82" s="832"/>
      <c r="H82" s="833"/>
      <c r="I82" s="833"/>
      <c r="J82" s="833"/>
      <c r="K82" s="833"/>
      <c r="L82" s="833"/>
      <c r="M82" s="833"/>
      <c r="N82" s="833"/>
      <c r="O82" s="833"/>
      <c r="P82" s="833"/>
      <c r="Q82" s="833"/>
      <c r="R82" s="833"/>
      <c r="S82" s="833"/>
      <c r="T82" s="833"/>
      <c r="U82" s="833"/>
      <c r="V82" s="833"/>
      <c r="W82" s="833"/>
      <c r="X82" s="833"/>
      <c r="Y82" s="833"/>
      <c r="Z82" s="833"/>
      <c r="AA82" s="833"/>
      <c r="AB82" s="833"/>
      <c r="AC82" s="833"/>
      <c r="AD82" s="833"/>
      <c r="AE82" s="833"/>
      <c r="AF82" s="834"/>
      <c r="AG82" s="815"/>
      <c r="AH82" s="1155"/>
      <c r="AI82" s="815"/>
      <c r="AJ82" s="832"/>
      <c r="AK82" s="833"/>
      <c r="AL82" s="833"/>
      <c r="AM82" s="833"/>
      <c r="AN82" s="833"/>
      <c r="AO82" s="833"/>
      <c r="AP82" s="833"/>
      <c r="AQ82" s="833"/>
      <c r="AR82" s="833"/>
      <c r="AS82" s="833"/>
      <c r="AT82" s="833"/>
      <c r="AU82" s="833"/>
      <c r="AV82" s="833"/>
      <c r="AW82" s="833"/>
      <c r="AX82" s="833"/>
      <c r="AY82" s="833"/>
      <c r="AZ82" s="833"/>
      <c r="BA82" s="833"/>
      <c r="BB82" s="833"/>
      <c r="BC82" s="833"/>
      <c r="BD82" s="833"/>
      <c r="BE82" s="833"/>
      <c r="BF82" s="833"/>
      <c r="BG82" s="833"/>
      <c r="BH82" s="833"/>
      <c r="BI82" s="834"/>
      <c r="BJ82" s="815"/>
      <c r="BK82" s="1157"/>
      <c r="BL82" s="815"/>
      <c r="BM82" s="1143"/>
      <c r="BN82" s="815"/>
      <c r="BO82" s="832"/>
      <c r="BP82" s="833"/>
      <c r="BQ82" s="833"/>
      <c r="BR82" s="833"/>
      <c r="BS82" s="833"/>
      <c r="BT82" s="833"/>
      <c r="BU82" s="833"/>
      <c r="BV82" s="833"/>
      <c r="BW82" s="833"/>
      <c r="BX82" s="833"/>
      <c r="BY82" s="833"/>
      <c r="BZ82" s="833"/>
      <c r="CA82" s="833"/>
      <c r="CB82" s="833"/>
      <c r="CC82" s="833"/>
      <c r="CD82" s="833"/>
      <c r="CE82" s="833"/>
      <c r="CF82" s="833"/>
      <c r="CG82" s="833"/>
      <c r="CH82" s="833"/>
      <c r="CI82" s="833"/>
      <c r="CJ82" s="833"/>
      <c r="CK82" s="833"/>
      <c r="CL82" s="833"/>
      <c r="CM82" s="833"/>
      <c r="CN82" s="834"/>
      <c r="CO82" s="815"/>
      <c r="CP82" s="1145"/>
      <c r="CQ82" s="815"/>
      <c r="CR82" s="832"/>
      <c r="CS82" s="833"/>
      <c r="CT82" s="833"/>
      <c r="CU82" s="833"/>
      <c r="CV82" s="833"/>
      <c r="CW82" s="833"/>
      <c r="CX82" s="833"/>
      <c r="CY82" s="833"/>
      <c r="CZ82" s="833"/>
      <c r="DA82" s="833"/>
      <c r="DB82" s="833"/>
      <c r="DC82" s="833"/>
      <c r="DD82" s="833"/>
      <c r="DE82" s="833"/>
      <c r="DF82" s="833"/>
      <c r="DG82" s="833"/>
      <c r="DH82" s="833"/>
      <c r="DI82" s="833"/>
      <c r="DJ82" s="833"/>
      <c r="DK82" s="833"/>
      <c r="DL82" s="833"/>
      <c r="DM82" s="833"/>
      <c r="DN82" s="833"/>
      <c r="DO82" s="833"/>
      <c r="DP82" s="833"/>
      <c r="DQ82" s="834"/>
      <c r="DR82" s="815"/>
      <c r="DS82" s="1147"/>
      <c r="DT82" s="815"/>
      <c r="DU82" s="1149"/>
    </row>
    <row r="83" spans="1:125" outlineLevel="1">
      <c r="A83" s="813" t="str">
        <f t="shared" si="1"/>
        <v>73Save on Energy Coupon Program</v>
      </c>
      <c r="C83" s="835">
        <v>73</v>
      </c>
      <c r="D83" s="836" t="s">
        <v>113</v>
      </c>
      <c r="E83" s="837" t="s">
        <v>1211</v>
      </c>
      <c r="G83" s="838">
        <v>33109</v>
      </c>
      <c r="H83" s="957">
        <v>32618</v>
      </c>
      <c r="I83" s="840">
        <v>32618</v>
      </c>
      <c r="J83" s="839">
        <v>32618</v>
      </c>
      <c r="K83" s="840">
        <v>32618</v>
      </c>
      <c r="L83" s="839">
        <v>32618</v>
      </c>
      <c r="M83" s="840">
        <v>32618</v>
      </c>
      <c r="N83" s="839">
        <v>32595</v>
      </c>
      <c r="O83" s="840">
        <v>32595</v>
      </c>
      <c r="P83" s="839">
        <v>32595</v>
      </c>
      <c r="Q83" s="840">
        <v>30622</v>
      </c>
      <c r="R83" s="839">
        <v>30567</v>
      </c>
      <c r="S83" s="840">
        <v>30567</v>
      </c>
      <c r="T83" s="839">
        <v>30408</v>
      </c>
      <c r="U83" s="840">
        <v>30408</v>
      </c>
      <c r="V83" s="839">
        <v>30339</v>
      </c>
      <c r="W83" s="840">
        <v>16830</v>
      </c>
      <c r="X83" s="839">
        <v>16830</v>
      </c>
      <c r="Y83" s="840">
        <v>16830</v>
      </c>
      <c r="Z83" s="839">
        <v>16830</v>
      </c>
      <c r="AA83" s="840">
        <v>0</v>
      </c>
      <c r="AB83" s="839">
        <v>0</v>
      </c>
      <c r="AC83" s="840">
        <v>0</v>
      </c>
      <c r="AD83" s="839">
        <v>0</v>
      </c>
      <c r="AE83" s="840">
        <v>0</v>
      </c>
      <c r="AF83" s="841">
        <v>0</v>
      </c>
      <c r="AG83" s="815"/>
      <c r="AH83" s="1155"/>
      <c r="AI83" s="815"/>
      <c r="AJ83" s="838">
        <v>2</v>
      </c>
      <c r="AK83" s="957">
        <v>2</v>
      </c>
      <c r="AL83" s="840">
        <v>2</v>
      </c>
      <c r="AM83" s="839">
        <v>2</v>
      </c>
      <c r="AN83" s="840">
        <v>2</v>
      </c>
      <c r="AO83" s="839">
        <v>2</v>
      </c>
      <c r="AP83" s="840">
        <v>2</v>
      </c>
      <c r="AQ83" s="839">
        <v>2</v>
      </c>
      <c r="AR83" s="840">
        <v>2</v>
      </c>
      <c r="AS83" s="839">
        <v>2</v>
      </c>
      <c r="AT83" s="840">
        <v>2</v>
      </c>
      <c r="AU83" s="839">
        <v>2</v>
      </c>
      <c r="AV83" s="840">
        <v>2</v>
      </c>
      <c r="AW83" s="839">
        <v>2</v>
      </c>
      <c r="AX83" s="840">
        <v>2</v>
      </c>
      <c r="AY83" s="839">
        <v>2</v>
      </c>
      <c r="AZ83" s="840">
        <v>1</v>
      </c>
      <c r="BA83" s="839">
        <v>1</v>
      </c>
      <c r="BB83" s="840">
        <v>1</v>
      </c>
      <c r="BC83" s="839">
        <v>1</v>
      </c>
      <c r="BD83" s="840">
        <v>0</v>
      </c>
      <c r="BE83" s="839">
        <v>0</v>
      </c>
      <c r="BF83" s="840">
        <v>0</v>
      </c>
      <c r="BG83" s="839">
        <v>0</v>
      </c>
      <c r="BH83" s="840">
        <v>0</v>
      </c>
      <c r="BI83" s="841">
        <v>0</v>
      </c>
      <c r="BJ83" s="815"/>
      <c r="BK83" s="1157"/>
      <c r="BL83" s="815"/>
      <c r="BM83" s="1143"/>
      <c r="BN83" s="815"/>
      <c r="BO83" s="838">
        <v>57636</v>
      </c>
      <c r="BP83" s="957">
        <v>56781</v>
      </c>
      <c r="BQ83" s="840">
        <v>56781</v>
      </c>
      <c r="BR83" s="839">
        <v>56781</v>
      </c>
      <c r="BS83" s="840">
        <v>56781</v>
      </c>
      <c r="BT83" s="839">
        <v>56781</v>
      </c>
      <c r="BU83" s="840">
        <v>56781</v>
      </c>
      <c r="BV83" s="839">
        <v>56742</v>
      </c>
      <c r="BW83" s="840">
        <v>56742</v>
      </c>
      <c r="BX83" s="839">
        <v>56742</v>
      </c>
      <c r="BY83" s="840">
        <v>53306</v>
      </c>
      <c r="BZ83" s="839">
        <v>53212</v>
      </c>
      <c r="CA83" s="840">
        <v>53212</v>
      </c>
      <c r="CB83" s="839">
        <v>52935</v>
      </c>
      <c r="CC83" s="840">
        <v>52935</v>
      </c>
      <c r="CD83" s="839">
        <v>52815</v>
      </c>
      <c r="CE83" s="840">
        <v>29297</v>
      </c>
      <c r="CF83" s="839">
        <v>29297</v>
      </c>
      <c r="CG83" s="840">
        <v>29297</v>
      </c>
      <c r="CH83" s="839">
        <v>29297</v>
      </c>
      <c r="CI83" s="840">
        <v>0</v>
      </c>
      <c r="CJ83" s="839">
        <v>0</v>
      </c>
      <c r="CK83" s="840">
        <v>0</v>
      </c>
      <c r="CL83" s="839">
        <v>0</v>
      </c>
      <c r="CM83" s="840">
        <v>0</v>
      </c>
      <c r="CN83" s="841">
        <v>0</v>
      </c>
      <c r="CO83" s="815"/>
      <c r="CP83" s="1145"/>
      <c r="CQ83" s="815"/>
      <c r="CR83" s="838">
        <v>4</v>
      </c>
      <c r="CS83" s="957">
        <v>4</v>
      </c>
      <c r="CT83" s="840">
        <v>4</v>
      </c>
      <c r="CU83" s="839">
        <v>4</v>
      </c>
      <c r="CV83" s="840">
        <v>4</v>
      </c>
      <c r="CW83" s="839">
        <v>4</v>
      </c>
      <c r="CX83" s="840">
        <v>4</v>
      </c>
      <c r="CY83" s="839">
        <v>4</v>
      </c>
      <c r="CZ83" s="840">
        <v>4</v>
      </c>
      <c r="DA83" s="839">
        <v>4</v>
      </c>
      <c r="DB83" s="840">
        <v>3</v>
      </c>
      <c r="DC83" s="839">
        <v>3</v>
      </c>
      <c r="DD83" s="840">
        <v>3</v>
      </c>
      <c r="DE83" s="839">
        <v>3</v>
      </c>
      <c r="DF83" s="840">
        <v>3</v>
      </c>
      <c r="DG83" s="839">
        <v>3</v>
      </c>
      <c r="DH83" s="840">
        <v>2</v>
      </c>
      <c r="DI83" s="839">
        <v>2</v>
      </c>
      <c r="DJ83" s="840">
        <v>2</v>
      </c>
      <c r="DK83" s="839">
        <v>2</v>
      </c>
      <c r="DL83" s="840">
        <v>0</v>
      </c>
      <c r="DM83" s="839">
        <v>0</v>
      </c>
      <c r="DN83" s="840">
        <v>0</v>
      </c>
      <c r="DO83" s="839">
        <v>0</v>
      </c>
      <c r="DP83" s="840">
        <v>0</v>
      </c>
      <c r="DQ83" s="841">
        <v>0</v>
      </c>
      <c r="DR83" s="815"/>
      <c r="DS83" s="1147"/>
      <c r="DT83" s="815"/>
      <c r="DU83" s="1149"/>
    </row>
    <row r="84" spans="1:125" outlineLevel="1">
      <c r="A84" s="813" t="str">
        <f t="shared" si="1"/>
        <v>74Save on Energy Heating &amp; Cooling Program</v>
      </c>
      <c r="C84" s="842">
        <v>74</v>
      </c>
      <c r="D84" s="856" t="s">
        <v>1166</v>
      </c>
      <c r="E84" s="844" t="s">
        <v>1211</v>
      </c>
      <c r="G84" s="845">
        <v>15869</v>
      </c>
      <c r="H84" s="958">
        <v>15869</v>
      </c>
      <c r="I84" s="847">
        <v>15869</v>
      </c>
      <c r="J84" s="846">
        <v>15869</v>
      </c>
      <c r="K84" s="847">
        <v>15869</v>
      </c>
      <c r="L84" s="846">
        <v>15869</v>
      </c>
      <c r="M84" s="847">
        <v>15869</v>
      </c>
      <c r="N84" s="846">
        <v>15869</v>
      </c>
      <c r="O84" s="847">
        <v>15869</v>
      </c>
      <c r="P84" s="846">
        <v>15869</v>
      </c>
      <c r="Q84" s="847">
        <v>15869</v>
      </c>
      <c r="R84" s="846">
        <v>15869</v>
      </c>
      <c r="S84" s="847">
        <v>15869</v>
      </c>
      <c r="T84" s="846">
        <v>15869</v>
      </c>
      <c r="U84" s="847">
        <v>15869</v>
      </c>
      <c r="V84" s="846">
        <v>15869</v>
      </c>
      <c r="W84" s="847">
        <v>15869</v>
      </c>
      <c r="X84" s="846">
        <v>15869</v>
      </c>
      <c r="Y84" s="847">
        <v>15710</v>
      </c>
      <c r="Z84" s="846">
        <v>0</v>
      </c>
      <c r="AA84" s="847">
        <v>0</v>
      </c>
      <c r="AB84" s="846">
        <v>0</v>
      </c>
      <c r="AC84" s="847">
        <v>0</v>
      </c>
      <c r="AD84" s="846">
        <v>0</v>
      </c>
      <c r="AE84" s="847">
        <v>0</v>
      </c>
      <c r="AF84" s="848">
        <v>0</v>
      </c>
      <c r="AG84" s="815"/>
      <c r="AH84" s="1155"/>
      <c r="AI84" s="815"/>
      <c r="AJ84" s="845">
        <v>8</v>
      </c>
      <c r="AK84" s="958">
        <v>8</v>
      </c>
      <c r="AL84" s="847">
        <v>8</v>
      </c>
      <c r="AM84" s="846">
        <v>8</v>
      </c>
      <c r="AN84" s="847">
        <v>8</v>
      </c>
      <c r="AO84" s="846">
        <v>8</v>
      </c>
      <c r="AP84" s="847">
        <v>8</v>
      </c>
      <c r="AQ84" s="846">
        <v>8</v>
      </c>
      <c r="AR84" s="847">
        <v>8</v>
      </c>
      <c r="AS84" s="846">
        <v>8</v>
      </c>
      <c r="AT84" s="847">
        <v>8</v>
      </c>
      <c r="AU84" s="846">
        <v>8</v>
      </c>
      <c r="AV84" s="847">
        <v>8</v>
      </c>
      <c r="AW84" s="846">
        <v>8</v>
      </c>
      <c r="AX84" s="847">
        <v>8</v>
      </c>
      <c r="AY84" s="846">
        <v>8</v>
      </c>
      <c r="AZ84" s="847">
        <v>8</v>
      </c>
      <c r="BA84" s="846">
        <v>8</v>
      </c>
      <c r="BB84" s="847">
        <v>8</v>
      </c>
      <c r="BC84" s="846">
        <v>0</v>
      </c>
      <c r="BD84" s="847">
        <v>0</v>
      </c>
      <c r="BE84" s="846">
        <v>0</v>
      </c>
      <c r="BF84" s="847">
        <v>0</v>
      </c>
      <c r="BG84" s="846">
        <v>0</v>
      </c>
      <c r="BH84" s="847">
        <v>0</v>
      </c>
      <c r="BI84" s="848">
        <v>0</v>
      </c>
      <c r="BJ84" s="815"/>
      <c r="BK84" s="1157"/>
      <c r="BL84" s="815"/>
      <c r="BM84" s="1143"/>
      <c r="BN84" s="815"/>
      <c r="BO84" s="845">
        <v>8838</v>
      </c>
      <c r="BP84" s="958">
        <v>8838</v>
      </c>
      <c r="BQ84" s="847">
        <v>8838</v>
      </c>
      <c r="BR84" s="846">
        <v>8838</v>
      </c>
      <c r="BS84" s="847">
        <v>8838</v>
      </c>
      <c r="BT84" s="846">
        <v>8838</v>
      </c>
      <c r="BU84" s="847">
        <v>8838</v>
      </c>
      <c r="BV84" s="846">
        <v>8838</v>
      </c>
      <c r="BW84" s="847">
        <v>8838</v>
      </c>
      <c r="BX84" s="846">
        <v>8838</v>
      </c>
      <c r="BY84" s="847">
        <v>8838</v>
      </c>
      <c r="BZ84" s="846">
        <v>8838</v>
      </c>
      <c r="CA84" s="847">
        <v>8838</v>
      </c>
      <c r="CB84" s="846">
        <v>8838</v>
      </c>
      <c r="CC84" s="847">
        <v>8838</v>
      </c>
      <c r="CD84" s="846">
        <v>8838</v>
      </c>
      <c r="CE84" s="847">
        <v>8838</v>
      </c>
      <c r="CF84" s="846">
        <v>8838</v>
      </c>
      <c r="CG84" s="847">
        <v>8749</v>
      </c>
      <c r="CH84" s="846">
        <v>0</v>
      </c>
      <c r="CI84" s="847">
        <v>0</v>
      </c>
      <c r="CJ84" s="846">
        <v>0</v>
      </c>
      <c r="CK84" s="847">
        <v>0</v>
      </c>
      <c r="CL84" s="846">
        <v>0</v>
      </c>
      <c r="CM84" s="847">
        <v>0</v>
      </c>
      <c r="CN84" s="848">
        <v>0</v>
      </c>
      <c r="CO84" s="815"/>
      <c r="CP84" s="1145"/>
      <c r="CQ84" s="815"/>
      <c r="CR84" s="845">
        <v>4</v>
      </c>
      <c r="CS84" s="958">
        <v>4</v>
      </c>
      <c r="CT84" s="847">
        <v>4</v>
      </c>
      <c r="CU84" s="846">
        <v>4</v>
      </c>
      <c r="CV84" s="847">
        <v>4</v>
      </c>
      <c r="CW84" s="846">
        <v>4</v>
      </c>
      <c r="CX84" s="847">
        <v>4</v>
      </c>
      <c r="CY84" s="846">
        <v>4</v>
      </c>
      <c r="CZ84" s="847">
        <v>4</v>
      </c>
      <c r="DA84" s="846">
        <v>4</v>
      </c>
      <c r="DB84" s="847">
        <v>4</v>
      </c>
      <c r="DC84" s="846">
        <v>4</v>
      </c>
      <c r="DD84" s="847">
        <v>4</v>
      </c>
      <c r="DE84" s="846">
        <v>4</v>
      </c>
      <c r="DF84" s="847">
        <v>4</v>
      </c>
      <c r="DG84" s="846">
        <v>4</v>
      </c>
      <c r="DH84" s="847">
        <v>4</v>
      </c>
      <c r="DI84" s="846">
        <v>4</v>
      </c>
      <c r="DJ84" s="847">
        <v>4</v>
      </c>
      <c r="DK84" s="846">
        <v>0</v>
      </c>
      <c r="DL84" s="847">
        <v>0</v>
      </c>
      <c r="DM84" s="846">
        <v>0</v>
      </c>
      <c r="DN84" s="847">
        <v>0</v>
      </c>
      <c r="DO84" s="846">
        <v>0</v>
      </c>
      <c r="DP84" s="847">
        <v>0</v>
      </c>
      <c r="DQ84" s="848">
        <v>0</v>
      </c>
      <c r="DR84" s="815"/>
      <c r="DS84" s="1147"/>
      <c r="DT84" s="815"/>
      <c r="DU84" s="1149"/>
    </row>
    <row r="85" spans="1:125" outlineLevel="1">
      <c r="A85" s="813" t="str">
        <f t="shared" si="1"/>
        <v>75Save on Energy New Construction Program</v>
      </c>
      <c r="C85" s="849">
        <v>75</v>
      </c>
      <c r="D85" s="850" t="s">
        <v>115</v>
      </c>
      <c r="E85" s="851" t="s">
        <v>1211</v>
      </c>
      <c r="G85" s="857">
        <v>0</v>
      </c>
      <c r="H85" s="959">
        <v>0</v>
      </c>
      <c r="I85" s="859">
        <v>0</v>
      </c>
      <c r="J85" s="858">
        <v>0</v>
      </c>
      <c r="K85" s="859">
        <v>0</v>
      </c>
      <c r="L85" s="858">
        <v>0</v>
      </c>
      <c r="M85" s="859">
        <v>0</v>
      </c>
      <c r="N85" s="858">
        <v>0</v>
      </c>
      <c r="O85" s="859">
        <v>0</v>
      </c>
      <c r="P85" s="858">
        <v>0</v>
      </c>
      <c r="Q85" s="859">
        <v>0</v>
      </c>
      <c r="R85" s="858">
        <v>0</v>
      </c>
      <c r="S85" s="859">
        <v>0</v>
      </c>
      <c r="T85" s="858">
        <v>0</v>
      </c>
      <c r="U85" s="859">
        <v>0</v>
      </c>
      <c r="V85" s="858">
        <v>0</v>
      </c>
      <c r="W85" s="859">
        <v>0</v>
      </c>
      <c r="X85" s="858">
        <v>0</v>
      </c>
      <c r="Y85" s="859">
        <v>0</v>
      </c>
      <c r="Z85" s="858">
        <v>0</v>
      </c>
      <c r="AA85" s="859">
        <v>0</v>
      </c>
      <c r="AB85" s="858">
        <v>0</v>
      </c>
      <c r="AC85" s="859">
        <v>0</v>
      </c>
      <c r="AD85" s="858">
        <v>0</v>
      </c>
      <c r="AE85" s="859">
        <v>0</v>
      </c>
      <c r="AF85" s="860">
        <v>0</v>
      </c>
      <c r="AG85" s="815"/>
      <c r="AH85" s="1155"/>
      <c r="AI85" s="815"/>
      <c r="AJ85" s="857">
        <v>0</v>
      </c>
      <c r="AK85" s="959">
        <v>0</v>
      </c>
      <c r="AL85" s="859">
        <v>0</v>
      </c>
      <c r="AM85" s="858">
        <v>0</v>
      </c>
      <c r="AN85" s="859">
        <v>0</v>
      </c>
      <c r="AO85" s="858">
        <v>0</v>
      </c>
      <c r="AP85" s="859">
        <v>0</v>
      </c>
      <c r="AQ85" s="858">
        <v>0</v>
      </c>
      <c r="AR85" s="859">
        <v>0</v>
      </c>
      <c r="AS85" s="858">
        <v>0</v>
      </c>
      <c r="AT85" s="859">
        <v>0</v>
      </c>
      <c r="AU85" s="858">
        <v>0</v>
      </c>
      <c r="AV85" s="859">
        <v>0</v>
      </c>
      <c r="AW85" s="858">
        <v>0</v>
      </c>
      <c r="AX85" s="859">
        <v>0</v>
      </c>
      <c r="AY85" s="858">
        <v>0</v>
      </c>
      <c r="AZ85" s="859">
        <v>0</v>
      </c>
      <c r="BA85" s="858">
        <v>0</v>
      </c>
      <c r="BB85" s="859">
        <v>0</v>
      </c>
      <c r="BC85" s="858">
        <v>0</v>
      </c>
      <c r="BD85" s="859">
        <v>0</v>
      </c>
      <c r="BE85" s="858">
        <v>0</v>
      </c>
      <c r="BF85" s="859">
        <v>0</v>
      </c>
      <c r="BG85" s="858">
        <v>0</v>
      </c>
      <c r="BH85" s="859">
        <v>0</v>
      </c>
      <c r="BI85" s="860">
        <v>0</v>
      </c>
      <c r="BJ85" s="815"/>
      <c r="BK85" s="1157"/>
      <c r="BL85" s="815"/>
      <c r="BM85" s="1143"/>
      <c r="BN85" s="815"/>
      <c r="BO85" s="857">
        <v>0</v>
      </c>
      <c r="BP85" s="959">
        <v>0</v>
      </c>
      <c r="BQ85" s="859">
        <v>0</v>
      </c>
      <c r="BR85" s="858">
        <v>0</v>
      </c>
      <c r="BS85" s="859">
        <v>0</v>
      </c>
      <c r="BT85" s="858">
        <v>0</v>
      </c>
      <c r="BU85" s="859">
        <v>0</v>
      </c>
      <c r="BV85" s="858">
        <v>0</v>
      </c>
      <c r="BW85" s="859">
        <v>0</v>
      </c>
      <c r="BX85" s="858">
        <v>0</v>
      </c>
      <c r="BY85" s="859">
        <v>0</v>
      </c>
      <c r="BZ85" s="858">
        <v>0</v>
      </c>
      <c r="CA85" s="859">
        <v>0</v>
      </c>
      <c r="CB85" s="858">
        <v>0</v>
      </c>
      <c r="CC85" s="859">
        <v>0</v>
      </c>
      <c r="CD85" s="858">
        <v>0</v>
      </c>
      <c r="CE85" s="859">
        <v>0</v>
      </c>
      <c r="CF85" s="858">
        <v>0</v>
      </c>
      <c r="CG85" s="859">
        <v>0</v>
      </c>
      <c r="CH85" s="858">
        <v>0</v>
      </c>
      <c r="CI85" s="859">
        <v>0</v>
      </c>
      <c r="CJ85" s="858">
        <v>0</v>
      </c>
      <c r="CK85" s="859">
        <v>0</v>
      </c>
      <c r="CL85" s="858">
        <v>0</v>
      </c>
      <c r="CM85" s="859">
        <v>0</v>
      </c>
      <c r="CN85" s="860">
        <v>0</v>
      </c>
      <c r="CO85" s="815"/>
      <c r="CP85" s="1145"/>
      <c r="CQ85" s="815"/>
      <c r="CR85" s="857">
        <v>0</v>
      </c>
      <c r="CS85" s="959">
        <v>0</v>
      </c>
      <c r="CT85" s="859">
        <v>0</v>
      </c>
      <c r="CU85" s="858">
        <v>0</v>
      </c>
      <c r="CV85" s="859">
        <v>0</v>
      </c>
      <c r="CW85" s="858">
        <v>0</v>
      </c>
      <c r="CX85" s="859">
        <v>0</v>
      </c>
      <c r="CY85" s="858">
        <v>0</v>
      </c>
      <c r="CZ85" s="859">
        <v>0</v>
      </c>
      <c r="DA85" s="858">
        <v>0</v>
      </c>
      <c r="DB85" s="859">
        <v>0</v>
      </c>
      <c r="DC85" s="858">
        <v>0</v>
      </c>
      <c r="DD85" s="859">
        <v>0</v>
      </c>
      <c r="DE85" s="858">
        <v>0</v>
      </c>
      <c r="DF85" s="859">
        <v>0</v>
      </c>
      <c r="DG85" s="858">
        <v>0</v>
      </c>
      <c r="DH85" s="859">
        <v>0</v>
      </c>
      <c r="DI85" s="858">
        <v>0</v>
      </c>
      <c r="DJ85" s="859">
        <v>0</v>
      </c>
      <c r="DK85" s="858">
        <v>0</v>
      </c>
      <c r="DL85" s="859">
        <v>0</v>
      </c>
      <c r="DM85" s="858">
        <v>0</v>
      </c>
      <c r="DN85" s="859">
        <v>0</v>
      </c>
      <c r="DO85" s="858">
        <v>0</v>
      </c>
      <c r="DP85" s="859">
        <v>0</v>
      </c>
      <c r="DQ85" s="860">
        <v>0</v>
      </c>
      <c r="DR85" s="815"/>
      <c r="DS85" s="1147"/>
      <c r="DT85" s="815"/>
      <c r="DU85" s="1149"/>
    </row>
    <row r="86" spans="1:125" outlineLevel="1">
      <c r="A86" s="813" t="str">
        <f t="shared" si="1"/>
        <v>76Save on Energy Home Assistance Program</v>
      </c>
      <c r="C86" s="842">
        <v>76</v>
      </c>
      <c r="D86" s="856" t="s">
        <v>116</v>
      </c>
      <c r="E86" s="844" t="s">
        <v>1211</v>
      </c>
      <c r="G86" s="845">
        <v>0</v>
      </c>
      <c r="H86" s="958">
        <v>0</v>
      </c>
      <c r="I86" s="847">
        <v>0</v>
      </c>
      <c r="J86" s="846">
        <v>0</v>
      </c>
      <c r="K86" s="847">
        <v>0</v>
      </c>
      <c r="L86" s="846">
        <v>0</v>
      </c>
      <c r="M86" s="847">
        <v>0</v>
      </c>
      <c r="N86" s="846">
        <v>0</v>
      </c>
      <c r="O86" s="847">
        <v>0</v>
      </c>
      <c r="P86" s="846">
        <v>0</v>
      </c>
      <c r="Q86" s="847">
        <v>0</v>
      </c>
      <c r="R86" s="846">
        <v>0</v>
      </c>
      <c r="S86" s="847">
        <v>0</v>
      </c>
      <c r="T86" s="846">
        <v>0</v>
      </c>
      <c r="U86" s="847">
        <v>0</v>
      </c>
      <c r="V86" s="846">
        <v>0</v>
      </c>
      <c r="W86" s="847">
        <v>0</v>
      </c>
      <c r="X86" s="846">
        <v>0</v>
      </c>
      <c r="Y86" s="847">
        <v>0</v>
      </c>
      <c r="Z86" s="846">
        <v>0</v>
      </c>
      <c r="AA86" s="847">
        <v>0</v>
      </c>
      <c r="AB86" s="846">
        <v>0</v>
      </c>
      <c r="AC86" s="847">
        <v>0</v>
      </c>
      <c r="AD86" s="846">
        <v>0</v>
      </c>
      <c r="AE86" s="847">
        <v>0</v>
      </c>
      <c r="AF86" s="848">
        <v>0</v>
      </c>
      <c r="AG86" s="815"/>
      <c r="AH86" s="1155"/>
      <c r="AI86" s="815"/>
      <c r="AJ86" s="845">
        <v>0</v>
      </c>
      <c r="AK86" s="958">
        <v>0</v>
      </c>
      <c r="AL86" s="847">
        <v>0</v>
      </c>
      <c r="AM86" s="846">
        <v>0</v>
      </c>
      <c r="AN86" s="847">
        <v>0</v>
      </c>
      <c r="AO86" s="846">
        <v>0</v>
      </c>
      <c r="AP86" s="847">
        <v>0</v>
      </c>
      <c r="AQ86" s="846">
        <v>0</v>
      </c>
      <c r="AR86" s="847">
        <v>0</v>
      </c>
      <c r="AS86" s="846">
        <v>0</v>
      </c>
      <c r="AT86" s="847">
        <v>0</v>
      </c>
      <c r="AU86" s="846">
        <v>0</v>
      </c>
      <c r="AV86" s="847">
        <v>0</v>
      </c>
      <c r="AW86" s="846">
        <v>0</v>
      </c>
      <c r="AX86" s="847">
        <v>0</v>
      </c>
      <c r="AY86" s="846">
        <v>0</v>
      </c>
      <c r="AZ86" s="847">
        <v>0</v>
      </c>
      <c r="BA86" s="846">
        <v>0</v>
      </c>
      <c r="BB86" s="847">
        <v>0</v>
      </c>
      <c r="BC86" s="846">
        <v>0</v>
      </c>
      <c r="BD86" s="847">
        <v>0</v>
      </c>
      <c r="BE86" s="846">
        <v>0</v>
      </c>
      <c r="BF86" s="847">
        <v>0</v>
      </c>
      <c r="BG86" s="846">
        <v>0</v>
      </c>
      <c r="BH86" s="847">
        <v>0</v>
      </c>
      <c r="BI86" s="848">
        <v>0</v>
      </c>
      <c r="BJ86" s="815"/>
      <c r="BK86" s="1157"/>
      <c r="BL86" s="815"/>
      <c r="BM86" s="1143"/>
      <c r="BN86" s="815"/>
      <c r="BO86" s="845">
        <v>0</v>
      </c>
      <c r="BP86" s="958">
        <v>0</v>
      </c>
      <c r="BQ86" s="847">
        <v>0</v>
      </c>
      <c r="BR86" s="846">
        <v>0</v>
      </c>
      <c r="BS86" s="847">
        <v>0</v>
      </c>
      <c r="BT86" s="846">
        <v>0</v>
      </c>
      <c r="BU86" s="847">
        <v>0</v>
      </c>
      <c r="BV86" s="846">
        <v>0</v>
      </c>
      <c r="BW86" s="847">
        <v>0</v>
      </c>
      <c r="BX86" s="846">
        <v>0</v>
      </c>
      <c r="BY86" s="847">
        <v>0</v>
      </c>
      <c r="BZ86" s="846">
        <v>0</v>
      </c>
      <c r="CA86" s="847">
        <v>0</v>
      </c>
      <c r="CB86" s="846">
        <v>0</v>
      </c>
      <c r="CC86" s="847">
        <v>0</v>
      </c>
      <c r="CD86" s="846">
        <v>0</v>
      </c>
      <c r="CE86" s="847">
        <v>0</v>
      </c>
      <c r="CF86" s="846">
        <v>0</v>
      </c>
      <c r="CG86" s="847">
        <v>0</v>
      </c>
      <c r="CH86" s="846">
        <v>0</v>
      </c>
      <c r="CI86" s="847">
        <v>0</v>
      </c>
      <c r="CJ86" s="846">
        <v>0</v>
      </c>
      <c r="CK86" s="847">
        <v>0</v>
      </c>
      <c r="CL86" s="846">
        <v>0</v>
      </c>
      <c r="CM86" s="847">
        <v>0</v>
      </c>
      <c r="CN86" s="848">
        <v>0</v>
      </c>
      <c r="CO86" s="815"/>
      <c r="CP86" s="1145"/>
      <c r="CQ86" s="815"/>
      <c r="CR86" s="845">
        <v>0</v>
      </c>
      <c r="CS86" s="958">
        <v>0</v>
      </c>
      <c r="CT86" s="847">
        <v>0</v>
      </c>
      <c r="CU86" s="846">
        <v>0</v>
      </c>
      <c r="CV86" s="847">
        <v>0</v>
      </c>
      <c r="CW86" s="846">
        <v>0</v>
      </c>
      <c r="CX86" s="847">
        <v>0</v>
      </c>
      <c r="CY86" s="846">
        <v>0</v>
      </c>
      <c r="CZ86" s="847">
        <v>0</v>
      </c>
      <c r="DA86" s="846">
        <v>0</v>
      </c>
      <c r="DB86" s="847">
        <v>0</v>
      </c>
      <c r="DC86" s="846">
        <v>0</v>
      </c>
      <c r="DD86" s="847">
        <v>0</v>
      </c>
      <c r="DE86" s="846">
        <v>0</v>
      </c>
      <c r="DF86" s="847">
        <v>0</v>
      </c>
      <c r="DG86" s="846">
        <v>0</v>
      </c>
      <c r="DH86" s="847">
        <v>0</v>
      </c>
      <c r="DI86" s="846">
        <v>0</v>
      </c>
      <c r="DJ86" s="847">
        <v>0</v>
      </c>
      <c r="DK86" s="846">
        <v>0</v>
      </c>
      <c r="DL86" s="847">
        <v>0</v>
      </c>
      <c r="DM86" s="846">
        <v>0</v>
      </c>
      <c r="DN86" s="847">
        <v>0</v>
      </c>
      <c r="DO86" s="846">
        <v>0</v>
      </c>
      <c r="DP86" s="847">
        <v>0</v>
      </c>
      <c r="DQ86" s="848">
        <v>0</v>
      </c>
      <c r="DR86" s="815"/>
      <c r="DS86" s="1147"/>
      <c r="DT86" s="815"/>
      <c r="DU86" s="1149"/>
    </row>
    <row r="87" spans="1:125" outlineLevel="1">
      <c r="A87" s="813" t="str">
        <f t="shared" si="1"/>
        <v>77Save on Energy Audit Funding Program</v>
      </c>
      <c r="C87" s="849">
        <v>77</v>
      </c>
      <c r="D87" s="850" t="s">
        <v>117</v>
      </c>
      <c r="E87" s="851" t="s">
        <v>1211</v>
      </c>
      <c r="G87" s="857">
        <v>0</v>
      </c>
      <c r="H87" s="959">
        <v>0</v>
      </c>
      <c r="I87" s="859">
        <v>0</v>
      </c>
      <c r="J87" s="858">
        <v>0</v>
      </c>
      <c r="K87" s="859">
        <v>0</v>
      </c>
      <c r="L87" s="858">
        <v>0</v>
      </c>
      <c r="M87" s="859">
        <v>0</v>
      </c>
      <c r="N87" s="858">
        <v>0</v>
      </c>
      <c r="O87" s="859">
        <v>0</v>
      </c>
      <c r="P87" s="858">
        <v>0</v>
      </c>
      <c r="Q87" s="859">
        <v>0</v>
      </c>
      <c r="R87" s="858">
        <v>0</v>
      </c>
      <c r="S87" s="859">
        <v>0</v>
      </c>
      <c r="T87" s="858">
        <v>0</v>
      </c>
      <c r="U87" s="859">
        <v>0</v>
      </c>
      <c r="V87" s="858">
        <v>0</v>
      </c>
      <c r="W87" s="859">
        <v>0</v>
      </c>
      <c r="X87" s="858">
        <v>0</v>
      </c>
      <c r="Y87" s="859">
        <v>0</v>
      </c>
      <c r="Z87" s="858">
        <v>0</v>
      </c>
      <c r="AA87" s="859">
        <v>0</v>
      </c>
      <c r="AB87" s="858">
        <v>0</v>
      </c>
      <c r="AC87" s="859">
        <v>0</v>
      </c>
      <c r="AD87" s="858">
        <v>0</v>
      </c>
      <c r="AE87" s="859">
        <v>0</v>
      </c>
      <c r="AF87" s="860">
        <v>0</v>
      </c>
      <c r="AG87" s="815"/>
      <c r="AH87" s="1155"/>
      <c r="AI87" s="815"/>
      <c r="AJ87" s="857">
        <v>0</v>
      </c>
      <c r="AK87" s="959">
        <v>0</v>
      </c>
      <c r="AL87" s="859">
        <v>0</v>
      </c>
      <c r="AM87" s="858">
        <v>0</v>
      </c>
      <c r="AN87" s="859">
        <v>0</v>
      </c>
      <c r="AO87" s="858">
        <v>0</v>
      </c>
      <c r="AP87" s="859">
        <v>0</v>
      </c>
      <c r="AQ87" s="858">
        <v>0</v>
      </c>
      <c r="AR87" s="859">
        <v>0</v>
      </c>
      <c r="AS87" s="858">
        <v>0</v>
      </c>
      <c r="AT87" s="859">
        <v>0</v>
      </c>
      <c r="AU87" s="858">
        <v>0</v>
      </c>
      <c r="AV87" s="859">
        <v>0</v>
      </c>
      <c r="AW87" s="858">
        <v>0</v>
      </c>
      <c r="AX87" s="859">
        <v>0</v>
      </c>
      <c r="AY87" s="858">
        <v>0</v>
      </c>
      <c r="AZ87" s="859">
        <v>0</v>
      </c>
      <c r="BA87" s="858">
        <v>0</v>
      </c>
      <c r="BB87" s="859">
        <v>0</v>
      </c>
      <c r="BC87" s="858">
        <v>0</v>
      </c>
      <c r="BD87" s="859">
        <v>0</v>
      </c>
      <c r="BE87" s="858">
        <v>0</v>
      </c>
      <c r="BF87" s="859">
        <v>0</v>
      </c>
      <c r="BG87" s="858">
        <v>0</v>
      </c>
      <c r="BH87" s="859">
        <v>0</v>
      </c>
      <c r="BI87" s="860">
        <v>0</v>
      </c>
      <c r="BJ87" s="815"/>
      <c r="BK87" s="1157"/>
      <c r="BL87" s="815"/>
      <c r="BM87" s="1143"/>
      <c r="BN87" s="815"/>
      <c r="BO87" s="857">
        <v>0</v>
      </c>
      <c r="BP87" s="959">
        <v>0</v>
      </c>
      <c r="BQ87" s="859">
        <v>0</v>
      </c>
      <c r="BR87" s="858">
        <v>0</v>
      </c>
      <c r="BS87" s="859">
        <v>0</v>
      </c>
      <c r="BT87" s="858">
        <v>0</v>
      </c>
      <c r="BU87" s="859">
        <v>0</v>
      </c>
      <c r="BV87" s="858">
        <v>0</v>
      </c>
      <c r="BW87" s="859">
        <v>0</v>
      </c>
      <c r="BX87" s="858">
        <v>0</v>
      </c>
      <c r="BY87" s="859">
        <v>0</v>
      </c>
      <c r="BZ87" s="858">
        <v>0</v>
      </c>
      <c r="CA87" s="859">
        <v>0</v>
      </c>
      <c r="CB87" s="858">
        <v>0</v>
      </c>
      <c r="CC87" s="859">
        <v>0</v>
      </c>
      <c r="CD87" s="858">
        <v>0</v>
      </c>
      <c r="CE87" s="859">
        <v>0</v>
      </c>
      <c r="CF87" s="858">
        <v>0</v>
      </c>
      <c r="CG87" s="859">
        <v>0</v>
      </c>
      <c r="CH87" s="858">
        <v>0</v>
      </c>
      <c r="CI87" s="859">
        <v>0</v>
      </c>
      <c r="CJ87" s="858">
        <v>0</v>
      </c>
      <c r="CK87" s="859">
        <v>0</v>
      </c>
      <c r="CL87" s="858">
        <v>0</v>
      </c>
      <c r="CM87" s="859">
        <v>0</v>
      </c>
      <c r="CN87" s="860">
        <v>0</v>
      </c>
      <c r="CO87" s="815"/>
      <c r="CP87" s="1145"/>
      <c r="CQ87" s="815"/>
      <c r="CR87" s="857">
        <v>0</v>
      </c>
      <c r="CS87" s="959">
        <v>0</v>
      </c>
      <c r="CT87" s="859">
        <v>0</v>
      </c>
      <c r="CU87" s="858">
        <v>0</v>
      </c>
      <c r="CV87" s="859">
        <v>0</v>
      </c>
      <c r="CW87" s="858">
        <v>0</v>
      </c>
      <c r="CX87" s="859">
        <v>0</v>
      </c>
      <c r="CY87" s="858">
        <v>0</v>
      </c>
      <c r="CZ87" s="859">
        <v>0</v>
      </c>
      <c r="DA87" s="858">
        <v>0</v>
      </c>
      <c r="DB87" s="859">
        <v>0</v>
      </c>
      <c r="DC87" s="858">
        <v>0</v>
      </c>
      <c r="DD87" s="859">
        <v>0</v>
      </c>
      <c r="DE87" s="858">
        <v>0</v>
      </c>
      <c r="DF87" s="859">
        <v>0</v>
      </c>
      <c r="DG87" s="858">
        <v>0</v>
      </c>
      <c r="DH87" s="859">
        <v>0</v>
      </c>
      <c r="DI87" s="858">
        <v>0</v>
      </c>
      <c r="DJ87" s="859">
        <v>0</v>
      </c>
      <c r="DK87" s="858">
        <v>0</v>
      </c>
      <c r="DL87" s="859">
        <v>0</v>
      </c>
      <c r="DM87" s="858">
        <v>0</v>
      </c>
      <c r="DN87" s="859">
        <v>0</v>
      </c>
      <c r="DO87" s="858">
        <v>0</v>
      </c>
      <c r="DP87" s="859">
        <v>0</v>
      </c>
      <c r="DQ87" s="860">
        <v>0</v>
      </c>
      <c r="DR87" s="815"/>
      <c r="DS87" s="1147"/>
      <c r="DT87" s="815"/>
      <c r="DU87" s="1149"/>
    </row>
    <row r="88" spans="1:125" outlineLevel="1">
      <c r="A88" s="813" t="str">
        <f t="shared" si="1"/>
        <v>78Save on Energy Retrofit Program</v>
      </c>
      <c r="C88" s="842">
        <v>78</v>
      </c>
      <c r="D88" s="861" t="s">
        <v>118</v>
      </c>
      <c r="E88" s="844" t="s">
        <v>1211</v>
      </c>
      <c r="G88" s="845">
        <v>147198</v>
      </c>
      <c r="H88" s="958">
        <v>147198</v>
      </c>
      <c r="I88" s="847">
        <v>147198</v>
      </c>
      <c r="J88" s="846">
        <v>147198</v>
      </c>
      <c r="K88" s="847">
        <v>147198</v>
      </c>
      <c r="L88" s="846">
        <v>147198</v>
      </c>
      <c r="M88" s="847">
        <v>139533</v>
      </c>
      <c r="N88" s="846">
        <v>139533</v>
      </c>
      <c r="O88" s="847">
        <v>139533</v>
      </c>
      <c r="P88" s="846">
        <v>115330</v>
      </c>
      <c r="Q88" s="847">
        <v>57540</v>
      </c>
      <c r="R88" s="846">
        <v>57540</v>
      </c>
      <c r="S88" s="847">
        <v>0</v>
      </c>
      <c r="T88" s="846">
        <v>0</v>
      </c>
      <c r="U88" s="847">
        <v>0</v>
      </c>
      <c r="V88" s="846">
        <v>0</v>
      </c>
      <c r="W88" s="847">
        <v>0</v>
      </c>
      <c r="X88" s="846">
        <v>0</v>
      </c>
      <c r="Y88" s="847">
        <v>0</v>
      </c>
      <c r="Z88" s="846">
        <v>0</v>
      </c>
      <c r="AA88" s="847">
        <v>0</v>
      </c>
      <c r="AB88" s="846">
        <v>0</v>
      </c>
      <c r="AC88" s="847">
        <v>0</v>
      </c>
      <c r="AD88" s="846">
        <v>0</v>
      </c>
      <c r="AE88" s="847">
        <v>0</v>
      </c>
      <c r="AF88" s="848">
        <v>0</v>
      </c>
      <c r="AG88" s="815"/>
      <c r="AH88" s="1155"/>
      <c r="AI88" s="815"/>
      <c r="AJ88" s="845">
        <v>28</v>
      </c>
      <c r="AK88" s="958">
        <v>28</v>
      </c>
      <c r="AL88" s="847">
        <v>28</v>
      </c>
      <c r="AM88" s="846">
        <v>28</v>
      </c>
      <c r="AN88" s="847">
        <v>28</v>
      </c>
      <c r="AO88" s="846">
        <v>28</v>
      </c>
      <c r="AP88" s="847">
        <v>26</v>
      </c>
      <c r="AQ88" s="846">
        <v>26</v>
      </c>
      <c r="AR88" s="847">
        <v>26</v>
      </c>
      <c r="AS88" s="846">
        <v>21</v>
      </c>
      <c r="AT88" s="847">
        <v>9</v>
      </c>
      <c r="AU88" s="846">
        <v>9</v>
      </c>
      <c r="AV88" s="847">
        <v>0</v>
      </c>
      <c r="AW88" s="846">
        <v>0</v>
      </c>
      <c r="AX88" s="847">
        <v>0</v>
      </c>
      <c r="AY88" s="846">
        <v>0</v>
      </c>
      <c r="AZ88" s="847">
        <v>0</v>
      </c>
      <c r="BA88" s="846">
        <v>0</v>
      </c>
      <c r="BB88" s="847">
        <v>0</v>
      </c>
      <c r="BC88" s="846">
        <v>0</v>
      </c>
      <c r="BD88" s="847">
        <v>0</v>
      </c>
      <c r="BE88" s="846">
        <v>0</v>
      </c>
      <c r="BF88" s="847">
        <v>0</v>
      </c>
      <c r="BG88" s="846">
        <v>0</v>
      </c>
      <c r="BH88" s="847">
        <v>0</v>
      </c>
      <c r="BI88" s="848">
        <v>0</v>
      </c>
      <c r="BJ88" s="815"/>
      <c r="BK88" s="1157"/>
      <c r="BL88" s="815"/>
      <c r="BM88" s="1143"/>
      <c r="BN88" s="815"/>
      <c r="BO88" s="845">
        <v>112828</v>
      </c>
      <c r="BP88" s="958">
        <v>112828</v>
      </c>
      <c r="BQ88" s="847">
        <v>112828</v>
      </c>
      <c r="BR88" s="846">
        <v>112828</v>
      </c>
      <c r="BS88" s="847">
        <v>112828</v>
      </c>
      <c r="BT88" s="846">
        <v>112828</v>
      </c>
      <c r="BU88" s="847">
        <v>107087</v>
      </c>
      <c r="BV88" s="846">
        <v>107087</v>
      </c>
      <c r="BW88" s="847">
        <v>107087</v>
      </c>
      <c r="BX88" s="846">
        <v>88957</v>
      </c>
      <c r="BY88" s="847">
        <v>45667</v>
      </c>
      <c r="BZ88" s="846">
        <v>45667</v>
      </c>
      <c r="CA88" s="847">
        <v>0</v>
      </c>
      <c r="CB88" s="846">
        <v>0</v>
      </c>
      <c r="CC88" s="847">
        <v>0</v>
      </c>
      <c r="CD88" s="846">
        <v>0</v>
      </c>
      <c r="CE88" s="847">
        <v>0</v>
      </c>
      <c r="CF88" s="846">
        <v>0</v>
      </c>
      <c r="CG88" s="847">
        <v>0</v>
      </c>
      <c r="CH88" s="846">
        <v>0</v>
      </c>
      <c r="CI88" s="847">
        <v>0</v>
      </c>
      <c r="CJ88" s="846">
        <v>0</v>
      </c>
      <c r="CK88" s="847">
        <v>0</v>
      </c>
      <c r="CL88" s="846">
        <v>0</v>
      </c>
      <c r="CM88" s="847">
        <v>0</v>
      </c>
      <c r="CN88" s="848">
        <v>0</v>
      </c>
      <c r="CO88" s="815"/>
      <c r="CP88" s="1145"/>
      <c r="CQ88" s="815"/>
      <c r="CR88" s="845">
        <v>21</v>
      </c>
      <c r="CS88" s="958">
        <v>21</v>
      </c>
      <c r="CT88" s="847">
        <v>21</v>
      </c>
      <c r="CU88" s="846">
        <v>21</v>
      </c>
      <c r="CV88" s="847">
        <v>21</v>
      </c>
      <c r="CW88" s="846">
        <v>21</v>
      </c>
      <c r="CX88" s="847">
        <v>20</v>
      </c>
      <c r="CY88" s="846">
        <v>20</v>
      </c>
      <c r="CZ88" s="847">
        <v>20</v>
      </c>
      <c r="DA88" s="846">
        <v>16</v>
      </c>
      <c r="DB88" s="847">
        <v>7</v>
      </c>
      <c r="DC88" s="846">
        <v>7</v>
      </c>
      <c r="DD88" s="847">
        <v>0</v>
      </c>
      <c r="DE88" s="846">
        <v>0</v>
      </c>
      <c r="DF88" s="847">
        <v>0</v>
      </c>
      <c r="DG88" s="846">
        <v>0</v>
      </c>
      <c r="DH88" s="847">
        <v>0</v>
      </c>
      <c r="DI88" s="846">
        <v>0</v>
      </c>
      <c r="DJ88" s="847">
        <v>0</v>
      </c>
      <c r="DK88" s="846">
        <v>0</v>
      </c>
      <c r="DL88" s="847">
        <v>0</v>
      </c>
      <c r="DM88" s="846">
        <v>0</v>
      </c>
      <c r="DN88" s="847">
        <v>0</v>
      </c>
      <c r="DO88" s="846">
        <v>0</v>
      </c>
      <c r="DP88" s="847">
        <v>0</v>
      </c>
      <c r="DQ88" s="848">
        <v>0</v>
      </c>
      <c r="DR88" s="815"/>
      <c r="DS88" s="1147"/>
      <c r="DT88" s="815"/>
      <c r="DU88" s="1149"/>
    </row>
    <row r="89" spans="1:125" outlineLevel="1">
      <c r="A89" s="813" t="str">
        <f t="shared" si="1"/>
        <v>79Save on Energy Small Business Lighting Program</v>
      </c>
      <c r="C89" s="849">
        <v>79</v>
      </c>
      <c r="D89" s="862" t="s">
        <v>119</v>
      </c>
      <c r="E89" s="851" t="s">
        <v>1211</v>
      </c>
      <c r="G89" s="857">
        <v>0</v>
      </c>
      <c r="H89" s="959">
        <v>0</v>
      </c>
      <c r="I89" s="859">
        <v>0</v>
      </c>
      <c r="J89" s="858">
        <v>0</v>
      </c>
      <c r="K89" s="859">
        <v>0</v>
      </c>
      <c r="L89" s="858">
        <v>0</v>
      </c>
      <c r="M89" s="859">
        <v>0</v>
      </c>
      <c r="N89" s="858">
        <v>0</v>
      </c>
      <c r="O89" s="859">
        <v>0</v>
      </c>
      <c r="P89" s="858">
        <v>0</v>
      </c>
      <c r="Q89" s="859">
        <v>0</v>
      </c>
      <c r="R89" s="858">
        <v>0</v>
      </c>
      <c r="S89" s="859">
        <v>0</v>
      </c>
      <c r="T89" s="858">
        <v>0</v>
      </c>
      <c r="U89" s="859">
        <v>0</v>
      </c>
      <c r="V89" s="858">
        <v>0</v>
      </c>
      <c r="W89" s="859">
        <v>0</v>
      </c>
      <c r="X89" s="858">
        <v>0</v>
      </c>
      <c r="Y89" s="859">
        <v>0</v>
      </c>
      <c r="Z89" s="858">
        <v>0</v>
      </c>
      <c r="AA89" s="859">
        <v>0</v>
      </c>
      <c r="AB89" s="858">
        <v>0</v>
      </c>
      <c r="AC89" s="859">
        <v>0</v>
      </c>
      <c r="AD89" s="858">
        <v>0</v>
      </c>
      <c r="AE89" s="859">
        <v>0</v>
      </c>
      <c r="AF89" s="860">
        <v>0</v>
      </c>
      <c r="AG89" s="815"/>
      <c r="AH89" s="1155"/>
      <c r="AI89" s="815"/>
      <c r="AJ89" s="857">
        <v>0</v>
      </c>
      <c r="AK89" s="959">
        <v>0</v>
      </c>
      <c r="AL89" s="859">
        <v>0</v>
      </c>
      <c r="AM89" s="858">
        <v>0</v>
      </c>
      <c r="AN89" s="859">
        <v>0</v>
      </c>
      <c r="AO89" s="858">
        <v>0</v>
      </c>
      <c r="AP89" s="859">
        <v>0</v>
      </c>
      <c r="AQ89" s="858">
        <v>0</v>
      </c>
      <c r="AR89" s="859">
        <v>0</v>
      </c>
      <c r="AS89" s="858">
        <v>0</v>
      </c>
      <c r="AT89" s="859">
        <v>0</v>
      </c>
      <c r="AU89" s="858">
        <v>0</v>
      </c>
      <c r="AV89" s="859">
        <v>0</v>
      </c>
      <c r="AW89" s="858">
        <v>0</v>
      </c>
      <c r="AX89" s="859">
        <v>0</v>
      </c>
      <c r="AY89" s="858">
        <v>0</v>
      </c>
      <c r="AZ89" s="859">
        <v>0</v>
      </c>
      <c r="BA89" s="858">
        <v>0</v>
      </c>
      <c r="BB89" s="859">
        <v>0</v>
      </c>
      <c r="BC89" s="858">
        <v>0</v>
      </c>
      <c r="BD89" s="859">
        <v>0</v>
      </c>
      <c r="BE89" s="858">
        <v>0</v>
      </c>
      <c r="BF89" s="859">
        <v>0</v>
      </c>
      <c r="BG89" s="858">
        <v>0</v>
      </c>
      <c r="BH89" s="859">
        <v>0</v>
      </c>
      <c r="BI89" s="860">
        <v>0</v>
      </c>
      <c r="BJ89" s="815"/>
      <c r="BK89" s="1157"/>
      <c r="BL89" s="815"/>
      <c r="BM89" s="1143"/>
      <c r="BN89" s="815"/>
      <c r="BO89" s="857">
        <v>0</v>
      </c>
      <c r="BP89" s="959">
        <v>0</v>
      </c>
      <c r="BQ89" s="859">
        <v>0</v>
      </c>
      <c r="BR89" s="858">
        <v>0</v>
      </c>
      <c r="BS89" s="859">
        <v>0</v>
      </c>
      <c r="BT89" s="858">
        <v>0</v>
      </c>
      <c r="BU89" s="859">
        <v>0</v>
      </c>
      <c r="BV89" s="858">
        <v>0</v>
      </c>
      <c r="BW89" s="859">
        <v>0</v>
      </c>
      <c r="BX89" s="858">
        <v>0</v>
      </c>
      <c r="BY89" s="859">
        <v>0</v>
      </c>
      <c r="BZ89" s="858">
        <v>0</v>
      </c>
      <c r="CA89" s="859">
        <v>0</v>
      </c>
      <c r="CB89" s="858">
        <v>0</v>
      </c>
      <c r="CC89" s="859">
        <v>0</v>
      </c>
      <c r="CD89" s="858">
        <v>0</v>
      </c>
      <c r="CE89" s="859">
        <v>0</v>
      </c>
      <c r="CF89" s="858">
        <v>0</v>
      </c>
      <c r="CG89" s="859">
        <v>0</v>
      </c>
      <c r="CH89" s="858">
        <v>0</v>
      </c>
      <c r="CI89" s="859">
        <v>0</v>
      </c>
      <c r="CJ89" s="858">
        <v>0</v>
      </c>
      <c r="CK89" s="859">
        <v>0</v>
      </c>
      <c r="CL89" s="858">
        <v>0</v>
      </c>
      <c r="CM89" s="859">
        <v>0</v>
      </c>
      <c r="CN89" s="860">
        <v>0</v>
      </c>
      <c r="CO89" s="815"/>
      <c r="CP89" s="1145"/>
      <c r="CQ89" s="815"/>
      <c r="CR89" s="857">
        <v>0</v>
      </c>
      <c r="CS89" s="959">
        <v>0</v>
      </c>
      <c r="CT89" s="859">
        <v>0</v>
      </c>
      <c r="CU89" s="858">
        <v>0</v>
      </c>
      <c r="CV89" s="859">
        <v>0</v>
      </c>
      <c r="CW89" s="858">
        <v>0</v>
      </c>
      <c r="CX89" s="859">
        <v>0</v>
      </c>
      <c r="CY89" s="858">
        <v>0</v>
      </c>
      <c r="CZ89" s="859">
        <v>0</v>
      </c>
      <c r="DA89" s="858">
        <v>0</v>
      </c>
      <c r="DB89" s="859">
        <v>0</v>
      </c>
      <c r="DC89" s="858">
        <v>0</v>
      </c>
      <c r="DD89" s="859">
        <v>0</v>
      </c>
      <c r="DE89" s="858">
        <v>0</v>
      </c>
      <c r="DF89" s="859">
        <v>0</v>
      </c>
      <c r="DG89" s="858">
        <v>0</v>
      </c>
      <c r="DH89" s="859">
        <v>0</v>
      </c>
      <c r="DI89" s="858">
        <v>0</v>
      </c>
      <c r="DJ89" s="859">
        <v>0</v>
      </c>
      <c r="DK89" s="858">
        <v>0</v>
      </c>
      <c r="DL89" s="859">
        <v>0</v>
      </c>
      <c r="DM89" s="858">
        <v>0</v>
      </c>
      <c r="DN89" s="859">
        <v>0</v>
      </c>
      <c r="DO89" s="858">
        <v>0</v>
      </c>
      <c r="DP89" s="859">
        <v>0</v>
      </c>
      <c r="DQ89" s="860">
        <v>0</v>
      </c>
      <c r="DR89" s="815"/>
      <c r="DS89" s="1147"/>
      <c r="DT89" s="815"/>
      <c r="DU89" s="1149"/>
    </row>
    <row r="90" spans="1:125" outlineLevel="1">
      <c r="A90" s="813" t="str">
        <f t="shared" si="1"/>
        <v>80Save on Energy High Performance New Construction Program</v>
      </c>
      <c r="C90" s="842">
        <v>80</v>
      </c>
      <c r="D90" s="861" t="s">
        <v>120</v>
      </c>
      <c r="E90" s="844" t="s">
        <v>1211</v>
      </c>
      <c r="G90" s="845">
        <v>0</v>
      </c>
      <c r="H90" s="958">
        <v>0</v>
      </c>
      <c r="I90" s="847">
        <v>0</v>
      </c>
      <c r="J90" s="846">
        <v>0</v>
      </c>
      <c r="K90" s="847">
        <v>0</v>
      </c>
      <c r="L90" s="846">
        <v>0</v>
      </c>
      <c r="M90" s="847">
        <v>0</v>
      </c>
      <c r="N90" s="846">
        <v>0</v>
      </c>
      <c r="O90" s="847">
        <v>0</v>
      </c>
      <c r="P90" s="846">
        <v>0</v>
      </c>
      <c r="Q90" s="847">
        <v>0</v>
      </c>
      <c r="R90" s="846">
        <v>0</v>
      </c>
      <c r="S90" s="847">
        <v>0</v>
      </c>
      <c r="T90" s="846">
        <v>0</v>
      </c>
      <c r="U90" s="847">
        <v>0</v>
      </c>
      <c r="V90" s="846">
        <v>0</v>
      </c>
      <c r="W90" s="847">
        <v>0</v>
      </c>
      <c r="X90" s="846">
        <v>0</v>
      </c>
      <c r="Y90" s="847">
        <v>0</v>
      </c>
      <c r="Z90" s="846">
        <v>0</v>
      </c>
      <c r="AA90" s="847">
        <v>0</v>
      </c>
      <c r="AB90" s="846">
        <v>0</v>
      </c>
      <c r="AC90" s="847">
        <v>0</v>
      </c>
      <c r="AD90" s="846">
        <v>0</v>
      </c>
      <c r="AE90" s="847">
        <v>0</v>
      </c>
      <c r="AF90" s="848">
        <v>0</v>
      </c>
      <c r="AG90" s="815"/>
      <c r="AH90" s="1155"/>
      <c r="AI90" s="815"/>
      <c r="AJ90" s="845">
        <v>0</v>
      </c>
      <c r="AK90" s="958">
        <v>0</v>
      </c>
      <c r="AL90" s="847">
        <v>0</v>
      </c>
      <c r="AM90" s="846">
        <v>0</v>
      </c>
      <c r="AN90" s="847">
        <v>0</v>
      </c>
      <c r="AO90" s="846">
        <v>0</v>
      </c>
      <c r="AP90" s="847">
        <v>0</v>
      </c>
      <c r="AQ90" s="846">
        <v>0</v>
      </c>
      <c r="AR90" s="847">
        <v>0</v>
      </c>
      <c r="AS90" s="846">
        <v>0</v>
      </c>
      <c r="AT90" s="847">
        <v>0</v>
      </c>
      <c r="AU90" s="846">
        <v>0</v>
      </c>
      <c r="AV90" s="847">
        <v>0</v>
      </c>
      <c r="AW90" s="846">
        <v>0</v>
      </c>
      <c r="AX90" s="847">
        <v>0</v>
      </c>
      <c r="AY90" s="846">
        <v>0</v>
      </c>
      <c r="AZ90" s="847">
        <v>0</v>
      </c>
      <c r="BA90" s="846">
        <v>0</v>
      </c>
      <c r="BB90" s="847">
        <v>0</v>
      </c>
      <c r="BC90" s="846">
        <v>0</v>
      </c>
      <c r="BD90" s="847">
        <v>0</v>
      </c>
      <c r="BE90" s="846">
        <v>0</v>
      </c>
      <c r="BF90" s="847">
        <v>0</v>
      </c>
      <c r="BG90" s="846">
        <v>0</v>
      </c>
      <c r="BH90" s="847">
        <v>0</v>
      </c>
      <c r="BI90" s="848">
        <v>0</v>
      </c>
      <c r="BJ90" s="815"/>
      <c r="BK90" s="1157"/>
      <c r="BL90" s="815"/>
      <c r="BM90" s="1143"/>
      <c r="BN90" s="815"/>
      <c r="BO90" s="845">
        <v>0</v>
      </c>
      <c r="BP90" s="958">
        <v>0</v>
      </c>
      <c r="BQ90" s="847">
        <v>0</v>
      </c>
      <c r="BR90" s="846">
        <v>0</v>
      </c>
      <c r="BS90" s="847">
        <v>0</v>
      </c>
      <c r="BT90" s="846">
        <v>0</v>
      </c>
      <c r="BU90" s="847">
        <v>0</v>
      </c>
      <c r="BV90" s="846">
        <v>0</v>
      </c>
      <c r="BW90" s="847">
        <v>0</v>
      </c>
      <c r="BX90" s="846">
        <v>0</v>
      </c>
      <c r="BY90" s="847">
        <v>0</v>
      </c>
      <c r="BZ90" s="846">
        <v>0</v>
      </c>
      <c r="CA90" s="847">
        <v>0</v>
      </c>
      <c r="CB90" s="846">
        <v>0</v>
      </c>
      <c r="CC90" s="847">
        <v>0</v>
      </c>
      <c r="CD90" s="846">
        <v>0</v>
      </c>
      <c r="CE90" s="847">
        <v>0</v>
      </c>
      <c r="CF90" s="846">
        <v>0</v>
      </c>
      <c r="CG90" s="847">
        <v>0</v>
      </c>
      <c r="CH90" s="846">
        <v>0</v>
      </c>
      <c r="CI90" s="847">
        <v>0</v>
      </c>
      <c r="CJ90" s="846">
        <v>0</v>
      </c>
      <c r="CK90" s="847">
        <v>0</v>
      </c>
      <c r="CL90" s="846">
        <v>0</v>
      </c>
      <c r="CM90" s="847">
        <v>0</v>
      </c>
      <c r="CN90" s="848">
        <v>0</v>
      </c>
      <c r="CO90" s="815"/>
      <c r="CP90" s="1145"/>
      <c r="CQ90" s="815"/>
      <c r="CR90" s="845">
        <v>0</v>
      </c>
      <c r="CS90" s="958">
        <v>0</v>
      </c>
      <c r="CT90" s="847">
        <v>0</v>
      </c>
      <c r="CU90" s="846">
        <v>0</v>
      </c>
      <c r="CV90" s="847">
        <v>0</v>
      </c>
      <c r="CW90" s="846">
        <v>0</v>
      </c>
      <c r="CX90" s="847">
        <v>0</v>
      </c>
      <c r="CY90" s="846">
        <v>0</v>
      </c>
      <c r="CZ90" s="847">
        <v>0</v>
      </c>
      <c r="DA90" s="846">
        <v>0</v>
      </c>
      <c r="DB90" s="847">
        <v>0</v>
      </c>
      <c r="DC90" s="846">
        <v>0</v>
      </c>
      <c r="DD90" s="847">
        <v>0</v>
      </c>
      <c r="DE90" s="846">
        <v>0</v>
      </c>
      <c r="DF90" s="847">
        <v>0</v>
      </c>
      <c r="DG90" s="846">
        <v>0</v>
      </c>
      <c r="DH90" s="847">
        <v>0</v>
      </c>
      <c r="DI90" s="846">
        <v>0</v>
      </c>
      <c r="DJ90" s="847">
        <v>0</v>
      </c>
      <c r="DK90" s="846">
        <v>0</v>
      </c>
      <c r="DL90" s="847">
        <v>0</v>
      </c>
      <c r="DM90" s="846">
        <v>0</v>
      </c>
      <c r="DN90" s="847">
        <v>0</v>
      </c>
      <c r="DO90" s="846">
        <v>0</v>
      </c>
      <c r="DP90" s="847">
        <v>0</v>
      </c>
      <c r="DQ90" s="848">
        <v>0</v>
      </c>
      <c r="DR90" s="815"/>
      <c r="DS90" s="1147"/>
      <c r="DT90" s="815"/>
      <c r="DU90" s="1149"/>
    </row>
    <row r="91" spans="1:125" outlineLevel="1">
      <c r="A91" s="813" t="str">
        <f t="shared" si="1"/>
        <v>81Save on Energy Existing Building Commissioning Program</v>
      </c>
      <c r="C91" s="849">
        <v>81</v>
      </c>
      <c r="D91" s="862" t="s">
        <v>121</v>
      </c>
      <c r="E91" s="851" t="s">
        <v>1211</v>
      </c>
      <c r="G91" s="857">
        <v>0</v>
      </c>
      <c r="H91" s="959">
        <v>0</v>
      </c>
      <c r="I91" s="859">
        <v>0</v>
      </c>
      <c r="J91" s="858">
        <v>0</v>
      </c>
      <c r="K91" s="859">
        <v>0</v>
      </c>
      <c r="L91" s="858">
        <v>0</v>
      </c>
      <c r="M91" s="859">
        <v>0</v>
      </c>
      <c r="N91" s="858">
        <v>0</v>
      </c>
      <c r="O91" s="859">
        <v>0</v>
      </c>
      <c r="P91" s="858">
        <v>0</v>
      </c>
      <c r="Q91" s="859">
        <v>0</v>
      </c>
      <c r="R91" s="858">
        <v>0</v>
      </c>
      <c r="S91" s="859">
        <v>0</v>
      </c>
      <c r="T91" s="858">
        <v>0</v>
      </c>
      <c r="U91" s="859">
        <v>0</v>
      </c>
      <c r="V91" s="858">
        <v>0</v>
      </c>
      <c r="W91" s="859">
        <v>0</v>
      </c>
      <c r="X91" s="858">
        <v>0</v>
      </c>
      <c r="Y91" s="859">
        <v>0</v>
      </c>
      <c r="Z91" s="858">
        <v>0</v>
      </c>
      <c r="AA91" s="859">
        <v>0</v>
      </c>
      <c r="AB91" s="858">
        <v>0</v>
      </c>
      <c r="AC91" s="859">
        <v>0</v>
      </c>
      <c r="AD91" s="858">
        <v>0</v>
      </c>
      <c r="AE91" s="859">
        <v>0</v>
      </c>
      <c r="AF91" s="860">
        <v>0</v>
      </c>
      <c r="AG91" s="815"/>
      <c r="AH91" s="1155"/>
      <c r="AI91" s="815"/>
      <c r="AJ91" s="857">
        <v>0</v>
      </c>
      <c r="AK91" s="959">
        <v>0</v>
      </c>
      <c r="AL91" s="859">
        <v>0</v>
      </c>
      <c r="AM91" s="858">
        <v>0</v>
      </c>
      <c r="AN91" s="859">
        <v>0</v>
      </c>
      <c r="AO91" s="858">
        <v>0</v>
      </c>
      <c r="AP91" s="859">
        <v>0</v>
      </c>
      <c r="AQ91" s="858">
        <v>0</v>
      </c>
      <c r="AR91" s="859">
        <v>0</v>
      </c>
      <c r="AS91" s="858">
        <v>0</v>
      </c>
      <c r="AT91" s="859">
        <v>0</v>
      </c>
      <c r="AU91" s="858">
        <v>0</v>
      </c>
      <c r="AV91" s="859">
        <v>0</v>
      </c>
      <c r="AW91" s="858">
        <v>0</v>
      </c>
      <c r="AX91" s="859">
        <v>0</v>
      </c>
      <c r="AY91" s="858">
        <v>0</v>
      </c>
      <c r="AZ91" s="859">
        <v>0</v>
      </c>
      <c r="BA91" s="858">
        <v>0</v>
      </c>
      <c r="BB91" s="859">
        <v>0</v>
      </c>
      <c r="BC91" s="858">
        <v>0</v>
      </c>
      <c r="BD91" s="859">
        <v>0</v>
      </c>
      <c r="BE91" s="858">
        <v>0</v>
      </c>
      <c r="BF91" s="859">
        <v>0</v>
      </c>
      <c r="BG91" s="858">
        <v>0</v>
      </c>
      <c r="BH91" s="859">
        <v>0</v>
      </c>
      <c r="BI91" s="860">
        <v>0</v>
      </c>
      <c r="BJ91" s="815"/>
      <c r="BK91" s="1157"/>
      <c r="BL91" s="815"/>
      <c r="BM91" s="1143"/>
      <c r="BN91" s="815"/>
      <c r="BO91" s="857">
        <v>0</v>
      </c>
      <c r="BP91" s="959">
        <v>0</v>
      </c>
      <c r="BQ91" s="859">
        <v>0</v>
      </c>
      <c r="BR91" s="858">
        <v>0</v>
      </c>
      <c r="BS91" s="859">
        <v>0</v>
      </c>
      <c r="BT91" s="858">
        <v>0</v>
      </c>
      <c r="BU91" s="859">
        <v>0</v>
      </c>
      <c r="BV91" s="858">
        <v>0</v>
      </c>
      <c r="BW91" s="859">
        <v>0</v>
      </c>
      <c r="BX91" s="858">
        <v>0</v>
      </c>
      <c r="BY91" s="859">
        <v>0</v>
      </c>
      <c r="BZ91" s="858">
        <v>0</v>
      </c>
      <c r="CA91" s="859">
        <v>0</v>
      </c>
      <c r="CB91" s="858">
        <v>0</v>
      </c>
      <c r="CC91" s="859">
        <v>0</v>
      </c>
      <c r="CD91" s="858">
        <v>0</v>
      </c>
      <c r="CE91" s="859">
        <v>0</v>
      </c>
      <c r="CF91" s="858">
        <v>0</v>
      </c>
      <c r="CG91" s="859">
        <v>0</v>
      </c>
      <c r="CH91" s="858">
        <v>0</v>
      </c>
      <c r="CI91" s="859">
        <v>0</v>
      </c>
      <c r="CJ91" s="858">
        <v>0</v>
      </c>
      <c r="CK91" s="859">
        <v>0</v>
      </c>
      <c r="CL91" s="858">
        <v>0</v>
      </c>
      <c r="CM91" s="859">
        <v>0</v>
      </c>
      <c r="CN91" s="860">
        <v>0</v>
      </c>
      <c r="CO91" s="815"/>
      <c r="CP91" s="1145"/>
      <c r="CQ91" s="815"/>
      <c r="CR91" s="857">
        <v>0</v>
      </c>
      <c r="CS91" s="959">
        <v>0</v>
      </c>
      <c r="CT91" s="859">
        <v>0</v>
      </c>
      <c r="CU91" s="858">
        <v>0</v>
      </c>
      <c r="CV91" s="859">
        <v>0</v>
      </c>
      <c r="CW91" s="858">
        <v>0</v>
      </c>
      <c r="CX91" s="859">
        <v>0</v>
      </c>
      <c r="CY91" s="858">
        <v>0</v>
      </c>
      <c r="CZ91" s="859">
        <v>0</v>
      </c>
      <c r="DA91" s="858">
        <v>0</v>
      </c>
      <c r="DB91" s="859">
        <v>0</v>
      </c>
      <c r="DC91" s="858">
        <v>0</v>
      </c>
      <c r="DD91" s="859">
        <v>0</v>
      </c>
      <c r="DE91" s="858">
        <v>0</v>
      </c>
      <c r="DF91" s="859">
        <v>0</v>
      </c>
      <c r="DG91" s="858">
        <v>0</v>
      </c>
      <c r="DH91" s="859">
        <v>0</v>
      </c>
      <c r="DI91" s="858">
        <v>0</v>
      </c>
      <c r="DJ91" s="859">
        <v>0</v>
      </c>
      <c r="DK91" s="858">
        <v>0</v>
      </c>
      <c r="DL91" s="859">
        <v>0</v>
      </c>
      <c r="DM91" s="858">
        <v>0</v>
      </c>
      <c r="DN91" s="859">
        <v>0</v>
      </c>
      <c r="DO91" s="858">
        <v>0</v>
      </c>
      <c r="DP91" s="859">
        <v>0</v>
      </c>
      <c r="DQ91" s="860">
        <v>0</v>
      </c>
      <c r="DR91" s="815"/>
      <c r="DS91" s="1147"/>
      <c r="DT91" s="815"/>
      <c r="DU91" s="1149"/>
    </row>
    <row r="92" spans="1:125" outlineLevel="1">
      <c r="A92" s="813" t="str">
        <f t="shared" si="1"/>
        <v>82Save on Energy Process &amp; Systems Upgrades Program</v>
      </c>
      <c r="C92" s="842">
        <v>82</v>
      </c>
      <c r="D92" s="861" t="s">
        <v>122</v>
      </c>
      <c r="E92" s="844" t="s">
        <v>1211</v>
      </c>
      <c r="G92" s="845">
        <v>0</v>
      </c>
      <c r="H92" s="958">
        <v>0</v>
      </c>
      <c r="I92" s="847">
        <v>0</v>
      </c>
      <c r="J92" s="846">
        <v>0</v>
      </c>
      <c r="K92" s="847">
        <v>0</v>
      </c>
      <c r="L92" s="846">
        <v>0</v>
      </c>
      <c r="M92" s="847">
        <v>0</v>
      </c>
      <c r="N92" s="846">
        <v>0</v>
      </c>
      <c r="O92" s="847">
        <v>0</v>
      </c>
      <c r="P92" s="846">
        <v>0</v>
      </c>
      <c r="Q92" s="847">
        <v>0</v>
      </c>
      <c r="R92" s="846">
        <v>0</v>
      </c>
      <c r="S92" s="847">
        <v>0</v>
      </c>
      <c r="T92" s="846">
        <v>0</v>
      </c>
      <c r="U92" s="847">
        <v>0</v>
      </c>
      <c r="V92" s="846">
        <v>0</v>
      </c>
      <c r="W92" s="847">
        <v>0</v>
      </c>
      <c r="X92" s="846">
        <v>0</v>
      </c>
      <c r="Y92" s="847">
        <v>0</v>
      </c>
      <c r="Z92" s="846">
        <v>0</v>
      </c>
      <c r="AA92" s="847">
        <v>0</v>
      </c>
      <c r="AB92" s="846">
        <v>0</v>
      </c>
      <c r="AC92" s="847">
        <v>0</v>
      </c>
      <c r="AD92" s="846">
        <v>0</v>
      </c>
      <c r="AE92" s="847">
        <v>0</v>
      </c>
      <c r="AF92" s="848">
        <v>0</v>
      </c>
      <c r="AG92" s="815"/>
      <c r="AH92" s="1155"/>
      <c r="AI92" s="815"/>
      <c r="AJ92" s="845">
        <v>0</v>
      </c>
      <c r="AK92" s="958">
        <v>0</v>
      </c>
      <c r="AL92" s="847">
        <v>0</v>
      </c>
      <c r="AM92" s="846">
        <v>0</v>
      </c>
      <c r="AN92" s="847">
        <v>0</v>
      </c>
      <c r="AO92" s="846">
        <v>0</v>
      </c>
      <c r="AP92" s="847">
        <v>0</v>
      </c>
      <c r="AQ92" s="846">
        <v>0</v>
      </c>
      <c r="AR92" s="847">
        <v>0</v>
      </c>
      <c r="AS92" s="846">
        <v>0</v>
      </c>
      <c r="AT92" s="847">
        <v>0</v>
      </c>
      <c r="AU92" s="846">
        <v>0</v>
      </c>
      <c r="AV92" s="847">
        <v>0</v>
      </c>
      <c r="AW92" s="846">
        <v>0</v>
      </c>
      <c r="AX92" s="847">
        <v>0</v>
      </c>
      <c r="AY92" s="846">
        <v>0</v>
      </c>
      <c r="AZ92" s="847">
        <v>0</v>
      </c>
      <c r="BA92" s="846">
        <v>0</v>
      </c>
      <c r="BB92" s="847">
        <v>0</v>
      </c>
      <c r="BC92" s="846">
        <v>0</v>
      </c>
      <c r="BD92" s="847">
        <v>0</v>
      </c>
      <c r="BE92" s="846">
        <v>0</v>
      </c>
      <c r="BF92" s="847">
        <v>0</v>
      </c>
      <c r="BG92" s="846">
        <v>0</v>
      </c>
      <c r="BH92" s="847">
        <v>0</v>
      </c>
      <c r="BI92" s="848">
        <v>0</v>
      </c>
      <c r="BJ92" s="815"/>
      <c r="BK92" s="1157"/>
      <c r="BL92" s="815"/>
      <c r="BM92" s="1143"/>
      <c r="BN92" s="815"/>
      <c r="BO92" s="845">
        <v>0</v>
      </c>
      <c r="BP92" s="958">
        <v>0</v>
      </c>
      <c r="BQ92" s="847">
        <v>0</v>
      </c>
      <c r="BR92" s="846">
        <v>0</v>
      </c>
      <c r="BS92" s="847">
        <v>0</v>
      </c>
      <c r="BT92" s="846">
        <v>0</v>
      </c>
      <c r="BU92" s="847">
        <v>0</v>
      </c>
      <c r="BV92" s="846">
        <v>0</v>
      </c>
      <c r="BW92" s="847">
        <v>0</v>
      </c>
      <c r="BX92" s="846">
        <v>0</v>
      </c>
      <c r="BY92" s="847">
        <v>0</v>
      </c>
      <c r="BZ92" s="846">
        <v>0</v>
      </c>
      <c r="CA92" s="847">
        <v>0</v>
      </c>
      <c r="CB92" s="846">
        <v>0</v>
      </c>
      <c r="CC92" s="847">
        <v>0</v>
      </c>
      <c r="CD92" s="846">
        <v>0</v>
      </c>
      <c r="CE92" s="847">
        <v>0</v>
      </c>
      <c r="CF92" s="846">
        <v>0</v>
      </c>
      <c r="CG92" s="847">
        <v>0</v>
      </c>
      <c r="CH92" s="846">
        <v>0</v>
      </c>
      <c r="CI92" s="847">
        <v>0</v>
      </c>
      <c r="CJ92" s="846">
        <v>0</v>
      </c>
      <c r="CK92" s="847">
        <v>0</v>
      </c>
      <c r="CL92" s="846">
        <v>0</v>
      </c>
      <c r="CM92" s="847">
        <v>0</v>
      </c>
      <c r="CN92" s="848">
        <v>0</v>
      </c>
      <c r="CO92" s="815"/>
      <c r="CP92" s="1145"/>
      <c r="CQ92" s="815"/>
      <c r="CR92" s="845">
        <v>0</v>
      </c>
      <c r="CS92" s="958">
        <v>0</v>
      </c>
      <c r="CT92" s="847">
        <v>0</v>
      </c>
      <c r="CU92" s="846">
        <v>0</v>
      </c>
      <c r="CV92" s="847">
        <v>0</v>
      </c>
      <c r="CW92" s="846">
        <v>0</v>
      </c>
      <c r="CX92" s="847">
        <v>0</v>
      </c>
      <c r="CY92" s="846">
        <v>0</v>
      </c>
      <c r="CZ92" s="847">
        <v>0</v>
      </c>
      <c r="DA92" s="846">
        <v>0</v>
      </c>
      <c r="DB92" s="847">
        <v>0</v>
      </c>
      <c r="DC92" s="846">
        <v>0</v>
      </c>
      <c r="DD92" s="847">
        <v>0</v>
      </c>
      <c r="DE92" s="846">
        <v>0</v>
      </c>
      <c r="DF92" s="847">
        <v>0</v>
      </c>
      <c r="DG92" s="846">
        <v>0</v>
      </c>
      <c r="DH92" s="847">
        <v>0</v>
      </c>
      <c r="DI92" s="846">
        <v>0</v>
      </c>
      <c r="DJ92" s="847">
        <v>0</v>
      </c>
      <c r="DK92" s="846">
        <v>0</v>
      </c>
      <c r="DL92" s="847">
        <v>0</v>
      </c>
      <c r="DM92" s="846">
        <v>0</v>
      </c>
      <c r="DN92" s="847">
        <v>0</v>
      </c>
      <c r="DO92" s="846">
        <v>0</v>
      </c>
      <c r="DP92" s="847">
        <v>0</v>
      </c>
      <c r="DQ92" s="848">
        <v>0</v>
      </c>
      <c r="DR92" s="815"/>
      <c r="DS92" s="1147"/>
      <c r="DT92" s="815"/>
      <c r="DU92" s="1149"/>
    </row>
    <row r="93" spans="1:125" outlineLevel="1">
      <c r="A93" s="813" t="str">
        <f t="shared" si="1"/>
        <v>83Save on Energy Energy Manager Program</v>
      </c>
      <c r="C93" s="849">
        <v>83</v>
      </c>
      <c r="D93" s="862" t="s">
        <v>124</v>
      </c>
      <c r="E93" s="851" t="s">
        <v>1211</v>
      </c>
      <c r="G93" s="857">
        <v>0</v>
      </c>
      <c r="H93" s="959">
        <v>0</v>
      </c>
      <c r="I93" s="859">
        <v>0</v>
      </c>
      <c r="J93" s="858">
        <v>0</v>
      </c>
      <c r="K93" s="859">
        <v>0</v>
      </c>
      <c r="L93" s="858">
        <v>0</v>
      </c>
      <c r="M93" s="859">
        <v>0</v>
      </c>
      <c r="N93" s="858">
        <v>0</v>
      </c>
      <c r="O93" s="859">
        <v>0</v>
      </c>
      <c r="P93" s="858">
        <v>0</v>
      </c>
      <c r="Q93" s="859">
        <v>0</v>
      </c>
      <c r="R93" s="858">
        <v>0</v>
      </c>
      <c r="S93" s="859">
        <v>0</v>
      </c>
      <c r="T93" s="858">
        <v>0</v>
      </c>
      <c r="U93" s="859">
        <v>0</v>
      </c>
      <c r="V93" s="858">
        <v>0</v>
      </c>
      <c r="W93" s="859">
        <v>0</v>
      </c>
      <c r="X93" s="858">
        <v>0</v>
      </c>
      <c r="Y93" s="859">
        <v>0</v>
      </c>
      <c r="Z93" s="858">
        <v>0</v>
      </c>
      <c r="AA93" s="859">
        <v>0</v>
      </c>
      <c r="AB93" s="858">
        <v>0</v>
      </c>
      <c r="AC93" s="859">
        <v>0</v>
      </c>
      <c r="AD93" s="858">
        <v>0</v>
      </c>
      <c r="AE93" s="859">
        <v>0</v>
      </c>
      <c r="AF93" s="860">
        <v>0</v>
      </c>
      <c r="AG93" s="815"/>
      <c r="AH93" s="1155"/>
      <c r="AI93" s="815"/>
      <c r="AJ93" s="857">
        <v>0</v>
      </c>
      <c r="AK93" s="959">
        <v>0</v>
      </c>
      <c r="AL93" s="859">
        <v>0</v>
      </c>
      <c r="AM93" s="858">
        <v>0</v>
      </c>
      <c r="AN93" s="859">
        <v>0</v>
      </c>
      <c r="AO93" s="858">
        <v>0</v>
      </c>
      <c r="AP93" s="859">
        <v>0</v>
      </c>
      <c r="AQ93" s="858">
        <v>0</v>
      </c>
      <c r="AR93" s="859">
        <v>0</v>
      </c>
      <c r="AS93" s="858">
        <v>0</v>
      </c>
      <c r="AT93" s="859">
        <v>0</v>
      </c>
      <c r="AU93" s="858">
        <v>0</v>
      </c>
      <c r="AV93" s="859">
        <v>0</v>
      </c>
      <c r="AW93" s="858">
        <v>0</v>
      </c>
      <c r="AX93" s="859">
        <v>0</v>
      </c>
      <c r="AY93" s="858">
        <v>0</v>
      </c>
      <c r="AZ93" s="859">
        <v>0</v>
      </c>
      <c r="BA93" s="858">
        <v>0</v>
      </c>
      <c r="BB93" s="859">
        <v>0</v>
      </c>
      <c r="BC93" s="858">
        <v>0</v>
      </c>
      <c r="BD93" s="859">
        <v>0</v>
      </c>
      <c r="BE93" s="858">
        <v>0</v>
      </c>
      <c r="BF93" s="859">
        <v>0</v>
      </c>
      <c r="BG93" s="858">
        <v>0</v>
      </c>
      <c r="BH93" s="859">
        <v>0</v>
      </c>
      <c r="BI93" s="860">
        <v>0</v>
      </c>
      <c r="BJ93" s="815"/>
      <c r="BK93" s="1157"/>
      <c r="BL93" s="815"/>
      <c r="BM93" s="1143"/>
      <c r="BN93" s="815"/>
      <c r="BO93" s="857">
        <v>0</v>
      </c>
      <c r="BP93" s="959">
        <v>0</v>
      </c>
      <c r="BQ93" s="859">
        <v>0</v>
      </c>
      <c r="BR93" s="858">
        <v>0</v>
      </c>
      <c r="BS93" s="859">
        <v>0</v>
      </c>
      <c r="BT93" s="858">
        <v>0</v>
      </c>
      <c r="BU93" s="859">
        <v>0</v>
      </c>
      <c r="BV93" s="858">
        <v>0</v>
      </c>
      <c r="BW93" s="859">
        <v>0</v>
      </c>
      <c r="BX93" s="858">
        <v>0</v>
      </c>
      <c r="BY93" s="859">
        <v>0</v>
      </c>
      <c r="BZ93" s="858">
        <v>0</v>
      </c>
      <c r="CA93" s="859">
        <v>0</v>
      </c>
      <c r="CB93" s="858">
        <v>0</v>
      </c>
      <c r="CC93" s="859">
        <v>0</v>
      </c>
      <c r="CD93" s="858">
        <v>0</v>
      </c>
      <c r="CE93" s="859">
        <v>0</v>
      </c>
      <c r="CF93" s="858">
        <v>0</v>
      </c>
      <c r="CG93" s="859">
        <v>0</v>
      </c>
      <c r="CH93" s="858">
        <v>0</v>
      </c>
      <c r="CI93" s="859">
        <v>0</v>
      </c>
      <c r="CJ93" s="858">
        <v>0</v>
      </c>
      <c r="CK93" s="859">
        <v>0</v>
      </c>
      <c r="CL93" s="858">
        <v>0</v>
      </c>
      <c r="CM93" s="859">
        <v>0</v>
      </c>
      <c r="CN93" s="860">
        <v>0</v>
      </c>
      <c r="CO93" s="815"/>
      <c r="CP93" s="1145"/>
      <c r="CQ93" s="815"/>
      <c r="CR93" s="857">
        <v>0</v>
      </c>
      <c r="CS93" s="959">
        <v>0</v>
      </c>
      <c r="CT93" s="859">
        <v>0</v>
      </c>
      <c r="CU93" s="858">
        <v>0</v>
      </c>
      <c r="CV93" s="859">
        <v>0</v>
      </c>
      <c r="CW93" s="858">
        <v>0</v>
      </c>
      <c r="CX93" s="859">
        <v>0</v>
      </c>
      <c r="CY93" s="858">
        <v>0</v>
      </c>
      <c r="CZ93" s="859">
        <v>0</v>
      </c>
      <c r="DA93" s="858">
        <v>0</v>
      </c>
      <c r="DB93" s="859">
        <v>0</v>
      </c>
      <c r="DC93" s="858">
        <v>0</v>
      </c>
      <c r="DD93" s="859">
        <v>0</v>
      </c>
      <c r="DE93" s="858">
        <v>0</v>
      </c>
      <c r="DF93" s="859">
        <v>0</v>
      </c>
      <c r="DG93" s="858">
        <v>0</v>
      </c>
      <c r="DH93" s="859">
        <v>0</v>
      </c>
      <c r="DI93" s="858">
        <v>0</v>
      </c>
      <c r="DJ93" s="859">
        <v>0</v>
      </c>
      <c r="DK93" s="858">
        <v>0</v>
      </c>
      <c r="DL93" s="859">
        <v>0</v>
      </c>
      <c r="DM93" s="858">
        <v>0</v>
      </c>
      <c r="DN93" s="859">
        <v>0</v>
      </c>
      <c r="DO93" s="858">
        <v>0</v>
      </c>
      <c r="DP93" s="859">
        <v>0</v>
      </c>
      <c r="DQ93" s="860">
        <v>0</v>
      </c>
      <c r="DR93" s="815"/>
      <c r="DS93" s="1147"/>
      <c r="DT93" s="815"/>
      <c r="DU93" s="1149"/>
    </row>
    <row r="94" spans="1:125" outlineLevel="1">
      <c r="A94" s="813" t="str">
        <f t="shared" si="1"/>
        <v>84Save on Energy Monitoring &amp; Targeting Program</v>
      </c>
      <c r="C94" s="867">
        <v>84</v>
      </c>
      <c r="D94" s="868" t="s">
        <v>123</v>
      </c>
      <c r="E94" s="869" t="s">
        <v>1211</v>
      </c>
      <c r="G94" s="928">
        <v>0</v>
      </c>
      <c r="H94" s="960">
        <v>0</v>
      </c>
      <c r="I94" s="930">
        <v>0</v>
      </c>
      <c r="J94" s="929">
        <v>0</v>
      </c>
      <c r="K94" s="930">
        <v>0</v>
      </c>
      <c r="L94" s="929">
        <v>0</v>
      </c>
      <c r="M94" s="930">
        <v>0</v>
      </c>
      <c r="N94" s="929">
        <v>0</v>
      </c>
      <c r="O94" s="930">
        <v>0</v>
      </c>
      <c r="P94" s="929">
        <v>0</v>
      </c>
      <c r="Q94" s="930">
        <v>0</v>
      </c>
      <c r="R94" s="929">
        <v>0</v>
      </c>
      <c r="S94" s="930">
        <v>0</v>
      </c>
      <c r="T94" s="929">
        <v>0</v>
      </c>
      <c r="U94" s="930">
        <v>0</v>
      </c>
      <c r="V94" s="929">
        <v>0</v>
      </c>
      <c r="W94" s="930">
        <v>0</v>
      </c>
      <c r="X94" s="929">
        <v>0</v>
      </c>
      <c r="Y94" s="930">
        <v>0</v>
      </c>
      <c r="Z94" s="929">
        <v>0</v>
      </c>
      <c r="AA94" s="930">
        <v>0</v>
      </c>
      <c r="AB94" s="929">
        <v>0</v>
      </c>
      <c r="AC94" s="930">
        <v>0</v>
      </c>
      <c r="AD94" s="929">
        <v>0</v>
      </c>
      <c r="AE94" s="930">
        <v>0</v>
      </c>
      <c r="AF94" s="931">
        <v>0</v>
      </c>
      <c r="AG94" s="815"/>
      <c r="AH94" s="1155"/>
      <c r="AI94" s="815"/>
      <c r="AJ94" s="928">
        <v>0</v>
      </c>
      <c r="AK94" s="960">
        <v>0</v>
      </c>
      <c r="AL94" s="930">
        <v>0</v>
      </c>
      <c r="AM94" s="929">
        <v>0</v>
      </c>
      <c r="AN94" s="930">
        <v>0</v>
      </c>
      <c r="AO94" s="929">
        <v>0</v>
      </c>
      <c r="AP94" s="930">
        <v>0</v>
      </c>
      <c r="AQ94" s="929">
        <v>0</v>
      </c>
      <c r="AR94" s="930">
        <v>0</v>
      </c>
      <c r="AS94" s="929">
        <v>0</v>
      </c>
      <c r="AT94" s="930">
        <v>0</v>
      </c>
      <c r="AU94" s="929">
        <v>0</v>
      </c>
      <c r="AV94" s="930">
        <v>0</v>
      </c>
      <c r="AW94" s="929">
        <v>0</v>
      </c>
      <c r="AX94" s="930">
        <v>0</v>
      </c>
      <c r="AY94" s="929">
        <v>0</v>
      </c>
      <c r="AZ94" s="930">
        <v>0</v>
      </c>
      <c r="BA94" s="929">
        <v>0</v>
      </c>
      <c r="BB94" s="930">
        <v>0</v>
      </c>
      <c r="BC94" s="929">
        <v>0</v>
      </c>
      <c r="BD94" s="930">
        <v>0</v>
      </c>
      <c r="BE94" s="929">
        <v>0</v>
      </c>
      <c r="BF94" s="930">
        <v>0</v>
      </c>
      <c r="BG94" s="929">
        <v>0</v>
      </c>
      <c r="BH94" s="930">
        <v>0</v>
      </c>
      <c r="BI94" s="931">
        <v>0</v>
      </c>
      <c r="BJ94" s="815"/>
      <c r="BK94" s="1157"/>
      <c r="BL94" s="815"/>
      <c r="BM94" s="1143"/>
      <c r="BN94" s="815"/>
      <c r="BO94" s="928">
        <v>0</v>
      </c>
      <c r="BP94" s="960">
        <v>0</v>
      </c>
      <c r="BQ94" s="930">
        <v>0</v>
      </c>
      <c r="BR94" s="929">
        <v>0</v>
      </c>
      <c r="BS94" s="930">
        <v>0</v>
      </c>
      <c r="BT94" s="929">
        <v>0</v>
      </c>
      <c r="BU94" s="930">
        <v>0</v>
      </c>
      <c r="BV94" s="929">
        <v>0</v>
      </c>
      <c r="BW94" s="930">
        <v>0</v>
      </c>
      <c r="BX94" s="929">
        <v>0</v>
      </c>
      <c r="BY94" s="930">
        <v>0</v>
      </c>
      <c r="BZ94" s="929">
        <v>0</v>
      </c>
      <c r="CA94" s="930">
        <v>0</v>
      </c>
      <c r="CB94" s="929">
        <v>0</v>
      </c>
      <c r="CC94" s="930">
        <v>0</v>
      </c>
      <c r="CD94" s="929">
        <v>0</v>
      </c>
      <c r="CE94" s="930">
        <v>0</v>
      </c>
      <c r="CF94" s="929">
        <v>0</v>
      </c>
      <c r="CG94" s="930">
        <v>0</v>
      </c>
      <c r="CH94" s="929">
        <v>0</v>
      </c>
      <c r="CI94" s="930">
        <v>0</v>
      </c>
      <c r="CJ94" s="929">
        <v>0</v>
      </c>
      <c r="CK94" s="930">
        <v>0</v>
      </c>
      <c r="CL94" s="929">
        <v>0</v>
      </c>
      <c r="CM94" s="930">
        <v>0</v>
      </c>
      <c r="CN94" s="931">
        <v>0</v>
      </c>
      <c r="CO94" s="815"/>
      <c r="CP94" s="1145"/>
      <c r="CQ94" s="815"/>
      <c r="CR94" s="928">
        <v>0</v>
      </c>
      <c r="CS94" s="960">
        <v>0</v>
      </c>
      <c r="CT94" s="930">
        <v>0</v>
      </c>
      <c r="CU94" s="929">
        <v>0</v>
      </c>
      <c r="CV94" s="930">
        <v>0</v>
      </c>
      <c r="CW94" s="929">
        <v>0</v>
      </c>
      <c r="CX94" s="930">
        <v>0</v>
      </c>
      <c r="CY94" s="929">
        <v>0</v>
      </c>
      <c r="CZ94" s="930">
        <v>0</v>
      </c>
      <c r="DA94" s="929">
        <v>0</v>
      </c>
      <c r="DB94" s="930">
        <v>0</v>
      </c>
      <c r="DC94" s="929">
        <v>0</v>
      </c>
      <c r="DD94" s="930">
        <v>0</v>
      </c>
      <c r="DE94" s="929">
        <v>0</v>
      </c>
      <c r="DF94" s="930">
        <v>0</v>
      </c>
      <c r="DG94" s="929">
        <v>0</v>
      </c>
      <c r="DH94" s="930">
        <v>0</v>
      </c>
      <c r="DI94" s="929">
        <v>0</v>
      </c>
      <c r="DJ94" s="930">
        <v>0</v>
      </c>
      <c r="DK94" s="929">
        <v>0</v>
      </c>
      <c r="DL94" s="930">
        <v>0</v>
      </c>
      <c r="DM94" s="929">
        <v>0</v>
      </c>
      <c r="DN94" s="930">
        <v>0</v>
      </c>
      <c r="DO94" s="929">
        <v>0</v>
      </c>
      <c r="DP94" s="930">
        <v>0</v>
      </c>
      <c r="DQ94" s="931">
        <v>0</v>
      </c>
      <c r="DR94" s="815"/>
      <c r="DS94" s="1147"/>
      <c r="DT94" s="815"/>
      <c r="DU94" s="1149"/>
    </row>
    <row r="95" spans="1:125" outlineLevel="1">
      <c r="A95" s="813" t="str">
        <f t="shared" si="1"/>
        <v>85Save on Energy Retrofit Program - P4P</v>
      </c>
      <c r="C95" s="835">
        <v>85</v>
      </c>
      <c r="D95" s="874" t="s">
        <v>1167</v>
      </c>
      <c r="E95" s="837" t="s">
        <v>1211</v>
      </c>
      <c r="G95" s="838">
        <v>0</v>
      </c>
      <c r="H95" s="957">
        <v>0</v>
      </c>
      <c r="I95" s="840">
        <v>0</v>
      </c>
      <c r="J95" s="839">
        <v>0</v>
      </c>
      <c r="K95" s="840">
        <v>0</v>
      </c>
      <c r="L95" s="839">
        <v>0</v>
      </c>
      <c r="M95" s="840">
        <v>0</v>
      </c>
      <c r="N95" s="839">
        <v>0</v>
      </c>
      <c r="O95" s="840">
        <v>0</v>
      </c>
      <c r="P95" s="839">
        <v>0</v>
      </c>
      <c r="Q95" s="840">
        <v>0</v>
      </c>
      <c r="R95" s="839">
        <v>0</v>
      </c>
      <c r="S95" s="840">
        <v>0</v>
      </c>
      <c r="T95" s="839">
        <v>0</v>
      </c>
      <c r="U95" s="840">
        <v>0</v>
      </c>
      <c r="V95" s="839">
        <v>0</v>
      </c>
      <c r="W95" s="840">
        <v>0</v>
      </c>
      <c r="X95" s="839">
        <v>0</v>
      </c>
      <c r="Y95" s="840">
        <v>0</v>
      </c>
      <c r="Z95" s="839">
        <v>0</v>
      </c>
      <c r="AA95" s="840">
        <v>0</v>
      </c>
      <c r="AB95" s="839">
        <v>0</v>
      </c>
      <c r="AC95" s="840">
        <v>0</v>
      </c>
      <c r="AD95" s="839">
        <v>0</v>
      </c>
      <c r="AE95" s="840">
        <v>0</v>
      </c>
      <c r="AF95" s="841">
        <v>0</v>
      </c>
      <c r="AG95" s="815"/>
      <c r="AH95" s="1155"/>
      <c r="AI95" s="815"/>
      <c r="AJ95" s="838">
        <v>0</v>
      </c>
      <c r="AK95" s="957">
        <v>0</v>
      </c>
      <c r="AL95" s="840">
        <v>0</v>
      </c>
      <c r="AM95" s="839">
        <v>0</v>
      </c>
      <c r="AN95" s="840">
        <v>0</v>
      </c>
      <c r="AO95" s="839">
        <v>0</v>
      </c>
      <c r="AP95" s="840">
        <v>0</v>
      </c>
      <c r="AQ95" s="839">
        <v>0</v>
      </c>
      <c r="AR95" s="840">
        <v>0</v>
      </c>
      <c r="AS95" s="839">
        <v>0</v>
      </c>
      <c r="AT95" s="840">
        <v>0</v>
      </c>
      <c r="AU95" s="839">
        <v>0</v>
      </c>
      <c r="AV95" s="840">
        <v>0</v>
      </c>
      <c r="AW95" s="839">
        <v>0</v>
      </c>
      <c r="AX95" s="840">
        <v>0</v>
      </c>
      <c r="AY95" s="839">
        <v>0</v>
      </c>
      <c r="AZ95" s="840">
        <v>0</v>
      </c>
      <c r="BA95" s="839">
        <v>0</v>
      </c>
      <c r="BB95" s="840">
        <v>0</v>
      </c>
      <c r="BC95" s="839">
        <v>0</v>
      </c>
      <c r="BD95" s="840">
        <v>0</v>
      </c>
      <c r="BE95" s="839">
        <v>0</v>
      </c>
      <c r="BF95" s="840">
        <v>0</v>
      </c>
      <c r="BG95" s="839">
        <v>0</v>
      </c>
      <c r="BH95" s="840">
        <v>0</v>
      </c>
      <c r="BI95" s="841">
        <v>0</v>
      </c>
      <c r="BJ95" s="815"/>
      <c r="BK95" s="1157"/>
      <c r="BL95" s="815"/>
      <c r="BM95" s="1143"/>
      <c r="BN95" s="815"/>
      <c r="BO95" s="838">
        <v>0</v>
      </c>
      <c r="BP95" s="957">
        <v>0</v>
      </c>
      <c r="BQ95" s="840">
        <v>0</v>
      </c>
      <c r="BR95" s="839">
        <v>0</v>
      </c>
      <c r="BS95" s="840">
        <v>0</v>
      </c>
      <c r="BT95" s="839">
        <v>0</v>
      </c>
      <c r="BU95" s="840">
        <v>0</v>
      </c>
      <c r="BV95" s="839">
        <v>0</v>
      </c>
      <c r="BW95" s="840">
        <v>0</v>
      </c>
      <c r="BX95" s="839">
        <v>0</v>
      </c>
      <c r="BY95" s="840">
        <v>0</v>
      </c>
      <c r="BZ95" s="839">
        <v>0</v>
      </c>
      <c r="CA95" s="840">
        <v>0</v>
      </c>
      <c r="CB95" s="839">
        <v>0</v>
      </c>
      <c r="CC95" s="840">
        <v>0</v>
      </c>
      <c r="CD95" s="839">
        <v>0</v>
      </c>
      <c r="CE95" s="840">
        <v>0</v>
      </c>
      <c r="CF95" s="839">
        <v>0</v>
      </c>
      <c r="CG95" s="840">
        <v>0</v>
      </c>
      <c r="CH95" s="839">
        <v>0</v>
      </c>
      <c r="CI95" s="840">
        <v>0</v>
      </c>
      <c r="CJ95" s="839">
        <v>0</v>
      </c>
      <c r="CK95" s="840">
        <v>0</v>
      </c>
      <c r="CL95" s="839">
        <v>0</v>
      </c>
      <c r="CM95" s="840">
        <v>0</v>
      </c>
      <c r="CN95" s="841">
        <v>0</v>
      </c>
      <c r="CO95" s="815"/>
      <c r="CP95" s="1145"/>
      <c r="CQ95" s="815"/>
      <c r="CR95" s="838">
        <v>0</v>
      </c>
      <c r="CS95" s="957">
        <v>0</v>
      </c>
      <c r="CT95" s="840">
        <v>0</v>
      </c>
      <c r="CU95" s="839">
        <v>0</v>
      </c>
      <c r="CV95" s="840">
        <v>0</v>
      </c>
      <c r="CW95" s="839">
        <v>0</v>
      </c>
      <c r="CX95" s="840">
        <v>0</v>
      </c>
      <c r="CY95" s="839">
        <v>0</v>
      </c>
      <c r="CZ95" s="840">
        <v>0</v>
      </c>
      <c r="DA95" s="839">
        <v>0</v>
      </c>
      <c r="DB95" s="840">
        <v>0</v>
      </c>
      <c r="DC95" s="839">
        <v>0</v>
      </c>
      <c r="DD95" s="840">
        <v>0</v>
      </c>
      <c r="DE95" s="839">
        <v>0</v>
      </c>
      <c r="DF95" s="840">
        <v>0</v>
      </c>
      <c r="DG95" s="839">
        <v>0</v>
      </c>
      <c r="DH95" s="840">
        <v>0</v>
      </c>
      <c r="DI95" s="839">
        <v>0</v>
      </c>
      <c r="DJ95" s="840">
        <v>0</v>
      </c>
      <c r="DK95" s="839">
        <v>0</v>
      </c>
      <c r="DL95" s="840">
        <v>0</v>
      </c>
      <c r="DM95" s="839">
        <v>0</v>
      </c>
      <c r="DN95" s="840">
        <v>0</v>
      </c>
      <c r="DO95" s="839">
        <v>0</v>
      </c>
      <c r="DP95" s="840">
        <v>0</v>
      </c>
      <c r="DQ95" s="841">
        <v>0</v>
      </c>
      <c r="DR95" s="815"/>
      <c r="DS95" s="1147"/>
      <c r="DT95" s="815"/>
      <c r="DU95" s="1149"/>
    </row>
    <row r="96" spans="1:125" outlineLevel="1">
      <c r="A96" s="813" t="str">
        <f t="shared" si="1"/>
        <v>86Save on Energy Process &amp; Systems Upgrades Program - P4P</v>
      </c>
      <c r="C96" s="879">
        <v>86</v>
      </c>
      <c r="D96" s="880" t="s">
        <v>1168</v>
      </c>
      <c r="E96" s="881" t="s">
        <v>1211</v>
      </c>
      <c r="G96" s="949">
        <v>0</v>
      </c>
      <c r="H96" s="961">
        <v>0</v>
      </c>
      <c r="I96" s="951">
        <v>0</v>
      </c>
      <c r="J96" s="950">
        <v>0</v>
      </c>
      <c r="K96" s="951">
        <v>0</v>
      </c>
      <c r="L96" s="950">
        <v>0</v>
      </c>
      <c r="M96" s="951">
        <v>0</v>
      </c>
      <c r="N96" s="950">
        <v>0</v>
      </c>
      <c r="O96" s="951">
        <v>0</v>
      </c>
      <c r="P96" s="950">
        <v>0</v>
      </c>
      <c r="Q96" s="951">
        <v>0</v>
      </c>
      <c r="R96" s="950">
        <v>0</v>
      </c>
      <c r="S96" s="951">
        <v>0</v>
      </c>
      <c r="T96" s="950">
        <v>0</v>
      </c>
      <c r="U96" s="951">
        <v>0</v>
      </c>
      <c r="V96" s="950">
        <v>0</v>
      </c>
      <c r="W96" s="951">
        <v>0</v>
      </c>
      <c r="X96" s="950">
        <v>0</v>
      </c>
      <c r="Y96" s="951">
        <v>0</v>
      </c>
      <c r="Z96" s="950">
        <v>0</v>
      </c>
      <c r="AA96" s="951">
        <v>0</v>
      </c>
      <c r="AB96" s="950">
        <v>0</v>
      </c>
      <c r="AC96" s="951">
        <v>0</v>
      </c>
      <c r="AD96" s="950">
        <v>0</v>
      </c>
      <c r="AE96" s="951">
        <v>0</v>
      </c>
      <c r="AF96" s="952">
        <v>0</v>
      </c>
      <c r="AG96" s="815"/>
      <c r="AH96" s="1155"/>
      <c r="AI96" s="815"/>
      <c r="AJ96" s="949">
        <v>0</v>
      </c>
      <c r="AK96" s="961">
        <v>0</v>
      </c>
      <c r="AL96" s="951">
        <v>0</v>
      </c>
      <c r="AM96" s="950">
        <v>0</v>
      </c>
      <c r="AN96" s="951">
        <v>0</v>
      </c>
      <c r="AO96" s="950">
        <v>0</v>
      </c>
      <c r="AP96" s="951">
        <v>0</v>
      </c>
      <c r="AQ96" s="950">
        <v>0</v>
      </c>
      <c r="AR96" s="951">
        <v>0</v>
      </c>
      <c r="AS96" s="950">
        <v>0</v>
      </c>
      <c r="AT96" s="951">
        <v>0</v>
      </c>
      <c r="AU96" s="950">
        <v>0</v>
      </c>
      <c r="AV96" s="951">
        <v>0</v>
      </c>
      <c r="AW96" s="950">
        <v>0</v>
      </c>
      <c r="AX96" s="951">
        <v>0</v>
      </c>
      <c r="AY96" s="950">
        <v>0</v>
      </c>
      <c r="AZ96" s="951">
        <v>0</v>
      </c>
      <c r="BA96" s="950">
        <v>0</v>
      </c>
      <c r="BB96" s="951">
        <v>0</v>
      </c>
      <c r="BC96" s="950">
        <v>0</v>
      </c>
      <c r="BD96" s="951">
        <v>0</v>
      </c>
      <c r="BE96" s="950">
        <v>0</v>
      </c>
      <c r="BF96" s="951">
        <v>0</v>
      </c>
      <c r="BG96" s="950">
        <v>0</v>
      </c>
      <c r="BH96" s="951">
        <v>0</v>
      </c>
      <c r="BI96" s="952">
        <v>0</v>
      </c>
      <c r="BJ96" s="815"/>
      <c r="BK96" s="1157"/>
      <c r="BL96" s="815"/>
      <c r="BM96" s="1143"/>
      <c r="BN96" s="815"/>
      <c r="BO96" s="949">
        <v>0</v>
      </c>
      <c r="BP96" s="961">
        <v>0</v>
      </c>
      <c r="BQ96" s="951">
        <v>0</v>
      </c>
      <c r="BR96" s="950">
        <v>0</v>
      </c>
      <c r="BS96" s="951">
        <v>0</v>
      </c>
      <c r="BT96" s="950">
        <v>0</v>
      </c>
      <c r="BU96" s="951">
        <v>0</v>
      </c>
      <c r="BV96" s="950">
        <v>0</v>
      </c>
      <c r="BW96" s="951">
        <v>0</v>
      </c>
      <c r="BX96" s="950">
        <v>0</v>
      </c>
      <c r="BY96" s="951">
        <v>0</v>
      </c>
      <c r="BZ96" s="950">
        <v>0</v>
      </c>
      <c r="CA96" s="951">
        <v>0</v>
      </c>
      <c r="CB96" s="950">
        <v>0</v>
      </c>
      <c r="CC96" s="951">
        <v>0</v>
      </c>
      <c r="CD96" s="950">
        <v>0</v>
      </c>
      <c r="CE96" s="951">
        <v>0</v>
      </c>
      <c r="CF96" s="950">
        <v>0</v>
      </c>
      <c r="CG96" s="951">
        <v>0</v>
      </c>
      <c r="CH96" s="950">
        <v>0</v>
      </c>
      <c r="CI96" s="951">
        <v>0</v>
      </c>
      <c r="CJ96" s="950">
        <v>0</v>
      </c>
      <c r="CK96" s="951">
        <v>0</v>
      </c>
      <c r="CL96" s="950">
        <v>0</v>
      </c>
      <c r="CM96" s="951">
        <v>0</v>
      </c>
      <c r="CN96" s="952">
        <v>0</v>
      </c>
      <c r="CO96" s="815"/>
      <c r="CP96" s="1145"/>
      <c r="CQ96" s="815"/>
      <c r="CR96" s="949">
        <v>0</v>
      </c>
      <c r="CS96" s="961">
        <v>0</v>
      </c>
      <c r="CT96" s="951">
        <v>0</v>
      </c>
      <c r="CU96" s="950">
        <v>0</v>
      </c>
      <c r="CV96" s="951">
        <v>0</v>
      </c>
      <c r="CW96" s="950">
        <v>0</v>
      </c>
      <c r="CX96" s="951">
        <v>0</v>
      </c>
      <c r="CY96" s="950">
        <v>0</v>
      </c>
      <c r="CZ96" s="951">
        <v>0</v>
      </c>
      <c r="DA96" s="950">
        <v>0</v>
      </c>
      <c r="DB96" s="951">
        <v>0</v>
      </c>
      <c r="DC96" s="950">
        <v>0</v>
      </c>
      <c r="DD96" s="951">
        <v>0</v>
      </c>
      <c r="DE96" s="950">
        <v>0</v>
      </c>
      <c r="DF96" s="951">
        <v>0</v>
      </c>
      <c r="DG96" s="950">
        <v>0</v>
      </c>
      <c r="DH96" s="951">
        <v>0</v>
      </c>
      <c r="DI96" s="950">
        <v>0</v>
      </c>
      <c r="DJ96" s="951">
        <v>0</v>
      </c>
      <c r="DK96" s="950">
        <v>0</v>
      </c>
      <c r="DL96" s="951">
        <v>0</v>
      </c>
      <c r="DM96" s="950">
        <v>0</v>
      </c>
      <c r="DN96" s="951">
        <v>0</v>
      </c>
      <c r="DO96" s="950">
        <v>0</v>
      </c>
      <c r="DP96" s="951">
        <v>0</v>
      </c>
      <c r="DQ96" s="952">
        <v>0</v>
      </c>
      <c r="DR96" s="815"/>
      <c r="DS96" s="1147"/>
      <c r="DT96" s="815"/>
      <c r="DU96" s="1149"/>
    </row>
    <row r="97" spans="1:125" outlineLevel="1">
      <c r="A97" s="813" t="str">
        <f t="shared" si="1"/>
        <v>87Adaptive Thermostat Local Program</v>
      </c>
      <c r="C97" s="886">
        <v>87</v>
      </c>
      <c r="D97" s="887" t="s">
        <v>1169</v>
      </c>
      <c r="E97" s="888" t="s">
        <v>1211</v>
      </c>
      <c r="G97" s="924">
        <v>0</v>
      </c>
      <c r="H97" s="962">
        <v>0</v>
      </c>
      <c r="I97" s="926">
        <v>0</v>
      </c>
      <c r="J97" s="925">
        <v>0</v>
      </c>
      <c r="K97" s="926">
        <v>0</v>
      </c>
      <c r="L97" s="925">
        <v>0</v>
      </c>
      <c r="M97" s="926">
        <v>0</v>
      </c>
      <c r="N97" s="925">
        <v>0</v>
      </c>
      <c r="O97" s="926">
        <v>0</v>
      </c>
      <c r="P97" s="925">
        <v>0</v>
      </c>
      <c r="Q97" s="926">
        <v>0</v>
      </c>
      <c r="R97" s="925">
        <v>0</v>
      </c>
      <c r="S97" s="926">
        <v>0</v>
      </c>
      <c r="T97" s="925">
        <v>0</v>
      </c>
      <c r="U97" s="926">
        <v>0</v>
      </c>
      <c r="V97" s="925">
        <v>0</v>
      </c>
      <c r="W97" s="926">
        <v>0</v>
      </c>
      <c r="X97" s="925">
        <v>0</v>
      </c>
      <c r="Y97" s="926">
        <v>0</v>
      </c>
      <c r="Z97" s="925">
        <v>0</v>
      </c>
      <c r="AA97" s="926">
        <v>0</v>
      </c>
      <c r="AB97" s="925">
        <v>0</v>
      </c>
      <c r="AC97" s="926">
        <v>0</v>
      </c>
      <c r="AD97" s="925">
        <v>0</v>
      </c>
      <c r="AE97" s="926">
        <v>0</v>
      </c>
      <c r="AF97" s="927">
        <v>0</v>
      </c>
      <c r="AG97" s="815"/>
      <c r="AH97" s="1155"/>
      <c r="AI97" s="815"/>
      <c r="AJ97" s="924">
        <v>0</v>
      </c>
      <c r="AK97" s="962">
        <v>0</v>
      </c>
      <c r="AL97" s="926">
        <v>0</v>
      </c>
      <c r="AM97" s="925">
        <v>0</v>
      </c>
      <c r="AN97" s="926">
        <v>0</v>
      </c>
      <c r="AO97" s="925">
        <v>0</v>
      </c>
      <c r="AP97" s="926">
        <v>0</v>
      </c>
      <c r="AQ97" s="925">
        <v>0</v>
      </c>
      <c r="AR97" s="926">
        <v>0</v>
      </c>
      <c r="AS97" s="925">
        <v>0</v>
      </c>
      <c r="AT97" s="926">
        <v>0</v>
      </c>
      <c r="AU97" s="925">
        <v>0</v>
      </c>
      <c r="AV97" s="926">
        <v>0</v>
      </c>
      <c r="AW97" s="925">
        <v>0</v>
      </c>
      <c r="AX97" s="926">
        <v>0</v>
      </c>
      <c r="AY97" s="925">
        <v>0</v>
      </c>
      <c r="AZ97" s="926">
        <v>0</v>
      </c>
      <c r="BA97" s="925">
        <v>0</v>
      </c>
      <c r="BB97" s="926">
        <v>0</v>
      </c>
      <c r="BC97" s="925">
        <v>0</v>
      </c>
      <c r="BD97" s="926">
        <v>0</v>
      </c>
      <c r="BE97" s="925">
        <v>0</v>
      </c>
      <c r="BF97" s="926">
        <v>0</v>
      </c>
      <c r="BG97" s="925">
        <v>0</v>
      </c>
      <c r="BH97" s="926">
        <v>0</v>
      </c>
      <c r="BI97" s="927">
        <v>0</v>
      </c>
      <c r="BJ97" s="815"/>
      <c r="BK97" s="1157"/>
      <c r="BL97" s="815"/>
      <c r="BM97" s="1143"/>
      <c r="BN97" s="815"/>
      <c r="BO97" s="924">
        <v>0</v>
      </c>
      <c r="BP97" s="962">
        <v>0</v>
      </c>
      <c r="BQ97" s="926">
        <v>0</v>
      </c>
      <c r="BR97" s="925">
        <v>0</v>
      </c>
      <c r="BS97" s="926">
        <v>0</v>
      </c>
      <c r="BT97" s="925">
        <v>0</v>
      </c>
      <c r="BU97" s="926">
        <v>0</v>
      </c>
      <c r="BV97" s="925">
        <v>0</v>
      </c>
      <c r="BW97" s="926">
        <v>0</v>
      </c>
      <c r="BX97" s="925">
        <v>0</v>
      </c>
      <c r="BY97" s="926">
        <v>0</v>
      </c>
      <c r="BZ97" s="925">
        <v>0</v>
      </c>
      <c r="CA97" s="926">
        <v>0</v>
      </c>
      <c r="CB97" s="925">
        <v>0</v>
      </c>
      <c r="CC97" s="926">
        <v>0</v>
      </c>
      <c r="CD97" s="925">
        <v>0</v>
      </c>
      <c r="CE97" s="926">
        <v>0</v>
      </c>
      <c r="CF97" s="925">
        <v>0</v>
      </c>
      <c r="CG97" s="926">
        <v>0</v>
      </c>
      <c r="CH97" s="925">
        <v>0</v>
      </c>
      <c r="CI97" s="926">
        <v>0</v>
      </c>
      <c r="CJ97" s="925">
        <v>0</v>
      </c>
      <c r="CK97" s="926">
        <v>0</v>
      </c>
      <c r="CL97" s="925">
        <v>0</v>
      </c>
      <c r="CM97" s="926">
        <v>0</v>
      </c>
      <c r="CN97" s="927">
        <v>0</v>
      </c>
      <c r="CO97" s="815"/>
      <c r="CP97" s="1145"/>
      <c r="CQ97" s="815"/>
      <c r="CR97" s="924">
        <v>0</v>
      </c>
      <c r="CS97" s="962">
        <v>0</v>
      </c>
      <c r="CT97" s="926">
        <v>0</v>
      </c>
      <c r="CU97" s="925">
        <v>0</v>
      </c>
      <c r="CV97" s="926">
        <v>0</v>
      </c>
      <c r="CW97" s="925">
        <v>0</v>
      </c>
      <c r="CX97" s="926">
        <v>0</v>
      </c>
      <c r="CY97" s="925">
        <v>0</v>
      </c>
      <c r="CZ97" s="926">
        <v>0</v>
      </c>
      <c r="DA97" s="925">
        <v>0</v>
      </c>
      <c r="DB97" s="926">
        <v>0</v>
      </c>
      <c r="DC97" s="925">
        <v>0</v>
      </c>
      <c r="DD97" s="926">
        <v>0</v>
      </c>
      <c r="DE97" s="925">
        <v>0</v>
      </c>
      <c r="DF97" s="926">
        <v>0</v>
      </c>
      <c r="DG97" s="925">
        <v>0</v>
      </c>
      <c r="DH97" s="926">
        <v>0</v>
      </c>
      <c r="DI97" s="925">
        <v>0</v>
      </c>
      <c r="DJ97" s="926">
        <v>0</v>
      </c>
      <c r="DK97" s="925">
        <v>0</v>
      </c>
      <c r="DL97" s="926">
        <v>0</v>
      </c>
      <c r="DM97" s="925">
        <v>0</v>
      </c>
      <c r="DN97" s="926">
        <v>0</v>
      </c>
      <c r="DO97" s="925">
        <v>0</v>
      </c>
      <c r="DP97" s="926">
        <v>0</v>
      </c>
      <c r="DQ97" s="927">
        <v>0</v>
      </c>
      <c r="DR97" s="815"/>
      <c r="DS97" s="1147"/>
      <c r="DT97" s="815"/>
      <c r="DU97" s="1149"/>
    </row>
    <row r="98" spans="1:125" outlineLevel="1">
      <c r="A98" s="813" t="str">
        <f t="shared" si="1"/>
        <v>88Business Refrigeration Incentives Local Program</v>
      </c>
      <c r="C98" s="842">
        <v>88</v>
      </c>
      <c r="D98" s="861" t="s">
        <v>1170</v>
      </c>
      <c r="E98" s="844" t="s">
        <v>1211</v>
      </c>
      <c r="G98" s="845">
        <v>0</v>
      </c>
      <c r="H98" s="958">
        <v>0</v>
      </c>
      <c r="I98" s="847">
        <v>0</v>
      </c>
      <c r="J98" s="846">
        <v>0</v>
      </c>
      <c r="K98" s="847">
        <v>0</v>
      </c>
      <c r="L98" s="846">
        <v>0</v>
      </c>
      <c r="M98" s="847">
        <v>0</v>
      </c>
      <c r="N98" s="846">
        <v>0</v>
      </c>
      <c r="O98" s="847">
        <v>0</v>
      </c>
      <c r="P98" s="846">
        <v>0</v>
      </c>
      <c r="Q98" s="847">
        <v>0</v>
      </c>
      <c r="R98" s="846">
        <v>0</v>
      </c>
      <c r="S98" s="847">
        <v>0</v>
      </c>
      <c r="T98" s="846">
        <v>0</v>
      </c>
      <c r="U98" s="847">
        <v>0</v>
      </c>
      <c r="V98" s="846">
        <v>0</v>
      </c>
      <c r="W98" s="847">
        <v>0</v>
      </c>
      <c r="X98" s="846">
        <v>0</v>
      </c>
      <c r="Y98" s="847">
        <v>0</v>
      </c>
      <c r="Z98" s="846">
        <v>0</v>
      </c>
      <c r="AA98" s="847">
        <v>0</v>
      </c>
      <c r="AB98" s="846">
        <v>0</v>
      </c>
      <c r="AC98" s="847">
        <v>0</v>
      </c>
      <c r="AD98" s="846">
        <v>0</v>
      </c>
      <c r="AE98" s="847">
        <v>0</v>
      </c>
      <c r="AF98" s="848">
        <v>0</v>
      </c>
      <c r="AG98" s="815"/>
      <c r="AH98" s="1155"/>
      <c r="AI98" s="815"/>
      <c r="AJ98" s="845">
        <v>0</v>
      </c>
      <c r="AK98" s="958">
        <v>0</v>
      </c>
      <c r="AL98" s="847">
        <v>0</v>
      </c>
      <c r="AM98" s="846">
        <v>0</v>
      </c>
      <c r="AN98" s="847">
        <v>0</v>
      </c>
      <c r="AO98" s="846">
        <v>0</v>
      </c>
      <c r="AP98" s="847">
        <v>0</v>
      </c>
      <c r="AQ98" s="846">
        <v>0</v>
      </c>
      <c r="AR98" s="847">
        <v>0</v>
      </c>
      <c r="AS98" s="846">
        <v>0</v>
      </c>
      <c r="AT98" s="847">
        <v>0</v>
      </c>
      <c r="AU98" s="846">
        <v>0</v>
      </c>
      <c r="AV98" s="847">
        <v>0</v>
      </c>
      <c r="AW98" s="846">
        <v>0</v>
      </c>
      <c r="AX98" s="847">
        <v>0</v>
      </c>
      <c r="AY98" s="846">
        <v>0</v>
      </c>
      <c r="AZ98" s="847">
        <v>0</v>
      </c>
      <c r="BA98" s="846">
        <v>0</v>
      </c>
      <c r="BB98" s="847">
        <v>0</v>
      </c>
      <c r="BC98" s="846">
        <v>0</v>
      </c>
      <c r="BD98" s="847">
        <v>0</v>
      </c>
      <c r="BE98" s="846">
        <v>0</v>
      </c>
      <c r="BF98" s="847">
        <v>0</v>
      </c>
      <c r="BG98" s="846">
        <v>0</v>
      </c>
      <c r="BH98" s="847">
        <v>0</v>
      </c>
      <c r="BI98" s="848">
        <v>0</v>
      </c>
      <c r="BJ98" s="815"/>
      <c r="BK98" s="1157"/>
      <c r="BL98" s="815"/>
      <c r="BM98" s="1143"/>
      <c r="BN98" s="815"/>
      <c r="BO98" s="845">
        <v>0</v>
      </c>
      <c r="BP98" s="958">
        <v>0</v>
      </c>
      <c r="BQ98" s="847">
        <v>0</v>
      </c>
      <c r="BR98" s="846">
        <v>0</v>
      </c>
      <c r="BS98" s="847">
        <v>0</v>
      </c>
      <c r="BT98" s="846">
        <v>0</v>
      </c>
      <c r="BU98" s="847">
        <v>0</v>
      </c>
      <c r="BV98" s="846">
        <v>0</v>
      </c>
      <c r="BW98" s="847">
        <v>0</v>
      </c>
      <c r="BX98" s="846">
        <v>0</v>
      </c>
      <c r="BY98" s="847">
        <v>0</v>
      </c>
      <c r="BZ98" s="846">
        <v>0</v>
      </c>
      <c r="CA98" s="847">
        <v>0</v>
      </c>
      <c r="CB98" s="846">
        <v>0</v>
      </c>
      <c r="CC98" s="847">
        <v>0</v>
      </c>
      <c r="CD98" s="846">
        <v>0</v>
      </c>
      <c r="CE98" s="847">
        <v>0</v>
      </c>
      <c r="CF98" s="846">
        <v>0</v>
      </c>
      <c r="CG98" s="847">
        <v>0</v>
      </c>
      <c r="CH98" s="846">
        <v>0</v>
      </c>
      <c r="CI98" s="847">
        <v>0</v>
      </c>
      <c r="CJ98" s="846">
        <v>0</v>
      </c>
      <c r="CK98" s="847">
        <v>0</v>
      </c>
      <c r="CL98" s="846">
        <v>0</v>
      </c>
      <c r="CM98" s="847">
        <v>0</v>
      </c>
      <c r="CN98" s="848">
        <v>0</v>
      </c>
      <c r="CO98" s="815"/>
      <c r="CP98" s="1145"/>
      <c r="CQ98" s="815"/>
      <c r="CR98" s="845">
        <v>0</v>
      </c>
      <c r="CS98" s="958">
        <v>0</v>
      </c>
      <c r="CT98" s="847">
        <v>0</v>
      </c>
      <c r="CU98" s="846">
        <v>0</v>
      </c>
      <c r="CV98" s="847">
        <v>0</v>
      </c>
      <c r="CW98" s="846">
        <v>0</v>
      </c>
      <c r="CX98" s="847">
        <v>0</v>
      </c>
      <c r="CY98" s="846">
        <v>0</v>
      </c>
      <c r="CZ98" s="847">
        <v>0</v>
      </c>
      <c r="DA98" s="846">
        <v>0</v>
      </c>
      <c r="DB98" s="847">
        <v>0</v>
      </c>
      <c r="DC98" s="846">
        <v>0</v>
      </c>
      <c r="DD98" s="847">
        <v>0</v>
      </c>
      <c r="DE98" s="846">
        <v>0</v>
      </c>
      <c r="DF98" s="847">
        <v>0</v>
      </c>
      <c r="DG98" s="846">
        <v>0</v>
      </c>
      <c r="DH98" s="847">
        <v>0</v>
      </c>
      <c r="DI98" s="846">
        <v>0</v>
      </c>
      <c r="DJ98" s="847">
        <v>0</v>
      </c>
      <c r="DK98" s="846">
        <v>0</v>
      </c>
      <c r="DL98" s="847">
        <v>0</v>
      </c>
      <c r="DM98" s="846">
        <v>0</v>
      </c>
      <c r="DN98" s="847">
        <v>0</v>
      </c>
      <c r="DO98" s="846">
        <v>0</v>
      </c>
      <c r="DP98" s="847">
        <v>0</v>
      </c>
      <c r="DQ98" s="848">
        <v>0</v>
      </c>
      <c r="DR98" s="815"/>
      <c r="DS98" s="1147"/>
      <c r="DT98" s="815"/>
      <c r="DU98" s="1149"/>
    </row>
    <row r="99" spans="1:125" outlineLevel="1">
      <c r="A99" s="813" t="str">
        <f t="shared" si="1"/>
        <v>89Conservation on the Coast Home Assistance Local Program</v>
      </c>
      <c r="C99" s="849">
        <v>89</v>
      </c>
      <c r="D99" s="862" t="s">
        <v>1171</v>
      </c>
      <c r="E99" s="851" t="s">
        <v>1211</v>
      </c>
      <c r="G99" s="857">
        <v>0</v>
      </c>
      <c r="H99" s="959">
        <v>0</v>
      </c>
      <c r="I99" s="859">
        <v>0</v>
      </c>
      <c r="J99" s="858">
        <v>0</v>
      </c>
      <c r="K99" s="859">
        <v>0</v>
      </c>
      <c r="L99" s="858">
        <v>0</v>
      </c>
      <c r="M99" s="859">
        <v>0</v>
      </c>
      <c r="N99" s="858">
        <v>0</v>
      </c>
      <c r="O99" s="859">
        <v>0</v>
      </c>
      <c r="P99" s="858">
        <v>0</v>
      </c>
      <c r="Q99" s="859">
        <v>0</v>
      </c>
      <c r="R99" s="858">
        <v>0</v>
      </c>
      <c r="S99" s="859">
        <v>0</v>
      </c>
      <c r="T99" s="858">
        <v>0</v>
      </c>
      <c r="U99" s="859">
        <v>0</v>
      </c>
      <c r="V99" s="858">
        <v>0</v>
      </c>
      <c r="W99" s="859">
        <v>0</v>
      </c>
      <c r="X99" s="858">
        <v>0</v>
      </c>
      <c r="Y99" s="859">
        <v>0</v>
      </c>
      <c r="Z99" s="858">
        <v>0</v>
      </c>
      <c r="AA99" s="859">
        <v>0</v>
      </c>
      <c r="AB99" s="858">
        <v>0</v>
      </c>
      <c r="AC99" s="859">
        <v>0</v>
      </c>
      <c r="AD99" s="858">
        <v>0</v>
      </c>
      <c r="AE99" s="859">
        <v>0</v>
      </c>
      <c r="AF99" s="860">
        <v>0</v>
      </c>
      <c r="AG99" s="815"/>
      <c r="AH99" s="1155"/>
      <c r="AI99" s="815"/>
      <c r="AJ99" s="857">
        <v>0</v>
      </c>
      <c r="AK99" s="959">
        <v>0</v>
      </c>
      <c r="AL99" s="859">
        <v>0</v>
      </c>
      <c r="AM99" s="858">
        <v>0</v>
      </c>
      <c r="AN99" s="859">
        <v>0</v>
      </c>
      <c r="AO99" s="858">
        <v>0</v>
      </c>
      <c r="AP99" s="859">
        <v>0</v>
      </c>
      <c r="AQ99" s="858">
        <v>0</v>
      </c>
      <c r="AR99" s="859">
        <v>0</v>
      </c>
      <c r="AS99" s="858">
        <v>0</v>
      </c>
      <c r="AT99" s="859">
        <v>0</v>
      </c>
      <c r="AU99" s="858">
        <v>0</v>
      </c>
      <c r="AV99" s="859">
        <v>0</v>
      </c>
      <c r="AW99" s="858">
        <v>0</v>
      </c>
      <c r="AX99" s="859">
        <v>0</v>
      </c>
      <c r="AY99" s="858">
        <v>0</v>
      </c>
      <c r="AZ99" s="859">
        <v>0</v>
      </c>
      <c r="BA99" s="858">
        <v>0</v>
      </c>
      <c r="BB99" s="859">
        <v>0</v>
      </c>
      <c r="BC99" s="858">
        <v>0</v>
      </c>
      <c r="BD99" s="859">
        <v>0</v>
      </c>
      <c r="BE99" s="858">
        <v>0</v>
      </c>
      <c r="BF99" s="859">
        <v>0</v>
      </c>
      <c r="BG99" s="858">
        <v>0</v>
      </c>
      <c r="BH99" s="859">
        <v>0</v>
      </c>
      <c r="BI99" s="860">
        <v>0</v>
      </c>
      <c r="BJ99" s="815"/>
      <c r="BK99" s="1157"/>
      <c r="BL99" s="815"/>
      <c r="BM99" s="1143"/>
      <c r="BN99" s="815"/>
      <c r="BO99" s="857">
        <v>0</v>
      </c>
      <c r="BP99" s="959">
        <v>0</v>
      </c>
      <c r="BQ99" s="859">
        <v>0</v>
      </c>
      <c r="BR99" s="858">
        <v>0</v>
      </c>
      <c r="BS99" s="859">
        <v>0</v>
      </c>
      <c r="BT99" s="858">
        <v>0</v>
      </c>
      <c r="BU99" s="859">
        <v>0</v>
      </c>
      <c r="BV99" s="858">
        <v>0</v>
      </c>
      <c r="BW99" s="859">
        <v>0</v>
      </c>
      <c r="BX99" s="858">
        <v>0</v>
      </c>
      <c r="BY99" s="859">
        <v>0</v>
      </c>
      <c r="BZ99" s="858">
        <v>0</v>
      </c>
      <c r="CA99" s="859">
        <v>0</v>
      </c>
      <c r="CB99" s="858">
        <v>0</v>
      </c>
      <c r="CC99" s="859">
        <v>0</v>
      </c>
      <c r="CD99" s="858">
        <v>0</v>
      </c>
      <c r="CE99" s="859">
        <v>0</v>
      </c>
      <c r="CF99" s="858">
        <v>0</v>
      </c>
      <c r="CG99" s="859">
        <v>0</v>
      </c>
      <c r="CH99" s="858">
        <v>0</v>
      </c>
      <c r="CI99" s="859">
        <v>0</v>
      </c>
      <c r="CJ99" s="858">
        <v>0</v>
      </c>
      <c r="CK99" s="859">
        <v>0</v>
      </c>
      <c r="CL99" s="858">
        <v>0</v>
      </c>
      <c r="CM99" s="859">
        <v>0</v>
      </c>
      <c r="CN99" s="860">
        <v>0</v>
      </c>
      <c r="CO99" s="815"/>
      <c r="CP99" s="1145"/>
      <c r="CQ99" s="815"/>
      <c r="CR99" s="857">
        <v>0</v>
      </c>
      <c r="CS99" s="959">
        <v>0</v>
      </c>
      <c r="CT99" s="859">
        <v>0</v>
      </c>
      <c r="CU99" s="858">
        <v>0</v>
      </c>
      <c r="CV99" s="859">
        <v>0</v>
      </c>
      <c r="CW99" s="858">
        <v>0</v>
      </c>
      <c r="CX99" s="859">
        <v>0</v>
      </c>
      <c r="CY99" s="858">
        <v>0</v>
      </c>
      <c r="CZ99" s="859">
        <v>0</v>
      </c>
      <c r="DA99" s="858">
        <v>0</v>
      </c>
      <c r="DB99" s="859">
        <v>0</v>
      </c>
      <c r="DC99" s="858">
        <v>0</v>
      </c>
      <c r="DD99" s="859">
        <v>0</v>
      </c>
      <c r="DE99" s="858">
        <v>0</v>
      </c>
      <c r="DF99" s="859">
        <v>0</v>
      </c>
      <c r="DG99" s="858">
        <v>0</v>
      </c>
      <c r="DH99" s="859">
        <v>0</v>
      </c>
      <c r="DI99" s="858">
        <v>0</v>
      </c>
      <c r="DJ99" s="859">
        <v>0</v>
      </c>
      <c r="DK99" s="858">
        <v>0</v>
      </c>
      <c r="DL99" s="859">
        <v>0</v>
      </c>
      <c r="DM99" s="858">
        <v>0</v>
      </c>
      <c r="DN99" s="859">
        <v>0</v>
      </c>
      <c r="DO99" s="858">
        <v>0</v>
      </c>
      <c r="DP99" s="859">
        <v>0</v>
      </c>
      <c r="DQ99" s="860">
        <v>0</v>
      </c>
      <c r="DR99" s="815"/>
      <c r="DS99" s="1147"/>
      <c r="DT99" s="815"/>
      <c r="DU99" s="1149"/>
    </row>
    <row r="100" spans="1:125" outlineLevel="1">
      <c r="A100" s="813" t="str">
        <f t="shared" si="1"/>
        <v>90Conservation on the Coast Small Business Lighting Local Program</v>
      </c>
      <c r="C100" s="842">
        <v>90</v>
      </c>
      <c r="D100" s="861" t="s">
        <v>1172</v>
      </c>
      <c r="E100" s="844" t="s">
        <v>1211</v>
      </c>
      <c r="G100" s="845">
        <v>0</v>
      </c>
      <c r="H100" s="958">
        <v>0</v>
      </c>
      <c r="I100" s="847">
        <v>0</v>
      </c>
      <c r="J100" s="846">
        <v>0</v>
      </c>
      <c r="K100" s="847">
        <v>0</v>
      </c>
      <c r="L100" s="846">
        <v>0</v>
      </c>
      <c r="M100" s="847">
        <v>0</v>
      </c>
      <c r="N100" s="846">
        <v>0</v>
      </c>
      <c r="O100" s="847">
        <v>0</v>
      </c>
      <c r="P100" s="846">
        <v>0</v>
      </c>
      <c r="Q100" s="847">
        <v>0</v>
      </c>
      <c r="R100" s="846">
        <v>0</v>
      </c>
      <c r="S100" s="847">
        <v>0</v>
      </c>
      <c r="T100" s="846">
        <v>0</v>
      </c>
      <c r="U100" s="847">
        <v>0</v>
      </c>
      <c r="V100" s="846">
        <v>0</v>
      </c>
      <c r="W100" s="847">
        <v>0</v>
      </c>
      <c r="X100" s="846">
        <v>0</v>
      </c>
      <c r="Y100" s="847">
        <v>0</v>
      </c>
      <c r="Z100" s="846">
        <v>0</v>
      </c>
      <c r="AA100" s="847">
        <v>0</v>
      </c>
      <c r="AB100" s="846">
        <v>0</v>
      </c>
      <c r="AC100" s="847">
        <v>0</v>
      </c>
      <c r="AD100" s="846">
        <v>0</v>
      </c>
      <c r="AE100" s="847">
        <v>0</v>
      </c>
      <c r="AF100" s="848">
        <v>0</v>
      </c>
      <c r="AG100" s="815"/>
      <c r="AH100" s="1155"/>
      <c r="AI100" s="815"/>
      <c r="AJ100" s="845">
        <v>0</v>
      </c>
      <c r="AK100" s="958">
        <v>0</v>
      </c>
      <c r="AL100" s="847">
        <v>0</v>
      </c>
      <c r="AM100" s="846">
        <v>0</v>
      </c>
      <c r="AN100" s="847">
        <v>0</v>
      </c>
      <c r="AO100" s="846">
        <v>0</v>
      </c>
      <c r="AP100" s="847">
        <v>0</v>
      </c>
      <c r="AQ100" s="846">
        <v>0</v>
      </c>
      <c r="AR100" s="847">
        <v>0</v>
      </c>
      <c r="AS100" s="846">
        <v>0</v>
      </c>
      <c r="AT100" s="847">
        <v>0</v>
      </c>
      <c r="AU100" s="846">
        <v>0</v>
      </c>
      <c r="AV100" s="847">
        <v>0</v>
      </c>
      <c r="AW100" s="846">
        <v>0</v>
      </c>
      <c r="AX100" s="847">
        <v>0</v>
      </c>
      <c r="AY100" s="846">
        <v>0</v>
      </c>
      <c r="AZ100" s="847">
        <v>0</v>
      </c>
      <c r="BA100" s="846">
        <v>0</v>
      </c>
      <c r="BB100" s="847">
        <v>0</v>
      </c>
      <c r="BC100" s="846">
        <v>0</v>
      </c>
      <c r="BD100" s="847">
        <v>0</v>
      </c>
      <c r="BE100" s="846">
        <v>0</v>
      </c>
      <c r="BF100" s="847">
        <v>0</v>
      </c>
      <c r="BG100" s="846">
        <v>0</v>
      </c>
      <c r="BH100" s="847">
        <v>0</v>
      </c>
      <c r="BI100" s="848">
        <v>0</v>
      </c>
      <c r="BJ100" s="815"/>
      <c r="BK100" s="1157"/>
      <c r="BL100" s="815"/>
      <c r="BM100" s="1143"/>
      <c r="BN100" s="815"/>
      <c r="BO100" s="845">
        <v>0</v>
      </c>
      <c r="BP100" s="958">
        <v>0</v>
      </c>
      <c r="BQ100" s="847">
        <v>0</v>
      </c>
      <c r="BR100" s="846">
        <v>0</v>
      </c>
      <c r="BS100" s="847">
        <v>0</v>
      </c>
      <c r="BT100" s="846">
        <v>0</v>
      </c>
      <c r="BU100" s="847">
        <v>0</v>
      </c>
      <c r="BV100" s="846">
        <v>0</v>
      </c>
      <c r="BW100" s="847">
        <v>0</v>
      </c>
      <c r="BX100" s="846">
        <v>0</v>
      </c>
      <c r="BY100" s="847">
        <v>0</v>
      </c>
      <c r="BZ100" s="846">
        <v>0</v>
      </c>
      <c r="CA100" s="847">
        <v>0</v>
      </c>
      <c r="CB100" s="846">
        <v>0</v>
      </c>
      <c r="CC100" s="847">
        <v>0</v>
      </c>
      <c r="CD100" s="846">
        <v>0</v>
      </c>
      <c r="CE100" s="847">
        <v>0</v>
      </c>
      <c r="CF100" s="846">
        <v>0</v>
      </c>
      <c r="CG100" s="847">
        <v>0</v>
      </c>
      <c r="CH100" s="846">
        <v>0</v>
      </c>
      <c r="CI100" s="847">
        <v>0</v>
      </c>
      <c r="CJ100" s="846">
        <v>0</v>
      </c>
      <c r="CK100" s="847">
        <v>0</v>
      </c>
      <c r="CL100" s="846">
        <v>0</v>
      </c>
      <c r="CM100" s="847">
        <v>0</v>
      </c>
      <c r="CN100" s="848">
        <v>0</v>
      </c>
      <c r="CO100" s="815"/>
      <c r="CP100" s="1145"/>
      <c r="CQ100" s="815"/>
      <c r="CR100" s="845">
        <v>0</v>
      </c>
      <c r="CS100" s="958">
        <v>0</v>
      </c>
      <c r="CT100" s="847">
        <v>0</v>
      </c>
      <c r="CU100" s="846">
        <v>0</v>
      </c>
      <c r="CV100" s="847">
        <v>0</v>
      </c>
      <c r="CW100" s="846">
        <v>0</v>
      </c>
      <c r="CX100" s="847">
        <v>0</v>
      </c>
      <c r="CY100" s="846">
        <v>0</v>
      </c>
      <c r="CZ100" s="847">
        <v>0</v>
      </c>
      <c r="DA100" s="846">
        <v>0</v>
      </c>
      <c r="DB100" s="847">
        <v>0</v>
      </c>
      <c r="DC100" s="846">
        <v>0</v>
      </c>
      <c r="DD100" s="847">
        <v>0</v>
      </c>
      <c r="DE100" s="846">
        <v>0</v>
      </c>
      <c r="DF100" s="847">
        <v>0</v>
      </c>
      <c r="DG100" s="846">
        <v>0</v>
      </c>
      <c r="DH100" s="847">
        <v>0</v>
      </c>
      <c r="DI100" s="846">
        <v>0</v>
      </c>
      <c r="DJ100" s="847">
        <v>0</v>
      </c>
      <c r="DK100" s="846">
        <v>0</v>
      </c>
      <c r="DL100" s="847">
        <v>0</v>
      </c>
      <c r="DM100" s="846">
        <v>0</v>
      </c>
      <c r="DN100" s="847">
        <v>0</v>
      </c>
      <c r="DO100" s="846">
        <v>0</v>
      </c>
      <c r="DP100" s="847">
        <v>0</v>
      </c>
      <c r="DQ100" s="848">
        <v>0</v>
      </c>
      <c r="DR100" s="815"/>
      <c r="DS100" s="1147"/>
      <c r="DT100" s="815"/>
      <c r="DU100" s="1149"/>
    </row>
    <row r="101" spans="1:125" outlineLevel="1">
      <c r="A101" s="813" t="str">
        <f t="shared" si="1"/>
        <v>91First Nations Conservation Local Program</v>
      </c>
      <c r="C101" s="849">
        <v>91</v>
      </c>
      <c r="D101" s="862" t="s">
        <v>1173</v>
      </c>
      <c r="E101" s="851" t="s">
        <v>1211</v>
      </c>
      <c r="G101" s="857">
        <v>0</v>
      </c>
      <c r="H101" s="959">
        <v>0</v>
      </c>
      <c r="I101" s="859">
        <v>0</v>
      </c>
      <c r="J101" s="858">
        <v>0</v>
      </c>
      <c r="K101" s="859">
        <v>0</v>
      </c>
      <c r="L101" s="858">
        <v>0</v>
      </c>
      <c r="M101" s="859">
        <v>0</v>
      </c>
      <c r="N101" s="858">
        <v>0</v>
      </c>
      <c r="O101" s="859">
        <v>0</v>
      </c>
      <c r="P101" s="858">
        <v>0</v>
      </c>
      <c r="Q101" s="859">
        <v>0</v>
      </c>
      <c r="R101" s="858">
        <v>0</v>
      </c>
      <c r="S101" s="859">
        <v>0</v>
      </c>
      <c r="T101" s="858">
        <v>0</v>
      </c>
      <c r="U101" s="859">
        <v>0</v>
      </c>
      <c r="V101" s="858">
        <v>0</v>
      </c>
      <c r="W101" s="859">
        <v>0</v>
      </c>
      <c r="X101" s="858">
        <v>0</v>
      </c>
      <c r="Y101" s="859">
        <v>0</v>
      </c>
      <c r="Z101" s="858">
        <v>0</v>
      </c>
      <c r="AA101" s="859">
        <v>0</v>
      </c>
      <c r="AB101" s="858">
        <v>0</v>
      </c>
      <c r="AC101" s="859">
        <v>0</v>
      </c>
      <c r="AD101" s="858">
        <v>0</v>
      </c>
      <c r="AE101" s="859">
        <v>0</v>
      </c>
      <c r="AF101" s="860">
        <v>0</v>
      </c>
      <c r="AG101" s="815"/>
      <c r="AH101" s="1155"/>
      <c r="AI101" s="815"/>
      <c r="AJ101" s="857">
        <v>0</v>
      </c>
      <c r="AK101" s="959">
        <v>0</v>
      </c>
      <c r="AL101" s="859">
        <v>0</v>
      </c>
      <c r="AM101" s="858">
        <v>0</v>
      </c>
      <c r="AN101" s="859">
        <v>0</v>
      </c>
      <c r="AO101" s="858">
        <v>0</v>
      </c>
      <c r="AP101" s="859">
        <v>0</v>
      </c>
      <c r="AQ101" s="858">
        <v>0</v>
      </c>
      <c r="AR101" s="859">
        <v>0</v>
      </c>
      <c r="AS101" s="858">
        <v>0</v>
      </c>
      <c r="AT101" s="859">
        <v>0</v>
      </c>
      <c r="AU101" s="858">
        <v>0</v>
      </c>
      <c r="AV101" s="859">
        <v>0</v>
      </c>
      <c r="AW101" s="858">
        <v>0</v>
      </c>
      <c r="AX101" s="859">
        <v>0</v>
      </c>
      <c r="AY101" s="858">
        <v>0</v>
      </c>
      <c r="AZ101" s="859">
        <v>0</v>
      </c>
      <c r="BA101" s="858">
        <v>0</v>
      </c>
      <c r="BB101" s="859">
        <v>0</v>
      </c>
      <c r="BC101" s="858">
        <v>0</v>
      </c>
      <c r="BD101" s="859">
        <v>0</v>
      </c>
      <c r="BE101" s="858">
        <v>0</v>
      </c>
      <c r="BF101" s="859">
        <v>0</v>
      </c>
      <c r="BG101" s="858">
        <v>0</v>
      </c>
      <c r="BH101" s="859">
        <v>0</v>
      </c>
      <c r="BI101" s="860">
        <v>0</v>
      </c>
      <c r="BJ101" s="815"/>
      <c r="BK101" s="1157"/>
      <c r="BL101" s="815"/>
      <c r="BM101" s="1143"/>
      <c r="BN101" s="815"/>
      <c r="BO101" s="857">
        <v>0</v>
      </c>
      <c r="BP101" s="959">
        <v>0</v>
      </c>
      <c r="BQ101" s="859">
        <v>0</v>
      </c>
      <c r="BR101" s="858">
        <v>0</v>
      </c>
      <c r="BS101" s="859">
        <v>0</v>
      </c>
      <c r="BT101" s="858">
        <v>0</v>
      </c>
      <c r="BU101" s="859">
        <v>0</v>
      </c>
      <c r="BV101" s="858">
        <v>0</v>
      </c>
      <c r="BW101" s="859">
        <v>0</v>
      </c>
      <c r="BX101" s="858">
        <v>0</v>
      </c>
      <c r="BY101" s="859">
        <v>0</v>
      </c>
      <c r="BZ101" s="858">
        <v>0</v>
      </c>
      <c r="CA101" s="859">
        <v>0</v>
      </c>
      <c r="CB101" s="858">
        <v>0</v>
      </c>
      <c r="CC101" s="859">
        <v>0</v>
      </c>
      <c r="CD101" s="858">
        <v>0</v>
      </c>
      <c r="CE101" s="859">
        <v>0</v>
      </c>
      <c r="CF101" s="858">
        <v>0</v>
      </c>
      <c r="CG101" s="859">
        <v>0</v>
      </c>
      <c r="CH101" s="858">
        <v>0</v>
      </c>
      <c r="CI101" s="859">
        <v>0</v>
      </c>
      <c r="CJ101" s="858">
        <v>0</v>
      </c>
      <c r="CK101" s="859">
        <v>0</v>
      </c>
      <c r="CL101" s="858">
        <v>0</v>
      </c>
      <c r="CM101" s="859">
        <v>0</v>
      </c>
      <c r="CN101" s="860">
        <v>0</v>
      </c>
      <c r="CO101" s="815"/>
      <c r="CP101" s="1145"/>
      <c r="CQ101" s="815"/>
      <c r="CR101" s="857">
        <v>0</v>
      </c>
      <c r="CS101" s="959">
        <v>0</v>
      </c>
      <c r="CT101" s="859">
        <v>0</v>
      </c>
      <c r="CU101" s="858">
        <v>0</v>
      </c>
      <c r="CV101" s="859">
        <v>0</v>
      </c>
      <c r="CW101" s="858">
        <v>0</v>
      </c>
      <c r="CX101" s="859">
        <v>0</v>
      </c>
      <c r="CY101" s="858">
        <v>0</v>
      </c>
      <c r="CZ101" s="859">
        <v>0</v>
      </c>
      <c r="DA101" s="858">
        <v>0</v>
      </c>
      <c r="DB101" s="859">
        <v>0</v>
      </c>
      <c r="DC101" s="858">
        <v>0</v>
      </c>
      <c r="DD101" s="859">
        <v>0</v>
      </c>
      <c r="DE101" s="858">
        <v>0</v>
      </c>
      <c r="DF101" s="859">
        <v>0</v>
      </c>
      <c r="DG101" s="858">
        <v>0</v>
      </c>
      <c r="DH101" s="859">
        <v>0</v>
      </c>
      <c r="DI101" s="858">
        <v>0</v>
      </c>
      <c r="DJ101" s="859">
        <v>0</v>
      </c>
      <c r="DK101" s="858">
        <v>0</v>
      </c>
      <c r="DL101" s="859">
        <v>0</v>
      </c>
      <c r="DM101" s="858">
        <v>0</v>
      </c>
      <c r="DN101" s="859">
        <v>0</v>
      </c>
      <c r="DO101" s="858">
        <v>0</v>
      </c>
      <c r="DP101" s="859">
        <v>0</v>
      </c>
      <c r="DQ101" s="860">
        <v>0</v>
      </c>
      <c r="DR101" s="815"/>
      <c r="DS101" s="1147"/>
      <c r="DT101" s="815"/>
      <c r="DU101" s="1149"/>
    </row>
    <row r="102" spans="1:125" outlineLevel="1">
      <c r="A102" s="813" t="str">
        <f t="shared" si="1"/>
        <v>92High Efficiency Agriculturual Pumping Local Program</v>
      </c>
      <c r="C102" s="842">
        <v>92</v>
      </c>
      <c r="D102" s="861" t="s">
        <v>1174</v>
      </c>
      <c r="E102" s="844" t="s">
        <v>1211</v>
      </c>
      <c r="G102" s="845">
        <v>0</v>
      </c>
      <c r="H102" s="958">
        <v>0</v>
      </c>
      <c r="I102" s="847">
        <v>0</v>
      </c>
      <c r="J102" s="846">
        <v>0</v>
      </c>
      <c r="K102" s="847">
        <v>0</v>
      </c>
      <c r="L102" s="846">
        <v>0</v>
      </c>
      <c r="M102" s="847">
        <v>0</v>
      </c>
      <c r="N102" s="846">
        <v>0</v>
      </c>
      <c r="O102" s="847">
        <v>0</v>
      </c>
      <c r="P102" s="846">
        <v>0</v>
      </c>
      <c r="Q102" s="847">
        <v>0</v>
      </c>
      <c r="R102" s="846">
        <v>0</v>
      </c>
      <c r="S102" s="847">
        <v>0</v>
      </c>
      <c r="T102" s="846">
        <v>0</v>
      </c>
      <c r="U102" s="847">
        <v>0</v>
      </c>
      <c r="V102" s="846">
        <v>0</v>
      </c>
      <c r="W102" s="847">
        <v>0</v>
      </c>
      <c r="X102" s="846">
        <v>0</v>
      </c>
      <c r="Y102" s="847">
        <v>0</v>
      </c>
      <c r="Z102" s="846">
        <v>0</v>
      </c>
      <c r="AA102" s="847">
        <v>0</v>
      </c>
      <c r="AB102" s="846">
        <v>0</v>
      </c>
      <c r="AC102" s="847">
        <v>0</v>
      </c>
      <c r="AD102" s="846">
        <v>0</v>
      </c>
      <c r="AE102" s="847">
        <v>0</v>
      </c>
      <c r="AF102" s="848">
        <v>0</v>
      </c>
      <c r="AG102" s="815"/>
      <c r="AH102" s="1155"/>
      <c r="AI102" s="815"/>
      <c r="AJ102" s="845">
        <v>0</v>
      </c>
      <c r="AK102" s="958">
        <v>0</v>
      </c>
      <c r="AL102" s="847">
        <v>0</v>
      </c>
      <c r="AM102" s="846">
        <v>0</v>
      </c>
      <c r="AN102" s="847">
        <v>0</v>
      </c>
      <c r="AO102" s="846">
        <v>0</v>
      </c>
      <c r="AP102" s="847">
        <v>0</v>
      </c>
      <c r="AQ102" s="846">
        <v>0</v>
      </c>
      <c r="AR102" s="847">
        <v>0</v>
      </c>
      <c r="AS102" s="846">
        <v>0</v>
      </c>
      <c r="AT102" s="847">
        <v>0</v>
      </c>
      <c r="AU102" s="846">
        <v>0</v>
      </c>
      <c r="AV102" s="847">
        <v>0</v>
      </c>
      <c r="AW102" s="846">
        <v>0</v>
      </c>
      <c r="AX102" s="847">
        <v>0</v>
      </c>
      <c r="AY102" s="846">
        <v>0</v>
      </c>
      <c r="AZ102" s="847">
        <v>0</v>
      </c>
      <c r="BA102" s="846">
        <v>0</v>
      </c>
      <c r="BB102" s="847">
        <v>0</v>
      </c>
      <c r="BC102" s="846">
        <v>0</v>
      </c>
      <c r="BD102" s="847">
        <v>0</v>
      </c>
      <c r="BE102" s="846">
        <v>0</v>
      </c>
      <c r="BF102" s="847">
        <v>0</v>
      </c>
      <c r="BG102" s="846">
        <v>0</v>
      </c>
      <c r="BH102" s="847">
        <v>0</v>
      </c>
      <c r="BI102" s="848">
        <v>0</v>
      </c>
      <c r="BJ102" s="815"/>
      <c r="BK102" s="1157"/>
      <c r="BL102" s="815"/>
      <c r="BM102" s="1143"/>
      <c r="BN102" s="815"/>
      <c r="BO102" s="845">
        <v>0</v>
      </c>
      <c r="BP102" s="958">
        <v>0</v>
      </c>
      <c r="BQ102" s="847">
        <v>0</v>
      </c>
      <c r="BR102" s="846">
        <v>0</v>
      </c>
      <c r="BS102" s="847">
        <v>0</v>
      </c>
      <c r="BT102" s="846">
        <v>0</v>
      </c>
      <c r="BU102" s="847">
        <v>0</v>
      </c>
      <c r="BV102" s="846">
        <v>0</v>
      </c>
      <c r="BW102" s="847">
        <v>0</v>
      </c>
      <c r="BX102" s="846">
        <v>0</v>
      </c>
      <c r="BY102" s="847">
        <v>0</v>
      </c>
      <c r="BZ102" s="846">
        <v>0</v>
      </c>
      <c r="CA102" s="847">
        <v>0</v>
      </c>
      <c r="CB102" s="846">
        <v>0</v>
      </c>
      <c r="CC102" s="847">
        <v>0</v>
      </c>
      <c r="CD102" s="846">
        <v>0</v>
      </c>
      <c r="CE102" s="847">
        <v>0</v>
      </c>
      <c r="CF102" s="846">
        <v>0</v>
      </c>
      <c r="CG102" s="847">
        <v>0</v>
      </c>
      <c r="CH102" s="846">
        <v>0</v>
      </c>
      <c r="CI102" s="847">
        <v>0</v>
      </c>
      <c r="CJ102" s="846">
        <v>0</v>
      </c>
      <c r="CK102" s="847">
        <v>0</v>
      </c>
      <c r="CL102" s="846">
        <v>0</v>
      </c>
      <c r="CM102" s="847">
        <v>0</v>
      </c>
      <c r="CN102" s="848">
        <v>0</v>
      </c>
      <c r="CO102" s="815"/>
      <c r="CP102" s="1145"/>
      <c r="CQ102" s="815"/>
      <c r="CR102" s="845">
        <v>0</v>
      </c>
      <c r="CS102" s="958">
        <v>0</v>
      </c>
      <c r="CT102" s="847">
        <v>0</v>
      </c>
      <c r="CU102" s="846">
        <v>0</v>
      </c>
      <c r="CV102" s="847">
        <v>0</v>
      </c>
      <c r="CW102" s="846">
        <v>0</v>
      </c>
      <c r="CX102" s="847">
        <v>0</v>
      </c>
      <c r="CY102" s="846">
        <v>0</v>
      </c>
      <c r="CZ102" s="847">
        <v>0</v>
      </c>
      <c r="DA102" s="846">
        <v>0</v>
      </c>
      <c r="DB102" s="847">
        <v>0</v>
      </c>
      <c r="DC102" s="846">
        <v>0</v>
      </c>
      <c r="DD102" s="847">
        <v>0</v>
      </c>
      <c r="DE102" s="846">
        <v>0</v>
      </c>
      <c r="DF102" s="847">
        <v>0</v>
      </c>
      <c r="DG102" s="846">
        <v>0</v>
      </c>
      <c r="DH102" s="847">
        <v>0</v>
      </c>
      <c r="DI102" s="846">
        <v>0</v>
      </c>
      <c r="DJ102" s="847">
        <v>0</v>
      </c>
      <c r="DK102" s="846">
        <v>0</v>
      </c>
      <c r="DL102" s="847">
        <v>0</v>
      </c>
      <c r="DM102" s="846">
        <v>0</v>
      </c>
      <c r="DN102" s="847">
        <v>0</v>
      </c>
      <c r="DO102" s="846">
        <v>0</v>
      </c>
      <c r="DP102" s="847">
        <v>0</v>
      </c>
      <c r="DQ102" s="848">
        <v>0</v>
      </c>
      <c r="DR102" s="815"/>
      <c r="DS102" s="1147"/>
      <c r="DT102" s="815"/>
      <c r="DU102" s="1149"/>
    </row>
    <row r="103" spans="1:125" outlineLevel="1">
      <c r="A103" s="813" t="str">
        <f t="shared" si="1"/>
        <v>93Instant Savings Local Program</v>
      </c>
      <c r="C103" s="849">
        <v>93</v>
      </c>
      <c r="D103" s="862" t="s">
        <v>1175</v>
      </c>
      <c r="E103" s="851" t="s">
        <v>1211</v>
      </c>
      <c r="G103" s="857">
        <v>0</v>
      </c>
      <c r="H103" s="959">
        <v>0</v>
      </c>
      <c r="I103" s="859">
        <v>0</v>
      </c>
      <c r="J103" s="858">
        <v>0</v>
      </c>
      <c r="K103" s="859">
        <v>0</v>
      </c>
      <c r="L103" s="858">
        <v>0</v>
      </c>
      <c r="M103" s="859">
        <v>0</v>
      </c>
      <c r="N103" s="858">
        <v>0</v>
      </c>
      <c r="O103" s="859">
        <v>0</v>
      </c>
      <c r="P103" s="858">
        <v>0</v>
      </c>
      <c r="Q103" s="859">
        <v>0</v>
      </c>
      <c r="R103" s="858">
        <v>0</v>
      </c>
      <c r="S103" s="859">
        <v>0</v>
      </c>
      <c r="T103" s="858">
        <v>0</v>
      </c>
      <c r="U103" s="859">
        <v>0</v>
      </c>
      <c r="V103" s="858">
        <v>0</v>
      </c>
      <c r="W103" s="859">
        <v>0</v>
      </c>
      <c r="X103" s="858">
        <v>0</v>
      </c>
      <c r="Y103" s="859">
        <v>0</v>
      </c>
      <c r="Z103" s="858">
        <v>0</v>
      </c>
      <c r="AA103" s="859">
        <v>0</v>
      </c>
      <c r="AB103" s="858">
        <v>0</v>
      </c>
      <c r="AC103" s="859">
        <v>0</v>
      </c>
      <c r="AD103" s="858">
        <v>0</v>
      </c>
      <c r="AE103" s="859">
        <v>0</v>
      </c>
      <c r="AF103" s="860">
        <v>0</v>
      </c>
      <c r="AG103" s="815"/>
      <c r="AH103" s="1155"/>
      <c r="AI103" s="815"/>
      <c r="AJ103" s="857">
        <v>0</v>
      </c>
      <c r="AK103" s="959">
        <v>0</v>
      </c>
      <c r="AL103" s="859">
        <v>0</v>
      </c>
      <c r="AM103" s="858">
        <v>0</v>
      </c>
      <c r="AN103" s="859">
        <v>0</v>
      </c>
      <c r="AO103" s="858">
        <v>0</v>
      </c>
      <c r="AP103" s="859">
        <v>0</v>
      </c>
      <c r="AQ103" s="858">
        <v>0</v>
      </c>
      <c r="AR103" s="859">
        <v>0</v>
      </c>
      <c r="AS103" s="858">
        <v>0</v>
      </c>
      <c r="AT103" s="859">
        <v>0</v>
      </c>
      <c r="AU103" s="858">
        <v>0</v>
      </c>
      <c r="AV103" s="859">
        <v>0</v>
      </c>
      <c r="AW103" s="858">
        <v>0</v>
      </c>
      <c r="AX103" s="859">
        <v>0</v>
      </c>
      <c r="AY103" s="858">
        <v>0</v>
      </c>
      <c r="AZ103" s="859">
        <v>0</v>
      </c>
      <c r="BA103" s="858">
        <v>0</v>
      </c>
      <c r="BB103" s="859">
        <v>0</v>
      </c>
      <c r="BC103" s="858">
        <v>0</v>
      </c>
      <c r="BD103" s="859">
        <v>0</v>
      </c>
      <c r="BE103" s="858">
        <v>0</v>
      </c>
      <c r="BF103" s="859">
        <v>0</v>
      </c>
      <c r="BG103" s="858">
        <v>0</v>
      </c>
      <c r="BH103" s="859">
        <v>0</v>
      </c>
      <c r="BI103" s="860">
        <v>0</v>
      </c>
      <c r="BJ103" s="815"/>
      <c r="BK103" s="1157"/>
      <c r="BL103" s="815"/>
      <c r="BM103" s="1143"/>
      <c r="BN103" s="815"/>
      <c r="BO103" s="857">
        <v>0</v>
      </c>
      <c r="BP103" s="959">
        <v>0</v>
      </c>
      <c r="BQ103" s="859">
        <v>0</v>
      </c>
      <c r="BR103" s="858">
        <v>0</v>
      </c>
      <c r="BS103" s="859">
        <v>0</v>
      </c>
      <c r="BT103" s="858">
        <v>0</v>
      </c>
      <c r="BU103" s="859">
        <v>0</v>
      </c>
      <c r="BV103" s="858">
        <v>0</v>
      </c>
      <c r="BW103" s="859">
        <v>0</v>
      </c>
      <c r="BX103" s="858">
        <v>0</v>
      </c>
      <c r="BY103" s="859">
        <v>0</v>
      </c>
      <c r="BZ103" s="858">
        <v>0</v>
      </c>
      <c r="CA103" s="859">
        <v>0</v>
      </c>
      <c r="CB103" s="858">
        <v>0</v>
      </c>
      <c r="CC103" s="859">
        <v>0</v>
      </c>
      <c r="CD103" s="858">
        <v>0</v>
      </c>
      <c r="CE103" s="859">
        <v>0</v>
      </c>
      <c r="CF103" s="858">
        <v>0</v>
      </c>
      <c r="CG103" s="859">
        <v>0</v>
      </c>
      <c r="CH103" s="858">
        <v>0</v>
      </c>
      <c r="CI103" s="859">
        <v>0</v>
      </c>
      <c r="CJ103" s="858">
        <v>0</v>
      </c>
      <c r="CK103" s="859">
        <v>0</v>
      </c>
      <c r="CL103" s="858">
        <v>0</v>
      </c>
      <c r="CM103" s="859">
        <v>0</v>
      </c>
      <c r="CN103" s="860">
        <v>0</v>
      </c>
      <c r="CO103" s="815"/>
      <c r="CP103" s="1145"/>
      <c r="CQ103" s="815"/>
      <c r="CR103" s="857">
        <v>0</v>
      </c>
      <c r="CS103" s="959">
        <v>0</v>
      </c>
      <c r="CT103" s="859">
        <v>0</v>
      </c>
      <c r="CU103" s="858">
        <v>0</v>
      </c>
      <c r="CV103" s="859">
        <v>0</v>
      </c>
      <c r="CW103" s="858">
        <v>0</v>
      </c>
      <c r="CX103" s="859">
        <v>0</v>
      </c>
      <c r="CY103" s="858">
        <v>0</v>
      </c>
      <c r="CZ103" s="859">
        <v>0</v>
      </c>
      <c r="DA103" s="858">
        <v>0</v>
      </c>
      <c r="DB103" s="859">
        <v>0</v>
      </c>
      <c r="DC103" s="858">
        <v>0</v>
      </c>
      <c r="DD103" s="859">
        <v>0</v>
      </c>
      <c r="DE103" s="858">
        <v>0</v>
      </c>
      <c r="DF103" s="859">
        <v>0</v>
      </c>
      <c r="DG103" s="858">
        <v>0</v>
      </c>
      <c r="DH103" s="859">
        <v>0</v>
      </c>
      <c r="DI103" s="858">
        <v>0</v>
      </c>
      <c r="DJ103" s="859">
        <v>0</v>
      </c>
      <c r="DK103" s="858">
        <v>0</v>
      </c>
      <c r="DL103" s="859">
        <v>0</v>
      </c>
      <c r="DM103" s="858">
        <v>0</v>
      </c>
      <c r="DN103" s="859">
        <v>0</v>
      </c>
      <c r="DO103" s="858">
        <v>0</v>
      </c>
      <c r="DP103" s="859">
        <v>0</v>
      </c>
      <c r="DQ103" s="860">
        <v>0</v>
      </c>
      <c r="DR103" s="815"/>
      <c r="DS103" s="1147"/>
      <c r="DT103" s="815"/>
      <c r="DU103" s="1149"/>
    </row>
    <row r="104" spans="1:125" outlineLevel="1">
      <c r="A104" s="813" t="str">
        <f t="shared" si="1"/>
        <v>94OPsaver Local Program</v>
      </c>
      <c r="C104" s="842">
        <v>94</v>
      </c>
      <c r="D104" s="861" t="s">
        <v>1176</v>
      </c>
      <c r="E104" s="844" t="s">
        <v>1211</v>
      </c>
      <c r="G104" s="845">
        <v>0</v>
      </c>
      <c r="H104" s="958">
        <v>0</v>
      </c>
      <c r="I104" s="847">
        <v>0</v>
      </c>
      <c r="J104" s="846">
        <v>0</v>
      </c>
      <c r="K104" s="847">
        <v>0</v>
      </c>
      <c r="L104" s="846">
        <v>0</v>
      </c>
      <c r="M104" s="847">
        <v>0</v>
      </c>
      <c r="N104" s="846">
        <v>0</v>
      </c>
      <c r="O104" s="847">
        <v>0</v>
      </c>
      <c r="P104" s="846">
        <v>0</v>
      </c>
      <c r="Q104" s="847">
        <v>0</v>
      </c>
      <c r="R104" s="846">
        <v>0</v>
      </c>
      <c r="S104" s="847">
        <v>0</v>
      </c>
      <c r="T104" s="846">
        <v>0</v>
      </c>
      <c r="U104" s="847">
        <v>0</v>
      </c>
      <c r="V104" s="846">
        <v>0</v>
      </c>
      <c r="W104" s="847">
        <v>0</v>
      </c>
      <c r="X104" s="846">
        <v>0</v>
      </c>
      <c r="Y104" s="847">
        <v>0</v>
      </c>
      <c r="Z104" s="846">
        <v>0</v>
      </c>
      <c r="AA104" s="847">
        <v>0</v>
      </c>
      <c r="AB104" s="846">
        <v>0</v>
      </c>
      <c r="AC104" s="847">
        <v>0</v>
      </c>
      <c r="AD104" s="846">
        <v>0</v>
      </c>
      <c r="AE104" s="847">
        <v>0</v>
      </c>
      <c r="AF104" s="848">
        <v>0</v>
      </c>
      <c r="AG104" s="815"/>
      <c r="AH104" s="1155"/>
      <c r="AI104" s="815"/>
      <c r="AJ104" s="845">
        <v>0</v>
      </c>
      <c r="AK104" s="958">
        <v>0</v>
      </c>
      <c r="AL104" s="847">
        <v>0</v>
      </c>
      <c r="AM104" s="846">
        <v>0</v>
      </c>
      <c r="AN104" s="847">
        <v>0</v>
      </c>
      <c r="AO104" s="846">
        <v>0</v>
      </c>
      <c r="AP104" s="847">
        <v>0</v>
      </c>
      <c r="AQ104" s="846">
        <v>0</v>
      </c>
      <c r="AR104" s="847">
        <v>0</v>
      </c>
      <c r="AS104" s="846">
        <v>0</v>
      </c>
      <c r="AT104" s="847">
        <v>0</v>
      </c>
      <c r="AU104" s="846">
        <v>0</v>
      </c>
      <c r="AV104" s="847">
        <v>0</v>
      </c>
      <c r="AW104" s="846">
        <v>0</v>
      </c>
      <c r="AX104" s="847">
        <v>0</v>
      </c>
      <c r="AY104" s="846">
        <v>0</v>
      </c>
      <c r="AZ104" s="847">
        <v>0</v>
      </c>
      <c r="BA104" s="846">
        <v>0</v>
      </c>
      <c r="BB104" s="847">
        <v>0</v>
      </c>
      <c r="BC104" s="846">
        <v>0</v>
      </c>
      <c r="BD104" s="847">
        <v>0</v>
      </c>
      <c r="BE104" s="846">
        <v>0</v>
      </c>
      <c r="BF104" s="847">
        <v>0</v>
      </c>
      <c r="BG104" s="846">
        <v>0</v>
      </c>
      <c r="BH104" s="847">
        <v>0</v>
      </c>
      <c r="BI104" s="848">
        <v>0</v>
      </c>
      <c r="BJ104" s="815"/>
      <c r="BK104" s="1157"/>
      <c r="BL104" s="815"/>
      <c r="BM104" s="1143"/>
      <c r="BN104" s="815"/>
      <c r="BO104" s="845">
        <v>0</v>
      </c>
      <c r="BP104" s="958">
        <v>0</v>
      </c>
      <c r="BQ104" s="847">
        <v>0</v>
      </c>
      <c r="BR104" s="846">
        <v>0</v>
      </c>
      <c r="BS104" s="847">
        <v>0</v>
      </c>
      <c r="BT104" s="846">
        <v>0</v>
      </c>
      <c r="BU104" s="847">
        <v>0</v>
      </c>
      <c r="BV104" s="846">
        <v>0</v>
      </c>
      <c r="BW104" s="847">
        <v>0</v>
      </c>
      <c r="BX104" s="846">
        <v>0</v>
      </c>
      <c r="BY104" s="847">
        <v>0</v>
      </c>
      <c r="BZ104" s="846">
        <v>0</v>
      </c>
      <c r="CA104" s="847">
        <v>0</v>
      </c>
      <c r="CB104" s="846">
        <v>0</v>
      </c>
      <c r="CC104" s="847">
        <v>0</v>
      </c>
      <c r="CD104" s="846">
        <v>0</v>
      </c>
      <c r="CE104" s="847">
        <v>0</v>
      </c>
      <c r="CF104" s="846">
        <v>0</v>
      </c>
      <c r="CG104" s="847">
        <v>0</v>
      </c>
      <c r="CH104" s="846">
        <v>0</v>
      </c>
      <c r="CI104" s="847">
        <v>0</v>
      </c>
      <c r="CJ104" s="846">
        <v>0</v>
      </c>
      <c r="CK104" s="847">
        <v>0</v>
      </c>
      <c r="CL104" s="846">
        <v>0</v>
      </c>
      <c r="CM104" s="847">
        <v>0</v>
      </c>
      <c r="CN104" s="848">
        <v>0</v>
      </c>
      <c r="CO104" s="815"/>
      <c r="CP104" s="1145"/>
      <c r="CQ104" s="815"/>
      <c r="CR104" s="845">
        <v>0</v>
      </c>
      <c r="CS104" s="958">
        <v>0</v>
      </c>
      <c r="CT104" s="847">
        <v>0</v>
      </c>
      <c r="CU104" s="846">
        <v>0</v>
      </c>
      <c r="CV104" s="847">
        <v>0</v>
      </c>
      <c r="CW104" s="846">
        <v>0</v>
      </c>
      <c r="CX104" s="847">
        <v>0</v>
      </c>
      <c r="CY104" s="846">
        <v>0</v>
      </c>
      <c r="CZ104" s="847">
        <v>0</v>
      </c>
      <c r="DA104" s="846">
        <v>0</v>
      </c>
      <c r="DB104" s="847">
        <v>0</v>
      </c>
      <c r="DC104" s="846">
        <v>0</v>
      </c>
      <c r="DD104" s="847">
        <v>0</v>
      </c>
      <c r="DE104" s="846">
        <v>0</v>
      </c>
      <c r="DF104" s="847">
        <v>0</v>
      </c>
      <c r="DG104" s="846">
        <v>0</v>
      </c>
      <c r="DH104" s="847">
        <v>0</v>
      </c>
      <c r="DI104" s="846">
        <v>0</v>
      </c>
      <c r="DJ104" s="847">
        <v>0</v>
      </c>
      <c r="DK104" s="846">
        <v>0</v>
      </c>
      <c r="DL104" s="847">
        <v>0</v>
      </c>
      <c r="DM104" s="846">
        <v>0</v>
      </c>
      <c r="DN104" s="847">
        <v>0</v>
      </c>
      <c r="DO104" s="846">
        <v>0</v>
      </c>
      <c r="DP104" s="847">
        <v>0</v>
      </c>
      <c r="DQ104" s="848">
        <v>0</v>
      </c>
      <c r="DR104" s="815"/>
      <c r="DS104" s="1147"/>
      <c r="DT104" s="815"/>
      <c r="DU104" s="1149"/>
    </row>
    <row r="105" spans="1:125" outlineLevel="1">
      <c r="A105" s="813" t="str">
        <f t="shared" si="1"/>
        <v>95PUMPsaver Local Program</v>
      </c>
      <c r="C105" s="849">
        <v>95</v>
      </c>
      <c r="D105" s="862" t="s">
        <v>1177</v>
      </c>
      <c r="E105" s="851" t="s">
        <v>1211</v>
      </c>
      <c r="G105" s="857">
        <v>0</v>
      </c>
      <c r="H105" s="959">
        <v>0</v>
      </c>
      <c r="I105" s="859">
        <v>0</v>
      </c>
      <c r="J105" s="858">
        <v>0</v>
      </c>
      <c r="K105" s="859">
        <v>0</v>
      </c>
      <c r="L105" s="858">
        <v>0</v>
      </c>
      <c r="M105" s="859">
        <v>0</v>
      </c>
      <c r="N105" s="858">
        <v>0</v>
      </c>
      <c r="O105" s="859">
        <v>0</v>
      </c>
      <c r="P105" s="858">
        <v>0</v>
      </c>
      <c r="Q105" s="859">
        <v>0</v>
      </c>
      <c r="R105" s="858">
        <v>0</v>
      </c>
      <c r="S105" s="859">
        <v>0</v>
      </c>
      <c r="T105" s="858">
        <v>0</v>
      </c>
      <c r="U105" s="859">
        <v>0</v>
      </c>
      <c r="V105" s="858">
        <v>0</v>
      </c>
      <c r="W105" s="859">
        <v>0</v>
      </c>
      <c r="X105" s="858">
        <v>0</v>
      </c>
      <c r="Y105" s="859">
        <v>0</v>
      </c>
      <c r="Z105" s="858">
        <v>0</v>
      </c>
      <c r="AA105" s="859">
        <v>0</v>
      </c>
      <c r="AB105" s="858">
        <v>0</v>
      </c>
      <c r="AC105" s="859">
        <v>0</v>
      </c>
      <c r="AD105" s="858">
        <v>0</v>
      </c>
      <c r="AE105" s="859">
        <v>0</v>
      </c>
      <c r="AF105" s="860">
        <v>0</v>
      </c>
      <c r="AG105" s="815"/>
      <c r="AH105" s="1155"/>
      <c r="AI105" s="815"/>
      <c r="AJ105" s="857">
        <v>0</v>
      </c>
      <c r="AK105" s="959">
        <v>0</v>
      </c>
      <c r="AL105" s="859">
        <v>0</v>
      </c>
      <c r="AM105" s="858">
        <v>0</v>
      </c>
      <c r="AN105" s="859">
        <v>0</v>
      </c>
      <c r="AO105" s="858">
        <v>0</v>
      </c>
      <c r="AP105" s="859">
        <v>0</v>
      </c>
      <c r="AQ105" s="858">
        <v>0</v>
      </c>
      <c r="AR105" s="859">
        <v>0</v>
      </c>
      <c r="AS105" s="858">
        <v>0</v>
      </c>
      <c r="AT105" s="859">
        <v>0</v>
      </c>
      <c r="AU105" s="858">
        <v>0</v>
      </c>
      <c r="AV105" s="859">
        <v>0</v>
      </c>
      <c r="AW105" s="858">
        <v>0</v>
      </c>
      <c r="AX105" s="859">
        <v>0</v>
      </c>
      <c r="AY105" s="858">
        <v>0</v>
      </c>
      <c r="AZ105" s="859">
        <v>0</v>
      </c>
      <c r="BA105" s="858">
        <v>0</v>
      </c>
      <c r="BB105" s="859">
        <v>0</v>
      </c>
      <c r="BC105" s="858">
        <v>0</v>
      </c>
      <c r="BD105" s="859">
        <v>0</v>
      </c>
      <c r="BE105" s="858">
        <v>0</v>
      </c>
      <c r="BF105" s="859">
        <v>0</v>
      </c>
      <c r="BG105" s="858">
        <v>0</v>
      </c>
      <c r="BH105" s="859">
        <v>0</v>
      </c>
      <c r="BI105" s="860">
        <v>0</v>
      </c>
      <c r="BJ105" s="815"/>
      <c r="BK105" s="1157"/>
      <c r="BL105" s="815"/>
      <c r="BM105" s="1143"/>
      <c r="BN105" s="815"/>
      <c r="BO105" s="857">
        <v>0</v>
      </c>
      <c r="BP105" s="959">
        <v>0</v>
      </c>
      <c r="BQ105" s="859">
        <v>0</v>
      </c>
      <c r="BR105" s="858">
        <v>0</v>
      </c>
      <c r="BS105" s="859">
        <v>0</v>
      </c>
      <c r="BT105" s="858">
        <v>0</v>
      </c>
      <c r="BU105" s="859">
        <v>0</v>
      </c>
      <c r="BV105" s="858">
        <v>0</v>
      </c>
      <c r="BW105" s="859">
        <v>0</v>
      </c>
      <c r="BX105" s="858">
        <v>0</v>
      </c>
      <c r="BY105" s="859">
        <v>0</v>
      </c>
      <c r="BZ105" s="858">
        <v>0</v>
      </c>
      <c r="CA105" s="859">
        <v>0</v>
      </c>
      <c r="CB105" s="858">
        <v>0</v>
      </c>
      <c r="CC105" s="859">
        <v>0</v>
      </c>
      <c r="CD105" s="858">
        <v>0</v>
      </c>
      <c r="CE105" s="859">
        <v>0</v>
      </c>
      <c r="CF105" s="858">
        <v>0</v>
      </c>
      <c r="CG105" s="859">
        <v>0</v>
      </c>
      <c r="CH105" s="858">
        <v>0</v>
      </c>
      <c r="CI105" s="859">
        <v>0</v>
      </c>
      <c r="CJ105" s="858">
        <v>0</v>
      </c>
      <c r="CK105" s="859">
        <v>0</v>
      </c>
      <c r="CL105" s="858">
        <v>0</v>
      </c>
      <c r="CM105" s="859">
        <v>0</v>
      </c>
      <c r="CN105" s="860">
        <v>0</v>
      </c>
      <c r="CO105" s="815"/>
      <c r="CP105" s="1145"/>
      <c r="CQ105" s="815"/>
      <c r="CR105" s="857">
        <v>0</v>
      </c>
      <c r="CS105" s="959">
        <v>0</v>
      </c>
      <c r="CT105" s="859">
        <v>0</v>
      </c>
      <c r="CU105" s="858">
        <v>0</v>
      </c>
      <c r="CV105" s="859">
        <v>0</v>
      </c>
      <c r="CW105" s="858">
        <v>0</v>
      </c>
      <c r="CX105" s="859">
        <v>0</v>
      </c>
      <c r="CY105" s="858">
        <v>0</v>
      </c>
      <c r="CZ105" s="859">
        <v>0</v>
      </c>
      <c r="DA105" s="858">
        <v>0</v>
      </c>
      <c r="DB105" s="859">
        <v>0</v>
      </c>
      <c r="DC105" s="858">
        <v>0</v>
      </c>
      <c r="DD105" s="859">
        <v>0</v>
      </c>
      <c r="DE105" s="858">
        <v>0</v>
      </c>
      <c r="DF105" s="859">
        <v>0</v>
      </c>
      <c r="DG105" s="858">
        <v>0</v>
      </c>
      <c r="DH105" s="859">
        <v>0</v>
      </c>
      <c r="DI105" s="858">
        <v>0</v>
      </c>
      <c r="DJ105" s="859">
        <v>0</v>
      </c>
      <c r="DK105" s="858">
        <v>0</v>
      </c>
      <c r="DL105" s="859">
        <v>0</v>
      </c>
      <c r="DM105" s="858">
        <v>0</v>
      </c>
      <c r="DN105" s="859">
        <v>0</v>
      </c>
      <c r="DO105" s="858">
        <v>0</v>
      </c>
      <c r="DP105" s="859">
        <v>0</v>
      </c>
      <c r="DQ105" s="860">
        <v>0</v>
      </c>
      <c r="DR105" s="815"/>
      <c r="DS105" s="1147"/>
      <c r="DT105" s="815"/>
      <c r="DU105" s="1149"/>
    </row>
    <row r="106" spans="1:125" outlineLevel="1">
      <c r="A106" s="813" t="str">
        <f t="shared" si="1"/>
        <v>96Social Benchmarking Local Program</v>
      </c>
      <c r="C106" s="842">
        <v>96</v>
      </c>
      <c r="D106" s="861" t="s">
        <v>127</v>
      </c>
      <c r="E106" s="844" t="s">
        <v>1211</v>
      </c>
      <c r="G106" s="845">
        <v>0</v>
      </c>
      <c r="H106" s="958">
        <v>0</v>
      </c>
      <c r="I106" s="847">
        <v>0</v>
      </c>
      <c r="J106" s="846">
        <v>0</v>
      </c>
      <c r="K106" s="847">
        <v>0</v>
      </c>
      <c r="L106" s="846">
        <v>0</v>
      </c>
      <c r="M106" s="847">
        <v>0</v>
      </c>
      <c r="N106" s="846">
        <v>0</v>
      </c>
      <c r="O106" s="847">
        <v>0</v>
      </c>
      <c r="P106" s="846">
        <v>0</v>
      </c>
      <c r="Q106" s="847">
        <v>0</v>
      </c>
      <c r="R106" s="846">
        <v>0</v>
      </c>
      <c r="S106" s="847">
        <v>0</v>
      </c>
      <c r="T106" s="846">
        <v>0</v>
      </c>
      <c r="U106" s="847">
        <v>0</v>
      </c>
      <c r="V106" s="846">
        <v>0</v>
      </c>
      <c r="W106" s="847">
        <v>0</v>
      </c>
      <c r="X106" s="846">
        <v>0</v>
      </c>
      <c r="Y106" s="847">
        <v>0</v>
      </c>
      <c r="Z106" s="846">
        <v>0</v>
      </c>
      <c r="AA106" s="847">
        <v>0</v>
      </c>
      <c r="AB106" s="846">
        <v>0</v>
      </c>
      <c r="AC106" s="847">
        <v>0</v>
      </c>
      <c r="AD106" s="846">
        <v>0</v>
      </c>
      <c r="AE106" s="847">
        <v>0</v>
      </c>
      <c r="AF106" s="848">
        <v>0</v>
      </c>
      <c r="AG106" s="815"/>
      <c r="AH106" s="1155"/>
      <c r="AI106" s="815"/>
      <c r="AJ106" s="845">
        <v>0</v>
      </c>
      <c r="AK106" s="958">
        <v>0</v>
      </c>
      <c r="AL106" s="847">
        <v>0</v>
      </c>
      <c r="AM106" s="846">
        <v>0</v>
      </c>
      <c r="AN106" s="847">
        <v>0</v>
      </c>
      <c r="AO106" s="846">
        <v>0</v>
      </c>
      <c r="AP106" s="847">
        <v>0</v>
      </c>
      <c r="AQ106" s="846">
        <v>0</v>
      </c>
      <c r="AR106" s="847">
        <v>0</v>
      </c>
      <c r="AS106" s="846">
        <v>0</v>
      </c>
      <c r="AT106" s="847">
        <v>0</v>
      </c>
      <c r="AU106" s="846">
        <v>0</v>
      </c>
      <c r="AV106" s="847">
        <v>0</v>
      </c>
      <c r="AW106" s="846">
        <v>0</v>
      </c>
      <c r="AX106" s="847">
        <v>0</v>
      </c>
      <c r="AY106" s="846">
        <v>0</v>
      </c>
      <c r="AZ106" s="847">
        <v>0</v>
      </c>
      <c r="BA106" s="846">
        <v>0</v>
      </c>
      <c r="BB106" s="847">
        <v>0</v>
      </c>
      <c r="BC106" s="846">
        <v>0</v>
      </c>
      <c r="BD106" s="847">
        <v>0</v>
      </c>
      <c r="BE106" s="846">
        <v>0</v>
      </c>
      <c r="BF106" s="847">
        <v>0</v>
      </c>
      <c r="BG106" s="846">
        <v>0</v>
      </c>
      <c r="BH106" s="847">
        <v>0</v>
      </c>
      <c r="BI106" s="848">
        <v>0</v>
      </c>
      <c r="BJ106" s="815"/>
      <c r="BK106" s="1157"/>
      <c r="BL106" s="815"/>
      <c r="BM106" s="1143"/>
      <c r="BN106" s="815"/>
      <c r="BO106" s="845">
        <v>0</v>
      </c>
      <c r="BP106" s="958">
        <v>0</v>
      </c>
      <c r="BQ106" s="847">
        <v>0</v>
      </c>
      <c r="BR106" s="846">
        <v>0</v>
      </c>
      <c r="BS106" s="847">
        <v>0</v>
      </c>
      <c r="BT106" s="846">
        <v>0</v>
      </c>
      <c r="BU106" s="847">
        <v>0</v>
      </c>
      <c r="BV106" s="846">
        <v>0</v>
      </c>
      <c r="BW106" s="847">
        <v>0</v>
      </c>
      <c r="BX106" s="846">
        <v>0</v>
      </c>
      <c r="BY106" s="847">
        <v>0</v>
      </c>
      <c r="BZ106" s="846">
        <v>0</v>
      </c>
      <c r="CA106" s="847">
        <v>0</v>
      </c>
      <c r="CB106" s="846">
        <v>0</v>
      </c>
      <c r="CC106" s="847">
        <v>0</v>
      </c>
      <c r="CD106" s="846">
        <v>0</v>
      </c>
      <c r="CE106" s="847">
        <v>0</v>
      </c>
      <c r="CF106" s="846">
        <v>0</v>
      </c>
      <c r="CG106" s="847">
        <v>0</v>
      </c>
      <c r="CH106" s="846">
        <v>0</v>
      </c>
      <c r="CI106" s="847">
        <v>0</v>
      </c>
      <c r="CJ106" s="846">
        <v>0</v>
      </c>
      <c r="CK106" s="847">
        <v>0</v>
      </c>
      <c r="CL106" s="846">
        <v>0</v>
      </c>
      <c r="CM106" s="847">
        <v>0</v>
      </c>
      <c r="CN106" s="848">
        <v>0</v>
      </c>
      <c r="CO106" s="815"/>
      <c r="CP106" s="1145"/>
      <c r="CQ106" s="815"/>
      <c r="CR106" s="845">
        <v>0</v>
      </c>
      <c r="CS106" s="958">
        <v>0</v>
      </c>
      <c r="CT106" s="847">
        <v>0</v>
      </c>
      <c r="CU106" s="846">
        <v>0</v>
      </c>
      <c r="CV106" s="847">
        <v>0</v>
      </c>
      <c r="CW106" s="846">
        <v>0</v>
      </c>
      <c r="CX106" s="847">
        <v>0</v>
      </c>
      <c r="CY106" s="846">
        <v>0</v>
      </c>
      <c r="CZ106" s="847">
        <v>0</v>
      </c>
      <c r="DA106" s="846">
        <v>0</v>
      </c>
      <c r="DB106" s="847">
        <v>0</v>
      </c>
      <c r="DC106" s="846">
        <v>0</v>
      </c>
      <c r="DD106" s="847">
        <v>0</v>
      </c>
      <c r="DE106" s="846">
        <v>0</v>
      </c>
      <c r="DF106" s="847">
        <v>0</v>
      </c>
      <c r="DG106" s="846">
        <v>0</v>
      </c>
      <c r="DH106" s="847">
        <v>0</v>
      </c>
      <c r="DI106" s="846">
        <v>0</v>
      </c>
      <c r="DJ106" s="847">
        <v>0</v>
      </c>
      <c r="DK106" s="846">
        <v>0</v>
      </c>
      <c r="DL106" s="847">
        <v>0</v>
      </c>
      <c r="DM106" s="846">
        <v>0</v>
      </c>
      <c r="DN106" s="847">
        <v>0</v>
      </c>
      <c r="DO106" s="846">
        <v>0</v>
      </c>
      <c r="DP106" s="847">
        <v>0</v>
      </c>
      <c r="DQ106" s="848">
        <v>0</v>
      </c>
      <c r="DR106" s="815"/>
      <c r="DS106" s="1147"/>
      <c r="DT106" s="815"/>
      <c r="DU106" s="1149"/>
    </row>
    <row r="107" spans="1:125" outlineLevel="1">
      <c r="A107" s="813" t="str">
        <f t="shared" si="1"/>
        <v>97THESL Swimming Pool Efficiency Local Program</v>
      </c>
      <c r="C107" s="893">
        <v>97</v>
      </c>
      <c r="D107" s="894" t="s">
        <v>1178</v>
      </c>
      <c r="E107" s="895" t="s">
        <v>1211</v>
      </c>
      <c r="G107" s="963">
        <v>0</v>
      </c>
      <c r="H107" s="964">
        <v>0</v>
      </c>
      <c r="I107" s="965">
        <v>0</v>
      </c>
      <c r="J107" s="966">
        <v>0</v>
      </c>
      <c r="K107" s="965">
        <v>0</v>
      </c>
      <c r="L107" s="966">
        <v>0</v>
      </c>
      <c r="M107" s="965">
        <v>0</v>
      </c>
      <c r="N107" s="966">
        <v>0</v>
      </c>
      <c r="O107" s="965">
        <v>0</v>
      </c>
      <c r="P107" s="966">
        <v>0</v>
      </c>
      <c r="Q107" s="965">
        <v>0</v>
      </c>
      <c r="R107" s="966">
        <v>0</v>
      </c>
      <c r="S107" s="965">
        <v>0</v>
      </c>
      <c r="T107" s="966">
        <v>0</v>
      </c>
      <c r="U107" s="965">
        <v>0</v>
      </c>
      <c r="V107" s="966">
        <v>0</v>
      </c>
      <c r="W107" s="965">
        <v>0</v>
      </c>
      <c r="X107" s="966">
        <v>0</v>
      </c>
      <c r="Y107" s="965">
        <v>0</v>
      </c>
      <c r="Z107" s="966">
        <v>0</v>
      </c>
      <c r="AA107" s="965">
        <v>0</v>
      </c>
      <c r="AB107" s="966">
        <v>0</v>
      </c>
      <c r="AC107" s="965">
        <v>0</v>
      </c>
      <c r="AD107" s="966">
        <v>0</v>
      </c>
      <c r="AE107" s="965">
        <v>0</v>
      </c>
      <c r="AF107" s="967">
        <v>0</v>
      </c>
      <c r="AG107" s="815"/>
      <c r="AH107" s="1155"/>
      <c r="AI107" s="815"/>
      <c r="AJ107" s="963">
        <v>0</v>
      </c>
      <c r="AK107" s="964">
        <v>0</v>
      </c>
      <c r="AL107" s="965">
        <v>0</v>
      </c>
      <c r="AM107" s="966">
        <v>0</v>
      </c>
      <c r="AN107" s="965">
        <v>0</v>
      </c>
      <c r="AO107" s="966">
        <v>0</v>
      </c>
      <c r="AP107" s="965">
        <v>0</v>
      </c>
      <c r="AQ107" s="966">
        <v>0</v>
      </c>
      <c r="AR107" s="965">
        <v>0</v>
      </c>
      <c r="AS107" s="966">
        <v>0</v>
      </c>
      <c r="AT107" s="965">
        <v>0</v>
      </c>
      <c r="AU107" s="966">
        <v>0</v>
      </c>
      <c r="AV107" s="965">
        <v>0</v>
      </c>
      <c r="AW107" s="966">
        <v>0</v>
      </c>
      <c r="AX107" s="965">
        <v>0</v>
      </c>
      <c r="AY107" s="966">
        <v>0</v>
      </c>
      <c r="AZ107" s="965">
        <v>0</v>
      </c>
      <c r="BA107" s="966">
        <v>0</v>
      </c>
      <c r="BB107" s="965">
        <v>0</v>
      </c>
      <c r="BC107" s="966">
        <v>0</v>
      </c>
      <c r="BD107" s="965">
        <v>0</v>
      </c>
      <c r="BE107" s="966">
        <v>0</v>
      </c>
      <c r="BF107" s="965">
        <v>0</v>
      </c>
      <c r="BG107" s="966">
        <v>0</v>
      </c>
      <c r="BH107" s="965">
        <v>0</v>
      </c>
      <c r="BI107" s="967">
        <v>0</v>
      </c>
      <c r="BJ107" s="815"/>
      <c r="BK107" s="1157"/>
      <c r="BL107" s="815"/>
      <c r="BM107" s="1143"/>
      <c r="BN107" s="815"/>
      <c r="BO107" s="963">
        <v>0</v>
      </c>
      <c r="BP107" s="964">
        <v>0</v>
      </c>
      <c r="BQ107" s="965">
        <v>0</v>
      </c>
      <c r="BR107" s="966">
        <v>0</v>
      </c>
      <c r="BS107" s="965">
        <v>0</v>
      </c>
      <c r="BT107" s="966">
        <v>0</v>
      </c>
      <c r="BU107" s="965">
        <v>0</v>
      </c>
      <c r="BV107" s="966">
        <v>0</v>
      </c>
      <c r="BW107" s="965">
        <v>0</v>
      </c>
      <c r="BX107" s="966">
        <v>0</v>
      </c>
      <c r="BY107" s="965">
        <v>0</v>
      </c>
      <c r="BZ107" s="966">
        <v>0</v>
      </c>
      <c r="CA107" s="965">
        <v>0</v>
      </c>
      <c r="CB107" s="966">
        <v>0</v>
      </c>
      <c r="CC107" s="965">
        <v>0</v>
      </c>
      <c r="CD107" s="966">
        <v>0</v>
      </c>
      <c r="CE107" s="965">
        <v>0</v>
      </c>
      <c r="CF107" s="966">
        <v>0</v>
      </c>
      <c r="CG107" s="965">
        <v>0</v>
      </c>
      <c r="CH107" s="966">
        <v>0</v>
      </c>
      <c r="CI107" s="965">
        <v>0</v>
      </c>
      <c r="CJ107" s="966">
        <v>0</v>
      </c>
      <c r="CK107" s="965">
        <v>0</v>
      </c>
      <c r="CL107" s="966">
        <v>0</v>
      </c>
      <c r="CM107" s="965">
        <v>0</v>
      </c>
      <c r="CN107" s="967">
        <v>0</v>
      </c>
      <c r="CO107" s="815"/>
      <c r="CP107" s="1145"/>
      <c r="CQ107" s="815"/>
      <c r="CR107" s="963">
        <v>0</v>
      </c>
      <c r="CS107" s="964">
        <v>0</v>
      </c>
      <c r="CT107" s="965">
        <v>0</v>
      </c>
      <c r="CU107" s="966">
        <v>0</v>
      </c>
      <c r="CV107" s="965">
        <v>0</v>
      </c>
      <c r="CW107" s="966">
        <v>0</v>
      </c>
      <c r="CX107" s="965">
        <v>0</v>
      </c>
      <c r="CY107" s="966">
        <v>0</v>
      </c>
      <c r="CZ107" s="965">
        <v>0</v>
      </c>
      <c r="DA107" s="966">
        <v>0</v>
      </c>
      <c r="DB107" s="965">
        <v>0</v>
      </c>
      <c r="DC107" s="966">
        <v>0</v>
      </c>
      <c r="DD107" s="965">
        <v>0</v>
      </c>
      <c r="DE107" s="966">
        <v>0</v>
      </c>
      <c r="DF107" s="965">
        <v>0</v>
      </c>
      <c r="DG107" s="966">
        <v>0</v>
      </c>
      <c r="DH107" s="965">
        <v>0</v>
      </c>
      <c r="DI107" s="966">
        <v>0</v>
      </c>
      <c r="DJ107" s="965">
        <v>0</v>
      </c>
      <c r="DK107" s="966">
        <v>0</v>
      </c>
      <c r="DL107" s="965">
        <v>0</v>
      </c>
      <c r="DM107" s="966">
        <v>0</v>
      </c>
      <c r="DN107" s="965">
        <v>0</v>
      </c>
      <c r="DO107" s="966">
        <v>0</v>
      </c>
      <c r="DP107" s="965">
        <v>0</v>
      </c>
      <c r="DQ107" s="967">
        <v>0</v>
      </c>
      <c r="DR107" s="815"/>
      <c r="DS107" s="1147"/>
      <c r="DT107" s="815"/>
      <c r="DU107" s="1149"/>
    </row>
    <row r="108" spans="1:125" outlineLevel="1">
      <c r="A108" s="813" t="str">
        <f t="shared" si="1"/>
        <v>98Air Source Heat Pump for Residential Water Heating Pilot Program</v>
      </c>
      <c r="C108" s="900">
        <v>98</v>
      </c>
      <c r="D108" s="901" t="s">
        <v>1179</v>
      </c>
      <c r="E108" s="902" t="s">
        <v>1211</v>
      </c>
      <c r="G108" s="968">
        <v>0</v>
      </c>
      <c r="H108" s="969">
        <v>0</v>
      </c>
      <c r="I108" s="970">
        <v>0</v>
      </c>
      <c r="J108" s="971">
        <v>0</v>
      </c>
      <c r="K108" s="970">
        <v>0</v>
      </c>
      <c r="L108" s="971">
        <v>0</v>
      </c>
      <c r="M108" s="970">
        <v>0</v>
      </c>
      <c r="N108" s="971">
        <v>0</v>
      </c>
      <c r="O108" s="970">
        <v>0</v>
      </c>
      <c r="P108" s="971">
        <v>0</v>
      </c>
      <c r="Q108" s="970">
        <v>0</v>
      </c>
      <c r="R108" s="971">
        <v>0</v>
      </c>
      <c r="S108" s="970">
        <v>0</v>
      </c>
      <c r="T108" s="971">
        <v>0</v>
      </c>
      <c r="U108" s="970">
        <v>0</v>
      </c>
      <c r="V108" s="971">
        <v>0</v>
      </c>
      <c r="W108" s="970">
        <v>0</v>
      </c>
      <c r="X108" s="971">
        <v>0</v>
      </c>
      <c r="Y108" s="970">
        <v>0</v>
      </c>
      <c r="Z108" s="971">
        <v>0</v>
      </c>
      <c r="AA108" s="970">
        <v>0</v>
      </c>
      <c r="AB108" s="971">
        <v>0</v>
      </c>
      <c r="AC108" s="970">
        <v>0</v>
      </c>
      <c r="AD108" s="971">
        <v>0</v>
      </c>
      <c r="AE108" s="970">
        <v>0</v>
      </c>
      <c r="AF108" s="972">
        <v>0</v>
      </c>
      <c r="AG108" s="815"/>
      <c r="AH108" s="1155"/>
      <c r="AI108" s="815"/>
      <c r="AJ108" s="968">
        <v>0</v>
      </c>
      <c r="AK108" s="969">
        <v>0</v>
      </c>
      <c r="AL108" s="970">
        <v>0</v>
      </c>
      <c r="AM108" s="971">
        <v>0</v>
      </c>
      <c r="AN108" s="970">
        <v>0</v>
      </c>
      <c r="AO108" s="971">
        <v>0</v>
      </c>
      <c r="AP108" s="970">
        <v>0</v>
      </c>
      <c r="AQ108" s="971">
        <v>0</v>
      </c>
      <c r="AR108" s="970">
        <v>0</v>
      </c>
      <c r="AS108" s="971">
        <v>0</v>
      </c>
      <c r="AT108" s="970">
        <v>0</v>
      </c>
      <c r="AU108" s="971">
        <v>0</v>
      </c>
      <c r="AV108" s="970">
        <v>0</v>
      </c>
      <c r="AW108" s="971">
        <v>0</v>
      </c>
      <c r="AX108" s="970">
        <v>0</v>
      </c>
      <c r="AY108" s="971">
        <v>0</v>
      </c>
      <c r="AZ108" s="970">
        <v>0</v>
      </c>
      <c r="BA108" s="971">
        <v>0</v>
      </c>
      <c r="BB108" s="970">
        <v>0</v>
      </c>
      <c r="BC108" s="971">
        <v>0</v>
      </c>
      <c r="BD108" s="970">
        <v>0</v>
      </c>
      <c r="BE108" s="971">
        <v>0</v>
      </c>
      <c r="BF108" s="970">
        <v>0</v>
      </c>
      <c r="BG108" s="971">
        <v>0</v>
      </c>
      <c r="BH108" s="970">
        <v>0</v>
      </c>
      <c r="BI108" s="972">
        <v>0</v>
      </c>
      <c r="BJ108" s="815"/>
      <c r="BK108" s="1157"/>
      <c r="BL108" s="815"/>
      <c r="BM108" s="1143"/>
      <c r="BN108" s="815"/>
      <c r="BO108" s="968">
        <v>0</v>
      </c>
      <c r="BP108" s="969">
        <v>0</v>
      </c>
      <c r="BQ108" s="970">
        <v>0</v>
      </c>
      <c r="BR108" s="971">
        <v>0</v>
      </c>
      <c r="BS108" s="970">
        <v>0</v>
      </c>
      <c r="BT108" s="971">
        <v>0</v>
      </c>
      <c r="BU108" s="970">
        <v>0</v>
      </c>
      <c r="BV108" s="971">
        <v>0</v>
      </c>
      <c r="BW108" s="970">
        <v>0</v>
      </c>
      <c r="BX108" s="971">
        <v>0</v>
      </c>
      <c r="BY108" s="970">
        <v>0</v>
      </c>
      <c r="BZ108" s="971">
        <v>0</v>
      </c>
      <c r="CA108" s="970">
        <v>0</v>
      </c>
      <c r="CB108" s="971">
        <v>0</v>
      </c>
      <c r="CC108" s="970">
        <v>0</v>
      </c>
      <c r="CD108" s="971">
        <v>0</v>
      </c>
      <c r="CE108" s="970">
        <v>0</v>
      </c>
      <c r="CF108" s="971">
        <v>0</v>
      </c>
      <c r="CG108" s="970">
        <v>0</v>
      </c>
      <c r="CH108" s="971">
        <v>0</v>
      </c>
      <c r="CI108" s="970">
        <v>0</v>
      </c>
      <c r="CJ108" s="971">
        <v>0</v>
      </c>
      <c r="CK108" s="970">
        <v>0</v>
      </c>
      <c r="CL108" s="971">
        <v>0</v>
      </c>
      <c r="CM108" s="970">
        <v>0</v>
      </c>
      <c r="CN108" s="972">
        <v>0</v>
      </c>
      <c r="CO108" s="815"/>
      <c r="CP108" s="1145"/>
      <c r="CQ108" s="815"/>
      <c r="CR108" s="968">
        <v>0</v>
      </c>
      <c r="CS108" s="969">
        <v>0</v>
      </c>
      <c r="CT108" s="970">
        <v>0</v>
      </c>
      <c r="CU108" s="971">
        <v>0</v>
      </c>
      <c r="CV108" s="970">
        <v>0</v>
      </c>
      <c r="CW108" s="971">
        <v>0</v>
      </c>
      <c r="CX108" s="970">
        <v>0</v>
      </c>
      <c r="CY108" s="971">
        <v>0</v>
      </c>
      <c r="CZ108" s="970">
        <v>0</v>
      </c>
      <c r="DA108" s="971">
        <v>0</v>
      </c>
      <c r="DB108" s="970">
        <v>0</v>
      </c>
      <c r="DC108" s="971">
        <v>0</v>
      </c>
      <c r="DD108" s="970">
        <v>0</v>
      </c>
      <c r="DE108" s="971">
        <v>0</v>
      </c>
      <c r="DF108" s="970">
        <v>0</v>
      </c>
      <c r="DG108" s="971">
        <v>0</v>
      </c>
      <c r="DH108" s="970">
        <v>0</v>
      </c>
      <c r="DI108" s="971">
        <v>0</v>
      </c>
      <c r="DJ108" s="970">
        <v>0</v>
      </c>
      <c r="DK108" s="971">
        <v>0</v>
      </c>
      <c r="DL108" s="970">
        <v>0</v>
      </c>
      <c r="DM108" s="971">
        <v>0</v>
      </c>
      <c r="DN108" s="970">
        <v>0</v>
      </c>
      <c r="DO108" s="971">
        <v>0</v>
      </c>
      <c r="DP108" s="970">
        <v>0</v>
      </c>
      <c r="DQ108" s="972">
        <v>0</v>
      </c>
      <c r="DR108" s="815"/>
      <c r="DS108" s="1147"/>
      <c r="DT108" s="815"/>
      <c r="DU108" s="1149"/>
    </row>
    <row r="109" spans="1:125" outlineLevel="1">
      <c r="A109" s="813" t="str">
        <f t="shared" si="1"/>
        <v>99Building Optimization Pilot Program</v>
      </c>
      <c r="C109" s="849">
        <v>99</v>
      </c>
      <c r="D109" s="862" t="s">
        <v>1180</v>
      </c>
      <c r="E109" s="851" t="s">
        <v>1211</v>
      </c>
      <c r="G109" s="857">
        <v>0</v>
      </c>
      <c r="H109" s="959">
        <v>0</v>
      </c>
      <c r="I109" s="859">
        <v>0</v>
      </c>
      <c r="J109" s="858">
        <v>0</v>
      </c>
      <c r="K109" s="859">
        <v>0</v>
      </c>
      <c r="L109" s="858">
        <v>0</v>
      </c>
      <c r="M109" s="859">
        <v>0</v>
      </c>
      <c r="N109" s="858">
        <v>0</v>
      </c>
      <c r="O109" s="859">
        <v>0</v>
      </c>
      <c r="P109" s="858">
        <v>0</v>
      </c>
      <c r="Q109" s="859">
        <v>0</v>
      </c>
      <c r="R109" s="858">
        <v>0</v>
      </c>
      <c r="S109" s="859">
        <v>0</v>
      </c>
      <c r="T109" s="858">
        <v>0</v>
      </c>
      <c r="U109" s="859">
        <v>0</v>
      </c>
      <c r="V109" s="858">
        <v>0</v>
      </c>
      <c r="W109" s="859">
        <v>0</v>
      </c>
      <c r="X109" s="858">
        <v>0</v>
      </c>
      <c r="Y109" s="859">
        <v>0</v>
      </c>
      <c r="Z109" s="858">
        <v>0</v>
      </c>
      <c r="AA109" s="859">
        <v>0</v>
      </c>
      <c r="AB109" s="858">
        <v>0</v>
      </c>
      <c r="AC109" s="859">
        <v>0</v>
      </c>
      <c r="AD109" s="858">
        <v>0</v>
      </c>
      <c r="AE109" s="859">
        <v>0</v>
      </c>
      <c r="AF109" s="860">
        <v>0</v>
      </c>
      <c r="AG109" s="815"/>
      <c r="AH109" s="1155"/>
      <c r="AI109" s="815"/>
      <c r="AJ109" s="857">
        <v>0</v>
      </c>
      <c r="AK109" s="959">
        <v>0</v>
      </c>
      <c r="AL109" s="859">
        <v>0</v>
      </c>
      <c r="AM109" s="858">
        <v>0</v>
      </c>
      <c r="AN109" s="859">
        <v>0</v>
      </c>
      <c r="AO109" s="858">
        <v>0</v>
      </c>
      <c r="AP109" s="859">
        <v>0</v>
      </c>
      <c r="AQ109" s="858">
        <v>0</v>
      </c>
      <c r="AR109" s="859">
        <v>0</v>
      </c>
      <c r="AS109" s="858">
        <v>0</v>
      </c>
      <c r="AT109" s="859">
        <v>0</v>
      </c>
      <c r="AU109" s="858">
        <v>0</v>
      </c>
      <c r="AV109" s="859">
        <v>0</v>
      </c>
      <c r="AW109" s="858">
        <v>0</v>
      </c>
      <c r="AX109" s="859">
        <v>0</v>
      </c>
      <c r="AY109" s="858">
        <v>0</v>
      </c>
      <c r="AZ109" s="859">
        <v>0</v>
      </c>
      <c r="BA109" s="858">
        <v>0</v>
      </c>
      <c r="BB109" s="859">
        <v>0</v>
      </c>
      <c r="BC109" s="858">
        <v>0</v>
      </c>
      <c r="BD109" s="859">
        <v>0</v>
      </c>
      <c r="BE109" s="858">
        <v>0</v>
      </c>
      <c r="BF109" s="859">
        <v>0</v>
      </c>
      <c r="BG109" s="858">
        <v>0</v>
      </c>
      <c r="BH109" s="859">
        <v>0</v>
      </c>
      <c r="BI109" s="860">
        <v>0</v>
      </c>
      <c r="BJ109" s="815"/>
      <c r="BK109" s="1157"/>
      <c r="BL109" s="815"/>
      <c r="BM109" s="1143"/>
      <c r="BN109" s="815"/>
      <c r="BO109" s="857">
        <v>0</v>
      </c>
      <c r="BP109" s="959">
        <v>0</v>
      </c>
      <c r="BQ109" s="859">
        <v>0</v>
      </c>
      <c r="BR109" s="858">
        <v>0</v>
      </c>
      <c r="BS109" s="859">
        <v>0</v>
      </c>
      <c r="BT109" s="858">
        <v>0</v>
      </c>
      <c r="BU109" s="859">
        <v>0</v>
      </c>
      <c r="BV109" s="858">
        <v>0</v>
      </c>
      <c r="BW109" s="859">
        <v>0</v>
      </c>
      <c r="BX109" s="858">
        <v>0</v>
      </c>
      <c r="BY109" s="859">
        <v>0</v>
      </c>
      <c r="BZ109" s="858">
        <v>0</v>
      </c>
      <c r="CA109" s="859">
        <v>0</v>
      </c>
      <c r="CB109" s="858">
        <v>0</v>
      </c>
      <c r="CC109" s="859">
        <v>0</v>
      </c>
      <c r="CD109" s="858">
        <v>0</v>
      </c>
      <c r="CE109" s="859">
        <v>0</v>
      </c>
      <c r="CF109" s="858">
        <v>0</v>
      </c>
      <c r="CG109" s="859">
        <v>0</v>
      </c>
      <c r="CH109" s="858">
        <v>0</v>
      </c>
      <c r="CI109" s="859">
        <v>0</v>
      </c>
      <c r="CJ109" s="858">
        <v>0</v>
      </c>
      <c r="CK109" s="859">
        <v>0</v>
      </c>
      <c r="CL109" s="858">
        <v>0</v>
      </c>
      <c r="CM109" s="859">
        <v>0</v>
      </c>
      <c r="CN109" s="860">
        <v>0</v>
      </c>
      <c r="CO109" s="815"/>
      <c r="CP109" s="1145"/>
      <c r="CQ109" s="815"/>
      <c r="CR109" s="857">
        <v>0</v>
      </c>
      <c r="CS109" s="959">
        <v>0</v>
      </c>
      <c r="CT109" s="859">
        <v>0</v>
      </c>
      <c r="CU109" s="858">
        <v>0</v>
      </c>
      <c r="CV109" s="859">
        <v>0</v>
      </c>
      <c r="CW109" s="858">
        <v>0</v>
      </c>
      <c r="CX109" s="859">
        <v>0</v>
      </c>
      <c r="CY109" s="858">
        <v>0</v>
      </c>
      <c r="CZ109" s="859">
        <v>0</v>
      </c>
      <c r="DA109" s="858">
        <v>0</v>
      </c>
      <c r="DB109" s="859">
        <v>0</v>
      </c>
      <c r="DC109" s="858">
        <v>0</v>
      </c>
      <c r="DD109" s="859">
        <v>0</v>
      </c>
      <c r="DE109" s="858">
        <v>0</v>
      </c>
      <c r="DF109" s="859">
        <v>0</v>
      </c>
      <c r="DG109" s="858">
        <v>0</v>
      </c>
      <c r="DH109" s="859">
        <v>0</v>
      </c>
      <c r="DI109" s="858">
        <v>0</v>
      </c>
      <c r="DJ109" s="859">
        <v>0</v>
      </c>
      <c r="DK109" s="858">
        <v>0</v>
      </c>
      <c r="DL109" s="859">
        <v>0</v>
      </c>
      <c r="DM109" s="858">
        <v>0</v>
      </c>
      <c r="DN109" s="859">
        <v>0</v>
      </c>
      <c r="DO109" s="858">
        <v>0</v>
      </c>
      <c r="DP109" s="859">
        <v>0</v>
      </c>
      <c r="DQ109" s="860">
        <v>0</v>
      </c>
      <c r="DR109" s="815"/>
      <c r="DS109" s="1147"/>
      <c r="DT109" s="815"/>
      <c r="DU109" s="1149"/>
    </row>
    <row r="110" spans="1:125" outlineLevel="1">
      <c r="A110" s="813" t="str">
        <f t="shared" si="1"/>
        <v>100Conservation Voltage Regulation Leveraging AMI Data Pilot Program</v>
      </c>
      <c r="C110" s="842">
        <v>100</v>
      </c>
      <c r="D110" s="861" t="s">
        <v>1181</v>
      </c>
      <c r="E110" s="844" t="s">
        <v>1211</v>
      </c>
      <c r="G110" s="845">
        <v>0</v>
      </c>
      <c r="H110" s="958">
        <v>0</v>
      </c>
      <c r="I110" s="847">
        <v>0</v>
      </c>
      <c r="J110" s="846">
        <v>0</v>
      </c>
      <c r="K110" s="847">
        <v>0</v>
      </c>
      <c r="L110" s="846">
        <v>0</v>
      </c>
      <c r="M110" s="847">
        <v>0</v>
      </c>
      <c r="N110" s="846">
        <v>0</v>
      </c>
      <c r="O110" s="847">
        <v>0</v>
      </c>
      <c r="P110" s="846">
        <v>0</v>
      </c>
      <c r="Q110" s="847">
        <v>0</v>
      </c>
      <c r="R110" s="846">
        <v>0</v>
      </c>
      <c r="S110" s="847">
        <v>0</v>
      </c>
      <c r="T110" s="846">
        <v>0</v>
      </c>
      <c r="U110" s="847">
        <v>0</v>
      </c>
      <c r="V110" s="846">
        <v>0</v>
      </c>
      <c r="W110" s="847">
        <v>0</v>
      </c>
      <c r="X110" s="846">
        <v>0</v>
      </c>
      <c r="Y110" s="847">
        <v>0</v>
      </c>
      <c r="Z110" s="846">
        <v>0</v>
      </c>
      <c r="AA110" s="847">
        <v>0</v>
      </c>
      <c r="AB110" s="846">
        <v>0</v>
      </c>
      <c r="AC110" s="847">
        <v>0</v>
      </c>
      <c r="AD110" s="846">
        <v>0</v>
      </c>
      <c r="AE110" s="847">
        <v>0</v>
      </c>
      <c r="AF110" s="848">
        <v>0</v>
      </c>
      <c r="AG110" s="815"/>
      <c r="AH110" s="1155"/>
      <c r="AI110" s="815"/>
      <c r="AJ110" s="845">
        <v>0</v>
      </c>
      <c r="AK110" s="958">
        <v>0</v>
      </c>
      <c r="AL110" s="847">
        <v>0</v>
      </c>
      <c r="AM110" s="846">
        <v>0</v>
      </c>
      <c r="AN110" s="847">
        <v>0</v>
      </c>
      <c r="AO110" s="846">
        <v>0</v>
      </c>
      <c r="AP110" s="847">
        <v>0</v>
      </c>
      <c r="AQ110" s="846">
        <v>0</v>
      </c>
      <c r="AR110" s="847">
        <v>0</v>
      </c>
      <c r="AS110" s="846">
        <v>0</v>
      </c>
      <c r="AT110" s="847">
        <v>0</v>
      </c>
      <c r="AU110" s="846">
        <v>0</v>
      </c>
      <c r="AV110" s="847">
        <v>0</v>
      </c>
      <c r="AW110" s="846">
        <v>0</v>
      </c>
      <c r="AX110" s="847">
        <v>0</v>
      </c>
      <c r="AY110" s="846">
        <v>0</v>
      </c>
      <c r="AZ110" s="847">
        <v>0</v>
      </c>
      <c r="BA110" s="846">
        <v>0</v>
      </c>
      <c r="BB110" s="847">
        <v>0</v>
      </c>
      <c r="BC110" s="846">
        <v>0</v>
      </c>
      <c r="BD110" s="847">
        <v>0</v>
      </c>
      <c r="BE110" s="846">
        <v>0</v>
      </c>
      <c r="BF110" s="847">
        <v>0</v>
      </c>
      <c r="BG110" s="846">
        <v>0</v>
      </c>
      <c r="BH110" s="847">
        <v>0</v>
      </c>
      <c r="BI110" s="848">
        <v>0</v>
      </c>
      <c r="BJ110" s="815"/>
      <c r="BK110" s="1157"/>
      <c r="BL110" s="815"/>
      <c r="BM110" s="1143"/>
      <c r="BN110" s="815"/>
      <c r="BO110" s="845">
        <v>0</v>
      </c>
      <c r="BP110" s="958">
        <v>0</v>
      </c>
      <c r="BQ110" s="847">
        <v>0</v>
      </c>
      <c r="BR110" s="846">
        <v>0</v>
      </c>
      <c r="BS110" s="847">
        <v>0</v>
      </c>
      <c r="BT110" s="846">
        <v>0</v>
      </c>
      <c r="BU110" s="847">
        <v>0</v>
      </c>
      <c r="BV110" s="846">
        <v>0</v>
      </c>
      <c r="BW110" s="847">
        <v>0</v>
      </c>
      <c r="BX110" s="846">
        <v>0</v>
      </c>
      <c r="BY110" s="847">
        <v>0</v>
      </c>
      <c r="BZ110" s="846">
        <v>0</v>
      </c>
      <c r="CA110" s="847">
        <v>0</v>
      </c>
      <c r="CB110" s="846">
        <v>0</v>
      </c>
      <c r="CC110" s="847">
        <v>0</v>
      </c>
      <c r="CD110" s="846">
        <v>0</v>
      </c>
      <c r="CE110" s="847">
        <v>0</v>
      </c>
      <c r="CF110" s="846">
        <v>0</v>
      </c>
      <c r="CG110" s="847">
        <v>0</v>
      </c>
      <c r="CH110" s="846">
        <v>0</v>
      </c>
      <c r="CI110" s="847">
        <v>0</v>
      </c>
      <c r="CJ110" s="846">
        <v>0</v>
      </c>
      <c r="CK110" s="847">
        <v>0</v>
      </c>
      <c r="CL110" s="846">
        <v>0</v>
      </c>
      <c r="CM110" s="847">
        <v>0</v>
      </c>
      <c r="CN110" s="848">
        <v>0</v>
      </c>
      <c r="CO110" s="815"/>
      <c r="CP110" s="1145"/>
      <c r="CQ110" s="815"/>
      <c r="CR110" s="845">
        <v>0</v>
      </c>
      <c r="CS110" s="958">
        <v>0</v>
      </c>
      <c r="CT110" s="847">
        <v>0</v>
      </c>
      <c r="CU110" s="846">
        <v>0</v>
      </c>
      <c r="CV110" s="847">
        <v>0</v>
      </c>
      <c r="CW110" s="846">
        <v>0</v>
      </c>
      <c r="CX110" s="847">
        <v>0</v>
      </c>
      <c r="CY110" s="846">
        <v>0</v>
      </c>
      <c r="CZ110" s="847">
        <v>0</v>
      </c>
      <c r="DA110" s="846">
        <v>0</v>
      </c>
      <c r="DB110" s="847">
        <v>0</v>
      </c>
      <c r="DC110" s="846">
        <v>0</v>
      </c>
      <c r="DD110" s="847">
        <v>0</v>
      </c>
      <c r="DE110" s="846">
        <v>0</v>
      </c>
      <c r="DF110" s="847">
        <v>0</v>
      </c>
      <c r="DG110" s="846">
        <v>0</v>
      </c>
      <c r="DH110" s="847">
        <v>0</v>
      </c>
      <c r="DI110" s="846">
        <v>0</v>
      </c>
      <c r="DJ110" s="847">
        <v>0</v>
      </c>
      <c r="DK110" s="846">
        <v>0</v>
      </c>
      <c r="DL110" s="847">
        <v>0</v>
      </c>
      <c r="DM110" s="846">
        <v>0</v>
      </c>
      <c r="DN110" s="847">
        <v>0</v>
      </c>
      <c r="DO110" s="846">
        <v>0</v>
      </c>
      <c r="DP110" s="847">
        <v>0</v>
      </c>
      <c r="DQ110" s="848">
        <v>0</v>
      </c>
      <c r="DR110" s="815"/>
      <c r="DS110" s="1147"/>
      <c r="DT110" s="815"/>
      <c r="DU110" s="1149"/>
    </row>
    <row r="111" spans="1:125" outlineLevel="1">
      <c r="A111" s="813" t="str">
        <f t="shared" si="1"/>
        <v>101Demand Control Kitchen Ventilation Pilot Program</v>
      </c>
      <c r="C111" s="849">
        <v>101</v>
      </c>
      <c r="D111" s="862" t="s">
        <v>1182</v>
      </c>
      <c r="E111" s="851" t="s">
        <v>1211</v>
      </c>
      <c r="G111" s="857">
        <v>0</v>
      </c>
      <c r="H111" s="959">
        <v>0</v>
      </c>
      <c r="I111" s="859">
        <v>0</v>
      </c>
      <c r="J111" s="858">
        <v>0</v>
      </c>
      <c r="K111" s="859">
        <v>0</v>
      </c>
      <c r="L111" s="858">
        <v>0</v>
      </c>
      <c r="M111" s="859">
        <v>0</v>
      </c>
      <c r="N111" s="858">
        <v>0</v>
      </c>
      <c r="O111" s="859">
        <v>0</v>
      </c>
      <c r="P111" s="858">
        <v>0</v>
      </c>
      <c r="Q111" s="859">
        <v>0</v>
      </c>
      <c r="R111" s="858">
        <v>0</v>
      </c>
      <c r="S111" s="859">
        <v>0</v>
      </c>
      <c r="T111" s="858">
        <v>0</v>
      </c>
      <c r="U111" s="859">
        <v>0</v>
      </c>
      <c r="V111" s="858">
        <v>0</v>
      </c>
      <c r="W111" s="859">
        <v>0</v>
      </c>
      <c r="X111" s="858">
        <v>0</v>
      </c>
      <c r="Y111" s="859">
        <v>0</v>
      </c>
      <c r="Z111" s="858">
        <v>0</v>
      </c>
      <c r="AA111" s="859">
        <v>0</v>
      </c>
      <c r="AB111" s="858">
        <v>0</v>
      </c>
      <c r="AC111" s="859">
        <v>0</v>
      </c>
      <c r="AD111" s="858">
        <v>0</v>
      </c>
      <c r="AE111" s="859">
        <v>0</v>
      </c>
      <c r="AF111" s="860">
        <v>0</v>
      </c>
      <c r="AG111" s="815"/>
      <c r="AH111" s="1155"/>
      <c r="AI111" s="815"/>
      <c r="AJ111" s="857">
        <v>0</v>
      </c>
      <c r="AK111" s="959">
        <v>0</v>
      </c>
      <c r="AL111" s="859">
        <v>0</v>
      </c>
      <c r="AM111" s="858">
        <v>0</v>
      </c>
      <c r="AN111" s="859">
        <v>0</v>
      </c>
      <c r="AO111" s="858">
        <v>0</v>
      </c>
      <c r="AP111" s="859">
        <v>0</v>
      </c>
      <c r="AQ111" s="858">
        <v>0</v>
      </c>
      <c r="AR111" s="859">
        <v>0</v>
      </c>
      <c r="AS111" s="858">
        <v>0</v>
      </c>
      <c r="AT111" s="859">
        <v>0</v>
      </c>
      <c r="AU111" s="858">
        <v>0</v>
      </c>
      <c r="AV111" s="859">
        <v>0</v>
      </c>
      <c r="AW111" s="858">
        <v>0</v>
      </c>
      <c r="AX111" s="859">
        <v>0</v>
      </c>
      <c r="AY111" s="858">
        <v>0</v>
      </c>
      <c r="AZ111" s="859">
        <v>0</v>
      </c>
      <c r="BA111" s="858">
        <v>0</v>
      </c>
      <c r="BB111" s="859">
        <v>0</v>
      </c>
      <c r="BC111" s="858">
        <v>0</v>
      </c>
      <c r="BD111" s="859">
        <v>0</v>
      </c>
      <c r="BE111" s="858">
        <v>0</v>
      </c>
      <c r="BF111" s="859">
        <v>0</v>
      </c>
      <c r="BG111" s="858">
        <v>0</v>
      </c>
      <c r="BH111" s="859">
        <v>0</v>
      </c>
      <c r="BI111" s="860">
        <v>0</v>
      </c>
      <c r="BJ111" s="815"/>
      <c r="BK111" s="1157"/>
      <c r="BL111" s="815"/>
      <c r="BM111" s="1143"/>
      <c r="BN111" s="815"/>
      <c r="BO111" s="857">
        <v>0</v>
      </c>
      <c r="BP111" s="959">
        <v>0</v>
      </c>
      <c r="BQ111" s="859">
        <v>0</v>
      </c>
      <c r="BR111" s="858">
        <v>0</v>
      </c>
      <c r="BS111" s="859">
        <v>0</v>
      </c>
      <c r="BT111" s="858">
        <v>0</v>
      </c>
      <c r="BU111" s="859">
        <v>0</v>
      </c>
      <c r="BV111" s="858">
        <v>0</v>
      </c>
      <c r="BW111" s="859">
        <v>0</v>
      </c>
      <c r="BX111" s="858">
        <v>0</v>
      </c>
      <c r="BY111" s="859">
        <v>0</v>
      </c>
      <c r="BZ111" s="858">
        <v>0</v>
      </c>
      <c r="CA111" s="859">
        <v>0</v>
      </c>
      <c r="CB111" s="858">
        <v>0</v>
      </c>
      <c r="CC111" s="859">
        <v>0</v>
      </c>
      <c r="CD111" s="858">
        <v>0</v>
      </c>
      <c r="CE111" s="859">
        <v>0</v>
      </c>
      <c r="CF111" s="858">
        <v>0</v>
      </c>
      <c r="CG111" s="859">
        <v>0</v>
      </c>
      <c r="CH111" s="858">
        <v>0</v>
      </c>
      <c r="CI111" s="859">
        <v>0</v>
      </c>
      <c r="CJ111" s="858">
        <v>0</v>
      </c>
      <c r="CK111" s="859">
        <v>0</v>
      </c>
      <c r="CL111" s="858">
        <v>0</v>
      </c>
      <c r="CM111" s="859">
        <v>0</v>
      </c>
      <c r="CN111" s="860">
        <v>0</v>
      </c>
      <c r="CO111" s="815"/>
      <c r="CP111" s="1145"/>
      <c r="CQ111" s="815"/>
      <c r="CR111" s="857">
        <v>0</v>
      </c>
      <c r="CS111" s="959">
        <v>0</v>
      </c>
      <c r="CT111" s="859">
        <v>0</v>
      </c>
      <c r="CU111" s="858">
        <v>0</v>
      </c>
      <c r="CV111" s="859">
        <v>0</v>
      </c>
      <c r="CW111" s="858">
        <v>0</v>
      </c>
      <c r="CX111" s="859">
        <v>0</v>
      </c>
      <c r="CY111" s="858">
        <v>0</v>
      </c>
      <c r="CZ111" s="859">
        <v>0</v>
      </c>
      <c r="DA111" s="858">
        <v>0</v>
      </c>
      <c r="DB111" s="859">
        <v>0</v>
      </c>
      <c r="DC111" s="858">
        <v>0</v>
      </c>
      <c r="DD111" s="859">
        <v>0</v>
      </c>
      <c r="DE111" s="858">
        <v>0</v>
      </c>
      <c r="DF111" s="859">
        <v>0</v>
      </c>
      <c r="DG111" s="858">
        <v>0</v>
      </c>
      <c r="DH111" s="859">
        <v>0</v>
      </c>
      <c r="DI111" s="858">
        <v>0</v>
      </c>
      <c r="DJ111" s="859">
        <v>0</v>
      </c>
      <c r="DK111" s="858">
        <v>0</v>
      </c>
      <c r="DL111" s="859">
        <v>0</v>
      </c>
      <c r="DM111" s="858">
        <v>0</v>
      </c>
      <c r="DN111" s="859">
        <v>0</v>
      </c>
      <c r="DO111" s="858">
        <v>0</v>
      </c>
      <c r="DP111" s="859">
        <v>0</v>
      </c>
      <c r="DQ111" s="860">
        <v>0</v>
      </c>
      <c r="DR111" s="815"/>
      <c r="DS111" s="1147"/>
      <c r="DT111" s="815"/>
      <c r="DU111" s="1149"/>
    </row>
    <row r="112" spans="1:125" outlineLevel="1">
      <c r="A112" s="813" t="str">
        <f t="shared" si="1"/>
        <v>102Direct Install - Hydronic Pilot Program</v>
      </c>
      <c r="C112" s="842">
        <v>102</v>
      </c>
      <c r="D112" s="861" t="s">
        <v>1183</v>
      </c>
      <c r="E112" s="844" t="s">
        <v>1211</v>
      </c>
      <c r="G112" s="845">
        <v>0</v>
      </c>
      <c r="H112" s="958">
        <v>0</v>
      </c>
      <c r="I112" s="847">
        <v>0</v>
      </c>
      <c r="J112" s="846">
        <v>0</v>
      </c>
      <c r="K112" s="847">
        <v>0</v>
      </c>
      <c r="L112" s="846">
        <v>0</v>
      </c>
      <c r="M112" s="847">
        <v>0</v>
      </c>
      <c r="N112" s="846">
        <v>0</v>
      </c>
      <c r="O112" s="847">
        <v>0</v>
      </c>
      <c r="P112" s="846">
        <v>0</v>
      </c>
      <c r="Q112" s="847">
        <v>0</v>
      </c>
      <c r="R112" s="846">
        <v>0</v>
      </c>
      <c r="S112" s="847">
        <v>0</v>
      </c>
      <c r="T112" s="846">
        <v>0</v>
      </c>
      <c r="U112" s="847">
        <v>0</v>
      </c>
      <c r="V112" s="846">
        <v>0</v>
      </c>
      <c r="W112" s="847">
        <v>0</v>
      </c>
      <c r="X112" s="846">
        <v>0</v>
      </c>
      <c r="Y112" s="847">
        <v>0</v>
      </c>
      <c r="Z112" s="846">
        <v>0</v>
      </c>
      <c r="AA112" s="847">
        <v>0</v>
      </c>
      <c r="AB112" s="846">
        <v>0</v>
      </c>
      <c r="AC112" s="847">
        <v>0</v>
      </c>
      <c r="AD112" s="846">
        <v>0</v>
      </c>
      <c r="AE112" s="847">
        <v>0</v>
      </c>
      <c r="AF112" s="848">
        <v>0</v>
      </c>
      <c r="AG112" s="815"/>
      <c r="AH112" s="1155"/>
      <c r="AI112" s="815"/>
      <c r="AJ112" s="845">
        <v>0</v>
      </c>
      <c r="AK112" s="958">
        <v>0</v>
      </c>
      <c r="AL112" s="847">
        <v>0</v>
      </c>
      <c r="AM112" s="846">
        <v>0</v>
      </c>
      <c r="AN112" s="847">
        <v>0</v>
      </c>
      <c r="AO112" s="846">
        <v>0</v>
      </c>
      <c r="AP112" s="847">
        <v>0</v>
      </c>
      <c r="AQ112" s="846">
        <v>0</v>
      </c>
      <c r="AR112" s="847">
        <v>0</v>
      </c>
      <c r="AS112" s="846">
        <v>0</v>
      </c>
      <c r="AT112" s="847">
        <v>0</v>
      </c>
      <c r="AU112" s="846">
        <v>0</v>
      </c>
      <c r="AV112" s="847">
        <v>0</v>
      </c>
      <c r="AW112" s="846">
        <v>0</v>
      </c>
      <c r="AX112" s="847">
        <v>0</v>
      </c>
      <c r="AY112" s="846">
        <v>0</v>
      </c>
      <c r="AZ112" s="847">
        <v>0</v>
      </c>
      <c r="BA112" s="846">
        <v>0</v>
      </c>
      <c r="BB112" s="847">
        <v>0</v>
      </c>
      <c r="BC112" s="846">
        <v>0</v>
      </c>
      <c r="BD112" s="847">
        <v>0</v>
      </c>
      <c r="BE112" s="846">
        <v>0</v>
      </c>
      <c r="BF112" s="847">
        <v>0</v>
      </c>
      <c r="BG112" s="846">
        <v>0</v>
      </c>
      <c r="BH112" s="847">
        <v>0</v>
      </c>
      <c r="BI112" s="848">
        <v>0</v>
      </c>
      <c r="BJ112" s="815"/>
      <c r="BK112" s="1157"/>
      <c r="BL112" s="815"/>
      <c r="BM112" s="1143"/>
      <c r="BN112" s="815"/>
      <c r="BO112" s="845">
        <v>0</v>
      </c>
      <c r="BP112" s="958">
        <v>0</v>
      </c>
      <c r="BQ112" s="847">
        <v>0</v>
      </c>
      <c r="BR112" s="846">
        <v>0</v>
      </c>
      <c r="BS112" s="847">
        <v>0</v>
      </c>
      <c r="BT112" s="846">
        <v>0</v>
      </c>
      <c r="BU112" s="847">
        <v>0</v>
      </c>
      <c r="BV112" s="846">
        <v>0</v>
      </c>
      <c r="BW112" s="847">
        <v>0</v>
      </c>
      <c r="BX112" s="846">
        <v>0</v>
      </c>
      <c r="BY112" s="847">
        <v>0</v>
      </c>
      <c r="BZ112" s="846">
        <v>0</v>
      </c>
      <c r="CA112" s="847">
        <v>0</v>
      </c>
      <c r="CB112" s="846">
        <v>0</v>
      </c>
      <c r="CC112" s="847">
        <v>0</v>
      </c>
      <c r="CD112" s="846">
        <v>0</v>
      </c>
      <c r="CE112" s="847">
        <v>0</v>
      </c>
      <c r="CF112" s="846">
        <v>0</v>
      </c>
      <c r="CG112" s="847">
        <v>0</v>
      </c>
      <c r="CH112" s="846">
        <v>0</v>
      </c>
      <c r="CI112" s="847">
        <v>0</v>
      </c>
      <c r="CJ112" s="846">
        <v>0</v>
      </c>
      <c r="CK112" s="847">
        <v>0</v>
      </c>
      <c r="CL112" s="846">
        <v>0</v>
      </c>
      <c r="CM112" s="847">
        <v>0</v>
      </c>
      <c r="CN112" s="848">
        <v>0</v>
      </c>
      <c r="CO112" s="815"/>
      <c r="CP112" s="1145"/>
      <c r="CQ112" s="815"/>
      <c r="CR112" s="845">
        <v>0</v>
      </c>
      <c r="CS112" s="958">
        <v>0</v>
      </c>
      <c r="CT112" s="847">
        <v>0</v>
      </c>
      <c r="CU112" s="846">
        <v>0</v>
      </c>
      <c r="CV112" s="847">
        <v>0</v>
      </c>
      <c r="CW112" s="846">
        <v>0</v>
      </c>
      <c r="CX112" s="847">
        <v>0</v>
      </c>
      <c r="CY112" s="846">
        <v>0</v>
      </c>
      <c r="CZ112" s="847">
        <v>0</v>
      </c>
      <c r="DA112" s="846">
        <v>0</v>
      </c>
      <c r="DB112" s="847">
        <v>0</v>
      </c>
      <c r="DC112" s="846">
        <v>0</v>
      </c>
      <c r="DD112" s="847">
        <v>0</v>
      </c>
      <c r="DE112" s="846">
        <v>0</v>
      </c>
      <c r="DF112" s="847">
        <v>0</v>
      </c>
      <c r="DG112" s="846">
        <v>0</v>
      </c>
      <c r="DH112" s="847">
        <v>0</v>
      </c>
      <c r="DI112" s="846">
        <v>0</v>
      </c>
      <c r="DJ112" s="847">
        <v>0</v>
      </c>
      <c r="DK112" s="846">
        <v>0</v>
      </c>
      <c r="DL112" s="847">
        <v>0</v>
      </c>
      <c r="DM112" s="846">
        <v>0</v>
      </c>
      <c r="DN112" s="847">
        <v>0</v>
      </c>
      <c r="DO112" s="846">
        <v>0</v>
      </c>
      <c r="DP112" s="847">
        <v>0</v>
      </c>
      <c r="DQ112" s="848">
        <v>0</v>
      </c>
      <c r="DR112" s="815"/>
      <c r="DS112" s="1147"/>
      <c r="DT112" s="815"/>
      <c r="DU112" s="1149"/>
    </row>
    <row r="113" spans="1:125" outlineLevel="1">
      <c r="A113" s="813" t="str">
        <f t="shared" si="1"/>
        <v>103Direct Install - RTU Controls Pilot Program</v>
      </c>
      <c r="C113" s="849">
        <v>103</v>
      </c>
      <c r="D113" s="862" t="s">
        <v>1184</v>
      </c>
      <c r="E113" s="851" t="s">
        <v>1211</v>
      </c>
      <c r="G113" s="857">
        <v>0</v>
      </c>
      <c r="H113" s="959">
        <v>0</v>
      </c>
      <c r="I113" s="859">
        <v>0</v>
      </c>
      <c r="J113" s="858">
        <v>0</v>
      </c>
      <c r="K113" s="859">
        <v>0</v>
      </c>
      <c r="L113" s="858">
        <v>0</v>
      </c>
      <c r="M113" s="859">
        <v>0</v>
      </c>
      <c r="N113" s="858">
        <v>0</v>
      </c>
      <c r="O113" s="859">
        <v>0</v>
      </c>
      <c r="P113" s="858">
        <v>0</v>
      </c>
      <c r="Q113" s="859">
        <v>0</v>
      </c>
      <c r="R113" s="858">
        <v>0</v>
      </c>
      <c r="S113" s="859">
        <v>0</v>
      </c>
      <c r="T113" s="858">
        <v>0</v>
      </c>
      <c r="U113" s="859">
        <v>0</v>
      </c>
      <c r="V113" s="858">
        <v>0</v>
      </c>
      <c r="W113" s="859">
        <v>0</v>
      </c>
      <c r="X113" s="858">
        <v>0</v>
      </c>
      <c r="Y113" s="859">
        <v>0</v>
      </c>
      <c r="Z113" s="858">
        <v>0</v>
      </c>
      <c r="AA113" s="859">
        <v>0</v>
      </c>
      <c r="AB113" s="858">
        <v>0</v>
      </c>
      <c r="AC113" s="859">
        <v>0</v>
      </c>
      <c r="AD113" s="858">
        <v>0</v>
      </c>
      <c r="AE113" s="859">
        <v>0</v>
      </c>
      <c r="AF113" s="860">
        <v>0</v>
      </c>
      <c r="AG113" s="815"/>
      <c r="AH113" s="1155"/>
      <c r="AI113" s="815"/>
      <c r="AJ113" s="857">
        <v>0</v>
      </c>
      <c r="AK113" s="959">
        <v>0</v>
      </c>
      <c r="AL113" s="859">
        <v>0</v>
      </c>
      <c r="AM113" s="858">
        <v>0</v>
      </c>
      <c r="AN113" s="859">
        <v>0</v>
      </c>
      <c r="AO113" s="858">
        <v>0</v>
      </c>
      <c r="AP113" s="859">
        <v>0</v>
      </c>
      <c r="AQ113" s="858">
        <v>0</v>
      </c>
      <c r="AR113" s="859">
        <v>0</v>
      </c>
      <c r="AS113" s="858">
        <v>0</v>
      </c>
      <c r="AT113" s="859">
        <v>0</v>
      </c>
      <c r="AU113" s="858">
        <v>0</v>
      </c>
      <c r="AV113" s="859">
        <v>0</v>
      </c>
      <c r="AW113" s="858">
        <v>0</v>
      </c>
      <c r="AX113" s="859">
        <v>0</v>
      </c>
      <c r="AY113" s="858">
        <v>0</v>
      </c>
      <c r="AZ113" s="859">
        <v>0</v>
      </c>
      <c r="BA113" s="858">
        <v>0</v>
      </c>
      <c r="BB113" s="859">
        <v>0</v>
      </c>
      <c r="BC113" s="858">
        <v>0</v>
      </c>
      <c r="BD113" s="859">
        <v>0</v>
      </c>
      <c r="BE113" s="858">
        <v>0</v>
      </c>
      <c r="BF113" s="859">
        <v>0</v>
      </c>
      <c r="BG113" s="858">
        <v>0</v>
      </c>
      <c r="BH113" s="859">
        <v>0</v>
      </c>
      <c r="BI113" s="860">
        <v>0</v>
      </c>
      <c r="BJ113" s="815"/>
      <c r="BK113" s="1157"/>
      <c r="BL113" s="815"/>
      <c r="BM113" s="1143"/>
      <c r="BN113" s="815"/>
      <c r="BO113" s="857">
        <v>0</v>
      </c>
      <c r="BP113" s="959">
        <v>0</v>
      </c>
      <c r="BQ113" s="859">
        <v>0</v>
      </c>
      <c r="BR113" s="858">
        <v>0</v>
      </c>
      <c r="BS113" s="859">
        <v>0</v>
      </c>
      <c r="BT113" s="858">
        <v>0</v>
      </c>
      <c r="BU113" s="859">
        <v>0</v>
      </c>
      <c r="BV113" s="858">
        <v>0</v>
      </c>
      <c r="BW113" s="859">
        <v>0</v>
      </c>
      <c r="BX113" s="858">
        <v>0</v>
      </c>
      <c r="BY113" s="859">
        <v>0</v>
      </c>
      <c r="BZ113" s="858">
        <v>0</v>
      </c>
      <c r="CA113" s="859">
        <v>0</v>
      </c>
      <c r="CB113" s="858">
        <v>0</v>
      </c>
      <c r="CC113" s="859">
        <v>0</v>
      </c>
      <c r="CD113" s="858">
        <v>0</v>
      </c>
      <c r="CE113" s="859">
        <v>0</v>
      </c>
      <c r="CF113" s="858">
        <v>0</v>
      </c>
      <c r="CG113" s="859">
        <v>0</v>
      </c>
      <c r="CH113" s="858">
        <v>0</v>
      </c>
      <c r="CI113" s="859">
        <v>0</v>
      </c>
      <c r="CJ113" s="858">
        <v>0</v>
      </c>
      <c r="CK113" s="859">
        <v>0</v>
      </c>
      <c r="CL113" s="858">
        <v>0</v>
      </c>
      <c r="CM113" s="859">
        <v>0</v>
      </c>
      <c r="CN113" s="860">
        <v>0</v>
      </c>
      <c r="CO113" s="815"/>
      <c r="CP113" s="1145"/>
      <c r="CQ113" s="815"/>
      <c r="CR113" s="857">
        <v>0</v>
      </c>
      <c r="CS113" s="959">
        <v>0</v>
      </c>
      <c r="CT113" s="859">
        <v>0</v>
      </c>
      <c r="CU113" s="858">
        <v>0</v>
      </c>
      <c r="CV113" s="859">
        <v>0</v>
      </c>
      <c r="CW113" s="858">
        <v>0</v>
      </c>
      <c r="CX113" s="859">
        <v>0</v>
      </c>
      <c r="CY113" s="858">
        <v>0</v>
      </c>
      <c r="CZ113" s="859">
        <v>0</v>
      </c>
      <c r="DA113" s="858">
        <v>0</v>
      </c>
      <c r="DB113" s="859">
        <v>0</v>
      </c>
      <c r="DC113" s="858">
        <v>0</v>
      </c>
      <c r="DD113" s="859">
        <v>0</v>
      </c>
      <c r="DE113" s="858">
        <v>0</v>
      </c>
      <c r="DF113" s="859">
        <v>0</v>
      </c>
      <c r="DG113" s="858">
        <v>0</v>
      </c>
      <c r="DH113" s="859">
        <v>0</v>
      </c>
      <c r="DI113" s="858">
        <v>0</v>
      </c>
      <c r="DJ113" s="859">
        <v>0</v>
      </c>
      <c r="DK113" s="858">
        <v>0</v>
      </c>
      <c r="DL113" s="859">
        <v>0</v>
      </c>
      <c r="DM113" s="858">
        <v>0</v>
      </c>
      <c r="DN113" s="859">
        <v>0</v>
      </c>
      <c r="DO113" s="858">
        <v>0</v>
      </c>
      <c r="DP113" s="859">
        <v>0</v>
      </c>
      <c r="DQ113" s="860">
        <v>0</v>
      </c>
      <c r="DR113" s="815"/>
      <c r="DS113" s="1147"/>
      <c r="DT113" s="815"/>
      <c r="DU113" s="1149"/>
    </row>
    <row r="114" spans="1:125" outlineLevel="1">
      <c r="A114" s="813" t="str">
        <f t="shared" si="1"/>
        <v>104Electronically Commutated Furnace Motor Pilot Program</v>
      </c>
      <c r="C114" s="842">
        <v>104</v>
      </c>
      <c r="D114" s="861" t="s">
        <v>1185</v>
      </c>
      <c r="E114" s="844" t="s">
        <v>1211</v>
      </c>
      <c r="G114" s="845">
        <v>0</v>
      </c>
      <c r="H114" s="958">
        <v>0</v>
      </c>
      <c r="I114" s="847">
        <v>0</v>
      </c>
      <c r="J114" s="846">
        <v>0</v>
      </c>
      <c r="K114" s="847">
        <v>0</v>
      </c>
      <c r="L114" s="846">
        <v>0</v>
      </c>
      <c r="M114" s="847">
        <v>0</v>
      </c>
      <c r="N114" s="846">
        <v>0</v>
      </c>
      <c r="O114" s="847">
        <v>0</v>
      </c>
      <c r="P114" s="846">
        <v>0</v>
      </c>
      <c r="Q114" s="847">
        <v>0</v>
      </c>
      <c r="R114" s="846">
        <v>0</v>
      </c>
      <c r="S114" s="847">
        <v>0</v>
      </c>
      <c r="T114" s="846">
        <v>0</v>
      </c>
      <c r="U114" s="847">
        <v>0</v>
      </c>
      <c r="V114" s="846">
        <v>0</v>
      </c>
      <c r="W114" s="847">
        <v>0</v>
      </c>
      <c r="X114" s="846">
        <v>0</v>
      </c>
      <c r="Y114" s="847">
        <v>0</v>
      </c>
      <c r="Z114" s="846">
        <v>0</v>
      </c>
      <c r="AA114" s="847">
        <v>0</v>
      </c>
      <c r="AB114" s="846">
        <v>0</v>
      </c>
      <c r="AC114" s="847">
        <v>0</v>
      </c>
      <c r="AD114" s="846">
        <v>0</v>
      </c>
      <c r="AE114" s="847">
        <v>0</v>
      </c>
      <c r="AF114" s="848">
        <v>0</v>
      </c>
      <c r="AG114" s="815"/>
      <c r="AH114" s="1155"/>
      <c r="AI114" s="815"/>
      <c r="AJ114" s="845">
        <v>0</v>
      </c>
      <c r="AK114" s="958">
        <v>0</v>
      </c>
      <c r="AL114" s="847">
        <v>0</v>
      </c>
      <c r="AM114" s="846">
        <v>0</v>
      </c>
      <c r="AN114" s="847">
        <v>0</v>
      </c>
      <c r="AO114" s="846">
        <v>0</v>
      </c>
      <c r="AP114" s="847">
        <v>0</v>
      </c>
      <c r="AQ114" s="846">
        <v>0</v>
      </c>
      <c r="AR114" s="847">
        <v>0</v>
      </c>
      <c r="AS114" s="846">
        <v>0</v>
      </c>
      <c r="AT114" s="847">
        <v>0</v>
      </c>
      <c r="AU114" s="846">
        <v>0</v>
      </c>
      <c r="AV114" s="847">
        <v>0</v>
      </c>
      <c r="AW114" s="846">
        <v>0</v>
      </c>
      <c r="AX114" s="847">
        <v>0</v>
      </c>
      <c r="AY114" s="846">
        <v>0</v>
      </c>
      <c r="AZ114" s="847">
        <v>0</v>
      </c>
      <c r="BA114" s="846">
        <v>0</v>
      </c>
      <c r="BB114" s="847">
        <v>0</v>
      </c>
      <c r="BC114" s="846">
        <v>0</v>
      </c>
      <c r="BD114" s="847">
        <v>0</v>
      </c>
      <c r="BE114" s="846">
        <v>0</v>
      </c>
      <c r="BF114" s="847">
        <v>0</v>
      </c>
      <c r="BG114" s="846">
        <v>0</v>
      </c>
      <c r="BH114" s="847">
        <v>0</v>
      </c>
      <c r="BI114" s="848">
        <v>0</v>
      </c>
      <c r="BJ114" s="815"/>
      <c r="BK114" s="1157"/>
      <c r="BL114" s="815"/>
      <c r="BM114" s="1143"/>
      <c r="BN114" s="815"/>
      <c r="BO114" s="845">
        <v>0</v>
      </c>
      <c r="BP114" s="958">
        <v>0</v>
      </c>
      <c r="BQ114" s="847">
        <v>0</v>
      </c>
      <c r="BR114" s="846">
        <v>0</v>
      </c>
      <c r="BS114" s="847">
        <v>0</v>
      </c>
      <c r="BT114" s="846">
        <v>0</v>
      </c>
      <c r="BU114" s="847">
        <v>0</v>
      </c>
      <c r="BV114" s="846">
        <v>0</v>
      </c>
      <c r="BW114" s="847">
        <v>0</v>
      </c>
      <c r="BX114" s="846">
        <v>0</v>
      </c>
      <c r="BY114" s="847">
        <v>0</v>
      </c>
      <c r="BZ114" s="846">
        <v>0</v>
      </c>
      <c r="CA114" s="847">
        <v>0</v>
      </c>
      <c r="CB114" s="846">
        <v>0</v>
      </c>
      <c r="CC114" s="847">
        <v>0</v>
      </c>
      <c r="CD114" s="846">
        <v>0</v>
      </c>
      <c r="CE114" s="847">
        <v>0</v>
      </c>
      <c r="CF114" s="846">
        <v>0</v>
      </c>
      <c r="CG114" s="847">
        <v>0</v>
      </c>
      <c r="CH114" s="846">
        <v>0</v>
      </c>
      <c r="CI114" s="847">
        <v>0</v>
      </c>
      <c r="CJ114" s="846">
        <v>0</v>
      </c>
      <c r="CK114" s="847">
        <v>0</v>
      </c>
      <c r="CL114" s="846">
        <v>0</v>
      </c>
      <c r="CM114" s="847">
        <v>0</v>
      </c>
      <c r="CN114" s="848">
        <v>0</v>
      </c>
      <c r="CO114" s="815"/>
      <c r="CP114" s="1145"/>
      <c r="CQ114" s="815"/>
      <c r="CR114" s="845">
        <v>0</v>
      </c>
      <c r="CS114" s="958">
        <v>0</v>
      </c>
      <c r="CT114" s="847">
        <v>0</v>
      </c>
      <c r="CU114" s="846">
        <v>0</v>
      </c>
      <c r="CV114" s="847">
        <v>0</v>
      </c>
      <c r="CW114" s="846">
        <v>0</v>
      </c>
      <c r="CX114" s="847">
        <v>0</v>
      </c>
      <c r="CY114" s="846">
        <v>0</v>
      </c>
      <c r="CZ114" s="847">
        <v>0</v>
      </c>
      <c r="DA114" s="846">
        <v>0</v>
      </c>
      <c r="DB114" s="847">
        <v>0</v>
      </c>
      <c r="DC114" s="846">
        <v>0</v>
      </c>
      <c r="DD114" s="847">
        <v>0</v>
      </c>
      <c r="DE114" s="846">
        <v>0</v>
      </c>
      <c r="DF114" s="847">
        <v>0</v>
      </c>
      <c r="DG114" s="846">
        <v>0</v>
      </c>
      <c r="DH114" s="847">
        <v>0</v>
      </c>
      <c r="DI114" s="846">
        <v>0</v>
      </c>
      <c r="DJ114" s="847">
        <v>0</v>
      </c>
      <c r="DK114" s="846">
        <v>0</v>
      </c>
      <c r="DL114" s="847">
        <v>0</v>
      </c>
      <c r="DM114" s="846">
        <v>0</v>
      </c>
      <c r="DN114" s="847">
        <v>0</v>
      </c>
      <c r="DO114" s="846">
        <v>0</v>
      </c>
      <c r="DP114" s="847">
        <v>0</v>
      </c>
      <c r="DQ114" s="848">
        <v>0</v>
      </c>
      <c r="DR114" s="815"/>
      <c r="DS114" s="1147"/>
      <c r="DT114" s="815"/>
      <c r="DU114" s="1149"/>
    </row>
    <row r="115" spans="1:125" outlineLevel="1">
      <c r="A115" s="813" t="str">
        <f t="shared" si="1"/>
        <v>105Electronics Takeback Pilot Program</v>
      </c>
      <c r="C115" s="849">
        <v>105</v>
      </c>
      <c r="D115" s="862" t="s">
        <v>1186</v>
      </c>
      <c r="E115" s="851" t="s">
        <v>1211</v>
      </c>
      <c r="G115" s="857">
        <v>0</v>
      </c>
      <c r="H115" s="959">
        <v>0</v>
      </c>
      <c r="I115" s="859">
        <v>0</v>
      </c>
      <c r="J115" s="858">
        <v>0</v>
      </c>
      <c r="K115" s="859">
        <v>0</v>
      </c>
      <c r="L115" s="858">
        <v>0</v>
      </c>
      <c r="M115" s="859">
        <v>0</v>
      </c>
      <c r="N115" s="858">
        <v>0</v>
      </c>
      <c r="O115" s="859">
        <v>0</v>
      </c>
      <c r="P115" s="858">
        <v>0</v>
      </c>
      <c r="Q115" s="859">
        <v>0</v>
      </c>
      <c r="R115" s="858">
        <v>0</v>
      </c>
      <c r="S115" s="859">
        <v>0</v>
      </c>
      <c r="T115" s="858">
        <v>0</v>
      </c>
      <c r="U115" s="859">
        <v>0</v>
      </c>
      <c r="V115" s="858">
        <v>0</v>
      </c>
      <c r="W115" s="859">
        <v>0</v>
      </c>
      <c r="X115" s="858">
        <v>0</v>
      </c>
      <c r="Y115" s="859">
        <v>0</v>
      </c>
      <c r="Z115" s="858">
        <v>0</v>
      </c>
      <c r="AA115" s="859">
        <v>0</v>
      </c>
      <c r="AB115" s="858">
        <v>0</v>
      </c>
      <c r="AC115" s="859">
        <v>0</v>
      </c>
      <c r="AD115" s="858">
        <v>0</v>
      </c>
      <c r="AE115" s="859">
        <v>0</v>
      </c>
      <c r="AF115" s="860">
        <v>0</v>
      </c>
      <c r="AG115" s="815"/>
      <c r="AH115" s="1155"/>
      <c r="AI115" s="815"/>
      <c r="AJ115" s="857">
        <v>0</v>
      </c>
      <c r="AK115" s="959">
        <v>0</v>
      </c>
      <c r="AL115" s="859">
        <v>0</v>
      </c>
      <c r="AM115" s="858">
        <v>0</v>
      </c>
      <c r="AN115" s="859">
        <v>0</v>
      </c>
      <c r="AO115" s="858">
        <v>0</v>
      </c>
      <c r="AP115" s="859">
        <v>0</v>
      </c>
      <c r="AQ115" s="858">
        <v>0</v>
      </c>
      <c r="AR115" s="859">
        <v>0</v>
      </c>
      <c r="AS115" s="858">
        <v>0</v>
      </c>
      <c r="AT115" s="859">
        <v>0</v>
      </c>
      <c r="AU115" s="858">
        <v>0</v>
      </c>
      <c r="AV115" s="859">
        <v>0</v>
      </c>
      <c r="AW115" s="858">
        <v>0</v>
      </c>
      <c r="AX115" s="859">
        <v>0</v>
      </c>
      <c r="AY115" s="858">
        <v>0</v>
      </c>
      <c r="AZ115" s="859">
        <v>0</v>
      </c>
      <c r="BA115" s="858">
        <v>0</v>
      </c>
      <c r="BB115" s="859">
        <v>0</v>
      </c>
      <c r="BC115" s="858">
        <v>0</v>
      </c>
      <c r="BD115" s="859">
        <v>0</v>
      </c>
      <c r="BE115" s="858">
        <v>0</v>
      </c>
      <c r="BF115" s="859">
        <v>0</v>
      </c>
      <c r="BG115" s="858">
        <v>0</v>
      </c>
      <c r="BH115" s="859">
        <v>0</v>
      </c>
      <c r="BI115" s="860">
        <v>0</v>
      </c>
      <c r="BJ115" s="815"/>
      <c r="BK115" s="1157"/>
      <c r="BL115" s="815"/>
      <c r="BM115" s="1143"/>
      <c r="BN115" s="815"/>
      <c r="BO115" s="857">
        <v>0</v>
      </c>
      <c r="BP115" s="959">
        <v>0</v>
      </c>
      <c r="BQ115" s="859">
        <v>0</v>
      </c>
      <c r="BR115" s="858">
        <v>0</v>
      </c>
      <c r="BS115" s="859">
        <v>0</v>
      </c>
      <c r="BT115" s="858">
        <v>0</v>
      </c>
      <c r="BU115" s="859">
        <v>0</v>
      </c>
      <c r="BV115" s="858">
        <v>0</v>
      </c>
      <c r="BW115" s="859">
        <v>0</v>
      </c>
      <c r="BX115" s="858">
        <v>0</v>
      </c>
      <c r="BY115" s="859">
        <v>0</v>
      </c>
      <c r="BZ115" s="858">
        <v>0</v>
      </c>
      <c r="CA115" s="859">
        <v>0</v>
      </c>
      <c r="CB115" s="858">
        <v>0</v>
      </c>
      <c r="CC115" s="859">
        <v>0</v>
      </c>
      <c r="CD115" s="858">
        <v>0</v>
      </c>
      <c r="CE115" s="859">
        <v>0</v>
      </c>
      <c r="CF115" s="858">
        <v>0</v>
      </c>
      <c r="CG115" s="859">
        <v>0</v>
      </c>
      <c r="CH115" s="858">
        <v>0</v>
      </c>
      <c r="CI115" s="859">
        <v>0</v>
      </c>
      <c r="CJ115" s="858">
        <v>0</v>
      </c>
      <c r="CK115" s="859">
        <v>0</v>
      </c>
      <c r="CL115" s="858">
        <v>0</v>
      </c>
      <c r="CM115" s="859">
        <v>0</v>
      </c>
      <c r="CN115" s="860">
        <v>0</v>
      </c>
      <c r="CO115" s="815"/>
      <c r="CP115" s="1145"/>
      <c r="CQ115" s="815"/>
      <c r="CR115" s="857">
        <v>0</v>
      </c>
      <c r="CS115" s="959">
        <v>0</v>
      </c>
      <c r="CT115" s="859">
        <v>0</v>
      </c>
      <c r="CU115" s="858">
        <v>0</v>
      </c>
      <c r="CV115" s="859">
        <v>0</v>
      </c>
      <c r="CW115" s="858">
        <v>0</v>
      </c>
      <c r="CX115" s="859">
        <v>0</v>
      </c>
      <c r="CY115" s="858">
        <v>0</v>
      </c>
      <c r="CZ115" s="859">
        <v>0</v>
      </c>
      <c r="DA115" s="858">
        <v>0</v>
      </c>
      <c r="DB115" s="859">
        <v>0</v>
      </c>
      <c r="DC115" s="858">
        <v>0</v>
      </c>
      <c r="DD115" s="859">
        <v>0</v>
      </c>
      <c r="DE115" s="858">
        <v>0</v>
      </c>
      <c r="DF115" s="859">
        <v>0</v>
      </c>
      <c r="DG115" s="858">
        <v>0</v>
      </c>
      <c r="DH115" s="859">
        <v>0</v>
      </c>
      <c r="DI115" s="858">
        <v>0</v>
      </c>
      <c r="DJ115" s="859">
        <v>0</v>
      </c>
      <c r="DK115" s="858">
        <v>0</v>
      </c>
      <c r="DL115" s="859">
        <v>0</v>
      </c>
      <c r="DM115" s="858">
        <v>0</v>
      </c>
      <c r="DN115" s="859">
        <v>0</v>
      </c>
      <c r="DO115" s="858">
        <v>0</v>
      </c>
      <c r="DP115" s="859">
        <v>0</v>
      </c>
      <c r="DQ115" s="860">
        <v>0</v>
      </c>
      <c r="DR115" s="815"/>
      <c r="DS115" s="1147"/>
      <c r="DT115" s="815"/>
      <c r="DU115" s="1149"/>
    </row>
    <row r="116" spans="1:125" outlineLevel="1">
      <c r="A116" s="813" t="str">
        <f t="shared" si="1"/>
        <v>106Home Energy Assessment and Retrofit Pilot Program</v>
      </c>
      <c r="C116" s="842">
        <v>106</v>
      </c>
      <c r="D116" s="861" t="s">
        <v>1187</v>
      </c>
      <c r="E116" s="844" t="s">
        <v>1211</v>
      </c>
      <c r="G116" s="845">
        <v>0</v>
      </c>
      <c r="H116" s="958">
        <v>0</v>
      </c>
      <c r="I116" s="847">
        <v>0</v>
      </c>
      <c r="J116" s="846">
        <v>0</v>
      </c>
      <c r="K116" s="847">
        <v>0</v>
      </c>
      <c r="L116" s="846">
        <v>0</v>
      </c>
      <c r="M116" s="847">
        <v>0</v>
      </c>
      <c r="N116" s="846">
        <v>0</v>
      </c>
      <c r="O116" s="847">
        <v>0</v>
      </c>
      <c r="P116" s="846">
        <v>0</v>
      </c>
      <c r="Q116" s="847">
        <v>0</v>
      </c>
      <c r="R116" s="846">
        <v>0</v>
      </c>
      <c r="S116" s="847">
        <v>0</v>
      </c>
      <c r="T116" s="846">
        <v>0</v>
      </c>
      <c r="U116" s="847">
        <v>0</v>
      </c>
      <c r="V116" s="846">
        <v>0</v>
      </c>
      <c r="W116" s="847">
        <v>0</v>
      </c>
      <c r="X116" s="846">
        <v>0</v>
      </c>
      <c r="Y116" s="847">
        <v>0</v>
      </c>
      <c r="Z116" s="846">
        <v>0</v>
      </c>
      <c r="AA116" s="847">
        <v>0</v>
      </c>
      <c r="AB116" s="846">
        <v>0</v>
      </c>
      <c r="AC116" s="847">
        <v>0</v>
      </c>
      <c r="AD116" s="846">
        <v>0</v>
      </c>
      <c r="AE116" s="847">
        <v>0</v>
      </c>
      <c r="AF116" s="848">
        <v>0</v>
      </c>
      <c r="AG116" s="815"/>
      <c r="AH116" s="1155"/>
      <c r="AI116" s="815"/>
      <c r="AJ116" s="845">
        <v>0</v>
      </c>
      <c r="AK116" s="958">
        <v>0</v>
      </c>
      <c r="AL116" s="847">
        <v>0</v>
      </c>
      <c r="AM116" s="846">
        <v>0</v>
      </c>
      <c r="AN116" s="847">
        <v>0</v>
      </c>
      <c r="AO116" s="846">
        <v>0</v>
      </c>
      <c r="AP116" s="847">
        <v>0</v>
      </c>
      <c r="AQ116" s="846">
        <v>0</v>
      </c>
      <c r="AR116" s="847">
        <v>0</v>
      </c>
      <c r="AS116" s="846">
        <v>0</v>
      </c>
      <c r="AT116" s="847">
        <v>0</v>
      </c>
      <c r="AU116" s="846">
        <v>0</v>
      </c>
      <c r="AV116" s="847">
        <v>0</v>
      </c>
      <c r="AW116" s="846">
        <v>0</v>
      </c>
      <c r="AX116" s="847">
        <v>0</v>
      </c>
      <c r="AY116" s="846">
        <v>0</v>
      </c>
      <c r="AZ116" s="847">
        <v>0</v>
      </c>
      <c r="BA116" s="846">
        <v>0</v>
      </c>
      <c r="BB116" s="847">
        <v>0</v>
      </c>
      <c r="BC116" s="846">
        <v>0</v>
      </c>
      <c r="BD116" s="847">
        <v>0</v>
      </c>
      <c r="BE116" s="846">
        <v>0</v>
      </c>
      <c r="BF116" s="847">
        <v>0</v>
      </c>
      <c r="BG116" s="846">
        <v>0</v>
      </c>
      <c r="BH116" s="847">
        <v>0</v>
      </c>
      <c r="BI116" s="848">
        <v>0</v>
      </c>
      <c r="BJ116" s="815"/>
      <c r="BK116" s="1157"/>
      <c r="BL116" s="815"/>
      <c r="BM116" s="1143"/>
      <c r="BN116" s="815"/>
      <c r="BO116" s="845">
        <v>0</v>
      </c>
      <c r="BP116" s="958">
        <v>0</v>
      </c>
      <c r="BQ116" s="847">
        <v>0</v>
      </c>
      <c r="BR116" s="846">
        <v>0</v>
      </c>
      <c r="BS116" s="847">
        <v>0</v>
      </c>
      <c r="BT116" s="846">
        <v>0</v>
      </c>
      <c r="BU116" s="847">
        <v>0</v>
      </c>
      <c r="BV116" s="846">
        <v>0</v>
      </c>
      <c r="BW116" s="847">
        <v>0</v>
      </c>
      <c r="BX116" s="846">
        <v>0</v>
      </c>
      <c r="BY116" s="847">
        <v>0</v>
      </c>
      <c r="BZ116" s="846">
        <v>0</v>
      </c>
      <c r="CA116" s="847">
        <v>0</v>
      </c>
      <c r="CB116" s="846">
        <v>0</v>
      </c>
      <c r="CC116" s="847">
        <v>0</v>
      </c>
      <c r="CD116" s="846">
        <v>0</v>
      </c>
      <c r="CE116" s="847">
        <v>0</v>
      </c>
      <c r="CF116" s="846">
        <v>0</v>
      </c>
      <c r="CG116" s="847">
        <v>0</v>
      </c>
      <c r="CH116" s="846">
        <v>0</v>
      </c>
      <c r="CI116" s="847">
        <v>0</v>
      </c>
      <c r="CJ116" s="846">
        <v>0</v>
      </c>
      <c r="CK116" s="847">
        <v>0</v>
      </c>
      <c r="CL116" s="846">
        <v>0</v>
      </c>
      <c r="CM116" s="847">
        <v>0</v>
      </c>
      <c r="CN116" s="848">
        <v>0</v>
      </c>
      <c r="CO116" s="815"/>
      <c r="CP116" s="1145"/>
      <c r="CQ116" s="815"/>
      <c r="CR116" s="845">
        <v>0</v>
      </c>
      <c r="CS116" s="958">
        <v>0</v>
      </c>
      <c r="CT116" s="847">
        <v>0</v>
      </c>
      <c r="CU116" s="846">
        <v>0</v>
      </c>
      <c r="CV116" s="847">
        <v>0</v>
      </c>
      <c r="CW116" s="846">
        <v>0</v>
      </c>
      <c r="CX116" s="847">
        <v>0</v>
      </c>
      <c r="CY116" s="846">
        <v>0</v>
      </c>
      <c r="CZ116" s="847">
        <v>0</v>
      </c>
      <c r="DA116" s="846">
        <v>0</v>
      </c>
      <c r="DB116" s="847">
        <v>0</v>
      </c>
      <c r="DC116" s="846">
        <v>0</v>
      </c>
      <c r="DD116" s="847">
        <v>0</v>
      </c>
      <c r="DE116" s="846">
        <v>0</v>
      </c>
      <c r="DF116" s="847">
        <v>0</v>
      </c>
      <c r="DG116" s="846">
        <v>0</v>
      </c>
      <c r="DH116" s="847">
        <v>0</v>
      </c>
      <c r="DI116" s="846">
        <v>0</v>
      </c>
      <c r="DJ116" s="847">
        <v>0</v>
      </c>
      <c r="DK116" s="846">
        <v>0</v>
      </c>
      <c r="DL116" s="847">
        <v>0</v>
      </c>
      <c r="DM116" s="846">
        <v>0</v>
      </c>
      <c r="DN116" s="847">
        <v>0</v>
      </c>
      <c r="DO116" s="846">
        <v>0</v>
      </c>
      <c r="DP116" s="847">
        <v>0</v>
      </c>
      <c r="DQ116" s="848">
        <v>0</v>
      </c>
      <c r="DR116" s="815"/>
      <c r="DS116" s="1147"/>
      <c r="DT116" s="815"/>
      <c r="DU116" s="1149"/>
    </row>
    <row r="117" spans="1:125" outlineLevel="1">
      <c r="A117" s="813" t="str">
        <f t="shared" si="1"/>
        <v>107HONI HP Pilot Program</v>
      </c>
      <c r="C117" s="849">
        <v>107</v>
      </c>
      <c r="D117" s="862" t="s">
        <v>1188</v>
      </c>
      <c r="E117" s="851" t="s">
        <v>1211</v>
      </c>
      <c r="G117" s="857">
        <v>0</v>
      </c>
      <c r="H117" s="959">
        <v>0</v>
      </c>
      <c r="I117" s="859">
        <v>0</v>
      </c>
      <c r="J117" s="858">
        <v>0</v>
      </c>
      <c r="K117" s="859">
        <v>0</v>
      </c>
      <c r="L117" s="858">
        <v>0</v>
      </c>
      <c r="M117" s="859">
        <v>0</v>
      </c>
      <c r="N117" s="858">
        <v>0</v>
      </c>
      <c r="O117" s="859">
        <v>0</v>
      </c>
      <c r="P117" s="858">
        <v>0</v>
      </c>
      <c r="Q117" s="859">
        <v>0</v>
      </c>
      <c r="R117" s="858">
        <v>0</v>
      </c>
      <c r="S117" s="859">
        <v>0</v>
      </c>
      <c r="T117" s="858">
        <v>0</v>
      </c>
      <c r="U117" s="859">
        <v>0</v>
      </c>
      <c r="V117" s="858">
        <v>0</v>
      </c>
      <c r="W117" s="859">
        <v>0</v>
      </c>
      <c r="X117" s="858">
        <v>0</v>
      </c>
      <c r="Y117" s="859">
        <v>0</v>
      </c>
      <c r="Z117" s="858">
        <v>0</v>
      </c>
      <c r="AA117" s="859">
        <v>0</v>
      </c>
      <c r="AB117" s="858">
        <v>0</v>
      </c>
      <c r="AC117" s="859">
        <v>0</v>
      </c>
      <c r="AD117" s="858">
        <v>0</v>
      </c>
      <c r="AE117" s="859">
        <v>0</v>
      </c>
      <c r="AF117" s="860">
        <v>0</v>
      </c>
      <c r="AG117" s="815"/>
      <c r="AH117" s="1155"/>
      <c r="AI117" s="815"/>
      <c r="AJ117" s="857">
        <v>0</v>
      </c>
      <c r="AK117" s="959">
        <v>0</v>
      </c>
      <c r="AL117" s="859">
        <v>0</v>
      </c>
      <c r="AM117" s="858">
        <v>0</v>
      </c>
      <c r="AN117" s="859">
        <v>0</v>
      </c>
      <c r="AO117" s="858">
        <v>0</v>
      </c>
      <c r="AP117" s="859">
        <v>0</v>
      </c>
      <c r="AQ117" s="858">
        <v>0</v>
      </c>
      <c r="AR117" s="859">
        <v>0</v>
      </c>
      <c r="AS117" s="858">
        <v>0</v>
      </c>
      <c r="AT117" s="859">
        <v>0</v>
      </c>
      <c r="AU117" s="858">
        <v>0</v>
      </c>
      <c r="AV117" s="859">
        <v>0</v>
      </c>
      <c r="AW117" s="858">
        <v>0</v>
      </c>
      <c r="AX117" s="859">
        <v>0</v>
      </c>
      <c r="AY117" s="858">
        <v>0</v>
      </c>
      <c r="AZ117" s="859">
        <v>0</v>
      </c>
      <c r="BA117" s="858">
        <v>0</v>
      </c>
      <c r="BB117" s="859">
        <v>0</v>
      </c>
      <c r="BC117" s="858">
        <v>0</v>
      </c>
      <c r="BD117" s="859">
        <v>0</v>
      </c>
      <c r="BE117" s="858">
        <v>0</v>
      </c>
      <c r="BF117" s="859">
        <v>0</v>
      </c>
      <c r="BG117" s="858">
        <v>0</v>
      </c>
      <c r="BH117" s="859">
        <v>0</v>
      </c>
      <c r="BI117" s="860">
        <v>0</v>
      </c>
      <c r="BJ117" s="815"/>
      <c r="BK117" s="1157"/>
      <c r="BL117" s="815"/>
      <c r="BM117" s="1143"/>
      <c r="BN117" s="815"/>
      <c r="BO117" s="857">
        <v>0</v>
      </c>
      <c r="BP117" s="959">
        <v>0</v>
      </c>
      <c r="BQ117" s="859">
        <v>0</v>
      </c>
      <c r="BR117" s="858">
        <v>0</v>
      </c>
      <c r="BS117" s="859">
        <v>0</v>
      </c>
      <c r="BT117" s="858">
        <v>0</v>
      </c>
      <c r="BU117" s="859">
        <v>0</v>
      </c>
      <c r="BV117" s="858">
        <v>0</v>
      </c>
      <c r="BW117" s="859">
        <v>0</v>
      </c>
      <c r="BX117" s="858">
        <v>0</v>
      </c>
      <c r="BY117" s="859">
        <v>0</v>
      </c>
      <c r="BZ117" s="858">
        <v>0</v>
      </c>
      <c r="CA117" s="859">
        <v>0</v>
      </c>
      <c r="CB117" s="858">
        <v>0</v>
      </c>
      <c r="CC117" s="859">
        <v>0</v>
      </c>
      <c r="CD117" s="858">
        <v>0</v>
      </c>
      <c r="CE117" s="859">
        <v>0</v>
      </c>
      <c r="CF117" s="858">
        <v>0</v>
      </c>
      <c r="CG117" s="859">
        <v>0</v>
      </c>
      <c r="CH117" s="858">
        <v>0</v>
      </c>
      <c r="CI117" s="859">
        <v>0</v>
      </c>
      <c r="CJ117" s="858">
        <v>0</v>
      </c>
      <c r="CK117" s="859">
        <v>0</v>
      </c>
      <c r="CL117" s="858">
        <v>0</v>
      </c>
      <c r="CM117" s="859">
        <v>0</v>
      </c>
      <c r="CN117" s="860">
        <v>0</v>
      </c>
      <c r="CO117" s="815"/>
      <c r="CP117" s="1145"/>
      <c r="CQ117" s="815"/>
      <c r="CR117" s="857">
        <v>0</v>
      </c>
      <c r="CS117" s="959">
        <v>0</v>
      </c>
      <c r="CT117" s="859">
        <v>0</v>
      </c>
      <c r="CU117" s="858">
        <v>0</v>
      </c>
      <c r="CV117" s="859">
        <v>0</v>
      </c>
      <c r="CW117" s="858">
        <v>0</v>
      </c>
      <c r="CX117" s="859">
        <v>0</v>
      </c>
      <c r="CY117" s="858">
        <v>0</v>
      </c>
      <c r="CZ117" s="859">
        <v>0</v>
      </c>
      <c r="DA117" s="858">
        <v>0</v>
      </c>
      <c r="DB117" s="859">
        <v>0</v>
      </c>
      <c r="DC117" s="858">
        <v>0</v>
      </c>
      <c r="DD117" s="859">
        <v>0</v>
      </c>
      <c r="DE117" s="858">
        <v>0</v>
      </c>
      <c r="DF117" s="859">
        <v>0</v>
      </c>
      <c r="DG117" s="858">
        <v>0</v>
      </c>
      <c r="DH117" s="859">
        <v>0</v>
      </c>
      <c r="DI117" s="858">
        <v>0</v>
      </c>
      <c r="DJ117" s="859">
        <v>0</v>
      </c>
      <c r="DK117" s="858">
        <v>0</v>
      </c>
      <c r="DL117" s="859">
        <v>0</v>
      </c>
      <c r="DM117" s="858">
        <v>0</v>
      </c>
      <c r="DN117" s="859">
        <v>0</v>
      </c>
      <c r="DO117" s="858">
        <v>0</v>
      </c>
      <c r="DP117" s="859">
        <v>0</v>
      </c>
      <c r="DQ117" s="860">
        <v>0</v>
      </c>
      <c r="DR117" s="815"/>
      <c r="DS117" s="1147"/>
      <c r="DT117" s="815"/>
      <c r="DU117" s="1149"/>
    </row>
    <row r="118" spans="1:125" outlineLevel="1">
      <c r="A118" s="813" t="str">
        <f t="shared" si="1"/>
        <v>108P4P for Class B Office Pilot Program</v>
      </c>
      <c r="C118" s="842">
        <v>108</v>
      </c>
      <c r="D118" s="861" t="s">
        <v>1189</v>
      </c>
      <c r="E118" s="844" t="s">
        <v>1211</v>
      </c>
      <c r="G118" s="845">
        <v>0</v>
      </c>
      <c r="H118" s="958">
        <v>0</v>
      </c>
      <c r="I118" s="847">
        <v>0</v>
      </c>
      <c r="J118" s="846">
        <v>0</v>
      </c>
      <c r="K118" s="847">
        <v>0</v>
      </c>
      <c r="L118" s="846">
        <v>0</v>
      </c>
      <c r="M118" s="847">
        <v>0</v>
      </c>
      <c r="N118" s="846">
        <v>0</v>
      </c>
      <c r="O118" s="847">
        <v>0</v>
      </c>
      <c r="P118" s="846">
        <v>0</v>
      </c>
      <c r="Q118" s="847">
        <v>0</v>
      </c>
      <c r="R118" s="846">
        <v>0</v>
      </c>
      <c r="S118" s="847">
        <v>0</v>
      </c>
      <c r="T118" s="846">
        <v>0</v>
      </c>
      <c r="U118" s="847">
        <v>0</v>
      </c>
      <c r="V118" s="846">
        <v>0</v>
      </c>
      <c r="W118" s="847">
        <v>0</v>
      </c>
      <c r="X118" s="846">
        <v>0</v>
      </c>
      <c r="Y118" s="847">
        <v>0</v>
      </c>
      <c r="Z118" s="846">
        <v>0</v>
      </c>
      <c r="AA118" s="847">
        <v>0</v>
      </c>
      <c r="AB118" s="846">
        <v>0</v>
      </c>
      <c r="AC118" s="847">
        <v>0</v>
      </c>
      <c r="AD118" s="846">
        <v>0</v>
      </c>
      <c r="AE118" s="847">
        <v>0</v>
      </c>
      <c r="AF118" s="848">
        <v>0</v>
      </c>
      <c r="AG118" s="815"/>
      <c r="AH118" s="1155"/>
      <c r="AI118" s="815"/>
      <c r="AJ118" s="845">
        <v>0</v>
      </c>
      <c r="AK118" s="958">
        <v>0</v>
      </c>
      <c r="AL118" s="847">
        <v>0</v>
      </c>
      <c r="AM118" s="846">
        <v>0</v>
      </c>
      <c r="AN118" s="847">
        <v>0</v>
      </c>
      <c r="AO118" s="846">
        <v>0</v>
      </c>
      <c r="AP118" s="847">
        <v>0</v>
      </c>
      <c r="AQ118" s="846">
        <v>0</v>
      </c>
      <c r="AR118" s="847">
        <v>0</v>
      </c>
      <c r="AS118" s="846">
        <v>0</v>
      </c>
      <c r="AT118" s="847">
        <v>0</v>
      </c>
      <c r="AU118" s="846">
        <v>0</v>
      </c>
      <c r="AV118" s="847">
        <v>0</v>
      </c>
      <c r="AW118" s="846">
        <v>0</v>
      </c>
      <c r="AX118" s="847">
        <v>0</v>
      </c>
      <c r="AY118" s="846">
        <v>0</v>
      </c>
      <c r="AZ118" s="847">
        <v>0</v>
      </c>
      <c r="BA118" s="846">
        <v>0</v>
      </c>
      <c r="BB118" s="847">
        <v>0</v>
      </c>
      <c r="BC118" s="846">
        <v>0</v>
      </c>
      <c r="BD118" s="847">
        <v>0</v>
      </c>
      <c r="BE118" s="846">
        <v>0</v>
      </c>
      <c r="BF118" s="847">
        <v>0</v>
      </c>
      <c r="BG118" s="846">
        <v>0</v>
      </c>
      <c r="BH118" s="847">
        <v>0</v>
      </c>
      <c r="BI118" s="848">
        <v>0</v>
      </c>
      <c r="BJ118" s="815"/>
      <c r="BK118" s="1157"/>
      <c r="BL118" s="815"/>
      <c r="BM118" s="1143"/>
      <c r="BN118" s="815"/>
      <c r="BO118" s="845">
        <v>0</v>
      </c>
      <c r="BP118" s="958">
        <v>0</v>
      </c>
      <c r="BQ118" s="847">
        <v>0</v>
      </c>
      <c r="BR118" s="846">
        <v>0</v>
      </c>
      <c r="BS118" s="847">
        <v>0</v>
      </c>
      <c r="BT118" s="846">
        <v>0</v>
      </c>
      <c r="BU118" s="847">
        <v>0</v>
      </c>
      <c r="BV118" s="846">
        <v>0</v>
      </c>
      <c r="BW118" s="847">
        <v>0</v>
      </c>
      <c r="BX118" s="846">
        <v>0</v>
      </c>
      <c r="BY118" s="847">
        <v>0</v>
      </c>
      <c r="BZ118" s="846">
        <v>0</v>
      </c>
      <c r="CA118" s="847">
        <v>0</v>
      </c>
      <c r="CB118" s="846">
        <v>0</v>
      </c>
      <c r="CC118" s="847">
        <v>0</v>
      </c>
      <c r="CD118" s="846">
        <v>0</v>
      </c>
      <c r="CE118" s="847">
        <v>0</v>
      </c>
      <c r="CF118" s="846">
        <v>0</v>
      </c>
      <c r="CG118" s="847">
        <v>0</v>
      </c>
      <c r="CH118" s="846">
        <v>0</v>
      </c>
      <c r="CI118" s="847">
        <v>0</v>
      </c>
      <c r="CJ118" s="846">
        <v>0</v>
      </c>
      <c r="CK118" s="847">
        <v>0</v>
      </c>
      <c r="CL118" s="846">
        <v>0</v>
      </c>
      <c r="CM118" s="847">
        <v>0</v>
      </c>
      <c r="CN118" s="848">
        <v>0</v>
      </c>
      <c r="CO118" s="815"/>
      <c r="CP118" s="1145"/>
      <c r="CQ118" s="815"/>
      <c r="CR118" s="845">
        <v>0</v>
      </c>
      <c r="CS118" s="958">
        <v>0</v>
      </c>
      <c r="CT118" s="847">
        <v>0</v>
      </c>
      <c r="CU118" s="846">
        <v>0</v>
      </c>
      <c r="CV118" s="847">
        <v>0</v>
      </c>
      <c r="CW118" s="846">
        <v>0</v>
      </c>
      <c r="CX118" s="847">
        <v>0</v>
      </c>
      <c r="CY118" s="846">
        <v>0</v>
      </c>
      <c r="CZ118" s="847">
        <v>0</v>
      </c>
      <c r="DA118" s="846">
        <v>0</v>
      </c>
      <c r="DB118" s="847">
        <v>0</v>
      </c>
      <c r="DC118" s="846">
        <v>0</v>
      </c>
      <c r="DD118" s="847">
        <v>0</v>
      </c>
      <c r="DE118" s="846">
        <v>0</v>
      </c>
      <c r="DF118" s="847">
        <v>0</v>
      </c>
      <c r="DG118" s="846">
        <v>0</v>
      </c>
      <c r="DH118" s="847">
        <v>0</v>
      </c>
      <c r="DI118" s="846">
        <v>0</v>
      </c>
      <c r="DJ118" s="847">
        <v>0</v>
      </c>
      <c r="DK118" s="846">
        <v>0</v>
      </c>
      <c r="DL118" s="847">
        <v>0</v>
      </c>
      <c r="DM118" s="846">
        <v>0</v>
      </c>
      <c r="DN118" s="847">
        <v>0</v>
      </c>
      <c r="DO118" s="846">
        <v>0</v>
      </c>
      <c r="DP118" s="847">
        <v>0</v>
      </c>
      <c r="DQ118" s="848">
        <v>0</v>
      </c>
      <c r="DR118" s="815"/>
      <c r="DS118" s="1147"/>
      <c r="DT118" s="815"/>
      <c r="DU118" s="1149"/>
    </row>
    <row r="119" spans="1:125" outlineLevel="1">
      <c r="A119" s="813" t="str">
        <f t="shared" si="1"/>
        <v>109Performance Based Conservation Pilot Program</v>
      </c>
      <c r="C119" s="849">
        <v>109</v>
      </c>
      <c r="D119" s="862" t="s">
        <v>1190</v>
      </c>
      <c r="E119" s="851" t="s">
        <v>1211</v>
      </c>
      <c r="G119" s="857">
        <v>0</v>
      </c>
      <c r="H119" s="959">
        <v>0</v>
      </c>
      <c r="I119" s="859">
        <v>0</v>
      </c>
      <c r="J119" s="858">
        <v>0</v>
      </c>
      <c r="K119" s="859">
        <v>0</v>
      </c>
      <c r="L119" s="858">
        <v>0</v>
      </c>
      <c r="M119" s="859">
        <v>0</v>
      </c>
      <c r="N119" s="858">
        <v>0</v>
      </c>
      <c r="O119" s="859">
        <v>0</v>
      </c>
      <c r="P119" s="858">
        <v>0</v>
      </c>
      <c r="Q119" s="859">
        <v>0</v>
      </c>
      <c r="R119" s="858">
        <v>0</v>
      </c>
      <c r="S119" s="859">
        <v>0</v>
      </c>
      <c r="T119" s="858">
        <v>0</v>
      </c>
      <c r="U119" s="859">
        <v>0</v>
      </c>
      <c r="V119" s="858">
        <v>0</v>
      </c>
      <c r="W119" s="859">
        <v>0</v>
      </c>
      <c r="X119" s="858">
        <v>0</v>
      </c>
      <c r="Y119" s="859">
        <v>0</v>
      </c>
      <c r="Z119" s="858">
        <v>0</v>
      </c>
      <c r="AA119" s="859">
        <v>0</v>
      </c>
      <c r="AB119" s="858">
        <v>0</v>
      </c>
      <c r="AC119" s="859">
        <v>0</v>
      </c>
      <c r="AD119" s="858">
        <v>0</v>
      </c>
      <c r="AE119" s="859">
        <v>0</v>
      </c>
      <c r="AF119" s="860">
        <v>0</v>
      </c>
      <c r="AG119" s="815"/>
      <c r="AH119" s="1155"/>
      <c r="AI119" s="815"/>
      <c r="AJ119" s="857">
        <v>0</v>
      </c>
      <c r="AK119" s="959">
        <v>0</v>
      </c>
      <c r="AL119" s="859">
        <v>0</v>
      </c>
      <c r="AM119" s="858">
        <v>0</v>
      </c>
      <c r="AN119" s="859">
        <v>0</v>
      </c>
      <c r="AO119" s="858">
        <v>0</v>
      </c>
      <c r="AP119" s="859">
        <v>0</v>
      </c>
      <c r="AQ119" s="858">
        <v>0</v>
      </c>
      <c r="AR119" s="859">
        <v>0</v>
      </c>
      <c r="AS119" s="858">
        <v>0</v>
      </c>
      <c r="AT119" s="859">
        <v>0</v>
      </c>
      <c r="AU119" s="858">
        <v>0</v>
      </c>
      <c r="AV119" s="859">
        <v>0</v>
      </c>
      <c r="AW119" s="858">
        <v>0</v>
      </c>
      <c r="AX119" s="859">
        <v>0</v>
      </c>
      <c r="AY119" s="858">
        <v>0</v>
      </c>
      <c r="AZ119" s="859">
        <v>0</v>
      </c>
      <c r="BA119" s="858">
        <v>0</v>
      </c>
      <c r="BB119" s="859">
        <v>0</v>
      </c>
      <c r="BC119" s="858">
        <v>0</v>
      </c>
      <c r="BD119" s="859">
        <v>0</v>
      </c>
      <c r="BE119" s="858">
        <v>0</v>
      </c>
      <c r="BF119" s="859">
        <v>0</v>
      </c>
      <c r="BG119" s="858">
        <v>0</v>
      </c>
      <c r="BH119" s="859">
        <v>0</v>
      </c>
      <c r="BI119" s="860">
        <v>0</v>
      </c>
      <c r="BJ119" s="815"/>
      <c r="BK119" s="1157"/>
      <c r="BL119" s="815"/>
      <c r="BM119" s="1143"/>
      <c r="BN119" s="815"/>
      <c r="BO119" s="857">
        <v>0</v>
      </c>
      <c r="BP119" s="959">
        <v>0</v>
      </c>
      <c r="BQ119" s="859">
        <v>0</v>
      </c>
      <c r="BR119" s="858">
        <v>0</v>
      </c>
      <c r="BS119" s="859">
        <v>0</v>
      </c>
      <c r="BT119" s="858">
        <v>0</v>
      </c>
      <c r="BU119" s="859">
        <v>0</v>
      </c>
      <c r="BV119" s="858">
        <v>0</v>
      </c>
      <c r="BW119" s="859">
        <v>0</v>
      </c>
      <c r="BX119" s="858">
        <v>0</v>
      </c>
      <c r="BY119" s="859">
        <v>0</v>
      </c>
      <c r="BZ119" s="858">
        <v>0</v>
      </c>
      <c r="CA119" s="859">
        <v>0</v>
      </c>
      <c r="CB119" s="858">
        <v>0</v>
      </c>
      <c r="CC119" s="859">
        <v>0</v>
      </c>
      <c r="CD119" s="858">
        <v>0</v>
      </c>
      <c r="CE119" s="859">
        <v>0</v>
      </c>
      <c r="CF119" s="858">
        <v>0</v>
      </c>
      <c r="CG119" s="859">
        <v>0</v>
      </c>
      <c r="CH119" s="858">
        <v>0</v>
      </c>
      <c r="CI119" s="859">
        <v>0</v>
      </c>
      <c r="CJ119" s="858">
        <v>0</v>
      </c>
      <c r="CK119" s="859">
        <v>0</v>
      </c>
      <c r="CL119" s="858">
        <v>0</v>
      </c>
      <c r="CM119" s="859">
        <v>0</v>
      </c>
      <c r="CN119" s="860">
        <v>0</v>
      </c>
      <c r="CO119" s="815"/>
      <c r="CP119" s="1145"/>
      <c r="CQ119" s="815"/>
      <c r="CR119" s="857">
        <v>0</v>
      </c>
      <c r="CS119" s="959">
        <v>0</v>
      </c>
      <c r="CT119" s="859">
        <v>0</v>
      </c>
      <c r="CU119" s="858">
        <v>0</v>
      </c>
      <c r="CV119" s="859">
        <v>0</v>
      </c>
      <c r="CW119" s="858">
        <v>0</v>
      </c>
      <c r="CX119" s="859">
        <v>0</v>
      </c>
      <c r="CY119" s="858">
        <v>0</v>
      </c>
      <c r="CZ119" s="859">
        <v>0</v>
      </c>
      <c r="DA119" s="858">
        <v>0</v>
      </c>
      <c r="DB119" s="859">
        <v>0</v>
      </c>
      <c r="DC119" s="858">
        <v>0</v>
      </c>
      <c r="DD119" s="859">
        <v>0</v>
      </c>
      <c r="DE119" s="858">
        <v>0</v>
      </c>
      <c r="DF119" s="859">
        <v>0</v>
      </c>
      <c r="DG119" s="858">
        <v>0</v>
      </c>
      <c r="DH119" s="859">
        <v>0</v>
      </c>
      <c r="DI119" s="858">
        <v>0</v>
      </c>
      <c r="DJ119" s="859">
        <v>0</v>
      </c>
      <c r="DK119" s="858">
        <v>0</v>
      </c>
      <c r="DL119" s="859">
        <v>0</v>
      </c>
      <c r="DM119" s="858">
        <v>0</v>
      </c>
      <c r="DN119" s="859">
        <v>0</v>
      </c>
      <c r="DO119" s="858">
        <v>0</v>
      </c>
      <c r="DP119" s="859">
        <v>0</v>
      </c>
      <c r="DQ119" s="860">
        <v>0</v>
      </c>
      <c r="DR119" s="815"/>
      <c r="DS119" s="1147"/>
      <c r="DT119" s="815"/>
      <c r="DU119" s="1149"/>
    </row>
    <row r="120" spans="1:125" outlineLevel="1">
      <c r="A120" s="813" t="str">
        <f t="shared" si="1"/>
        <v>110Re-Invest Pilot Program</v>
      </c>
      <c r="C120" s="842">
        <v>110</v>
      </c>
      <c r="D120" s="861" t="s">
        <v>1191</v>
      </c>
      <c r="E120" s="844" t="s">
        <v>1211</v>
      </c>
      <c r="G120" s="845">
        <v>0</v>
      </c>
      <c r="H120" s="958">
        <v>0</v>
      </c>
      <c r="I120" s="847">
        <v>0</v>
      </c>
      <c r="J120" s="846">
        <v>0</v>
      </c>
      <c r="K120" s="847">
        <v>0</v>
      </c>
      <c r="L120" s="846">
        <v>0</v>
      </c>
      <c r="M120" s="847">
        <v>0</v>
      </c>
      <c r="N120" s="846">
        <v>0</v>
      </c>
      <c r="O120" s="847">
        <v>0</v>
      </c>
      <c r="P120" s="846">
        <v>0</v>
      </c>
      <c r="Q120" s="847">
        <v>0</v>
      </c>
      <c r="R120" s="846">
        <v>0</v>
      </c>
      <c r="S120" s="847">
        <v>0</v>
      </c>
      <c r="T120" s="846">
        <v>0</v>
      </c>
      <c r="U120" s="847">
        <v>0</v>
      </c>
      <c r="V120" s="846">
        <v>0</v>
      </c>
      <c r="W120" s="847">
        <v>0</v>
      </c>
      <c r="X120" s="846">
        <v>0</v>
      </c>
      <c r="Y120" s="847">
        <v>0</v>
      </c>
      <c r="Z120" s="846">
        <v>0</v>
      </c>
      <c r="AA120" s="847">
        <v>0</v>
      </c>
      <c r="AB120" s="846">
        <v>0</v>
      </c>
      <c r="AC120" s="847">
        <v>0</v>
      </c>
      <c r="AD120" s="846">
        <v>0</v>
      </c>
      <c r="AE120" s="847">
        <v>0</v>
      </c>
      <c r="AF120" s="848">
        <v>0</v>
      </c>
      <c r="AG120" s="815"/>
      <c r="AH120" s="1155"/>
      <c r="AI120" s="815"/>
      <c r="AJ120" s="845">
        <v>0</v>
      </c>
      <c r="AK120" s="958">
        <v>0</v>
      </c>
      <c r="AL120" s="847">
        <v>0</v>
      </c>
      <c r="AM120" s="846">
        <v>0</v>
      </c>
      <c r="AN120" s="847">
        <v>0</v>
      </c>
      <c r="AO120" s="846">
        <v>0</v>
      </c>
      <c r="AP120" s="847">
        <v>0</v>
      </c>
      <c r="AQ120" s="846">
        <v>0</v>
      </c>
      <c r="AR120" s="847">
        <v>0</v>
      </c>
      <c r="AS120" s="846">
        <v>0</v>
      </c>
      <c r="AT120" s="847">
        <v>0</v>
      </c>
      <c r="AU120" s="846">
        <v>0</v>
      </c>
      <c r="AV120" s="847">
        <v>0</v>
      </c>
      <c r="AW120" s="846">
        <v>0</v>
      </c>
      <c r="AX120" s="847">
        <v>0</v>
      </c>
      <c r="AY120" s="846">
        <v>0</v>
      </c>
      <c r="AZ120" s="847">
        <v>0</v>
      </c>
      <c r="BA120" s="846">
        <v>0</v>
      </c>
      <c r="BB120" s="847">
        <v>0</v>
      </c>
      <c r="BC120" s="846">
        <v>0</v>
      </c>
      <c r="BD120" s="847">
        <v>0</v>
      </c>
      <c r="BE120" s="846">
        <v>0</v>
      </c>
      <c r="BF120" s="847">
        <v>0</v>
      </c>
      <c r="BG120" s="846">
        <v>0</v>
      </c>
      <c r="BH120" s="847">
        <v>0</v>
      </c>
      <c r="BI120" s="848">
        <v>0</v>
      </c>
      <c r="BJ120" s="815"/>
      <c r="BK120" s="1157"/>
      <c r="BL120" s="815"/>
      <c r="BM120" s="1143"/>
      <c r="BN120" s="815"/>
      <c r="BO120" s="845">
        <v>0</v>
      </c>
      <c r="BP120" s="958">
        <v>0</v>
      </c>
      <c r="BQ120" s="847">
        <v>0</v>
      </c>
      <c r="BR120" s="846">
        <v>0</v>
      </c>
      <c r="BS120" s="847">
        <v>0</v>
      </c>
      <c r="BT120" s="846">
        <v>0</v>
      </c>
      <c r="BU120" s="847">
        <v>0</v>
      </c>
      <c r="BV120" s="846">
        <v>0</v>
      </c>
      <c r="BW120" s="847">
        <v>0</v>
      </c>
      <c r="BX120" s="846">
        <v>0</v>
      </c>
      <c r="BY120" s="847">
        <v>0</v>
      </c>
      <c r="BZ120" s="846">
        <v>0</v>
      </c>
      <c r="CA120" s="847">
        <v>0</v>
      </c>
      <c r="CB120" s="846">
        <v>0</v>
      </c>
      <c r="CC120" s="847">
        <v>0</v>
      </c>
      <c r="CD120" s="846">
        <v>0</v>
      </c>
      <c r="CE120" s="847">
        <v>0</v>
      </c>
      <c r="CF120" s="846">
        <v>0</v>
      </c>
      <c r="CG120" s="847">
        <v>0</v>
      </c>
      <c r="CH120" s="846">
        <v>0</v>
      </c>
      <c r="CI120" s="847">
        <v>0</v>
      </c>
      <c r="CJ120" s="846">
        <v>0</v>
      </c>
      <c r="CK120" s="847">
        <v>0</v>
      </c>
      <c r="CL120" s="846">
        <v>0</v>
      </c>
      <c r="CM120" s="847">
        <v>0</v>
      </c>
      <c r="CN120" s="848">
        <v>0</v>
      </c>
      <c r="CO120" s="815"/>
      <c r="CP120" s="1145"/>
      <c r="CQ120" s="815"/>
      <c r="CR120" s="845">
        <v>0</v>
      </c>
      <c r="CS120" s="958">
        <v>0</v>
      </c>
      <c r="CT120" s="847">
        <v>0</v>
      </c>
      <c r="CU120" s="846">
        <v>0</v>
      </c>
      <c r="CV120" s="847">
        <v>0</v>
      </c>
      <c r="CW120" s="846">
        <v>0</v>
      </c>
      <c r="CX120" s="847">
        <v>0</v>
      </c>
      <c r="CY120" s="846">
        <v>0</v>
      </c>
      <c r="CZ120" s="847">
        <v>0</v>
      </c>
      <c r="DA120" s="846">
        <v>0</v>
      </c>
      <c r="DB120" s="847">
        <v>0</v>
      </c>
      <c r="DC120" s="846">
        <v>0</v>
      </c>
      <c r="DD120" s="847">
        <v>0</v>
      </c>
      <c r="DE120" s="846">
        <v>0</v>
      </c>
      <c r="DF120" s="847">
        <v>0</v>
      </c>
      <c r="DG120" s="846">
        <v>0</v>
      </c>
      <c r="DH120" s="847">
        <v>0</v>
      </c>
      <c r="DI120" s="846">
        <v>0</v>
      </c>
      <c r="DJ120" s="847">
        <v>0</v>
      </c>
      <c r="DK120" s="846">
        <v>0</v>
      </c>
      <c r="DL120" s="847">
        <v>0</v>
      </c>
      <c r="DM120" s="846">
        <v>0</v>
      </c>
      <c r="DN120" s="847">
        <v>0</v>
      </c>
      <c r="DO120" s="846">
        <v>0</v>
      </c>
      <c r="DP120" s="847">
        <v>0</v>
      </c>
      <c r="DQ120" s="848">
        <v>0</v>
      </c>
      <c r="DR120" s="815"/>
      <c r="DS120" s="1147"/>
      <c r="DT120" s="815"/>
      <c r="DU120" s="1149"/>
    </row>
    <row r="121" spans="1:125" outlineLevel="1">
      <c r="A121" s="813" t="str">
        <f t="shared" si="1"/>
        <v>111Residential Direct Install Pilot Program</v>
      </c>
      <c r="C121" s="849">
        <v>111</v>
      </c>
      <c r="D121" s="862" t="s">
        <v>1192</v>
      </c>
      <c r="E121" s="851" t="s">
        <v>1211</v>
      </c>
      <c r="G121" s="857">
        <v>0</v>
      </c>
      <c r="H121" s="959">
        <v>0</v>
      </c>
      <c r="I121" s="859">
        <v>0</v>
      </c>
      <c r="J121" s="858">
        <v>0</v>
      </c>
      <c r="K121" s="859">
        <v>0</v>
      </c>
      <c r="L121" s="858">
        <v>0</v>
      </c>
      <c r="M121" s="859">
        <v>0</v>
      </c>
      <c r="N121" s="858">
        <v>0</v>
      </c>
      <c r="O121" s="859">
        <v>0</v>
      </c>
      <c r="P121" s="858">
        <v>0</v>
      </c>
      <c r="Q121" s="859">
        <v>0</v>
      </c>
      <c r="R121" s="858">
        <v>0</v>
      </c>
      <c r="S121" s="859">
        <v>0</v>
      </c>
      <c r="T121" s="858">
        <v>0</v>
      </c>
      <c r="U121" s="859">
        <v>0</v>
      </c>
      <c r="V121" s="858">
        <v>0</v>
      </c>
      <c r="W121" s="859">
        <v>0</v>
      </c>
      <c r="X121" s="858">
        <v>0</v>
      </c>
      <c r="Y121" s="859">
        <v>0</v>
      </c>
      <c r="Z121" s="858">
        <v>0</v>
      </c>
      <c r="AA121" s="859">
        <v>0</v>
      </c>
      <c r="AB121" s="858">
        <v>0</v>
      </c>
      <c r="AC121" s="859">
        <v>0</v>
      </c>
      <c r="AD121" s="858">
        <v>0</v>
      </c>
      <c r="AE121" s="859">
        <v>0</v>
      </c>
      <c r="AF121" s="860">
        <v>0</v>
      </c>
      <c r="AG121" s="815"/>
      <c r="AH121" s="1155"/>
      <c r="AI121" s="815"/>
      <c r="AJ121" s="857">
        <v>0</v>
      </c>
      <c r="AK121" s="959">
        <v>0</v>
      </c>
      <c r="AL121" s="859">
        <v>0</v>
      </c>
      <c r="AM121" s="858">
        <v>0</v>
      </c>
      <c r="AN121" s="859">
        <v>0</v>
      </c>
      <c r="AO121" s="858">
        <v>0</v>
      </c>
      <c r="AP121" s="859">
        <v>0</v>
      </c>
      <c r="AQ121" s="858">
        <v>0</v>
      </c>
      <c r="AR121" s="859">
        <v>0</v>
      </c>
      <c r="AS121" s="858">
        <v>0</v>
      </c>
      <c r="AT121" s="859">
        <v>0</v>
      </c>
      <c r="AU121" s="858">
        <v>0</v>
      </c>
      <c r="AV121" s="859">
        <v>0</v>
      </c>
      <c r="AW121" s="858">
        <v>0</v>
      </c>
      <c r="AX121" s="859">
        <v>0</v>
      </c>
      <c r="AY121" s="858">
        <v>0</v>
      </c>
      <c r="AZ121" s="859">
        <v>0</v>
      </c>
      <c r="BA121" s="858">
        <v>0</v>
      </c>
      <c r="BB121" s="859">
        <v>0</v>
      </c>
      <c r="BC121" s="858">
        <v>0</v>
      </c>
      <c r="BD121" s="859">
        <v>0</v>
      </c>
      <c r="BE121" s="858">
        <v>0</v>
      </c>
      <c r="BF121" s="859">
        <v>0</v>
      </c>
      <c r="BG121" s="858">
        <v>0</v>
      </c>
      <c r="BH121" s="859">
        <v>0</v>
      </c>
      <c r="BI121" s="860">
        <v>0</v>
      </c>
      <c r="BJ121" s="815"/>
      <c r="BK121" s="1157"/>
      <c r="BL121" s="815"/>
      <c r="BM121" s="1143"/>
      <c r="BN121" s="815"/>
      <c r="BO121" s="857">
        <v>0</v>
      </c>
      <c r="BP121" s="959">
        <v>0</v>
      </c>
      <c r="BQ121" s="859">
        <v>0</v>
      </c>
      <c r="BR121" s="858">
        <v>0</v>
      </c>
      <c r="BS121" s="859">
        <v>0</v>
      </c>
      <c r="BT121" s="858">
        <v>0</v>
      </c>
      <c r="BU121" s="859">
        <v>0</v>
      </c>
      <c r="BV121" s="858">
        <v>0</v>
      </c>
      <c r="BW121" s="859">
        <v>0</v>
      </c>
      <c r="BX121" s="858">
        <v>0</v>
      </c>
      <c r="BY121" s="859">
        <v>0</v>
      </c>
      <c r="BZ121" s="858">
        <v>0</v>
      </c>
      <c r="CA121" s="859">
        <v>0</v>
      </c>
      <c r="CB121" s="858">
        <v>0</v>
      </c>
      <c r="CC121" s="859">
        <v>0</v>
      </c>
      <c r="CD121" s="858">
        <v>0</v>
      </c>
      <c r="CE121" s="859">
        <v>0</v>
      </c>
      <c r="CF121" s="858">
        <v>0</v>
      </c>
      <c r="CG121" s="859">
        <v>0</v>
      </c>
      <c r="CH121" s="858">
        <v>0</v>
      </c>
      <c r="CI121" s="859">
        <v>0</v>
      </c>
      <c r="CJ121" s="858">
        <v>0</v>
      </c>
      <c r="CK121" s="859">
        <v>0</v>
      </c>
      <c r="CL121" s="858">
        <v>0</v>
      </c>
      <c r="CM121" s="859">
        <v>0</v>
      </c>
      <c r="CN121" s="860">
        <v>0</v>
      </c>
      <c r="CO121" s="815"/>
      <c r="CP121" s="1145"/>
      <c r="CQ121" s="815"/>
      <c r="CR121" s="857">
        <v>0</v>
      </c>
      <c r="CS121" s="959">
        <v>0</v>
      </c>
      <c r="CT121" s="859">
        <v>0</v>
      </c>
      <c r="CU121" s="858">
        <v>0</v>
      </c>
      <c r="CV121" s="859">
        <v>0</v>
      </c>
      <c r="CW121" s="858">
        <v>0</v>
      </c>
      <c r="CX121" s="859">
        <v>0</v>
      </c>
      <c r="CY121" s="858">
        <v>0</v>
      </c>
      <c r="CZ121" s="859">
        <v>0</v>
      </c>
      <c r="DA121" s="858">
        <v>0</v>
      </c>
      <c r="DB121" s="859">
        <v>0</v>
      </c>
      <c r="DC121" s="858">
        <v>0</v>
      </c>
      <c r="DD121" s="859">
        <v>0</v>
      </c>
      <c r="DE121" s="858">
        <v>0</v>
      </c>
      <c r="DF121" s="859">
        <v>0</v>
      </c>
      <c r="DG121" s="858">
        <v>0</v>
      </c>
      <c r="DH121" s="859">
        <v>0</v>
      </c>
      <c r="DI121" s="858">
        <v>0</v>
      </c>
      <c r="DJ121" s="859">
        <v>0</v>
      </c>
      <c r="DK121" s="858">
        <v>0</v>
      </c>
      <c r="DL121" s="859">
        <v>0</v>
      </c>
      <c r="DM121" s="858">
        <v>0</v>
      </c>
      <c r="DN121" s="859">
        <v>0</v>
      </c>
      <c r="DO121" s="858">
        <v>0</v>
      </c>
      <c r="DP121" s="859">
        <v>0</v>
      </c>
      <c r="DQ121" s="860">
        <v>0</v>
      </c>
      <c r="DR121" s="815"/>
      <c r="DS121" s="1147"/>
      <c r="DT121" s="815"/>
      <c r="DU121" s="1149"/>
    </row>
    <row r="122" spans="1:125" outlineLevel="1">
      <c r="A122" s="813" t="str">
        <f t="shared" si="1"/>
        <v>112Residential Direct Mail Pilot Program</v>
      </c>
      <c r="C122" s="842">
        <v>112</v>
      </c>
      <c r="D122" s="861" t="s">
        <v>1193</v>
      </c>
      <c r="E122" s="844" t="s">
        <v>1211</v>
      </c>
      <c r="G122" s="845">
        <v>0</v>
      </c>
      <c r="H122" s="958">
        <v>0</v>
      </c>
      <c r="I122" s="847">
        <v>0</v>
      </c>
      <c r="J122" s="846">
        <v>0</v>
      </c>
      <c r="K122" s="847">
        <v>0</v>
      </c>
      <c r="L122" s="846">
        <v>0</v>
      </c>
      <c r="M122" s="847">
        <v>0</v>
      </c>
      <c r="N122" s="846">
        <v>0</v>
      </c>
      <c r="O122" s="847">
        <v>0</v>
      </c>
      <c r="P122" s="846">
        <v>0</v>
      </c>
      <c r="Q122" s="847">
        <v>0</v>
      </c>
      <c r="R122" s="846">
        <v>0</v>
      </c>
      <c r="S122" s="847">
        <v>0</v>
      </c>
      <c r="T122" s="846">
        <v>0</v>
      </c>
      <c r="U122" s="847">
        <v>0</v>
      </c>
      <c r="V122" s="846">
        <v>0</v>
      </c>
      <c r="W122" s="847">
        <v>0</v>
      </c>
      <c r="X122" s="846">
        <v>0</v>
      </c>
      <c r="Y122" s="847">
        <v>0</v>
      </c>
      <c r="Z122" s="846">
        <v>0</v>
      </c>
      <c r="AA122" s="847">
        <v>0</v>
      </c>
      <c r="AB122" s="846">
        <v>0</v>
      </c>
      <c r="AC122" s="847">
        <v>0</v>
      </c>
      <c r="AD122" s="846">
        <v>0</v>
      </c>
      <c r="AE122" s="847">
        <v>0</v>
      </c>
      <c r="AF122" s="848">
        <v>0</v>
      </c>
      <c r="AG122" s="815"/>
      <c r="AH122" s="1155"/>
      <c r="AI122" s="815"/>
      <c r="AJ122" s="845">
        <v>0</v>
      </c>
      <c r="AK122" s="958">
        <v>0</v>
      </c>
      <c r="AL122" s="847">
        <v>0</v>
      </c>
      <c r="AM122" s="846">
        <v>0</v>
      </c>
      <c r="AN122" s="847">
        <v>0</v>
      </c>
      <c r="AO122" s="846">
        <v>0</v>
      </c>
      <c r="AP122" s="847">
        <v>0</v>
      </c>
      <c r="AQ122" s="846">
        <v>0</v>
      </c>
      <c r="AR122" s="847">
        <v>0</v>
      </c>
      <c r="AS122" s="846">
        <v>0</v>
      </c>
      <c r="AT122" s="847">
        <v>0</v>
      </c>
      <c r="AU122" s="846">
        <v>0</v>
      </c>
      <c r="AV122" s="847">
        <v>0</v>
      </c>
      <c r="AW122" s="846">
        <v>0</v>
      </c>
      <c r="AX122" s="847">
        <v>0</v>
      </c>
      <c r="AY122" s="846">
        <v>0</v>
      </c>
      <c r="AZ122" s="847">
        <v>0</v>
      </c>
      <c r="BA122" s="846">
        <v>0</v>
      </c>
      <c r="BB122" s="847">
        <v>0</v>
      </c>
      <c r="BC122" s="846">
        <v>0</v>
      </c>
      <c r="BD122" s="847">
        <v>0</v>
      </c>
      <c r="BE122" s="846">
        <v>0</v>
      </c>
      <c r="BF122" s="847">
        <v>0</v>
      </c>
      <c r="BG122" s="846">
        <v>0</v>
      </c>
      <c r="BH122" s="847">
        <v>0</v>
      </c>
      <c r="BI122" s="848">
        <v>0</v>
      </c>
      <c r="BJ122" s="815"/>
      <c r="BK122" s="1157"/>
      <c r="BL122" s="815"/>
      <c r="BM122" s="1143"/>
      <c r="BN122" s="815"/>
      <c r="BO122" s="845">
        <v>0</v>
      </c>
      <c r="BP122" s="958">
        <v>0</v>
      </c>
      <c r="BQ122" s="847">
        <v>0</v>
      </c>
      <c r="BR122" s="846">
        <v>0</v>
      </c>
      <c r="BS122" s="847">
        <v>0</v>
      </c>
      <c r="BT122" s="846">
        <v>0</v>
      </c>
      <c r="BU122" s="847">
        <v>0</v>
      </c>
      <c r="BV122" s="846">
        <v>0</v>
      </c>
      <c r="BW122" s="847">
        <v>0</v>
      </c>
      <c r="BX122" s="846">
        <v>0</v>
      </c>
      <c r="BY122" s="847">
        <v>0</v>
      </c>
      <c r="BZ122" s="846">
        <v>0</v>
      </c>
      <c r="CA122" s="847">
        <v>0</v>
      </c>
      <c r="CB122" s="846">
        <v>0</v>
      </c>
      <c r="CC122" s="847">
        <v>0</v>
      </c>
      <c r="CD122" s="846">
        <v>0</v>
      </c>
      <c r="CE122" s="847">
        <v>0</v>
      </c>
      <c r="CF122" s="846">
        <v>0</v>
      </c>
      <c r="CG122" s="847">
        <v>0</v>
      </c>
      <c r="CH122" s="846">
        <v>0</v>
      </c>
      <c r="CI122" s="847">
        <v>0</v>
      </c>
      <c r="CJ122" s="846">
        <v>0</v>
      </c>
      <c r="CK122" s="847">
        <v>0</v>
      </c>
      <c r="CL122" s="846">
        <v>0</v>
      </c>
      <c r="CM122" s="847">
        <v>0</v>
      </c>
      <c r="CN122" s="848">
        <v>0</v>
      </c>
      <c r="CO122" s="815"/>
      <c r="CP122" s="1145"/>
      <c r="CQ122" s="815"/>
      <c r="CR122" s="845">
        <v>0</v>
      </c>
      <c r="CS122" s="958">
        <v>0</v>
      </c>
      <c r="CT122" s="847">
        <v>0</v>
      </c>
      <c r="CU122" s="846">
        <v>0</v>
      </c>
      <c r="CV122" s="847">
        <v>0</v>
      </c>
      <c r="CW122" s="846">
        <v>0</v>
      </c>
      <c r="CX122" s="847">
        <v>0</v>
      </c>
      <c r="CY122" s="846">
        <v>0</v>
      </c>
      <c r="CZ122" s="847">
        <v>0</v>
      </c>
      <c r="DA122" s="846">
        <v>0</v>
      </c>
      <c r="DB122" s="847">
        <v>0</v>
      </c>
      <c r="DC122" s="846">
        <v>0</v>
      </c>
      <c r="DD122" s="847">
        <v>0</v>
      </c>
      <c r="DE122" s="846">
        <v>0</v>
      </c>
      <c r="DF122" s="847">
        <v>0</v>
      </c>
      <c r="DG122" s="846">
        <v>0</v>
      </c>
      <c r="DH122" s="847">
        <v>0</v>
      </c>
      <c r="DI122" s="846">
        <v>0</v>
      </c>
      <c r="DJ122" s="847">
        <v>0</v>
      </c>
      <c r="DK122" s="846">
        <v>0</v>
      </c>
      <c r="DL122" s="847">
        <v>0</v>
      </c>
      <c r="DM122" s="846">
        <v>0</v>
      </c>
      <c r="DN122" s="847">
        <v>0</v>
      </c>
      <c r="DO122" s="846">
        <v>0</v>
      </c>
      <c r="DP122" s="847">
        <v>0</v>
      </c>
      <c r="DQ122" s="848">
        <v>0</v>
      </c>
      <c r="DR122" s="815"/>
      <c r="DS122" s="1147"/>
      <c r="DT122" s="815"/>
      <c r="DU122" s="1149"/>
    </row>
    <row r="123" spans="1:125" outlineLevel="1">
      <c r="A123" s="813" t="str">
        <f t="shared" si="1"/>
        <v>113Residential Ductless Heat Pump Pilot Program</v>
      </c>
      <c r="C123" s="849">
        <v>113</v>
      </c>
      <c r="D123" s="862" t="s">
        <v>1194</v>
      </c>
      <c r="E123" s="851" t="s">
        <v>1211</v>
      </c>
      <c r="G123" s="857">
        <v>0</v>
      </c>
      <c r="H123" s="959">
        <v>0</v>
      </c>
      <c r="I123" s="859">
        <v>0</v>
      </c>
      <c r="J123" s="858">
        <v>0</v>
      </c>
      <c r="K123" s="859">
        <v>0</v>
      </c>
      <c r="L123" s="858">
        <v>0</v>
      </c>
      <c r="M123" s="859">
        <v>0</v>
      </c>
      <c r="N123" s="858">
        <v>0</v>
      </c>
      <c r="O123" s="859">
        <v>0</v>
      </c>
      <c r="P123" s="858">
        <v>0</v>
      </c>
      <c r="Q123" s="859">
        <v>0</v>
      </c>
      <c r="R123" s="858">
        <v>0</v>
      </c>
      <c r="S123" s="859">
        <v>0</v>
      </c>
      <c r="T123" s="858">
        <v>0</v>
      </c>
      <c r="U123" s="859">
        <v>0</v>
      </c>
      <c r="V123" s="858">
        <v>0</v>
      </c>
      <c r="W123" s="859">
        <v>0</v>
      </c>
      <c r="X123" s="858">
        <v>0</v>
      </c>
      <c r="Y123" s="859">
        <v>0</v>
      </c>
      <c r="Z123" s="858">
        <v>0</v>
      </c>
      <c r="AA123" s="859">
        <v>0</v>
      </c>
      <c r="AB123" s="858">
        <v>0</v>
      </c>
      <c r="AC123" s="859">
        <v>0</v>
      </c>
      <c r="AD123" s="858">
        <v>0</v>
      </c>
      <c r="AE123" s="859">
        <v>0</v>
      </c>
      <c r="AF123" s="860">
        <v>0</v>
      </c>
      <c r="AG123" s="815"/>
      <c r="AH123" s="1155"/>
      <c r="AI123" s="815"/>
      <c r="AJ123" s="857">
        <v>0</v>
      </c>
      <c r="AK123" s="959">
        <v>0</v>
      </c>
      <c r="AL123" s="859">
        <v>0</v>
      </c>
      <c r="AM123" s="858">
        <v>0</v>
      </c>
      <c r="AN123" s="859">
        <v>0</v>
      </c>
      <c r="AO123" s="858">
        <v>0</v>
      </c>
      <c r="AP123" s="859">
        <v>0</v>
      </c>
      <c r="AQ123" s="858">
        <v>0</v>
      </c>
      <c r="AR123" s="859">
        <v>0</v>
      </c>
      <c r="AS123" s="858">
        <v>0</v>
      </c>
      <c r="AT123" s="859">
        <v>0</v>
      </c>
      <c r="AU123" s="858">
        <v>0</v>
      </c>
      <c r="AV123" s="859">
        <v>0</v>
      </c>
      <c r="AW123" s="858">
        <v>0</v>
      </c>
      <c r="AX123" s="859">
        <v>0</v>
      </c>
      <c r="AY123" s="858">
        <v>0</v>
      </c>
      <c r="AZ123" s="859">
        <v>0</v>
      </c>
      <c r="BA123" s="858">
        <v>0</v>
      </c>
      <c r="BB123" s="859">
        <v>0</v>
      </c>
      <c r="BC123" s="858">
        <v>0</v>
      </c>
      <c r="BD123" s="859">
        <v>0</v>
      </c>
      <c r="BE123" s="858">
        <v>0</v>
      </c>
      <c r="BF123" s="859">
        <v>0</v>
      </c>
      <c r="BG123" s="858">
        <v>0</v>
      </c>
      <c r="BH123" s="859">
        <v>0</v>
      </c>
      <c r="BI123" s="860">
        <v>0</v>
      </c>
      <c r="BJ123" s="815"/>
      <c r="BK123" s="1157"/>
      <c r="BL123" s="815"/>
      <c r="BM123" s="1143"/>
      <c r="BN123" s="815"/>
      <c r="BO123" s="857">
        <v>0</v>
      </c>
      <c r="BP123" s="959">
        <v>0</v>
      </c>
      <c r="BQ123" s="859">
        <v>0</v>
      </c>
      <c r="BR123" s="858">
        <v>0</v>
      </c>
      <c r="BS123" s="859">
        <v>0</v>
      </c>
      <c r="BT123" s="858">
        <v>0</v>
      </c>
      <c r="BU123" s="859">
        <v>0</v>
      </c>
      <c r="BV123" s="858">
        <v>0</v>
      </c>
      <c r="BW123" s="859">
        <v>0</v>
      </c>
      <c r="BX123" s="858">
        <v>0</v>
      </c>
      <c r="BY123" s="859">
        <v>0</v>
      </c>
      <c r="BZ123" s="858">
        <v>0</v>
      </c>
      <c r="CA123" s="859">
        <v>0</v>
      </c>
      <c r="CB123" s="858">
        <v>0</v>
      </c>
      <c r="CC123" s="859">
        <v>0</v>
      </c>
      <c r="CD123" s="858">
        <v>0</v>
      </c>
      <c r="CE123" s="859">
        <v>0</v>
      </c>
      <c r="CF123" s="858">
        <v>0</v>
      </c>
      <c r="CG123" s="859">
        <v>0</v>
      </c>
      <c r="CH123" s="858">
        <v>0</v>
      </c>
      <c r="CI123" s="859">
        <v>0</v>
      </c>
      <c r="CJ123" s="858">
        <v>0</v>
      </c>
      <c r="CK123" s="859">
        <v>0</v>
      </c>
      <c r="CL123" s="858">
        <v>0</v>
      </c>
      <c r="CM123" s="859">
        <v>0</v>
      </c>
      <c r="CN123" s="860">
        <v>0</v>
      </c>
      <c r="CO123" s="815"/>
      <c r="CP123" s="1145"/>
      <c r="CQ123" s="815"/>
      <c r="CR123" s="857">
        <v>0</v>
      </c>
      <c r="CS123" s="959">
        <v>0</v>
      </c>
      <c r="CT123" s="859">
        <v>0</v>
      </c>
      <c r="CU123" s="858">
        <v>0</v>
      </c>
      <c r="CV123" s="859">
        <v>0</v>
      </c>
      <c r="CW123" s="858">
        <v>0</v>
      </c>
      <c r="CX123" s="859">
        <v>0</v>
      </c>
      <c r="CY123" s="858">
        <v>0</v>
      </c>
      <c r="CZ123" s="859">
        <v>0</v>
      </c>
      <c r="DA123" s="858">
        <v>0</v>
      </c>
      <c r="DB123" s="859">
        <v>0</v>
      </c>
      <c r="DC123" s="858">
        <v>0</v>
      </c>
      <c r="DD123" s="859">
        <v>0</v>
      </c>
      <c r="DE123" s="858">
        <v>0</v>
      </c>
      <c r="DF123" s="859">
        <v>0</v>
      </c>
      <c r="DG123" s="858">
        <v>0</v>
      </c>
      <c r="DH123" s="859">
        <v>0</v>
      </c>
      <c r="DI123" s="858">
        <v>0</v>
      </c>
      <c r="DJ123" s="859">
        <v>0</v>
      </c>
      <c r="DK123" s="858">
        <v>0</v>
      </c>
      <c r="DL123" s="859">
        <v>0</v>
      </c>
      <c r="DM123" s="858">
        <v>0</v>
      </c>
      <c r="DN123" s="859">
        <v>0</v>
      </c>
      <c r="DO123" s="858">
        <v>0</v>
      </c>
      <c r="DP123" s="859">
        <v>0</v>
      </c>
      <c r="DQ123" s="860">
        <v>0</v>
      </c>
      <c r="DR123" s="815"/>
      <c r="DS123" s="1147"/>
      <c r="DT123" s="815"/>
      <c r="DU123" s="1149"/>
    </row>
    <row r="124" spans="1:125" outlineLevel="1">
      <c r="A124" s="813" t="str">
        <f t="shared" si="1"/>
        <v>114Residential Install Pilot Program</v>
      </c>
      <c r="C124" s="842">
        <v>114</v>
      </c>
      <c r="D124" s="861" t="s">
        <v>1195</v>
      </c>
      <c r="E124" s="844" t="s">
        <v>1211</v>
      </c>
      <c r="G124" s="845">
        <v>0</v>
      </c>
      <c r="H124" s="958">
        <v>0</v>
      </c>
      <c r="I124" s="847">
        <v>0</v>
      </c>
      <c r="J124" s="846">
        <v>0</v>
      </c>
      <c r="K124" s="847">
        <v>0</v>
      </c>
      <c r="L124" s="846">
        <v>0</v>
      </c>
      <c r="M124" s="847">
        <v>0</v>
      </c>
      <c r="N124" s="846">
        <v>0</v>
      </c>
      <c r="O124" s="847">
        <v>0</v>
      </c>
      <c r="P124" s="846">
        <v>0</v>
      </c>
      <c r="Q124" s="847">
        <v>0</v>
      </c>
      <c r="R124" s="846">
        <v>0</v>
      </c>
      <c r="S124" s="847">
        <v>0</v>
      </c>
      <c r="T124" s="846">
        <v>0</v>
      </c>
      <c r="U124" s="847">
        <v>0</v>
      </c>
      <c r="V124" s="846">
        <v>0</v>
      </c>
      <c r="W124" s="847">
        <v>0</v>
      </c>
      <c r="X124" s="846">
        <v>0</v>
      </c>
      <c r="Y124" s="847">
        <v>0</v>
      </c>
      <c r="Z124" s="846">
        <v>0</v>
      </c>
      <c r="AA124" s="847">
        <v>0</v>
      </c>
      <c r="AB124" s="846">
        <v>0</v>
      </c>
      <c r="AC124" s="847">
        <v>0</v>
      </c>
      <c r="AD124" s="846">
        <v>0</v>
      </c>
      <c r="AE124" s="847">
        <v>0</v>
      </c>
      <c r="AF124" s="848">
        <v>0</v>
      </c>
      <c r="AG124" s="815"/>
      <c r="AH124" s="1155"/>
      <c r="AI124" s="815"/>
      <c r="AJ124" s="845">
        <v>0</v>
      </c>
      <c r="AK124" s="958">
        <v>0</v>
      </c>
      <c r="AL124" s="847">
        <v>0</v>
      </c>
      <c r="AM124" s="846">
        <v>0</v>
      </c>
      <c r="AN124" s="847">
        <v>0</v>
      </c>
      <c r="AO124" s="846">
        <v>0</v>
      </c>
      <c r="AP124" s="847">
        <v>0</v>
      </c>
      <c r="AQ124" s="846">
        <v>0</v>
      </c>
      <c r="AR124" s="847">
        <v>0</v>
      </c>
      <c r="AS124" s="846">
        <v>0</v>
      </c>
      <c r="AT124" s="847">
        <v>0</v>
      </c>
      <c r="AU124" s="846">
        <v>0</v>
      </c>
      <c r="AV124" s="847">
        <v>0</v>
      </c>
      <c r="AW124" s="846">
        <v>0</v>
      </c>
      <c r="AX124" s="847">
        <v>0</v>
      </c>
      <c r="AY124" s="846">
        <v>0</v>
      </c>
      <c r="AZ124" s="847">
        <v>0</v>
      </c>
      <c r="BA124" s="846">
        <v>0</v>
      </c>
      <c r="BB124" s="847">
        <v>0</v>
      </c>
      <c r="BC124" s="846">
        <v>0</v>
      </c>
      <c r="BD124" s="847">
        <v>0</v>
      </c>
      <c r="BE124" s="846">
        <v>0</v>
      </c>
      <c r="BF124" s="847">
        <v>0</v>
      </c>
      <c r="BG124" s="846">
        <v>0</v>
      </c>
      <c r="BH124" s="847">
        <v>0</v>
      </c>
      <c r="BI124" s="848">
        <v>0</v>
      </c>
      <c r="BJ124" s="815"/>
      <c r="BK124" s="1157"/>
      <c r="BL124" s="815"/>
      <c r="BM124" s="1143"/>
      <c r="BN124" s="815"/>
      <c r="BO124" s="845">
        <v>0</v>
      </c>
      <c r="BP124" s="958">
        <v>0</v>
      </c>
      <c r="BQ124" s="847">
        <v>0</v>
      </c>
      <c r="BR124" s="846">
        <v>0</v>
      </c>
      <c r="BS124" s="847">
        <v>0</v>
      </c>
      <c r="BT124" s="846">
        <v>0</v>
      </c>
      <c r="BU124" s="847">
        <v>0</v>
      </c>
      <c r="BV124" s="846">
        <v>0</v>
      </c>
      <c r="BW124" s="847">
        <v>0</v>
      </c>
      <c r="BX124" s="846">
        <v>0</v>
      </c>
      <c r="BY124" s="847">
        <v>0</v>
      </c>
      <c r="BZ124" s="846">
        <v>0</v>
      </c>
      <c r="CA124" s="847">
        <v>0</v>
      </c>
      <c r="CB124" s="846">
        <v>0</v>
      </c>
      <c r="CC124" s="847">
        <v>0</v>
      </c>
      <c r="CD124" s="846">
        <v>0</v>
      </c>
      <c r="CE124" s="847">
        <v>0</v>
      </c>
      <c r="CF124" s="846">
        <v>0</v>
      </c>
      <c r="CG124" s="847">
        <v>0</v>
      </c>
      <c r="CH124" s="846">
        <v>0</v>
      </c>
      <c r="CI124" s="847">
        <v>0</v>
      </c>
      <c r="CJ124" s="846">
        <v>0</v>
      </c>
      <c r="CK124" s="847">
        <v>0</v>
      </c>
      <c r="CL124" s="846">
        <v>0</v>
      </c>
      <c r="CM124" s="847">
        <v>0</v>
      </c>
      <c r="CN124" s="848">
        <v>0</v>
      </c>
      <c r="CO124" s="815"/>
      <c r="CP124" s="1145"/>
      <c r="CQ124" s="815"/>
      <c r="CR124" s="845">
        <v>0</v>
      </c>
      <c r="CS124" s="958">
        <v>0</v>
      </c>
      <c r="CT124" s="847">
        <v>0</v>
      </c>
      <c r="CU124" s="846">
        <v>0</v>
      </c>
      <c r="CV124" s="847">
        <v>0</v>
      </c>
      <c r="CW124" s="846">
        <v>0</v>
      </c>
      <c r="CX124" s="847">
        <v>0</v>
      </c>
      <c r="CY124" s="846">
        <v>0</v>
      </c>
      <c r="CZ124" s="847">
        <v>0</v>
      </c>
      <c r="DA124" s="846">
        <v>0</v>
      </c>
      <c r="DB124" s="847">
        <v>0</v>
      </c>
      <c r="DC124" s="846">
        <v>0</v>
      </c>
      <c r="DD124" s="847">
        <v>0</v>
      </c>
      <c r="DE124" s="846">
        <v>0</v>
      </c>
      <c r="DF124" s="847">
        <v>0</v>
      </c>
      <c r="DG124" s="846">
        <v>0</v>
      </c>
      <c r="DH124" s="847">
        <v>0</v>
      </c>
      <c r="DI124" s="846">
        <v>0</v>
      </c>
      <c r="DJ124" s="847">
        <v>0</v>
      </c>
      <c r="DK124" s="846">
        <v>0</v>
      </c>
      <c r="DL124" s="847">
        <v>0</v>
      </c>
      <c r="DM124" s="846">
        <v>0</v>
      </c>
      <c r="DN124" s="847">
        <v>0</v>
      </c>
      <c r="DO124" s="846">
        <v>0</v>
      </c>
      <c r="DP124" s="847">
        <v>0</v>
      </c>
      <c r="DQ124" s="848">
        <v>0</v>
      </c>
      <c r="DR124" s="815"/>
      <c r="DS124" s="1147"/>
      <c r="DT124" s="815"/>
      <c r="DU124" s="1149"/>
    </row>
    <row r="125" spans="1:125" outlineLevel="1">
      <c r="A125" s="813" t="str">
        <f t="shared" si="1"/>
        <v>115Social Benchmarking Pilot Program</v>
      </c>
      <c r="C125" s="849">
        <v>115</v>
      </c>
      <c r="D125" s="862" t="s">
        <v>1196</v>
      </c>
      <c r="E125" s="851" t="s">
        <v>1211</v>
      </c>
      <c r="G125" s="857">
        <v>0</v>
      </c>
      <c r="H125" s="959">
        <v>0</v>
      </c>
      <c r="I125" s="859">
        <v>0</v>
      </c>
      <c r="J125" s="858">
        <v>0</v>
      </c>
      <c r="K125" s="859">
        <v>0</v>
      </c>
      <c r="L125" s="858">
        <v>0</v>
      </c>
      <c r="M125" s="859">
        <v>0</v>
      </c>
      <c r="N125" s="858">
        <v>0</v>
      </c>
      <c r="O125" s="859">
        <v>0</v>
      </c>
      <c r="P125" s="858">
        <v>0</v>
      </c>
      <c r="Q125" s="859">
        <v>0</v>
      </c>
      <c r="R125" s="858">
        <v>0</v>
      </c>
      <c r="S125" s="859">
        <v>0</v>
      </c>
      <c r="T125" s="858">
        <v>0</v>
      </c>
      <c r="U125" s="859">
        <v>0</v>
      </c>
      <c r="V125" s="858">
        <v>0</v>
      </c>
      <c r="W125" s="859">
        <v>0</v>
      </c>
      <c r="X125" s="858">
        <v>0</v>
      </c>
      <c r="Y125" s="859">
        <v>0</v>
      </c>
      <c r="Z125" s="858">
        <v>0</v>
      </c>
      <c r="AA125" s="859">
        <v>0</v>
      </c>
      <c r="AB125" s="858">
        <v>0</v>
      </c>
      <c r="AC125" s="859">
        <v>0</v>
      </c>
      <c r="AD125" s="858">
        <v>0</v>
      </c>
      <c r="AE125" s="859">
        <v>0</v>
      </c>
      <c r="AF125" s="860">
        <v>0</v>
      </c>
      <c r="AG125" s="815"/>
      <c r="AH125" s="1155"/>
      <c r="AI125" s="815"/>
      <c r="AJ125" s="857">
        <v>0</v>
      </c>
      <c r="AK125" s="959">
        <v>0</v>
      </c>
      <c r="AL125" s="859">
        <v>0</v>
      </c>
      <c r="AM125" s="858">
        <v>0</v>
      </c>
      <c r="AN125" s="859">
        <v>0</v>
      </c>
      <c r="AO125" s="858">
        <v>0</v>
      </c>
      <c r="AP125" s="859">
        <v>0</v>
      </c>
      <c r="AQ125" s="858">
        <v>0</v>
      </c>
      <c r="AR125" s="859">
        <v>0</v>
      </c>
      <c r="AS125" s="858">
        <v>0</v>
      </c>
      <c r="AT125" s="859">
        <v>0</v>
      </c>
      <c r="AU125" s="858">
        <v>0</v>
      </c>
      <c r="AV125" s="859">
        <v>0</v>
      </c>
      <c r="AW125" s="858">
        <v>0</v>
      </c>
      <c r="AX125" s="859">
        <v>0</v>
      </c>
      <c r="AY125" s="858">
        <v>0</v>
      </c>
      <c r="AZ125" s="859">
        <v>0</v>
      </c>
      <c r="BA125" s="858">
        <v>0</v>
      </c>
      <c r="BB125" s="859">
        <v>0</v>
      </c>
      <c r="BC125" s="858">
        <v>0</v>
      </c>
      <c r="BD125" s="859">
        <v>0</v>
      </c>
      <c r="BE125" s="858">
        <v>0</v>
      </c>
      <c r="BF125" s="859">
        <v>0</v>
      </c>
      <c r="BG125" s="858">
        <v>0</v>
      </c>
      <c r="BH125" s="859">
        <v>0</v>
      </c>
      <c r="BI125" s="860">
        <v>0</v>
      </c>
      <c r="BJ125" s="815"/>
      <c r="BK125" s="1157"/>
      <c r="BL125" s="815"/>
      <c r="BM125" s="1143"/>
      <c r="BN125" s="815"/>
      <c r="BO125" s="857">
        <v>0</v>
      </c>
      <c r="BP125" s="959">
        <v>0</v>
      </c>
      <c r="BQ125" s="859">
        <v>0</v>
      </c>
      <c r="BR125" s="858">
        <v>0</v>
      </c>
      <c r="BS125" s="859">
        <v>0</v>
      </c>
      <c r="BT125" s="858">
        <v>0</v>
      </c>
      <c r="BU125" s="859">
        <v>0</v>
      </c>
      <c r="BV125" s="858">
        <v>0</v>
      </c>
      <c r="BW125" s="859">
        <v>0</v>
      </c>
      <c r="BX125" s="858">
        <v>0</v>
      </c>
      <c r="BY125" s="859">
        <v>0</v>
      </c>
      <c r="BZ125" s="858">
        <v>0</v>
      </c>
      <c r="CA125" s="859">
        <v>0</v>
      </c>
      <c r="CB125" s="858">
        <v>0</v>
      </c>
      <c r="CC125" s="859">
        <v>0</v>
      </c>
      <c r="CD125" s="858">
        <v>0</v>
      </c>
      <c r="CE125" s="859">
        <v>0</v>
      </c>
      <c r="CF125" s="858">
        <v>0</v>
      </c>
      <c r="CG125" s="859">
        <v>0</v>
      </c>
      <c r="CH125" s="858">
        <v>0</v>
      </c>
      <c r="CI125" s="859">
        <v>0</v>
      </c>
      <c r="CJ125" s="858">
        <v>0</v>
      </c>
      <c r="CK125" s="859">
        <v>0</v>
      </c>
      <c r="CL125" s="858">
        <v>0</v>
      </c>
      <c r="CM125" s="859">
        <v>0</v>
      </c>
      <c r="CN125" s="860">
        <v>0</v>
      </c>
      <c r="CO125" s="815"/>
      <c r="CP125" s="1145"/>
      <c r="CQ125" s="815"/>
      <c r="CR125" s="857">
        <v>0</v>
      </c>
      <c r="CS125" s="959">
        <v>0</v>
      </c>
      <c r="CT125" s="859">
        <v>0</v>
      </c>
      <c r="CU125" s="858">
        <v>0</v>
      </c>
      <c r="CV125" s="859">
        <v>0</v>
      </c>
      <c r="CW125" s="858">
        <v>0</v>
      </c>
      <c r="CX125" s="859">
        <v>0</v>
      </c>
      <c r="CY125" s="858">
        <v>0</v>
      </c>
      <c r="CZ125" s="859">
        <v>0</v>
      </c>
      <c r="DA125" s="858">
        <v>0</v>
      </c>
      <c r="DB125" s="859">
        <v>0</v>
      </c>
      <c r="DC125" s="858">
        <v>0</v>
      </c>
      <c r="DD125" s="859">
        <v>0</v>
      </c>
      <c r="DE125" s="858">
        <v>0</v>
      </c>
      <c r="DF125" s="859">
        <v>0</v>
      </c>
      <c r="DG125" s="858">
        <v>0</v>
      </c>
      <c r="DH125" s="859">
        <v>0</v>
      </c>
      <c r="DI125" s="858">
        <v>0</v>
      </c>
      <c r="DJ125" s="859">
        <v>0</v>
      </c>
      <c r="DK125" s="858">
        <v>0</v>
      </c>
      <c r="DL125" s="859">
        <v>0</v>
      </c>
      <c r="DM125" s="858">
        <v>0</v>
      </c>
      <c r="DN125" s="859">
        <v>0</v>
      </c>
      <c r="DO125" s="858">
        <v>0</v>
      </c>
      <c r="DP125" s="859">
        <v>0</v>
      </c>
      <c r="DQ125" s="860">
        <v>0</v>
      </c>
      <c r="DR125" s="815"/>
      <c r="DS125" s="1147"/>
      <c r="DT125" s="815"/>
      <c r="DU125" s="1149"/>
    </row>
    <row r="126" spans="1:125" outlineLevel="1">
      <c r="A126" s="813" t="str">
        <f t="shared" si="1"/>
        <v>116Solar Powered Attic Ventilation Pilot Program</v>
      </c>
      <c r="C126" s="842">
        <v>116</v>
      </c>
      <c r="D126" s="861" t="s">
        <v>1197</v>
      </c>
      <c r="E126" s="844" t="s">
        <v>1211</v>
      </c>
      <c r="G126" s="845">
        <v>0</v>
      </c>
      <c r="H126" s="958">
        <v>0</v>
      </c>
      <c r="I126" s="847">
        <v>0</v>
      </c>
      <c r="J126" s="846">
        <v>0</v>
      </c>
      <c r="K126" s="847">
        <v>0</v>
      </c>
      <c r="L126" s="846">
        <v>0</v>
      </c>
      <c r="M126" s="847">
        <v>0</v>
      </c>
      <c r="N126" s="846">
        <v>0</v>
      </c>
      <c r="O126" s="847">
        <v>0</v>
      </c>
      <c r="P126" s="846">
        <v>0</v>
      </c>
      <c r="Q126" s="847">
        <v>0</v>
      </c>
      <c r="R126" s="846">
        <v>0</v>
      </c>
      <c r="S126" s="847">
        <v>0</v>
      </c>
      <c r="T126" s="846">
        <v>0</v>
      </c>
      <c r="U126" s="847">
        <v>0</v>
      </c>
      <c r="V126" s="846">
        <v>0</v>
      </c>
      <c r="W126" s="847">
        <v>0</v>
      </c>
      <c r="X126" s="846">
        <v>0</v>
      </c>
      <c r="Y126" s="847">
        <v>0</v>
      </c>
      <c r="Z126" s="846">
        <v>0</v>
      </c>
      <c r="AA126" s="847">
        <v>0</v>
      </c>
      <c r="AB126" s="846">
        <v>0</v>
      </c>
      <c r="AC126" s="847">
        <v>0</v>
      </c>
      <c r="AD126" s="846">
        <v>0</v>
      </c>
      <c r="AE126" s="847">
        <v>0</v>
      </c>
      <c r="AF126" s="848">
        <v>0</v>
      </c>
      <c r="AG126" s="815"/>
      <c r="AH126" s="1155"/>
      <c r="AI126" s="815"/>
      <c r="AJ126" s="845">
        <v>0</v>
      </c>
      <c r="AK126" s="958">
        <v>0</v>
      </c>
      <c r="AL126" s="847">
        <v>0</v>
      </c>
      <c r="AM126" s="846">
        <v>0</v>
      </c>
      <c r="AN126" s="847">
        <v>0</v>
      </c>
      <c r="AO126" s="846">
        <v>0</v>
      </c>
      <c r="AP126" s="847">
        <v>0</v>
      </c>
      <c r="AQ126" s="846">
        <v>0</v>
      </c>
      <c r="AR126" s="847">
        <v>0</v>
      </c>
      <c r="AS126" s="846">
        <v>0</v>
      </c>
      <c r="AT126" s="847">
        <v>0</v>
      </c>
      <c r="AU126" s="846">
        <v>0</v>
      </c>
      <c r="AV126" s="847">
        <v>0</v>
      </c>
      <c r="AW126" s="846">
        <v>0</v>
      </c>
      <c r="AX126" s="847">
        <v>0</v>
      </c>
      <c r="AY126" s="846">
        <v>0</v>
      </c>
      <c r="AZ126" s="847">
        <v>0</v>
      </c>
      <c r="BA126" s="846">
        <v>0</v>
      </c>
      <c r="BB126" s="847">
        <v>0</v>
      </c>
      <c r="BC126" s="846">
        <v>0</v>
      </c>
      <c r="BD126" s="847">
        <v>0</v>
      </c>
      <c r="BE126" s="846">
        <v>0</v>
      </c>
      <c r="BF126" s="847">
        <v>0</v>
      </c>
      <c r="BG126" s="846">
        <v>0</v>
      </c>
      <c r="BH126" s="847">
        <v>0</v>
      </c>
      <c r="BI126" s="848">
        <v>0</v>
      </c>
      <c r="BJ126" s="815"/>
      <c r="BK126" s="1157"/>
      <c r="BL126" s="815"/>
      <c r="BM126" s="1143"/>
      <c r="BN126" s="815"/>
      <c r="BO126" s="845">
        <v>0</v>
      </c>
      <c r="BP126" s="958">
        <v>0</v>
      </c>
      <c r="BQ126" s="847">
        <v>0</v>
      </c>
      <c r="BR126" s="846">
        <v>0</v>
      </c>
      <c r="BS126" s="847">
        <v>0</v>
      </c>
      <c r="BT126" s="846">
        <v>0</v>
      </c>
      <c r="BU126" s="847">
        <v>0</v>
      </c>
      <c r="BV126" s="846">
        <v>0</v>
      </c>
      <c r="BW126" s="847">
        <v>0</v>
      </c>
      <c r="BX126" s="846">
        <v>0</v>
      </c>
      <c r="BY126" s="847">
        <v>0</v>
      </c>
      <c r="BZ126" s="846">
        <v>0</v>
      </c>
      <c r="CA126" s="847">
        <v>0</v>
      </c>
      <c r="CB126" s="846">
        <v>0</v>
      </c>
      <c r="CC126" s="847">
        <v>0</v>
      </c>
      <c r="CD126" s="846">
        <v>0</v>
      </c>
      <c r="CE126" s="847">
        <v>0</v>
      </c>
      <c r="CF126" s="846">
        <v>0</v>
      </c>
      <c r="CG126" s="847">
        <v>0</v>
      </c>
      <c r="CH126" s="846">
        <v>0</v>
      </c>
      <c r="CI126" s="847">
        <v>0</v>
      </c>
      <c r="CJ126" s="846">
        <v>0</v>
      </c>
      <c r="CK126" s="847">
        <v>0</v>
      </c>
      <c r="CL126" s="846">
        <v>0</v>
      </c>
      <c r="CM126" s="847">
        <v>0</v>
      </c>
      <c r="CN126" s="848">
        <v>0</v>
      </c>
      <c r="CO126" s="815"/>
      <c r="CP126" s="1145"/>
      <c r="CQ126" s="815"/>
      <c r="CR126" s="845">
        <v>0</v>
      </c>
      <c r="CS126" s="958">
        <v>0</v>
      </c>
      <c r="CT126" s="847">
        <v>0</v>
      </c>
      <c r="CU126" s="846">
        <v>0</v>
      </c>
      <c r="CV126" s="847">
        <v>0</v>
      </c>
      <c r="CW126" s="846">
        <v>0</v>
      </c>
      <c r="CX126" s="847">
        <v>0</v>
      </c>
      <c r="CY126" s="846">
        <v>0</v>
      </c>
      <c r="CZ126" s="847">
        <v>0</v>
      </c>
      <c r="DA126" s="846">
        <v>0</v>
      </c>
      <c r="DB126" s="847">
        <v>0</v>
      </c>
      <c r="DC126" s="846">
        <v>0</v>
      </c>
      <c r="DD126" s="847">
        <v>0</v>
      </c>
      <c r="DE126" s="846">
        <v>0</v>
      </c>
      <c r="DF126" s="847">
        <v>0</v>
      </c>
      <c r="DG126" s="846">
        <v>0</v>
      </c>
      <c r="DH126" s="847">
        <v>0</v>
      </c>
      <c r="DI126" s="846">
        <v>0</v>
      </c>
      <c r="DJ126" s="847">
        <v>0</v>
      </c>
      <c r="DK126" s="846">
        <v>0</v>
      </c>
      <c r="DL126" s="847">
        <v>0</v>
      </c>
      <c r="DM126" s="846">
        <v>0</v>
      </c>
      <c r="DN126" s="847">
        <v>0</v>
      </c>
      <c r="DO126" s="846">
        <v>0</v>
      </c>
      <c r="DP126" s="847">
        <v>0</v>
      </c>
      <c r="DQ126" s="848">
        <v>0</v>
      </c>
      <c r="DR126" s="815"/>
      <c r="DS126" s="1147"/>
      <c r="DT126" s="815"/>
      <c r="DU126" s="1149"/>
    </row>
    <row r="127" spans="1:125" outlineLevel="1">
      <c r="A127" s="813" t="str">
        <f t="shared" si="1"/>
        <v>117Truckload Event Pilot Program</v>
      </c>
      <c r="C127" s="907">
        <v>117</v>
      </c>
      <c r="D127" s="908" t="s">
        <v>1198</v>
      </c>
      <c r="E127" s="909" t="s">
        <v>1211</v>
      </c>
      <c r="G127" s="933">
        <v>0</v>
      </c>
      <c r="H127" s="973">
        <v>0</v>
      </c>
      <c r="I127" s="935">
        <v>0</v>
      </c>
      <c r="J127" s="934">
        <v>0</v>
      </c>
      <c r="K127" s="935">
        <v>0</v>
      </c>
      <c r="L127" s="934">
        <v>0</v>
      </c>
      <c r="M127" s="935">
        <v>0</v>
      </c>
      <c r="N127" s="934">
        <v>0</v>
      </c>
      <c r="O127" s="935">
        <v>0</v>
      </c>
      <c r="P127" s="934">
        <v>0</v>
      </c>
      <c r="Q127" s="935">
        <v>0</v>
      </c>
      <c r="R127" s="934">
        <v>0</v>
      </c>
      <c r="S127" s="935">
        <v>0</v>
      </c>
      <c r="T127" s="934">
        <v>0</v>
      </c>
      <c r="U127" s="935">
        <v>0</v>
      </c>
      <c r="V127" s="934">
        <v>0</v>
      </c>
      <c r="W127" s="935">
        <v>0</v>
      </c>
      <c r="X127" s="934">
        <v>0</v>
      </c>
      <c r="Y127" s="935">
        <v>0</v>
      </c>
      <c r="Z127" s="934">
        <v>0</v>
      </c>
      <c r="AA127" s="935">
        <v>0</v>
      </c>
      <c r="AB127" s="934">
        <v>0</v>
      </c>
      <c r="AC127" s="935">
        <v>0</v>
      </c>
      <c r="AD127" s="934">
        <v>0</v>
      </c>
      <c r="AE127" s="935">
        <v>0</v>
      </c>
      <c r="AF127" s="936">
        <v>0</v>
      </c>
      <c r="AG127" s="815"/>
      <c r="AH127" s="1155"/>
      <c r="AI127" s="815"/>
      <c r="AJ127" s="933">
        <v>0</v>
      </c>
      <c r="AK127" s="973">
        <v>0</v>
      </c>
      <c r="AL127" s="935">
        <v>0</v>
      </c>
      <c r="AM127" s="934">
        <v>0</v>
      </c>
      <c r="AN127" s="935">
        <v>0</v>
      </c>
      <c r="AO127" s="934">
        <v>0</v>
      </c>
      <c r="AP127" s="935">
        <v>0</v>
      </c>
      <c r="AQ127" s="934">
        <v>0</v>
      </c>
      <c r="AR127" s="935">
        <v>0</v>
      </c>
      <c r="AS127" s="934">
        <v>0</v>
      </c>
      <c r="AT127" s="935">
        <v>0</v>
      </c>
      <c r="AU127" s="934">
        <v>0</v>
      </c>
      <c r="AV127" s="935">
        <v>0</v>
      </c>
      <c r="AW127" s="934">
        <v>0</v>
      </c>
      <c r="AX127" s="935">
        <v>0</v>
      </c>
      <c r="AY127" s="934">
        <v>0</v>
      </c>
      <c r="AZ127" s="935">
        <v>0</v>
      </c>
      <c r="BA127" s="934">
        <v>0</v>
      </c>
      <c r="BB127" s="935">
        <v>0</v>
      </c>
      <c r="BC127" s="934">
        <v>0</v>
      </c>
      <c r="BD127" s="935">
        <v>0</v>
      </c>
      <c r="BE127" s="934">
        <v>0</v>
      </c>
      <c r="BF127" s="935">
        <v>0</v>
      </c>
      <c r="BG127" s="934">
        <v>0</v>
      </c>
      <c r="BH127" s="935">
        <v>0</v>
      </c>
      <c r="BI127" s="936">
        <v>0</v>
      </c>
      <c r="BJ127" s="815"/>
      <c r="BK127" s="1157"/>
      <c r="BL127" s="815"/>
      <c r="BM127" s="1143"/>
      <c r="BN127" s="815"/>
      <c r="BO127" s="933">
        <v>0</v>
      </c>
      <c r="BP127" s="973">
        <v>0</v>
      </c>
      <c r="BQ127" s="935">
        <v>0</v>
      </c>
      <c r="BR127" s="934">
        <v>0</v>
      </c>
      <c r="BS127" s="935">
        <v>0</v>
      </c>
      <c r="BT127" s="934">
        <v>0</v>
      </c>
      <c r="BU127" s="935">
        <v>0</v>
      </c>
      <c r="BV127" s="934">
        <v>0</v>
      </c>
      <c r="BW127" s="935">
        <v>0</v>
      </c>
      <c r="BX127" s="934">
        <v>0</v>
      </c>
      <c r="BY127" s="935">
        <v>0</v>
      </c>
      <c r="BZ127" s="934">
        <v>0</v>
      </c>
      <c r="CA127" s="935">
        <v>0</v>
      </c>
      <c r="CB127" s="934">
        <v>0</v>
      </c>
      <c r="CC127" s="935">
        <v>0</v>
      </c>
      <c r="CD127" s="934">
        <v>0</v>
      </c>
      <c r="CE127" s="935">
        <v>0</v>
      </c>
      <c r="CF127" s="934">
        <v>0</v>
      </c>
      <c r="CG127" s="935">
        <v>0</v>
      </c>
      <c r="CH127" s="934">
        <v>0</v>
      </c>
      <c r="CI127" s="935">
        <v>0</v>
      </c>
      <c r="CJ127" s="934">
        <v>0</v>
      </c>
      <c r="CK127" s="935">
        <v>0</v>
      </c>
      <c r="CL127" s="934">
        <v>0</v>
      </c>
      <c r="CM127" s="935">
        <v>0</v>
      </c>
      <c r="CN127" s="936">
        <v>0</v>
      </c>
      <c r="CO127" s="815"/>
      <c r="CP127" s="1145"/>
      <c r="CQ127" s="815"/>
      <c r="CR127" s="933">
        <v>0</v>
      </c>
      <c r="CS127" s="973">
        <v>0</v>
      </c>
      <c r="CT127" s="935">
        <v>0</v>
      </c>
      <c r="CU127" s="934">
        <v>0</v>
      </c>
      <c r="CV127" s="935">
        <v>0</v>
      </c>
      <c r="CW127" s="934">
        <v>0</v>
      </c>
      <c r="CX127" s="935">
        <v>0</v>
      </c>
      <c r="CY127" s="934">
        <v>0</v>
      </c>
      <c r="CZ127" s="935">
        <v>0</v>
      </c>
      <c r="DA127" s="934">
        <v>0</v>
      </c>
      <c r="DB127" s="935">
        <v>0</v>
      </c>
      <c r="DC127" s="934">
        <v>0</v>
      </c>
      <c r="DD127" s="935">
        <v>0</v>
      </c>
      <c r="DE127" s="934">
        <v>0</v>
      </c>
      <c r="DF127" s="935">
        <v>0</v>
      </c>
      <c r="DG127" s="934">
        <v>0</v>
      </c>
      <c r="DH127" s="935">
        <v>0</v>
      </c>
      <c r="DI127" s="934">
        <v>0</v>
      </c>
      <c r="DJ127" s="935">
        <v>0</v>
      </c>
      <c r="DK127" s="934">
        <v>0</v>
      </c>
      <c r="DL127" s="935">
        <v>0</v>
      </c>
      <c r="DM127" s="934">
        <v>0</v>
      </c>
      <c r="DN127" s="935">
        <v>0</v>
      </c>
      <c r="DO127" s="934">
        <v>0</v>
      </c>
      <c r="DP127" s="935">
        <v>0</v>
      </c>
      <c r="DQ127" s="936">
        <v>0</v>
      </c>
      <c r="DR127" s="815"/>
      <c r="DS127" s="1147"/>
      <c r="DT127" s="815"/>
      <c r="DU127" s="1149"/>
    </row>
    <row r="128" spans="1:125" outlineLevel="1">
      <c r="A128" s="813" t="str">
        <f t="shared" si="1"/>
        <v>118Save on Energy Retrofit Program Enabled Savings</v>
      </c>
      <c r="C128" s="914">
        <v>118</v>
      </c>
      <c r="D128" s="915" t="s">
        <v>1199</v>
      </c>
      <c r="E128" s="916" t="s">
        <v>1211</v>
      </c>
      <c r="G128" s="917">
        <v>0</v>
      </c>
      <c r="H128" s="974">
        <v>0</v>
      </c>
      <c r="I128" s="919">
        <v>0</v>
      </c>
      <c r="J128" s="918">
        <v>0</v>
      </c>
      <c r="K128" s="919">
        <v>0</v>
      </c>
      <c r="L128" s="918">
        <v>0</v>
      </c>
      <c r="M128" s="919">
        <v>0</v>
      </c>
      <c r="N128" s="918">
        <v>0</v>
      </c>
      <c r="O128" s="919">
        <v>0</v>
      </c>
      <c r="P128" s="918">
        <v>0</v>
      </c>
      <c r="Q128" s="919">
        <v>0</v>
      </c>
      <c r="R128" s="918">
        <v>0</v>
      </c>
      <c r="S128" s="919">
        <v>0</v>
      </c>
      <c r="T128" s="918">
        <v>0</v>
      </c>
      <c r="U128" s="919">
        <v>0</v>
      </c>
      <c r="V128" s="918">
        <v>0</v>
      </c>
      <c r="W128" s="919">
        <v>0</v>
      </c>
      <c r="X128" s="918">
        <v>0</v>
      </c>
      <c r="Y128" s="919">
        <v>0</v>
      </c>
      <c r="Z128" s="918">
        <v>0</v>
      </c>
      <c r="AA128" s="919">
        <v>0</v>
      </c>
      <c r="AB128" s="918">
        <v>0</v>
      </c>
      <c r="AC128" s="919">
        <v>0</v>
      </c>
      <c r="AD128" s="918">
        <v>0</v>
      </c>
      <c r="AE128" s="919">
        <v>0</v>
      </c>
      <c r="AF128" s="920">
        <v>0</v>
      </c>
      <c r="AG128" s="815"/>
      <c r="AH128" s="1155"/>
      <c r="AI128" s="815"/>
      <c r="AJ128" s="917">
        <v>0</v>
      </c>
      <c r="AK128" s="974">
        <v>0</v>
      </c>
      <c r="AL128" s="919">
        <v>0</v>
      </c>
      <c r="AM128" s="918">
        <v>0</v>
      </c>
      <c r="AN128" s="919">
        <v>0</v>
      </c>
      <c r="AO128" s="918">
        <v>0</v>
      </c>
      <c r="AP128" s="919">
        <v>0</v>
      </c>
      <c r="AQ128" s="918">
        <v>0</v>
      </c>
      <c r="AR128" s="919">
        <v>0</v>
      </c>
      <c r="AS128" s="918">
        <v>0</v>
      </c>
      <c r="AT128" s="919">
        <v>0</v>
      </c>
      <c r="AU128" s="918">
        <v>0</v>
      </c>
      <c r="AV128" s="919">
        <v>0</v>
      </c>
      <c r="AW128" s="918">
        <v>0</v>
      </c>
      <c r="AX128" s="919">
        <v>0</v>
      </c>
      <c r="AY128" s="918">
        <v>0</v>
      </c>
      <c r="AZ128" s="919">
        <v>0</v>
      </c>
      <c r="BA128" s="918">
        <v>0</v>
      </c>
      <c r="BB128" s="919">
        <v>0</v>
      </c>
      <c r="BC128" s="918">
        <v>0</v>
      </c>
      <c r="BD128" s="919">
        <v>0</v>
      </c>
      <c r="BE128" s="918">
        <v>0</v>
      </c>
      <c r="BF128" s="919">
        <v>0</v>
      </c>
      <c r="BG128" s="918">
        <v>0</v>
      </c>
      <c r="BH128" s="919">
        <v>0</v>
      </c>
      <c r="BI128" s="920">
        <v>0</v>
      </c>
      <c r="BJ128" s="815"/>
      <c r="BK128" s="1157"/>
      <c r="BL128" s="815"/>
      <c r="BM128" s="1143"/>
      <c r="BN128" s="815"/>
      <c r="BO128" s="917">
        <v>0</v>
      </c>
      <c r="BP128" s="974">
        <v>0</v>
      </c>
      <c r="BQ128" s="919">
        <v>0</v>
      </c>
      <c r="BR128" s="918">
        <v>0</v>
      </c>
      <c r="BS128" s="919">
        <v>0</v>
      </c>
      <c r="BT128" s="918">
        <v>0</v>
      </c>
      <c r="BU128" s="919">
        <v>0</v>
      </c>
      <c r="BV128" s="918">
        <v>0</v>
      </c>
      <c r="BW128" s="919">
        <v>0</v>
      </c>
      <c r="BX128" s="918">
        <v>0</v>
      </c>
      <c r="BY128" s="919">
        <v>0</v>
      </c>
      <c r="BZ128" s="918">
        <v>0</v>
      </c>
      <c r="CA128" s="919">
        <v>0</v>
      </c>
      <c r="CB128" s="918">
        <v>0</v>
      </c>
      <c r="CC128" s="919">
        <v>0</v>
      </c>
      <c r="CD128" s="918">
        <v>0</v>
      </c>
      <c r="CE128" s="919">
        <v>0</v>
      </c>
      <c r="CF128" s="918">
        <v>0</v>
      </c>
      <c r="CG128" s="919">
        <v>0</v>
      </c>
      <c r="CH128" s="918">
        <v>0</v>
      </c>
      <c r="CI128" s="919">
        <v>0</v>
      </c>
      <c r="CJ128" s="918">
        <v>0</v>
      </c>
      <c r="CK128" s="919">
        <v>0</v>
      </c>
      <c r="CL128" s="918">
        <v>0</v>
      </c>
      <c r="CM128" s="919">
        <v>0</v>
      </c>
      <c r="CN128" s="920">
        <v>0</v>
      </c>
      <c r="CO128" s="815"/>
      <c r="CP128" s="1145"/>
      <c r="CQ128" s="815"/>
      <c r="CR128" s="917">
        <v>0</v>
      </c>
      <c r="CS128" s="974">
        <v>0</v>
      </c>
      <c r="CT128" s="919">
        <v>0</v>
      </c>
      <c r="CU128" s="918">
        <v>0</v>
      </c>
      <c r="CV128" s="919">
        <v>0</v>
      </c>
      <c r="CW128" s="918">
        <v>0</v>
      </c>
      <c r="CX128" s="919">
        <v>0</v>
      </c>
      <c r="CY128" s="918">
        <v>0</v>
      </c>
      <c r="CZ128" s="919">
        <v>0</v>
      </c>
      <c r="DA128" s="918">
        <v>0</v>
      </c>
      <c r="DB128" s="919">
        <v>0</v>
      </c>
      <c r="DC128" s="918">
        <v>0</v>
      </c>
      <c r="DD128" s="919">
        <v>0</v>
      </c>
      <c r="DE128" s="918">
        <v>0</v>
      </c>
      <c r="DF128" s="919">
        <v>0</v>
      </c>
      <c r="DG128" s="918">
        <v>0</v>
      </c>
      <c r="DH128" s="919">
        <v>0</v>
      </c>
      <c r="DI128" s="918">
        <v>0</v>
      </c>
      <c r="DJ128" s="919">
        <v>0</v>
      </c>
      <c r="DK128" s="918">
        <v>0</v>
      </c>
      <c r="DL128" s="919">
        <v>0</v>
      </c>
      <c r="DM128" s="918">
        <v>0</v>
      </c>
      <c r="DN128" s="919">
        <v>0</v>
      </c>
      <c r="DO128" s="918">
        <v>0</v>
      </c>
      <c r="DP128" s="919">
        <v>0</v>
      </c>
      <c r="DQ128" s="920">
        <v>0</v>
      </c>
      <c r="DR128" s="815"/>
      <c r="DS128" s="1147"/>
      <c r="DT128" s="815"/>
      <c r="DU128" s="1149"/>
    </row>
    <row r="129" spans="1:125" outlineLevel="1">
      <c r="A129" s="813" t="str">
        <f t="shared" si="1"/>
        <v>119Save on Energy High Performance New Construction Program Enabled Savings</v>
      </c>
      <c r="C129" s="849">
        <v>119</v>
      </c>
      <c r="D129" s="850" t="s">
        <v>1200</v>
      </c>
      <c r="E129" s="851" t="s">
        <v>1211</v>
      </c>
      <c r="G129" s="852">
        <v>0</v>
      </c>
      <c r="H129" s="975">
        <v>0</v>
      </c>
      <c r="I129" s="854">
        <v>0</v>
      </c>
      <c r="J129" s="853">
        <v>0</v>
      </c>
      <c r="K129" s="854">
        <v>0</v>
      </c>
      <c r="L129" s="853">
        <v>0</v>
      </c>
      <c r="M129" s="854">
        <v>0</v>
      </c>
      <c r="N129" s="853">
        <v>0</v>
      </c>
      <c r="O129" s="854">
        <v>0</v>
      </c>
      <c r="P129" s="853">
        <v>0</v>
      </c>
      <c r="Q129" s="854">
        <v>0</v>
      </c>
      <c r="R129" s="853">
        <v>0</v>
      </c>
      <c r="S129" s="854">
        <v>0</v>
      </c>
      <c r="T129" s="853">
        <v>0</v>
      </c>
      <c r="U129" s="854">
        <v>0</v>
      </c>
      <c r="V129" s="853">
        <v>0</v>
      </c>
      <c r="W129" s="854">
        <v>0</v>
      </c>
      <c r="X129" s="853">
        <v>0</v>
      </c>
      <c r="Y129" s="854">
        <v>0</v>
      </c>
      <c r="Z129" s="853">
        <v>0</v>
      </c>
      <c r="AA129" s="854">
        <v>0</v>
      </c>
      <c r="AB129" s="853">
        <v>0</v>
      </c>
      <c r="AC129" s="854">
        <v>0</v>
      </c>
      <c r="AD129" s="853">
        <v>0</v>
      </c>
      <c r="AE129" s="854">
        <v>0</v>
      </c>
      <c r="AF129" s="855">
        <v>0</v>
      </c>
      <c r="AG129" s="815"/>
      <c r="AH129" s="1155"/>
      <c r="AI129" s="815"/>
      <c r="AJ129" s="852">
        <v>0</v>
      </c>
      <c r="AK129" s="975">
        <v>0</v>
      </c>
      <c r="AL129" s="854">
        <v>0</v>
      </c>
      <c r="AM129" s="853">
        <v>0</v>
      </c>
      <c r="AN129" s="854">
        <v>0</v>
      </c>
      <c r="AO129" s="853">
        <v>0</v>
      </c>
      <c r="AP129" s="854">
        <v>0</v>
      </c>
      <c r="AQ129" s="853">
        <v>0</v>
      </c>
      <c r="AR129" s="854">
        <v>0</v>
      </c>
      <c r="AS129" s="853">
        <v>0</v>
      </c>
      <c r="AT129" s="854">
        <v>0</v>
      </c>
      <c r="AU129" s="853">
        <v>0</v>
      </c>
      <c r="AV129" s="854">
        <v>0</v>
      </c>
      <c r="AW129" s="853">
        <v>0</v>
      </c>
      <c r="AX129" s="854">
        <v>0</v>
      </c>
      <c r="AY129" s="853">
        <v>0</v>
      </c>
      <c r="AZ129" s="854">
        <v>0</v>
      </c>
      <c r="BA129" s="853">
        <v>0</v>
      </c>
      <c r="BB129" s="854">
        <v>0</v>
      </c>
      <c r="BC129" s="853">
        <v>0</v>
      </c>
      <c r="BD129" s="854">
        <v>0</v>
      </c>
      <c r="BE129" s="853">
        <v>0</v>
      </c>
      <c r="BF129" s="854">
        <v>0</v>
      </c>
      <c r="BG129" s="853">
        <v>0</v>
      </c>
      <c r="BH129" s="854">
        <v>0</v>
      </c>
      <c r="BI129" s="855">
        <v>0</v>
      </c>
      <c r="BJ129" s="815"/>
      <c r="BK129" s="1157"/>
      <c r="BL129" s="815"/>
      <c r="BM129" s="1143"/>
      <c r="BN129" s="815"/>
      <c r="BO129" s="852">
        <v>0</v>
      </c>
      <c r="BP129" s="975">
        <v>0</v>
      </c>
      <c r="BQ129" s="854">
        <v>0</v>
      </c>
      <c r="BR129" s="853">
        <v>0</v>
      </c>
      <c r="BS129" s="854">
        <v>0</v>
      </c>
      <c r="BT129" s="853">
        <v>0</v>
      </c>
      <c r="BU129" s="854">
        <v>0</v>
      </c>
      <c r="BV129" s="853">
        <v>0</v>
      </c>
      <c r="BW129" s="854">
        <v>0</v>
      </c>
      <c r="BX129" s="853">
        <v>0</v>
      </c>
      <c r="BY129" s="854">
        <v>0</v>
      </c>
      <c r="BZ129" s="853">
        <v>0</v>
      </c>
      <c r="CA129" s="854">
        <v>0</v>
      </c>
      <c r="CB129" s="853">
        <v>0</v>
      </c>
      <c r="CC129" s="854">
        <v>0</v>
      </c>
      <c r="CD129" s="853">
        <v>0</v>
      </c>
      <c r="CE129" s="854">
        <v>0</v>
      </c>
      <c r="CF129" s="853">
        <v>0</v>
      </c>
      <c r="CG129" s="854">
        <v>0</v>
      </c>
      <c r="CH129" s="853">
        <v>0</v>
      </c>
      <c r="CI129" s="854">
        <v>0</v>
      </c>
      <c r="CJ129" s="853">
        <v>0</v>
      </c>
      <c r="CK129" s="854">
        <v>0</v>
      </c>
      <c r="CL129" s="853">
        <v>0</v>
      </c>
      <c r="CM129" s="854">
        <v>0</v>
      </c>
      <c r="CN129" s="855">
        <v>0</v>
      </c>
      <c r="CO129" s="815"/>
      <c r="CP129" s="1145"/>
      <c r="CQ129" s="815"/>
      <c r="CR129" s="852">
        <v>0</v>
      </c>
      <c r="CS129" s="975">
        <v>0</v>
      </c>
      <c r="CT129" s="854">
        <v>0</v>
      </c>
      <c r="CU129" s="853">
        <v>0</v>
      </c>
      <c r="CV129" s="854">
        <v>0</v>
      </c>
      <c r="CW129" s="853">
        <v>0</v>
      </c>
      <c r="CX129" s="854">
        <v>0</v>
      </c>
      <c r="CY129" s="853">
        <v>0</v>
      </c>
      <c r="CZ129" s="854">
        <v>0</v>
      </c>
      <c r="DA129" s="853">
        <v>0</v>
      </c>
      <c r="DB129" s="854">
        <v>0</v>
      </c>
      <c r="DC129" s="853">
        <v>0</v>
      </c>
      <c r="DD129" s="854">
        <v>0</v>
      </c>
      <c r="DE129" s="853">
        <v>0</v>
      </c>
      <c r="DF129" s="854">
        <v>0</v>
      </c>
      <c r="DG129" s="853">
        <v>0</v>
      </c>
      <c r="DH129" s="854">
        <v>0</v>
      </c>
      <c r="DI129" s="853">
        <v>0</v>
      </c>
      <c r="DJ129" s="854">
        <v>0</v>
      </c>
      <c r="DK129" s="853">
        <v>0</v>
      </c>
      <c r="DL129" s="854">
        <v>0</v>
      </c>
      <c r="DM129" s="853">
        <v>0</v>
      </c>
      <c r="DN129" s="854">
        <v>0</v>
      </c>
      <c r="DO129" s="853">
        <v>0</v>
      </c>
      <c r="DP129" s="854">
        <v>0</v>
      </c>
      <c r="DQ129" s="855">
        <v>0</v>
      </c>
      <c r="DR129" s="815"/>
      <c r="DS129" s="1147"/>
      <c r="DT129" s="815"/>
      <c r="DU129" s="1149"/>
    </row>
    <row r="130" spans="1:125" outlineLevel="1">
      <c r="A130" s="813" t="str">
        <f t="shared" si="1"/>
        <v>120Save on Energy Process &amp; Systems Upgrades Program Enabled Savings</v>
      </c>
      <c r="C130" s="867">
        <v>120</v>
      </c>
      <c r="D130" s="921" t="s">
        <v>1201</v>
      </c>
      <c r="E130" s="869" t="s">
        <v>1211</v>
      </c>
      <c r="G130" s="870">
        <v>0</v>
      </c>
      <c r="H130" s="976">
        <v>0</v>
      </c>
      <c r="I130" s="872">
        <v>0</v>
      </c>
      <c r="J130" s="871">
        <v>0</v>
      </c>
      <c r="K130" s="872">
        <v>0</v>
      </c>
      <c r="L130" s="871">
        <v>0</v>
      </c>
      <c r="M130" s="872">
        <v>0</v>
      </c>
      <c r="N130" s="871">
        <v>0</v>
      </c>
      <c r="O130" s="872">
        <v>0</v>
      </c>
      <c r="P130" s="871">
        <v>0</v>
      </c>
      <c r="Q130" s="872">
        <v>0</v>
      </c>
      <c r="R130" s="871">
        <v>0</v>
      </c>
      <c r="S130" s="872">
        <v>0</v>
      </c>
      <c r="T130" s="871">
        <v>0</v>
      </c>
      <c r="U130" s="872">
        <v>0</v>
      </c>
      <c r="V130" s="871">
        <v>0</v>
      </c>
      <c r="W130" s="872">
        <v>0</v>
      </c>
      <c r="X130" s="871">
        <v>0</v>
      </c>
      <c r="Y130" s="872">
        <v>0</v>
      </c>
      <c r="Z130" s="871">
        <v>0</v>
      </c>
      <c r="AA130" s="872">
        <v>0</v>
      </c>
      <c r="AB130" s="871">
        <v>0</v>
      </c>
      <c r="AC130" s="872">
        <v>0</v>
      </c>
      <c r="AD130" s="871">
        <v>0</v>
      </c>
      <c r="AE130" s="872">
        <v>0</v>
      </c>
      <c r="AF130" s="873">
        <v>0</v>
      </c>
      <c r="AG130" s="815"/>
      <c r="AH130" s="1155"/>
      <c r="AI130" s="815"/>
      <c r="AJ130" s="870">
        <v>0</v>
      </c>
      <c r="AK130" s="976">
        <v>0</v>
      </c>
      <c r="AL130" s="872">
        <v>0</v>
      </c>
      <c r="AM130" s="871">
        <v>0</v>
      </c>
      <c r="AN130" s="872">
        <v>0</v>
      </c>
      <c r="AO130" s="871">
        <v>0</v>
      </c>
      <c r="AP130" s="872">
        <v>0</v>
      </c>
      <c r="AQ130" s="871">
        <v>0</v>
      </c>
      <c r="AR130" s="872">
        <v>0</v>
      </c>
      <c r="AS130" s="871">
        <v>0</v>
      </c>
      <c r="AT130" s="872">
        <v>0</v>
      </c>
      <c r="AU130" s="871">
        <v>0</v>
      </c>
      <c r="AV130" s="872">
        <v>0</v>
      </c>
      <c r="AW130" s="871">
        <v>0</v>
      </c>
      <c r="AX130" s="872">
        <v>0</v>
      </c>
      <c r="AY130" s="871">
        <v>0</v>
      </c>
      <c r="AZ130" s="872">
        <v>0</v>
      </c>
      <c r="BA130" s="871">
        <v>0</v>
      </c>
      <c r="BB130" s="872">
        <v>0</v>
      </c>
      <c r="BC130" s="871">
        <v>0</v>
      </c>
      <c r="BD130" s="872">
        <v>0</v>
      </c>
      <c r="BE130" s="871">
        <v>0</v>
      </c>
      <c r="BF130" s="872">
        <v>0</v>
      </c>
      <c r="BG130" s="871">
        <v>0</v>
      </c>
      <c r="BH130" s="872">
        <v>0</v>
      </c>
      <c r="BI130" s="873">
        <v>0</v>
      </c>
      <c r="BJ130" s="815"/>
      <c r="BK130" s="1157"/>
      <c r="BL130" s="815"/>
      <c r="BM130" s="1143"/>
      <c r="BN130" s="815"/>
      <c r="BO130" s="870">
        <v>0</v>
      </c>
      <c r="BP130" s="976">
        <v>0</v>
      </c>
      <c r="BQ130" s="872">
        <v>0</v>
      </c>
      <c r="BR130" s="871">
        <v>0</v>
      </c>
      <c r="BS130" s="872">
        <v>0</v>
      </c>
      <c r="BT130" s="871">
        <v>0</v>
      </c>
      <c r="BU130" s="872">
        <v>0</v>
      </c>
      <c r="BV130" s="871">
        <v>0</v>
      </c>
      <c r="BW130" s="872">
        <v>0</v>
      </c>
      <c r="BX130" s="871">
        <v>0</v>
      </c>
      <c r="BY130" s="872">
        <v>0</v>
      </c>
      <c r="BZ130" s="871">
        <v>0</v>
      </c>
      <c r="CA130" s="872">
        <v>0</v>
      </c>
      <c r="CB130" s="871">
        <v>0</v>
      </c>
      <c r="CC130" s="872">
        <v>0</v>
      </c>
      <c r="CD130" s="871">
        <v>0</v>
      </c>
      <c r="CE130" s="872">
        <v>0</v>
      </c>
      <c r="CF130" s="871">
        <v>0</v>
      </c>
      <c r="CG130" s="872">
        <v>0</v>
      </c>
      <c r="CH130" s="871">
        <v>0</v>
      </c>
      <c r="CI130" s="872">
        <v>0</v>
      </c>
      <c r="CJ130" s="871">
        <v>0</v>
      </c>
      <c r="CK130" s="872">
        <v>0</v>
      </c>
      <c r="CL130" s="871">
        <v>0</v>
      </c>
      <c r="CM130" s="872">
        <v>0</v>
      </c>
      <c r="CN130" s="873">
        <v>0</v>
      </c>
      <c r="CO130" s="815"/>
      <c r="CP130" s="1145"/>
      <c r="CQ130" s="815"/>
      <c r="CR130" s="870">
        <v>0</v>
      </c>
      <c r="CS130" s="976">
        <v>0</v>
      </c>
      <c r="CT130" s="872">
        <v>0</v>
      </c>
      <c r="CU130" s="871">
        <v>0</v>
      </c>
      <c r="CV130" s="872">
        <v>0</v>
      </c>
      <c r="CW130" s="871">
        <v>0</v>
      </c>
      <c r="CX130" s="872">
        <v>0</v>
      </c>
      <c r="CY130" s="871">
        <v>0</v>
      </c>
      <c r="CZ130" s="872">
        <v>0</v>
      </c>
      <c r="DA130" s="871">
        <v>0</v>
      </c>
      <c r="DB130" s="872">
        <v>0</v>
      </c>
      <c r="DC130" s="871">
        <v>0</v>
      </c>
      <c r="DD130" s="872">
        <v>0</v>
      </c>
      <c r="DE130" s="871">
        <v>0</v>
      </c>
      <c r="DF130" s="872">
        <v>0</v>
      </c>
      <c r="DG130" s="871">
        <v>0</v>
      </c>
      <c r="DH130" s="872">
        <v>0</v>
      </c>
      <c r="DI130" s="871">
        <v>0</v>
      </c>
      <c r="DJ130" s="872">
        <v>0</v>
      </c>
      <c r="DK130" s="871">
        <v>0</v>
      </c>
      <c r="DL130" s="872">
        <v>0</v>
      </c>
      <c r="DM130" s="871">
        <v>0</v>
      </c>
      <c r="DN130" s="872">
        <v>0</v>
      </c>
      <c r="DO130" s="871">
        <v>0</v>
      </c>
      <c r="DP130" s="872">
        <v>0</v>
      </c>
      <c r="DQ130" s="873">
        <v>0</v>
      </c>
      <c r="DR130" s="815"/>
      <c r="DS130" s="1147"/>
      <c r="DT130" s="815"/>
      <c r="DU130" s="1149"/>
    </row>
    <row r="131" spans="1:125" outlineLevel="1">
      <c r="A131" s="813" t="str">
        <f t="shared" si="1"/>
        <v>121Proposed Program or Pilot</v>
      </c>
      <c r="C131" s="835">
        <v>121</v>
      </c>
      <c r="D131" s="836" t="s">
        <v>1202</v>
      </c>
      <c r="E131" s="837" t="s">
        <v>1211</v>
      </c>
      <c r="G131" s="875">
        <v>0</v>
      </c>
      <c r="H131" s="977">
        <v>0</v>
      </c>
      <c r="I131" s="877">
        <v>0</v>
      </c>
      <c r="J131" s="876">
        <v>0</v>
      </c>
      <c r="K131" s="877">
        <v>0</v>
      </c>
      <c r="L131" s="876">
        <v>0</v>
      </c>
      <c r="M131" s="877">
        <v>0</v>
      </c>
      <c r="N131" s="876">
        <v>0</v>
      </c>
      <c r="O131" s="877">
        <v>0</v>
      </c>
      <c r="P131" s="876">
        <v>0</v>
      </c>
      <c r="Q131" s="877">
        <v>0</v>
      </c>
      <c r="R131" s="876">
        <v>0</v>
      </c>
      <c r="S131" s="877">
        <v>0</v>
      </c>
      <c r="T131" s="876">
        <v>0</v>
      </c>
      <c r="U131" s="877">
        <v>0</v>
      </c>
      <c r="V131" s="876">
        <v>0</v>
      </c>
      <c r="W131" s="877">
        <v>0</v>
      </c>
      <c r="X131" s="876">
        <v>0</v>
      </c>
      <c r="Y131" s="877">
        <v>0</v>
      </c>
      <c r="Z131" s="876">
        <v>0</v>
      </c>
      <c r="AA131" s="877">
        <v>0</v>
      </c>
      <c r="AB131" s="876">
        <v>0</v>
      </c>
      <c r="AC131" s="877">
        <v>0</v>
      </c>
      <c r="AD131" s="876">
        <v>0</v>
      </c>
      <c r="AE131" s="877">
        <v>0</v>
      </c>
      <c r="AF131" s="878">
        <v>0</v>
      </c>
      <c r="AG131" s="815"/>
      <c r="AH131" s="1155"/>
      <c r="AI131" s="815"/>
      <c r="AJ131" s="875">
        <v>0</v>
      </c>
      <c r="AK131" s="977">
        <v>0</v>
      </c>
      <c r="AL131" s="877">
        <v>0</v>
      </c>
      <c r="AM131" s="876">
        <v>0</v>
      </c>
      <c r="AN131" s="877">
        <v>0</v>
      </c>
      <c r="AO131" s="876">
        <v>0</v>
      </c>
      <c r="AP131" s="877">
        <v>0</v>
      </c>
      <c r="AQ131" s="876">
        <v>0</v>
      </c>
      <c r="AR131" s="877">
        <v>0</v>
      </c>
      <c r="AS131" s="876">
        <v>0</v>
      </c>
      <c r="AT131" s="877">
        <v>0</v>
      </c>
      <c r="AU131" s="876">
        <v>0</v>
      </c>
      <c r="AV131" s="877">
        <v>0</v>
      </c>
      <c r="AW131" s="876">
        <v>0</v>
      </c>
      <c r="AX131" s="877">
        <v>0</v>
      </c>
      <c r="AY131" s="876">
        <v>0</v>
      </c>
      <c r="AZ131" s="877">
        <v>0</v>
      </c>
      <c r="BA131" s="876">
        <v>0</v>
      </c>
      <c r="BB131" s="877">
        <v>0</v>
      </c>
      <c r="BC131" s="876">
        <v>0</v>
      </c>
      <c r="BD131" s="877">
        <v>0</v>
      </c>
      <c r="BE131" s="876">
        <v>0</v>
      </c>
      <c r="BF131" s="877">
        <v>0</v>
      </c>
      <c r="BG131" s="876">
        <v>0</v>
      </c>
      <c r="BH131" s="877">
        <v>0</v>
      </c>
      <c r="BI131" s="878">
        <v>0</v>
      </c>
      <c r="BJ131" s="815"/>
      <c r="BK131" s="1157"/>
      <c r="BL131" s="815"/>
      <c r="BM131" s="1143"/>
      <c r="BN131" s="815"/>
      <c r="BO131" s="875">
        <v>0</v>
      </c>
      <c r="BP131" s="977">
        <v>0</v>
      </c>
      <c r="BQ131" s="877">
        <v>0</v>
      </c>
      <c r="BR131" s="876">
        <v>0</v>
      </c>
      <c r="BS131" s="877">
        <v>0</v>
      </c>
      <c r="BT131" s="876">
        <v>0</v>
      </c>
      <c r="BU131" s="877">
        <v>0</v>
      </c>
      <c r="BV131" s="876">
        <v>0</v>
      </c>
      <c r="BW131" s="877">
        <v>0</v>
      </c>
      <c r="BX131" s="876">
        <v>0</v>
      </c>
      <c r="BY131" s="877">
        <v>0</v>
      </c>
      <c r="BZ131" s="876">
        <v>0</v>
      </c>
      <c r="CA131" s="877">
        <v>0</v>
      </c>
      <c r="CB131" s="876">
        <v>0</v>
      </c>
      <c r="CC131" s="877">
        <v>0</v>
      </c>
      <c r="CD131" s="876">
        <v>0</v>
      </c>
      <c r="CE131" s="877">
        <v>0</v>
      </c>
      <c r="CF131" s="876">
        <v>0</v>
      </c>
      <c r="CG131" s="877">
        <v>0</v>
      </c>
      <c r="CH131" s="876">
        <v>0</v>
      </c>
      <c r="CI131" s="877">
        <v>0</v>
      </c>
      <c r="CJ131" s="876">
        <v>0</v>
      </c>
      <c r="CK131" s="877">
        <v>0</v>
      </c>
      <c r="CL131" s="876">
        <v>0</v>
      </c>
      <c r="CM131" s="877">
        <v>0</v>
      </c>
      <c r="CN131" s="878">
        <v>0</v>
      </c>
      <c r="CO131" s="815"/>
      <c r="CP131" s="1145"/>
      <c r="CQ131" s="815"/>
      <c r="CR131" s="875">
        <v>0</v>
      </c>
      <c r="CS131" s="977">
        <v>0</v>
      </c>
      <c r="CT131" s="877">
        <v>0</v>
      </c>
      <c r="CU131" s="876">
        <v>0</v>
      </c>
      <c r="CV131" s="877">
        <v>0</v>
      </c>
      <c r="CW131" s="876">
        <v>0</v>
      </c>
      <c r="CX131" s="877">
        <v>0</v>
      </c>
      <c r="CY131" s="876">
        <v>0</v>
      </c>
      <c r="CZ131" s="877">
        <v>0</v>
      </c>
      <c r="DA131" s="876">
        <v>0</v>
      </c>
      <c r="DB131" s="877">
        <v>0</v>
      </c>
      <c r="DC131" s="876">
        <v>0</v>
      </c>
      <c r="DD131" s="877">
        <v>0</v>
      </c>
      <c r="DE131" s="876">
        <v>0</v>
      </c>
      <c r="DF131" s="877">
        <v>0</v>
      </c>
      <c r="DG131" s="876">
        <v>0</v>
      </c>
      <c r="DH131" s="877">
        <v>0</v>
      </c>
      <c r="DI131" s="876">
        <v>0</v>
      </c>
      <c r="DJ131" s="877">
        <v>0</v>
      </c>
      <c r="DK131" s="876">
        <v>0</v>
      </c>
      <c r="DL131" s="877">
        <v>0</v>
      </c>
      <c r="DM131" s="876">
        <v>0</v>
      </c>
      <c r="DN131" s="877">
        <v>0</v>
      </c>
      <c r="DO131" s="876">
        <v>0</v>
      </c>
      <c r="DP131" s="877">
        <v>0</v>
      </c>
      <c r="DQ131" s="878">
        <v>0</v>
      </c>
      <c r="DR131" s="815"/>
      <c r="DS131" s="1147"/>
      <c r="DT131" s="815"/>
      <c r="DU131" s="1149"/>
    </row>
    <row r="132" spans="1:125" outlineLevel="1">
      <c r="A132" s="813" t="str">
        <f t="shared" si="1"/>
        <v>122Unassigned Target</v>
      </c>
      <c r="C132" s="879">
        <v>122</v>
      </c>
      <c r="D132" s="922" t="s">
        <v>1203</v>
      </c>
      <c r="E132" s="881" t="s">
        <v>1211</v>
      </c>
      <c r="G132" s="882">
        <v>0</v>
      </c>
      <c r="H132" s="978">
        <v>0</v>
      </c>
      <c r="I132" s="884">
        <v>0</v>
      </c>
      <c r="J132" s="883">
        <v>0</v>
      </c>
      <c r="K132" s="884">
        <v>0</v>
      </c>
      <c r="L132" s="883">
        <v>0</v>
      </c>
      <c r="M132" s="884">
        <v>0</v>
      </c>
      <c r="N132" s="883">
        <v>0</v>
      </c>
      <c r="O132" s="884">
        <v>0</v>
      </c>
      <c r="P132" s="883">
        <v>0</v>
      </c>
      <c r="Q132" s="884">
        <v>0</v>
      </c>
      <c r="R132" s="883">
        <v>0</v>
      </c>
      <c r="S132" s="884">
        <v>0</v>
      </c>
      <c r="T132" s="883">
        <v>0</v>
      </c>
      <c r="U132" s="884">
        <v>0</v>
      </c>
      <c r="V132" s="883">
        <v>0</v>
      </c>
      <c r="W132" s="884">
        <v>0</v>
      </c>
      <c r="X132" s="883">
        <v>0</v>
      </c>
      <c r="Y132" s="884">
        <v>0</v>
      </c>
      <c r="Z132" s="883">
        <v>0</v>
      </c>
      <c r="AA132" s="884">
        <v>0</v>
      </c>
      <c r="AB132" s="883">
        <v>0</v>
      </c>
      <c r="AC132" s="884">
        <v>0</v>
      </c>
      <c r="AD132" s="883">
        <v>0</v>
      </c>
      <c r="AE132" s="884">
        <v>0</v>
      </c>
      <c r="AF132" s="885">
        <v>0</v>
      </c>
      <c r="AG132" s="815"/>
      <c r="AH132" s="1155"/>
      <c r="AI132" s="815"/>
      <c r="AJ132" s="882">
        <v>0</v>
      </c>
      <c r="AK132" s="978">
        <v>0</v>
      </c>
      <c r="AL132" s="884">
        <v>0</v>
      </c>
      <c r="AM132" s="883">
        <v>0</v>
      </c>
      <c r="AN132" s="884">
        <v>0</v>
      </c>
      <c r="AO132" s="883">
        <v>0</v>
      </c>
      <c r="AP132" s="884">
        <v>0</v>
      </c>
      <c r="AQ132" s="883">
        <v>0</v>
      </c>
      <c r="AR132" s="884">
        <v>0</v>
      </c>
      <c r="AS132" s="883">
        <v>0</v>
      </c>
      <c r="AT132" s="884">
        <v>0</v>
      </c>
      <c r="AU132" s="883">
        <v>0</v>
      </c>
      <c r="AV132" s="884">
        <v>0</v>
      </c>
      <c r="AW132" s="883">
        <v>0</v>
      </c>
      <c r="AX132" s="884">
        <v>0</v>
      </c>
      <c r="AY132" s="883">
        <v>0</v>
      </c>
      <c r="AZ132" s="884">
        <v>0</v>
      </c>
      <c r="BA132" s="883">
        <v>0</v>
      </c>
      <c r="BB132" s="884">
        <v>0</v>
      </c>
      <c r="BC132" s="883">
        <v>0</v>
      </c>
      <c r="BD132" s="884">
        <v>0</v>
      </c>
      <c r="BE132" s="883">
        <v>0</v>
      </c>
      <c r="BF132" s="884">
        <v>0</v>
      </c>
      <c r="BG132" s="883">
        <v>0</v>
      </c>
      <c r="BH132" s="884">
        <v>0</v>
      </c>
      <c r="BI132" s="885">
        <v>0</v>
      </c>
      <c r="BJ132" s="815"/>
      <c r="BK132" s="1157"/>
      <c r="BL132" s="815"/>
      <c r="BM132" s="1143"/>
      <c r="BN132" s="815"/>
      <c r="BO132" s="882">
        <v>0</v>
      </c>
      <c r="BP132" s="978">
        <v>0</v>
      </c>
      <c r="BQ132" s="884">
        <v>0</v>
      </c>
      <c r="BR132" s="883">
        <v>0</v>
      </c>
      <c r="BS132" s="884">
        <v>0</v>
      </c>
      <c r="BT132" s="883">
        <v>0</v>
      </c>
      <c r="BU132" s="884">
        <v>0</v>
      </c>
      <c r="BV132" s="883">
        <v>0</v>
      </c>
      <c r="BW132" s="884">
        <v>0</v>
      </c>
      <c r="BX132" s="883">
        <v>0</v>
      </c>
      <c r="BY132" s="884">
        <v>0</v>
      </c>
      <c r="BZ132" s="883">
        <v>0</v>
      </c>
      <c r="CA132" s="884">
        <v>0</v>
      </c>
      <c r="CB132" s="883">
        <v>0</v>
      </c>
      <c r="CC132" s="884">
        <v>0</v>
      </c>
      <c r="CD132" s="883">
        <v>0</v>
      </c>
      <c r="CE132" s="884">
        <v>0</v>
      </c>
      <c r="CF132" s="883">
        <v>0</v>
      </c>
      <c r="CG132" s="884">
        <v>0</v>
      </c>
      <c r="CH132" s="883">
        <v>0</v>
      </c>
      <c r="CI132" s="884">
        <v>0</v>
      </c>
      <c r="CJ132" s="883">
        <v>0</v>
      </c>
      <c r="CK132" s="884">
        <v>0</v>
      </c>
      <c r="CL132" s="883">
        <v>0</v>
      </c>
      <c r="CM132" s="884">
        <v>0</v>
      </c>
      <c r="CN132" s="885">
        <v>0</v>
      </c>
      <c r="CO132" s="815"/>
      <c r="CP132" s="1145"/>
      <c r="CQ132" s="815"/>
      <c r="CR132" s="882">
        <v>0</v>
      </c>
      <c r="CS132" s="978">
        <v>0</v>
      </c>
      <c r="CT132" s="884">
        <v>0</v>
      </c>
      <c r="CU132" s="883">
        <v>0</v>
      </c>
      <c r="CV132" s="884">
        <v>0</v>
      </c>
      <c r="CW132" s="883">
        <v>0</v>
      </c>
      <c r="CX132" s="884">
        <v>0</v>
      </c>
      <c r="CY132" s="883">
        <v>0</v>
      </c>
      <c r="CZ132" s="884">
        <v>0</v>
      </c>
      <c r="DA132" s="883">
        <v>0</v>
      </c>
      <c r="DB132" s="884">
        <v>0</v>
      </c>
      <c r="DC132" s="883">
        <v>0</v>
      </c>
      <c r="DD132" s="884">
        <v>0</v>
      </c>
      <c r="DE132" s="883">
        <v>0</v>
      </c>
      <c r="DF132" s="884">
        <v>0</v>
      </c>
      <c r="DG132" s="883">
        <v>0</v>
      </c>
      <c r="DH132" s="884">
        <v>0</v>
      </c>
      <c r="DI132" s="883">
        <v>0</v>
      </c>
      <c r="DJ132" s="884">
        <v>0</v>
      </c>
      <c r="DK132" s="883">
        <v>0</v>
      </c>
      <c r="DL132" s="884">
        <v>0</v>
      </c>
      <c r="DM132" s="883">
        <v>0</v>
      </c>
      <c r="DN132" s="884">
        <v>0</v>
      </c>
      <c r="DO132" s="883">
        <v>0</v>
      </c>
      <c r="DP132" s="884">
        <v>0</v>
      </c>
      <c r="DQ132" s="885">
        <v>0</v>
      </c>
      <c r="DR132" s="815"/>
      <c r="DS132" s="1147"/>
      <c r="DT132" s="815"/>
      <c r="DU132" s="1149"/>
    </row>
    <row r="133" spans="1:125" outlineLevel="1">
      <c r="A133" s="813" t="str">
        <f t="shared" si="1"/>
        <v>123EnerNOC Conservation Fund Pilot Program</v>
      </c>
      <c r="C133" s="886">
        <v>123</v>
      </c>
      <c r="D133" s="923" t="s">
        <v>1204</v>
      </c>
      <c r="E133" s="888" t="s">
        <v>1211</v>
      </c>
      <c r="G133" s="924">
        <v>0</v>
      </c>
      <c r="H133" s="962">
        <v>0</v>
      </c>
      <c r="I133" s="926">
        <v>0</v>
      </c>
      <c r="J133" s="925">
        <v>0</v>
      </c>
      <c r="K133" s="926">
        <v>0</v>
      </c>
      <c r="L133" s="925">
        <v>0</v>
      </c>
      <c r="M133" s="926">
        <v>0</v>
      </c>
      <c r="N133" s="925">
        <v>0</v>
      </c>
      <c r="O133" s="926">
        <v>0</v>
      </c>
      <c r="P133" s="925">
        <v>0</v>
      </c>
      <c r="Q133" s="926">
        <v>0</v>
      </c>
      <c r="R133" s="925">
        <v>0</v>
      </c>
      <c r="S133" s="926">
        <v>0</v>
      </c>
      <c r="T133" s="925">
        <v>0</v>
      </c>
      <c r="U133" s="926">
        <v>0</v>
      </c>
      <c r="V133" s="925">
        <v>0</v>
      </c>
      <c r="W133" s="926">
        <v>0</v>
      </c>
      <c r="X133" s="925">
        <v>0</v>
      </c>
      <c r="Y133" s="926">
        <v>0</v>
      </c>
      <c r="Z133" s="925">
        <v>0</v>
      </c>
      <c r="AA133" s="926">
        <v>0</v>
      </c>
      <c r="AB133" s="925">
        <v>0</v>
      </c>
      <c r="AC133" s="926">
        <v>0</v>
      </c>
      <c r="AD133" s="925">
        <v>0</v>
      </c>
      <c r="AE133" s="926">
        <v>0</v>
      </c>
      <c r="AF133" s="927">
        <v>0</v>
      </c>
      <c r="AG133" s="815"/>
      <c r="AH133" s="1155"/>
      <c r="AI133" s="815"/>
      <c r="AJ133" s="924">
        <v>0</v>
      </c>
      <c r="AK133" s="962">
        <v>0</v>
      </c>
      <c r="AL133" s="926">
        <v>0</v>
      </c>
      <c r="AM133" s="925">
        <v>0</v>
      </c>
      <c r="AN133" s="926">
        <v>0</v>
      </c>
      <c r="AO133" s="925">
        <v>0</v>
      </c>
      <c r="AP133" s="926">
        <v>0</v>
      </c>
      <c r="AQ133" s="925">
        <v>0</v>
      </c>
      <c r="AR133" s="926">
        <v>0</v>
      </c>
      <c r="AS133" s="925">
        <v>0</v>
      </c>
      <c r="AT133" s="926">
        <v>0</v>
      </c>
      <c r="AU133" s="925">
        <v>0</v>
      </c>
      <c r="AV133" s="926">
        <v>0</v>
      </c>
      <c r="AW133" s="925">
        <v>0</v>
      </c>
      <c r="AX133" s="926">
        <v>0</v>
      </c>
      <c r="AY133" s="925">
        <v>0</v>
      </c>
      <c r="AZ133" s="926">
        <v>0</v>
      </c>
      <c r="BA133" s="925">
        <v>0</v>
      </c>
      <c r="BB133" s="926">
        <v>0</v>
      </c>
      <c r="BC133" s="925">
        <v>0</v>
      </c>
      <c r="BD133" s="926">
        <v>0</v>
      </c>
      <c r="BE133" s="925">
        <v>0</v>
      </c>
      <c r="BF133" s="926">
        <v>0</v>
      </c>
      <c r="BG133" s="925">
        <v>0</v>
      </c>
      <c r="BH133" s="926">
        <v>0</v>
      </c>
      <c r="BI133" s="927">
        <v>0</v>
      </c>
      <c r="BJ133" s="815"/>
      <c r="BK133" s="1157"/>
      <c r="BL133" s="815"/>
      <c r="BM133" s="1143"/>
      <c r="BN133" s="815"/>
      <c r="BO133" s="924">
        <v>0</v>
      </c>
      <c r="BP133" s="962">
        <v>0</v>
      </c>
      <c r="BQ133" s="926">
        <v>0</v>
      </c>
      <c r="BR133" s="925">
        <v>0</v>
      </c>
      <c r="BS133" s="926">
        <v>0</v>
      </c>
      <c r="BT133" s="925">
        <v>0</v>
      </c>
      <c r="BU133" s="926">
        <v>0</v>
      </c>
      <c r="BV133" s="925">
        <v>0</v>
      </c>
      <c r="BW133" s="926">
        <v>0</v>
      </c>
      <c r="BX133" s="925">
        <v>0</v>
      </c>
      <c r="BY133" s="926">
        <v>0</v>
      </c>
      <c r="BZ133" s="925">
        <v>0</v>
      </c>
      <c r="CA133" s="926">
        <v>0</v>
      </c>
      <c r="CB133" s="925">
        <v>0</v>
      </c>
      <c r="CC133" s="926">
        <v>0</v>
      </c>
      <c r="CD133" s="925">
        <v>0</v>
      </c>
      <c r="CE133" s="926">
        <v>0</v>
      </c>
      <c r="CF133" s="925">
        <v>0</v>
      </c>
      <c r="CG133" s="926">
        <v>0</v>
      </c>
      <c r="CH133" s="925">
        <v>0</v>
      </c>
      <c r="CI133" s="926">
        <v>0</v>
      </c>
      <c r="CJ133" s="925">
        <v>0</v>
      </c>
      <c r="CK133" s="926">
        <v>0</v>
      </c>
      <c r="CL133" s="925">
        <v>0</v>
      </c>
      <c r="CM133" s="926">
        <v>0</v>
      </c>
      <c r="CN133" s="927">
        <v>0</v>
      </c>
      <c r="CO133" s="815"/>
      <c r="CP133" s="1145"/>
      <c r="CQ133" s="815"/>
      <c r="CR133" s="924">
        <v>0</v>
      </c>
      <c r="CS133" s="962">
        <v>0</v>
      </c>
      <c r="CT133" s="926">
        <v>0</v>
      </c>
      <c r="CU133" s="925">
        <v>0</v>
      </c>
      <c r="CV133" s="926">
        <v>0</v>
      </c>
      <c r="CW133" s="925">
        <v>0</v>
      </c>
      <c r="CX133" s="926">
        <v>0</v>
      </c>
      <c r="CY133" s="925">
        <v>0</v>
      </c>
      <c r="CZ133" s="926">
        <v>0</v>
      </c>
      <c r="DA133" s="925">
        <v>0</v>
      </c>
      <c r="DB133" s="926">
        <v>0</v>
      </c>
      <c r="DC133" s="925">
        <v>0</v>
      </c>
      <c r="DD133" s="926">
        <v>0</v>
      </c>
      <c r="DE133" s="925">
        <v>0</v>
      </c>
      <c r="DF133" s="926">
        <v>0</v>
      </c>
      <c r="DG133" s="925">
        <v>0</v>
      </c>
      <c r="DH133" s="926">
        <v>0</v>
      </c>
      <c r="DI133" s="925">
        <v>0</v>
      </c>
      <c r="DJ133" s="926">
        <v>0</v>
      </c>
      <c r="DK133" s="925">
        <v>0</v>
      </c>
      <c r="DL133" s="926">
        <v>0</v>
      </c>
      <c r="DM133" s="925">
        <v>0</v>
      </c>
      <c r="DN133" s="926">
        <v>0</v>
      </c>
      <c r="DO133" s="925">
        <v>0</v>
      </c>
      <c r="DP133" s="926">
        <v>0</v>
      </c>
      <c r="DQ133" s="927">
        <v>0</v>
      </c>
      <c r="DR133" s="815"/>
      <c r="DS133" s="1147"/>
      <c r="DT133" s="815"/>
      <c r="DU133" s="1149"/>
    </row>
    <row r="134" spans="1:125" outlineLevel="1">
      <c r="A134" s="813" t="str">
        <f t="shared" si="1"/>
        <v>124Home Depot Home Appliance Market Uplift Conservation Fund Pilot Program</v>
      </c>
      <c r="C134" s="842">
        <v>124</v>
      </c>
      <c r="D134" s="856" t="s">
        <v>1205</v>
      </c>
      <c r="E134" s="844" t="s">
        <v>1211</v>
      </c>
      <c r="G134" s="845">
        <v>0</v>
      </c>
      <c r="H134" s="958">
        <v>0</v>
      </c>
      <c r="I134" s="847">
        <v>0</v>
      </c>
      <c r="J134" s="846">
        <v>0</v>
      </c>
      <c r="K134" s="847">
        <v>0</v>
      </c>
      <c r="L134" s="846">
        <v>0</v>
      </c>
      <c r="M134" s="847">
        <v>0</v>
      </c>
      <c r="N134" s="846">
        <v>0</v>
      </c>
      <c r="O134" s="847">
        <v>0</v>
      </c>
      <c r="P134" s="846">
        <v>0</v>
      </c>
      <c r="Q134" s="847">
        <v>0</v>
      </c>
      <c r="R134" s="846">
        <v>0</v>
      </c>
      <c r="S134" s="847">
        <v>0</v>
      </c>
      <c r="T134" s="846">
        <v>0</v>
      </c>
      <c r="U134" s="847">
        <v>0</v>
      </c>
      <c r="V134" s="846">
        <v>0</v>
      </c>
      <c r="W134" s="847">
        <v>0</v>
      </c>
      <c r="X134" s="846">
        <v>0</v>
      </c>
      <c r="Y134" s="847">
        <v>0</v>
      </c>
      <c r="Z134" s="846">
        <v>0</v>
      </c>
      <c r="AA134" s="847">
        <v>0</v>
      </c>
      <c r="AB134" s="846">
        <v>0</v>
      </c>
      <c r="AC134" s="847">
        <v>0</v>
      </c>
      <c r="AD134" s="846">
        <v>0</v>
      </c>
      <c r="AE134" s="847">
        <v>0</v>
      </c>
      <c r="AF134" s="848">
        <v>0</v>
      </c>
      <c r="AG134" s="815"/>
      <c r="AH134" s="1155"/>
      <c r="AI134" s="815"/>
      <c r="AJ134" s="845">
        <v>0</v>
      </c>
      <c r="AK134" s="958">
        <v>0</v>
      </c>
      <c r="AL134" s="847">
        <v>0</v>
      </c>
      <c r="AM134" s="846">
        <v>0</v>
      </c>
      <c r="AN134" s="847">
        <v>0</v>
      </c>
      <c r="AO134" s="846">
        <v>0</v>
      </c>
      <c r="AP134" s="847">
        <v>0</v>
      </c>
      <c r="AQ134" s="846">
        <v>0</v>
      </c>
      <c r="AR134" s="847">
        <v>0</v>
      </c>
      <c r="AS134" s="846">
        <v>0</v>
      </c>
      <c r="AT134" s="847">
        <v>0</v>
      </c>
      <c r="AU134" s="846">
        <v>0</v>
      </c>
      <c r="AV134" s="847">
        <v>0</v>
      </c>
      <c r="AW134" s="846">
        <v>0</v>
      </c>
      <c r="AX134" s="847">
        <v>0</v>
      </c>
      <c r="AY134" s="846">
        <v>0</v>
      </c>
      <c r="AZ134" s="847">
        <v>0</v>
      </c>
      <c r="BA134" s="846">
        <v>0</v>
      </c>
      <c r="BB134" s="847">
        <v>0</v>
      </c>
      <c r="BC134" s="846">
        <v>0</v>
      </c>
      <c r="BD134" s="847">
        <v>0</v>
      </c>
      <c r="BE134" s="846">
        <v>0</v>
      </c>
      <c r="BF134" s="847">
        <v>0</v>
      </c>
      <c r="BG134" s="846">
        <v>0</v>
      </c>
      <c r="BH134" s="847">
        <v>0</v>
      </c>
      <c r="BI134" s="848">
        <v>0</v>
      </c>
      <c r="BJ134" s="815"/>
      <c r="BK134" s="1157"/>
      <c r="BL134" s="815"/>
      <c r="BM134" s="1143"/>
      <c r="BN134" s="815"/>
      <c r="BO134" s="845">
        <v>0</v>
      </c>
      <c r="BP134" s="958">
        <v>0</v>
      </c>
      <c r="BQ134" s="847">
        <v>0</v>
      </c>
      <c r="BR134" s="846">
        <v>0</v>
      </c>
      <c r="BS134" s="847">
        <v>0</v>
      </c>
      <c r="BT134" s="846">
        <v>0</v>
      </c>
      <c r="BU134" s="847">
        <v>0</v>
      </c>
      <c r="BV134" s="846">
        <v>0</v>
      </c>
      <c r="BW134" s="847">
        <v>0</v>
      </c>
      <c r="BX134" s="846">
        <v>0</v>
      </c>
      <c r="BY134" s="847">
        <v>0</v>
      </c>
      <c r="BZ134" s="846">
        <v>0</v>
      </c>
      <c r="CA134" s="847">
        <v>0</v>
      </c>
      <c r="CB134" s="846">
        <v>0</v>
      </c>
      <c r="CC134" s="847">
        <v>0</v>
      </c>
      <c r="CD134" s="846">
        <v>0</v>
      </c>
      <c r="CE134" s="847">
        <v>0</v>
      </c>
      <c r="CF134" s="846">
        <v>0</v>
      </c>
      <c r="CG134" s="847">
        <v>0</v>
      </c>
      <c r="CH134" s="846">
        <v>0</v>
      </c>
      <c r="CI134" s="847">
        <v>0</v>
      </c>
      <c r="CJ134" s="846">
        <v>0</v>
      </c>
      <c r="CK134" s="847">
        <v>0</v>
      </c>
      <c r="CL134" s="846">
        <v>0</v>
      </c>
      <c r="CM134" s="847">
        <v>0</v>
      </c>
      <c r="CN134" s="848">
        <v>0</v>
      </c>
      <c r="CO134" s="815"/>
      <c r="CP134" s="1145"/>
      <c r="CQ134" s="815"/>
      <c r="CR134" s="845">
        <v>0</v>
      </c>
      <c r="CS134" s="958">
        <v>0</v>
      </c>
      <c r="CT134" s="847">
        <v>0</v>
      </c>
      <c r="CU134" s="846">
        <v>0</v>
      </c>
      <c r="CV134" s="847">
        <v>0</v>
      </c>
      <c r="CW134" s="846">
        <v>0</v>
      </c>
      <c r="CX134" s="847">
        <v>0</v>
      </c>
      <c r="CY134" s="846">
        <v>0</v>
      </c>
      <c r="CZ134" s="847">
        <v>0</v>
      </c>
      <c r="DA134" s="846">
        <v>0</v>
      </c>
      <c r="DB134" s="847">
        <v>0</v>
      </c>
      <c r="DC134" s="846">
        <v>0</v>
      </c>
      <c r="DD134" s="847">
        <v>0</v>
      </c>
      <c r="DE134" s="846">
        <v>0</v>
      </c>
      <c r="DF134" s="847">
        <v>0</v>
      </c>
      <c r="DG134" s="846">
        <v>0</v>
      </c>
      <c r="DH134" s="847">
        <v>0</v>
      </c>
      <c r="DI134" s="846">
        <v>0</v>
      </c>
      <c r="DJ134" s="847">
        <v>0</v>
      </c>
      <c r="DK134" s="846">
        <v>0</v>
      </c>
      <c r="DL134" s="847">
        <v>0</v>
      </c>
      <c r="DM134" s="846">
        <v>0</v>
      </c>
      <c r="DN134" s="847">
        <v>0</v>
      </c>
      <c r="DO134" s="846">
        <v>0</v>
      </c>
      <c r="DP134" s="847">
        <v>0</v>
      </c>
      <c r="DQ134" s="848">
        <v>0</v>
      </c>
      <c r="DR134" s="815"/>
      <c r="DS134" s="1147"/>
      <c r="DT134" s="815"/>
      <c r="DU134" s="1149"/>
    </row>
    <row r="135" spans="1:125" outlineLevel="1">
      <c r="A135" s="813" t="str">
        <f t="shared" si="1"/>
        <v>125Loblaw P4P Conservation Fund Pilot Program</v>
      </c>
      <c r="C135" s="849">
        <v>125</v>
      </c>
      <c r="D135" s="850" t="s">
        <v>1206</v>
      </c>
      <c r="E135" s="851" t="s">
        <v>1211</v>
      </c>
      <c r="G135" s="857">
        <v>0</v>
      </c>
      <c r="H135" s="959">
        <v>0</v>
      </c>
      <c r="I135" s="859">
        <v>0</v>
      </c>
      <c r="J135" s="858">
        <v>0</v>
      </c>
      <c r="K135" s="859">
        <v>0</v>
      </c>
      <c r="L135" s="858">
        <v>0</v>
      </c>
      <c r="M135" s="859">
        <v>0</v>
      </c>
      <c r="N135" s="858">
        <v>0</v>
      </c>
      <c r="O135" s="859">
        <v>0</v>
      </c>
      <c r="P135" s="858">
        <v>0</v>
      </c>
      <c r="Q135" s="859">
        <v>0</v>
      </c>
      <c r="R135" s="858">
        <v>0</v>
      </c>
      <c r="S135" s="859">
        <v>0</v>
      </c>
      <c r="T135" s="858">
        <v>0</v>
      </c>
      <c r="U135" s="859">
        <v>0</v>
      </c>
      <c r="V135" s="858">
        <v>0</v>
      </c>
      <c r="W135" s="859">
        <v>0</v>
      </c>
      <c r="X135" s="858">
        <v>0</v>
      </c>
      <c r="Y135" s="859">
        <v>0</v>
      </c>
      <c r="Z135" s="858">
        <v>0</v>
      </c>
      <c r="AA135" s="859">
        <v>0</v>
      </c>
      <c r="AB135" s="858">
        <v>0</v>
      </c>
      <c r="AC135" s="859">
        <v>0</v>
      </c>
      <c r="AD135" s="858">
        <v>0</v>
      </c>
      <c r="AE135" s="859">
        <v>0</v>
      </c>
      <c r="AF135" s="860">
        <v>0</v>
      </c>
      <c r="AG135" s="815"/>
      <c r="AH135" s="1155"/>
      <c r="AI135" s="815"/>
      <c r="AJ135" s="857">
        <v>0</v>
      </c>
      <c r="AK135" s="959">
        <v>0</v>
      </c>
      <c r="AL135" s="859">
        <v>0</v>
      </c>
      <c r="AM135" s="858">
        <v>0</v>
      </c>
      <c r="AN135" s="859">
        <v>0</v>
      </c>
      <c r="AO135" s="858">
        <v>0</v>
      </c>
      <c r="AP135" s="859">
        <v>0</v>
      </c>
      <c r="AQ135" s="858">
        <v>0</v>
      </c>
      <c r="AR135" s="859">
        <v>0</v>
      </c>
      <c r="AS135" s="858">
        <v>0</v>
      </c>
      <c r="AT135" s="859">
        <v>0</v>
      </c>
      <c r="AU135" s="858">
        <v>0</v>
      </c>
      <c r="AV135" s="859">
        <v>0</v>
      </c>
      <c r="AW135" s="858">
        <v>0</v>
      </c>
      <c r="AX135" s="859">
        <v>0</v>
      </c>
      <c r="AY135" s="858">
        <v>0</v>
      </c>
      <c r="AZ135" s="859">
        <v>0</v>
      </c>
      <c r="BA135" s="858">
        <v>0</v>
      </c>
      <c r="BB135" s="859">
        <v>0</v>
      </c>
      <c r="BC135" s="858">
        <v>0</v>
      </c>
      <c r="BD135" s="859">
        <v>0</v>
      </c>
      <c r="BE135" s="858">
        <v>0</v>
      </c>
      <c r="BF135" s="859">
        <v>0</v>
      </c>
      <c r="BG135" s="858">
        <v>0</v>
      </c>
      <c r="BH135" s="859">
        <v>0</v>
      </c>
      <c r="BI135" s="860">
        <v>0</v>
      </c>
      <c r="BJ135" s="815"/>
      <c r="BK135" s="1157"/>
      <c r="BL135" s="815"/>
      <c r="BM135" s="1143"/>
      <c r="BN135" s="815"/>
      <c r="BO135" s="857">
        <v>0</v>
      </c>
      <c r="BP135" s="959">
        <v>0</v>
      </c>
      <c r="BQ135" s="859">
        <v>0</v>
      </c>
      <c r="BR135" s="858">
        <v>0</v>
      </c>
      <c r="BS135" s="859">
        <v>0</v>
      </c>
      <c r="BT135" s="858">
        <v>0</v>
      </c>
      <c r="BU135" s="859">
        <v>0</v>
      </c>
      <c r="BV135" s="858">
        <v>0</v>
      </c>
      <c r="BW135" s="859">
        <v>0</v>
      </c>
      <c r="BX135" s="858">
        <v>0</v>
      </c>
      <c r="BY135" s="859">
        <v>0</v>
      </c>
      <c r="BZ135" s="858">
        <v>0</v>
      </c>
      <c r="CA135" s="859">
        <v>0</v>
      </c>
      <c r="CB135" s="858">
        <v>0</v>
      </c>
      <c r="CC135" s="859">
        <v>0</v>
      </c>
      <c r="CD135" s="858">
        <v>0</v>
      </c>
      <c r="CE135" s="859">
        <v>0</v>
      </c>
      <c r="CF135" s="858">
        <v>0</v>
      </c>
      <c r="CG135" s="859">
        <v>0</v>
      </c>
      <c r="CH135" s="858">
        <v>0</v>
      </c>
      <c r="CI135" s="859">
        <v>0</v>
      </c>
      <c r="CJ135" s="858">
        <v>0</v>
      </c>
      <c r="CK135" s="859">
        <v>0</v>
      </c>
      <c r="CL135" s="858">
        <v>0</v>
      </c>
      <c r="CM135" s="859">
        <v>0</v>
      </c>
      <c r="CN135" s="860">
        <v>0</v>
      </c>
      <c r="CO135" s="815"/>
      <c r="CP135" s="1145"/>
      <c r="CQ135" s="815"/>
      <c r="CR135" s="857">
        <v>0</v>
      </c>
      <c r="CS135" s="959">
        <v>0</v>
      </c>
      <c r="CT135" s="859">
        <v>0</v>
      </c>
      <c r="CU135" s="858">
        <v>0</v>
      </c>
      <c r="CV135" s="859">
        <v>0</v>
      </c>
      <c r="CW135" s="858">
        <v>0</v>
      </c>
      <c r="CX135" s="859">
        <v>0</v>
      </c>
      <c r="CY135" s="858">
        <v>0</v>
      </c>
      <c r="CZ135" s="859">
        <v>0</v>
      </c>
      <c r="DA135" s="858">
        <v>0</v>
      </c>
      <c r="DB135" s="859">
        <v>0</v>
      </c>
      <c r="DC135" s="858">
        <v>0</v>
      </c>
      <c r="DD135" s="859">
        <v>0</v>
      </c>
      <c r="DE135" s="858">
        <v>0</v>
      </c>
      <c r="DF135" s="859">
        <v>0</v>
      </c>
      <c r="DG135" s="858">
        <v>0</v>
      </c>
      <c r="DH135" s="859">
        <v>0</v>
      </c>
      <c r="DI135" s="858">
        <v>0</v>
      </c>
      <c r="DJ135" s="859">
        <v>0</v>
      </c>
      <c r="DK135" s="858">
        <v>0</v>
      </c>
      <c r="DL135" s="859">
        <v>0</v>
      </c>
      <c r="DM135" s="858">
        <v>0</v>
      </c>
      <c r="DN135" s="859">
        <v>0</v>
      </c>
      <c r="DO135" s="858">
        <v>0</v>
      </c>
      <c r="DP135" s="859">
        <v>0</v>
      </c>
      <c r="DQ135" s="860">
        <v>0</v>
      </c>
      <c r="DR135" s="815"/>
      <c r="DS135" s="1147"/>
      <c r="DT135" s="815"/>
      <c r="DU135" s="1149"/>
    </row>
    <row r="136" spans="1:125" outlineLevel="1">
      <c r="A136" s="813" t="str">
        <f t="shared" si="1"/>
        <v>126Ontario Clean Water Agency P4P Conservation Fund Pilot Program</v>
      </c>
      <c r="C136" s="842">
        <v>126</v>
      </c>
      <c r="D136" s="856" t="s">
        <v>1207</v>
      </c>
      <c r="E136" s="844" t="s">
        <v>1211</v>
      </c>
      <c r="G136" s="845">
        <v>0</v>
      </c>
      <c r="H136" s="958">
        <v>0</v>
      </c>
      <c r="I136" s="847">
        <v>0</v>
      </c>
      <c r="J136" s="846">
        <v>0</v>
      </c>
      <c r="K136" s="847">
        <v>0</v>
      </c>
      <c r="L136" s="846">
        <v>0</v>
      </c>
      <c r="M136" s="847">
        <v>0</v>
      </c>
      <c r="N136" s="846">
        <v>0</v>
      </c>
      <c r="O136" s="847">
        <v>0</v>
      </c>
      <c r="P136" s="846">
        <v>0</v>
      </c>
      <c r="Q136" s="847">
        <v>0</v>
      </c>
      <c r="R136" s="846">
        <v>0</v>
      </c>
      <c r="S136" s="847">
        <v>0</v>
      </c>
      <c r="T136" s="846">
        <v>0</v>
      </c>
      <c r="U136" s="847">
        <v>0</v>
      </c>
      <c r="V136" s="846">
        <v>0</v>
      </c>
      <c r="W136" s="847">
        <v>0</v>
      </c>
      <c r="X136" s="846">
        <v>0</v>
      </c>
      <c r="Y136" s="847">
        <v>0</v>
      </c>
      <c r="Z136" s="846">
        <v>0</v>
      </c>
      <c r="AA136" s="847">
        <v>0</v>
      </c>
      <c r="AB136" s="846">
        <v>0</v>
      </c>
      <c r="AC136" s="847">
        <v>0</v>
      </c>
      <c r="AD136" s="846">
        <v>0</v>
      </c>
      <c r="AE136" s="847">
        <v>0</v>
      </c>
      <c r="AF136" s="848">
        <v>0</v>
      </c>
      <c r="AG136" s="815"/>
      <c r="AH136" s="1155"/>
      <c r="AI136" s="815"/>
      <c r="AJ136" s="845">
        <v>0</v>
      </c>
      <c r="AK136" s="958">
        <v>0</v>
      </c>
      <c r="AL136" s="847">
        <v>0</v>
      </c>
      <c r="AM136" s="846">
        <v>0</v>
      </c>
      <c r="AN136" s="847">
        <v>0</v>
      </c>
      <c r="AO136" s="846">
        <v>0</v>
      </c>
      <c r="AP136" s="847">
        <v>0</v>
      </c>
      <c r="AQ136" s="846">
        <v>0</v>
      </c>
      <c r="AR136" s="847">
        <v>0</v>
      </c>
      <c r="AS136" s="846">
        <v>0</v>
      </c>
      <c r="AT136" s="847">
        <v>0</v>
      </c>
      <c r="AU136" s="846">
        <v>0</v>
      </c>
      <c r="AV136" s="847">
        <v>0</v>
      </c>
      <c r="AW136" s="846">
        <v>0</v>
      </c>
      <c r="AX136" s="847">
        <v>0</v>
      </c>
      <c r="AY136" s="846">
        <v>0</v>
      </c>
      <c r="AZ136" s="847">
        <v>0</v>
      </c>
      <c r="BA136" s="846">
        <v>0</v>
      </c>
      <c r="BB136" s="847">
        <v>0</v>
      </c>
      <c r="BC136" s="846">
        <v>0</v>
      </c>
      <c r="BD136" s="847">
        <v>0</v>
      </c>
      <c r="BE136" s="846">
        <v>0</v>
      </c>
      <c r="BF136" s="847">
        <v>0</v>
      </c>
      <c r="BG136" s="846">
        <v>0</v>
      </c>
      <c r="BH136" s="847">
        <v>0</v>
      </c>
      <c r="BI136" s="848">
        <v>0</v>
      </c>
      <c r="BJ136" s="815"/>
      <c r="BK136" s="1157"/>
      <c r="BL136" s="815"/>
      <c r="BM136" s="1143"/>
      <c r="BN136" s="815"/>
      <c r="BO136" s="845">
        <v>0</v>
      </c>
      <c r="BP136" s="958">
        <v>0</v>
      </c>
      <c r="BQ136" s="847">
        <v>0</v>
      </c>
      <c r="BR136" s="846">
        <v>0</v>
      </c>
      <c r="BS136" s="847">
        <v>0</v>
      </c>
      <c r="BT136" s="846">
        <v>0</v>
      </c>
      <c r="BU136" s="847">
        <v>0</v>
      </c>
      <c r="BV136" s="846">
        <v>0</v>
      </c>
      <c r="BW136" s="847">
        <v>0</v>
      </c>
      <c r="BX136" s="846">
        <v>0</v>
      </c>
      <c r="BY136" s="847">
        <v>0</v>
      </c>
      <c r="BZ136" s="846">
        <v>0</v>
      </c>
      <c r="CA136" s="847">
        <v>0</v>
      </c>
      <c r="CB136" s="846">
        <v>0</v>
      </c>
      <c r="CC136" s="847">
        <v>0</v>
      </c>
      <c r="CD136" s="846">
        <v>0</v>
      </c>
      <c r="CE136" s="847">
        <v>0</v>
      </c>
      <c r="CF136" s="846">
        <v>0</v>
      </c>
      <c r="CG136" s="847">
        <v>0</v>
      </c>
      <c r="CH136" s="846">
        <v>0</v>
      </c>
      <c r="CI136" s="847">
        <v>0</v>
      </c>
      <c r="CJ136" s="846">
        <v>0</v>
      </c>
      <c r="CK136" s="847">
        <v>0</v>
      </c>
      <c r="CL136" s="846">
        <v>0</v>
      </c>
      <c r="CM136" s="847">
        <v>0</v>
      </c>
      <c r="CN136" s="848">
        <v>0</v>
      </c>
      <c r="CO136" s="815"/>
      <c r="CP136" s="1145"/>
      <c r="CQ136" s="815"/>
      <c r="CR136" s="845">
        <v>0</v>
      </c>
      <c r="CS136" s="958">
        <v>0</v>
      </c>
      <c r="CT136" s="847">
        <v>0</v>
      </c>
      <c r="CU136" s="846">
        <v>0</v>
      </c>
      <c r="CV136" s="847">
        <v>0</v>
      </c>
      <c r="CW136" s="846">
        <v>0</v>
      </c>
      <c r="CX136" s="847">
        <v>0</v>
      </c>
      <c r="CY136" s="846">
        <v>0</v>
      </c>
      <c r="CZ136" s="847">
        <v>0</v>
      </c>
      <c r="DA136" s="846">
        <v>0</v>
      </c>
      <c r="DB136" s="847">
        <v>0</v>
      </c>
      <c r="DC136" s="846">
        <v>0</v>
      </c>
      <c r="DD136" s="847">
        <v>0</v>
      </c>
      <c r="DE136" s="846">
        <v>0</v>
      </c>
      <c r="DF136" s="847">
        <v>0</v>
      </c>
      <c r="DG136" s="846">
        <v>0</v>
      </c>
      <c r="DH136" s="847">
        <v>0</v>
      </c>
      <c r="DI136" s="846">
        <v>0</v>
      </c>
      <c r="DJ136" s="847">
        <v>0</v>
      </c>
      <c r="DK136" s="846">
        <v>0</v>
      </c>
      <c r="DL136" s="847">
        <v>0</v>
      </c>
      <c r="DM136" s="846">
        <v>0</v>
      </c>
      <c r="DN136" s="847">
        <v>0</v>
      </c>
      <c r="DO136" s="846">
        <v>0</v>
      </c>
      <c r="DP136" s="847">
        <v>0</v>
      </c>
      <c r="DQ136" s="848">
        <v>0</v>
      </c>
      <c r="DR136" s="815"/>
      <c r="DS136" s="1147"/>
      <c r="DT136" s="815"/>
      <c r="DU136" s="1149"/>
    </row>
    <row r="137" spans="1:125" outlineLevel="1">
      <c r="A137" s="813" t="str">
        <f t="shared" ref="A137:A200" si="2">C137&amp;D137</f>
        <v>127Strategic Energy Group Conservation Fund Pilot Program</v>
      </c>
      <c r="C137" s="849">
        <v>127</v>
      </c>
      <c r="D137" s="850" t="s">
        <v>1209</v>
      </c>
      <c r="E137" s="851" t="s">
        <v>1211</v>
      </c>
      <c r="G137" s="857">
        <v>0</v>
      </c>
      <c r="H137" s="959">
        <v>0</v>
      </c>
      <c r="I137" s="859">
        <v>0</v>
      </c>
      <c r="J137" s="858">
        <v>0</v>
      </c>
      <c r="K137" s="859">
        <v>0</v>
      </c>
      <c r="L137" s="858">
        <v>0</v>
      </c>
      <c r="M137" s="859">
        <v>0</v>
      </c>
      <c r="N137" s="858">
        <v>0</v>
      </c>
      <c r="O137" s="859">
        <v>0</v>
      </c>
      <c r="P137" s="858">
        <v>0</v>
      </c>
      <c r="Q137" s="859">
        <v>0</v>
      </c>
      <c r="R137" s="858">
        <v>0</v>
      </c>
      <c r="S137" s="859">
        <v>0</v>
      </c>
      <c r="T137" s="858">
        <v>0</v>
      </c>
      <c r="U137" s="859">
        <v>0</v>
      </c>
      <c r="V137" s="858">
        <v>0</v>
      </c>
      <c r="W137" s="859">
        <v>0</v>
      </c>
      <c r="X137" s="858">
        <v>0</v>
      </c>
      <c r="Y137" s="859">
        <v>0</v>
      </c>
      <c r="Z137" s="858">
        <v>0</v>
      </c>
      <c r="AA137" s="859">
        <v>0</v>
      </c>
      <c r="AB137" s="858">
        <v>0</v>
      </c>
      <c r="AC137" s="859">
        <v>0</v>
      </c>
      <c r="AD137" s="858">
        <v>0</v>
      </c>
      <c r="AE137" s="859">
        <v>0</v>
      </c>
      <c r="AF137" s="860">
        <v>0</v>
      </c>
      <c r="AG137" s="815"/>
      <c r="AH137" s="1155"/>
      <c r="AI137" s="815"/>
      <c r="AJ137" s="857">
        <v>0</v>
      </c>
      <c r="AK137" s="959">
        <v>0</v>
      </c>
      <c r="AL137" s="859">
        <v>0</v>
      </c>
      <c r="AM137" s="858">
        <v>0</v>
      </c>
      <c r="AN137" s="859">
        <v>0</v>
      </c>
      <c r="AO137" s="858">
        <v>0</v>
      </c>
      <c r="AP137" s="859">
        <v>0</v>
      </c>
      <c r="AQ137" s="858">
        <v>0</v>
      </c>
      <c r="AR137" s="859">
        <v>0</v>
      </c>
      <c r="AS137" s="858">
        <v>0</v>
      </c>
      <c r="AT137" s="859">
        <v>0</v>
      </c>
      <c r="AU137" s="858">
        <v>0</v>
      </c>
      <c r="AV137" s="859">
        <v>0</v>
      </c>
      <c r="AW137" s="858">
        <v>0</v>
      </c>
      <c r="AX137" s="859">
        <v>0</v>
      </c>
      <c r="AY137" s="858">
        <v>0</v>
      </c>
      <c r="AZ137" s="859">
        <v>0</v>
      </c>
      <c r="BA137" s="858">
        <v>0</v>
      </c>
      <c r="BB137" s="859">
        <v>0</v>
      </c>
      <c r="BC137" s="858">
        <v>0</v>
      </c>
      <c r="BD137" s="859">
        <v>0</v>
      </c>
      <c r="BE137" s="858">
        <v>0</v>
      </c>
      <c r="BF137" s="859">
        <v>0</v>
      </c>
      <c r="BG137" s="858">
        <v>0</v>
      </c>
      <c r="BH137" s="859">
        <v>0</v>
      </c>
      <c r="BI137" s="860">
        <v>0</v>
      </c>
      <c r="BJ137" s="815"/>
      <c r="BK137" s="1157"/>
      <c r="BL137" s="815"/>
      <c r="BM137" s="1143"/>
      <c r="BN137" s="815"/>
      <c r="BO137" s="857">
        <v>0</v>
      </c>
      <c r="BP137" s="959">
        <v>0</v>
      </c>
      <c r="BQ137" s="859">
        <v>0</v>
      </c>
      <c r="BR137" s="858">
        <v>0</v>
      </c>
      <c r="BS137" s="859">
        <v>0</v>
      </c>
      <c r="BT137" s="858">
        <v>0</v>
      </c>
      <c r="BU137" s="859">
        <v>0</v>
      </c>
      <c r="BV137" s="858">
        <v>0</v>
      </c>
      <c r="BW137" s="859">
        <v>0</v>
      </c>
      <c r="BX137" s="858">
        <v>0</v>
      </c>
      <c r="BY137" s="859">
        <v>0</v>
      </c>
      <c r="BZ137" s="858">
        <v>0</v>
      </c>
      <c r="CA137" s="859">
        <v>0</v>
      </c>
      <c r="CB137" s="858">
        <v>0</v>
      </c>
      <c r="CC137" s="859">
        <v>0</v>
      </c>
      <c r="CD137" s="858">
        <v>0</v>
      </c>
      <c r="CE137" s="859">
        <v>0</v>
      </c>
      <c r="CF137" s="858">
        <v>0</v>
      </c>
      <c r="CG137" s="859">
        <v>0</v>
      </c>
      <c r="CH137" s="858">
        <v>0</v>
      </c>
      <c r="CI137" s="859">
        <v>0</v>
      </c>
      <c r="CJ137" s="858">
        <v>0</v>
      </c>
      <c r="CK137" s="859">
        <v>0</v>
      </c>
      <c r="CL137" s="858">
        <v>0</v>
      </c>
      <c r="CM137" s="859">
        <v>0</v>
      </c>
      <c r="CN137" s="860">
        <v>0</v>
      </c>
      <c r="CO137" s="815"/>
      <c r="CP137" s="1145"/>
      <c r="CQ137" s="815"/>
      <c r="CR137" s="857">
        <v>0</v>
      </c>
      <c r="CS137" s="959">
        <v>0</v>
      </c>
      <c r="CT137" s="859">
        <v>0</v>
      </c>
      <c r="CU137" s="858">
        <v>0</v>
      </c>
      <c r="CV137" s="859">
        <v>0</v>
      </c>
      <c r="CW137" s="858">
        <v>0</v>
      </c>
      <c r="CX137" s="859">
        <v>0</v>
      </c>
      <c r="CY137" s="858">
        <v>0</v>
      </c>
      <c r="CZ137" s="859">
        <v>0</v>
      </c>
      <c r="DA137" s="858">
        <v>0</v>
      </c>
      <c r="DB137" s="859">
        <v>0</v>
      </c>
      <c r="DC137" s="858">
        <v>0</v>
      </c>
      <c r="DD137" s="859">
        <v>0</v>
      </c>
      <c r="DE137" s="858">
        <v>0</v>
      </c>
      <c r="DF137" s="859">
        <v>0</v>
      </c>
      <c r="DG137" s="858">
        <v>0</v>
      </c>
      <c r="DH137" s="859">
        <v>0</v>
      </c>
      <c r="DI137" s="858">
        <v>0</v>
      </c>
      <c r="DJ137" s="859">
        <v>0</v>
      </c>
      <c r="DK137" s="858">
        <v>0</v>
      </c>
      <c r="DL137" s="859">
        <v>0</v>
      </c>
      <c r="DM137" s="858">
        <v>0</v>
      </c>
      <c r="DN137" s="859">
        <v>0</v>
      </c>
      <c r="DO137" s="858">
        <v>0</v>
      </c>
      <c r="DP137" s="859">
        <v>0</v>
      </c>
      <c r="DQ137" s="860">
        <v>0</v>
      </c>
      <c r="DR137" s="815"/>
      <c r="DS137" s="1147"/>
      <c r="DT137" s="815"/>
      <c r="DU137" s="1149"/>
    </row>
    <row r="138" spans="1:125" outlineLevel="1">
      <c r="A138" s="813" t="str">
        <f t="shared" si="2"/>
        <v>128Social Benchmarking Conservation Fund Pilot Program</v>
      </c>
      <c r="C138" s="867">
        <v>128</v>
      </c>
      <c r="D138" s="921" t="s">
        <v>1208</v>
      </c>
      <c r="E138" s="869" t="s">
        <v>1211</v>
      </c>
      <c r="G138" s="928">
        <v>0</v>
      </c>
      <c r="H138" s="960">
        <v>0</v>
      </c>
      <c r="I138" s="930">
        <v>0</v>
      </c>
      <c r="J138" s="929">
        <v>0</v>
      </c>
      <c r="K138" s="930">
        <v>0</v>
      </c>
      <c r="L138" s="929">
        <v>0</v>
      </c>
      <c r="M138" s="930">
        <v>0</v>
      </c>
      <c r="N138" s="929">
        <v>0</v>
      </c>
      <c r="O138" s="930">
        <v>0</v>
      </c>
      <c r="P138" s="929">
        <v>0</v>
      </c>
      <c r="Q138" s="930">
        <v>0</v>
      </c>
      <c r="R138" s="929">
        <v>0</v>
      </c>
      <c r="S138" s="930">
        <v>0</v>
      </c>
      <c r="T138" s="929">
        <v>0</v>
      </c>
      <c r="U138" s="930">
        <v>0</v>
      </c>
      <c r="V138" s="929">
        <v>0</v>
      </c>
      <c r="W138" s="930">
        <v>0</v>
      </c>
      <c r="X138" s="929">
        <v>0</v>
      </c>
      <c r="Y138" s="930">
        <v>0</v>
      </c>
      <c r="Z138" s="929">
        <v>0</v>
      </c>
      <c r="AA138" s="930">
        <v>0</v>
      </c>
      <c r="AB138" s="929">
        <v>0</v>
      </c>
      <c r="AC138" s="930">
        <v>0</v>
      </c>
      <c r="AD138" s="929">
        <v>0</v>
      </c>
      <c r="AE138" s="930">
        <v>0</v>
      </c>
      <c r="AF138" s="931">
        <v>0</v>
      </c>
      <c r="AG138" s="815"/>
      <c r="AH138" s="1155"/>
      <c r="AI138" s="815"/>
      <c r="AJ138" s="928">
        <v>0</v>
      </c>
      <c r="AK138" s="960">
        <v>0</v>
      </c>
      <c r="AL138" s="930">
        <v>0</v>
      </c>
      <c r="AM138" s="929">
        <v>0</v>
      </c>
      <c r="AN138" s="930">
        <v>0</v>
      </c>
      <c r="AO138" s="929">
        <v>0</v>
      </c>
      <c r="AP138" s="930">
        <v>0</v>
      </c>
      <c r="AQ138" s="929">
        <v>0</v>
      </c>
      <c r="AR138" s="930">
        <v>0</v>
      </c>
      <c r="AS138" s="929">
        <v>0</v>
      </c>
      <c r="AT138" s="930">
        <v>0</v>
      </c>
      <c r="AU138" s="929">
        <v>0</v>
      </c>
      <c r="AV138" s="930">
        <v>0</v>
      </c>
      <c r="AW138" s="929">
        <v>0</v>
      </c>
      <c r="AX138" s="930">
        <v>0</v>
      </c>
      <c r="AY138" s="929">
        <v>0</v>
      </c>
      <c r="AZ138" s="930">
        <v>0</v>
      </c>
      <c r="BA138" s="929">
        <v>0</v>
      </c>
      <c r="BB138" s="930">
        <v>0</v>
      </c>
      <c r="BC138" s="929">
        <v>0</v>
      </c>
      <c r="BD138" s="930">
        <v>0</v>
      </c>
      <c r="BE138" s="929">
        <v>0</v>
      </c>
      <c r="BF138" s="930">
        <v>0</v>
      </c>
      <c r="BG138" s="929">
        <v>0</v>
      </c>
      <c r="BH138" s="930">
        <v>0</v>
      </c>
      <c r="BI138" s="931">
        <v>0</v>
      </c>
      <c r="BJ138" s="815"/>
      <c r="BK138" s="1157"/>
      <c r="BL138" s="815"/>
      <c r="BM138" s="1143"/>
      <c r="BN138" s="815"/>
      <c r="BO138" s="928">
        <v>0</v>
      </c>
      <c r="BP138" s="960">
        <v>0</v>
      </c>
      <c r="BQ138" s="930">
        <v>0</v>
      </c>
      <c r="BR138" s="929">
        <v>0</v>
      </c>
      <c r="BS138" s="930">
        <v>0</v>
      </c>
      <c r="BT138" s="929">
        <v>0</v>
      </c>
      <c r="BU138" s="930">
        <v>0</v>
      </c>
      <c r="BV138" s="929">
        <v>0</v>
      </c>
      <c r="BW138" s="930">
        <v>0</v>
      </c>
      <c r="BX138" s="929">
        <v>0</v>
      </c>
      <c r="BY138" s="930">
        <v>0</v>
      </c>
      <c r="BZ138" s="929">
        <v>0</v>
      </c>
      <c r="CA138" s="930">
        <v>0</v>
      </c>
      <c r="CB138" s="929">
        <v>0</v>
      </c>
      <c r="CC138" s="930">
        <v>0</v>
      </c>
      <c r="CD138" s="929">
        <v>0</v>
      </c>
      <c r="CE138" s="930">
        <v>0</v>
      </c>
      <c r="CF138" s="929">
        <v>0</v>
      </c>
      <c r="CG138" s="930">
        <v>0</v>
      </c>
      <c r="CH138" s="929">
        <v>0</v>
      </c>
      <c r="CI138" s="930">
        <v>0</v>
      </c>
      <c r="CJ138" s="929">
        <v>0</v>
      </c>
      <c r="CK138" s="930">
        <v>0</v>
      </c>
      <c r="CL138" s="929">
        <v>0</v>
      </c>
      <c r="CM138" s="930">
        <v>0</v>
      </c>
      <c r="CN138" s="931">
        <v>0</v>
      </c>
      <c r="CO138" s="815"/>
      <c r="CP138" s="1145"/>
      <c r="CQ138" s="815"/>
      <c r="CR138" s="928">
        <v>0</v>
      </c>
      <c r="CS138" s="960">
        <v>0</v>
      </c>
      <c r="CT138" s="930">
        <v>0</v>
      </c>
      <c r="CU138" s="929">
        <v>0</v>
      </c>
      <c r="CV138" s="930">
        <v>0</v>
      </c>
      <c r="CW138" s="929">
        <v>0</v>
      </c>
      <c r="CX138" s="930">
        <v>0</v>
      </c>
      <c r="CY138" s="929">
        <v>0</v>
      </c>
      <c r="CZ138" s="930">
        <v>0</v>
      </c>
      <c r="DA138" s="929">
        <v>0</v>
      </c>
      <c r="DB138" s="930">
        <v>0</v>
      </c>
      <c r="DC138" s="929">
        <v>0</v>
      </c>
      <c r="DD138" s="930">
        <v>0</v>
      </c>
      <c r="DE138" s="929">
        <v>0</v>
      </c>
      <c r="DF138" s="930">
        <v>0</v>
      </c>
      <c r="DG138" s="929">
        <v>0</v>
      </c>
      <c r="DH138" s="930">
        <v>0</v>
      </c>
      <c r="DI138" s="929">
        <v>0</v>
      </c>
      <c r="DJ138" s="930">
        <v>0</v>
      </c>
      <c r="DK138" s="929">
        <v>0</v>
      </c>
      <c r="DL138" s="930">
        <v>0</v>
      </c>
      <c r="DM138" s="929">
        <v>0</v>
      </c>
      <c r="DN138" s="930">
        <v>0</v>
      </c>
      <c r="DO138" s="929">
        <v>0</v>
      </c>
      <c r="DP138" s="930">
        <v>0</v>
      </c>
      <c r="DQ138" s="931">
        <v>0</v>
      </c>
      <c r="DR138" s="815"/>
      <c r="DS138" s="1147"/>
      <c r="DT138" s="815"/>
      <c r="DU138" s="1149"/>
    </row>
    <row r="139" spans="1:125" outlineLevel="1">
      <c r="A139" s="813" t="str">
        <f t="shared" si="2"/>
        <v>129Appliance Retirement Initiative</v>
      </c>
      <c r="C139" s="835">
        <v>129</v>
      </c>
      <c r="D139" s="836" t="s">
        <v>97</v>
      </c>
      <c r="E139" s="837" t="s">
        <v>1211</v>
      </c>
      <c r="G139" s="838">
        <v>0</v>
      </c>
      <c r="H139" s="957">
        <v>0</v>
      </c>
      <c r="I139" s="840">
        <v>0</v>
      </c>
      <c r="J139" s="839">
        <v>0</v>
      </c>
      <c r="K139" s="840">
        <v>0</v>
      </c>
      <c r="L139" s="839">
        <v>0</v>
      </c>
      <c r="M139" s="840">
        <v>0</v>
      </c>
      <c r="N139" s="839">
        <v>0</v>
      </c>
      <c r="O139" s="840">
        <v>0</v>
      </c>
      <c r="P139" s="839">
        <v>0</v>
      </c>
      <c r="Q139" s="840">
        <v>0</v>
      </c>
      <c r="R139" s="839">
        <v>0</v>
      </c>
      <c r="S139" s="840">
        <v>0</v>
      </c>
      <c r="T139" s="839">
        <v>0</v>
      </c>
      <c r="U139" s="840">
        <v>0</v>
      </c>
      <c r="V139" s="839">
        <v>0</v>
      </c>
      <c r="W139" s="840">
        <v>0</v>
      </c>
      <c r="X139" s="839">
        <v>0</v>
      </c>
      <c r="Y139" s="840">
        <v>0</v>
      </c>
      <c r="Z139" s="839">
        <v>0</v>
      </c>
      <c r="AA139" s="840">
        <v>0</v>
      </c>
      <c r="AB139" s="839">
        <v>0</v>
      </c>
      <c r="AC139" s="840">
        <v>0</v>
      </c>
      <c r="AD139" s="839">
        <v>0</v>
      </c>
      <c r="AE139" s="840">
        <v>0</v>
      </c>
      <c r="AF139" s="841">
        <v>0</v>
      </c>
      <c r="AG139" s="815"/>
      <c r="AH139" s="1155"/>
      <c r="AI139" s="815"/>
      <c r="AJ139" s="838">
        <v>0</v>
      </c>
      <c r="AK139" s="957">
        <v>0</v>
      </c>
      <c r="AL139" s="840">
        <v>0</v>
      </c>
      <c r="AM139" s="839">
        <v>0</v>
      </c>
      <c r="AN139" s="840">
        <v>0</v>
      </c>
      <c r="AO139" s="839">
        <v>0</v>
      </c>
      <c r="AP139" s="840">
        <v>0</v>
      </c>
      <c r="AQ139" s="839">
        <v>0</v>
      </c>
      <c r="AR139" s="840">
        <v>0</v>
      </c>
      <c r="AS139" s="839">
        <v>0</v>
      </c>
      <c r="AT139" s="840">
        <v>0</v>
      </c>
      <c r="AU139" s="839">
        <v>0</v>
      </c>
      <c r="AV139" s="840">
        <v>0</v>
      </c>
      <c r="AW139" s="839">
        <v>0</v>
      </c>
      <c r="AX139" s="840">
        <v>0</v>
      </c>
      <c r="AY139" s="839">
        <v>0</v>
      </c>
      <c r="AZ139" s="840">
        <v>0</v>
      </c>
      <c r="BA139" s="839">
        <v>0</v>
      </c>
      <c r="BB139" s="840">
        <v>0</v>
      </c>
      <c r="BC139" s="839">
        <v>0</v>
      </c>
      <c r="BD139" s="840">
        <v>0</v>
      </c>
      <c r="BE139" s="839">
        <v>0</v>
      </c>
      <c r="BF139" s="840">
        <v>0</v>
      </c>
      <c r="BG139" s="839">
        <v>0</v>
      </c>
      <c r="BH139" s="840">
        <v>0</v>
      </c>
      <c r="BI139" s="841">
        <v>0</v>
      </c>
      <c r="BJ139" s="815"/>
      <c r="BK139" s="1157"/>
      <c r="BL139" s="815"/>
      <c r="BM139" s="1143"/>
      <c r="BN139" s="815"/>
      <c r="BO139" s="838">
        <v>0</v>
      </c>
      <c r="BP139" s="957">
        <v>0</v>
      </c>
      <c r="BQ139" s="840">
        <v>0</v>
      </c>
      <c r="BR139" s="839">
        <v>0</v>
      </c>
      <c r="BS139" s="840">
        <v>0</v>
      </c>
      <c r="BT139" s="839">
        <v>0</v>
      </c>
      <c r="BU139" s="840">
        <v>0</v>
      </c>
      <c r="BV139" s="839">
        <v>0</v>
      </c>
      <c r="BW139" s="840">
        <v>0</v>
      </c>
      <c r="BX139" s="839">
        <v>0</v>
      </c>
      <c r="BY139" s="840">
        <v>0</v>
      </c>
      <c r="BZ139" s="839">
        <v>0</v>
      </c>
      <c r="CA139" s="840">
        <v>0</v>
      </c>
      <c r="CB139" s="839">
        <v>0</v>
      </c>
      <c r="CC139" s="840">
        <v>0</v>
      </c>
      <c r="CD139" s="839">
        <v>0</v>
      </c>
      <c r="CE139" s="840">
        <v>0</v>
      </c>
      <c r="CF139" s="839">
        <v>0</v>
      </c>
      <c r="CG139" s="840">
        <v>0</v>
      </c>
      <c r="CH139" s="839">
        <v>0</v>
      </c>
      <c r="CI139" s="840">
        <v>0</v>
      </c>
      <c r="CJ139" s="839">
        <v>0</v>
      </c>
      <c r="CK139" s="840">
        <v>0</v>
      </c>
      <c r="CL139" s="839">
        <v>0</v>
      </c>
      <c r="CM139" s="840">
        <v>0</v>
      </c>
      <c r="CN139" s="841">
        <v>0</v>
      </c>
      <c r="CO139" s="815"/>
      <c r="CP139" s="1145"/>
      <c r="CQ139" s="815"/>
      <c r="CR139" s="838">
        <v>0</v>
      </c>
      <c r="CS139" s="957">
        <v>0</v>
      </c>
      <c r="CT139" s="840">
        <v>0</v>
      </c>
      <c r="CU139" s="839">
        <v>0</v>
      </c>
      <c r="CV139" s="840">
        <v>0</v>
      </c>
      <c r="CW139" s="839">
        <v>0</v>
      </c>
      <c r="CX139" s="840">
        <v>0</v>
      </c>
      <c r="CY139" s="839">
        <v>0</v>
      </c>
      <c r="CZ139" s="840">
        <v>0</v>
      </c>
      <c r="DA139" s="839">
        <v>0</v>
      </c>
      <c r="DB139" s="840">
        <v>0</v>
      </c>
      <c r="DC139" s="839">
        <v>0</v>
      </c>
      <c r="DD139" s="840">
        <v>0</v>
      </c>
      <c r="DE139" s="839">
        <v>0</v>
      </c>
      <c r="DF139" s="840">
        <v>0</v>
      </c>
      <c r="DG139" s="839">
        <v>0</v>
      </c>
      <c r="DH139" s="840">
        <v>0</v>
      </c>
      <c r="DI139" s="839">
        <v>0</v>
      </c>
      <c r="DJ139" s="840">
        <v>0</v>
      </c>
      <c r="DK139" s="839">
        <v>0</v>
      </c>
      <c r="DL139" s="840">
        <v>0</v>
      </c>
      <c r="DM139" s="839">
        <v>0</v>
      </c>
      <c r="DN139" s="840">
        <v>0</v>
      </c>
      <c r="DO139" s="839">
        <v>0</v>
      </c>
      <c r="DP139" s="840">
        <v>0</v>
      </c>
      <c r="DQ139" s="841">
        <v>0</v>
      </c>
      <c r="DR139" s="815"/>
      <c r="DS139" s="1147"/>
      <c r="DT139" s="815"/>
      <c r="DU139" s="1149"/>
    </row>
    <row r="140" spans="1:125" outlineLevel="1">
      <c r="A140" s="813" t="str">
        <f t="shared" si="2"/>
        <v>130Coupon Initiative</v>
      </c>
      <c r="C140" s="842">
        <v>130</v>
      </c>
      <c r="D140" s="856" t="s">
        <v>95</v>
      </c>
      <c r="E140" s="844" t="s">
        <v>1211</v>
      </c>
      <c r="G140" s="845">
        <v>2572</v>
      </c>
      <c r="H140" s="958">
        <v>2540</v>
      </c>
      <c r="I140" s="847">
        <v>2540</v>
      </c>
      <c r="J140" s="846">
        <v>2540</v>
      </c>
      <c r="K140" s="847">
        <v>2540</v>
      </c>
      <c r="L140" s="846">
        <v>2540</v>
      </c>
      <c r="M140" s="847">
        <v>2540</v>
      </c>
      <c r="N140" s="846">
        <v>2539</v>
      </c>
      <c r="O140" s="847">
        <v>2539</v>
      </c>
      <c r="P140" s="846">
        <v>2539</v>
      </c>
      <c r="Q140" s="847">
        <v>2518</v>
      </c>
      <c r="R140" s="846">
        <v>2517</v>
      </c>
      <c r="S140" s="847">
        <v>2517</v>
      </c>
      <c r="T140" s="846">
        <v>2512</v>
      </c>
      <c r="U140" s="847">
        <v>2512</v>
      </c>
      <c r="V140" s="846">
        <v>2511</v>
      </c>
      <c r="W140" s="847">
        <v>927</v>
      </c>
      <c r="X140" s="846">
        <v>927</v>
      </c>
      <c r="Y140" s="847">
        <v>927</v>
      </c>
      <c r="Z140" s="846">
        <v>927</v>
      </c>
      <c r="AA140" s="847">
        <v>0</v>
      </c>
      <c r="AB140" s="846">
        <v>0</v>
      </c>
      <c r="AC140" s="847">
        <v>0</v>
      </c>
      <c r="AD140" s="846">
        <v>0</v>
      </c>
      <c r="AE140" s="847">
        <v>0</v>
      </c>
      <c r="AF140" s="848">
        <v>0</v>
      </c>
      <c r="AG140" s="815"/>
      <c r="AH140" s="1155"/>
      <c r="AI140" s="815"/>
      <c r="AJ140" s="845">
        <v>0</v>
      </c>
      <c r="AK140" s="958">
        <v>0</v>
      </c>
      <c r="AL140" s="847">
        <v>0</v>
      </c>
      <c r="AM140" s="846">
        <v>0</v>
      </c>
      <c r="AN140" s="847">
        <v>0</v>
      </c>
      <c r="AO140" s="846">
        <v>0</v>
      </c>
      <c r="AP140" s="847">
        <v>0</v>
      </c>
      <c r="AQ140" s="846">
        <v>0</v>
      </c>
      <c r="AR140" s="847">
        <v>0</v>
      </c>
      <c r="AS140" s="846">
        <v>0</v>
      </c>
      <c r="AT140" s="847">
        <v>0</v>
      </c>
      <c r="AU140" s="846">
        <v>0</v>
      </c>
      <c r="AV140" s="847">
        <v>0</v>
      </c>
      <c r="AW140" s="846">
        <v>0</v>
      </c>
      <c r="AX140" s="847">
        <v>0</v>
      </c>
      <c r="AY140" s="846">
        <v>0</v>
      </c>
      <c r="AZ140" s="847">
        <v>0</v>
      </c>
      <c r="BA140" s="846">
        <v>0</v>
      </c>
      <c r="BB140" s="847">
        <v>0</v>
      </c>
      <c r="BC140" s="846">
        <v>0</v>
      </c>
      <c r="BD140" s="847">
        <v>0</v>
      </c>
      <c r="BE140" s="846">
        <v>0</v>
      </c>
      <c r="BF140" s="847">
        <v>0</v>
      </c>
      <c r="BG140" s="846">
        <v>0</v>
      </c>
      <c r="BH140" s="847">
        <v>0</v>
      </c>
      <c r="BI140" s="848">
        <v>0</v>
      </c>
      <c r="BJ140" s="815"/>
      <c r="BK140" s="1157"/>
      <c r="BL140" s="815"/>
      <c r="BM140" s="1143"/>
      <c r="BN140" s="815"/>
      <c r="BO140" s="845">
        <v>4477</v>
      </c>
      <c r="BP140" s="958">
        <v>4422</v>
      </c>
      <c r="BQ140" s="847">
        <v>4422</v>
      </c>
      <c r="BR140" s="846">
        <v>4422</v>
      </c>
      <c r="BS140" s="847">
        <v>4422</v>
      </c>
      <c r="BT140" s="846">
        <v>4422</v>
      </c>
      <c r="BU140" s="847">
        <v>4422</v>
      </c>
      <c r="BV140" s="846">
        <v>4420</v>
      </c>
      <c r="BW140" s="847">
        <v>4420</v>
      </c>
      <c r="BX140" s="846">
        <v>4420</v>
      </c>
      <c r="BY140" s="847">
        <v>4383</v>
      </c>
      <c r="BZ140" s="846">
        <v>4382</v>
      </c>
      <c r="CA140" s="847">
        <v>4382</v>
      </c>
      <c r="CB140" s="846">
        <v>4373</v>
      </c>
      <c r="CC140" s="847">
        <v>4373</v>
      </c>
      <c r="CD140" s="846">
        <v>4371</v>
      </c>
      <c r="CE140" s="847">
        <v>1613</v>
      </c>
      <c r="CF140" s="846">
        <v>1613</v>
      </c>
      <c r="CG140" s="847">
        <v>1613</v>
      </c>
      <c r="CH140" s="846">
        <v>1613</v>
      </c>
      <c r="CI140" s="847">
        <v>0</v>
      </c>
      <c r="CJ140" s="846">
        <v>0</v>
      </c>
      <c r="CK140" s="847">
        <v>0</v>
      </c>
      <c r="CL140" s="846">
        <v>0</v>
      </c>
      <c r="CM140" s="847">
        <v>0</v>
      </c>
      <c r="CN140" s="848">
        <v>0</v>
      </c>
      <c r="CO140" s="815"/>
      <c r="CP140" s="1145"/>
      <c r="CQ140" s="815"/>
      <c r="CR140" s="845">
        <v>0</v>
      </c>
      <c r="CS140" s="958">
        <v>0</v>
      </c>
      <c r="CT140" s="847">
        <v>0</v>
      </c>
      <c r="CU140" s="846">
        <v>0</v>
      </c>
      <c r="CV140" s="847">
        <v>0</v>
      </c>
      <c r="CW140" s="846">
        <v>0</v>
      </c>
      <c r="CX140" s="847">
        <v>0</v>
      </c>
      <c r="CY140" s="846">
        <v>0</v>
      </c>
      <c r="CZ140" s="847">
        <v>0</v>
      </c>
      <c r="DA140" s="846">
        <v>0</v>
      </c>
      <c r="DB140" s="847">
        <v>0</v>
      </c>
      <c r="DC140" s="846">
        <v>0</v>
      </c>
      <c r="DD140" s="847">
        <v>0</v>
      </c>
      <c r="DE140" s="846">
        <v>0</v>
      </c>
      <c r="DF140" s="847">
        <v>0</v>
      </c>
      <c r="DG140" s="846">
        <v>0</v>
      </c>
      <c r="DH140" s="847">
        <v>0</v>
      </c>
      <c r="DI140" s="846">
        <v>0</v>
      </c>
      <c r="DJ140" s="847">
        <v>0</v>
      </c>
      <c r="DK140" s="846">
        <v>0</v>
      </c>
      <c r="DL140" s="847">
        <v>0</v>
      </c>
      <c r="DM140" s="846">
        <v>0</v>
      </c>
      <c r="DN140" s="847">
        <v>0</v>
      </c>
      <c r="DO140" s="846">
        <v>0</v>
      </c>
      <c r="DP140" s="847">
        <v>0</v>
      </c>
      <c r="DQ140" s="848">
        <v>0</v>
      </c>
      <c r="DR140" s="815"/>
      <c r="DS140" s="1147"/>
      <c r="DT140" s="815"/>
      <c r="DU140" s="1149"/>
    </row>
    <row r="141" spans="1:125" outlineLevel="1">
      <c r="A141" s="813" t="str">
        <f t="shared" si="2"/>
        <v>131Bi-Annual Retailer Event Initiative</v>
      </c>
      <c r="C141" s="849">
        <v>131</v>
      </c>
      <c r="D141" s="850" t="s">
        <v>96</v>
      </c>
      <c r="E141" s="851" t="s">
        <v>1211</v>
      </c>
      <c r="G141" s="857">
        <v>828</v>
      </c>
      <c r="H141" s="959">
        <v>821</v>
      </c>
      <c r="I141" s="859">
        <v>821</v>
      </c>
      <c r="J141" s="858">
        <v>821</v>
      </c>
      <c r="K141" s="859">
        <v>821</v>
      </c>
      <c r="L141" s="858">
        <v>821</v>
      </c>
      <c r="M141" s="859">
        <v>821</v>
      </c>
      <c r="N141" s="858">
        <v>821</v>
      </c>
      <c r="O141" s="859">
        <v>821</v>
      </c>
      <c r="P141" s="858">
        <v>821</v>
      </c>
      <c r="Q141" s="859">
        <v>704</v>
      </c>
      <c r="R141" s="858">
        <v>704</v>
      </c>
      <c r="S141" s="859">
        <v>704</v>
      </c>
      <c r="T141" s="858">
        <v>697</v>
      </c>
      <c r="U141" s="859">
        <v>697</v>
      </c>
      <c r="V141" s="858">
        <v>696</v>
      </c>
      <c r="W141" s="859">
        <v>223</v>
      </c>
      <c r="X141" s="858">
        <v>223</v>
      </c>
      <c r="Y141" s="859">
        <v>223</v>
      </c>
      <c r="Z141" s="858">
        <v>223</v>
      </c>
      <c r="AA141" s="859">
        <v>0</v>
      </c>
      <c r="AB141" s="858">
        <v>0</v>
      </c>
      <c r="AC141" s="859">
        <v>0</v>
      </c>
      <c r="AD141" s="858">
        <v>0</v>
      </c>
      <c r="AE141" s="859">
        <v>0</v>
      </c>
      <c r="AF141" s="860">
        <v>0</v>
      </c>
      <c r="AG141" s="815"/>
      <c r="AH141" s="1155"/>
      <c r="AI141" s="815"/>
      <c r="AJ141" s="857">
        <v>0</v>
      </c>
      <c r="AK141" s="959">
        <v>0</v>
      </c>
      <c r="AL141" s="859">
        <v>0</v>
      </c>
      <c r="AM141" s="858">
        <v>0</v>
      </c>
      <c r="AN141" s="859">
        <v>0</v>
      </c>
      <c r="AO141" s="858">
        <v>0</v>
      </c>
      <c r="AP141" s="859">
        <v>0</v>
      </c>
      <c r="AQ141" s="858">
        <v>0</v>
      </c>
      <c r="AR141" s="859">
        <v>0</v>
      </c>
      <c r="AS141" s="858">
        <v>0</v>
      </c>
      <c r="AT141" s="859">
        <v>0</v>
      </c>
      <c r="AU141" s="858">
        <v>0</v>
      </c>
      <c r="AV141" s="859">
        <v>0</v>
      </c>
      <c r="AW141" s="858">
        <v>0</v>
      </c>
      <c r="AX141" s="859">
        <v>0</v>
      </c>
      <c r="AY141" s="858">
        <v>0</v>
      </c>
      <c r="AZ141" s="859">
        <v>0</v>
      </c>
      <c r="BA141" s="858">
        <v>0</v>
      </c>
      <c r="BB141" s="859">
        <v>0</v>
      </c>
      <c r="BC141" s="858">
        <v>0</v>
      </c>
      <c r="BD141" s="859">
        <v>0</v>
      </c>
      <c r="BE141" s="858">
        <v>0</v>
      </c>
      <c r="BF141" s="859">
        <v>0</v>
      </c>
      <c r="BG141" s="858">
        <v>0</v>
      </c>
      <c r="BH141" s="859">
        <v>0</v>
      </c>
      <c r="BI141" s="860">
        <v>0</v>
      </c>
      <c r="BJ141" s="815"/>
      <c r="BK141" s="1157"/>
      <c r="BL141" s="815"/>
      <c r="BM141" s="1143"/>
      <c r="BN141" s="815"/>
      <c r="BO141" s="857">
        <v>1441</v>
      </c>
      <c r="BP141" s="959">
        <v>1429</v>
      </c>
      <c r="BQ141" s="859">
        <v>1429</v>
      </c>
      <c r="BR141" s="858">
        <v>1429</v>
      </c>
      <c r="BS141" s="859">
        <v>1429</v>
      </c>
      <c r="BT141" s="858">
        <v>1429</v>
      </c>
      <c r="BU141" s="859">
        <v>1429</v>
      </c>
      <c r="BV141" s="858">
        <v>1428</v>
      </c>
      <c r="BW141" s="859">
        <v>1428</v>
      </c>
      <c r="BX141" s="858">
        <v>1428</v>
      </c>
      <c r="BY141" s="859">
        <v>1226</v>
      </c>
      <c r="BZ141" s="858">
        <v>1226</v>
      </c>
      <c r="CA141" s="859">
        <v>1226</v>
      </c>
      <c r="CB141" s="858">
        <v>1213</v>
      </c>
      <c r="CC141" s="859">
        <v>1213</v>
      </c>
      <c r="CD141" s="858">
        <v>1212</v>
      </c>
      <c r="CE141" s="859">
        <v>388</v>
      </c>
      <c r="CF141" s="858">
        <v>388</v>
      </c>
      <c r="CG141" s="859">
        <v>388</v>
      </c>
      <c r="CH141" s="858">
        <v>388</v>
      </c>
      <c r="CI141" s="859">
        <v>0</v>
      </c>
      <c r="CJ141" s="858">
        <v>0</v>
      </c>
      <c r="CK141" s="859">
        <v>0</v>
      </c>
      <c r="CL141" s="858">
        <v>0</v>
      </c>
      <c r="CM141" s="859">
        <v>0</v>
      </c>
      <c r="CN141" s="860">
        <v>0</v>
      </c>
      <c r="CO141" s="815"/>
      <c r="CP141" s="1145"/>
      <c r="CQ141" s="815"/>
      <c r="CR141" s="857">
        <v>0</v>
      </c>
      <c r="CS141" s="959">
        <v>0</v>
      </c>
      <c r="CT141" s="859">
        <v>0</v>
      </c>
      <c r="CU141" s="858">
        <v>0</v>
      </c>
      <c r="CV141" s="859">
        <v>0</v>
      </c>
      <c r="CW141" s="858">
        <v>0</v>
      </c>
      <c r="CX141" s="859">
        <v>0</v>
      </c>
      <c r="CY141" s="858">
        <v>0</v>
      </c>
      <c r="CZ141" s="859">
        <v>0</v>
      </c>
      <c r="DA141" s="858">
        <v>0</v>
      </c>
      <c r="DB141" s="859">
        <v>0</v>
      </c>
      <c r="DC141" s="858">
        <v>0</v>
      </c>
      <c r="DD141" s="859">
        <v>0</v>
      </c>
      <c r="DE141" s="858">
        <v>0</v>
      </c>
      <c r="DF141" s="859">
        <v>0</v>
      </c>
      <c r="DG141" s="858">
        <v>0</v>
      </c>
      <c r="DH141" s="859">
        <v>0</v>
      </c>
      <c r="DI141" s="858">
        <v>0</v>
      </c>
      <c r="DJ141" s="859">
        <v>0</v>
      </c>
      <c r="DK141" s="858">
        <v>0</v>
      </c>
      <c r="DL141" s="859">
        <v>0</v>
      </c>
      <c r="DM141" s="858">
        <v>0</v>
      </c>
      <c r="DN141" s="859">
        <v>0</v>
      </c>
      <c r="DO141" s="858">
        <v>0</v>
      </c>
      <c r="DP141" s="859">
        <v>0</v>
      </c>
      <c r="DQ141" s="860">
        <v>0</v>
      </c>
      <c r="DR141" s="815"/>
      <c r="DS141" s="1147"/>
      <c r="DT141" s="815"/>
      <c r="DU141" s="1149"/>
    </row>
    <row r="142" spans="1:125" outlineLevel="1">
      <c r="A142" s="813" t="str">
        <f t="shared" si="2"/>
        <v>132HVAC Incentives Initiative</v>
      </c>
      <c r="C142" s="842">
        <v>132</v>
      </c>
      <c r="D142" s="856" t="s">
        <v>654</v>
      </c>
      <c r="E142" s="844" t="s">
        <v>1211</v>
      </c>
      <c r="G142" s="845">
        <v>29598</v>
      </c>
      <c r="H142" s="958">
        <v>29598</v>
      </c>
      <c r="I142" s="847">
        <v>29598</v>
      </c>
      <c r="J142" s="846">
        <v>29598</v>
      </c>
      <c r="K142" s="847">
        <v>29598</v>
      </c>
      <c r="L142" s="846">
        <v>29598</v>
      </c>
      <c r="M142" s="847">
        <v>29598</v>
      </c>
      <c r="N142" s="846">
        <v>29598</v>
      </c>
      <c r="O142" s="847">
        <v>29598</v>
      </c>
      <c r="P142" s="846">
        <v>29598</v>
      </c>
      <c r="Q142" s="847">
        <v>29598</v>
      </c>
      <c r="R142" s="846">
        <v>29598</v>
      </c>
      <c r="S142" s="847">
        <v>29598</v>
      </c>
      <c r="T142" s="846">
        <v>29598</v>
      </c>
      <c r="U142" s="847">
        <v>29598</v>
      </c>
      <c r="V142" s="846">
        <v>29598</v>
      </c>
      <c r="W142" s="847">
        <v>29598</v>
      </c>
      <c r="X142" s="846">
        <v>29598</v>
      </c>
      <c r="Y142" s="847">
        <v>28564</v>
      </c>
      <c r="Z142" s="846">
        <v>0</v>
      </c>
      <c r="AA142" s="847">
        <v>0</v>
      </c>
      <c r="AB142" s="846">
        <v>0</v>
      </c>
      <c r="AC142" s="847">
        <v>0</v>
      </c>
      <c r="AD142" s="846">
        <v>0</v>
      </c>
      <c r="AE142" s="847">
        <v>0</v>
      </c>
      <c r="AF142" s="848">
        <v>0</v>
      </c>
      <c r="AG142" s="815"/>
      <c r="AH142" s="1155"/>
      <c r="AI142" s="815"/>
      <c r="AJ142" s="845">
        <v>15</v>
      </c>
      <c r="AK142" s="958">
        <v>15</v>
      </c>
      <c r="AL142" s="847">
        <v>15</v>
      </c>
      <c r="AM142" s="846">
        <v>15</v>
      </c>
      <c r="AN142" s="847">
        <v>15</v>
      </c>
      <c r="AO142" s="846">
        <v>15</v>
      </c>
      <c r="AP142" s="847">
        <v>15</v>
      </c>
      <c r="AQ142" s="846">
        <v>15</v>
      </c>
      <c r="AR142" s="847">
        <v>15</v>
      </c>
      <c r="AS142" s="846">
        <v>15</v>
      </c>
      <c r="AT142" s="847">
        <v>15</v>
      </c>
      <c r="AU142" s="846">
        <v>15</v>
      </c>
      <c r="AV142" s="847">
        <v>15</v>
      </c>
      <c r="AW142" s="846">
        <v>15</v>
      </c>
      <c r="AX142" s="847">
        <v>15</v>
      </c>
      <c r="AY142" s="846">
        <v>15</v>
      </c>
      <c r="AZ142" s="847">
        <v>15</v>
      </c>
      <c r="BA142" s="846">
        <v>15</v>
      </c>
      <c r="BB142" s="847">
        <v>14</v>
      </c>
      <c r="BC142" s="846">
        <v>0</v>
      </c>
      <c r="BD142" s="847">
        <v>0</v>
      </c>
      <c r="BE142" s="846">
        <v>0</v>
      </c>
      <c r="BF142" s="847">
        <v>0</v>
      </c>
      <c r="BG142" s="846">
        <v>0</v>
      </c>
      <c r="BH142" s="847">
        <v>0</v>
      </c>
      <c r="BI142" s="848">
        <v>0</v>
      </c>
      <c r="BJ142" s="815"/>
      <c r="BK142" s="1157"/>
      <c r="BL142" s="815"/>
      <c r="BM142" s="1143"/>
      <c r="BN142" s="815"/>
      <c r="BO142" s="845">
        <v>16483</v>
      </c>
      <c r="BP142" s="958">
        <v>16483</v>
      </c>
      <c r="BQ142" s="847">
        <v>16483</v>
      </c>
      <c r="BR142" s="846">
        <v>16483</v>
      </c>
      <c r="BS142" s="847">
        <v>16483</v>
      </c>
      <c r="BT142" s="846">
        <v>16483</v>
      </c>
      <c r="BU142" s="847">
        <v>16483</v>
      </c>
      <c r="BV142" s="846">
        <v>16483</v>
      </c>
      <c r="BW142" s="847">
        <v>16483</v>
      </c>
      <c r="BX142" s="846">
        <v>16483</v>
      </c>
      <c r="BY142" s="847">
        <v>16483</v>
      </c>
      <c r="BZ142" s="846">
        <v>16483</v>
      </c>
      <c r="CA142" s="847">
        <v>16483</v>
      </c>
      <c r="CB142" s="846">
        <v>16483</v>
      </c>
      <c r="CC142" s="847">
        <v>16483</v>
      </c>
      <c r="CD142" s="846">
        <v>16483</v>
      </c>
      <c r="CE142" s="847">
        <v>16483</v>
      </c>
      <c r="CF142" s="846">
        <v>16483</v>
      </c>
      <c r="CG142" s="847">
        <v>15907</v>
      </c>
      <c r="CH142" s="846">
        <v>0</v>
      </c>
      <c r="CI142" s="847">
        <v>0</v>
      </c>
      <c r="CJ142" s="846">
        <v>0</v>
      </c>
      <c r="CK142" s="847">
        <v>0</v>
      </c>
      <c r="CL142" s="846">
        <v>0</v>
      </c>
      <c r="CM142" s="847">
        <v>0</v>
      </c>
      <c r="CN142" s="848">
        <v>0</v>
      </c>
      <c r="CO142" s="815"/>
      <c r="CP142" s="1145"/>
      <c r="CQ142" s="815"/>
      <c r="CR142" s="845">
        <v>9</v>
      </c>
      <c r="CS142" s="958">
        <v>9</v>
      </c>
      <c r="CT142" s="847">
        <v>9</v>
      </c>
      <c r="CU142" s="846">
        <v>9</v>
      </c>
      <c r="CV142" s="847">
        <v>9</v>
      </c>
      <c r="CW142" s="846">
        <v>9</v>
      </c>
      <c r="CX142" s="847">
        <v>9</v>
      </c>
      <c r="CY142" s="846">
        <v>9</v>
      </c>
      <c r="CZ142" s="847">
        <v>9</v>
      </c>
      <c r="DA142" s="846">
        <v>9</v>
      </c>
      <c r="DB142" s="847">
        <v>9</v>
      </c>
      <c r="DC142" s="846">
        <v>9</v>
      </c>
      <c r="DD142" s="847">
        <v>9</v>
      </c>
      <c r="DE142" s="846">
        <v>9</v>
      </c>
      <c r="DF142" s="847">
        <v>9</v>
      </c>
      <c r="DG142" s="846">
        <v>9</v>
      </c>
      <c r="DH142" s="847">
        <v>9</v>
      </c>
      <c r="DI142" s="846">
        <v>9</v>
      </c>
      <c r="DJ142" s="847">
        <v>8</v>
      </c>
      <c r="DK142" s="846">
        <v>0</v>
      </c>
      <c r="DL142" s="847">
        <v>0</v>
      </c>
      <c r="DM142" s="846">
        <v>0</v>
      </c>
      <c r="DN142" s="847">
        <v>0</v>
      </c>
      <c r="DO142" s="846">
        <v>0</v>
      </c>
      <c r="DP142" s="847">
        <v>0</v>
      </c>
      <c r="DQ142" s="848">
        <v>0</v>
      </c>
      <c r="DR142" s="815"/>
      <c r="DS142" s="1147"/>
      <c r="DT142" s="815"/>
      <c r="DU142" s="1149"/>
    </row>
    <row r="143" spans="1:125" outlineLevel="1">
      <c r="A143" s="813" t="str">
        <f t="shared" si="2"/>
        <v>133Residential New Construction and Major Renovation Initiative</v>
      </c>
      <c r="C143" s="907">
        <v>133</v>
      </c>
      <c r="D143" s="932" t="s">
        <v>98</v>
      </c>
      <c r="E143" s="909" t="s">
        <v>1211</v>
      </c>
      <c r="G143" s="933">
        <v>0</v>
      </c>
      <c r="H143" s="973">
        <v>0</v>
      </c>
      <c r="I143" s="935">
        <v>0</v>
      </c>
      <c r="J143" s="934">
        <v>0</v>
      </c>
      <c r="K143" s="935">
        <v>0</v>
      </c>
      <c r="L143" s="934">
        <v>0</v>
      </c>
      <c r="M143" s="935">
        <v>0</v>
      </c>
      <c r="N143" s="934">
        <v>0</v>
      </c>
      <c r="O143" s="935">
        <v>0</v>
      </c>
      <c r="P143" s="934">
        <v>0</v>
      </c>
      <c r="Q143" s="935">
        <v>0</v>
      </c>
      <c r="R143" s="934">
        <v>0</v>
      </c>
      <c r="S143" s="935">
        <v>0</v>
      </c>
      <c r="T143" s="934">
        <v>0</v>
      </c>
      <c r="U143" s="935">
        <v>0</v>
      </c>
      <c r="V143" s="934">
        <v>0</v>
      </c>
      <c r="W143" s="935">
        <v>0</v>
      </c>
      <c r="X143" s="934">
        <v>0</v>
      </c>
      <c r="Y143" s="935">
        <v>0</v>
      </c>
      <c r="Z143" s="934">
        <v>0</v>
      </c>
      <c r="AA143" s="935">
        <v>0</v>
      </c>
      <c r="AB143" s="934">
        <v>0</v>
      </c>
      <c r="AC143" s="935">
        <v>0</v>
      </c>
      <c r="AD143" s="934">
        <v>0</v>
      </c>
      <c r="AE143" s="935">
        <v>0</v>
      </c>
      <c r="AF143" s="936">
        <v>0</v>
      </c>
      <c r="AG143" s="815"/>
      <c r="AH143" s="1155"/>
      <c r="AI143" s="815"/>
      <c r="AJ143" s="933">
        <v>0</v>
      </c>
      <c r="AK143" s="973">
        <v>0</v>
      </c>
      <c r="AL143" s="935">
        <v>0</v>
      </c>
      <c r="AM143" s="934">
        <v>0</v>
      </c>
      <c r="AN143" s="935">
        <v>0</v>
      </c>
      <c r="AO143" s="934">
        <v>0</v>
      </c>
      <c r="AP143" s="935">
        <v>0</v>
      </c>
      <c r="AQ143" s="934">
        <v>0</v>
      </c>
      <c r="AR143" s="935">
        <v>0</v>
      </c>
      <c r="AS143" s="934">
        <v>0</v>
      </c>
      <c r="AT143" s="935">
        <v>0</v>
      </c>
      <c r="AU143" s="934">
        <v>0</v>
      </c>
      <c r="AV143" s="935">
        <v>0</v>
      </c>
      <c r="AW143" s="934">
        <v>0</v>
      </c>
      <c r="AX143" s="935">
        <v>0</v>
      </c>
      <c r="AY143" s="934">
        <v>0</v>
      </c>
      <c r="AZ143" s="935">
        <v>0</v>
      </c>
      <c r="BA143" s="934">
        <v>0</v>
      </c>
      <c r="BB143" s="935">
        <v>0</v>
      </c>
      <c r="BC143" s="934">
        <v>0</v>
      </c>
      <c r="BD143" s="935">
        <v>0</v>
      </c>
      <c r="BE143" s="934">
        <v>0</v>
      </c>
      <c r="BF143" s="935">
        <v>0</v>
      </c>
      <c r="BG143" s="934">
        <v>0</v>
      </c>
      <c r="BH143" s="935">
        <v>0</v>
      </c>
      <c r="BI143" s="936">
        <v>0</v>
      </c>
      <c r="BJ143" s="815"/>
      <c r="BK143" s="1157"/>
      <c r="BL143" s="815"/>
      <c r="BM143" s="1143"/>
      <c r="BN143" s="815"/>
      <c r="BO143" s="933">
        <v>0</v>
      </c>
      <c r="BP143" s="973">
        <v>0</v>
      </c>
      <c r="BQ143" s="935">
        <v>0</v>
      </c>
      <c r="BR143" s="934">
        <v>0</v>
      </c>
      <c r="BS143" s="935">
        <v>0</v>
      </c>
      <c r="BT143" s="934">
        <v>0</v>
      </c>
      <c r="BU143" s="935">
        <v>0</v>
      </c>
      <c r="BV143" s="934">
        <v>0</v>
      </c>
      <c r="BW143" s="935">
        <v>0</v>
      </c>
      <c r="BX143" s="934">
        <v>0</v>
      </c>
      <c r="BY143" s="935">
        <v>0</v>
      </c>
      <c r="BZ143" s="934">
        <v>0</v>
      </c>
      <c r="CA143" s="935">
        <v>0</v>
      </c>
      <c r="CB143" s="934">
        <v>0</v>
      </c>
      <c r="CC143" s="935">
        <v>0</v>
      </c>
      <c r="CD143" s="934">
        <v>0</v>
      </c>
      <c r="CE143" s="935">
        <v>0</v>
      </c>
      <c r="CF143" s="934">
        <v>0</v>
      </c>
      <c r="CG143" s="935">
        <v>0</v>
      </c>
      <c r="CH143" s="934">
        <v>0</v>
      </c>
      <c r="CI143" s="935">
        <v>0</v>
      </c>
      <c r="CJ143" s="934">
        <v>0</v>
      </c>
      <c r="CK143" s="935">
        <v>0</v>
      </c>
      <c r="CL143" s="934">
        <v>0</v>
      </c>
      <c r="CM143" s="935">
        <v>0</v>
      </c>
      <c r="CN143" s="936">
        <v>0</v>
      </c>
      <c r="CO143" s="815"/>
      <c r="CP143" s="1145"/>
      <c r="CQ143" s="815"/>
      <c r="CR143" s="933">
        <v>0</v>
      </c>
      <c r="CS143" s="973">
        <v>0</v>
      </c>
      <c r="CT143" s="935">
        <v>0</v>
      </c>
      <c r="CU143" s="934">
        <v>0</v>
      </c>
      <c r="CV143" s="935">
        <v>0</v>
      </c>
      <c r="CW143" s="934">
        <v>0</v>
      </c>
      <c r="CX143" s="935">
        <v>0</v>
      </c>
      <c r="CY143" s="934">
        <v>0</v>
      </c>
      <c r="CZ143" s="935">
        <v>0</v>
      </c>
      <c r="DA143" s="934">
        <v>0</v>
      </c>
      <c r="DB143" s="935">
        <v>0</v>
      </c>
      <c r="DC143" s="934">
        <v>0</v>
      </c>
      <c r="DD143" s="935">
        <v>0</v>
      </c>
      <c r="DE143" s="934">
        <v>0</v>
      </c>
      <c r="DF143" s="935">
        <v>0</v>
      </c>
      <c r="DG143" s="934">
        <v>0</v>
      </c>
      <c r="DH143" s="935">
        <v>0</v>
      </c>
      <c r="DI143" s="934">
        <v>0</v>
      </c>
      <c r="DJ143" s="935">
        <v>0</v>
      </c>
      <c r="DK143" s="934">
        <v>0</v>
      </c>
      <c r="DL143" s="935">
        <v>0</v>
      </c>
      <c r="DM143" s="934">
        <v>0</v>
      </c>
      <c r="DN143" s="935">
        <v>0</v>
      </c>
      <c r="DO143" s="934">
        <v>0</v>
      </c>
      <c r="DP143" s="935">
        <v>0</v>
      </c>
      <c r="DQ143" s="936">
        <v>0</v>
      </c>
      <c r="DR143" s="815"/>
      <c r="DS143" s="1147"/>
      <c r="DT143" s="815"/>
      <c r="DU143" s="1149"/>
    </row>
    <row r="144" spans="1:125" outlineLevel="1">
      <c r="A144" s="813" t="str">
        <f t="shared" si="2"/>
        <v>134Energy Audit Initiative</v>
      </c>
      <c r="C144" s="914">
        <v>134</v>
      </c>
      <c r="D144" s="937" t="s">
        <v>99</v>
      </c>
      <c r="E144" s="916" t="s">
        <v>1211</v>
      </c>
      <c r="G144" s="938">
        <v>33498</v>
      </c>
      <c r="H144" s="979">
        <v>33498</v>
      </c>
      <c r="I144" s="940">
        <v>33498</v>
      </c>
      <c r="J144" s="939">
        <v>33498</v>
      </c>
      <c r="K144" s="940">
        <v>531306</v>
      </c>
      <c r="L144" s="939">
        <v>531306</v>
      </c>
      <c r="M144" s="940">
        <v>531306</v>
      </c>
      <c r="N144" s="939">
        <v>531306</v>
      </c>
      <c r="O144" s="940">
        <v>531306</v>
      </c>
      <c r="P144" s="939">
        <v>531306</v>
      </c>
      <c r="Q144" s="940">
        <v>531306</v>
      </c>
      <c r="R144" s="939">
        <v>531306</v>
      </c>
      <c r="S144" s="940">
        <v>531306</v>
      </c>
      <c r="T144" s="939">
        <v>371914</v>
      </c>
      <c r="U144" s="940">
        <v>0</v>
      </c>
      <c r="V144" s="939">
        <v>0</v>
      </c>
      <c r="W144" s="940">
        <v>0</v>
      </c>
      <c r="X144" s="939">
        <v>0</v>
      </c>
      <c r="Y144" s="940">
        <v>0</v>
      </c>
      <c r="Z144" s="939">
        <v>0</v>
      </c>
      <c r="AA144" s="940">
        <v>0</v>
      </c>
      <c r="AB144" s="939">
        <v>0</v>
      </c>
      <c r="AC144" s="940">
        <v>0</v>
      </c>
      <c r="AD144" s="939">
        <v>0</v>
      </c>
      <c r="AE144" s="940">
        <v>0</v>
      </c>
      <c r="AF144" s="941">
        <v>0</v>
      </c>
      <c r="AG144" s="815"/>
      <c r="AH144" s="1155"/>
      <c r="AI144" s="815"/>
      <c r="AJ144" s="938">
        <v>7</v>
      </c>
      <c r="AK144" s="979">
        <v>7</v>
      </c>
      <c r="AL144" s="940">
        <v>7</v>
      </c>
      <c r="AM144" s="939">
        <v>7</v>
      </c>
      <c r="AN144" s="940">
        <v>113</v>
      </c>
      <c r="AO144" s="939">
        <v>113</v>
      </c>
      <c r="AP144" s="940">
        <v>113</v>
      </c>
      <c r="AQ144" s="939">
        <v>113</v>
      </c>
      <c r="AR144" s="940">
        <v>113</v>
      </c>
      <c r="AS144" s="939">
        <v>113</v>
      </c>
      <c r="AT144" s="940">
        <v>113</v>
      </c>
      <c r="AU144" s="939">
        <v>113</v>
      </c>
      <c r="AV144" s="940">
        <v>113</v>
      </c>
      <c r="AW144" s="939">
        <v>79</v>
      </c>
      <c r="AX144" s="940">
        <v>0</v>
      </c>
      <c r="AY144" s="939">
        <v>0</v>
      </c>
      <c r="AZ144" s="940">
        <v>0</v>
      </c>
      <c r="BA144" s="939">
        <v>0</v>
      </c>
      <c r="BB144" s="940">
        <v>0</v>
      </c>
      <c r="BC144" s="939">
        <v>0</v>
      </c>
      <c r="BD144" s="940">
        <v>0</v>
      </c>
      <c r="BE144" s="939">
        <v>0</v>
      </c>
      <c r="BF144" s="940">
        <v>0</v>
      </c>
      <c r="BG144" s="939">
        <v>0</v>
      </c>
      <c r="BH144" s="940">
        <v>0</v>
      </c>
      <c r="BI144" s="941">
        <v>0</v>
      </c>
      <c r="BJ144" s="815"/>
      <c r="BK144" s="1157"/>
      <c r="BL144" s="815"/>
      <c r="BM144" s="1143"/>
      <c r="BN144" s="815"/>
      <c r="BO144" s="938">
        <v>29444</v>
      </c>
      <c r="BP144" s="979">
        <v>29444</v>
      </c>
      <c r="BQ144" s="940">
        <v>29444</v>
      </c>
      <c r="BR144" s="939">
        <v>29444</v>
      </c>
      <c r="BS144" s="940">
        <v>467002</v>
      </c>
      <c r="BT144" s="939">
        <v>467002</v>
      </c>
      <c r="BU144" s="940">
        <v>467002</v>
      </c>
      <c r="BV144" s="939">
        <v>467002</v>
      </c>
      <c r="BW144" s="940">
        <v>467002</v>
      </c>
      <c r="BX144" s="939">
        <v>467002</v>
      </c>
      <c r="BY144" s="940">
        <v>467002</v>
      </c>
      <c r="BZ144" s="939">
        <v>467002</v>
      </c>
      <c r="CA144" s="940">
        <v>467002</v>
      </c>
      <c r="CB144" s="939">
        <v>326901</v>
      </c>
      <c r="CC144" s="940">
        <v>0</v>
      </c>
      <c r="CD144" s="939">
        <v>0</v>
      </c>
      <c r="CE144" s="940">
        <v>0</v>
      </c>
      <c r="CF144" s="939">
        <v>0</v>
      </c>
      <c r="CG144" s="940">
        <v>0</v>
      </c>
      <c r="CH144" s="939">
        <v>0</v>
      </c>
      <c r="CI144" s="940">
        <v>0</v>
      </c>
      <c r="CJ144" s="939">
        <v>0</v>
      </c>
      <c r="CK144" s="940">
        <v>0</v>
      </c>
      <c r="CL144" s="939">
        <v>0</v>
      </c>
      <c r="CM144" s="940">
        <v>0</v>
      </c>
      <c r="CN144" s="941">
        <v>0</v>
      </c>
      <c r="CO144" s="815"/>
      <c r="CP144" s="1145"/>
      <c r="CQ144" s="815"/>
      <c r="CR144" s="938">
        <v>6</v>
      </c>
      <c r="CS144" s="979">
        <v>6</v>
      </c>
      <c r="CT144" s="940">
        <v>6</v>
      </c>
      <c r="CU144" s="939">
        <v>6</v>
      </c>
      <c r="CV144" s="940">
        <v>100</v>
      </c>
      <c r="CW144" s="939">
        <v>100</v>
      </c>
      <c r="CX144" s="940">
        <v>100</v>
      </c>
      <c r="CY144" s="939">
        <v>100</v>
      </c>
      <c r="CZ144" s="940">
        <v>100</v>
      </c>
      <c r="DA144" s="939">
        <v>100</v>
      </c>
      <c r="DB144" s="940">
        <v>100</v>
      </c>
      <c r="DC144" s="939">
        <v>100</v>
      </c>
      <c r="DD144" s="940">
        <v>100</v>
      </c>
      <c r="DE144" s="939">
        <v>70</v>
      </c>
      <c r="DF144" s="940">
        <v>0</v>
      </c>
      <c r="DG144" s="939">
        <v>0</v>
      </c>
      <c r="DH144" s="940">
        <v>0</v>
      </c>
      <c r="DI144" s="939">
        <v>0</v>
      </c>
      <c r="DJ144" s="940">
        <v>0</v>
      </c>
      <c r="DK144" s="939">
        <v>0</v>
      </c>
      <c r="DL144" s="940">
        <v>0</v>
      </c>
      <c r="DM144" s="939">
        <v>0</v>
      </c>
      <c r="DN144" s="940">
        <v>0</v>
      </c>
      <c r="DO144" s="939">
        <v>0</v>
      </c>
      <c r="DP144" s="940">
        <v>0</v>
      </c>
      <c r="DQ144" s="941">
        <v>0</v>
      </c>
      <c r="DR144" s="815"/>
      <c r="DS144" s="1147"/>
      <c r="DT144" s="815"/>
      <c r="DU144" s="1149"/>
    </row>
    <row r="145" spans="1:125" outlineLevel="1">
      <c r="A145" s="813" t="str">
        <f t="shared" si="2"/>
        <v>135Efficiency:  Equipment Replacement Incentive Initiative</v>
      </c>
      <c r="C145" s="849">
        <v>135</v>
      </c>
      <c r="D145" s="850" t="s">
        <v>100</v>
      </c>
      <c r="E145" s="851" t="s">
        <v>1211</v>
      </c>
      <c r="G145" s="857">
        <v>234145</v>
      </c>
      <c r="H145" s="959">
        <v>234145</v>
      </c>
      <c r="I145" s="859">
        <v>234145</v>
      </c>
      <c r="J145" s="858">
        <v>234145</v>
      </c>
      <c r="K145" s="859">
        <v>234145</v>
      </c>
      <c r="L145" s="858">
        <v>234145</v>
      </c>
      <c r="M145" s="859">
        <v>230899</v>
      </c>
      <c r="N145" s="858">
        <v>230899</v>
      </c>
      <c r="O145" s="859">
        <v>230899</v>
      </c>
      <c r="P145" s="858">
        <v>217145</v>
      </c>
      <c r="Q145" s="859">
        <v>203683</v>
      </c>
      <c r="R145" s="858">
        <v>203683</v>
      </c>
      <c r="S145" s="859">
        <v>63433</v>
      </c>
      <c r="T145" s="858">
        <v>63433</v>
      </c>
      <c r="U145" s="859">
        <v>63433</v>
      </c>
      <c r="V145" s="858">
        <v>49812</v>
      </c>
      <c r="W145" s="859">
        <v>0</v>
      </c>
      <c r="X145" s="858">
        <v>0</v>
      </c>
      <c r="Y145" s="859">
        <v>0</v>
      </c>
      <c r="Z145" s="858">
        <v>0</v>
      </c>
      <c r="AA145" s="859">
        <v>0</v>
      </c>
      <c r="AB145" s="858">
        <v>0</v>
      </c>
      <c r="AC145" s="859">
        <v>0</v>
      </c>
      <c r="AD145" s="858">
        <v>0</v>
      </c>
      <c r="AE145" s="859">
        <v>0</v>
      </c>
      <c r="AF145" s="860">
        <v>0</v>
      </c>
      <c r="AG145" s="815"/>
      <c r="AH145" s="1155"/>
      <c r="AI145" s="815"/>
      <c r="AJ145" s="857">
        <v>67</v>
      </c>
      <c r="AK145" s="959">
        <v>67</v>
      </c>
      <c r="AL145" s="859">
        <v>67</v>
      </c>
      <c r="AM145" s="858">
        <v>67</v>
      </c>
      <c r="AN145" s="859">
        <v>67</v>
      </c>
      <c r="AO145" s="858">
        <v>67</v>
      </c>
      <c r="AP145" s="859">
        <v>66</v>
      </c>
      <c r="AQ145" s="858">
        <v>66</v>
      </c>
      <c r="AR145" s="859">
        <v>66</v>
      </c>
      <c r="AS145" s="858">
        <v>65</v>
      </c>
      <c r="AT145" s="859">
        <v>63</v>
      </c>
      <c r="AU145" s="858">
        <v>63</v>
      </c>
      <c r="AV145" s="859">
        <v>60</v>
      </c>
      <c r="AW145" s="858">
        <v>60</v>
      </c>
      <c r="AX145" s="859">
        <v>60</v>
      </c>
      <c r="AY145" s="858">
        <v>47</v>
      </c>
      <c r="AZ145" s="859">
        <v>0</v>
      </c>
      <c r="BA145" s="858">
        <v>0</v>
      </c>
      <c r="BB145" s="859">
        <v>0</v>
      </c>
      <c r="BC145" s="858">
        <v>0</v>
      </c>
      <c r="BD145" s="859">
        <v>0</v>
      </c>
      <c r="BE145" s="858">
        <v>0</v>
      </c>
      <c r="BF145" s="859">
        <v>0</v>
      </c>
      <c r="BG145" s="858">
        <v>0</v>
      </c>
      <c r="BH145" s="859">
        <v>0</v>
      </c>
      <c r="BI145" s="860">
        <v>0</v>
      </c>
      <c r="BJ145" s="815"/>
      <c r="BK145" s="1157"/>
      <c r="BL145" s="815"/>
      <c r="BM145" s="1143"/>
      <c r="BN145" s="815"/>
      <c r="BO145" s="857">
        <v>173212</v>
      </c>
      <c r="BP145" s="959">
        <v>173212</v>
      </c>
      <c r="BQ145" s="859">
        <v>173212</v>
      </c>
      <c r="BR145" s="858">
        <v>173212</v>
      </c>
      <c r="BS145" s="859">
        <v>173212</v>
      </c>
      <c r="BT145" s="858">
        <v>173212</v>
      </c>
      <c r="BU145" s="859">
        <v>171087</v>
      </c>
      <c r="BV145" s="858">
        <v>171087</v>
      </c>
      <c r="BW145" s="859">
        <v>171087</v>
      </c>
      <c r="BX145" s="858">
        <v>162084</v>
      </c>
      <c r="BY145" s="859">
        <v>153272</v>
      </c>
      <c r="BZ145" s="858">
        <v>153272</v>
      </c>
      <c r="CA145" s="859">
        <v>45828</v>
      </c>
      <c r="CB145" s="858">
        <v>45828</v>
      </c>
      <c r="CC145" s="859">
        <v>45828</v>
      </c>
      <c r="CD145" s="858">
        <v>35988</v>
      </c>
      <c r="CE145" s="859">
        <v>0</v>
      </c>
      <c r="CF145" s="858">
        <v>0</v>
      </c>
      <c r="CG145" s="859">
        <v>0</v>
      </c>
      <c r="CH145" s="858">
        <v>0</v>
      </c>
      <c r="CI145" s="859">
        <v>0</v>
      </c>
      <c r="CJ145" s="858">
        <v>0</v>
      </c>
      <c r="CK145" s="859">
        <v>0</v>
      </c>
      <c r="CL145" s="858">
        <v>0</v>
      </c>
      <c r="CM145" s="859">
        <v>0</v>
      </c>
      <c r="CN145" s="860">
        <v>0</v>
      </c>
      <c r="CO145" s="815"/>
      <c r="CP145" s="1145"/>
      <c r="CQ145" s="815"/>
      <c r="CR145" s="857">
        <v>48</v>
      </c>
      <c r="CS145" s="959">
        <v>48</v>
      </c>
      <c r="CT145" s="859">
        <v>48</v>
      </c>
      <c r="CU145" s="858">
        <v>48</v>
      </c>
      <c r="CV145" s="859">
        <v>48</v>
      </c>
      <c r="CW145" s="858">
        <v>48</v>
      </c>
      <c r="CX145" s="859">
        <v>47</v>
      </c>
      <c r="CY145" s="858">
        <v>47</v>
      </c>
      <c r="CZ145" s="859">
        <v>47</v>
      </c>
      <c r="DA145" s="858">
        <v>46</v>
      </c>
      <c r="DB145" s="859">
        <v>45</v>
      </c>
      <c r="DC145" s="858">
        <v>45</v>
      </c>
      <c r="DD145" s="859">
        <v>43</v>
      </c>
      <c r="DE145" s="858">
        <v>43</v>
      </c>
      <c r="DF145" s="859">
        <v>43</v>
      </c>
      <c r="DG145" s="858">
        <v>34</v>
      </c>
      <c r="DH145" s="859">
        <v>0</v>
      </c>
      <c r="DI145" s="858">
        <v>0</v>
      </c>
      <c r="DJ145" s="859">
        <v>0</v>
      </c>
      <c r="DK145" s="858">
        <v>0</v>
      </c>
      <c r="DL145" s="859">
        <v>0</v>
      </c>
      <c r="DM145" s="858">
        <v>0</v>
      </c>
      <c r="DN145" s="859">
        <v>0</v>
      </c>
      <c r="DO145" s="858">
        <v>0</v>
      </c>
      <c r="DP145" s="859">
        <v>0</v>
      </c>
      <c r="DQ145" s="860">
        <v>0</v>
      </c>
      <c r="DR145" s="815"/>
      <c r="DS145" s="1147"/>
      <c r="DT145" s="815"/>
      <c r="DU145" s="1149"/>
    </row>
    <row r="146" spans="1:125" outlineLevel="1">
      <c r="A146" s="813" t="str">
        <f t="shared" si="2"/>
        <v>136Direct Install Lighting and Water Heating Initiative</v>
      </c>
      <c r="C146" s="842">
        <v>136</v>
      </c>
      <c r="D146" s="856" t="s">
        <v>101</v>
      </c>
      <c r="E146" s="844" t="s">
        <v>1211</v>
      </c>
      <c r="G146" s="845">
        <v>0</v>
      </c>
      <c r="H146" s="958">
        <v>0</v>
      </c>
      <c r="I146" s="847">
        <v>0</v>
      </c>
      <c r="J146" s="846">
        <v>0</v>
      </c>
      <c r="K146" s="847">
        <v>0</v>
      </c>
      <c r="L146" s="846">
        <v>0</v>
      </c>
      <c r="M146" s="847">
        <v>0</v>
      </c>
      <c r="N146" s="846">
        <v>0</v>
      </c>
      <c r="O146" s="847">
        <v>0</v>
      </c>
      <c r="P146" s="846">
        <v>0</v>
      </c>
      <c r="Q146" s="847">
        <v>0</v>
      </c>
      <c r="R146" s="846">
        <v>0</v>
      </c>
      <c r="S146" s="847">
        <v>0</v>
      </c>
      <c r="T146" s="846">
        <v>0</v>
      </c>
      <c r="U146" s="847">
        <v>0</v>
      </c>
      <c r="V146" s="846">
        <v>0</v>
      </c>
      <c r="W146" s="847">
        <v>0</v>
      </c>
      <c r="X146" s="846">
        <v>0</v>
      </c>
      <c r="Y146" s="847">
        <v>0</v>
      </c>
      <c r="Z146" s="846">
        <v>0</v>
      </c>
      <c r="AA146" s="847">
        <v>0</v>
      </c>
      <c r="AB146" s="846">
        <v>0</v>
      </c>
      <c r="AC146" s="847">
        <v>0</v>
      </c>
      <c r="AD146" s="846">
        <v>0</v>
      </c>
      <c r="AE146" s="847">
        <v>0</v>
      </c>
      <c r="AF146" s="848">
        <v>0</v>
      </c>
      <c r="AG146" s="815"/>
      <c r="AH146" s="1155"/>
      <c r="AI146" s="815"/>
      <c r="AJ146" s="845">
        <v>0</v>
      </c>
      <c r="AK146" s="958">
        <v>0</v>
      </c>
      <c r="AL146" s="847">
        <v>0</v>
      </c>
      <c r="AM146" s="846">
        <v>0</v>
      </c>
      <c r="AN146" s="847">
        <v>0</v>
      </c>
      <c r="AO146" s="846">
        <v>0</v>
      </c>
      <c r="AP146" s="847">
        <v>0</v>
      </c>
      <c r="AQ146" s="846">
        <v>0</v>
      </c>
      <c r="AR146" s="847">
        <v>0</v>
      </c>
      <c r="AS146" s="846">
        <v>0</v>
      </c>
      <c r="AT146" s="847">
        <v>0</v>
      </c>
      <c r="AU146" s="846">
        <v>0</v>
      </c>
      <c r="AV146" s="847">
        <v>0</v>
      </c>
      <c r="AW146" s="846">
        <v>0</v>
      </c>
      <c r="AX146" s="847">
        <v>0</v>
      </c>
      <c r="AY146" s="846">
        <v>0</v>
      </c>
      <c r="AZ146" s="847">
        <v>0</v>
      </c>
      <c r="BA146" s="846">
        <v>0</v>
      </c>
      <c r="BB146" s="847">
        <v>0</v>
      </c>
      <c r="BC146" s="846">
        <v>0</v>
      </c>
      <c r="BD146" s="847">
        <v>0</v>
      </c>
      <c r="BE146" s="846">
        <v>0</v>
      </c>
      <c r="BF146" s="847">
        <v>0</v>
      </c>
      <c r="BG146" s="846">
        <v>0</v>
      </c>
      <c r="BH146" s="847">
        <v>0</v>
      </c>
      <c r="BI146" s="848">
        <v>0</v>
      </c>
      <c r="BJ146" s="815"/>
      <c r="BK146" s="1157"/>
      <c r="BL146" s="815"/>
      <c r="BM146" s="1143"/>
      <c r="BN146" s="815"/>
      <c r="BO146" s="845">
        <v>0</v>
      </c>
      <c r="BP146" s="958">
        <v>0</v>
      </c>
      <c r="BQ146" s="847">
        <v>0</v>
      </c>
      <c r="BR146" s="846">
        <v>0</v>
      </c>
      <c r="BS146" s="847">
        <v>0</v>
      </c>
      <c r="BT146" s="846">
        <v>0</v>
      </c>
      <c r="BU146" s="847">
        <v>0</v>
      </c>
      <c r="BV146" s="846">
        <v>0</v>
      </c>
      <c r="BW146" s="847">
        <v>0</v>
      </c>
      <c r="BX146" s="846">
        <v>0</v>
      </c>
      <c r="BY146" s="847">
        <v>0</v>
      </c>
      <c r="BZ146" s="846">
        <v>0</v>
      </c>
      <c r="CA146" s="847">
        <v>0</v>
      </c>
      <c r="CB146" s="846">
        <v>0</v>
      </c>
      <c r="CC146" s="847">
        <v>0</v>
      </c>
      <c r="CD146" s="846">
        <v>0</v>
      </c>
      <c r="CE146" s="847">
        <v>0</v>
      </c>
      <c r="CF146" s="846">
        <v>0</v>
      </c>
      <c r="CG146" s="847">
        <v>0</v>
      </c>
      <c r="CH146" s="846">
        <v>0</v>
      </c>
      <c r="CI146" s="847">
        <v>0</v>
      </c>
      <c r="CJ146" s="846">
        <v>0</v>
      </c>
      <c r="CK146" s="847">
        <v>0</v>
      </c>
      <c r="CL146" s="846">
        <v>0</v>
      </c>
      <c r="CM146" s="847">
        <v>0</v>
      </c>
      <c r="CN146" s="848">
        <v>0</v>
      </c>
      <c r="CO146" s="815"/>
      <c r="CP146" s="1145"/>
      <c r="CQ146" s="815"/>
      <c r="CR146" s="845">
        <v>0</v>
      </c>
      <c r="CS146" s="958">
        <v>0</v>
      </c>
      <c r="CT146" s="847">
        <v>0</v>
      </c>
      <c r="CU146" s="846">
        <v>0</v>
      </c>
      <c r="CV146" s="847">
        <v>0</v>
      </c>
      <c r="CW146" s="846">
        <v>0</v>
      </c>
      <c r="CX146" s="847">
        <v>0</v>
      </c>
      <c r="CY146" s="846">
        <v>0</v>
      </c>
      <c r="CZ146" s="847">
        <v>0</v>
      </c>
      <c r="DA146" s="846">
        <v>0</v>
      </c>
      <c r="DB146" s="847">
        <v>0</v>
      </c>
      <c r="DC146" s="846">
        <v>0</v>
      </c>
      <c r="DD146" s="847">
        <v>0</v>
      </c>
      <c r="DE146" s="846">
        <v>0</v>
      </c>
      <c r="DF146" s="847">
        <v>0</v>
      </c>
      <c r="DG146" s="846">
        <v>0</v>
      </c>
      <c r="DH146" s="847">
        <v>0</v>
      </c>
      <c r="DI146" s="846">
        <v>0</v>
      </c>
      <c r="DJ146" s="847">
        <v>0</v>
      </c>
      <c r="DK146" s="846">
        <v>0</v>
      </c>
      <c r="DL146" s="847">
        <v>0</v>
      </c>
      <c r="DM146" s="846">
        <v>0</v>
      </c>
      <c r="DN146" s="847">
        <v>0</v>
      </c>
      <c r="DO146" s="846">
        <v>0</v>
      </c>
      <c r="DP146" s="847">
        <v>0</v>
      </c>
      <c r="DQ146" s="848">
        <v>0</v>
      </c>
      <c r="DR146" s="815"/>
      <c r="DS146" s="1147"/>
      <c r="DT146" s="815"/>
      <c r="DU146" s="1149"/>
    </row>
    <row r="147" spans="1:125" outlineLevel="1">
      <c r="A147" s="813" t="str">
        <f t="shared" si="2"/>
        <v>137New Construction and Major Renovation Initiative</v>
      </c>
      <c r="C147" s="849">
        <v>137</v>
      </c>
      <c r="D147" s="850" t="s">
        <v>102</v>
      </c>
      <c r="E147" s="851" t="s">
        <v>1211</v>
      </c>
      <c r="G147" s="857">
        <v>0</v>
      </c>
      <c r="H147" s="959">
        <v>0</v>
      </c>
      <c r="I147" s="859">
        <v>0</v>
      </c>
      <c r="J147" s="858">
        <v>0</v>
      </c>
      <c r="K147" s="859">
        <v>0</v>
      </c>
      <c r="L147" s="858">
        <v>0</v>
      </c>
      <c r="M147" s="859">
        <v>0</v>
      </c>
      <c r="N147" s="858">
        <v>0</v>
      </c>
      <c r="O147" s="859">
        <v>0</v>
      </c>
      <c r="P147" s="858">
        <v>0</v>
      </c>
      <c r="Q147" s="859">
        <v>0</v>
      </c>
      <c r="R147" s="858">
        <v>0</v>
      </c>
      <c r="S147" s="859">
        <v>0</v>
      </c>
      <c r="T147" s="858">
        <v>0</v>
      </c>
      <c r="U147" s="859">
        <v>0</v>
      </c>
      <c r="V147" s="858">
        <v>0</v>
      </c>
      <c r="W147" s="859">
        <v>0</v>
      </c>
      <c r="X147" s="858">
        <v>0</v>
      </c>
      <c r="Y147" s="859">
        <v>0</v>
      </c>
      <c r="Z147" s="858">
        <v>0</v>
      </c>
      <c r="AA147" s="859">
        <v>0</v>
      </c>
      <c r="AB147" s="858">
        <v>0</v>
      </c>
      <c r="AC147" s="859">
        <v>0</v>
      </c>
      <c r="AD147" s="858">
        <v>0</v>
      </c>
      <c r="AE147" s="859">
        <v>0</v>
      </c>
      <c r="AF147" s="860">
        <v>0</v>
      </c>
      <c r="AG147" s="815"/>
      <c r="AH147" s="1155"/>
      <c r="AI147" s="815"/>
      <c r="AJ147" s="857">
        <v>0</v>
      </c>
      <c r="AK147" s="959">
        <v>0</v>
      </c>
      <c r="AL147" s="859">
        <v>0</v>
      </c>
      <c r="AM147" s="858">
        <v>0</v>
      </c>
      <c r="AN147" s="859">
        <v>0</v>
      </c>
      <c r="AO147" s="858">
        <v>0</v>
      </c>
      <c r="AP147" s="859">
        <v>0</v>
      </c>
      <c r="AQ147" s="858">
        <v>0</v>
      </c>
      <c r="AR147" s="859">
        <v>0</v>
      </c>
      <c r="AS147" s="858">
        <v>0</v>
      </c>
      <c r="AT147" s="859">
        <v>0</v>
      </c>
      <c r="AU147" s="858">
        <v>0</v>
      </c>
      <c r="AV147" s="859">
        <v>0</v>
      </c>
      <c r="AW147" s="858">
        <v>0</v>
      </c>
      <c r="AX147" s="859">
        <v>0</v>
      </c>
      <c r="AY147" s="858">
        <v>0</v>
      </c>
      <c r="AZ147" s="859">
        <v>0</v>
      </c>
      <c r="BA147" s="858">
        <v>0</v>
      </c>
      <c r="BB147" s="859">
        <v>0</v>
      </c>
      <c r="BC147" s="858">
        <v>0</v>
      </c>
      <c r="BD147" s="859">
        <v>0</v>
      </c>
      <c r="BE147" s="858">
        <v>0</v>
      </c>
      <c r="BF147" s="859">
        <v>0</v>
      </c>
      <c r="BG147" s="858">
        <v>0</v>
      </c>
      <c r="BH147" s="859">
        <v>0</v>
      </c>
      <c r="BI147" s="860">
        <v>0</v>
      </c>
      <c r="BJ147" s="815"/>
      <c r="BK147" s="1157"/>
      <c r="BL147" s="815"/>
      <c r="BM147" s="1143"/>
      <c r="BN147" s="815"/>
      <c r="BO147" s="857">
        <v>0</v>
      </c>
      <c r="BP147" s="959">
        <v>0</v>
      </c>
      <c r="BQ147" s="859">
        <v>0</v>
      </c>
      <c r="BR147" s="858">
        <v>0</v>
      </c>
      <c r="BS147" s="859">
        <v>0</v>
      </c>
      <c r="BT147" s="858">
        <v>0</v>
      </c>
      <c r="BU147" s="859">
        <v>0</v>
      </c>
      <c r="BV147" s="858">
        <v>0</v>
      </c>
      <c r="BW147" s="859">
        <v>0</v>
      </c>
      <c r="BX147" s="858">
        <v>0</v>
      </c>
      <c r="BY147" s="859">
        <v>0</v>
      </c>
      <c r="BZ147" s="858">
        <v>0</v>
      </c>
      <c r="CA147" s="859">
        <v>0</v>
      </c>
      <c r="CB147" s="858">
        <v>0</v>
      </c>
      <c r="CC147" s="859">
        <v>0</v>
      </c>
      <c r="CD147" s="858">
        <v>0</v>
      </c>
      <c r="CE147" s="859">
        <v>0</v>
      </c>
      <c r="CF147" s="858">
        <v>0</v>
      </c>
      <c r="CG147" s="859">
        <v>0</v>
      </c>
      <c r="CH147" s="858">
        <v>0</v>
      </c>
      <c r="CI147" s="859">
        <v>0</v>
      </c>
      <c r="CJ147" s="858">
        <v>0</v>
      </c>
      <c r="CK147" s="859">
        <v>0</v>
      </c>
      <c r="CL147" s="858">
        <v>0</v>
      </c>
      <c r="CM147" s="859">
        <v>0</v>
      </c>
      <c r="CN147" s="860">
        <v>0</v>
      </c>
      <c r="CO147" s="815"/>
      <c r="CP147" s="1145"/>
      <c r="CQ147" s="815"/>
      <c r="CR147" s="857">
        <v>0</v>
      </c>
      <c r="CS147" s="959">
        <v>0</v>
      </c>
      <c r="CT147" s="859">
        <v>0</v>
      </c>
      <c r="CU147" s="858">
        <v>0</v>
      </c>
      <c r="CV147" s="859">
        <v>0</v>
      </c>
      <c r="CW147" s="858">
        <v>0</v>
      </c>
      <c r="CX147" s="859">
        <v>0</v>
      </c>
      <c r="CY147" s="858">
        <v>0</v>
      </c>
      <c r="CZ147" s="859">
        <v>0</v>
      </c>
      <c r="DA147" s="858">
        <v>0</v>
      </c>
      <c r="DB147" s="859">
        <v>0</v>
      </c>
      <c r="DC147" s="858">
        <v>0</v>
      </c>
      <c r="DD147" s="859">
        <v>0</v>
      </c>
      <c r="DE147" s="858">
        <v>0</v>
      </c>
      <c r="DF147" s="859">
        <v>0</v>
      </c>
      <c r="DG147" s="858">
        <v>0</v>
      </c>
      <c r="DH147" s="859">
        <v>0</v>
      </c>
      <c r="DI147" s="858">
        <v>0</v>
      </c>
      <c r="DJ147" s="859">
        <v>0</v>
      </c>
      <c r="DK147" s="858">
        <v>0</v>
      </c>
      <c r="DL147" s="859">
        <v>0</v>
      </c>
      <c r="DM147" s="858">
        <v>0</v>
      </c>
      <c r="DN147" s="859">
        <v>0</v>
      </c>
      <c r="DO147" s="858">
        <v>0</v>
      </c>
      <c r="DP147" s="859">
        <v>0</v>
      </c>
      <c r="DQ147" s="860">
        <v>0</v>
      </c>
      <c r="DR147" s="815"/>
      <c r="DS147" s="1147"/>
      <c r="DT147" s="815"/>
      <c r="DU147" s="1149"/>
    </row>
    <row r="148" spans="1:125" outlineLevel="1">
      <c r="A148" s="813" t="str">
        <f t="shared" si="2"/>
        <v>138Existing Building Commissioning Incentive Initiative</v>
      </c>
      <c r="C148" s="867">
        <v>138</v>
      </c>
      <c r="D148" s="921" t="s">
        <v>103</v>
      </c>
      <c r="E148" s="869" t="s">
        <v>1211</v>
      </c>
      <c r="G148" s="928">
        <v>0</v>
      </c>
      <c r="H148" s="960">
        <v>0</v>
      </c>
      <c r="I148" s="930">
        <v>0</v>
      </c>
      <c r="J148" s="929">
        <v>0</v>
      </c>
      <c r="K148" s="930">
        <v>0</v>
      </c>
      <c r="L148" s="929">
        <v>0</v>
      </c>
      <c r="M148" s="930">
        <v>0</v>
      </c>
      <c r="N148" s="929">
        <v>0</v>
      </c>
      <c r="O148" s="930">
        <v>0</v>
      </c>
      <c r="P148" s="929">
        <v>0</v>
      </c>
      <c r="Q148" s="930">
        <v>0</v>
      </c>
      <c r="R148" s="929">
        <v>0</v>
      </c>
      <c r="S148" s="930">
        <v>0</v>
      </c>
      <c r="T148" s="929">
        <v>0</v>
      </c>
      <c r="U148" s="930">
        <v>0</v>
      </c>
      <c r="V148" s="929">
        <v>0</v>
      </c>
      <c r="W148" s="930">
        <v>0</v>
      </c>
      <c r="X148" s="929">
        <v>0</v>
      </c>
      <c r="Y148" s="930">
        <v>0</v>
      </c>
      <c r="Z148" s="929">
        <v>0</v>
      </c>
      <c r="AA148" s="930">
        <v>0</v>
      </c>
      <c r="AB148" s="929">
        <v>0</v>
      </c>
      <c r="AC148" s="930">
        <v>0</v>
      </c>
      <c r="AD148" s="929">
        <v>0</v>
      </c>
      <c r="AE148" s="930">
        <v>0</v>
      </c>
      <c r="AF148" s="931">
        <v>0</v>
      </c>
      <c r="AG148" s="815"/>
      <c r="AH148" s="1155"/>
      <c r="AI148" s="815"/>
      <c r="AJ148" s="928">
        <v>0</v>
      </c>
      <c r="AK148" s="960">
        <v>0</v>
      </c>
      <c r="AL148" s="930">
        <v>0</v>
      </c>
      <c r="AM148" s="929">
        <v>0</v>
      </c>
      <c r="AN148" s="930">
        <v>0</v>
      </c>
      <c r="AO148" s="929">
        <v>0</v>
      </c>
      <c r="AP148" s="930">
        <v>0</v>
      </c>
      <c r="AQ148" s="929">
        <v>0</v>
      </c>
      <c r="AR148" s="930">
        <v>0</v>
      </c>
      <c r="AS148" s="929">
        <v>0</v>
      </c>
      <c r="AT148" s="930">
        <v>0</v>
      </c>
      <c r="AU148" s="929">
        <v>0</v>
      </c>
      <c r="AV148" s="930">
        <v>0</v>
      </c>
      <c r="AW148" s="929">
        <v>0</v>
      </c>
      <c r="AX148" s="930">
        <v>0</v>
      </c>
      <c r="AY148" s="929">
        <v>0</v>
      </c>
      <c r="AZ148" s="930">
        <v>0</v>
      </c>
      <c r="BA148" s="929">
        <v>0</v>
      </c>
      <c r="BB148" s="930">
        <v>0</v>
      </c>
      <c r="BC148" s="929">
        <v>0</v>
      </c>
      <c r="BD148" s="930">
        <v>0</v>
      </c>
      <c r="BE148" s="929">
        <v>0</v>
      </c>
      <c r="BF148" s="930">
        <v>0</v>
      </c>
      <c r="BG148" s="929">
        <v>0</v>
      </c>
      <c r="BH148" s="930">
        <v>0</v>
      </c>
      <c r="BI148" s="931">
        <v>0</v>
      </c>
      <c r="BJ148" s="815"/>
      <c r="BK148" s="1157"/>
      <c r="BL148" s="815"/>
      <c r="BM148" s="1143"/>
      <c r="BN148" s="815"/>
      <c r="BO148" s="928">
        <v>0</v>
      </c>
      <c r="BP148" s="960">
        <v>0</v>
      </c>
      <c r="BQ148" s="930">
        <v>0</v>
      </c>
      <c r="BR148" s="929">
        <v>0</v>
      </c>
      <c r="BS148" s="930">
        <v>0</v>
      </c>
      <c r="BT148" s="929">
        <v>0</v>
      </c>
      <c r="BU148" s="930">
        <v>0</v>
      </c>
      <c r="BV148" s="929">
        <v>0</v>
      </c>
      <c r="BW148" s="930">
        <v>0</v>
      </c>
      <c r="BX148" s="929">
        <v>0</v>
      </c>
      <c r="BY148" s="930">
        <v>0</v>
      </c>
      <c r="BZ148" s="929">
        <v>0</v>
      </c>
      <c r="CA148" s="930">
        <v>0</v>
      </c>
      <c r="CB148" s="929">
        <v>0</v>
      </c>
      <c r="CC148" s="930">
        <v>0</v>
      </c>
      <c r="CD148" s="929">
        <v>0</v>
      </c>
      <c r="CE148" s="930">
        <v>0</v>
      </c>
      <c r="CF148" s="929">
        <v>0</v>
      </c>
      <c r="CG148" s="930">
        <v>0</v>
      </c>
      <c r="CH148" s="929">
        <v>0</v>
      </c>
      <c r="CI148" s="930">
        <v>0</v>
      </c>
      <c r="CJ148" s="929">
        <v>0</v>
      </c>
      <c r="CK148" s="930">
        <v>0</v>
      </c>
      <c r="CL148" s="929">
        <v>0</v>
      </c>
      <c r="CM148" s="930">
        <v>0</v>
      </c>
      <c r="CN148" s="931">
        <v>0</v>
      </c>
      <c r="CO148" s="815"/>
      <c r="CP148" s="1145"/>
      <c r="CQ148" s="815"/>
      <c r="CR148" s="928">
        <v>0</v>
      </c>
      <c r="CS148" s="960">
        <v>0</v>
      </c>
      <c r="CT148" s="930">
        <v>0</v>
      </c>
      <c r="CU148" s="929">
        <v>0</v>
      </c>
      <c r="CV148" s="930">
        <v>0</v>
      </c>
      <c r="CW148" s="929">
        <v>0</v>
      </c>
      <c r="CX148" s="930">
        <v>0</v>
      </c>
      <c r="CY148" s="929">
        <v>0</v>
      </c>
      <c r="CZ148" s="930">
        <v>0</v>
      </c>
      <c r="DA148" s="929">
        <v>0</v>
      </c>
      <c r="DB148" s="930">
        <v>0</v>
      </c>
      <c r="DC148" s="929">
        <v>0</v>
      </c>
      <c r="DD148" s="930">
        <v>0</v>
      </c>
      <c r="DE148" s="929">
        <v>0</v>
      </c>
      <c r="DF148" s="930">
        <v>0</v>
      </c>
      <c r="DG148" s="929">
        <v>0</v>
      </c>
      <c r="DH148" s="930">
        <v>0</v>
      </c>
      <c r="DI148" s="929">
        <v>0</v>
      </c>
      <c r="DJ148" s="930">
        <v>0</v>
      </c>
      <c r="DK148" s="929">
        <v>0</v>
      </c>
      <c r="DL148" s="930">
        <v>0</v>
      </c>
      <c r="DM148" s="929">
        <v>0</v>
      </c>
      <c r="DN148" s="930">
        <v>0</v>
      </c>
      <c r="DO148" s="929">
        <v>0</v>
      </c>
      <c r="DP148" s="930">
        <v>0</v>
      </c>
      <c r="DQ148" s="931">
        <v>0</v>
      </c>
      <c r="DR148" s="815"/>
      <c r="DS148" s="1147"/>
      <c r="DT148" s="815"/>
      <c r="DU148" s="1149"/>
    </row>
    <row r="149" spans="1:125" outlineLevel="1">
      <c r="A149" s="813" t="str">
        <f t="shared" si="2"/>
        <v>139Process and Systems Upgrades Initiatives - Project Incentive Initiative</v>
      </c>
      <c r="C149" s="835">
        <v>139</v>
      </c>
      <c r="D149" s="836" t="s">
        <v>104</v>
      </c>
      <c r="E149" s="837" t="s">
        <v>1211</v>
      </c>
      <c r="G149" s="838">
        <v>0</v>
      </c>
      <c r="H149" s="957">
        <v>0</v>
      </c>
      <c r="I149" s="840">
        <v>0</v>
      </c>
      <c r="J149" s="839">
        <v>0</v>
      </c>
      <c r="K149" s="840">
        <v>0</v>
      </c>
      <c r="L149" s="839">
        <v>0</v>
      </c>
      <c r="M149" s="840">
        <v>0</v>
      </c>
      <c r="N149" s="839">
        <v>0</v>
      </c>
      <c r="O149" s="840">
        <v>0</v>
      </c>
      <c r="P149" s="839">
        <v>0</v>
      </c>
      <c r="Q149" s="840">
        <v>0</v>
      </c>
      <c r="R149" s="839">
        <v>0</v>
      </c>
      <c r="S149" s="840">
        <v>0</v>
      </c>
      <c r="T149" s="839">
        <v>0</v>
      </c>
      <c r="U149" s="840">
        <v>0</v>
      </c>
      <c r="V149" s="839">
        <v>0</v>
      </c>
      <c r="W149" s="840">
        <v>0</v>
      </c>
      <c r="X149" s="839">
        <v>0</v>
      </c>
      <c r="Y149" s="840">
        <v>0</v>
      </c>
      <c r="Z149" s="839">
        <v>0</v>
      </c>
      <c r="AA149" s="840">
        <v>0</v>
      </c>
      <c r="AB149" s="839">
        <v>0</v>
      </c>
      <c r="AC149" s="840">
        <v>0</v>
      </c>
      <c r="AD149" s="839">
        <v>0</v>
      </c>
      <c r="AE149" s="840">
        <v>0</v>
      </c>
      <c r="AF149" s="841">
        <v>0</v>
      </c>
      <c r="AG149" s="815"/>
      <c r="AH149" s="1155"/>
      <c r="AI149" s="815"/>
      <c r="AJ149" s="838">
        <v>0</v>
      </c>
      <c r="AK149" s="957">
        <v>0</v>
      </c>
      <c r="AL149" s="840">
        <v>0</v>
      </c>
      <c r="AM149" s="839">
        <v>0</v>
      </c>
      <c r="AN149" s="840">
        <v>0</v>
      </c>
      <c r="AO149" s="839">
        <v>0</v>
      </c>
      <c r="AP149" s="840">
        <v>0</v>
      </c>
      <c r="AQ149" s="839">
        <v>0</v>
      </c>
      <c r="AR149" s="840">
        <v>0</v>
      </c>
      <c r="AS149" s="839">
        <v>0</v>
      </c>
      <c r="AT149" s="840">
        <v>0</v>
      </c>
      <c r="AU149" s="839">
        <v>0</v>
      </c>
      <c r="AV149" s="840">
        <v>0</v>
      </c>
      <c r="AW149" s="839">
        <v>0</v>
      </c>
      <c r="AX149" s="840">
        <v>0</v>
      </c>
      <c r="AY149" s="839">
        <v>0</v>
      </c>
      <c r="AZ149" s="840">
        <v>0</v>
      </c>
      <c r="BA149" s="839">
        <v>0</v>
      </c>
      <c r="BB149" s="840">
        <v>0</v>
      </c>
      <c r="BC149" s="839">
        <v>0</v>
      </c>
      <c r="BD149" s="840">
        <v>0</v>
      </c>
      <c r="BE149" s="839">
        <v>0</v>
      </c>
      <c r="BF149" s="840">
        <v>0</v>
      </c>
      <c r="BG149" s="839">
        <v>0</v>
      </c>
      <c r="BH149" s="840">
        <v>0</v>
      </c>
      <c r="BI149" s="841">
        <v>0</v>
      </c>
      <c r="BJ149" s="815"/>
      <c r="BK149" s="1157"/>
      <c r="BL149" s="815"/>
      <c r="BM149" s="1143"/>
      <c r="BN149" s="815"/>
      <c r="BO149" s="838">
        <v>0</v>
      </c>
      <c r="BP149" s="957">
        <v>0</v>
      </c>
      <c r="BQ149" s="840">
        <v>0</v>
      </c>
      <c r="BR149" s="839">
        <v>0</v>
      </c>
      <c r="BS149" s="840">
        <v>0</v>
      </c>
      <c r="BT149" s="839">
        <v>0</v>
      </c>
      <c r="BU149" s="840">
        <v>0</v>
      </c>
      <c r="BV149" s="839">
        <v>0</v>
      </c>
      <c r="BW149" s="840">
        <v>0</v>
      </c>
      <c r="BX149" s="839">
        <v>0</v>
      </c>
      <c r="BY149" s="840">
        <v>0</v>
      </c>
      <c r="BZ149" s="839">
        <v>0</v>
      </c>
      <c r="CA149" s="840">
        <v>0</v>
      </c>
      <c r="CB149" s="839">
        <v>0</v>
      </c>
      <c r="CC149" s="840">
        <v>0</v>
      </c>
      <c r="CD149" s="839">
        <v>0</v>
      </c>
      <c r="CE149" s="840">
        <v>0</v>
      </c>
      <c r="CF149" s="839">
        <v>0</v>
      </c>
      <c r="CG149" s="840">
        <v>0</v>
      </c>
      <c r="CH149" s="839">
        <v>0</v>
      </c>
      <c r="CI149" s="840">
        <v>0</v>
      </c>
      <c r="CJ149" s="839">
        <v>0</v>
      </c>
      <c r="CK149" s="840">
        <v>0</v>
      </c>
      <c r="CL149" s="839">
        <v>0</v>
      </c>
      <c r="CM149" s="840">
        <v>0</v>
      </c>
      <c r="CN149" s="841">
        <v>0</v>
      </c>
      <c r="CO149" s="815"/>
      <c r="CP149" s="1145"/>
      <c r="CQ149" s="815"/>
      <c r="CR149" s="838">
        <v>0</v>
      </c>
      <c r="CS149" s="957">
        <v>0</v>
      </c>
      <c r="CT149" s="840">
        <v>0</v>
      </c>
      <c r="CU149" s="839">
        <v>0</v>
      </c>
      <c r="CV149" s="840">
        <v>0</v>
      </c>
      <c r="CW149" s="839">
        <v>0</v>
      </c>
      <c r="CX149" s="840">
        <v>0</v>
      </c>
      <c r="CY149" s="839">
        <v>0</v>
      </c>
      <c r="CZ149" s="840">
        <v>0</v>
      </c>
      <c r="DA149" s="839">
        <v>0</v>
      </c>
      <c r="DB149" s="840">
        <v>0</v>
      </c>
      <c r="DC149" s="839">
        <v>0</v>
      </c>
      <c r="DD149" s="840">
        <v>0</v>
      </c>
      <c r="DE149" s="839">
        <v>0</v>
      </c>
      <c r="DF149" s="840">
        <v>0</v>
      </c>
      <c r="DG149" s="839">
        <v>0</v>
      </c>
      <c r="DH149" s="840">
        <v>0</v>
      </c>
      <c r="DI149" s="839">
        <v>0</v>
      </c>
      <c r="DJ149" s="840">
        <v>0</v>
      </c>
      <c r="DK149" s="839">
        <v>0</v>
      </c>
      <c r="DL149" s="840">
        <v>0</v>
      </c>
      <c r="DM149" s="839">
        <v>0</v>
      </c>
      <c r="DN149" s="840">
        <v>0</v>
      </c>
      <c r="DO149" s="839">
        <v>0</v>
      </c>
      <c r="DP149" s="840">
        <v>0</v>
      </c>
      <c r="DQ149" s="841">
        <v>0</v>
      </c>
      <c r="DR149" s="815"/>
      <c r="DS149" s="1147"/>
      <c r="DT149" s="815"/>
      <c r="DU149" s="1149"/>
    </row>
    <row r="150" spans="1:125" outlineLevel="1">
      <c r="A150" s="813" t="str">
        <f t="shared" si="2"/>
        <v>140Process and Systems Upgrades Initiatives - Energy Manager Initiative</v>
      </c>
      <c r="C150" s="842">
        <v>140</v>
      </c>
      <c r="D150" s="861" t="s">
        <v>106</v>
      </c>
      <c r="E150" s="844" t="s">
        <v>1211</v>
      </c>
      <c r="G150" s="845">
        <v>0</v>
      </c>
      <c r="H150" s="958">
        <v>0</v>
      </c>
      <c r="I150" s="847">
        <v>0</v>
      </c>
      <c r="J150" s="846">
        <v>0</v>
      </c>
      <c r="K150" s="847">
        <v>0</v>
      </c>
      <c r="L150" s="846">
        <v>0</v>
      </c>
      <c r="M150" s="847">
        <v>0</v>
      </c>
      <c r="N150" s="846">
        <v>0</v>
      </c>
      <c r="O150" s="847">
        <v>0</v>
      </c>
      <c r="P150" s="846">
        <v>0</v>
      </c>
      <c r="Q150" s="847">
        <v>0</v>
      </c>
      <c r="R150" s="846">
        <v>0</v>
      </c>
      <c r="S150" s="847">
        <v>0</v>
      </c>
      <c r="T150" s="846">
        <v>0</v>
      </c>
      <c r="U150" s="847">
        <v>0</v>
      </c>
      <c r="V150" s="846">
        <v>0</v>
      </c>
      <c r="W150" s="847">
        <v>0</v>
      </c>
      <c r="X150" s="846">
        <v>0</v>
      </c>
      <c r="Y150" s="847">
        <v>0</v>
      </c>
      <c r="Z150" s="846">
        <v>0</v>
      </c>
      <c r="AA150" s="847">
        <v>0</v>
      </c>
      <c r="AB150" s="846">
        <v>0</v>
      </c>
      <c r="AC150" s="847">
        <v>0</v>
      </c>
      <c r="AD150" s="846">
        <v>0</v>
      </c>
      <c r="AE150" s="847">
        <v>0</v>
      </c>
      <c r="AF150" s="848">
        <v>0</v>
      </c>
      <c r="AG150" s="815"/>
      <c r="AH150" s="1155"/>
      <c r="AI150" s="815"/>
      <c r="AJ150" s="845">
        <v>0</v>
      </c>
      <c r="AK150" s="958">
        <v>0</v>
      </c>
      <c r="AL150" s="847">
        <v>0</v>
      </c>
      <c r="AM150" s="846">
        <v>0</v>
      </c>
      <c r="AN150" s="847">
        <v>0</v>
      </c>
      <c r="AO150" s="846">
        <v>0</v>
      </c>
      <c r="AP150" s="847">
        <v>0</v>
      </c>
      <c r="AQ150" s="846">
        <v>0</v>
      </c>
      <c r="AR150" s="847">
        <v>0</v>
      </c>
      <c r="AS150" s="846">
        <v>0</v>
      </c>
      <c r="AT150" s="847">
        <v>0</v>
      </c>
      <c r="AU150" s="846">
        <v>0</v>
      </c>
      <c r="AV150" s="847">
        <v>0</v>
      </c>
      <c r="AW150" s="846">
        <v>0</v>
      </c>
      <c r="AX150" s="847">
        <v>0</v>
      </c>
      <c r="AY150" s="846">
        <v>0</v>
      </c>
      <c r="AZ150" s="847">
        <v>0</v>
      </c>
      <c r="BA150" s="846">
        <v>0</v>
      </c>
      <c r="BB150" s="847">
        <v>0</v>
      </c>
      <c r="BC150" s="846">
        <v>0</v>
      </c>
      <c r="BD150" s="847">
        <v>0</v>
      </c>
      <c r="BE150" s="846">
        <v>0</v>
      </c>
      <c r="BF150" s="847">
        <v>0</v>
      </c>
      <c r="BG150" s="846">
        <v>0</v>
      </c>
      <c r="BH150" s="847">
        <v>0</v>
      </c>
      <c r="BI150" s="848">
        <v>0</v>
      </c>
      <c r="BJ150" s="815"/>
      <c r="BK150" s="1157"/>
      <c r="BL150" s="815"/>
      <c r="BM150" s="1143"/>
      <c r="BN150" s="815"/>
      <c r="BO150" s="845">
        <v>0</v>
      </c>
      <c r="BP150" s="958">
        <v>0</v>
      </c>
      <c r="BQ150" s="847">
        <v>0</v>
      </c>
      <c r="BR150" s="846">
        <v>0</v>
      </c>
      <c r="BS150" s="847">
        <v>0</v>
      </c>
      <c r="BT150" s="846">
        <v>0</v>
      </c>
      <c r="BU150" s="847">
        <v>0</v>
      </c>
      <c r="BV150" s="846">
        <v>0</v>
      </c>
      <c r="BW150" s="847">
        <v>0</v>
      </c>
      <c r="BX150" s="846">
        <v>0</v>
      </c>
      <c r="BY150" s="847">
        <v>0</v>
      </c>
      <c r="BZ150" s="846">
        <v>0</v>
      </c>
      <c r="CA150" s="847">
        <v>0</v>
      </c>
      <c r="CB150" s="846">
        <v>0</v>
      </c>
      <c r="CC150" s="847">
        <v>0</v>
      </c>
      <c r="CD150" s="846">
        <v>0</v>
      </c>
      <c r="CE150" s="847">
        <v>0</v>
      </c>
      <c r="CF150" s="846">
        <v>0</v>
      </c>
      <c r="CG150" s="847">
        <v>0</v>
      </c>
      <c r="CH150" s="846">
        <v>0</v>
      </c>
      <c r="CI150" s="847">
        <v>0</v>
      </c>
      <c r="CJ150" s="846">
        <v>0</v>
      </c>
      <c r="CK150" s="847">
        <v>0</v>
      </c>
      <c r="CL150" s="846">
        <v>0</v>
      </c>
      <c r="CM150" s="847">
        <v>0</v>
      </c>
      <c r="CN150" s="848">
        <v>0</v>
      </c>
      <c r="CO150" s="815"/>
      <c r="CP150" s="1145"/>
      <c r="CQ150" s="815"/>
      <c r="CR150" s="845">
        <v>0</v>
      </c>
      <c r="CS150" s="958">
        <v>0</v>
      </c>
      <c r="CT150" s="847">
        <v>0</v>
      </c>
      <c r="CU150" s="846">
        <v>0</v>
      </c>
      <c r="CV150" s="847">
        <v>0</v>
      </c>
      <c r="CW150" s="846">
        <v>0</v>
      </c>
      <c r="CX150" s="847">
        <v>0</v>
      </c>
      <c r="CY150" s="846">
        <v>0</v>
      </c>
      <c r="CZ150" s="847">
        <v>0</v>
      </c>
      <c r="DA150" s="846">
        <v>0</v>
      </c>
      <c r="DB150" s="847">
        <v>0</v>
      </c>
      <c r="DC150" s="846">
        <v>0</v>
      </c>
      <c r="DD150" s="847">
        <v>0</v>
      </c>
      <c r="DE150" s="846">
        <v>0</v>
      </c>
      <c r="DF150" s="847">
        <v>0</v>
      </c>
      <c r="DG150" s="846">
        <v>0</v>
      </c>
      <c r="DH150" s="847">
        <v>0</v>
      </c>
      <c r="DI150" s="846">
        <v>0</v>
      </c>
      <c r="DJ150" s="847">
        <v>0</v>
      </c>
      <c r="DK150" s="846">
        <v>0</v>
      </c>
      <c r="DL150" s="847">
        <v>0</v>
      </c>
      <c r="DM150" s="846">
        <v>0</v>
      </c>
      <c r="DN150" s="847">
        <v>0</v>
      </c>
      <c r="DO150" s="846">
        <v>0</v>
      </c>
      <c r="DP150" s="847">
        <v>0</v>
      </c>
      <c r="DQ150" s="848">
        <v>0</v>
      </c>
      <c r="DR150" s="815"/>
      <c r="DS150" s="1147"/>
      <c r="DT150" s="815"/>
      <c r="DU150" s="1149"/>
    </row>
    <row r="151" spans="1:125" outlineLevel="1">
      <c r="A151" s="813" t="str">
        <f t="shared" si="2"/>
        <v>141Process and Systems Upgrades Initiatives - Monitoring and Targeting Initiative</v>
      </c>
      <c r="C151" s="907">
        <v>141</v>
      </c>
      <c r="D151" s="932" t="s">
        <v>105</v>
      </c>
      <c r="E151" s="909" t="s">
        <v>1211</v>
      </c>
      <c r="G151" s="933">
        <v>0</v>
      </c>
      <c r="H151" s="973">
        <v>0</v>
      </c>
      <c r="I151" s="935">
        <v>0</v>
      </c>
      <c r="J151" s="934">
        <v>0</v>
      </c>
      <c r="K151" s="935">
        <v>0</v>
      </c>
      <c r="L151" s="934">
        <v>0</v>
      </c>
      <c r="M151" s="935">
        <v>0</v>
      </c>
      <c r="N151" s="934">
        <v>0</v>
      </c>
      <c r="O151" s="935">
        <v>0</v>
      </c>
      <c r="P151" s="934">
        <v>0</v>
      </c>
      <c r="Q151" s="935">
        <v>0</v>
      </c>
      <c r="R151" s="934">
        <v>0</v>
      </c>
      <c r="S151" s="935">
        <v>0</v>
      </c>
      <c r="T151" s="934">
        <v>0</v>
      </c>
      <c r="U151" s="935">
        <v>0</v>
      </c>
      <c r="V151" s="934">
        <v>0</v>
      </c>
      <c r="W151" s="935">
        <v>0</v>
      </c>
      <c r="X151" s="934">
        <v>0</v>
      </c>
      <c r="Y151" s="935">
        <v>0</v>
      </c>
      <c r="Z151" s="934">
        <v>0</v>
      </c>
      <c r="AA151" s="935">
        <v>0</v>
      </c>
      <c r="AB151" s="934">
        <v>0</v>
      </c>
      <c r="AC151" s="935">
        <v>0</v>
      </c>
      <c r="AD151" s="934">
        <v>0</v>
      </c>
      <c r="AE151" s="935">
        <v>0</v>
      </c>
      <c r="AF151" s="936">
        <v>0</v>
      </c>
      <c r="AG151" s="815"/>
      <c r="AH151" s="1155"/>
      <c r="AI151" s="815"/>
      <c r="AJ151" s="933">
        <v>0</v>
      </c>
      <c r="AK151" s="973">
        <v>0</v>
      </c>
      <c r="AL151" s="935">
        <v>0</v>
      </c>
      <c r="AM151" s="934">
        <v>0</v>
      </c>
      <c r="AN151" s="935">
        <v>0</v>
      </c>
      <c r="AO151" s="934">
        <v>0</v>
      </c>
      <c r="AP151" s="935">
        <v>0</v>
      </c>
      <c r="AQ151" s="934">
        <v>0</v>
      </c>
      <c r="AR151" s="935">
        <v>0</v>
      </c>
      <c r="AS151" s="934">
        <v>0</v>
      </c>
      <c r="AT151" s="935">
        <v>0</v>
      </c>
      <c r="AU151" s="934">
        <v>0</v>
      </c>
      <c r="AV151" s="935">
        <v>0</v>
      </c>
      <c r="AW151" s="934">
        <v>0</v>
      </c>
      <c r="AX151" s="935">
        <v>0</v>
      </c>
      <c r="AY151" s="934">
        <v>0</v>
      </c>
      <c r="AZ151" s="935">
        <v>0</v>
      </c>
      <c r="BA151" s="934">
        <v>0</v>
      </c>
      <c r="BB151" s="935">
        <v>0</v>
      </c>
      <c r="BC151" s="934">
        <v>0</v>
      </c>
      <c r="BD151" s="935">
        <v>0</v>
      </c>
      <c r="BE151" s="934">
        <v>0</v>
      </c>
      <c r="BF151" s="935">
        <v>0</v>
      </c>
      <c r="BG151" s="934">
        <v>0</v>
      </c>
      <c r="BH151" s="935">
        <v>0</v>
      </c>
      <c r="BI151" s="936">
        <v>0</v>
      </c>
      <c r="BJ151" s="815"/>
      <c r="BK151" s="1157"/>
      <c r="BL151" s="815"/>
      <c r="BM151" s="1143"/>
      <c r="BN151" s="815"/>
      <c r="BO151" s="933">
        <v>0</v>
      </c>
      <c r="BP151" s="973">
        <v>0</v>
      </c>
      <c r="BQ151" s="935">
        <v>0</v>
      </c>
      <c r="BR151" s="934">
        <v>0</v>
      </c>
      <c r="BS151" s="935">
        <v>0</v>
      </c>
      <c r="BT151" s="934">
        <v>0</v>
      </c>
      <c r="BU151" s="935">
        <v>0</v>
      </c>
      <c r="BV151" s="934">
        <v>0</v>
      </c>
      <c r="BW151" s="935">
        <v>0</v>
      </c>
      <c r="BX151" s="934">
        <v>0</v>
      </c>
      <c r="BY151" s="935">
        <v>0</v>
      </c>
      <c r="BZ151" s="934">
        <v>0</v>
      </c>
      <c r="CA151" s="935">
        <v>0</v>
      </c>
      <c r="CB151" s="934">
        <v>0</v>
      </c>
      <c r="CC151" s="935">
        <v>0</v>
      </c>
      <c r="CD151" s="934">
        <v>0</v>
      </c>
      <c r="CE151" s="935">
        <v>0</v>
      </c>
      <c r="CF151" s="934">
        <v>0</v>
      </c>
      <c r="CG151" s="935">
        <v>0</v>
      </c>
      <c r="CH151" s="934">
        <v>0</v>
      </c>
      <c r="CI151" s="935">
        <v>0</v>
      </c>
      <c r="CJ151" s="934">
        <v>0</v>
      </c>
      <c r="CK151" s="935">
        <v>0</v>
      </c>
      <c r="CL151" s="934">
        <v>0</v>
      </c>
      <c r="CM151" s="935">
        <v>0</v>
      </c>
      <c r="CN151" s="936">
        <v>0</v>
      </c>
      <c r="CO151" s="815"/>
      <c r="CP151" s="1145"/>
      <c r="CQ151" s="815"/>
      <c r="CR151" s="933">
        <v>0</v>
      </c>
      <c r="CS151" s="973">
        <v>0</v>
      </c>
      <c r="CT151" s="935">
        <v>0</v>
      </c>
      <c r="CU151" s="934">
        <v>0</v>
      </c>
      <c r="CV151" s="935">
        <v>0</v>
      </c>
      <c r="CW151" s="934">
        <v>0</v>
      </c>
      <c r="CX151" s="935">
        <v>0</v>
      </c>
      <c r="CY151" s="934">
        <v>0</v>
      </c>
      <c r="CZ151" s="935">
        <v>0</v>
      </c>
      <c r="DA151" s="934">
        <v>0</v>
      </c>
      <c r="DB151" s="935">
        <v>0</v>
      </c>
      <c r="DC151" s="934">
        <v>0</v>
      </c>
      <c r="DD151" s="935">
        <v>0</v>
      </c>
      <c r="DE151" s="934">
        <v>0</v>
      </c>
      <c r="DF151" s="935">
        <v>0</v>
      </c>
      <c r="DG151" s="934">
        <v>0</v>
      </c>
      <c r="DH151" s="935">
        <v>0</v>
      </c>
      <c r="DI151" s="934">
        <v>0</v>
      </c>
      <c r="DJ151" s="935">
        <v>0</v>
      </c>
      <c r="DK151" s="934">
        <v>0</v>
      </c>
      <c r="DL151" s="935">
        <v>0</v>
      </c>
      <c r="DM151" s="934">
        <v>0</v>
      </c>
      <c r="DN151" s="935">
        <v>0</v>
      </c>
      <c r="DO151" s="934">
        <v>0</v>
      </c>
      <c r="DP151" s="935">
        <v>0</v>
      </c>
      <c r="DQ151" s="936">
        <v>0</v>
      </c>
      <c r="DR151" s="815"/>
      <c r="DS151" s="1147"/>
      <c r="DT151" s="815"/>
      <c r="DU151" s="1149"/>
    </row>
    <row r="152" spans="1:125" outlineLevel="1">
      <c r="A152" s="813" t="str">
        <f t="shared" si="2"/>
        <v>142Low Income Initiative</v>
      </c>
      <c r="C152" s="942">
        <v>142</v>
      </c>
      <c r="D152" s="943" t="s">
        <v>108</v>
      </c>
      <c r="E152" s="944" t="s">
        <v>1211</v>
      </c>
      <c r="G152" s="945">
        <v>0</v>
      </c>
      <c r="H152" s="980">
        <v>0</v>
      </c>
      <c r="I152" s="947">
        <v>0</v>
      </c>
      <c r="J152" s="946">
        <v>0</v>
      </c>
      <c r="K152" s="947">
        <v>0</v>
      </c>
      <c r="L152" s="946">
        <v>0</v>
      </c>
      <c r="M152" s="947">
        <v>0</v>
      </c>
      <c r="N152" s="946">
        <v>0</v>
      </c>
      <c r="O152" s="947">
        <v>0</v>
      </c>
      <c r="P152" s="946">
        <v>0</v>
      </c>
      <c r="Q152" s="947">
        <v>0</v>
      </c>
      <c r="R152" s="946">
        <v>0</v>
      </c>
      <c r="S152" s="947">
        <v>0</v>
      </c>
      <c r="T152" s="946">
        <v>0</v>
      </c>
      <c r="U152" s="947">
        <v>0</v>
      </c>
      <c r="V152" s="946">
        <v>0</v>
      </c>
      <c r="W152" s="947">
        <v>0</v>
      </c>
      <c r="X152" s="946">
        <v>0</v>
      </c>
      <c r="Y152" s="947">
        <v>0</v>
      </c>
      <c r="Z152" s="946">
        <v>0</v>
      </c>
      <c r="AA152" s="947">
        <v>0</v>
      </c>
      <c r="AB152" s="946">
        <v>0</v>
      </c>
      <c r="AC152" s="947">
        <v>0</v>
      </c>
      <c r="AD152" s="946">
        <v>0</v>
      </c>
      <c r="AE152" s="947">
        <v>0</v>
      </c>
      <c r="AF152" s="948">
        <v>0</v>
      </c>
      <c r="AG152" s="815"/>
      <c r="AH152" s="1155"/>
      <c r="AI152" s="815"/>
      <c r="AJ152" s="945">
        <v>0</v>
      </c>
      <c r="AK152" s="980">
        <v>0</v>
      </c>
      <c r="AL152" s="947">
        <v>0</v>
      </c>
      <c r="AM152" s="946">
        <v>0</v>
      </c>
      <c r="AN152" s="947">
        <v>0</v>
      </c>
      <c r="AO152" s="946">
        <v>0</v>
      </c>
      <c r="AP152" s="947">
        <v>0</v>
      </c>
      <c r="AQ152" s="946">
        <v>0</v>
      </c>
      <c r="AR152" s="947">
        <v>0</v>
      </c>
      <c r="AS152" s="946">
        <v>0</v>
      </c>
      <c r="AT152" s="947">
        <v>0</v>
      </c>
      <c r="AU152" s="946">
        <v>0</v>
      </c>
      <c r="AV152" s="947">
        <v>0</v>
      </c>
      <c r="AW152" s="946">
        <v>0</v>
      </c>
      <c r="AX152" s="947">
        <v>0</v>
      </c>
      <c r="AY152" s="946">
        <v>0</v>
      </c>
      <c r="AZ152" s="947">
        <v>0</v>
      </c>
      <c r="BA152" s="946">
        <v>0</v>
      </c>
      <c r="BB152" s="947">
        <v>0</v>
      </c>
      <c r="BC152" s="946">
        <v>0</v>
      </c>
      <c r="BD152" s="947">
        <v>0</v>
      </c>
      <c r="BE152" s="946">
        <v>0</v>
      </c>
      <c r="BF152" s="947">
        <v>0</v>
      </c>
      <c r="BG152" s="946">
        <v>0</v>
      </c>
      <c r="BH152" s="947">
        <v>0</v>
      </c>
      <c r="BI152" s="948">
        <v>0</v>
      </c>
      <c r="BJ152" s="815"/>
      <c r="BK152" s="1157"/>
      <c r="BL152" s="815"/>
      <c r="BM152" s="1143"/>
      <c r="BN152" s="815"/>
      <c r="BO152" s="945">
        <v>0</v>
      </c>
      <c r="BP152" s="980">
        <v>0</v>
      </c>
      <c r="BQ152" s="947">
        <v>0</v>
      </c>
      <c r="BR152" s="946">
        <v>0</v>
      </c>
      <c r="BS152" s="947">
        <v>0</v>
      </c>
      <c r="BT152" s="946">
        <v>0</v>
      </c>
      <c r="BU152" s="947">
        <v>0</v>
      </c>
      <c r="BV152" s="946">
        <v>0</v>
      </c>
      <c r="BW152" s="947">
        <v>0</v>
      </c>
      <c r="BX152" s="946">
        <v>0</v>
      </c>
      <c r="BY152" s="947">
        <v>0</v>
      </c>
      <c r="BZ152" s="946">
        <v>0</v>
      </c>
      <c r="CA152" s="947">
        <v>0</v>
      </c>
      <c r="CB152" s="946">
        <v>0</v>
      </c>
      <c r="CC152" s="947">
        <v>0</v>
      </c>
      <c r="CD152" s="946">
        <v>0</v>
      </c>
      <c r="CE152" s="947">
        <v>0</v>
      </c>
      <c r="CF152" s="946">
        <v>0</v>
      </c>
      <c r="CG152" s="947">
        <v>0</v>
      </c>
      <c r="CH152" s="946">
        <v>0</v>
      </c>
      <c r="CI152" s="947">
        <v>0</v>
      </c>
      <c r="CJ152" s="946">
        <v>0</v>
      </c>
      <c r="CK152" s="947">
        <v>0</v>
      </c>
      <c r="CL152" s="946">
        <v>0</v>
      </c>
      <c r="CM152" s="947">
        <v>0</v>
      </c>
      <c r="CN152" s="948">
        <v>0</v>
      </c>
      <c r="CO152" s="815"/>
      <c r="CP152" s="1145"/>
      <c r="CQ152" s="815"/>
      <c r="CR152" s="945">
        <v>0</v>
      </c>
      <c r="CS152" s="980">
        <v>0</v>
      </c>
      <c r="CT152" s="947">
        <v>0</v>
      </c>
      <c r="CU152" s="946">
        <v>0</v>
      </c>
      <c r="CV152" s="947">
        <v>0</v>
      </c>
      <c r="CW152" s="946">
        <v>0</v>
      </c>
      <c r="CX152" s="947">
        <v>0</v>
      </c>
      <c r="CY152" s="946">
        <v>0</v>
      </c>
      <c r="CZ152" s="947">
        <v>0</v>
      </c>
      <c r="DA152" s="946">
        <v>0</v>
      </c>
      <c r="DB152" s="947">
        <v>0</v>
      </c>
      <c r="DC152" s="946">
        <v>0</v>
      </c>
      <c r="DD152" s="947">
        <v>0</v>
      </c>
      <c r="DE152" s="946">
        <v>0</v>
      </c>
      <c r="DF152" s="947">
        <v>0</v>
      </c>
      <c r="DG152" s="946">
        <v>0</v>
      </c>
      <c r="DH152" s="947">
        <v>0</v>
      </c>
      <c r="DI152" s="946">
        <v>0</v>
      </c>
      <c r="DJ152" s="947">
        <v>0</v>
      </c>
      <c r="DK152" s="946">
        <v>0</v>
      </c>
      <c r="DL152" s="947">
        <v>0</v>
      </c>
      <c r="DM152" s="946">
        <v>0</v>
      </c>
      <c r="DN152" s="947">
        <v>0</v>
      </c>
      <c r="DO152" s="946">
        <v>0</v>
      </c>
      <c r="DP152" s="947">
        <v>0</v>
      </c>
      <c r="DQ152" s="948">
        <v>0</v>
      </c>
      <c r="DR152" s="815"/>
      <c r="DS152" s="1147"/>
      <c r="DT152" s="815"/>
      <c r="DU152" s="1149"/>
    </row>
    <row r="153" spans="1:125" outlineLevel="1">
      <c r="A153" s="813" t="str">
        <f t="shared" si="2"/>
        <v>143Aboriginal Conservation Program</v>
      </c>
      <c r="C153" s="835">
        <v>143</v>
      </c>
      <c r="D153" s="836" t="s">
        <v>492</v>
      </c>
      <c r="E153" s="837" t="s">
        <v>1211</v>
      </c>
      <c r="G153" s="838">
        <v>0</v>
      </c>
      <c r="H153" s="957">
        <v>0</v>
      </c>
      <c r="I153" s="840">
        <v>0</v>
      </c>
      <c r="J153" s="839">
        <v>0</v>
      </c>
      <c r="K153" s="840">
        <v>0</v>
      </c>
      <c r="L153" s="839">
        <v>0</v>
      </c>
      <c r="M153" s="840">
        <v>0</v>
      </c>
      <c r="N153" s="839">
        <v>0</v>
      </c>
      <c r="O153" s="840">
        <v>0</v>
      </c>
      <c r="P153" s="839">
        <v>0</v>
      </c>
      <c r="Q153" s="840">
        <v>0</v>
      </c>
      <c r="R153" s="839">
        <v>0</v>
      </c>
      <c r="S153" s="840">
        <v>0</v>
      </c>
      <c r="T153" s="839">
        <v>0</v>
      </c>
      <c r="U153" s="840">
        <v>0</v>
      </c>
      <c r="V153" s="839">
        <v>0</v>
      </c>
      <c r="W153" s="840">
        <v>0</v>
      </c>
      <c r="X153" s="839">
        <v>0</v>
      </c>
      <c r="Y153" s="840">
        <v>0</v>
      </c>
      <c r="Z153" s="839">
        <v>0</v>
      </c>
      <c r="AA153" s="840">
        <v>0</v>
      </c>
      <c r="AB153" s="839">
        <v>0</v>
      </c>
      <c r="AC153" s="840">
        <v>0</v>
      </c>
      <c r="AD153" s="839">
        <v>0</v>
      </c>
      <c r="AE153" s="840">
        <v>0</v>
      </c>
      <c r="AF153" s="841">
        <v>0</v>
      </c>
      <c r="AG153" s="815"/>
      <c r="AH153" s="1155"/>
      <c r="AI153" s="815"/>
      <c r="AJ153" s="838">
        <v>0</v>
      </c>
      <c r="AK153" s="957">
        <v>0</v>
      </c>
      <c r="AL153" s="840">
        <v>0</v>
      </c>
      <c r="AM153" s="839">
        <v>0</v>
      </c>
      <c r="AN153" s="840">
        <v>0</v>
      </c>
      <c r="AO153" s="839">
        <v>0</v>
      </c>
      <c r="AP153" s="840">
        <v>0</v>
      </c>
      <c r="AQ153" s="839">
        <v>0</v>
      </c>
      <c r="AR153" s="840">
        <v>0</v>
      </c>
      <c r="AS153" s="839">
        <v>0</v>
      </c>
      <c r="AT153" s="840">
        <v>0</v>
      </c>
      <c r="AU153" s="839">
        <v>0</v>
      </c>
      <c r="AV153" s="840">
        <v>0</v>
      </c>
      <c r="AW153" s="839">
        <v>0</v>
      </c>
      <c r="AX153" s="840">
        <v>0</v>
      </c>
      <c r="AY153" s="839">
        <v>0</v>
      </c>
      <c r="AZ153" s="840">
        <v>0</v>
      </c>
      <c r="BA153" s="839">
        <v>0</v>
      </c>
      <c r="BB153" s="840">
        <v>0</v>
      </c>
      <c r="BC153" s="839">
        <v>0</v>
      </c>
      <c r="BD153" s="840">
        <v>0</v>
      </c>
      <c r="BE153" s="839">
        <v>0</v>
      </c>
      <c r="BF153" s="840">
        <v>0</v>
      </c>
      <c r="BG153" s="839">
        <v>0</v>
      </c>
      <c r="BH153" s="840">
        <v>0</v>
      </c>
      <c r="BI153" s="841">
        <v>0</v>
      </c>
      <c r="BJ153" s="815"/>
      <c r="BK153" s="1157"/>
      <c r="BL153" s="815"/>
      <c r="BM153" s="1143"/>
      <c r="BN153" s="815"/>
      <c r="BO153" s="838">
        <v>0</v>
      </c>
      <c r="BP153" s="957">
        <v>0</v>
      </c>
      <c r="BQ153" s="840">
        <v>0</v>
      </c>
      <c r="BR153" s="839">
        <v>0</v>
      </c>
      <c r="BS153" s="840">
        <v>0</v>
      </c>
      <c r="BT153" s="839">
        <v>0</v>
      </c>
      <c r="BU153" s="840">
        <v>0</v>
      </c>
      <c r="BV153" s="839">
        <v>0</v>
      </c>
      <c r="BW153" s="840">
        <v>0</v>
      </c>
      <c r="BX153" s="839">
        <v>0</v>
      </c>
      <c r="BY153" s="840">
        <v>0</v>
      </c>
      <c r="BZ153" s="839">
        <v>0</v>
      </c>
      <c r="CA153" s="840">
        <v>0</v>
      </c>
      <c r="CB153" s="839">
        <v>0</v>
      </c>
      <c r="CC153" s="840">
        <v>0</v>
      </c>
      <c r="CD153" s="839">
        <v>0</v>
      </c>
      <c r="CE153" s="840">
        <v>0</v>
      </c>
      <c r="CF153" s="839">
        <v>0</v>
      </c>
      <c r="CG153" s="840">
        <v>0</v>
      </c>
      <c r="CH153" s="839">
        <v>0</v>
      </c>
      <c r="CI153" s="840">
        <v>0</v>
      </c>
      <c r="CJ153" s="839">
        <v>0</v>
      </c>
      <c r="CK153" s="840">
        <v>0</v>
      </c>
      <c r="CL153" s="839">
        <v>0</v>
      </c>
      <c r="CM153" s="840">
        <v>0</v>
      </c>
      <c r="CN153" s="841">
        <v>0</v>
      </c>
      <c r="CO153" s="815"/>
      <c r="CP153" s="1145"/>
      <c r="CQ153" s="815"/>
      <c r="CR153" s="838">
        <v>0</v>
      </c>
      <c r="CS153" s="957">
        <v>0</v>
      </c>
      <c r="CT153" s="840">
        <v>0</v>
      </c>
      <c r="CU153" s="839">
        <v>0</v>
      </c>
      <c r="CV153" s="840">
        <v>0</v>
      </c>
      <c r="CW153" s="839">
        <v>0</v>
      </c>
      <c r="CX153" s="840">
        <v>0</v>
      </c>
      <c r="CY153" s="839">
        <v>0</v>
      </c>
      <c r="CZ153" s="840">
        <v>0</v>
      </c>
      <c r="DA153" s="839">
        <v>0</v>
      </c>
      <c r="DB153" s="840">
        <v>0</v>
      </c>
      <c r="DC153" s="839">
        <v>0</v>
      </c>
      <c r="DD153" s="840">
        <v>0</v>
      </c>
      <c r="DE153" s="839">
        <v>0</v>
      </c>
      <c r="DF153" s="840">
        <v>0</v>
      </c>
      <c r="DG153" s="839">
        <v>0</v>
      </c>
      <c r="DH153" s="840">
        <v>0</v>
      </c>
      <c r="DI153" s="839">
        <v>0</v>
      </c>
      <c r="DJ153" s="840">
        <v>0</v>
      </c>
      <c r="DK153" s="839">
        <v>0</v>
      </c>
      <c r="DL153" s="840">
        <v>0</v>
      </c>
      <c r="DM153" s="839">
        <v>0</v>
      </c>
      <c r="DN153" s="840">
        <v>0</v>
      </c>
      <c r="DO153" s="839">
        <v>0</v>
      </c>
      <c r="DP153" s="840">
        <v>0</v>
      </c>
      <c r="DQ153" s="841">
        <v>0</v>
      </c>
      <c r="DR153" s="815"/>
      <c r="DS153" s="1147"/>
      <c r="DT153" s="815"/>
      <c r="DU153" s="1149"/>
    </row>
    <row r="154" spans="1:125" outlineLevel="1">
      <c r="A154" s="813" t="str">
        <f t="shared" si="2"/>
        <v>144Program Enabled Savings</v>
      </c>
      <c r="C154" s="879">
        <v>144</v>
      </c>
      <c r="D154" s="922" t="s">
        <v>488</v>
      </c>
      <c r="E154" s="881" t="s">
        <v>1211</v>
      </c>
      <c r="G154" s="949">
        <v>0</v>
      </c>
      <c r="H154" s="961">
        <v>0</v>
      </c>
      <c r="I154" s="951">
        <v>0</v>
      </c>
      <c r="J154" s="950">
        <v>0</v>
      </c>
      <c r="K154" s="951">
        <v>0</v>
      </c>
      <c r="L154" s="950">
        <v>0</v>
      </c>
      <c r="M154" s="951">
        <v>0</v>
      </c>
      <c r="N154" s="950">
        <v>0</v>
      </c>
      <c r="O154" s="951">
        <v>0</v>
      </c>
      <c r="P154" s="950">
        <v>0</v>
      </c>
      <c r="Q154" s="951">
        <v>0</v>
      </c>
      <c r="R154" s="950">
        <v>0</v>
      </c>
      <c r="S154" s="951">
        <v>0</v>
      </c>
      <c r="T154" s="950">
        <v>0</v>
      </c>
      <c r="U154" s="951">
        <v>0</v>
      </c>
      <c r="V154" s="950">
        <v>0</v>
      </c>
      <c r="W154" s="951">
        <v>0</v>
      </c>
      <c r="X154" s="950">
        <v>0</v>
      </c>
      <c r="Y154" s="951">
        <v>0</v>
      </c>
      <c r="Z154" s="950">
        <v>0</v>
      </c>
      <c r="AA154" s="951">
        <v>0</v>
      </c>
      <c r="AB154" s="950">
        <v>0</v>
      </c>
      <c r="AC154" s="951">
        <v>0</v>
      </c>
      <c r="AD154" s="950">
        <v>0</v>
      </c>
      <c r="AE154" s="951">
        <v>0</v>
      </c>
      <c r="AF154" s="952">
        <v>0</v>
      </c>
      <c r="AG154" s="815"/>
      <c r="AH154" s="1155"/>
      <c r="AI154" s="815"/>
      <c r="AJ154" s="949">
        <v>0</v>
      </c>
      <c r="AK154" s="961">
        <v>0</v>
      </c>
      <c r="AL154" s="951">
        <v>0</v>
      </c>
      <c r="AM154" s="950">
        <v>0</v>
      </c>
      <c r="AN154" s="951">
        <v>0</v>
      </c>
      <c r="AO154" s="950">
        <v>0</v>
      </c>
      <c r="AP154" s="951">
        <v>0</v>
      </c>
      <c r="AQ154" s="950">
        <v>0</v>
      </c>
      <c r="AR154" s="951">
        <v>0</v>
      </c>
      <c r="AS154" s="950">
        <v>0</v>
      </c>
      <c r="AT154" s="951">
        <v>0</v>
      </c>
      <c r="AU154" s="950">
        <v>0</v>
      </c>
      <c r="AV154" s="951">
        <v>0</v>
      </c>
      <c r="AW154" s="950">
        <v>0</v>
      </c>
      <c r="AX154" s="951">
        <v>0</v>
      </c>
      <c r="AY154" s="950">
        <v>0</v>
      </c>
      <c r="AZ154" s="951">
        <v>0</v>
      </c>
      <c r="BA154" s="950">
        <v>0</v>
      </c>
      <c r="BB154" s="951">
        <v>0</v>
      </c>
      <c r="BC154" s="950">
        <v>0</v>
      </c>
      <c r="BD154" s="951">
        <v>0</v>
      </c>
      <c r="BE154" s="950">
        <v>0</v>
      </c>
      <c r="BF154" s="951">
        <v>0</v>
      </c>
      <c r="BG154" s="950">
        <v>0</v>
      </c>
      <c r="BH154" s="951">
        <v>0</v>
      </c>
      <c r="BI154" s="952">
        <v>0</v>
      </c>
      <c r="BJ154" s="815"/>
      <c r="BK154" s="1157"/>
      <c r="BL154" s="815"/>
      <c r="BM154" s="1143"/>
      <c r="BN154" s="815"/>
      <c r="BO154" s="949">
        <v>0</v>
      </c>
      <c r="BP154" s="961">
        <v>0</v>
      </c>
      <c r="BQ154" s="951">
        <v>0</v>
      </c>
      <c r="BR154" s="950">
        <v>0</v>
      </c>
      <c r="BS154" s="951">
        <v>0</v>
      </c>
      <c r="BT154" s="950">
        <v>0</v>
      </c>
      <c r="BU154" s="951">
        <v>0</v>
      </c>
      <c r="BV154" s="950">
        <v>0</v>
      </c>
      <c r="BW154" s="951">
        <v>0</v>
      </c>
      <c r="BX154" s="950">
        <v>0</v>
      </c>
      <c r="BY154" s="951">
        <v>0</v>
      </c>
      <c r="BZ154" s="950">
        <v>0</v>
      </c>
      <c r="CA154" s="951">
        <v>0</v>
      </c>
      <c r="CB154" s="950">
        <v>0</v>
      </c>
      <c r="CC154" s="951">
        <v>0</v>
      </c>
      <c r="CD154" s="950">
        <v>0</v>
      </c>
      <c r="CE154" s="951">
        <v>0</v>
      </c>
      <c r="CF154" s="950">
        <v>0</v>
      </c>
      <c r="CG154" s="951">
        <v>0</v>
      </c>
      <c r="CH154" s="950">
        <v>0</v>
      </c>
      <c r="CI154" s="951">
        <v>0</v>
      </c>
      <c r="CJ154" s="950">
        <v>0</v>
      </c>
      <c r="CK154" s="951">
        <v>0</v>
      </c>
      <c r="CL154" s="950">
        <v>0</v>
      </c>
      <c r="CM154" s="951">
        <v>0</v>
      </c>
      <c r="CN154" s="952">
        <v>0</v>
      </c>
      <c r="CO154" s="815"/>
      <c r="CP154" s="1145"/>
      <c r="CQ154" s="815"/>
      <c r="CR154" s="949">
        <v>0</v>
      </c>
      <c r="CS154" s="961">
        <v>0</v>
      </c>
      <c r="CT154" s="951">
        <v>0</v>
      </c>
      <c r="CU154" s="950">
        <v>0</v>
      </c>
      <c r="CV154" s="951">
        <v>0</v>
      </c>
      <c r="CW154" s="950">
        <v>0</v>
      </c>
      <c r="CX154" s="951">
        <v>0</v>
      </c>
      <c r="CY154" s="950">
        <v>0</v>
      </c>
      <c r="CZ154" s="951">
        <v>0</v>
      </c>
      <c r="DA154" s="950">
        <v>0</v>
      </c>
      <c r="DB154" s="951">
        <v>0</v>
      </c>
      <c r="DC154" s="950">
        <v>0</v>
      </c>
      <c r="DD154" s="951">
        <v>0</v>
      </c>
      <c r="DE154" s="950">
        <v>0</v>
      </c>
      <c r="DF154" s="951">
        <v>0</v>
      </c>
      <c r="DG154" s="950">
        <v>0</v>
      </c>
      <c r="DH154" s="951">
        <v>0</v>
      </c>
      <c r="DI154" s="950">
        <v>0</v>
      </c>
      <c r="DJ154" s="951">
        <v>0</v>
      </c>
      <c r="DK154" s="950">
        <v>0</v>
      </c>
      <c r="DL154" s="951">
        <v>0</v>
      </c>
      <c r="DM154" s="950">
        <v>0</v>
      </c>
      <c r="DN154" s="951">
        <v>0</v>
      </c>
      <c r="DO154" s="950">
        <v>0</v>
      </c>
      <c r="DP154" s="951">
        <v>0</v>
      </c>
      <c r="DQ154" s="952">
        <v>0</v>
      </c>
      <c r="DR154" s="815"/>
      <c r="DS154" s="1147"/>
      <c r="DT154" s="815"/>
      <c r="DU154" s="1149"/>
    </row>
    <row r="155" spans="1:125">
      <c r="A155" s="813" t="str">
        <f t="shared" si="2"/>
        <v>2015 Adjustment Total</v>
      </c>
      <c r="C155" s="829" t="s">
        <v>1212</v>
      </c>
      <c r="D155" s="830"/>
      <c r="E155" s="831"/>
      <c r="G155" s="953">
        <v>496817</v>
      </c>
      <c r="H155" s="953">
        <v>496287</v>
      </c>
      <c r="I155" s="953">
        <v>496287</v>
      </c>
      <c r="J155" s="953">
        <v>496287</v>
      </c>
      <c r="K155" s="953">
        <v>994095</v>
      </c>
      <c r="L155" s="953">
        <v>994095</v>
      </c>
      <c r="M155" s="953">
        <v>983184</v>
      </c>
      <c r="N155" s="953">
        <v>983160</v>
      </c>
      <c r="O155" s="953">
        <v>983160</v>
      </c>
      <c r="P155" s="953">
        <v>945203</v>
      </c>
      <c r="Q155" s="953">
        <v>871840</v>
      </c>
      <c r="R155" s="953">
        <v>871784</v>
      </c>
      <c r="S155" s="953">
        <v>673994</v>
      </c>
      <c r="T155" s="953">
        <v>514431</v>
      </c>
      <c r="U155" s="953">
        <v>142517</v>
      </c>
      <c r="V155" s="953">
        <v>128825</v>
      </c>
      <c r="W155" s="953">
        <v>63447</v>
      </c>
      <c r="X155" s="953">
        <v>63447</v>
      </c>
      <c r="Y155" s="953">
        <v>62254</v>
      </c>
      <c r="Z155" s="953">
        <v>17980</v>
      </c>
      <c r="AA155" s="953">
        <v>0</v>
      </c>
      <c r="AB155" s="953">
        <v>0</v>
      </c>
      <c r="AC155" s="953">
        <v>0</v>
      </c>
      <c r="AD155" s="953">
        <v>0</v>
      </c>
      <c r="AE155" s="953">
        <v>0</v>
      </c>
      <c r="AF155" s="953">
        <v>0</v>
      </c>
      <c r="AG155" s="815"/>
      <c r="AH155" s="1155"/>
      <c r="AI155" s="815"/>
      <c r="AJ155" s="953">
        <v>127</v>
      </c>
      <c r="AK155" s="953">
        <v>127</v>
      </c>
      <c r="AL155" s="953">
        <v>127</v>
      </c>
      <c r="AM155" s="953">
        <v>127</v>
      </c>
      <c r="AN155" s="953">
        <v>233</v>
      </c>
      <c r="AO155" s="953">
        <v>233</v>
      </c>
      <c r="AP155" s="953">
        <v>230</v>
      </c>
      <c r="AQ155" s="953">
        <v>230</v>
      </c>
      <c r="AR155" s="953">
        <v>230</v>
      </c>
      <c r="AS155" s="953">
        <v>224</v>
      </c>
      <c r="AT155" s="953">
        <v>210</v>
      </c>
      <c r="AU155" s="953">
        <v>210</v>
      </c>
      <c r="AV155" s="953">
        <v>198</v>
      </c>
      <c r="AW155" s="953">
        <v>164</v>
      </c>
      <c r="AX155" s="953">
        <v>85</v>
      </c>
      <c r="AY155" s="953">
        <v>72</v>
      </c>
      <c r="AZ155" s="953">
        <v>24</v>
      </c>
      <c r="BA155" s="953">
        <v>24</v>
      </c>
      <c r="BB155" s="953">
        <v>23</v>
      </c>
      <c r="BC155" s="953">
        <v>1</v>
      </c>
      <c r="BD155" s="953">
        <v>0</v>
      </c>
      <c r="BE155" s="953">
        <v>0</v>
      </c>
      <c r="BF155" s="953">
        <v>0</v>
      </c>
      <c r="BG155" s="953">
        <v>0</v>
      </c>
      <c r="BH155" s="953">
        <v>0</v>
      </c>
      <c r="BI155" s="953">
        <v>0</v>
      </c>
      <c r="BJ155" s="815"/>
      <c r="BK155" s="1157"/>
      <c r="BL155" s="815"/>
      <c r="BM155" s="1143"/>
      <c r="BN155" s="815"/>
      <c r="BO155" s="953">
        <v>404359</v>
      </c>
      <c r="BP155" s="953">
        <v>403437</v>
      </c>
      <c r="BQ155" s="953">
        <v>403437</v>
      </c>
      <c r="BR155" s="953">
        <v>403437</v>
      </c>
      <c r="BS155" s="953">
        <v>840995</v>
      </c>
      <c r="BT155" s="953">
        <v>840995</v>
      </c>
      <c r="BU155" s="953">
        <v>833129</v>
      </c>
      <c r="BV155" s="953">
        <v>833087</v>
      </c>
      <c r="BW155" s="953">
        <v>833087</v>
      </c>
      <c r="BX155" s="953">
        <v>805954</v>
      </c>
      <c r="BY155" s="953">
        <v>750177</v>
      </c>
      <c r="BZ155" s="953">
        <v>750082</v>
      </c>
      <c r="CA155" s="953">
        <v>596971</v>
      </c>
      <c r="CB155" s="953">
        <v>456571</v>
      </c>
      <c r="CC155" s="953">
        <v>129670</v>
      </c>
      <c r="CD155" s="953">
        <v>119707</v>
      </c>
      <c r="CE155" s="953">
        <v>56619</v>
      </c>
      <c r="CF155" s="953">
        <v>56619</v>
      </c>
      <c r="CG155" s="953">
        <v>55954</v>
      </c>
      <c r="CH155" s="953">
        <v>31298</v>
      </c>
      <c r="CI155" s="953">
        <v>0</v>
      </c>
      <c r="CJ155" s="953">
        <v>0</v>
      </c>
      <c r="CK155" s="953">
        <v>0</v>
      </c>
      <c r="CL155" s="953">
        <v>0</v>
      </c>
      <c r="CM155" s="953">
        <v>0</v>
      </c>
      <c r="CN155" s="953">
        <v>0</v>
      </c>
      <c r="CO155" s="815"/>
      <c r="CP155" s="1145"/>
      <c r="CQ155" s="815"/>
      <c r="CR155" s="953">
        <v>92</v>
      </c>
      <c r="CS155" s="953">
        <v>92</v>
      </c>
      <c r="CT155" s="953">
        <v>92</v>
      </c>
      <c r="CU155" s="953">
        <v>92</v>
      </c>
      <c r="CV155" s="953">
        <v>186</v>
      </c>
      <c r="CW155" s="953">
        <v>186</v>
      </c>
      <c r="CX155" s="953">
        <v>184</v>
      </c>
      <c r="CY155" s="953">
        <v>184</v>
      </c>
      <c r="CZ155" s="953">
        <v>184</v>
      </c>
      <c r="DA155" s="953">
        <v>179</v>
      </c>
      <c r="DB155" s="953">
        <v>168</v>
      </c>
      <c r="DC155" s="953">
        <v>168</v>
      </c>
      <c r="DD155" s="953">
        <v>159</v>
      </c>
      <c r="DE155" s="953">
        <v>129</v>
      </c>
      <c r="DF155" s="953">
        <v>59</v>
      </c>
      <c r="DG155" s="953">
        <v>50</v>
      </c>
      <c r="DH155" s="953">
        <v>15</v>
      </c>
      <c r="DI155" s="953">
        <v>15</v>
      </c>
      <c r="DJ155" s="953">
        <v>14</v>
      </c>
      <c r="DK155" s="953">
        <v>2</v>
      </c>
      <c r="DL155" s="953">
        <v>0</v>
      </c>
      <c r="DM155" s="953">
        <v>0</v>
      </c>
      <c r="DN155" s="953">
        <v>0</v>
      </c>
      <c r="DO155" s="953">
        <v>0</v>
      </c>
      <c r="DP155" s="953">
        <v>0</v>
      </c>
      <c r="DQ155" s="953">
        <v>0</v>
      </c>
      <c r="DR155" s="815"/>
      <c r="DS155" s="1147"/>
      <c r="DT155" s="815"/>
      <c r="DU155" s="1149"/>
    </row>
    <row r="156" spans="1:125" ht="5.0999999999999996" customHeight="1">
      <c r="A156" s="813" t="str">
        <f t="shared" si="2"/>
        <v/>
      </c>
      <c r="C156" s="954"/>
      <c r="D156" s="954"/>
      <c r="E156" s="955"/>
      <c r="G156" s="956"/>
      <c r="H156" s="956"/>
      <c r="I156" s="956"/>
      <c r="J156" s="956"/>
      <c r="K156" s="956"/>
      <c r="L156" s="956"/>
      <c r="M156" s="956"/>
      <c r="N156" s="956"/>
      <c r="O156" s="956"/>
      <c r="P156" s="956"/>
      <c r="Q156" s="956"/>
      <c r="R156" s="956"/>
      <c r="S156" s="956"/>
      <c r="T156" s="956"/>
      <c r="U156" s="956"/>
      <c r="V156" s="956"/>
      <c r="W156" s="956"/>
      <c r="X156" s="956"/>
      <c r="Y156" s="956"/>
      <c r="Z156" s="956"/>
      <c r="AA156" s="956"/>
      <c r="AB156" s="956"/>
      <c r="AC156" s="956"/>
      <c r="AD156" s="956"/>
      <c r="AE156" s="956"/>
      <c r="AF156" s="956"/>
      <c r="AG156" s="815"/>
      <c r="AH156" s="1155"/>
      <c r="AI156" s="815"/>
      <c r="AJ156" s="956"/>
      <c r="AK156" s="956"/>
      <c r="AL156" s="956"/>
      <c r="AM156" s="956"/>
      <c r="AN156" s="956"/>
      <c r="AO156" s="956"/>
      <c r="AP156" s="956"/>
      <c r="AQ156" s="956"/>
      <c r="AR156" s="956"/>
      <c r="AS156" s="956"/>
      <c r="AT156" s="956"/>
      <c r="AU156" s="956"/>
      <c r="AV156" s="956"/>
      <c r="AW156" s="956"/>
      <c r="AX156" s="956"/>
      <c r="AY156" s="956"/>
      <c r="AZ156" s="956"/>
      <c r="BA156" s="956"/>
      <c r="BB156" s="956"/>
      <c r="BC156" s="956"/>
      <c r="BD156" s="956"/>
      <c r="BE156" s="956"/>
      <c r="BF156" s="956"/>
      <c r="BG156" s="956"/>
      <c r="BH156" s="956"/>
      <c r="BI156" s="956"/>
      <c r="BJ156" s="815"/>
      <c r="BK156" s="1157"/>
      <c r="BL156" s="815"/>
      <c r="BM156" s="1143"/>
      <c r="BN156" s="815"/>
      <c r="BO156" s="956"/>
      <c r="BP156" s="956"/>
      <c r="BQ156" s="956"/>
      <c r="BR156" s="956"/>
      <c r="BS156" s="956"/>
      <c r="BT156" s="956"/>
      <c r="BU156" s="956"/>
      <c r="BV156" s="956"/>
      <c r="BW156" s="956"/>
      <c r="BX156" s="956"/>
      <c r="BY156" s="956"/>
      <c r="BZ156" s="956"/>
      <c r="CA156" s="956"/>
      <c r="CB156" s="956"/>
      <c r="CC156" s="956"/>
      <c r="CD156" s="956"/>
      <c r="CE156" s="956"/>
      <c r="CF156" s="956"/>
      <c r="CG156" s="956"/>
      <c r="CH156" s="956"/>
      <c r="CI156" s="956"/>
      <c r="CJ156" s="956"/>
      <c r="CK156" s="956"/>
      <c r="CL156" s="956"/>
      <c r="CM156" s="956"/>
      <c r="CN156" s="956"/>
      <c r="CO156" s="815"/>
      <c r="CP156" s="1145"/>
      <c r="CQ156" s="815"/>
      <c r="CR156" s="956"/>
      <c r="CS156" s="956"/>
      <c r="CT156" s="956"/>
      <c r="CU156" s="956"/>
      <c r="CV156" s="956"/>
      <c r="CW156" s="956"/>
      <c r="CX156" s="956"/>
      <c r="CY156" s="956"/>
      <c r="CZ156" s="956"/>
      <c r="DA156" s="956"/>
      <c r="DB156" s="956"/>
      <c r="DC156" s="956"/>
      <c r="DD156" s="956"/>
      <c r="DE156" s="956"/>
      <c r="DF156" s="956"/>
      <c r="DG156" s="956"/>
      <c r="DH156" s="956"/>
      <c r="DI156" s="956"/>
      <c r="DJ156" s="956"/>
      <c r="DK156" s="956"/>
      <c r="DL156" s="956"/>
      <c r="DM156" s="956"/>
      <c r="DN156" s="956"/>
      <c r="DO156" s="956"/>
      <c r="DP156" s="956"/>
      <c r="DQ156" s="956"/>
      <c r="DR156" s="815"/>
      <c r="DS156" s="1147"/>
      <c r="DT156" s="815"/>
      <c r="DU156" s="1149"/>
    </row>
    <row r="157" spans="1:125" outlineLevel="1">
      <c r="A157" s="813" t="str">
        <f t="shared" si="2"/>
        <v>2016</v>
      </c>
      <c r="C157" s="829" t="s">
        <v>1213</v>
      </c>
      <c r="D157" s="830"/>
      <c r="E157" s="831"/>
      <c r="G157" s="832"/>
      <c r="H157" s="833"/>
      <c r="I157" s="833"/>
      <c r="J157" s="833"/>
      <c r="K157" s="833"/>
      <c r="L157" s="833"/>
      <c r="M157" s="833"/>
      <c r="N157" s="833"/>
      <c r="O157" s="833"/>
      <c r="P157" s="833"/>
      <c r="Q157" s="833"/>
      <c r="R157" s="833"/>
      <c r="S157" s="833"/>
      <c r="T157" s="833"/>
      <c r="U157" s="833"/>
      <c r="V157" s="833"/>
      <c r="W157" s="833"/>
      <c r="X157" s="833"/>
      <c r="Y157" s="833"/>
      <c r="Z157" s="833"/>
      <c r="AA157" s="833"/>
      <c r="AB157" s="833"/>
      <c r="AC157" s="833"/>
      <c r="AD157" s="833"/>
      <c r="AE157" s="833"/>
      <c r="AF157" s="834"/>
      <c r="AG157" s="815"/>
      <c r="AH157" s="1155"/>
      <c r="AI157" s="815"/>
      <c r="AJ157" s="832"/>
      <c r="AK157" s="833"/>
      <c r="AL157" s="833"/>
      <c r="AM157" s="833"/>
      <c r="AN157" s="833"/>
      <c r="AO157" s="833"/>
      <c r="AP157" s="833"/>
      <c r="AQ157" s="833"/>
      <c r="AR157" s="833"/>
      <c r="AS157" s="833"/>
      <c r="AT157" s="833"/>
      <c r="AU157" s="833"/>
      <c r="AV157" s="833"/>
      <c r="AW157" s="833"/>
      <c r="AX157" s="833"/>
      <c r="AY157" s="833"/>
      <c r="AZ157" s="833"/>
      <c r="BA157" s="833"/>
      <c r="BB157" s="833"/>
      <c r="BC157" s="833"/>
      <c r="BD157" s="833"/>
      <c r="BE157" s="833"/>
      <c r="BF157" s="833"/>
      <c r="BG157" s="833"/>
      <c r="BH157" s="833"/>
      <c r="BI157" s="834"/>
      <c r="BJ157" s="815"/>
      <c r="BK157" s="1157"/>
      <c r="BL157" s="815"/>
      <c r="BM157" s="1143"/>
      <c r="BN157" s="815"/>
      <c r="BO157" s="832"/>
      <c r="BP157" s="833"/>
      <c r="BQ157" s="833"/>
      <c r="BR157" s="833"/>
      <c r="BS157" s="833"/>
      <c r="BT157" s="833"/>
      <c r="BU157" s="833"/>
      <c r="BV157" s="833"/>
      <c r="BW157" s="833"/>
      <c r="BX157" s="833"/>
      <c r="BY157" s="833"/>
      <c r="BZ157" s="833"/>
      <c r="CA157" s="833"/>
      <c r="CB157" s="833"/>
      <c r="CC157" s="833"/>
      <c r="CD157" s="833"/>
      <c r="CE157" s="833"/>
      <c r="CF157" s="833"/>
      <c r="CG157" s="833"/>
      <c r="CH157" s="833"/>
      <c r="CI157" s="833"/>
      <c r="CJ157" s="833"/>
      <c r="CK157" s="833"/>
      <c r="CL157" s="833"/>
      <c r="CM157" s="833"/>
      <c r="CN157" s="834"/>
      <c r="CO157" s="815"/>
      <c r="CP157" s="1145"/>
      <c r="CQ157" s="815"/>
      <c r="CR157" s="832"/>
      <c r="CS157" s="833"/>
      <c r="CT157" s="833"/>
      <c r="CU157" s="833"/>
      <c r="CV157" s="833"/>
      <c r="CW157" s="833"/>
      <c r="CX157" s="833"/>
      <c r="CY157" s="833"/>
      <c r="CZ157" s="833"/>
      <c r="DA157" s="833"/>
      <c r="DB157" s="833"/>
      <c r="DC157" s="833"/>
      <c r="DD157" s="833"/>
      <c r="DE157" s="833"/>
      <c r="DF157" s="833"/>
      <c r="DG157" s="833"/>
      <c r="DH157" s="833"/>
      <c r="DI157" s="833"/>
      <c r="DJ157" s="833"/>
      <c r="DK157" s="833"/>
      <c r="DL157" s="833"/>
      <c r="DM157" s="833"/>
      <c r="DN157" s="833"/>
      <c r="DO157" s="833"/>
      <c r="DP157" s="833"/>
      <c r="DQ157" s="834"/>
      <c r="DR157" s="815"/>
      <c r="DS157" s="1147"/>
      <c r="DT157" s="815"/>
      <c r="DU157" s="1149"/>
    </row>
    <row r="158" spans="1:125" outlineLevel="1">
      <c r="A158" s="813" t="str">
        <f t="shared" si="2"/>
        <v>145Save on Energy Coupon Program</v>
      </c>
      <c r="C158" s="835">
        <v>145</v>
      </c>
      <c r="D158" s="836" t="s">
        <v>113</v>
      </c>
      <c r="E158" s="837">
        <v>2016</v>
      </c>
      <c r="G158" s="875">
        <v>0</v>
      </c>
      <c r="H158" s="839">
        <v>1694319</v>
      </c>
      <c r="I158" s="840">
        <v>1694319</v>
      </c>
      <c r="J158" s="839">
        <v>1694319</v>
      </c>
      <c r="K158" s="840">
        <v>1694319</v>
      </c>
      <c r="L158" s="839">
        <v>1694319</v>
      </c>
      <c r="M158" s="840">
        <v>1694319</v>
      </c>
      <c r="N158" s="839">
        <v>1694319</v>
      </c>
      <c r="O158" s="840">
        <v>1694062</v>
      </c>
      <c r="P158" s="839">
        <v>1694062</v>
      </c>
      <c r="Q158" s="840">
        <v>1686495</v>
      </c>
      <c r="R158" s="839">
        <v>1666083</v>
      </c>
      <c r="S158" s="840">
        <v>1665092</v>
      </c>
      <c r="T158" s="839">
        <v>1665092</v>
      </c>
      <c r="U158" s="840">
        <v>1656158</v>
      </c>
      <c r="V158" s="839">
        <v>1435459</v>
      </c>
      <c r="W158" s="840">
        <v>1435459</v>
      </c>
      <c r="X158" s="839">
        <v>632980</v>
      </c>
      <c r="Y158" s="840">
        <v>0</v>
      </c>
      <c r="Z158" s="839">
        <v>0</v>
      </c>
      <c r="AA158" s="840">
        <v>0</v>
      </c>
      <c r="AB158" s="839">
        <v>0</v>
      </c>
      <c r="AC158" s="840">
        <v>0</v>
      </c>
      <c r="AD158" s="839">
        <v>0</v>
      </c>
      <c r="AE158" s="840">
        <v>0</v>
      </c>
      <c r="AF158" s="841">
        <v>0</v>
      </c>
      <c r="AG158" s="815"/>
      <c r="AH158" s="1155"/>
      <c r="AI158" s="815"/>
      <c r="AJ158" s="875">
        <v>0</v>
      </c>
      <c r="AK158" s="839">
        <v>110</v>
      </c>
      <c r="AL158" s="840">
        <v>110</v>
      </c>
      <c r="AM158" s="839">
        <v>110</v>
      </c>
      <c r="AN158" s="840">
        <v>110</v>
      </c>
      <c r="AO158" s="839">
        <v>110</v>
      </c>
      <c r="AP158" s="840">
        <v>110</v>
      </c>
      <c r="AQ158" s="839">
        <v>110</v>
      </c>
      <c r="AR158" s="840">
        <v>110</v>
      </c>
      <c r="AS158" s="839">
        <v>110</v>
      </c>
      <c r="AT158" s="840">
        <v>110</v>
      </c>
      <c r="AU158" s="839">
        <v>106</v>
      </c>
      <c r="AV158" s="840">
        <v>106</v>
      </c>
      <c r="AW158" s="839">
        <v>106</v>
      </c>
      <c r="AX158" s="840">
        <v>106</v>
      </c>
      <c r="AY158" s="839">
        <v>92</v>
      </c>
      <c r="AZ158" s="840">
        <v>92</v>
      </c>
      <c r="BA158" s="839">
        <v>40</v>
      </c>
      <c r="BB158" s="840">
        <v>0</v>
      </c>
      <c r="BC158" s="839">
        <v>0</v>
      </c>
      <c r="BD158" s="840">
        <v>0</v>
      </c>
      <c r="BE158" s="839">
        <v>0</v>
      </c>
      <c r="BF158" s="840">
        <v>0</v>
      </c>
      <c r="BG158" s="839">
        <v>0</v>
      </c>
      <c r="BH158" s="840">
        <v>0</v>
      </c>
      <c r="BI158" s="841">
        <v>0</v>
      </c>
      <c r="BJ158" s="815"/>
      <c r="BK158" s="1157"/>
      <c r="BL158" s="815"/>
      <c r="BM158" s="1143"/>
      <c r="BN158" s="815"/>
      <c r="BO158" s="875">
        <v>0</v>
      </c>
      <c r="BP158" s="839">
        <v>2005471</v>
      </c>
      <c r="BQ158" s="840">
        <v>2005471</v>
      </c>
      <c r="BR158" s="839">
        <v>2005471</v>
      </c>
      <c r="BS158" s="840">
        <v>2005471</v>
      </c>
      <c r="BT158" s="839">
        <v>2005471</v>
      </c>
      <c r="BU158" s="840">
        <v>2005471</v>
      </c>
      <c r="BV158" s="839">
        <v>2005471</v>
      </c>
      <c r="BW158" s="840">
        <v>2005167</v>
      </c>
      <c r="BX158" s="839">
        <v>2005167</v>
      </c>
      <c r="BY158" s="840">
        <v>1996210</v>
      </c>
      <c r="BZ158" s="839">
        <v>1972049</v>
      </c>
      <c r="CA158" s="840">
        <v>1970877</v>
      </c>
      <c r="CB158" s="839">
        <v>1970877</v>
      </c>
      <c r="CC158" s="840">
        <v>1960302</v>
      </c>
      <c r="CD158" s="839">
        <v>1699073</v>
      </c>
      <c r="CE158" s="840">
        <v>1699073</v>
      </c>
      <c r="CF158" s="839">
        <v>749223</v>
      </c>
      <c r="CG158" s="840">
        <v>0</v>
      </c>
      <c r="CH158" s="839">
        <v>0</v>
      </c>
      <c r="CI158" s="840">
        <v>0</v>
      </c>
      <c r="CJ158" s="839">
        <v>0</v>
      </c>
      <c r="CK158" s="840">
        <v>0</v>
      </c>
      <c r="CL158" s="839">
        <v>0</v>
      </c>
      <c r="CM158" s="840">
        <v>0</v>
      </c>
      <c r="CN158" s="841">
        <v>0</v>
      </c>
      <c r="CO158" s="815"/>
      <c r="CP158" s="1145"/>
      <c r="CQ158" s="815"/>
      <c r="CR158" s="875">
        <v>0</v>
      </c>
      <c r="CS158" s="839">
        <v>130</v>
      </c>
      <c r="CT158" s="840">
        <v>130</v>
      </c>
      <c r="CU158" s="839">
        <v>130</v>
      </c>
      <c r="CV158" s="840">
        <v>130</v>
      </c>
      <c r="CW158" s="839">
        <v>130</v>
      </c>
      <c r="CX158" s="840">
        <v>130</v>
      </c>
      <c r="CY158" s="839">
        <v>130</v>
      </c>
      <c r="CZ158" s="840">
        <v>130</v>
      </c>
      <c r="DA158" s="839">
        <v>130</v>
      </c>
      <c r="DB158" s="840">
        <v>130</v>
      </c>
      <c r="DC158" s="839">
        <v>125</v>
      </c>
      <c r="DD158" s="840">
        <v>125</v>
      </c>
      <c r="DE158" s="839">
        <v>125</v>
      </c>
      <c r="DF158" s="840">
        <v>125</v>
      </c>
      <c r="DG158" s="839">
        <v>109</v>
      </c>
      <c r="DH158" s="840">
        <v>109</v>
      </c>
      <c r="DI158" s="839">
        <v>47</v>
      </c>
      <c r="DJ158" s="840">
        <v>0</v>
      </c>
      <c r="DK158" s="839">
        <v>0</v>
      </c>
      <c r="DL158" s="840">
        <v>0</v>
      </c>
      <c r="DM158" s="839">
        <v>0</v>
      </c>
      <c r="DN158" s="840">
        <v>0</v>
      </c>
      <c r="DO158" s="839">
        <v>0</v>
      </c>
      <c r="DP158" s="840">
        <v>0</v>
      </c>
      <c r="DQ158" s="841">
        <v>0</v>
      </c>
      <c r="DR158" s="815"/>
      <c r="DS158" s="1147"/>
      <c r="DT158" s="815"/>
      <c r="DU158" s="1149"/>
    </row>
    <row r="159" spans="1:125" outlineLevel="1">
      <c r="A159" s="813" t="str">
        <f t="shared" si="2"/>
        <v>146Save on Energy Heating &amp; Cooling Program</v>
      </c>
      <c r="C159" s="842">
        <v>146</v>
      </c>
      <c r="D159" s="856" t="s">
        <v>1166</v>
      </c>
      <c r="E159" s="844">
        <v>2016</v>
      </c>
      <c r="G159" s="863">
        <v>0</v>
      </c>
      <c r="H159" s="846">
        <v>883119</v>
      </c>
      <c r="I159" s="847">
        <v>883119</v>
      </c>
      <c r="J159" s="846">
        <v>883119</v>
      </c>
      <c r="K159" s="847">
        <v>883119</v>
      </c>
      <c r="L159" s="846">
        <v>883119</v>
      </c>
      <c r="M159" s="847">
        <v>883119</v>
      </c>
      <c r="N159" s="846">
        <v>883119</v>
      </c>
      <c r="O159" s="847">
        <v>883119</v>
      </c>
      <c r="P159" s="846">
        <v>883119</v>
      </c>
      <c r="Q159" s="847">
        <v>883119</v>
      </c>
      <c r="R159" s="846">
        <v>883119</v>
      </c>
      <c r="S159" s="847">
        <v>883119</v>
      </c>
      <c r="T159" s="846">
        <v>883119</v>
      </c>
      <c r="U159" s="847">
        <v>883119</v>
      </c>
      <c r="V159" s="846">
        <v>883119</v>
      </c>
      <c r="W159" s="847">
        <v>883119</v>
      </c>
      <c r="X159" s="846">
        <v>883119</v>
      </c>
      <c r="Y159" s="847">
        <v>883119</v>
      </c>
      <c r="Z159" s="846">
        <v>866551</v>
      </c>
      <c r="AA159" s="847">
        <v>0</v>
      </c>
      <c r="AB159" s="846">
        <v>0</v>
      </c>
      <c r="AC159" s="847">
        <v>0</v>
      </c>
      <c r="AD159" s="846">
        <v>0</v>
      </c>
      <c r="AE159" s="847">
        <v>0</v>
      </c>
      <c r="AF159" s="848">
        <v>0</v>
      </c>
      <c r="AG159" s="815"/>
      <c r="AH159" s="1155"/>
      <c r="AI159" s="815"/>
      <c r="AJ159" s="863">
        <v>0</v>
      </c>
      <c r="AK159" s="846">
        <v>257</v>
      </c>
      <c r="AL159" s="847">
        <v>257</v>
      </c>
      <c r="AM159" s="846">
        <v>257</v>
      </c>
      <c r="AN159" s="847">
        <v>257</v>
      </c>
      <c r="AO159" s="846">
        <v>257</v>
      </c>
      <c r="AP159" s="847">
        <v>257</v>
      </c>
      <c r="AQ159" s="846">
        <v>257</v>
      </c>
      <c r="AR159" s="847">
        <v>257</v>
      </c>
      <c r="AS159" s="846">
        <v>257</v>
      </c>
      <c r="AT159" s="847">
        <v>257</v>
      </c>
      <c r="AU159" s="846">
        <v>257</v>
      </c>
      <c r="AV159" s="847">
        <v>257</v>
      </c>
      <c r="AW159" s="846">
        <v>257</v>
      </c>
      <c r="AX159" s="847">
        <v>257</v>
      </c>
      <c r="AY159" s="846">
        <v>257</v>
      </c>
      <c r="AZ159" s="847">
        <v>257</v>
      </c>
      <c r="BA159" s="846">
        <v>257</v>
      </c>
      <c r="BB159" s="847">
        <v>257</v>
      </c>
      <c r="BC159" s="846">
        <v>239</v>
      </c>
      <c r="BD159" s="847">
        <v>0</v>
      </c>
      <c r="BE159" s="846">
        <v>0</v>
      </c>
      <c r="BF159" s="847">
        <v>0</v>
      </c>
      <c r="BG159" s="846">
        <v>0</v>
      </c>
      <c r="BH159" s="847">
        <v>0</v>
      </c>
      <c r="BI159" s="848">
        <v>0</v>
      </c>
      <c r="BJ159" s="815"/>
      <c r="BK159" s="1157"/>
      <c r="BL159" s="815"/>
      <c r="BM159" s="1143"/>
      <c r="BN159" s="815"/>
      <c r="BO159" s="863">
        <v>0</v>
      </c>
      <c r="BP159" s="846">
        <v>623179</v>
      </c>
      <c r="BQ159" s="847">
        <v>623179</v>
      </c>
      <c r="BR159" s="846">
        <v>623179</v>
      </c>
      <c r="BS159" s="847">
        <v>623179</v>
      </c>
      <c r="BT159" s="846">
        <v>623179</v>
      </c>
      <c r="BU159" s="847">
        <v>623179</v>
      </c>
      <c r="BV159" s="846">
        <v>623179</v>
      </c>
      <c r="BW159" s="847">
        <v>623179</v>
      </c>
      <c r="BX159" s="846">
        <v>623179</v>
      </c>
      <c r="BY159" s="847">
        <v>623179</v>
      </c>
      <c r="BZ159" s="846">
        <v>623179</v>
      </c>
      <c r="CA159" s="847">
        <v>623179</v>
      </c>
      <c r="CB159" s="846">
        <v>623179</v>
      </c>
      <c r="CC159" s="847">
        <v>623179</v>
      </c>
      <c r="CD159" s="846">
        <v>623179</v>
      </c>
      <c r="CE159" s="847">
        <v>623179</v>
      </c>
      <c r="CF159" s="846">
        <v>623179</v>
      </c>
      <c r="CG159" s="847">
        <v>623179</v>
      </c>
      <c r="CH159" s="846">
        <v>606611</v>
      </c>
      <c r="CI159" s="847">
        <v>0</v>
      </c>
      <c r="CJ159" s="846">
        <v>0</v>
      </c>
      <c r="CK159" s="847">
        <v>0</v>
      </c>
      <c r="CL159" s="846">
        <v>0</v>
      </c>
      <c r="CM159" s="847">
        <v>0</v>
      </c>
      <c r="CN159" s="848">
        <v>0</v>
      </c>
      <c r="CO159" s="815"/>
      <c r="CP159" s="1145"/>
      <c r="CQ159" s="815"/>
      <c r="CR159" s="863">
        <v>0</v>
      </c>
      <c r="CS159" s="846">
        <v>186</v>
      </c>
      <c r="CT159" s="847">
        <v>186</v>
      </c>
      <c r="CU159" s="846">
        <v>186</v>
      </c>
      <c r="CV159" s="847">
        <v>186</v>
      </c>
      <c r="CW159" s="846">
        <v>186</v>
      </c>
      <c r="CX159" s="847">
        <v>186</v>
      </c>
      <c r="CY159" s="846">
        <v>186</v>
      </c>
      <c r="CZ159" s="847">
        <v>186</v>
      </c>
      <c r="DA159" s="846">
        <v>186</v>
      </c>
      <c r="DB159" s="847">
        <v>186</v>
      </c>
      <c r="DC159" s="846">
        <v>186</v>
      </c>
      <c r="DD159" s="847">
        <v>186</v>
      </c>
      <c r="DE159" s="846">
        <v>186</v>
      </c>
      <c r="DF159" s="847">
        <v>186</v>
      </c>
      <c r="DG159" s="846">
        <v>186</v>
      </c>
      <c r="DH159" s="847">
        <v>186</v>
      </c>
      <c r="DI159" s="846">
        <v>186</v>
      </c>
      <c r="DJ159" s="847">
        <v>186</v>
      </c>
      <c r="DK159" s="846">
        <v>167</v>
      </c>
      <c r="DL159" s="847">
        <v>0</v>
      </c>
      <c r="DM159" s="846">
        <v>0</v>
      </c>
      <c r="DN159" s="847">
        <v>0</v>
      </c>
      <c r="DO159" s="846">
        <v>0</v>
      </c>
      <c r="DP159" s="847">
        <v>0</v>
      </c>
      <c r="DQ159" s="848">
        <v>0</v>
      </c>
      <c r="DR159" s="815"/>
      <c r="DS159" s="1147"/>
      <c r="DT159" s="815"/>
      <c r="DU159" s="1149"/>
    </row>
    <row r="160" spans="1:125" outlineLevel="1">
      <c r="A160" s="813" t="str">
        <f t="shared" si="2"/>
        <v>147Save on Energy New Construction Program</v>
      </c>
      <c r="C160" s="849">
        <v>147</v>
      </c>
      <c r="D160" s="850" t="s">
        <v>115</v>
      </c>
      <c r="E160" s="851">
        <v>2016</v>
      </c>
      <c r="G160" s="852">
        <v>0</v>
      </c>
      <c r="H160" s="858">
        <v>0</v>
      </c>
      <c r="I160" s="859">
        <v>0</v>
      </c>
      <c r="J160" s="858">
        <v>0</v>
      </c>
      <c r="K160" s="859">
        <v>0</v>
      </c>
      <c r="L160" s="858">
        <v>0</v>
      </c>
      <c r="M160" s="859">
        <v>0</v>
      </c>
      <c r="N160" s="858">
        <v>0</v>
      </c>
      <c r="O160" s="859">
        <v>0</v>
      </c>
      <c r="P160" s="858">
        <v>0</v>
      </c>
      <c r="Q160" s="859">
        <v>0</v>
      </c>
      <c r="R160" s="858">
        <v>0</v>
      </c>
      <c r="S160" s="859">
        <v>0</v>
      </c>
      <c r="T160" s="858">
        <v>0</v>
      </c>
      <c r="U160" s="859">
        <v>0</v>
      </c>
      <c r="V160" s="858">
        <v>0</v>
      </c>
      <c r="W160" s="859">
        <v>0</v>
      </c>
      <c r="X160" s="858">
        <v>0</v>
      </c>
      <c r="Y160" s="859">
        <v>0</v>
      </c>
      <c r="Z160" s="858">
        <v>0</v>
      </c>
      <c r="AA160" s="859">
        <v>0</v>
      </c>
      <c r="AB160" s="858">
        <v>0</v>
      </c>
      <c r="AC160" s="859">
        <v>0</v>
      </c>
      <c r="AD160" s="858">
        <v>0</v>
      </c>
      <c r="AE160" s="859">
        <v>0</v>
      </c>
      <c r="AF160" s="860">
        <v>0</v>
      </c>
      <c r="AG160" s="815"/>
      <c r="AH160" s="1155"/>
      <c r="AI160" s="815"/>
      <c r="AJ160" s="852">
        <v>0</v>
      </c>
      <c r="AK160" s="858">
        <v>0</v>
      </c>
      <c r="AL160" s="859">
        <v>0</v>
      </c>
      <c r="AM160" s="858">
        <v>0</v>
      </c>
      <c r="AN160" s="859">
        <v>0</v>
      </c>
      <c r="AO160" s="858">
        <v>0</v>
      </c>
      <c r="AP160" s="859">
        <v>0</v>
      </c>
      <c r="AQ160" s="858">
        <v>0</v>
      </c>
      <c r="AR160" s="859">
        <v>0</v>
      </c>
      <c r="AS160" s="858">
        <v>0</v>
      </c>
      <c r="AT160" s="859">
        <v>0</v>
      </c>
      <c r="AU160" s="858">
        <v>0</v>
      </c>
      <c r="AV160" s="859">
        <v>0</v>
      </c>
      <c r="AW160" s="858">
        <v>0</v>
      </c>
      <c r="AX160" s="859">
        <v>0</v>
      </c>
      <c r="AY160" s="858">
        <v>0</v>
      </c>
      <c r="AZ160" s="859">
        <v>0</v>
      </c>
      <c r="BA160" s="858">
        <v>0</v>
      </c>
      <c r="BB160" s="859">
        <v>0</v>
      </c>
      <c r="BC160" s="858">
        <v>0</v>
      </c>
      <c r="BD160" s="859">
        <v>0</v>
      </c>
      <c r="BE160" s="858">
        <v>0</v>
      </c>
      <c r="BF160" s="859">
        <v>0</v>
      </c>
      <c r="BG160" s="858">
        <v>0</v>
      </c>
      <c r="BH160" s="859">
        <v>0</v>
      </c>
      <c r="BI160" s="860">
        <v>0</v>
      </c>
      <c r="BJ160" s="815"/>
      <c r="BK160" s="1157"/>
      <c r="BL160" s="815"/>
      <c r="BM160" s="1143"/>
      <c r="BN160" s="815"/>
      <c r="BO160" s="852">
        <v>0</v>
      </c>
      <c r="BP160" s="858">
        <v>0</v>
      </c>
      <c r="BQ160" s="859">
        <v>0</v>
      </c>
      <c r="BR160" s="858">
        <v>0</v>
      </c>
      <c r="BS160" s="859">
        <v>0</v>
      </c>
      <c r="BT160" s="858">
        <v>0</v>
      </c>
      <c r="BU160" s="859">
        <v>0</v>
      </c>
      <c r="BV160" s="858">
        <v>0</v>
      </c>
      <c r="BW160" s="859">
        <v>0</v>
      </c>
      <c r="BX160" s="858">
        <v>0</v>
      </c>
      <c r="BY160" s="859">
        <v>0</v>
      </c>
      <c r="BZ160" s="858">
        <v>0</v>
      </c>
      <c r="CA160" s="859">
        <v>0</v>
      </c>
      <c r="CB160" s="858">
        <v>0</v>
      </c>
      <c r="CC160" s="859">
        <v>0</v>
      </c>
      <c r="CD160" s="858">
        <v>0</v>
      </c>
      <c r="CE160" s="859">
        <v>0</v>
      </c>
      <c r="CF160" s="858">
        <v>0</v>
      </c>
      <c r="CG160" s="859">
        <v>0</v>
      </c>
      <c r="CH160" s="858">
        <v>0</v>
      </c>
      <c r="CI160" s="859">
        <v>0</v>
      </c>
      <c r="CJ160" s="858">
        <v>0</v>
      </c>
      <c r="CK160" s="859">
        <v>0</v>
      </c>
      <c r="CL160" s="858">
        <v>0</v>
      </c>
      <c r="CM160" s="859">
        <v>0</v>
      </c>
      <c r="CN160" s="860">
        <v>0</v>
      </c>
      <c r="CO160" s="815"/>
      <c r="CP160" s="1145"/>
      <c r="CQ160" s="815"/>
      <c r="CR160" s="852">
        <v>0</v>
      </c>
      <c r="CS160" s="858">
        <v>0</v>
      </c>
      <c r="CT160" s="859">
        <v>0</v>
      </c>
      <c r="CU160" s="858">
        <v>0</v>
      </c>
      <c r="CV160" s="859">
        <v>0</v>
      </c>
      <c r="CW160" s="858">
        <v>0</v>
      </c>
      <c r="CX160" s="859">
        <v>0</v>
      </c>
      <c r="CY160" s="858">
        <v>0</v>
      </c>
      <c r="CZ160" s="859">
        <v>0</v>
      </c>
      <c r="DA160" s="858">
        <v>0</v>
      </c>
      <c r="DB160" s="859">
        <v>0</v>
      </c>
      <c r="DC160" s="858">
        <v>0</v>
      </c>
      <c r="DD160" s="859">
        <v>0</v>
      </c>
      <c r="DE160" s="858">
        <v>0</v>
      </c>
      <c r="DF160" s="859">
        <v>0</v>
      </c>
      <c r="DG160" s="858">
        <v>0</v>
      </c>
      <c r="DH160" s="859">
        <v>0</v>
      </c>
      <c r="DI160" s="858">
        <v>0</v>
      </c>
      <c r="DJ160" s="859">
        <v>0</v>
      </c>
      <c r="DK160" s="858">
        <v>0</v>
      </c>
      <c r="DL160" s="859">
        <v>0</v>
      </c>
      <c r="DM160" s="858">
        <v>0</v>
      </c>
      <c r="DN160" s="859">
        <v>0</v>
      </c>
      <c r="DO160" s="858">
        <v>0</v>
      </c>
      <c r="DP160" s="859">
        <v>0</v>
      </c>
      <c r="DQ160" s="860">
        <v>0</v>
      </c>
      <c r="DR160" s="815"/>
      <c r="DS160" s="1147"/>
      <c r="DT160" s="815"/>
      <c r="DU160" s="1149"/>
    </row>
    <row r="161" spans="1:125" outlineLevel="1">
      <c r="A161" s="813" t="str">
        <f t="shared" si="2"/>
        <v>148Save on Energy Home Assistance Program</v>
      </c>
      <c r="C161" s="842">
        <v>148</v>
      </c>
      <c r="D161" s="856" t="s">
        <v>116</v>
      </c>
      <c r="E161" s="844">
        <v>2016</v>
      </c>
      <c r="G161" s="863">
        <v>0</v>
      </c>
      <c r="H161" s="846">
        <v>0</v>
      </c>
      <c r="I161" s="847">
        <v>0</v>
      </c>
      <c r="J161" s="846">
        <v>0</v>
      </c>
      <c r="K161" s="847">
        <v>0</v>
      </c>
      <c r="L161" s="846">
        <v>0</v>
      </c>
      <c r="M161" s="847">
        <v>0</v>
      </c>
      <c r="N161" s="846">
        <v>0</v>
      </c>
      <c r="O161" s="847">
        <v>0</v>
      </c>
      <c r="P161" s="846">
        <v>0</v>
      </c>
      <c r="Q161" s="847">
        <v>0</v>
      </c>
      <c r="R161" s="846">
        <v>0</v>
      </c>
      <c r="S161" s="847">
        <v>0</v>
      </c>
      <c r="T161" s="846">
        <v>0</v>
      </c>
      <c r="U161" s="847">
        <v>0</v>
      </c>
      <c r="V161" s="846">
        <v>0</v>
      </c>
      <c r="W161" s="847">
        <v>0</v>
      </c>
      <c r="X161" s="846">
        <v>0</v>
      </c>
      <c r="Y161" s="847">
        <v>0</v>
      </c>
      <c r="Z161" s="846">
        <v>0</v>
      </c>
      <c r="AA161" s="847">
        <v>0</v>
      </c>
      <c r="AB161" s="846">
        <v>0</v>
      </c>
      <c r="AC161" s="847">
        <v>0</v>
      </c>
      <c r="AD161" s="846">
        <v>0</v>
      </c>
      <c r="AE161" s="847">
        <v>0</v>
      </c>
      <c r="AF161" s="848">
        <v>0</v>
      </c>
      <c r="AG161" s="815"/>
      <c r="AH161" s="1155"/>
      <c r="AI161" s="815"/>
      <c r="AJ161" s="863">
        <v>0</v>
      </c>
      <c r="AK161" s="846">
        <v>0</v>
      </c>
      <c r="AL161" s="847">
        <v>0</v>
      </c>
      <c r="AM161" s="846">
        <v>0</v>
      </c>
      <c r="AN161" s="847">
        <v>0</v>
      </c>
      <c r="AO161" s="846">
        <v>0</v>
      </c>
      <c r="AP161" s="847">
        <v>0</v>
      </c>
      <c r="AQ161" s="846">
        <v>0</v>
      </c>
      <c r="AR161" s="847">
        <v>0</v>
      </c>
      <c r="AS161" s="846">
        <v>0</v>
      </c>
      <c r="AT161" s="847">
        <v>0</v>
      </c>
      <c r="AU161" s="846">
        <v>0</v>
      </c>
      <c r="AV161" s="847">
        <v>0</v>
      </c>
      <c r="AW161" s="846">
        <v>0</v>
      </c>
      <c r="AX161" s="847">
        <v>0</v>
      </c>
      <c r="AY161" s="846">
        <v>0</v>
      </c>
      <c r="AZ161" s="847">
        <v>0</v>
      </c>
      <c r="BA161" s="846">
        <v>0</v>
      </c>
      <c r="BB161" s="847">
        <v>0</v>
      </c>
      <c r="BC161" s="846">
        <v>0</v>
      </c>
      <c r="BD161" s="847">
        <v>0</v>
      </c>
      <c r="BE161" s="846">
        <v>0</v>
      </c>
      <c r="BF161" s="847">
        <v>0</v>
      </c>
      <c r="BG161" s="846">
        <v>0</v>
      </c>
      <c r="BH161" s="847">
        <v>0</v>
      </c>
      <c r="BI161" s="848">
        <v>0</v>
      </c>
      <c r="BJ161" s="815"/>
      <c r="BK161" s="1157"/>
      <c r="BL161" s="815"/>
      <c r="BM161" s="1143"/>
      <c r="BN161" s="815"/>
      <c r="BO161" s="863">
        <v>0</v>
      </c>
      <c r="BP161" s="846">
        <v>0</v>
      </c>
      <c r="BQ161" s="847">
        <v>0</v>
      </c>
      <c r="BR161" s="846">
        <v>0</v>
      </c>
      <c r="BS161" s="847">
        <v>0</v>
      </c>
      <c r="BT161" s="846">
        <v>0</v>
      </c>
      <c r="BU161" s="847">
        <v>0</v>
      </c>
      <c r="BV161" s="846">
        <v>0</v>
      </c>
      <c r="BW161" s="847">
        <v>0</v>
      </c>
      <c r="BX161" s="846">
        <v>0</v>
      </c>
      <c r="BY161" s="847">
        <v>0</v>
      </c>
      <c r="BZ161" s="846">
        <v>0</v>
      </c>
      <c r="CA161" s="847">
        <v>0</v>
      </c>
      <c r="CB161" s="846">
        <v>0</v>
      </c>
      <c r="CC161" s="847">
        <v>0</v>
      </c>
      <c r="CD161" s="846">
        <v>0</v>
      </c>
      <c r="CE161" s="847">
        <v>0</v>
      </c>
      <c r="CF161" s="846">
        <v>0</v>
      </c>
      <c r="CG161" s="847">
        <v>0</v>
      </c>
      <c r="CH161" s="846">
        <v>0</v>
      </c>
      <c r="CI161" s="847">
        <v>0</v>
      </c>
      <c r="CJ161" s="846">
        <v>0</v>
      </c>
      <c r="CK161" s="847">
        <v>0</v>
      </c>
      <c r="CL161" s="846">
        <v>0</v>
      </c>
      <c r="CM161" s="847">
        <v>0</v>
      </c>
      <c r="CN161" s="848">
        <v>0</v>
      </c>
      <c r="CO161" s="815"/>
      <c r="CP161" s="1145"/>
      <c r="CQ161" s="815"/>
      <c r="CR161" s="863">
        <v>0</v>
      </c>
      <c r="CS161" s="846">
        <v>0</v>
      </c>
      <c r="CT161" s="847">
        <v>0</v>
      </c>
      <c r="CU161" s="846">
        <v>0</v>
      </c>
      <c r="CV161" s="847">
        <v>0</v>
      </c>
      <c r="CW161" s="846">
        <v>0</v>
      </c>
      <c r="CX161" s="847">
        <v>0</v>
      </c>
      <c r="CY161" s="846">
        <v>0</v>
      </c>
      <c r="CZ161" s="847">
        <v>0</v>
      </c>
      <c r="DA161" s="846">
        <v>0</v>
      </c>
      <c r="DB161" s="847">
        <v>0</v>
      </c>
      <c r="DC161" s="846">
        <v>0</v>
      </c>
      <c r="DD161" s="847">
        <v>0</v>
      </c>
      <c r="DE161" s="846">
        <v>0</v>
      </c>
      <c r="DF161" s="847">
        <v>0</v>
      </c>
      <c r="DG161" s="846">
        <v>0</v>
      </c>
      <c r="DH161" s="847">
        <v>0</v>
      </c>
      <c r="DI161" s="846">
        <v>0</v>
      </c>
      <c r="DJ161" s="847">
        <v>0</v>
      </c>
      <c r="DK161" s="846">
        <v>0</v>
      </c>
      <c r="DL161" s="847">
        <v>0</v>
      </c>
      <c r="DM161" s="846">
        <v>0</v>
      </c>
      <c r="DN161" s="847">
        <v>0</v>
      </c>
      <c r="DO161" s="846">
        <v>0</v>
      </c>
      <c r="DP161" s="847">
        <v>0</v>
      </c>
      <c r="DQ161" s="848">
        <v>0</v>
      </c>
      <c r="DR161" s="815"/>
      <c r="DS161" s="1147"/>
      <c r="DT161" s="815"/>
      <c r="DU161" s="1149"/>
    </row>
    <row r="162" spans="1:125" outlineLevel="1">
      <c r="A162" s="813" t="str">
        <f t="shared" si="2"/>
        <v>149Save on Energy Audit Funding Program</v>
      </c>
      <c r="C162" s="849">
        <v>149</v>
      </c>
      <c r="D162" s="850" t="s">
        <v>117</v>
      </c>
      <c r="E162" s="851">
        <v>2016</v>
      </c>
      <c r="G162" s="852">
        <v>0</v>
      </c>
      <c r="H162" s="858">
        <v>57459</v>
      </c>
      <c r="I162" s="859">
        <v>57459</v>
      </c>
      <c r="J162" s="858">
        <v>57459</v>
      </c>
      <c r="K162" s="859">
        <v>57459</v>
      </c>
      <c r="L162" s="858">
        <v>57459</v>
      </c>
      <c r="M162" s="859">
        <v>57459</v>
      </c>
      <c r="N162" s="858">
        <v>57459</v>
      </c>
      <c r="O162" s="859">
        <v>57459</v>
      </c>
      <c r="P162" s="858">
        <v>57459</v>
      </c>
      <c r="Q162" s="859">
        <v>57459</v>
      </c>
      <c r="R162" s="858">
        <v>14186</v>
      </c>
      <c r="S162" s="859">
        <v>0</v>
      </c>
      <c r="T162" s="858">
        <v>0</v>
      </c>
      <c r="U162" s="859">
        <v>0</v>
      </c>
      <c r="V162" s="858">
        <v>0</v>
      </c>
      <c r="W162" s="859">
        <v>0</v>
      </c>
      <c r="X162" s="858">
        <v>0</v>
      </c>
      <c r="Y162" s="859">
        <v>0</v>
      </c>
      <c r="Z162" s="858">
        <v>0</v>
      </c>
      <c r="AA162" s="859">
        <v>0</v>
      </c>
      <c r="AB162" s="858">
        <v>0</v>
      </c>
      <c r="AC162" s="859">
        <v>0</v>
      </c>
      <c r="AD162" s="858">
        <v>0</v>
      </c>
      <c r="AE162" s="859">
        <v>0</v>
      </c>
      <c r="AF162" s="860">
        <v>0</v>
      </c>
      <c r="AG162" s="815"/>
      <c r="AH162" s="1155"/>
      <c r="AI162" s="815"/>
      <c r="AJ162" s="852">
        <v>0</v>
      </c>
      <c r="AK162" s="858">
        <v>8</v>
      </c>
      <c r="AL162" s="859">
        <v>8</v>
      </c>
      <c r="AM162" s="858">
        <v>8</v>
      </c>
      <c r="AN162" s="859">
        <v>8</v>
      </c>
      <c r="AO162" s="858">
        <v>8</v>
      </c>
      <c r="AP162" s="859">
        <v>8</v>
      </c>
      <c r="AQ162" s="858">
        <v>8</v>
      </c>
      <c r="AR162" s="859">
        <v>8</v>
      </c>
      <c r="AS162" s="858">
        <v>8</v>
      </c>
      <c r="AT162" s="859">
        <v>8</v>
      </c>
      <c r="AU162" s="858">
        <v>2</v>
      </c>
      <c r="AV162" s="859">
        <v>0</v>
      </c>
      <c r="AW162" s="858">
        <v>0</v>
      </c>
      <c r="AX162" s="859">
        <v>0</v>
      </c>
      <c r="AY162" s="858">
        <v>0</v>
      </c>
      <c r="AZ162" s="859">
        <v>0</v>
      </c>
      <c r="BA162" s="858">
        <v>0</v>
      </c>
      <c r="BB162" s="859">
        <v>0</v>
      </c>
      <c r="BC162" s="858">
        <v>0</v>
      </c>
      <c r="BD162" s="859">
        <v>0</v>
      </c>
      <c r="BE162" s="858">
        <v>0</v>
      </c>
      <c r="BF162" s="859">
        <v>0</v>
      </c>
      <c r="BG162" s="858">
        <v>0</v>
      </c>
      <c r="BH162" s="859">
        <v>0</v>
      </c>
      <c r="BI162" s="860">
        <v>0</v>
      </c>
      <c r="BJ162" s="815"/>
      <c r="BK162" s="1157"/>
      <c r="BL162" s="815"/>
      <c r="BM162" s="1143"/>
      <c r="BN162" s="815"/>
      <c r="BO162" s="852">
        <v>0</v>
      </c>
      <c r="BP162" s="858">
        <v>39428</v>
      </c>
      <c r="BQ162" s="859">
        <v>39428</v>
      </c>
      <c r="BR162" s="858">
        <v>39428</v>
      </c>
      <c r="BS162" s="859">
        <v>39428</v>
      </c>
      <c r="BT162" s="858">
        <v>39428</v>
      </c>
      <c r="BU162" s="859">
        <v>39428</v>
      </c>
      <c r="BV162" s="858">
        <v>39428</v>
      </c>
      <c r="BW162" s="859">
        <v>39428</v>
      </c>
      <c r="BX162" s="858">
        <v>39428</v>
      </c>
      <c r="BY162" s="859">
        <v>39428</v>
      </c>
      <c r="BZ162" s="858">
        <v>9734</v>
      </c>
      <c r="CA162" s="859">
        <v>0</v>
      </c>
      <c r="CB162" s="858">
        <v>0</v>
      </c>
      <c r="CC162" s="859">
        <v>0</v>
      </c>
      <c r="CD162" s="858">
        <v>0</v>
      </c>
      <c r="CE162" s="859">
        <v>0</v>
      </c>
      <c r="CF162" s="858">
        <v>0</v>
      </c>
      <c r="CG162" s="859">
        <v>0</v>
      </c>
      <c r="CH162" s="858">
        <v>0</v>
      </c>
      <c r="CI162" s="859">
        <v>0</v>
      </c>
      <c r="CJ162" s="858">
        <v>0</v>
      </c>
      <c r="CK162" s="859">
        <v>0</v>
      </c>
      <c r="CL162" s="858">
        <v>0</v>
      </c>
      <c r="CM162" s="859">
        <v>0</v>
      </c>
      <c r="CN162" s="860">
        <v>0</v>
      </c>
      <c r="CO162" s="815"/>
      <c r="CP162" s="1145"/>
      <c r="CQ162" s="815"/>
      <c r="CR162" s="852">
        <v>0</v>
      </c>
      <c r="CS162" s="858">
        <v>5</v>
      </c>
      <c r="CT162" s="859">
        <v>5</v>
      </c>
      <c r="CU162" s="858">
        <v>5</v>
      </c>
      <c r="CV162" s="859">
        <v>5</v>
      </c>
      <c r="CW162" s="858">
        <v>5</v>
      </c>
      <c r="CX162" s="859">
        <v>5</v>
      </c>
      <c r="CY162" s="858">
        <v>5</v>
      </c>
      <c r="CZ162" s="859">
        <v>5</v>
      </c>
      <c r="DA162" s="858">
        <v>5</v>
      </c>
      <c r="DB162" s="859">
        <v>5</v>
      </c>
      <c r="DC162" s="858">
        <v>1</v>
      </c>
      <c r="DD162" s="859">
        <v>0</v>
      </c>
      <c r="DE162" s="858">
        <v>0</v>
      </c>
      <c r="DF162" s="859">
        <v>0</v>
      </c>
      <c r="DG162" s="858">
        <v>0</v>
      </c>
      <c r="DH162" s="859">
        <v>0</v>
      </c>
      <c r="DI162" s="858">
        <v>0</v>
      </c>
      <c r="DJ162" s="859">
        <v>0</v>
      </c>
      <c r="DK162" s="858">
        <v>0</v>
      </c>
      <c r="DL162" s="859">
        <v>0</v>
      </c>
      <c r="DM162" s="858">
        <v>0</v>
      </c>
      <c r="DN162" s="859">
        <v>0</v>
      </c>
      <c r="DO162" s="858">
        <v>0</v>
      </c>
      <c r="DP162" s="859">
        <v>0</v>
      </c>
      <c r="DQ162" s="860">
        <v>0</v>
      </c>
      <c r="DR162" s="815"/>
      <c r="DS162" s="1147"/>
      <c r="DT162" s="815"/>
      <c r="DU162" s="1149"/>
    </row>
    <row r="163" spans="1:125" outlineLevel="1">
      <c r="A163" s="813" t="str">
        <f t="shared" si="2"/>
        <v>150Save on Energy Retrofit Program</v>
      </c>
      <c r="C163" s="842">
        <v>150</v>
      </c>
      <c r="D163" s="861" t="s">
        <v>118</v>
      </c>
      <c r="E163" s="844">
        <v>2016</v>
      </c>
      <c r="G163" s="863">
        <v>0</v>
      </c>
      <c r="H163" s="846">
        <v>2907939</v>
      </c>
      <c r="I163" s="847">
        <v>2869278</v>
      </c>
      <c r="J163" s="846">
        <v>2869278</v>
      </c>
      <c r="K163" s="847">
        <v>2869278</v>
      </c>
      <c r="L163" s="846">
        <v>2869278</v>
      </c>
      <c r="M163" s="847">
        <v>2838166</v>
      </c>
      <c r="N163" s="846">
        <v>2838166</v>
      </c>
      <c r="O163" s="847">
        <v>2838166</v>
      </c>
      <c r="P163" s="846">
        <v>2815658</v>
      </c>
      <c r="Q163" s="847">
        <v>2815658</v>
      </c>
      <c r="R163" s="846">
        <v>2787517</v>
      </c>
      <c r="S163" s="847">
        <v>2201192</v>
      </c>
      <c r="T163" s="846">
        <v>916319</v>
      </c>
      <c r="U163" s="847">
        <v>916319</v>
      </c>
      <c r="V163" s="846">
        <v>65083</v>
      </c>
      <c r="W163" s="847">
        <v>0</v>
      </c>
      <c r="X163" s="846">
        <v>0</v>
      </c>
      <c r="Y163" s="847">
        <v>0</v>
      </c>
      <c r="Z163" s="846">
        <v>0</v>
      </c>
      <c r="AA163" s="847">
        <v>0</v>
      </c>
      <c r="AB163" s="846">
        <v>0</v>
      </c>
      <c r="AC163" s="847">
        <v>0</v>
      </c>
      <c r="AD163" s="846">
        <v>0</v>
      </c>
      <c r="AE163" s="847">
        <v>0</v>
      </c>
      <c r="AF163" s="848">
        <v>0</v>
      </c>
      <c r="AG163" s="815"/>
      <c r="AH163" s="1155"/>
      <c r="AI163" s="815"/>
      <c r="AJ163" s="863">
        <v>0</v>
      </c>
      <c r="AK163" s="846">
        <v>409</v>
      </c>
      <c r="AL163" s="847">
        <v>402</v>
      </c>
      <c r="AM163" s="846">
        <v>402</v>
      </c>
      <c r="AN163" s="847">
        <v>402</v>
      </c>
      <c r="AO163" s="846">
        <v>402</v>
      </c>
      <c r="AP163" s="847">
        <v>400</v>
      </c>
      <c r="AQ163" s="846">
        <v>400</v>
      </c>
      <c r="AR163" s="847">
        <v>400</v>
      </c>
      <c r="AS163" s="846">
        <v>400</v>
      </c>
      <c r="AT163" s="847">
        <v>400</v>
      </c>
      <c r="AU163" s="846">
        <v>398</v>
      </c>
      <c r="AV163" s="847">
        <v>273</v>
      </c>
      <c r="AW163" s="846">
        <v>115</v>
      </c>
      <c r="AX163" s="847">
        <v>115</v>
      </c>
      <c r="AY163" s="846">
        <v>8</v>
      </c>
      <c r="AZ163" s="847">
        <v>0</v>
      </c>
      <c r="BA163" s="846">
        <v>0</v>
      </c>
      <c r="BB163" s="847">
        <v>0</v>
      </c>
      <c r="BC163" s="846">
        <v>0</v>
      </c>
      <c r="BD163" s="847">
        <v>0</v>
      </c>
      <c r="BE163" s="846">
        <v>0</v>
      </c>
      <c r="BF163" s="847">
        <v>0</v>
      </c>
      <c r="BG163" s="846">
        <v>0</v>
      </c>
      <c r="BH163" s="847">
        <v>0</v>
      </c>
      <c r="BI163" s="848">
        <v>0</v>
      </c>
      <c r="BJ163" s="815"/>
      <c r="BK163" s="1157"/>
      <c r="BL163" s="815"/>
      <c r="BM163" s="1143"/>
      <c r="BN163" s="815"/>
      <c r="BO163" s="863">
        <v>0</v>
      </c>
      <c r="BP163" s="846">
        <v>2303815</v>
      </c>
      <c r="BQ163" s="847">
        <v>2273186</v>
      </c>
      <c r="BR163" s="846">
        <v>2273186</v>
      </c>
      <c r="BS163" s="847">
        <v>2273186</v>
      </c>
      <c r="BT163" s="846">
        <v>2273186</v>
      </c>
      <c r="BU163" s="847">
        <v>2248538</v>
      </c>
      <c r="BV163" s="846">
        <v>2248538</v>
      </c>
      <c r="BW163" s="847">
        <v>2248538</v>
      </c>
      <c r="BX163" s="846">
        <v>2230706</v>
      </c>
      <c r="BY163" s="847">
        <v>2230706</v>
      </c>
      <c r="BZ163" s="846">
        <v>2208411</v>
      </c>
      <c r="CA163" s="847">
        <v>1743895</v>
      </c>
      <c r="CB163" s="846">
        <v>725954</v>
      </c>
      <c r="CC163" s="847">
        <v>725954</v>
      </c>
      <c r="CD163" s="846">
        <v>51562</v>
      </c>
      <c r="CE163" s="847">
        <v>0</v>
      </c>
      <c r="CF163" s="846">
        <v>0</v>
      </c>
      <c r="CG163" s="847">
        <v>0</v>
      </c>
      <c r="CH163" s="846">
        <v>0</v>
      </c>
      <c r="CI163" s="847">
        <v>0</v>
      </c>
      <c r="CJ163" s="846">
        <v>0</v>
      </c>
      <c r="CK163" s="847">
        <v>0</v>
      </c>
      <c r="CL163" s="846">
        <v>0</v>
      </c>
      <c r="CM163" s="847">
        <v>0</v>
      </c>
      <c r="CN163" s="848">
        <v>0</v>
      </c>
      <c r="CO163" s="815"/>
      <c r="CP163" s="1145"/>
      <c r="CQ163" s="815"/>
      <c r="CR163" s="863">
        <v>0</v>
      </c>
      <c r="CS163" s="846">
        <v>324</v>
      </c>
      <c r="CT163" s="847">
        <v>319</v>
      </c>
      <c r="CU163" s="846">
        <v>319</v>
      </c>
      <c r="CV163" s="847">
        <v>319</v>
      </c>
      <c r="CW163" s="846">
        <v>319</v>
      </c>
      <c r="CX163" s="847">
        <v>317</v>
      </c>
      <c r="CY163" s="846">
        <v>317</v>
      </c>
      <c r="CZ163" s="847">
        <v>317</v>
      </c>
      <c r="DA163" s="846">
        <v>317</v>
      </c>
      <c r="DB163" s="847">
        <v>317</v>
      </c>
      <c r="DC163" s="846">
        <v>315</v>
      </c>
      <c r="DD163" s="847">
        <v>216</v>
      </c>
      <c r="DE163" s="846">
        <v>91</v>
      </c>
      <c r="DF163" s="847">
        <v>91</v>
      </c>
      <c r="DG163" s="846">
        <v>7</v>
      </c>
      <c r="DH163" s="847">
        <v>0</v>
      </c>
      <c r="DI163" s="846">
        <v>0</v>
      </c>
      <c r="DJ163" s="847">
        <v>0</v>
      </c>
      <c r="DK163" s="846">
        <v>0</v>
      </c>
      <c r="DL163" s="847">
        <v>0</v>
      </c>
      <c r="DM163" s="846">
        <v>0</v>
      </c>
      <c r="DN163" s="847">
        <v>0</v>
      </c>
      <c r="DO163" s="846">
        <v>0</v>
      </c>
      <c r="DP163" s="847">
        <v>0</v>
      </c>
      <c r="DQ163" s="848">
        <v>0</v>
      </c>
      <c r="DR163" s="815"/>
      <c r="DS163" s="1147"/>
      <c r="DT163" s="815"/>
      <c r="DU163" s="1149"/>
    </row>
    <row r="164" spans="1:125" outlineLevel="1">
      <c r="A164" s="813" t="str">
        <f t="shared" si="2"/>
        <v>151Save on Energy Small Business Lighting Program</v>
      </c>
      <c r="C164" s="849">
        <v>151</v>
      </c>
      <c r="D164" s="862" t="s">
        <v>119</v>
      </c>
      <c r="E164" s="851">
        <v>2016</v>
      </c>
      <c r="G164" s="852">
        <v>0</v>
      </c>
      <c r="H164" s="858">
        <v>10937</v>
      </c>
      <c r="I164" s="859">
        <v>10937</v>
      </c>
      <c r="J164" s="858">
        <v>10937</v>
      </c>
      <c r="K164" s="859">
        <v>10937</v>
      </c>
      <c r="L164" s="858">
        <v>8873</v>
      </c>
      <c r="M164" s="859">
        <v>8462</v>
      </c>
      <c r="N164" s="858">
        <v>8462</v>
      </c>
      <c r="O164" s="859">
        <v>4195</v>
      </c>
      <c r="P164" s="858">
        <v>1468</v>
      </c>
      <c r="Q164" s="859">
        <v>115</v>
      </c>
      <c r="R164" s="858">
        <v>115</v>
      </c>
      <c r="S164" s="859">
        <v>115</v>
      </c>
      <c r="T164" s="858">
        <v>115</v>
      </c>
      <c r="U164" s="859">
        <v>115</v>
      </c>
      <c r="V164" s="858">
        <v>0</v>
      </c>
      <c r="W164" s="859">
        <v>0</v>
      </c>
      <c r="X164" s="858">
        <v>0</v>
      </c>
      <c r="Y164" s="859">
        <v>0</v>
      </c>
      <c r="Z164" s="858">
        <v>0</v>
      </c>
      <c r="AA164" s="859">
        <v>0</v>
      </c>
      <c r="AB164" s="858">
        <v>0</v>
      </c>
      <c r="AC164" s="859">
        <v>0</v>
      </c>
      <c r="AD164" s="858">
        <v>0</v>
      </c>
      <c r="AE164" s="859">
        <v>0</v>
      </c>
      <c r="AF164" s="860">
        <v>0</v>
      </c>
      <c r="AG164" s="815"/>
      <c r="AH164" s="1155"/>
      <c r="AI164" s="815"/>
      <c r="AJ164" s="852">
        <v>0</v>
      </c>
      <c r="AK164" s="858">
        <v>2</v>
      </c>
      <c r="AL164" s="859">
        <v>2</v>
      </c>
      <c r="AM164" s="858">
        <v>2</v>
      </c>
      <c r="AN164" s="859">
        <v>2</v>
      </c>
      <c r="AO164" s="858">
        <v>1</v>
      </c>
      <c r="AP164" s="859">
        <v>1</v>
      </c>
      <c r="AQ164" s="858">
        <v>1</v>
      </c>
      <c r="AR164" s="859">
        <v>1</v>
      </c>
      <c r="AS164" s="858">
        <v>0</v>
      </c>
      <c r="AT164" s="859">
        <v>0</v>
      </c>
      <c r="AU164" s="858">
        <v>0</v>
      </c>
      <c r="AV164" s="859">
        <v>0</v>
      </c>
      <c r="AW164" s="858">
        <v>0</v>
      </c>
      <c r="AX164" s="859">
        <v>0</v>
      </c>
      <c r="AY164" s="858">
        <v>0</v>
      </c>
      <c r="AZ164" s="859">
        <v>0</v>
      </c>
      <c r="BA164" s="858">
        <v>0</v>
      </c>
      <c r="BB164" s="859">
        <v>0</v>
      </c>
      <c r="BC164" s="858">
        <v>0</v>
      </c>
      <c r="BD164" s="859">
        <v>0</v>
      </c>
      <c r="BE164" s="858">
        <v>0</v>
      </c>
      <c r="BF164" s="859">
        <v>0</v>
      </c>
      <c r="BG164" s="858">
        <v>0</v>
      </c>
      <c r="BH164" s="859">
        <v>0</v>
      </c>
      <c r="BI164" s="860">
        <v>0</v>
      </c>
      <c r="BJ164" s="815"/>
      <c r="BK164" s="1157"/>
      <c r="BL164" s="815"/>
      <c r="BM164" s="1143"/>
      <c r="BN164" s="815"/>
      <c r="BO164" s="852">
        <v>0</v>
      </c>
      <c r="BP164" s="858">
        <v>9710</v>
      </c>
      <c r="BQ164" s="859">
        <v>9710</v>
      </c>
      <c r="BR164" s="858">
        <v>9710</v>
      </c>
      <c r="BS164" s="859">
        <v>9710</v>
      </c>
      <c r="BT164" s="858">
        <v>7878</v>
      </c>
      <c r="BU164" s="859">
        <v>7513</v>
      </c>
      <c r="BV164" s="858">
        <v>7513</v>
      </c>
      <c r="BW164" s="859">
        <v>3725</v>
      </c>
      <c r="BX164" s="858">
        <v>1304</v>
      </c>
      <c r="BY164" s="859">
        <v>102</v>
      </c>
      <c r="BZ164" s="858">
        <v>102</v>
      </c>
      <c r="CA164" s="859">
        <v>102</v>
      </c>
      <c r="CB164" s="858">
        <v>102</v>
      </c>
      <c r="CC164" s="859">
        <v>102</v>
      </c>
      <c r="CD164" s="858">
        <v>0</v>
      </c>
      <c r="CE164" s="859">
        <v>0</v>
      </c>
      <c r="CF164" s="858">
        <v>0</v>
      </c>
      <c r="CG164" s="859">
        <v>0</v>
      </c>
      <c r="CH164" s="858">
        <v>0</v>
      </c>
      <c r="CI164" s="859">
        <v>0</v>
      </c>
      <c r="CJ164" s="858">
        <v>0</v>
      </c>
      <c r="CK164" s="859">
        <v>0</v>
      </c>
      <c r="CL164" s="858">
        <v>0</v>
      </c>
      <c r="CM164" s="859">
        <v>0</v>
      </c>
      <c r="CN164" s="860">
        <v>0</v>
      </c>
      <c r="CO164" s="815"/>
      <c r="CP164" s="1145"/>
      <c r="CQ164" s="815"/>
      <c r="CR164" s="852">
        <v>0</v>
      </c>
      <c r="CS164" s="858">
        <v>1</v>
      </c>
      <c r="CT164" s="859">
        <v>1</v>
      </c>
      <c r="CU164" s="858">
        <v>1</v>
      </c>
      <c r="CV164" s="859">
        <v>1</v>
      </c>
      <c r="CW164" s="858">
        <v>1</v>
      </c>
      <c r="CX164" s="859">
        <v>1</v>
      </c>
      <c r="CY164" s="858">
        <v>1</v>
      </c>
      <c r="CZ164" s="859">
        <v>0</v>
      </c>
      <c r="DA164" s="858">
        <v>0</v>
      </c>
      <c r="DB164" s="859">
        <v>0</v>
      </c>
      <c r="DC164" s="858">
        <v>0</v>
      </c>
      <c r="DD164" s="859">
        <v>0</v>
      </c>
      <c r="DE164" s="858">
        <v>0</v>
      </c>
      <c r="DF164" s="859">
        <v>0</v>
      </c>
      <c r="DG164" s="858">
        <v>0</v>
      </c>
      <c r="DH164" s="859">
        <v>0</v>
      </c>
      <c r="DI164" s="858">
        <v>0</v>
      </c>
      <c r="DJ164" s="859">
        <v>0</v>
      </c>
      <c r="DK164" s="858">
        <v>0</v>
      </c>
      <c r="DL164" s="859">
        <v>0</v>
      </c>
      <c r="DM164" s="858">
        <v>0</v>
      </c>
      <c r="DN164" s="859">
        <v>0</v>
      </c>
      <c r="DO164" s="858">
        <v>0</v>
      </c>
      <c r="DP164" s="859">
        <v>0</v>
      </c>
      <c r="DQ164" s="860">
        <v>0</v>
      </c>
      <c r="DR164" s="815"/>
      <c r="DS164" s="1147"/>
      <c r="DT164" s="815"/>
      <c r="DU164" s="1149"/>
    </row>
    <row r="165" spans="1:125" outlineLevel="1">
      <c r="A165" s="813" t="str">
        <f t="shared" si="2"/>
        <v>152Save on Energy High Performance New Construction Program</v>
      </c>
      <c r="C165" s="842">
        <v>152</v>
      </c>
      <c r="D165" s="861" t="s">
        <v>120</v>
      </c>
      <c r="E165" s="844">
        <v>2016</v>
      </c>
      <c r="G165" s="863">
        <v>0</v>
      </c>
      <c r="H165" s="846">
        <v>19790</v>
      </c>
      <c r="I165" s="847">
        <v>19790</v>
      </c>
      <c r="J165" s="846">
        <v>19790</v>
      </c>
      <c r="K165" s="847">
        <v>19790</v>
      </c>
      <c r="L165" s="846">
        <v>19790</v>
      </c>
      <c r="M165" s="847">
        <v>19790</v>
      </c>
      <c r="N165" s="846">
        <v>19790</v>
      </c>
      <c r="O165" s="847">
        <v>19790</v>
      </c>
      <c r="P165" s="846">
        <v>19790</v>
      </c>
      <c r="Q165" s="847">
        <v>19790</v>
      </c>
      <c r="R165" s="846">
        <v>19790</v>
      </c>
      <c r="S165" s="847">
        <v>19790</v>
      </c>
      <c r="T165" s="846">
        <v>19790</v>
      </c>
      <c r="U165" s="847">
        <v>19790</v>
      </c>
      <c r="V165" s="846">
        <v>19790</v>
      </c>
      <c r="W165" s="847">
        <v>7111</v>
      </c>
      <c r="X165" s="846">
        <v>0</v>
      </c>
      <c r="Y165" s="847">
        <v>0</v>
      </c>
      <c r="Z165" s="846">
        <v>0</v>
      </c>
      <c r="AA165" s="847">
        <v>0</v>
      </c>
      <c r="AB165" s="846">
        <v>0</v>
      </c>
      <c r="AC165" s="847">
        <v>0</v>
      </c>
      <c r="AD165" s="846">
        <v>0</v>
      </c>
      <c r="AE165" s="847">
        <v>0</v>
      </c>
      <c r="AF165" s="848">
        <v>0</v>
      </c>
      <c r="AG165" s="815"/>
      <c r="AH165" s="1155"/>
      <c r="AI165" s="815"/>
      <c r="AJ165" s="863">
        <v>0</v>
      </c>
      <c r="AK165" s="846">
        <v>1182</v>
      </c>
      <c r="AL165" s="847">
        <v>1182</v>
      </c>
      <c r="AM165" s="846">
        <v>1182</v>
      </c>
      <c r="AN165" s="847">
        <v>1182</v>
      </c>
      <c r="AO165" s="846">
        <v>1182</v>
      </c>
      <c r="AP165" s="847">
        <v>1182</v>
      </c>
      <c r="AQ165" s="846">
        <v>1182</v>
      </c>
      <c r="AR165" s="847">
        <v>1182</v>
      </c>
      <c r="AS165" s="846">
        <v>1182</v>
      </c>
      <c r="AT165" s="847">
        <v>1182</v>
      </c>
      <c r="AU165" s="846">
        <v>1182</v>
      </c>
      <c r="AV165" s="847">
        <v>1182</v>
      </c>
      <c r="AW165" s="846">
        <v>1182</v>
      </c>
      <c r="AX165" s="847">
        <v>1182</v>
      </c>
      <c r="AY165" s="846">
        <v>1182</v>
      </c>
      <c r="AZ165" s="847">
        <v>425</v>
      </c>
      <c r="BA165" s="846">
        <v>0</v>
      </c>
      <c r="BB165" s="847">
        <v>0</v>
      </c>
      <c r="BC165" s="846">
        <v>0</v>
      </c>
      <c r="BD165" s="847">
        <v>0</v>
      </c>
      <c r="BE165" s="846">
        <v>0</v>
      </c>
      <c r="BF165" s="847">
        <v>0</v>
      </c>
      <c r="BG165" s="846">
        <v>0</v>
      </c>
      <c r="BH165" s="847">
        <v>0</v>
      </c>
      <c r="BI165" s="848">
        <v>0</v>
      </c>
      <c r="BJ165" s="815"/>
      <c r="BK165" s="1157"/>
      <c r="BL165" s="815"/>
      <c r="BM165" s="1143"/>
      <c r="BN165" s="815"/>
      <c r="BO165" s="863">
        <v>0</v>
      </c>
      <c r="BP165" s="846">
        <v>12703</v>
      </c>
      <c r="BQ165" s="847">
        <v>12703</v>
      </c>
      <c r="BR165" s="846">
        <v>12703</v>
      </c>
      <c r="BS165" s="847">
        <v>12703</v>
      </c>
      <c r="BT165" s="846">
        <v>12703</v>
      </c>
      <c r="BU165" s="847">
        <v>12703</v>
      </c>
      <c r="BV165" s="846">
        <v>12703</v>
      </c>
      <c r="BW165" s="847">
        <v>12703</v>
      </c>
      <c r="BX165" s="846">
        <v>12703</v>
      </c>
      <c r="BY165" s="847">
        <v>12703</v>
      </c>
      <c r="BZ165" s="846">
        <v>12703</v>
      </c>
      <c r="CA165" s="847">
        <v>12703</v>
      </c>
      <c r="CB165" s="846">
        <v>12703</v>
      </c>
      <c r="CC165" s="847">
        <v>12703</v>
      </c>
      <c r="CD165" s="846">
        <v>12703</v>
      </c>
      <c r="CE165" s="847">
        <v>4564</v>
      </c>
      <c r="CF165" s="846">
        <v>0</v>
      </c>
      <c r="CG165" s="847">
        <v>0</v>
      </c>
      <c r="CH165" s="846">
        <v>0</v>
      </c>
      <c r="CI165" s="847">
        <v>0</v>
      </c>
      <c r="CJ165" s="846">
        <v>0</v>
      </c>
      <c r="CK165" s="847">
        <v>0</v>
      </c>
      <c r="CL165" s="846">
        <v>0</v>
      </c>
      <c r="CM165" s="847">
        <v>0</v>
      </c>
      <c r="CN165" s="848">
        <v>0</v>
      </c>
      <c r="CO165" s="815"/>
      <c r="CP165" s="1145"/>
      <c r="CQ165" s="815"/>
      <c r="CR165" s="863">
        <v>0</v>
      </c>
      <c r="CS165" s="846">
        <v>759</v>
      </c>
      <c r="CT165" s="847">
        <v>759</v>
      </c>
      <c r="CU165" s="846">
        <v>759</v>
      </c>
      <c r="CV165" s="847">
        <v>759</v>
      </c>
      <c r="CW165" s="846">
        <v>759</v>
      </c>
      <c r="CX165" s="847">
        <v>759</v>
      </c>
      <c r="CY165" s="846">
        <v>759</v>
      </c>
      <c r="CZ165" s="847">
        <v>759</v>
      </c>
      <c r="DA165" s="846">
        <v>759</v>
      </c>
      <c r="DB165" s="847">
        <v>759</v>
      </c>
      <c r="DC165" s="846">
        <v>759</v>
      </c>
      <c r="DD165" s="847">
        <v>759</v>
      </c>
      <c r="DE165" s="846">
        <v>759</v>
      </c>
      <c r="DF165" s="847">
        <v>759</v>
      </c>
      <c r="DG165" s="846">
        <v>759</v>
      </c>
      <c r="DH165" s="847">
        <v>273</v>
      </c>
      <c r="DI165" s="846">
        <v>0</v>
      </c>
      <c r="DJ165" s="847">
        <v>0</v>
      </c>
      <c r="DK165" s="846">
        <v>0</v>
      </c>
      <c r="DL165" s="847">
        <v>0</v>
      </c>
      <c r="DM165" s="846">
        <v>0</v>
      </c>
      <c r="DN165" s="847">
        <v>0</v>
      </c>
      <c r="DO165" s="846">
        <v>0</v>
      </c>
      <c r="DP165" s="847">
        <v>0</v>
      </c>
      <c r="DQ165" s="848">
        <v>0</v>
      </c>
      <c r="DR165" s="815"/>
      <c r="DS165" s="1147"/>
      <c r="DT165" s="815"/>
      <c r="DU165" s="1149"/>
    </row>
    <row r="166" spans="1:125" outlineLevel="1">
      <c r="A166" s="813" t="str">
        <f t="shared" si="2"/>
        <v>153Save on Energy Existing Building Commissioning Program</v>
      </c>
      <c r="C166" s="849">
        <v>153</v>
      </c>
      <c r="D166" s="862" t="s">
        <v>121</v>
      </c>
      <c r="E166" s="851">
        <v>2016</v>
      </c>
      <c r="G166" s="852">
        <v>0</v>
      </c>
      <c r="H166" s="858">
        <v>0</v>
      </c>
      <c r="I166" s="859">
        <v>0</v>
      </c>
      <c r="J166" s="858">
        <v>0</v>
      </c>
      <c r="K166" s="859">
        <v>0</v>
      </c>
      <c r="L166" s="858">
        <v>0</v>
      </c>
      <c r="M166" s="859">
        <v>0</v>
      </c>
      <c r="N166" s="858">
        <v>0</v>
      </c>
      <c r="O166" s="859">
        <v>0</v>
      </c>
      <c r="P166" s="858">
        <v>0</v>
      </c>
      <c r="Q166" s="859">
        <v>0</v>
      </c>
      <c r="R166" s="858">
        <v>0</v>
      </c>
      <c r="S166" s="859">
        <v>0</v>
      </c>
      <c r="T166" s="858">
        <v>0</v>
      </c>
      <c r="U166" s="859">
        <v>0</v>
      </c>
      <c r="V166" s="858">
        <v>0</v>
      </c>
      <c r="W166" s="859">
        <v>0</v>
      </c>
      <c r="X166" s="858">
        <v>0</v>
      </c>
      <c r="Y166" s="859">
        <v>0</v>
      </c>
      <c r="Z166" s="858">
        <v>0</v>
      </c>
      <c r="AA166" s="859">
        <v>0</v>
      </c>
      <c r="AB166" s="858">
        <v>0</v>
      </c>
      <c r="AC166" s="859">
        <v>0</v>
      </c>
      <c r="AD166" s="858">
        <v>0</v>
      </c>
      <c r="AE166" s="859">
        <v>0</v>
      </c>
      <c r="AF166" s="860">
        <v>0</v>
      </c>
      <c r="AG166" s="815"/>
      <c r="AH166" s="1155"/>
      <c r="AI166" s="815"/>
      <c r="AJ166" s="852">
        <v>0</v>
      </c>
      <c r="AK166" s="858">
        <v>0</v>
      </c>
      <c r="AL166" s="859">
        <v>0</v>
      </c>
      <c r="AM166" s="858">
        <v>0</v>
      </c>
      <c r="AN166" s="859">
        <v>0</v>
      </c>
      <c r="AO166" s="858">
        <v>0</v>
      </c>
      <c r="AP166" s="859">
        <v>0</v>
      </c>
      <c r="AQ166" s="858">
        <v>0</v>
      </c>
      <c r="AR166" s="859">
        <v>0</v>
      </c>
      <c r="AS166" s="858">
        <v>0</v>
      </c>
      <c r="AT166" s="859">
        <v>0</v>
      </c>
      <c r="AU166" s="858">
        <v>0</v>
      </c>
      <c r="AV166" s="859">
        <v>0</v>
      </c>
      <c r="AW166" s="858">
        <v>0</v>
      </c>
      <c r="AX166" s="859">
        <v>0</v>
      </c>
      <c r="AY166" s="858">
        <v>0</v>
      </c>
      <c r="AZ166" s="859">
        <v>0</v>
      </c>
      <c r="BA166" s="858">
        <v>0</v>
      </c>
      <c r="BB166" s="859">
        <v>0</v>
      </c>
      <c r="BC166" s="858">
        <v>0</v>
      </c>
      <c r="BD166" s="859">
        <v>0</v>
      </c>
      <c r="BE166" s="858">
        <v>0</v>
      </c>
      <c r="BF166" s="859">
        <v>0</v>
      </c>
      <c r="BG166" s="858">
        <v>0</v>
      </c>
      <c r="BH166" s="859">
        <v>0</v>
      </c>
      <c r="BI166" s="860">
        <v>0</v>
      </c>
      <c r="BJ166" s="815"/>
      <c r="BK166" s="1157"/>
      <c r="BL166" s="815"/>
      <c r="BM166" s="1143"/>
      <c r="BN166" s="815"/>
      <c r="BO166" s="852">
        <v>0</v>
      </c>
      <c r="BP166" s="858">
        <v>0</v>
      </c>
      <c r="BQ166" s="859">
        <v>0</v>
      </c>
      <c r="BR166" s="858">
        <v>0</v>
      </c>
      <c r="BS166" s="859">
        <v>0</v>
      </c>
      <c r="BT166" s="858">
        <v>0</v>
      </c>
      <c r="BU166" s="859">
        <v>0</v>
      </c>
      <c r="BV166" s="858">
        <v>0</v>
      </c>
      <c r="BW166" s="859">
        <v>0</v>
      </c>
      <c r="BX166" s="858">
        <v>0</v>
      </c>
      <c r="BY166" s="859">
        <v>0</v>
      </c>
      <c r="BZ166" s="858">
        <v>0</v>
      </c>
      <c r="CA166" s="859">
        <v>0</v>
      </c>
      <c r="CB166" s="858">
        <v>0</v>
      </c>
      <c r="CC166" s="859">
        <v>0</v>
      </c>
      <c r="CD166" s="858">
        <v>0</v>
      </c>
      <c r="CE166" s="859">
        <v>0</v>
      </c>
      <c r="CF166" s="858">
        <v>0</v>
      </c>
      <c r="CG166" s="859">
        <v>0</v>
      </c>
      <c r="CH166" s="858">
        <v>0</v>
      </c>
      <c r="CI166" s="859">
        <v>0</v>
      </c>
      <c r="CJ166" s="858">
        <v>0</v>
      </c>
      <c r="CK166" s="859">
        <v>0</v>
      </c>
      <c r="CL166" s="858">
        <v>0</v>
      </c>
      <c r="CM166" s="859">
        <v>0</v>
      </c>
      <c r="CN166" s="860">
        <v>0</v>
      </c>
      <c r="CO166" s="815"/>
      <c r="CP166" s="1145"/>
      <c r="CQ166" s="815"/>
      <c r="CR166" s="852">
        <v>0</v>
      </c>
      <c r="CS166" s="858">
        <v>0</v>
      </c>
      <c r="CT166" s="859">
        <v>0</v>
      </c>
      <c r="CU166" s="858">
        <v>0</v>
      </c>
      <c r="CV166" s="859">
        <v>0</v>
      </c>
      <c r="CW166" s="858">
        <v>0</v>
      </c>
      <c r="CX166" s="859">
        <v>0</v>
      </c>
      <c r="CY166" s="858">
        <v>0</v>
      </c>
      <c r="CZ166" s="859">
        <v>0</v>
      </c>
      <c r="DA166" s="858">
        <v>0</v>
      </c>
      <c r="DB166" s="859">
        <v>0</v>
      </c>
      <c r="DC166" s="858">
        <v>0</v>
      </c>
      <c r="DD166" s="859">
        <v>0</v>
      </c>
      <c r="DE166" s="858">
        <v>0</v>
      </c>
      <c r="DF166" s="859">
        <v>0</v>
      </c>
      <c r="DG166" s="858">
        <v>0</v>
      </c>
      <c r="DH166" s="859">
        <v>0</v>
      </c>
      <c r="DI166" s="858">
        <v>0</v>
      </c>
      <c r="DJ166" s="859">
        <v>0</v>
      </c>
      <c r="DK166" s="858">
        <v>0</v>
      </c>
      <c r="DL166" s="859">
        <v>0</v>
      </c>
      <c r="DM166" s="858">
        <v>0</v>
      </c>
      <c r="DN166" s="859">
        <v>0</v>
      </c>
      <c r="DO166" s="858">
        <v>0</v>
      </c>
      <c r="DP166" s="859">
        <v>0</v>
      </c>
      <c r="DQ166" s="860">
        <v>0</v>
      </c>
      <c r="DR166" s="815"/>
      <c r="DS166" s="1147"/>
      <c r="DT166" s="815"/>
      <c r="DU166" s="1149"/>
    </row>
    <row r="167" spans="1:125" outlineLevel="1">
      <c r="A167" s="813" t="str">
        <f t="shared" si="2"/>
        <v>154Save on Energy Process &amp; Systems Upgrades Program</v>
      </c>
      <c r="C167" s="842">
        <v>154</v>
      </c>
      <c r="D167" s="861" t="s">
        <v>122</v>
      </c>
      <c r="E167" s="844">
        <v>2016</v>
      </c>
      <c r="G167" s="863">
        <v>0</v>
      </c>
      <c r="H167" s="846">
        <v>0</v>
      </c>
      <c r="I167" s="847">
        <v>0</v>
      </c>
      <c r="J167" s="846">
        <v>0</v>
      </c>
      <c r="K167" s="847">
        <v>0</v>
      </c>
      <c r="L167" s="846">
        <v>0</v>
      </c>
      <c r="M167" s="847">
        <v>0</v>
      </c>
      <c r="N167" s="846">
        <v>0</v>
      </c>
      <c r="O167" s="847">
        <v>0</v>
      </c>
      <c r="P167" s="846">
        <v>0</v>
      </c>
      <c r="Q167" s="847">
        <v>0</v>
      </c>
      <c r="R167" s="846">
        <v>0</v>
      </c>
      <c r="S167" s="847">
        <v>0</v>
      </c>
      <c r="T167" s="846">
        <v>0</v>
      </c>
      <c r="U167" s="847">
        <v>0</v>
      </c>
      <c r="V167" s="846">
        <v>0</v>
      </c>
      <c r="W167" s="847">
        <v>0</v>
      </c>
      <c r="X167" s="846">
        <v>0</v>
      </c>
      <c r="Y167" s="847">
        <v>0</v>
      </c>
      <c r="Z167" s="846">
        <v>0</v>
      </c>
      <c r="AA167" s="847">
        <v>0</v>
      </c>
      <c r="AB167" s="846">
        <v>0</v>
      </c>
      <c r="AC167" s="847">
        <v>0</v>
      </c>
      <c r="AD167" s="846">
        <v>0</v>
      </c>
      <c r="AE167" s="847">
        <v>0</v>
      </c>
      <c r="AF167" s="848">
        <v>0</v>
      </c>
      <c r="AG167" s="815"/>
      <c r="AH167" s="1155"/>
      <c r="AI167" s="815"/>
      <c r="AJ167" s="863">
        <v>0</v>
      </c>
      <c r="AK167" s="846">
        <v>0</v>
      </c>
      <c r="AL167" s="847">
        <v>0</v>
      </c>
      <c r="AM167" s="846">
        <v>0</v>
      </c>
      <c r="AN167" s="847">
        <v>0</v>
      </c>
      <c r="AO167" s="846">
        <v>0</v>
      </c>
      <c r="AP167" s="847">
        <v>0</v>
      </c>
      <c r="AQ167" s="846">
        <v>0</v>
      </c>
      <c r="AR167" s="847">
        <v>0</v>
      </c>
      <c r="AS167" s="846">
        <v>0</v>
      </c>
      <c r="AT167" s="847">
        <v>0</v>
      </c>
      <c r="AU167" s="846">
        <v>0</v>
      </c>
      <c r="AV167" s="847">
        <v>0</v>
      </c>
      <c r="AW167" s="846">
        <v>0</v>
      </c>
      <c r="AX167" s="847">
        <v>0</v>
      </c>
      <c r="AY167" s="846">
        <v>0</v>
      </c>
      <c r="AZ167" s="847">
        <v>0</v>
      </c>
      <c r="BA167" s="846">
        <v>0</v>
      </c>
      <c r="BB167" s="847">
        <v>0</v>
      </c>
      <c r="BC167" s="846">
        <v>0</v>
      </c>
      <c r="BD167" s="847">
        <v>0</v>
      </c>
      <c r="BE167" s="846">
        <v>0</v>
      </c>
      <c r="BF167" s="847">
        <v>0</v>
      </c>
      <c r="BG167" s="846">
        <v>0</v>
      </c>
      <c r="BH167" s="847">
        <v>0</v>
      </c>
      <c r="BI167" s="848">
        <v>0</v>
      </c>
      <c r="BJ167" s="815"/>
      <c r="BK167" s="1157"/>
      <c r="BL167" s="815"/>
      <c r="BM167" s="1143"/>
      <c r="BN167" s="815"/>
      <c r="BO167" s="863">
        <v>0</v>
      </c>
      <c r="BP167" s="846">
        <v>0</v>
      </c>
      <c r="BQ167" s="847">
        <v>0</v>
      </c>
      <c r="BR167" s="846">
        <v>0</v>
      </c>
      <c r="BS167" s="847">
        <v>0</v>
      </c>
      <c r="BT167" s="846">
        <v>0</v>
      </c>
      <c r="BU167" s="847">
        <v>0</v>
      </c>
      <c r="BV167" s="846">
        <v>0</v>
      </c>
      <c r="BW167" s="847">
        <v>0</v>
      </c>
      <c r="BX167" s="846">
        <v>0</v>
      </c>
      <c r="BY167" s="847">
        <v>0</v>
      </c>
      <c r="BZ167" s="846">
        <v>0</v>
      </c>
      <c r="CA167" s="847">
        <v>0</v>
      </c>
      <c r="CB167" s="846">
        <v>0</v>
      </c>
      <c r="CC167" s="847">
        <v>0</v>
      </c>
      <c r="CD167" s="846">
        <v>0</v>
      </c>
      <c r="CE167" s="847">
        <v>0</v>
      </c>
      <c r="CF167" s="846">
        <v>0</v>
      </c>
      <c r="CG167" s="847">
        <v>0</v>
      </c>
      <c r="CH167" s="846">
        <v>0</v>
      </c>
      <c r="CI167" s="847">
        <v>0</v>
      </c>
      <c r="CJ167" s="846">
        <v>0</v>
      </c>
      <c r="CK167" s="847">
        <v>0</v>
      </c>
      <c r="CL167" s="846">
        <v>0</v>
      </c>
      <c r="CM167" s="847">
        <v>0</v>
      </c>
      <c r="CN167" s="848">
        <v>0</v>
      </c>
      <c r="CO167" s="815"/>
      <c r="CP167" s="1145"/>
      <c r="CQ167" s="815"/>
      <c r="CR167" s="863">
        <v>0</v>
      </c>
      <c r="CS167" s="846">
        <v>0</v>
      </c>
      <c r="CT167" s="847">
        <v>0</v>
      </c>
      <c r="CU167" s="846">
        <v>0</v>
      </c>
      <c r="CV167" s="847">
        <v>0</v>
      </c>
      <c r="CW167" s="846">
        <v>0</v>
      </c>
      <c r="CX167" s="847">
        <v>0</v>
      </c>
      <c r="CY167" s="846">
        <v>0</v>
      </c>
      <c r="CZ167" s="847">
        <v>0</v>
      </c>
      <c r="DA167" s="846">
        <v>0</v>
      </c>
      <c r="DB167" s="847">
        <v>0</v>
      </c>
      <c r="DC167" s="846">
        <v>0</v>
      </c>
      <c r="DD167" s="847">
        <v>0</v>
      </c>
      <c r="DE167" s="846">
        <v>0</v>
      </c>
      <c r="DF167" s="847">
        <v>0</v>
      </c>
      <c r="DG167" s="846">
        <v>0</v>
      </c>
      <c r="DH167" s="847">
        <v>0</v>
      </c>
      <c r="DI167" s="846">
        <v>0</v>
      </c>
      <c r="DJ167" s="847">
        <v>0</v>
      </c>
      <c r="DK167" s="846">
        <v>0</v>
      </c>
      <c r="DL167" s="847">
        <v>0</v>
      </c>
      <c r="DM167" s="846">
        <v>0</v>
      </c>
      <c r="DN167" s="847">
        <v>0</v>
      </c>
      <c r="DO167" s="846">
        <v>0</v>
      </c>
      <c r="DP167" s="847">
        <v>0</v>
      </c>
      <c r="DQ167" s="848">
        <v>0</v>
      </c>
      <c r="DR167" s="815"/>
      <c r="DS167" s="1147"/>
      <c r="DT167" s="815"/>
      <c r="DU167" s="1149"/>
    </row>
    <row r="168" spans="1:125" outlineLevel="1">
      <c r="A168" s="813" t="str">
        <f t="shared" si="2"/>
        <v>155Save on Energy Energy Manager Program</v>
      </c>
      <c r="C168" s="849">
        <v>155</v>
      </c>
      <c r="D168" s="862" t="s">
        <v>124</v>
      </c>
      <c r="E168" s="851">
        <v>2016</v>
      </c>
      <c r="G168" s="852">
        <v>0</v>
      </c>
      <c r="H168" s="858">
        <v>0</v>
      </c>
      <c r="I168" s="859">
        <v>0</v>
      </c>
      <c r="J168" s="858">
        <v>0</v>
      </c>
      <c r="K168" s="859">
        <v>0</v>
      </c>
      <c r="L168" s="858">
        <v>0</v>
      </c>
      <c r="M168" s="859">
        <v>0</v>
      </c>
      <c r="N168" s="858">
        <v>0</v>
      </c>
      <c r="O168" s="859">
        <v>0</v>
      </c>
      <c r="P168" s="858">
        <v>0</v>
      </c>
      <c r="Q168" s="859">
        <v>0</v>
      </c>
      <c r="R168" s="858">
        <v>0</v>
      </c>
      <c r="S168" s="859">
        <v>0</v>
      </c>
      <c r="T168" s="858">
        <v>0</v>
      </c>
      <c r="U168" s="859">
        <v>0</v>
      </c>
      <c r="V168" s="858">
        <v>0</v>
      </c>
      <c r="W168" s="859">
        <v>0</v>
      </c>
      <c r="X168" s="858">
        <v>0</v>
      </c>
      <c r="Y168" s="859">
        <v>0</v>
      </c>
      <c r="Z168" s="858">
        <v>0</v>
      </c>
      <c r="AA168" s="859">
        <v>0</v>
      </c>
      <c r="AB168" s="858">
        <v>0</v>
      </c>
      <c r="AC168" s="859">
        <v>0</v>
      </c>
      <c r="AD168" s="858">
        <v>0</v>
      </c>
      <c r="AE168" s="859">
        <v>0</v>
      </c>
      <c r="AF168" s="860">
        <v>0</v>
      </c>
      <c r="AG168" s="815"/>
      <c r="AH168" s="1155"/>
      <c r="AI168" s="815"/>
      <c r="AJ168" s="852">
        <v>0</v>
      </c>
      <c r="AK168" s="858">
        <v>0</v>
      </c>
      <c r="AL168" s="859">
        <v>0</v>
      </c>
      <c r="AM168" s="858">
        <v>0</v>
      </c>
      <c r="AN168" s="859">
        <v>0</v>
      </c>
      <c r="AO168" s="858">
        <v>0</v>
      </c>
      <c r="AP168" s="859">
        <v>0</v>
      </c>
      <c r="AQ168" s="858">
        <v>0</v>
      </c>
      <c r="AR168" s="859">
        <v>0</v>
      </c>
      <c r="AS168" s="858">
        <v>0</v>
      </c>
      <c r="AT168" s="859">
        <v>0</v>
      </c>
      <c r="AU168" s="858">
        <v>0</v>
      </c>
      <c r="AV168" s="859">
        <v>0</v>
      </c>
      <c r="AW168" s="858">
        <v>0</v>
      </c>
      <c r="AX168" s="859">
        <v>0</v>
      </c>
      <c r="AY168" s="858">
        <v>0</v>
      </c>
      <c r="AZ168" s="859">
        <v>0</v>
      </c>
      <c r="BA168" s="858">
        <v>0</v>
      </c>
      <c r="BB168" s="859">
        <v>0</v>
      </c>
      <c r="BC168" s="858">
        <v>0</v>
      </c>
      <c r="BD168" s="859">
        <v>0</v>
      </c>
      <c r="BE168" s="858">
        <v>0</v>
      </c>
      <c r="BF168" s="859">
        <v>0</v>
      </c>
      <c r="BG168" s="858">
        <v>0</v>
      </c>
      <c r="BH168" s="859">
        <v>0</v>
      </c>
      <c r="BI168" s="860">
        <v>0</v>
      </c>
      <c r="BJ168" s="815"/>
      <c r="BK168" s="1157"/>
      <c r="BL168" s="815"/>
      <c r="BM168" s="1143"/>
      <c r="BN168" s="815"/>
      <c r="BO168" s="852">
        <v>0</v>
      </c>
      <c r="BP168" s="858">
        <v>0</v>
      </c>
      <c r="BQ168" s="859">
        <v>0</v>
      </c>
      <c r="BR168" s="858">
        <v>0</v>
      </c>
      <c r="BS168" s="859">
        <v>0</v>
      </c>
      <c r="BT168" s="858">
        <v>0</v>
      </c>
      <c r="BU168" s="859">
        <v>0</v>
      </c>
      <c r="BV168" s="858">
        <v>0</v>
      </c>
      <c r="BW168" s="859">
        <v>0</v>
      </c>
      <c r="BX168" s="858">
        <v>0</v>
      </c>
      <c r="BY168" s="859">
        <v>0</v>
      </c>
      <c r="BZ168" s="858">
        <v>0</v>
      </c>
      <c r="CA168" s="859">
        <v>0</v>
      </c>
      <c r="CB168" s="858">
        <v>0</v>
      </c>
      <c r="CC168" s="859">
        <v>0</v>
      </c>
      <c r="CD168" s="858">
        <v>0</v>
      </c>
      <c r="CE168" s="859">
        <v>0</v>
      </c>
      <c r="CF168" s="858">
        <v>0</v>
      </c>
      <c r="CG168" s="859">
        <v>0</v>
      </c>
      <c r="CH168" s="858">
        <v>0</v>
      </c>
      <c r="CI168" s="859">
        <v>0</v>
      </c>
      <c r="CJ168" s="858">
        <v>0</v>
      </c>
      <c r="CK168" s="859">
        <v>0</v>
      </c>
      <c r="CL168" s="858">
        <v>0</v>
      </c>
      <c r="CM168" s="859">
        <v>0</v>
      </c>
      <c r="CN168" s="860">
        <v>0</v>
      </c>
      <c r="CO168" s="815"/>
      <c r="CP168" s="1145"/>
      <c r="CQ168" s="815"/>
      <c r="CR168" s="852">
        <v>0</v>
      </c>
      <c r="CS168" s="858">
        <v>0</v>
      </c>
      <c r="CT168" s="859">
        <v>0</v>
      </c>
      <c r="CU168" s="858">
        <v>0</v>
      </c>
      <c r="CV168" s="859">
        <v>0</v>
      </c>
      <c r="CW168" s="858">
        <v>0</v>
      </c>
      <c r="CX168" s="859">
        <v>0</v>
      </c>
      <c r="CY168" s="858">
        <v>0</v>
      </c>
      <c r="CZ168" s="859">
        <v>0</v>
      </c>
      <c r="DA168" s="858">
        <v>0</v>
      </c>
      <c r="DB168" s="859">
        <v>0</v>
      </c>
      <c r="DC168" s="858">
        <v>0</v>
      </c>
      <c r="DD168" s="859">
        <v>0</v>
      </c>
      <c r="DE168" s="858">
        <v>0</v>
      </c>
      <c r="DF168" s="859">
        <v>0</v>
      </c>
      <c r="DG168" s="858">
        <v>0</v>
      </c>
      <c r="DH168" s="859">
        <v>0</v>
      </c>
      <c r="DI168" s="858">
        <v>0</v>
      </c>
      <c r="DJ168" s="859">
        <v>0</v>
      </c>
      <c r="DK168" s="858">
        <v>0</v>
      </c>
      <c r="DL168" s="859">
        <v>0</v>
      </c>
      <c r="DM168" s="858">
        <v>0</v>
      </c>
      <c r="DN168" s="859">
        <v>0</v>
      </c>
      <c r="DO168" s="858">
        <v>0</v>
      </c>
      <c r="DP168" s="859">
        <v>0</v>
      </c>
      <c r="DQ168" s="860">
        <v>0</v>
      </c>
      <c r="DR168" s="815"/>
      <c r="DS168" s="1147"/>
      <c r="DT168" s="815"/>
      <c r="DU168" s="1149"/>
    </row>
    <row r="169" spans="1:125" outlineLevel="1">
      <c r="A169" s="813" t="str">
        <f t="shared" si="2"/>
        <v>156Save on Energy Monitoring &amp; Targeting Program</v>
      </c>
      <c r="C169" s="867">
        <v>156</v>
      </c>
      <c r="D169" s="868" t="s">
        <v>123</v>
      </c>
      <c r="E169" s="869">
        <v>2016</v>
      </c>
      <c r="G169" s="870">
        <v>0</v>
      </c>
      <c r="H169" s="929">
        <v>0</v>
      </c>
      <c r="I169" s="930">
        <v>0</v>
      </c>
      <c r="J169" s="929">
        <v>0</v>
      </c>
      <c r="K169" s="930">
        <v>0</v>
      </c>
      <c r="L169" s="929">
        <v>0</v>
      </c>
      <c r="M169" s="930">
        <v>0</v>
      </c>
      <c r="N169" s="929">
        <v>0</v>
      </c>
      <c r="O169" s="930">
        <v>0</v>
      </c>
      <c r="P169" s="929">
        <v>0</v>
      </c>
      <c r="Q169" s="930">
        <v>0</v>
      </c>
      <c r="R169" s="929">
        <v>0</v>
      </c>
      <c r="S169" s="930">
        <v>0</v>
      </c>
      <c r="T169" s="929">
        <v>0</v>
      </c>
      <c r="U169" s="930">
        <v>0</v>
      </c>
      <c r="V169" s="929">
        <v>0</v>
      </c>
      <c r="W169" s="930">
        <v>0</v>
      </c>
      <c r="X169" s="929">
        <v>0</v>
      </c>
      <c r="Y169" s="930">
        <v>0</v>
      </c>
      <c r="Z169" s="929">
        <v>0</v>
      </c>
      <c r="AA169" s="930">
        <v>0</v>
      </c>
      <c r="AB169" s="929">
        <v>0</v>
      </c>
      <c r="AC169" s="930">
        <v>0</v>
      </c>
      <c r="AD169" s="929">
        <v>0</v>
      </c>
      <c r="AE169" s="930">
        <v>0</v>
      </c>
      <c r="AF169" s="931">
        <v>0</v>
      </c>
      <c r="AG169" s="815"/>
      <c r="AH169" s="1155"/>
      <c r="AI169" s="815"/>
      <c r="AJ169" s="870">
        <v>0</v>
      </c>
      <c r="AK169" s="929">
        <v>0</v>
      </c>
      <c r="AL169" s="930">
        <v>0</v>
      </c>
      <c r="AM169" s="929">
        <v>0</v>
      </c>
      <c r="AN169" s="930">
        <v>0</v>
      </c>
      <c r="AO169" s="929">
        <v>0</v>
      </c>
      <c r="AP169" s="930">
        <v>0</v>
      </c>
      <c r="AQ169" s="929">
        <v>0</v>
      </c>
      <c r="AR169" s="930">
        <v>0</v>
      </c>
      <c r="AS169" s="929">
        <v>0</v>
      </c>
      <c r="AT169" s="930">
        <v>0</v>
      </c>
      <c r="AU169" s="929">
        <v>0</v>
      </c>
      <c r="AV169" s="930">
        <v>0</v>
      </c>
      <c r="AW169" s="929">
        <v>0</v>
      </c>
      <c r="AX169" s="930">
        <v>0</v>
      </c>
      <c r="AY169" s="929">
        <v>0</v>
      </c>
      <c r="AZ169" s="930">
        <v>0</v>
      </c>
      <c r="BA169" s="929">
        <v>0</v>
      </c>
      <c r="BB169" s="930">
        <v>0</v>
      </c>
      <c r="BC169" s="929">
        <v>0</v>
      </c>
      <c r="BD169" s="930">
        <v>0</v>
      </c>
      <c r="BE169" s="929">
        <v>0</v>
      </c>
      <c r="BF169" s="930">
        <v>0</v>
      </c>
      <c r="BG169" s="929">
        <v>0</v>
      </c>
      <c r="BH169" s="930">
        <v>0</v>
      </c>
      <c r="BI169" s="931">
        <v>0</v>
      </c>
      <c r="BJ169" s="815"/>
      <c r="BK169" s="1157"/>
      <c r="BL169" s="815"/>
      <c r="BM169" s="1143"/>
      <c r="BN169" s="815"/>
      <c r="BO169" s="870">
        <v>0</v>
      </c>
      <c r="BP169" s="929">
        <v>0</v>
      </c>
      <c r="BQ169" s="930">
        <v>0</v>
      </c>
      <c r="BR169" s="929">
        <v>0</v>
      </c>
      <c r="BS169" s="930">
        <v>0</v>
      </c>
      <c r="BT169" s="929">
        <v>0</v>
      </c>
      <c r="BU169" s="930">
        <v>0</v>
      </c>
      <c r="BV169" s="929">
        <v>0</v>
      </c>
      <c r="BW169" s="930">
        <v>0</v>
      </c>
      <c r="BX169" s="929">
        <v>0</v>
      </c>
      <c r="BY169" s="930">
        <v>0</v>
      </c>
      <c r="BZ169" s="929">
        <v>0</v>
      </c>
      <c r="CA169" s="930">
        <v>0</v>
      </c>
      <c r="CB169" s="929">
        <v>0</v>
      </c>
      <c r="CC169" s="930">
        <v>0</v>
      </c>
      <c r="CD169" s="929">
        <v>0</v>
      </c>
      <c r="CE169" s="930">
        <v>0</v>
      </c>
      <c r="CF169" s="929">
        <v>0</v>
      </c>
      <c r="CG169" s="930">
        <v>0</v>
      </c>
      <c r="CH169" s="929">
        <v>0</v>
      </c>
      <c r="CI169" s="930">
        <v>0</v>
      </c>
      <c r="CJ169" s="929">
        <v>0</v>
      </c>
      <c r="CK169" s="930">
        <v>0</v>
      </c>
      <c r="CL169" s="929">
        <v>0</v>
      </c>
      <c r="CM169" s="930">
        <v>0</v>
      </c>
      <c r="CN169" s="931">
        <v>0</v>
      </c>
      <c r="CO169" s="815"/>
      <c r="CP169" s="1145"/>
      <c r="CQ169" s="815"/>
      <c r="CR169" s="870">
        <v>0</v>
      </c>
      <c r="CS169" s="929">
        <v>0</v>
      </c>
      <c r="CT169" s="930">
        <v>0</v>
      </c>
      <c r="CU169" s="929">
        <v>0</v>
      </c>
      <c r="CV169" s="930">
        <v>0</v>
      </c>
      <c r="CW169" s="929">
        <v>0</v>
      </c>
      <c r="CX169" s="930">
        <v>0</v>
      </c>
      <c r="CY169" s="929">
        <v>0</v>
      </c>
      <c r="CZ169" s="930">
        <v>0</v>
      </c>
      <c r="DA169" s="929">
        <v>0</v>
      </c>
      <c r="DB169" s="930">
        <v>0</v>
      </c>
      <c r="DC169" s="929">
        <v>0</v>
      </c>
      <c r="DD169" s="930">
        <v>0</v>
      </c>
      <c r="DE169" s="929">
        <v>0</v>
      </c>
      <c r="DF169" s="930">
        <v>0</v>
      </c>
      <c r="DG169" s="929">
        <v>0</v>
      </c>
      <c r="DH169" s="930">
        <v>0</v>
      </c>
      <c r="DI169" s="929">
        <v>0</v>
      </c>
      <c r="DJ169" s="930">
        <v>0</v>
      </c>
      <c r="DK169" s="929">
        <v>0</v>
      </c>
      <c r="DL169" s="930">
        <v>0</v>
      </c>
      <c r="DM169" s="929">
        <v>0</v>
      </c>
      <c r="DN169" s="930">
        <v>0</v>
      </c>
      <c r="DO169" s="929">
        <v>0</v>
      </c>
      <c r="DP169" s="930">
        <v>0</v>
      </c>
      <c r="DQ169" s="931">
        <v>0</v>
      </c>
      <c r="DR169" s="815"/>
      <c r="DS169" s="1147"/>
      <c r="DT169" s="815"/>
      <c r="DU169" s="1149"/>
    </row>
    <row r="170" spans="1:125" outlineLevel="1">
      <c r="A170" s="813" t="str">
        <f t="shared" si="2"/>
        <v>157Save on Energy Retrofit Program - P4P</v>
      </c>
      <c r="C170" s="835">
        <v>157</v>
      </c>
      <c r="D170" s="874" t="s">
        <v>1167</v>
      </c>
      <c r="E170" s="837">
        <v>2016</v>
      </c>
      <c r="G170" s="875">
        <v>0</v>
      </c>
      <c r="H170" s="839">
        <v>0</v>
      </c>
      <c r="I170" s="840">
        <v>0</v>
      </c>
      <c r="J170" s="839">
        <v>0</v>
      </c>
      <c r="K170" s="840">
        <v>0</v>
      </c>
      <c r="L170" s="839">
        <v>0</v>
      </c>
      <c r="M170" s="840">
        <v>0</v>
      </c>
      <c r="N170" s="839">
        <v>0</v>
      </c>
      <c r="O170" s="840">
        <v>0</v>
      </c>
      <c r="P170" s="839">
        <v>0</v>
      </c>
      <c r="Q170" s="840">
        <v>0</v>
      </c>
      <c r="R170" s="839">
        <v>0</v>
      </c>
      <c r="S170" s="840">
        <v>0</v>
      </c>
      <c r="T170" s="839">
        <v>0</v>
      </c>
      <c r="U170" s="840">
        <v>0</v>
      </c>
      <c r="V170" s="839">
        <v>0</v>
      </c>
      <c r="W170" s="840">
        <v>0</v>
      </c>
      <c r="X170" s="839">
        <v>0</v>
      </c>
      <c r="Y170" s="840">
        <v>0</v>
      </c>
      <c r="Z170" s="839">
        <v>0</v>
      </c>
      <c r="AA170" s="840">
        <v>0</v>
      </c>
      <c r="AB170" s="839">
        <v>0</v>
      </c>
      <c r="AC170" s="840">
        <v>0</v>
      </c>
      <c r="AD170" s="839">
        <v>0</v>
      </c>
      <c r="AE170" s="840">
        <v>0</v>
      </c>
      <c r="AF170" s="841">
        <v>0</v>
      </c>
      <c r="AG170" s="815"/>
      <c r="AH170" s="1155"/>
      <c r="AI170" s="815"/>
      <c r="AJ170" s="875">
        <v>0</v>
      </c>
      <c r="AK170" s="839">
        <v>0</v>
      </c>
      <c r="AL170" s="840">
        <v>0</v>
      </c>
      <c r="AM170" s="839">
        <v>0</v>
      </c>
      <c r="AN170" s="840">
        <v>0</v>
      </c>
      <c r="AO170" s="839">
        <v>0</v>
      </c>
      <c r="AP170" s="840">
        <v>0</v>
      </c>
      <c r="AQ170" s="839">
        <v>0</v>
      </c>
      <c r="AR170" s="840">
        <v>0</v>
      </c>
      <c r="AS170" s="839">
        <v>0</v>
      </c>
      <c r="AT170" s="840">
        <v>0</v>
      </c>
      <c r="AU170" s="839">
        <v>0</v>
      </c>
      <c r="AV170" s="840">
        <v>0</v>
      </c>
      <c r="AW170" s="839">
        <v>0</v>
      </c>
      <c r="AX170" s="840">
        <v>0</v>
      </c>
      <c r="AY170" s="839">
        <v>0</v>
      </c>
      <c r="AZ170" s="840">
        <v>0</v>
      </c>
      <c r="BA170" s="839">
        <v>0</v>
      </c>
      <c r="BB170" s="840">
        <v>0</v>
      </c>
      <c r="BC170" s="839">
        <v>0</v>
      </c>
      <c r="BD170" s="840">
        <v>0</v>
      </c>
      <c r="BE170" s="839">
        <v>0</v>
      </c>
      <c r="BF170" s="840">
        <v>0</v>
      </c>
      <c r="BG170" s="839">
        <v>0</v>
      </c>
      <c r="BH170" s="840">
        <v>0</v>
      </c>
      <c r="BI170" s="841">
        <v>0</v>
      </c>
      <c r="BJ170" s="815"/>
      <c r="BK170" s="1157"/>
      <c r="BL170" s="815"/>
      <c r="BM170" s="1143"/>
      <c r="BN170" s="815"/>
      <c r="BO170" s="875">
        <v>0</v>
      </c>
      <c r="BP170" s="839">
        <v>0</v>
      </c>
      <c r="BQ170" s="840">
        <v>0</v>
      </c>
      <c r="BR170" s="839">
        <v>0</v>
      </c>
      <c r="BS170" s="840">
        <v>0</v>
      </c>
      <c r="BT170" s="839">
        <v>0</v>
      </c>
      <c r="BU170" s="840">
        <v>0</v>
      </c>
      <c r="BV170" s="839">
        <v>0</v>
      </c>
      <c r="BW170" s="840">
        <v>0</v>
      </c>
      <c r="BX170" s="839">
        <v>0</v>
      </c>
      <c r="BY170" s="840">
        <v>0</v>
      </c>
      <c r="BZ170" s="839">
        <v>0</v>
      </c>
      <c r="CA170" s="840">
        <v>0</v>
      </c>
      <c r="CB170" s="839">
        <v>0</v>
      </c>
      <c r="CC170" s="840">
        <v>0</v>
      </c>
      <c r="CD170" s="839">
        <v>0</v>
      </c>
      <c r="CE170" s="840">
        <v>0</v>
      </c>
      <c r="CF170" s="839">
        <v>0</v>
      </c>
      <c r="CG170" s="840">
        <v>0</v>
      </c>
      <c r="CH170" s="839">
        <v>0</v>
      </c>
      <c r="CI170" s="840">
        <v>0</v>
      </c>
      <c r="CJ170" s="839">
        <v>0</v>
      </c>
      <c r="CK170" s="840">
        <v>0</v>
      </c>
      <c r="CL170" s="839">
        <v>0</v>
      </c>
      <c r="CM170" s="840">
        <v>0</v>
      </c>
      <c r="CN170" s="841">
        <v>0</v>
      </c>
      <c r="CO170" s="815"/>
      <c r="CP170" s="1145"/>
      <c r="CQ170" s="815"/>
      <c r="CR170" s="875">
        <v>0</v>
      </c>
      <c r="CS170" s="839">
        <v>0</v>
      </c>
      <c r="CT170" s="840">
        <v>0</v>
      </c>
      <c r="CU170" s="839">
        <v>0</v>
      </c>
      <c r="CV170" s="840">
        <v>0</v>
      </c>
      <c r="CW170" s="839">
        <v>0</v>
      </c>
      <c r="CX170" s="840">
        <v>0</v>
      </c>
      <c r="CY170" s="839">
        <v>0</v>
      </c>
      <c r="CZ170" s="840">
        <v>0</v>
      </c>
      <c r="DA170" s="839">
        <v>0</v>
      </c>
      <c r="DB170" s="840">
        <v>0</v>
      </c>
      <c r="DC170" s="839">
        <v>0</v>
      </c>
      <c r="DD170" s="840">
        <v>0</v>
      </c>
      <c r="DE170" s="839">
        <v>0</v>
      </c>
      <c r="DF170" s="840">
        <v>0</v>
      </c>
      <c r="DG170" s="839">
        <v>0</v>
      </c>
      <c r="DH170" s="840">
        <v>0</v>
      </c>
      <c r="DI170" s="839">
        <v>0</v>
      </c>
      <c r="DJ170" s="840">
        <v>0</v>
      </c>
      <c r="DK170" s="839">
        <v>0</v>
      </c>
      <c r="DL170" s="840">
        <v>0</v>
      </c>
      <c r="DM170" s="839">
        <v>0</v>
      </c>
      <c r="DN170" s="840">
        <v>0</v>
      </c>
      <c r="DO170" s="839">
        <v>0</v>
      </c>
      <c r="DP170" s="840">
        <v>0</v>
      </c>
      <c r="DQ170" s="841">
        <v>0</v>
      </c>
      <c r="DR170" s="815"/>
      <c r="DS170" s="1147"/>
      <c r="DT170" s="815"/>
      <c r="DU170" s="1149"/>
    </row>
    <row r="171" spans="1:125" outlineLevel="1">
      <c r="A171" s="813" t="str">
        <f t="shared" si="2"/>
        <v>158Save on Energy Process &amp; Systems Upgrades Program - P4P</v>
      </c>
      <c r="C171" s="879">
        <v>158</v>
      </c>
      <c r="D171" s="880" t="s">
        <v>1168</v>
      </c>
      <c r="E171" s="881">
        <v>2016</v>
      </c>
      <c r="G171" s="882">
        <v>0</v>
      </c>
      <c r="H171" s="950">
        <v>0</v>
      </c>
      <c r="I171" s="951">
        <v>0</v>
      </c>
      <c r="J171" s="950">
        <v>0</v>
      </c>
      <c r="K171" s="951">
        <v>0</v>
      </c>
      <c r="L171" s="950">
        <v>0</v>
      </c>
      <c r="M171" s="951">
        <v>0</v>
      </c>
      <c r="N171" s="950">
        <v>0</v>
      </c>
      <c r="O171" s="951">
        <v>0</v>
      </c>
      <c r="P171" s="950">
        <v>0</v>
      </c>
      <c r="Q171" s="951">
        <v>0</v>
      </c>
      <c r="R171" s="950">
        <v>0</v>
      </c>
      <c r="S171" s="951">
        <v>0</v>
      </c>
      <c r="T171" s="950">
        <v>0</v>
      </c>
      <c r="U171" s="951">
        <v>0</v>
      </c>
      <c r="V171" s="950">
        <v>0</v>
      </c>
      <c r="W171" s="951">
        <v>0</v>
      </c>
      <c r="X171" s="950">
        <v>0</v>
      </c>
      <c r="Y171" s="951">
        <v>0</v>
      </c>
      <c r="Z171" s="950">
        <v>0</v>
      </c>
      <c r="AA171" s="951">
        <v>0</v>
      </c>
      <c r="AB171" s="950">
        <v>0</v>
      </c>
      <c r="AC171" s="951">
        <v>0</v>
      </c>
      <c r="AD171" s="950">
        <v>0</v>
      </c>
      <c r="AE171" s="951">
        <v>0</v>
      </c>
      <c r="AF171" s="952">
        <v>0</v>
      </c>
      <c r="AG171" s="815"/>
      <c r="AH171" s="1155"/>
      <c r="AI171" s="815"/>
      <c r="AJ171" s="882">
        <v>0</v>
      </c>
      <c r="AK171" s="950">
        <v>0</v>
      </c>
      <c r="AL171" s="951">
        <v>0</v>
      </c>
      <c r="AM171" s="950">
        <v>0</v>
      </c>
      <c r="AN171" s="951">
        <v>0</v>
      </c>
      <c r="AO171" s="950">
        <v>0</v>
      </c>
      <c r="AP171" s="951">
        <v>0</v>
      </c>
      <c r="AQ171" s="950">
        <v>0</v>
      </c>
      <c r="AR171" s="951">
        <v>0</v>
      </c>
      <c r="AS171" s="950">
        <v>0</v>
      </c>
      <c r="AT171" s="951">
        <v>0</v>
      </c>
      <c r="AU171" s="950">
        <v>0</v>
      </c>
      <c r="AV171" s="951">
        <v>0</v>
      </c>
      <c r="AW171" s="950">
        <v>0</v>
      </c>
      <c r="AX171" s="951">
        <v>0</v>
      </c>
      <c r="AY171" s="950">
        <v>0</v>
      </c>
      <c r="AZ171" s="951">
        <v>0</v>
      </c>
      <c r="BA171" s="950">
        <v>0</v>
      </c>
      <c r="BB171" s="951">
        <v>0</v>
      </c>
      <c r="BC171" s="950">
        <v>0</v>
      </c>
      <c r="BD171" s="951">
        <v>0</v>
      </c>
      <c r="BE171" s="950">
        <v>0</v>
      </c>
      <c r="BF171" s="951">
        <v>0</v>
      </c>
      <c r="BG171" s="950">
        <v>0</v>
      </c>
      <c r="BH171" s="951">
        <v>0</v>
      </c>
      <c r="BI171" s="952">
        <v>0</v>
      </c>
      <c r="BJ171" s="815"/>
      <c r="BK171" s="1157"/>
      <c r="BL171" s="815"/>
      <c r="BM171" s="1143"/>
      <c r="BN171" s="815"/>
      <c r="BO171" s="882">
        <v>0</v>
      </c>
      <c r="BP171" s="950">
        <v>0</v>
      </c>
      <c r="BQ171" s="951">
        <v>0</v>
      </c>
      <c r="BR171" s="950">
        <v>0</v>
      </c>
      <c r="BS171" s="951">
        <v>0</v>
      </c>
      <c r="BT171" s="950">
        <v>0</v>
      </c>
      <c r="BU171" s="951">
        <v>0</v>
      </c>
      <c r="BV171" s="950">
        <v>0</v>
      </c>
      <c r="BW171" s="951">
        <v>0</v>
      </c>
      <c r="BX171" s="950">
        <v>0</v>
      </c>
      <c r="BY171" s="951">
        <v>0</v>
      </c>
      <c r="BZ171" s="950">
        <v>0</v>
      </c>
      <c r="CA171" s="951">
        <v>0</v>
      </c>
      <c r="CB171" s="950">
        <v>0</v>
      </c>
      <c r="CC171" s="951">
        <v>0</v>
      </c>
      <c r="CD171" s="950">
        <v>0</v>
      </c>
      <c r="CE171" s="951">
        <v>0</v>
      </c>
      <c r="CF171" s="950">
        <v>0</v>
      </c>
      <c r="CG171" s="951">
        <v>0</v>
      </c>
      <c r="CH171" s="950">
        <v>0</v>
      </c>
      <c r="CI171" s="951">
        <v>0</v>
      </c>
      <c r="CJ171" s="950">
        <v>0</v>
      </c>
      <c r="CK171" s="951">
        <v>0</v>
      </c>
      <c r="CL171" s="950">
        <v>0</v>
      </c>
      <c r="CM171" s="951">
        <v>0</v>
      </c>
      <c r="CN171" s="952">
        <v>0</v>
      </c>
      <c r="CO171" s="815"/>
      <c r="CP171" s="1145"/>
      <c r="CQ171" s="815"/>
      <c r="CR171" s="882">
        <v>0</v>
      </c>
      <c r="CS171" s="950">
        <v>0</v>
      </c>
      <c r="CT171" s="951">
        <v>0</v>
      </c>
      <c r="CU171" s="950">
        <v>0</v>
      </c>
      <c r="CV171" s="951">
        <v>0</v>
      </c>
      <c r="CW171" s="950">
        <v>0</v>
      </c>
      <c r="CX171" s="951">
        <v>0</v>
      </c>
      <c r="CY171" s="950">
        <v>0</v>
      </c>
      <c r="CZ171" s="951">
        <v>0</v>
      </c>
      <c r="DA171" s="950">
        <v>0</v>
      </c>
      <c r="DB171" s="951">
        <v>0</v>
      </c>
      <c r="DC171" s="950">
        <v>0</v>
      </c>
      <c r="DD171" s="951">
        <v>0</v>
      </c>
      <c r="DE171" s="950">
        <v>0</v>
      </c>
      <c r="DF171" s="951">
        <v>0</v>
      </c>
      <c r="DG171" s="950">
        <v>0</v>
      </c>
      <c r="DH171" s="951">
        <v>0</v>
      </c>
      <c r="DI171" s="950">
        <v>0</v>
      </c>
      <c r="DJ171" s="951">
        <v>0</v>
      </c>
      <c r="DK171" s="950">
        <v>0</v>
      </c>
      <c r="DL171" s="951">
        <v>0</v>
      </c>
      <c r="DM171" s="950">
        <v>0</v>
      </c>
      <c r="DN171" s="951">
        <v>0</v>
      </c>
      <c r="DO171" s="950">
        <v>0</v>
      </c>
      <c r="DP171" s="951">
        <v>0</v>
      </c>
      <c r="DQ171" s="952">
        <v>0</v>
      </c>
      <c r="DR171" s="815"/>
      <c r="DS171" s="1147"/>
      <c r="DT171" s="815"/>
      <c r="DU171" s="1149"/>
    </row>
    <row r="172" spans="1:125" outlineLevel="1">
      <c r="A172" s="813" t="str">
        <f t="shared" si="2"/>
        <v>159Adaptive Thermostat Local Program</v>
      </c>
      <c r="C172" s="886">
        <v>159</v>
      </c>
      <c r="D172" s="887" t="s">
        <v>1169</v>
      </c>
      <c r="E172" s="888">
        <v>2016</v>
      </c>
      <c r="G172" s="889">
        <v>0</v>
      </c>
      <c r="H172" s="925">
        <v>0</v>
      </c>
      <c r="I172" s="926">
        <v>0</v>
      </c>
      <c r="J172" s="925">
        <v>0</v>
      </c>
      <c r="K172" s="926">
        <v>0</v>
      </c>
      <c r="L172" s="925">
        <v>0</v>
      </c>
      <c r="M172" s="926">
        <v>0</v>
      </c>
      <c r="N172" s="925">
        <v>0</v>
      </c>
      <c r="O172" s="926">
        <v>0</v>
      </c>
      <c r="P172" s="925">
        <v>0</v>
      </c>
      <c r="Q172" s="926">
        <v>0</v>
      </c>
      <c r="R172" s="925">
        <v>0</v>
      </c>
      <c r="S172" s="926">
        <v>0</v>
      </c>
      <c r="T172" s="925">
        <v>0</v>
      </c>
      <c r="U172" s="926">
        <v>0</v>
      </c>
      <c r="V172" s="925">
        <v>0</v>
      </c>
      <c r="W172" s="926">
        <v>0</v>
      </c>
      <c r="X172" s="925">
        <v>0</v>
      </c>
      <c r="Y172" s="926">
        <v>0</v>
      </c>
      <c r="Z172" s="925">
        <v>0</v>
      </c>
      <c r="AA172" s="926">
        <v>0</v>
      </c>
      <c r="AB172" s="925">
        <v>0</v>
      </c>
      <c r="AC172" s="926">
        <v>0</v>
      </c>
      <c r="AD172" s="925">
        <v>0</v>
      </c>
      <c r="AE172" s="926">
        <v>0</v>
      </c>
      <c r="AF172" s="927">
        <v>0</v>
      </c>
      <c r="AG172" s="815"/>
      <c r="AH172" s="1155"/>
      <c r="AI172" s="815"/>
      <c r="AJ172" s="889">
        <v>0</v>
      </c>
      <c r="AK172" s="925">
        <v>0</v>
      </c>
      <c r="AL172" s="926">
        <v>0</v>
      </c>
      <c r="AM172" s="925">
        <v>0</v>
      </c>
      <c r="AN172" s="926">
        <v>0</v>
      </c>
      <c r="AO172" s="925">
        <v>0</v>
      </c>
      <c r="AP172" s="926">
        <v>0</v>
      </c>
      <c r="AQ172" s="925">
        <v>0</v>
      </c>
      <c r="AR172" s="926">
        <v>0</v>
      </c>
      <c r="AS172" s="925">
        <v>0</v>
      </c>
      <c r="AT172" s="926">
        <v>0</v>
      </c>
      <c r="AU172" s="925">
        <v>0</v>
      </c>
      <c r="AV172" s="926">
        <v>0</v>
      </c>
      <c r="AW172" s="925">
        <v>0</v>
      </c>
      <c r="AX172" s="926">
        <v>0</v>
      </c>
      <c r="AY172" s="925">
        <v>0</v>
      </c>
      <c r="AZ172" s="926">
        <v>0</v>
      </c>
      <c r="BA172" s="925">
        <v>0</v>
      </c>
      <c r="BB172" s="926">
        <v>0</v>
      </c>
      <c r="BC172" s="925">
        <v>0</v>
      </c>
      <c r="BD172" s="926">
        <v>0</v>
      </c>
      <c r="BE172" s="925">
        <v>0</v>
      </c>
      <c r="BF172" s="926">
        <v>0</v>
      </c>
      <c r="BG172" s="925">
        <v>0</v>
      </c>
      <c r="BH172" s="926">
        <v>0</v>
      </c>
      <c r="BI172" s="927">
        <v>0</v>
      </c>
      <c r="BJ172" s="815"/>
      <c r="BK172" s="1157"/>
      <c r="BL172" s="815"/>
      <c r="BM172" s="1143"/>
      <c r="BN172" s="815"/>
      <c r="BO172" s="889">
        <v>0</v>
      </c>
      <c r="BP172" s="925">
        <v>0</v>
      </c>
      <c r="BQ172" s="926">
        <v>0</v>
      </c>
      <c r="BR172" s="925">
        <v>0</v>
      </c>
      <c r="BS172" s="926">
        <v>0</v>
      </c>
      <c r="BT172" s="925">
        <v>0</v>
      </c>
      <c r="BU172" s="926">
        <v>0</v>
      </c>
      <c r="BV172" s="925">
        <v>0</v>
      </c>
      <c r="BW172" s="926">
        <v>0</v>
      </c>
      <c r="BX172" s="925">
        <v>0</v>
      </c>
      <c r="BY172" s="926">
        <v>0</v>
      </c>
      <c r="BZ172" s="925">
        <v>0</v>
      </c>
      <c r="CA172" s="926">
        <v>0</v>
      </c>
      <c r="CB172" s="925">
        <v>0</v>
      </c>
      <c r="CC172" s="926">
        <v>0</v>
      </c>
      <c r="CD172" s="925">
        <v>0</v>
      </c>
      <c r="CE172" s="926">
        <v>0</v>
      </c>
      <c r="CF172" s="925">
        <v>0</v>
      </c>
      <c r="CG172" s="926">
        <v>0</v>
      </c>
      <c r="CH172" s="925">
        <v>0</v>
      </c>
      <c r="CI172" s="926">
        <v>0</v>
      </c>
      <c r="CJ172" s="925">
        <v>0</v>
      </c>
      <c r="CK172" s="926">
        <v>0</v>
      </c>
      <c r="CL172" s="925">
        <v>0</v>
      </c>
      <c r="CM172" s="926">
        <v>0</v>
      </c>
      <c r="CN172" s="927">
        <v>0</v>
      </c>
      <c r="CO172" s="815"/>
      <c r="CP172" s="1145"/>
      <c r="CQ172" s="815"/>
      <c r="CR172" s="889">
        <v>0</v>
      </c>
      <c r="CS172" s="925">
        <v>0</v>
      </c>
      <c r="CT172" s="926">
        <v>0</v>
      </c>
      <c r="CU172" s="925">
        <v>0</v>
      </c>
      <c r="CV172" s="926">
        <v>0</v>
      </c>
      <c r="CW172" s="925">
        <v>0</v>
      </c>
      <c r="CX172" s="926">
        <v>0</v>
      </c>
      <c r="CY172" s="925">
        <v>0</v>
      </c>
      <c r="CZ172" s="926">
        <v>0</v>
      </c>
      <c r="DA172" s="925">
        <v>0</v>
      </c>
      <c r="DB172" s="926">
        <v>0</v>
      </c>
      <c r="DC172" s="925">
        <v>0</v>
      </c>
      <c r="DD172" s="926">
        <v>0</v>
      </c>
      <c r="DE172" s="925">
        <v>0</v>
      </c>
      <c r="DF172" s="926">
        <v>0</v>
      </c>
      <c r="DG172" s="925">
        <v>0</v>
      </c>
      <c r="DH172" s="926">
        <v>0</v>
      </c>
      <c r="DI172" s="925">
        <v>0</v>
      </c>
      <c r="DJ172" s="926">
        <v>0</v>
      </c>
      <c r="DK172" s="925">
        <v>0</v>
      </c>
      <c r="DL172" s="926">
        <v>0</v>
      </c>
      <c r="DM172" s="925">
        <v>0</v>
      </c>
      <c r="DN172" s="926">
        <v>0</v>
      </c>
      <c r="DO172" s="925">
        <v>0</v>
      </c>
      <c r="DP172" s="926">
        <v>0</v>
      </c>
      <c r="DQ172" s="927">
        <v>0</v>
      </c>
      <c r="DR172" s="815"/>
      <c r="DS172" s="1147"/>
      <c r="DT172" s="815"/>
      <c r="DU172" s="1149"/>
    </row>
    <row r="173" spans="1:125" outlineLevel="1">
      <c r="A173" s="813" t="str">
        <f t="shared" si="2"/>
        <v>160Business Refrigeration Incentives Local Program</v>
      </c>
      <c r="C173" s="842">
        <v>160</v>
      </c>
      <c r="D173" s="861" t="s">
        <v>1170</v>
      </c>
      <c r="E173" s="844">
        <v>2016</v>
      </c>
      <c r="G173" s="863">
        <v>0</v>
      </c>
      <c r="H173" s="846">
        <v>0</v>
      </c>
      <c r="I173" s="847">
        <v>0</v>
      </c>
      <c r="J173" s="846">
        <v>0</v>
      </c>
      <c r="K173" s="847">
        <v>0</v>
      </c>
      <c r="L173" s="846">
        <v>0</v>
      </c>
      <c r="M173" s="847">
        <v>0</v>
      </c>
      <c r="N173" s="846">
        <v>0</v>
      </c>
      <c r="O173" s="847">
        <v>0</v>
      </c>
      <c r="P173" s="846">
        <v>0</v>
      </c>
      <c r="Q173" s="847">
        <v>0</v>
      </c>
      <c r="R173" s="846">
        <v>0</v>
      </c>
      <c r="S173" s="847">
        <v>0</v>
      </c>
      <c r="T173" s="846">
        <v>0</v>
      </c>
      <c r="U173" s="847">
        <v>0</v>
      </c>
      <c r="V173" s="846">
        <v>0</v>
      </c>
      <c r="W173" s="847">
        <v>0</v>
      </c>
      <c r="X173" s="846">
        <v>0</v>
      </c>
      <c r="Y173" s="847">
        <v>0</v>
      </c>
      <c r="Z173" s="846">
        <v>0</v>
      </c>
      <c r="AA173" s="847">
        <v>0</v>
      </c>
      <c r="AB173" s="846">
        <v>0</v>
      </c>
      <c r="AC173" s="847">
        <v>0</v>
      </c>
      <c r="AD173" s="846">
        <v>0</v>
      </c>
      <c r="AE173" s="847">
        <v>0</v>
      </c>
      <c r="AF173" s="848">
        <v>0</v>
      </c>
      <c r="AG173" s="815"/>
      <c r="AH173" s="1155"/>
      <c r="AI173" s="815"/>
      <c r="AJ173" s="863">
        <v>0</v>
      </c>
      <c r="AK173" s="846">
        <v>0</v>
      </c>
      <c r="AL173" s="847">
        <v>0</v>
      </c>
      <c r="AM173" s="846">
        <v>0</v>
      </c>
      <c r="AN173" s="847">
        <v>0</v>
      </c>
      <c r="AO173" s="846">
        <v>0</v>
      </c>
      <c r="AP173" s="847">
        <v>0</v>
      </c>
      <c r="AQ173" s="846">
        <v>0</v>
      </c>
      <c r="AR173" s="847">
        <v>0</v>
      </c>
      <c r="AS173" s="846">
        <v>0</v>
      </c>
      <c r="AT173" s="847">
        <v>0</v>
      </c>
      <c r="AU173" s="846">
        <v>0</v>
      </c>
      <c r="AV173" s="847">
        <v>0</v>
      </c>
      <c r="AW173" s="846">
        <v>0</v>
      </c>
      <c r="AX173" s="847">
        <v>0</v>
      </c>
      <c r="AY173" s="846">
        <v>0</v>
      </c>
      <c r="AZ173" s="847">
        <v>0</v>
      </c>
      <c r="BA173" s="846">
        <v>0</v>
      </c>
      <c r="BB173" s="847">
        <v>0</v>
      </c>
      <c r="BC173" s="846">
        <v>0</v>
      </c>
      <c r="BD173" s="847">
        <v>0</v>
      </c>
      <c r="BE173" s="846">
        <v>0</v>
      </c>
      <c r="BF173" s="847">
        <v>0</v>
      </c>
      <c r="BG173" s="846">
        <v>0</v>
      </c>
      <c r="BH173" s="847">
        <v>0</v>
      </c>
      <c r="BI173" s="848">
        <v>0</v>
      </c>
      <c r="BJ173" s="815"/>
      <c r="BK173" s="1157"/>
      <c r="BL173" s="815"/>
      <c r="BM173" s="1143"/>
      <c r="BN173" s="815"/>
      <c r="BO173" s="863">
        <v>0</v>
      </c>
      <c r="BP173" s="846">
        <v>0</v>
      </c>
      <c r="BQ173" s="847">
        <v>0</v>
      </c>
      <c r="BR173" s="846">
        <v>0</v>
      </c>
      <c r="BS173" s="847">
        <v>0</v>
      </c>
      <c r="BT173" s="846">
        <v>0</v>
      </c>
      <c r="BU173" s="847">
        <v>0</v>
      </c>
      <c r="BV173" s="846">
        <v>0</v>
      </c>
      <c r="BW173" s="847">
        <v>0</v>
      </c>
      <c r="BX173" s="846">
        <v>0</v>
      </c>
      <c r="BY173" s="847">
        <v>0</v>
      </c>
      <c r="BZ173" s="846">
        <v>0</v>
      </c>
      <c r="CA173" s="847">
        <v>0</v>
      </c>
      <c r="CB173" s="846">
        <v>0</v>
      </c>
      <c r="CC173" s="847">
        <v>0</v>
      </c>
      <c r="CD173" s="846">
        <v>0</v>
      </c>
      <c r="CE173" s="847">
        <v>0</v>
      </c>
      <c r="CF173" s="846">
        <v>0</v>
      </c>
      <c r="CG173" s="847">
        <v>0</v>
      </c>
      <c r="CH173" s="846">
        <v>0</v>
      </c>
      <c r="CI173" s="847">
        <v>0</v>
      </c>
      <c r="CJ173" s="846">
        <v>0</v>
      </c>
      <c r="CK173" s="847">
        <v>0</v>
      </c>
      <c r="CL173" s="846">
        <v>0</v>
      </c>
      <c r="CM173" s="847">
        <v>0</v>
      </c>
      <c r="CN173" s="848">
        <v>0</v>
      </c>
      <c r="CO173" s="815"/>
      <c r="CP173" s="1145"/>
      <c r="CQ173" s="815"/>
      <c r="CR173" s="863">
        <v>0</v>
      </c>
      <c r="CS173" s="846">
        <v>0</v>
      </c>
      <c r="CT173" s="847">
        <v>0</v>
      </c>
      <c r="CU173" s="846">
        <v>0</v>
      </c>
      <c r="CV173" s="847">
        <v>0</v>
      </c>
      <c r="CW173" s="846">
        <v>0</v>
      </c>
      <c r="CX173" s="847">
        <v>0</v>
      </c>
      <c r="CY173" s="846">
        <v>0</v>
      </c>
      <c r="CZ173" s="847">
        <v>0</v>
      </c>
      <c r="DA173" s="846">
        <v>0</v>
      </c>
      <c r="DB173" s="847">
        <v>0</v>
      </c>
      <c r="DC173" s="846">
        <v>0</v>
      </c>
      <c r="DD173" s="847">
        <v>0</v>
      </c>
      <c r="DE173" s="846">
        <v>0</v>
      </c>
      <c r="DF173" s="847">
        <v>0</v>
      </c>
      <c r="DG173" s="846">
        <v>0</v>
      </c>
      <c r="DH173" s="847">
        <v>0</v>
      </c>
      <c r="DI173" s="846">
        <v>0</v>
      </c>
      <c r="DJ173" s="847">
        <v>0</v>
      </c>
      <c r="DK173" s="846">
        <v>0</v>
      </c>
      <c r="DL173" s="847">
        <v>0</v>
      </c>
      <c r="DM173" s="846">
        <v>0</v>
      </c>
      <c r="DN173" s="847">
        <v>0</v>
      </c>
      <c r="DO173" s="846">
        <v>0</v>
      </c>
      <c r="DP173" s="847">
        <v>0</v>
      </c>
      <c r="DQ173" s="848">
        <v>0</v>
      </c>
      <c r="DR173" s="815"/>
      <c r="DS173" s="1147"/>
      <c r="DT173" s="815"/>
      <c r="DU173" s="1149"/>
    </row>
    <row r="174" spans="1:125" outlineLevel="1">
      <c r="A174" s="813" t="str">
        <f t="shared" si="2"/>
        <v>161Conservation on the Coast Home Assistance Local Program</v>
      </c>
      <c r="C174" s="849">
        <v>161</v>
      </c>
      <c r="D174" s="862" t="s">
        <v>1171</v>
      </c>
      <c r="E174" s="851">
        <v>2016</v>
      </c>
      <c r="G174" s="852">
        <v>0</v>
      </c>
      <c r="H174" s="858">
        <v>0</v>
      </c>
      <c r="I174" s="859">
        <v>0</v>
      </c>
      <c r="J174" s="858">
        <v>0</v>
      </c>
      <c r="K174" s="859">
        <v>0</v>
      </c>
      <c r="L174" s="858">
        <v>0</v>
      </c>
      <c r="M174" s="859">
        <v>0</v>
      </c>
      <c r="N174" s="858">
        <v>0</v>
      </c>
      <c r="O174" s="859">
        <v>0</v>
      </c>
      <c r="P174" s="858">
        <v>0</v>
      </c>
      <c r="Q174" s="859">
        <v>0</v>
      </c>
      <c r="R174" s="858">
        <v>0</v>
      </c>
      <c r="S174" s="859">
        <v>0</v>
      </c>
      <c r="T174" s="858">
        <v>0</v>
      </c>
      <c r="U174" s="859">
        <v>0</v>
      </c>
      <c r="V174" s="858">
        <v>0</v>
      </c>
      <c r="W174" s="859">
        <v>0</v>
      </c>
      <c r="X174" s="858">
        <v>0</v>
      </c>
      <c r="Y174" s="859">
        <v>0</v>
      </c>
      <c r="Z174" s="858">
        <v>0</v>
      </c>
      <c r="AA174" s="859">
        <v>0</v>
      </c>
      <c r="AB174" s="858">
        <v>0</v>
      </c>
      <c r="AC174" s="859">
        <v>0</v>
      </c>
      <c r="AD174" s="858">
        <v>0</v>
      </c>
      <c r="AE174" s="859">
        <v>0</v>
      </c>
      <c r="AF174" s="860">
        <v>0</v>
      </c>
      <c r="AG174" s="815"/>
      <c r="AH174" s="1155"/>
      <c r="AI174" s="815"/>
      <c r="AJ174" s="852">
        <v>0</v>
      </c>
      <c r="AK174" s="858">
        <v>0</v>
      </c>
      <c r="AL174" s="859">
        <v>0</v>
      </c>
      <c r="AM174" s="858">
        <v>0</v>
      </c>
      <c r="AN174" s="859">
        <v>0</v>
      </c>
      <c r="AO174" s="858">
        <v>0</v>
      </c>
      <c r="AP174" s="859">
        <v>0</v>
      </c>
      <c r="AQ174" s="858">
        <v>0</v>
      </c>
      <c r="AR174" s="859">
        <v>0</v>
      </c>
      <c r="AS174" s="858">
        <v>0</v>
      </c>
      <c r="AT174" s="859">
        <v>0</v>
      </c>
      <c r="AU174" s="858">
        <v>0</v>
      </c>
      <c r="AV174" s="859">
        <v>0</v>
      </c>
      <c r="AW174" s="858">
        <v>0</v>
      </c>
      <c r="AX174" s="859">
        <v>0</v>
      </c>
      <c r="AY174" s="858">
        <v>0</v>
      </c>
      <c r="AZ174" s="859">
        <v>0</v>
      </c>
      <c r="BA174" s="858">
        <v>0</v>
      </c>
      <c r="BB174" s="859">
        <v>0</v>
      </c>
      <c r="BC174" s="858">
        <v>0</v>
      </c>
      <c r="BD174" s="859">
        <v>0</v>
      </c>
      <c r="BE174" s="858">
        <v>0</v>
      </c>
      <c r="BF174" s="859">
        <v>0</v>
      </c>
      <c r="BG174" s="858">
        <v>0</v>
      </c>
      <c r="BH174" s="859">
        <v>0</v>
      </c>
      <c r="BI174" s="860">
        <v>0</v>
      </c>
      <c r="BJ174" s="815"/>
      <c r="BK174" s="1157"/>
      <c r="BL174" s="815"/>
      <c r="BM174" s="1143"/>
      <c r="BN174" s="815"/>
      <c r="BO174" s="852">
        <v>0</v>
      </c>
      <c r="BP174" s="858">
        <v>0</v>
      </c>
      <c r="BQ174" s="859">
        <v>0</v>
      </c>
      <c r="BR174" s="858">
        <v>0</v>
      </c>
      <c r="BS174" s="859">
        <v>0</v>
      </c>
      <c r="BT174" s="858">
        <v>0</v>
      </c>
      <c r="BU174" s="859">
        <v>0</v>
      </c>
      <c r="BV174" s="858">
        <v>0</v>
      </c>
      <c r="BW174" s="859">
        <v>0</v>
      </c>
      <c r="BX174" s="858">
        <v>0</v>
      </c>
      <c r="BY174" s="859">
        <v>0</v>
      </c>
      <c r="BZ174" s="858">
        <v>0</v>
      </c>
      <c r="CA174" s="859">
        <v>0</v>
      </c>
      <c r="CB174" s="858">
        <v>0</v>
      </c>
      <c r="CC174" s="859">
        <v>0</v>
      </c>
      <c r="CD174" s="858">
        <v>0</v>
      </c>
      <c r="CE174" s="859">
        <v>0</v>
      </c>
      <c r="CF174" s="858">
        <v>0</v>
      </c>
      <c r="CG174" s="859">
        <v>0</v>
      </c>
      <c r="CH174" s="858">
        <v>0</v>
      </c>
      <c r="CI174" s="859">
        <v>0</v>
      </c>
      <c r="CJ174" s="858">
        <v>0</v>
      </c>
      <c r="CK174" s="859">
        <v>0</v>
      </c>
      <c r="CL174" s="858">
        <v>0</v>
      </c>
      <c r="CM174" s="859">
        <v>0</v>
      </c>
      <c r="CN174" s="860">
        <v>0</v>
      </c>
      <c r="CO174" s="815"/>
      <c r="CP174" s="1145"/>
      <c r="CQ174" s="815"/>
      <c r="CR174" s="852">
        <v>0</v>
      </c>
      <c r="CS174" s="858">
        <v>0</v>
      </c>
      <c r="CT174" s="859">
        <v>0</v>
      </c>
      <c r="CU174" s="858">
        <v>0</v>
      </c>
      <c r="CV174" s="859">
        <v>0</v>
      </c>
      <c r="CW174" s="858">
        <v>0</v>
      </c>
      <c r="CX174" s="859">
        <v>0</v>
      </c>
      <c r="CY174" s="858">
        <v>0</v>
      </c>
      <c r="CZ174" s="859">
        <v>0</v>
      </c>
      <c r="DA174" s="858">
        <v>0</v>
      </c>
      <c r="DB174" s="859">
        <v>0</v>
      </c>
      <c r="DC174" s="858">
        <v>0</v>
      </c>
      <c r="DD174" s="859">
        <v>0</v>
      </c>
      <c r="DE174" s="858">
        <v>0</v>
      </c>
      <c r="DF174" s="859">
        <v>0</v>
      </c>
      <c r="DG174" s="858">
        <v>0</v>
      </c>
      <c r="DH174" s="859">
        <v>0</v>
      </c>
      <c r="DI174" s="858">
        <v>0</v>
      </c>
      <c r="DJ174" s="859">
        <v>0</v>
      </c>
      <c r="DK174" s="858">
        <v>0</v>
      </c>
      <c r="DL174" s="859">
        <v>0</v>
      </c>
      <c r="DM174" s="858">
        <v>0</v>
      </c>
      <c r="DN174" s="859">
        <v>0</v>
      </c>
      <c r="DO174" s="858">
        <v>0</v>
      </c>
      <c r="DP174" s="859">
        <v>0</v>
      </c>
      <c r="DQ174" s="860">
        <v>0</v>
      </c>
      <c r="DR174" s="815"/>
      <c r="DS174" s="1147"/>
      <c r="DT174" s="815"/>
      <c r="DU174" s="1149"/>
    </row>
    <row r="175" spans="1:125" outlineLevel="1">
      <c r="A175" s="813" t="str">
        <f t="shared" si="2"/>
        <v>162Conservation on the Coast Small Business Lighting Local Program</v>
      </c>
      <c r="C175" s="842">
        <v>162</v>
      </c>
      <c r="D175" s="861" t="s">
        <v>1172</v>
      </c>
      <c r="E175" s="844">
        <v>2016</v>
      </c>
      <c r="G175" s="863">
        <v>0</v>
      </c>
      <c r="H175" s="846">
        <v>0</v>
      </c>
      <c r="I175" s="847">
        <v>0</v>
      </c>
      <c r="J175" s="846">
        <v>0</v>
      </c>
      <c r="K175" s="847">
        <v>0</v>
      </c>
      <c r="L175" s="846">
        <v>0</v>
      </c>
      <c r="M175" s="847">
        <v>0</v>
      </c>
      <c r="N175" s="846">
        <v>0</v>
      </c>
      <c r="O175" s="847">
        <v>0</v>
      </c>
      <c r="P175" s="846">
        <v>0</v>
      </c>
      <c r="Q175" s="847">
        <v>0</v>
      </c>
      <c r="R175" s="846">
        <v>0</v>
      </c>
      <c r="S175" s="847">
        <v>0</v>
      </c>
      <c r="T175" s="846">
        <v>0</v>
      </c>
      <c r="U175" s="847">
        <v>0</v>
      </c>
      <c r="V175" s="846">
        <v>0</v>
      </c>
      <c r="W175" s="847">
        <v>0</v>
      </c>
      <c r="X175" s="846">
        <v>0</v>
      </c>
      <c r="Y175" s="847">
        <v>0</v>
      </c>
      <c r="Z175" s="846">
        <v>0</v>
      </c>
      <c r="AA175" s="847">
        <v>0</v>
      </c>
      <c r="AB175" s="846">
        <v>0</v>
      </c>
      <c r="AC175" s="847">
        <v>0</v>
      </c>
      <c r="AD175" s="846">
        <v>0</v>
      </c>
      <c r="AE175" s="847">
        <v>0</v>
      </c>
      <c r="AF175" s="848">
        <v>0</v>
      </c>
      <c r="AG175" s="815"/>
      <c r="AH175" s="1155"/>
      <c r="AI175" s="815"/>
      <c r="AJ175" s="863">
        <v>0</v>
      </c>
      <c r="AK175" s="846">
        <v>0</v>
      </c>
      <c r="AL175" s="847">
        <v>0</v>
      </c>
      <c r="AM175" s="846">
        <v>0</v>
      </c>
      <c r="AN175" s="847">
        <v>0</v>
      </c>
      <c r="AO175" s="846">
        <v>0</v>
      </c>
      <c r="AP175" s="847">
        <v>0</v>
      </c>
      <c r="AQ175" s="846">
        <v>0</v>
      </c>
      <c r="AR175" s="847">
        <v>0</v>
      </c>
      <c r="AS175" s="846">
        <v>0</v>
      </c>
      <c r="AT175" s="847">
        <v>0</v>
      </c>
      <c r="AU175" s="846">
        <v>0</v>
      </c>
      <c r="AV175" s="847">
        <v>0</v>
      </c>
      <c r="AW175" s="846">
        <v>0</v>
      </c>
      <c r="AX175" s="847">
        <v>0</v>
      </c>
      <c r="AY175" s="846">
        <v>0</v>
      </c>
      <c r="AZ175" s="847">
        <v>0</v>
      </c>
      <c r="BA175" s="846">
        <v>0</v>
      </c>
      <c r="BB175" s="847">
        <v>0</v>
      </c>
      <c r="BC175" s="846">
        <v>0</v>
      </c>
      <c r="BD175" s="847">
        <v>0</v>
      </c>
      <c r="BE175" s="846">
        <v>0</v>
      </c>
      <c r="BF175" s="847">
        <v>0</v>
      </c>
      <c r="BG175" s="846">
        <v>0</v>
      </c>
      <c r="BH175" s="847">
        <v>0</v>
      </c>
      <c r="BI175" s="848">
        <v>0</v>
      </c>
      <c r="BJ175" s="815"/>
      <c r="BK175" s="1157"/>
      <c r="BL175" s="815"/>
      <c r="BM175" s="1143"/>
      <c r="BN175" s="815"/>
      <c r="BO175" s="863">
        <v>0</v>
      </c>
      <c r="BP175" s="846">
        <v>0</v>
      </c>
      <c r="BQ175" s="847">
        <v>0</v>
      </c>
      <c r="BR175" s="846">
        <v>0</v>
      </c>
      <c r="BS175" s="847">
        <v>0</v>
      </c>
      <c r="BT175" s="846">
        <v>0</v>
      </c>
      <c r="BU175" s="847">
        <v>0</v>
      </c>
      <c r="BV175" s="846">
        <v>0</v>
      </c>
      <c r="BW175" s="847">
        <v>0</v>
      </c>
      <c r="BX175" s="846">
        <v>0</v>
      </c>
      <c r="BY175" s="847">
        <v>0</v>
      </c>
      <c r="BZ175" s="846">
        <v>0</v>
      </c>
      <c r="CA175" s="847">
        <v>0</v>
      </c>
      <c r="CB175" s="846">
        <v>0</v>
      </c>
      <c r="CC175" s="847">
        <v>0</v>
      </c>
      <c r="CD175" s="846">
        <v>0</v>
      </c>
      <c r="CE175" s="847">
        <v>0</v>
      </c>
      <c r="CF175" s="846">
        <v>0</v>
      </c>
      <c r="CG175" s="847">
        <v>0</v>
      </c>
      <c r="CH175" s="846">
        <v>0</v>
      </c>
      <c r="CI175" s="847">
        <v>0</v>
      </c>
      <c r="CJ175" s="846">
        <v>0</v>
      </c>
      <c r="CK175" s="847">
        <v>0</v>
      </c>
      <c r="CL175" s="846">
        <v>0</v>
      </c>
      <c r="CM175" s="847">
        <v>0</v>
      </c>
      <c r="CN175" s="848">
        <v>0</v>
      </c>
      <c r="CO175" s="815"/>
      <c r="CP175" s="1145"/>
      <c r="CQ175" s="815"/>
      <c r="CR175" s="863">
        <v>0</v>
      </c>
      <c r="CS175" s="846">
        <v>0</v>
      </c>
      <c r="CT175" s="847">
        <v>0</v>
      </c>
      <c r="CU175" s="846">
        <v>0</v>
      </c>
      <c r="CV175" s="847">
        <v>0</v>
      </c>
      <c r="CW175" s="846">
        <v>0</v>
      </c>
      <c r="CX175" s="847">
        <v>0</v>
      </c>
      <c r="CY175" s="846">
        <v>0</v>
      </c>
      <c r="CZ175" s="847">
        <v>0</v>
      </c>
      <c r="DA175" s="846">
        <v>0</v>
      </c>
      <c r="DB175" s="847">
        <v>0</v>
      </c>
      <c r="DC175" s="846">
        <v>0</v>
      </c>
      <c r="DD175" s="847">
        <v>0</v>
      </c>
      <c r="DE175" s="846">
        <v>0</v>
      </c>
      <c r="DF175" s="847">
        <v>0</v>
      </c>
      <c r="DG175" s="846">
        <v>0</v>
      </c>
      <c r="DH175" s="847">
        <v>0</v>
      </c>
      <c r="DI175" s="846">
        <v>0</v>
      </c>
      <c r="DJ175" s="847">
        <v>0</v>
      </c>
      <c r="DK175" s="846">
        <v>0</v>
      </c>
      <c r="DL175" s="847">
        <v>0</v>
      </c>
      <c r="DM175" s="846">
        <v>0</v>
      </c>
      <c r="DN175" s="847">
        <v>0</v>
      </c>
      <c r="DO175" s="846">
        <v>0</v>
      </c>
      <c r="DP175" s="847">
        <v>0</v>
      </c>
      <c r="DQ175" s="848">
        <v>0</v>
      </c>
      <c r="DR175" s="815"/>
      <c r="DS175" s="1147"/>
      <c r="DT175" s="815"/>
      <c r="DU175" s="1149"/>
    </row>
    <row r="176" spans="1:125" outlineLevel="1">
      <c r="A176" s="813" t="str">
        <f t="shared" si="2"/>
        <v>163First Nations Conservation Local Program</v>
      </c>
      <c r="C176" s="849">
        <v>163</v>
      </c>
      <c r="D176" s="862" t="s">
        <v>1173</v>
      </c>
      <c r="E176" s="851">
        <v>2016</v>
      </c>
      <c r="G176" s="852">
        <v>0</v>
      </c>
      <c r="H176" s="858">
        <v>0</v>
      </c>
      <c r="I176" s="859">
        <v>0</v>
      </c>
      <c r="J176" s="858">
        <v>0</v>
      </c>
      <c r="K176" s="859">
        <v>0</v>
      </c>
      <c r="L176" s="858">
        <v>0</v>
      </c>
      <c r="M176" s="859">
        <v>0</v>
      </c>
      <c r="N176" s="858">
        <v>0</v>
      </c>
      <c r="O176" s="859">
        <v>0</v>
      </c>
      <c r="P176" s="858">
        <v>0</v>
      </c>
      <c r="Q176" s="859">
        <v>0</v>
      </c>
      <c r="R176" s="858">
        <v>0</v>
      </c>
      <c r="S176" s="859">
        <v>0</v>
      </c>
      <c r="T176" s="858">
        <v>0</v>
      </c>
      <c r="U176" s="859">
        <v>0</v>
      </c>
      <c r="V176" s="858">
        <v>0</v>
      </c>
      <c r="W176" s="859">
        <v>0</v>
      </c>
      <c r="X176" s="858">
        <v>0</v>
      </c>
      <c r="Y176" s="859">
        <v>0</v>
      </c>
      <c r="Z176" s="858">
        <v>0</v>
      </c>
      <c r="AA176" s="859">
        <v>0</v>
      </c>
      <c r="AB176" s="858">
        <v>0</v>
      </c>
      <c r="AC176" s="859">
        <v>0</v>
      </c>
      <c r="AD176" s="858">
        <v>0</v>
      </c>
      <c r="AE176" s="859">
        <v>0</v>
      </c>
      <c r="AF176" s="860">
        <v>0</v>
      </c>
      <c r="AG176" s="815"/>
      <c r="AH176" s="1155"/>
      <c r="AI176" s="815"/>
      <c r="AJ176" s="852">
        <v>0</v>
      </c>
      <c r="AK176" s="858">
        <v>0</v>
      </c>
      <c r="AL176" s="859">
        <v>0</v>
      </c>
      <c r="AM176" s="858">
        <v>0</v>
      </c>
      <c r="AN176" s="859">
        <v>0</v>
      </c>
      <c r="AO176" s="858">
        <v>0</v>
      </c>
      <c r="AP176" s="859">
        <v>0</v>
      </c>
      <c r="AQ176" s="858">
        <v>0</v>
      </c>
      <c r="AR176" s="859">
        <v>0</v>
      </c>
      <c r="AS176" s="858">
        <v>0</v>
      </c>
      <c r="AT176" s="859">
        <v>0</v>
      </c>
      <c r="AU176" s="858">
        <v>0</v>
      </c>
      <c r="AV176" s="859">
        <v>0</v>
      </c>
      <c r="AW176" s="858">
        <v>0</v>
      </c>
      <c r="AX176" s="859">
        <v>0</v>
      </c>
      <c r="AY176" s="858">
        <v>0</v>
      </c>
      <c r="AZ176" s="859">
        <v>0</v>
      </c>
      <c r="BA176" s="858">
        <v>0</v>
      </c>
      <c r="BB176" s="859">
        <v>0</v>
      </c>
      <c r="BC176" s="858">
        <v>0</v>
      </c>
      <c r="BD176" s="859">
        <v>0</v>
      </c>
      <c r="BE176" s="858">
        <v>0</v>
      </c>
      <c r="BF176" s="859">
        <v>0</v>
      </c>
      <c r="BG176" s="858">
        <v>0</v>
      </c>
      <c r="BH176" s="859">
        <v>0</v>
      </c>
      <c r="BI176" s="860">
        <v>0</v>
      </c>
      <c r="BJ176" s="815"/>
      <c r="BK176" s="1157"/>
      <c r="BL176" s="815"/>
      <c r="BM176" s="1143"/>
      <c r="BN176" s="815"/>
      <c r="BO176" s="852">
        <v>0</v>
      </c>
      <c r="BP176" s="858">
        <v>0</v>
      </c>
      <c r="BQ176" s="859">
        <v>0</v>
      </c>
      <c r="BR176" s="858">
        <v>0</v>
      </c>
      <c r="BS176" s="859">
        <v>0</v>
      </c>
      <c r="BT176" s="858">
        <v>0</v>
      </c>
      <c r="BU176" s="859">
        <v>0</v>
      </c>
      <c r="BV176" s="858">
        <v>0</v>
      </c>
      <c r="BW176" s="859">
        <v>0</v>
      </c>
      <c r="BX176" s="858">
        <v>0</v>
      </c>
      <c r="BY176" s="859">
        <v>0</v>
      </c>
      <c r="BZ176" s="858">
        <v>0</v>
      </c>
      <c r="CA176" s="859">
        <v>0</v>
      </c>
      <c r="CB176" s="858">
        <v>0</v>
      </c>
      <c r="CC176" s="859">
        <v>0</v>
      </c>
      <c r="CD176" s="858">
        <v>0</v>
      </c>
      <c r="CE176" s="859">
        <v>0</v>
      </c>
      <c r="CF176" s="858">
        <v>0</v>
      </c>
      <c r="CG176" s="859">
        <v>0</v>
      </c>
      <c r="CH176" s="858">
        <v>0</v>
      </c>
      <c r="CI176" s="859">
        <v>0</v>
      </c>
      <c r="CJ176" s="858">
        <v>0</v>
      </c>
      <c r="CK176" s="859">
        <v>0</v>
      </c>
      <c r="CL176" s="858">
        <v>0</v>
      </c>
      <c r="CM176" s="859">
        <v>0</v>
      </c>
      <c r="CN176" s="860">
        <v>0</v>
      </c>
      <c r="CO176" s="815"/>
      <c r="CP176" s="1145"/>
      <c r="CQ176" s="815"/>
      <c r="CR176" s="852">
        <v>0</v>
      </c>
      <c r="CS176" s="858">
        <v>0</v>
      </c>
      <c r="CT176" s="859">
        <v>0</v>
      </c>
      <c r="CU176" s="858">
        <v>0</v>
      </c>
      <c r="CV176" s="859">
        <v>0</v>
      </c>
      <c r="CW176" s="858">
        <v>0</v>
      </c>
      <c r="CX176" s="859">
        <v>0</v>
      </c>
      <c r="CY176" s="858">
        <v>0</v>
      </c>
      <c r="CZ176" s="859">
        <v>0</v>
      </c>
      <c r="DA176" s="858">
        <v>0</v>
      </c>
      <c r="DB176" s="859">
        <v>0</v>
      </c>
      <c r="DC176" s="858">
        <v>0</v>
      </c>
      <c r="DD176" s="859">
        <v>0</v>
      </c>
      <c r="DE176" s="858">
        <v>0</v>
      </c>
      <c r="DF176" s="859">
        <v>0</v>
      </c>
      <c r="DG176" s="858">
        <v>0</v>
      </c>
      <c r="DH176" s="859">
        <v>0</v>
      </c>
      <c r="DI176" s="858">
        <v>0</v>
      </c>
      <c r="DJ176" s="859">
        <v>0</v>
      </c>
      <c r="DK176" s="858">
        <v>0</v>
      </c>
      <c r="DL176" s="859">
        <v>0</v>
      </c>
      <c r="DM176" s="858">
        <v>0</v>
      </c>
      <c r="DN176" s="859">
        <v>0</v>
      </c>
      <c r="DO176" s="858">
        <v>0</v>
      </c>
      <c r="DP176" s="859">
        <v>0</v>
      </c>
      <c r="DQ176" s="860">
        <v>0</v>
      </c>
      <c r="DR176" s="815"/>
      <c r="DS176" s="1147"/>
      <c r="DT176" s="815"/>
      <c r="DU176" s="1149"/>
    </row>
    <row r="177" spans="1:125" outlineLevel="1">
      <c r="A177" s="813" t="str">
        <f t="shared" si="2"/>
        <v>164High Efficiency Agriculturual Pumping Local Program</v>
      </c>
      <c r="C177" s="842">
        <v>164</v>
      </c>
      <c r="D177" s="861" t="s">
        <v>1174</v>
      </c>
      <c r="E177" s="844">
        <v>2016</v>
      </c>
      <c r="G177" s="863">
        <v>0</v>
      </c>
      <c r="H177" s="846">
        <v>0</v>
      </c>
      <c r="I177" s="847">
        <v>0</v>
      </c>
      <c r="J177" s="846">
        <v>0</v>
      </c>
      <c r="K177" s="847">
        <v>0</v>
      </c>
      <c r="L177" s="846">
        <v>0</v>
      </c>
      <c r="M177" s="847">
        <v>0</v>
      </c>
      <c r="N177" s="846">
        <v>0</v>
      </c>
      <c r="O177" s="847">
        <v>0</v>
      </c>
      <c r="P177" s="846">
        <v>0</v>
      </c>
      <c r="Q177" s="847">
        <v>0</v>
      </c>
      <c r="R177" s="846">
        <v>0</v>
      </c>
      <c r="S177" s="847">
        <v>0</v>
      </c>
      <c r="T177" s="846">
        <v>0</v>
      </c>
      <c r="U177" s="847">
        <v>0</v>
      </c>
      <c r="V177" s="846">
        <v>0</v>
      </c>
      <c r="W177" s="847">
        <v>0</v>
      </c>
      <c r="X177" s="846">
        <v>0</v>
      </c>
      <c r="Y177" s="847">
        <v>0</v>
      </c>
      <c r="Z177" s="846">
        <v>0</v>
      </c>
      <c r="AA177" s="847">
        <v>0</v>
      </c>
      <c r="AB177" s="846">
        <v>0</v>
      </c>
      <c r="AC177" s="847">
        <v>0</v>
      </c>
      <c r="AD177" s="846">
        <v>0</v>
      </c>
      <c r="AE177" s="847">
        <v>0</v>
      </c>
      <c r="AF177" s="848">
        <v>0</v>
      </c>
      <c r="AG177" s="815"/>
      <c r="AH177" s="1155"/>
      <c r="AI177" s="815"/>
      <c r="AJ177" s="863">
        <v>0</v>
      </c>
      <c r="AK177" s="846">
        <v>0</v>
      </c>
      <c r="AL177" s="847">
        <v>0</v>
      </c>
      <c r="AM177" s="846">
        <v>0</v>
      </c>
      <c r="AN177" s="847">
        <v>0</v>
      </c>
      <c r="AO177" s="846">
        <v>0</v>
      </c>
      <c r="AP177" s="847">
        <v>0</v>
      </c>
      <c r="AQ177" s="846">
        <v>0</v>
      </c>
      <c r="AR177" s="847">
        <v>0</v>
      </c>
      <c r="AS177" s="846">
        <v>0</v>
      </c>
      <c r="AT177" s="847">
        <v>0</v>
      </c>
      <c r="AU177" s="846">
        <v>0</v>
      </c>
      <c r="AV177" s="847">
        <v>0</v>
      </c>
      <c r="AW177" s="846">
        <v>0</v>
      </c>
      <c r="AX177" s="847">
        <v>0</v>
      </c>
      <c r="AY177" s="846">
        <v>0</v>
      </c>
      <c r="AZ177" s="847">
        <v>0</v>
      </c>
      <c r="BA177" s="846">
        <v>0</v>
      </c>
      <c r="BB177" s="847">
        <v>0</v>
      </c>
      <c r="BC177" s="846">
        <v>0</v>
      </c>
      <c r="BD177" s="847">
        <v>0</v>
      </c>
      <c r="BE177" s="846">
        <v>0</v>
      </c>
      <c r="BF177" s="847">
        <v>0</v>
      </c>
      <c r="BG177" s="846">
        <v>0</v>
      </c>
      <c r="BH177" s="847">
        <v>0</v>
      </c>
      <c r="BI177" s="848">
        <v>0</v>
      </c>
      <c r="BJ177" s="815"/>
      <c r="BK177" s="1157"/>
      <c r="BL177" s="815"/>
      <c r="BM177" s="1143"/>
      <c r="BN177" s="815"/>
      <c r="BO177" s="863">
        <v>0</v>
      </c>
      <c r="BP177" s="846">
        <v>0</v>
      </c>
      <c r="BQ177" s="847">
        <v>0</v>
      </c>
      <c r="BR177" s="846">
        <v>0</v>
      </c>
      <c r="BS177" s="847">
        <v>0</v>
      </c>
      <c r="BT177" s="846">
        <v>0</v>
      </c>
      <c r="BU177" s="847">
        <v>0</v>
      </c>
      <c r="BV177" s="846">
        <v>0</v>
      </c>
      <c r="BW177" s="847">
        <v>0</v>
      </c>
      <c r="BX177" s="846">
        <v>0</v>
      </c>
      <c r="BY177" s="847">
        <v>0</v>
      </c>
      <c r="BZ177" s="846">
        <v>0</v>
      </c>
      <c r="CA177" s="847">
        <v>0</v>
      </c>
      <c r="CB177" s="846">
        <v>0</v>
      </c>
      <c r="CC177" s="847">
        <v>0</v>
      </c>
      <c r="CD177" s="846">
        <v>0</v>
      </c>
      <c r="CE177" s="847">
        <v>0</v>
      </c>
      <c r="CF177" s="846">
        <v>0</v>
      </c>
      <c r="CG177" s="847">
        <v>0</v>
      </c>
      <c r="CH177" s="846">
        <v>0</v>
      </c>
      <c r="CI177" s="847">
        <v>0</v>
      </c>
      <c r="CJ177" s="846">
        <v>0</v>
      </c>
      <c r="CK177" s="847">
        <v>0</v>
      </c>
      <c r="CL177" s="846">
        <v>0</v>
      </c>
      <c r="CM177" s="847">
        <v>0</v>
      </c>
      <c r="CN177" s="848">
        <v>0</v>
      </c>
      <c r="CO177" s="815"/>
      <c r="CP177" s="1145"/>
      <c r="CQ177" s="815"/>
      <c r="CR177" s="863">
        <v>0</v>
      </c>
      <c r="CS177" s="846">
        <v>0</v>
      </c>
      <c r="CT177" s="847">
        <v>0</v>
      </c>
      <c r="CU177" s="846">
        <v>0</v>
      </c>
      <c r="CV177" s="847">
        <v>0</v>
      </c>
      <c r="CW177" s="846">
        <v>0</v>
      </c>
      <c r="CX177" s="847">
        <v>0</v>
      </c>
      <c r="CY177" s="846">
        <v>0</v>
      </c>
      <c r="CZ177" s="847">
        <v>0</v>
      </c>
      <c r="DA177" s="846">
        <v>0</v>
      </c>
      <c r="DB177" s="847">
        <v>0</v>
      </c>
      <c r="DC177" s="846">
        <v>0</v>
      </c>
      <c r="DD177" s="847">
        <v>0</v>
      </c>
      <c r="DE177" s="846">
        <v>0</v>
      </c>
      <c r="DF177" s="847">
        <v>0</v>
      </c>
      <c r="DG177" s="846">
        <v>0</v>
      </c>
      <c r="DH177" s="847">
        <v>0</v>
      </c>
      <c r="DI177" s="846">
        <v>0</v>
      </c>
      <c r="DJ177" s="847">
        <v>0</v>
      </c>
      <c r="DK177" s="846">
        <v>0</v>
      </c>
      <c r="DL177" s="847">
        <v>0</v>
      </c>
      <c r="DM177" s="846">
        <v>0</v>
      </c>
      <c r="DN177" s="847">
        <v>0</v>
      </c>
      <c r="DO177" s="846">
        <v>0</v>
      </c>
      <c r="DP177" s="847">
        <v>0</v>
      </c>
      <c r="DQ177" s="848">
        <v>0</v>
      </c>
      <c r="DR177" s="815"/>
      <c r="DS177" s="1147"/>
      <c r="DT177" s="815"/>
      <c r="DU177" s="1149"/>
    </row>
    <row r="178" spans="1:125" outlineLevel="1">
      <c r="A178" s="813" t="str">
        <f t="shared" si="2"/>
        <v>165Instant Savings Local Program</v>
      </c>
      <c r="C178" s="849">
        <v>165</v>
      </c>
      <c r="D178" s="862" t="s">
        <v>1175</v>
      </c>
      <c r="E178" s="851">
        <v>2016</v>
      </c>
      <c r="G178" s="852">
        <v>0</v>
      </c>
      <c r="H178" s="858">
        <v>0</v>
      </c>
      <c r="I178" s="859">
        <v>0</v>
      </c>
      <c r="J178" s="858">
        <v>0</v>
      </c>
      <c r="K178" s="859">
        <v>0</v>
      </c>
      <c r="L178" s="858">
        <v>0</v>
      </c>
      <c r="M178" s="859">
        <v>0</v>
      </c>
      <c r="N178" s="858">
        <v>0</v>
      </c>
      <c r="O178" s="859">
        <v>0</v>
      </c>
      <c r="P178" s="858">
        <v>0</v>
      </c>
      <c r="Q178" s="859">
        <v>0</v>
      </c>
      <c r="R178" s="858">
        <v>0</v>
      </c>
      <c r="S178" s="859">
        <v>0</v>
      </c>
      <c r="T178" s="858">
        <v>0</v>
      </c>
      <c r="U178" s="859">
        <v>0</v>
      </c>
      <c r="V178" s="858">
        <v>0</v>
      </c>
      <c r="W178" s="859">
        <v>0</v>
      </c>
      <c r="X178" s="858">
        <v>0</v>
      </c>
      <c r="Y178" s="859">
        <v>0</v>
      </c>
      <c r="Z178" s="858">
        <v>0</v>
      </c>
      <c r="AA178" s="859">
        <v>0</v>
      </c>
      <c r="AB178" s="858">
        <v>0</v>
      </c>
      <c r="AC178" s="859">
        <v>0</v>
      </c>
      <c r="AD178" s="858">
        <v>0</v>
      </c>
      <c r="AE178" s="859">
        <v>0</v>
      </c>
      <c r="AF178" s="860">
        <v>0</v>
      </c>
      <c r="AG178" s="815"/>
      <c r="AH178" s="1155"/>
      <c r="AI178" s="815"/>
      <c r="AJ178" s="852">
        <v>0</v>
      </c>
      <c r="AK178" s="858">
        <v>0</v>
      </c>
      <c r="AL178" s="859">
        <v>0</v>
      </c>
      <c r="AM178" s="858">
        <v>0</v>
      </c>
      <c r="AN178" s="859">
        <v>0</v>
      </c>
      <c r="AO178" s="858">
        <v>0</v>
      </c>
      <c r="AP178" s="859">
        <v>0</v>
      </c>
      <c r="AQ178" s="858">
        <v>0</v>
      </c>
      <c r="AR178" s="859">
        <v>0</v>
      </c>
      <c r="AS178" s="858">
        <v>0</v>
      </c>
      <c r="AT178" s="859">
        <v>0</v>
      </c>
      <c r="AU178" s="858">
        <v>0</v>
      </c>
      <c r="AV178" s="859">
        <v>0</v>
      </c>
      <c r="AW178" s="858">
        <v>0</v>
      </c>
      <c r="AX178" s="859">
        <v>0</v>
      </c>
      <c r="AY178" s="858">
        <v>0</v>
      </c>
      <c r="AZ178" s="859">
        <v>0</v>
      </c>
      <c r="BA178" s="858">
        <v>0</v>
      </c>
      <c r="BB178" s="859">
        <v>0</v>
      </c>
      <c r="BC178" s="858">
        <v>0</v>
      </c>
      <c r="BD178" s="859">
        <v>0</v>
      </c>
      <c r="BE178" s="858">
        <v>0</v>
      </c>
      <c r="BF178" s="859">
        <v>0</v>
      </c>
      <c r="BG178" s="858">
        <v>0</v>
      </c>
      <c r="BH178" s="859">
        <v>0</v>
      </c>
      <c r="BI178" s="860">
        <v>0</v>
      </c>
      <c r="BJ178" s="815"/>
      <c r="BK178" s="1157"/>
      <c r="BL178" s="815"/>
      <c r="BM178" s="1143"/>
      <c r="BN178" s="815"/>
      <c r="BO178" s="852">
        <v>0</v>
      </c>
      <c r="BP178" s="858">
        <v>0</v>
      </c>
      <c r="BQ178" s="859">
        <v>0</v>
      </c>
      <c r="BR178" s="858">
        <v>0</v>
      </c>
      <c r="BS178" s="859">
        <v>0</v>
      </c>
      <c r="BT178" s="858">
        <v>0</v>
      </c>
      <c r="BU178" s="859">
        <v>0</v>
      </c>
      <c r="BV178" s="858">
        <v>0</v>
      </c>
      <c r="BW178" s="859">
        <v>0</v>
      </c>
      <c r="BX178" s="858">
        <v>0</v>
      </c>
      <c r="BY178" s="859">
        <v>0</v>
      </c>
      <c r="BZ178" s="858">
        <v>0</v>
      </c>
      <c r="CA178" s="859">
        <v>0</v>
      </c>
      <c r="CB178" s="858">
        <v>0</v>
      </c>
      <c r="CC178" s="859">
        <v>0</v>
      </c>
      <c r="CD178" s="858">
        <v>0</v>
      </c>
      <c r="CE178" s="859">
        <v>0</v>
      </c>
      <c r="CF178" s="858">
        <v>0</v>
      </c>
      <c r="CG178" s="859">
        <v>0</v>
      </c>
      <c r="CH178" s="858">
        <v>0</v>
      </c>
      <c r="CI178" s="859">
        <v>0</v>
      </c>
      <c r="CJ178" s="858">
        <v>0</v>
      </c>
      <c r="CK178" s="859">
        <v>0</v>
      </c>
      <c r="CL178" s="858">
        <v>0</v>
      </c>
      <c r="CM178" s="859">
        <v>0</v>
      </c>
      <c r="CN178" s="860">
        <v>0</v>
      </c>
      <c r="CO178" s="815"/>
      <c r="CP178" s="1145"/>
      <c r="CQ178" s="815"/>
      <c r="CR178" s="852">
        <v>0</v>
      </c>
      <c r="CS178" s="858">
        <v>0</v>
      </c>
      <c r="CT178" s="859">
        <v>0</v>
      </c>
      <c r="CU178" s="858">
        <v>0</v>
      </c>
      <c r="CV178" s="859">
        <v>0</v>
      </c>
      <c r="CW178" s="858">
        <v>0</v>
      </c>
      <c r="CX178" s="859">
        <v>0</v>
      </c>
      <c r="CY178" s="858">
        <v>0</v>
      </c>
      <c r="CZ178" s="859">
        <v>0</v>
      </c>
      <c r="DA178" s="858">
        <v>0</v>
      </c>
      <c r="DB178" s="859">
        <v>0</v>
      </c>
      <c r="DC178" s="858">
        <v>0</v>
      </c>
      <c r="DD178" s="859">
        <v>0</v>
      </c>
      <c r="DE178" s="858">
        <v>0</v>
      </c>
      <c r="DF178" s="859">
        <v>0</v>
      </c>
      <c r="DG178" s="858">
        <v>0</v>
      </c>
      <c r="DH178" s="859">
        <v>0</v>
      </c>
      <c r="DI178" s="858">
        <v>0</v>
      </c>
      <c r="DJ178" s="859">
        <v>0</v>
      </c>
      <c r="DK178" s="858">
        <v>0</v>
      </c>
      <c r="DL178" s="859">
        <v>0</v>
      </c>
      <c r="DM178" s="858">
        <v>0</v>
      </c>
      <c r="DN178" s="859">
        <v>0</v>
      </c>
      <c r="DO178" s="858">
        <v>0</v>
      </c>
      <c r="DP178" s="859">
        <v>0</v>
      </c>
      <c r="DQ178" s="860">
        <v>0</v>
      </c>
      <c r="DR178" s="815"/>
      <c r="DS178" s="1147"/>
      <c r="DT178" s="815"/>
      <c r="DU178" s="1149"/>
    </row>
    <row r="179" spans="1:125" outlineLevel="1">
      <c r="A179" s="813" t="str">
        <f t="shared" si="2"/>
        <v>166OPsaver Local Program</v>
      </c>
      <c r="C179" s="842">
        <v>166</v>
      </c>
      <c r="D179" s="861" t="s">
        <v>1176</v>
      </c>
      <c r="E179" s="844">
        <v>2016</v>
      </c>
      <c r="G179" s="863">
        <v>0</v>
      </c>
      <c r="H179" s="846">
        <v>0</v>
      </c>
      <c r="I179" s="847">
        <v>0</v>
      </c>
      <c r="J179" s="846">
        <v>0</v>
      </c>
      <c r="K179" s="847">
        <v>0</v>
      </c>
      <c r="L179" s="846">
        <v>0</v>
      </c>
      <c r="M179" s="847">
        <v>0</v>
      </c>
      <c r="N179" s="846">
        <v>0</v>
      </c>
      <c r="O179" s="847">
        <v>0</v>
      </c>
      <c r="P179" s="846">
        <v>0</v>
      </c>
      <c r="Q179" s="847">
        <v>0</v>
      </c>
      <c r="R179" s="846">
        <v>0</v>
      </c>
      <c r="S179" s="847">
        <v>0</v>
      </c>
      <c r="T179" s="846">
        <v>0</v>
      </c>
      <c r="U179" s="847">
        <v>0</v>
      </c>
      <c r="V179" s="846">
        <v>0</v>
      </c>
      <c r="W179" s="847">
        <v>0</v>
      </c>
      <c r="X179" s="846">
        <v>0</v>
      </c>
      <c r="Y179" s="847">
        <v>0</v>
      </c>
      <c r="Z179" s="846">
        <v>0</v>
      </c>
      <c r="AA179" s="847">
        <v>0</v>
      </c>
      <c r="AB179" s="846">
        <v>0</v>
      </c>
      <c r="AC179" s="847">
        <v>0</v>
      </c>
      <c r="AD179" s="846">
        <v>0</v>
      </c>
      <c r="AE179" s="847">
        <v>0</v>
      </c>
      <c r="AF179" s="848">
        <v>0</v>
      </c>
      <c r="AG179" s="815"/>
      <c r="AH179" s="1155"/>
      <c r="AI179" s="815"/>
      <c r="AJ179" s="863">
        <v>0</v>
      </c>
      <c r="AK179" s="846">
        <v>0</v>
      </c>
      <c r="AL179" s="847">
        <v>0</v>
      </c>
      <c r="AM179" s="846">
        <v>0</v>
      </c>
      <c r="AN179" s="847">
        <v>0</v>
      </c>
      <c r="AO179" s="846">
        <v>0</v>
      </c>
      <c r="AP179" s="847">
        <v>0</v>
      </c>
      <c r="AQ179" s="846">
        <v>0</v>
      </c>
      <c r="AR179" s="847">
        <v>0</v>
      </c>
      <c r="AS179" s="846">
        <v>0</v>
      </c>
      <c r="AT179" s="847">
        <v>0</v>
      </c>
      <c r="AU179" s="846">
        <v>0</v>
      </c>
      <c r="AV179" s="847">
        <v>0</v>
      </c>
      <c r="AW179" s="846">
        <v>0</v>
      </c>
      <c r="AX179" s="847">
        <v>0</v>
      </c>
      <c r="AY179" s="846">
        <v>0</v>
      </c>
      <c r="AZ179" s="847">
        <v>0</v>
      </c>
      <c r="BA179" s="846">
        <v>0</v>
      </c>
      <c r="BB179" s="847">
        <v>0</v>
      </c>
      <c r="BC179" s="846">
        <v>0</v>
      </c>
      <c r="BD179" s="847">
        <v>0</v>
      </c>
      <c r="BE179" s="846">
        <v>0</v>
      </c>
      <c r="BF179" s="847">
        <v>0</v>
      </c>
      <c r="BG179" s="846">
        <v>0</v>
      </c>
      <c r="BH179" s="847">
        <v>0</v>
      </c>
      <c r="BI179" s="848">
        <v>0</v>
      </c>
      <c r="BJ179" s="815"/>
      <c r="BK179" s="1157"/>
      <c r="BL179" s="815"/>
      <c r="BM179" s="1143"/>
      <c r="BN179" s="815"/>
      <c r="BO179" s="863">
        <v>0</v>
      </c>
      <c r="BP179" s="846">
        <v>0</v>
      </c>
      <c r="BQ179" s="847">
        <v>0</v>
      </c>
      <c r="BR179" s="846">
        <v>0</v>
      </c>
      <c r="BS179" s="847">
        <v>0</v>
      </c>
      <c r="BT179" s="846">
        <v>0</v>
      </c>
      <c r="BU179" s="847">
        <v>0</v>
      </c>
      <c r="BV179" s="846">
        <v>0</v>
      </c>
      <c r="BW179" s="847">
        <v>0</v>
      </c>
      <c r="BX179" s="846">
        <v>0</v>
      </c>
      <c r="BY179" s="847">
        <v>0</v>
      </c>
      <c r="BZ179" s="846">
        <v>0</v>
      </c>
      <c r="CA179" s="847">
        <v>0</v>
      </c>
      <c r="CB179" s="846">
        <v>0</v>
      </c>
      <c r="CC179" s="847">
        <v>0</v>
      </c>
      <c r="CD179" s="846">
        <v>0</v>
      </c>
      <c r="CE179" s="847">
        <v>0</v>
      </c>
      <c r="CF179" s="846">
        <v>0</v>
      </c>
      <c r="CG179" s="847">
        <v>0</v>
      </c>
      <c r="CH179" s="846">
        <v>0</v>
      </c>
      <c r="CI179" s="847">
        <v>0</v>
      </c>
      <c r="CJ179" s="846">
        <v>0</v>
      </c>
      <c r="CK179" s="847">
        <v>0</v>
      </c>
      <c r="CL179" s="846">
        <v>0</v>
      </c>
      <c r="CM179" s="847">
        <v>0</v>
      </c>
      <c r="CN179" s="848">
        <v>0</v>
      </c>
      <c r="CO179" s="815"/>
      <c r="CP179" s="1145"/>
      <c r="CQ179" s="815"/>
      <c r="CR179" s="863">
        <v>0</v>
      </c>
      <c r="CS179" s="846">
        <v>0</v>
      </c>
      <c r="CT179" s="847">
        <v>0</v>
      </c>
      <c r="CU179" s="846">
        <v>0</v>
      </c>
      <c r="CV179" s="847">
        <v>0</v>
      </c>
      <c r="CW179" s="846">
        <v>0</v>
      </c>
      <c r="CX179" s="847">
        <v>0</v>
      </c>
      <c r="CY179" s="846">
        <v>0</v>
      </c>
      <c r="CZ179" s="847">
        <v>0</v>
      </c>
      <c r="DA179" s="846">
        <v>0</v>
      </c>
      <c r="DB179" s="847">
        <v>0</v>
      </c>
      <c r="DC179" s="846">
        <v>0</v>
      </c>
      <c r="DD179" s="847">
        <v>0</v>
      </c>
      <c r="DE179" s="846">
        <v>0</v>
      </c>
      <c r="DF179" s="847">
        <v>0</v>
      </c>
      <c r="DG179" s="846">
        <v>0</v>
      </c>
      <c r="DH179" s="847">
        <v>0</v>
      </c>
      <c r="DI179" s="846">
        <v>0</v>
      </c>
      <c r="DJ179" s="847">
        <v>0</v>
      </c>
      <c r="DK179" s="846">
        <v>0</v>
      </c>
      <c r="DL179" s="847">
        <v>0</v>
      </c>
      <c r="DM179" s="846">
        <v>0</v>
      </c>
      <c r="DN179" s="847">
        <v>0</v>
      </c>
      <c r="DO179" s="846">
        <v>0</v>
      </c>
      <c r="DP179" s="847">
        <v>0</v>
      </c>
      <c r="DQ179" s="848">
        <v>0</v>
      </c>
      <c r="DR179" s="815"/>
      <c r="DS179" s="1147"/>
      <c r="DT179" s="815"/>
      <c r="DU179" s="1149"/>
    </row>
    <row r="180" spans="1:125" outlineLevel="1">
      <c r="A180" s="813" t="str">
        <f t="shared" si="2"/>
        <v>167PUMPsaver Local Program</v>
      </c>
      <c r="C180" s="849">
        <v>167</v>
      </c>
      <c r="D180" s="862" t="s">
        <v>1177</v>
      </c>
      <c r="E180" s="851">
        <v>2016</v>
      </c>
      <c r="G180" s="852">
        <v>0</v>
      </c>
      <c r="H180" s="858">
        <v>0</v>
      </c>
      <c r="I180" s="859">
        <v>0</v>
      </c>
      <c r="J180" s="858">
        <v>0</v>
      </c>
      <c r="K180" s="859">
        <v>0</v>
      </c>
      <c r="L180" s="858">
        <v>0</v>
      </c>
      <c r="M180" s="859">
        <v>0</v>
      </c>
      <c r="N180" s="858">
        <v>0</v>
      </c>
      <c r="O180" s="859">
        <v>0</v>
      </c>
      <c r="P180" s="858">
        <v>0</v>
      </c>
      <c r="Q180" s="859">
        <v>0</v>
      </c>
      <c r="R180" s="858">
        <v>0</v>
      </c>
      <c r="S180" s="859">
        <v>0</v>
      </c>
      <c r="T180" s="858">
        <v>0</v>
      </c>
      <c r="U180" s="859">
        <v>0</v>
      </c>
      <c r="V180" s="858">
        <v>0</v>
      </c>
      <c r="W180" s="859">
        <v>0</v>
      </c>
      <c r="X180" s="858">
        <v>0</v>
      </c>
      <c r="Y180" s="859">
        <v>0</v>
      </c>
      <c r="Z180" s="858">
        <v>0</v>
      </c>
      <c r="AA180" s="859">
        <v>0</v>
      </c>
      <c r="AB180" s="858">
        <v>0</v>
      </c>
      <c r="AC180" s="859">
        <v>0</v>
      </c>
      <c r="AD180" s="858">
        <v>0</v>
      </c>
      <c r="AE180" s="859">
        <v>0</v>
      </c>
      <c r="AF180" s="860">
        <v>0</v>
      </c>
      <c r="AG180" s="815"/>
      <c r="AH180" s="1155"/>
      <c r="AI180" s="815"/>
      <c r="AJ180" s="852">
        <v>0</v>
      </c>
      <c r="AK180" s="858">
        <v>0</v>
      </c>
      <c r="AL180" s="859">
        <v>0</v>
      </c>
      <c r="AM180" s="858">
        <v>0</v>
      </c>
      <c r="AN180" s="859">
        <v>0</v>
      </c>
      <c r="AO180" s="858">
        <v>0</v>
      </c>
      <c r="AP180" s="859">
        <v>0</v>
      </c>
      <c r="AQ180" s="858">
        <v>0</v>
      </c>
      <c r="AR180" s="859">
        <v>0</v>
      </c>
      <c r="AS180" s="858">
        <v>0</v>
      </c>
      <c r="AT180" s="859">
        <v>0</v>
      </c>
      <c r="AU180" s="858">
        <v>0</v>
      </c>
      <c r="AV180" s="859">
        <v>0</v>
      </c>
      <c r="AW180" s="858">
        <v>0</v>
      </c>
      <c r="AX180" s="859">
        <v>0</v>
      </c>
      <c r="AY180" s="858">
        <v>0</v>
      </c>
      <c r="AZ180" s="859">
        <v>0</v>
      </c>
      <c r="BA180" s="858">
        <v>0</v>
      </c>
      <c r="BB180" s="859">
        <v>0</v>
      </c>
      <c r="BC180" s="858">
        <v>0</v>
      </c>
      <c r="BD180" s="859">
        <v>0</v>
      </c>
      <c r="BE180" s="858">
        <v>0</v>
      </c>
      <c r="BF180" s="859">
        <v>0</v>
      </c>
      <c r="BG180" s="858">
        <v>0</v>
      </c>
      <c r="BH180" s="859">
        <v>0</v>
      </c>
      <c r="BI180" s="860">
        <v>0</v>
      </c>
      <c r="BJ180" s="815"/>
      <c r="BK180" s="1157"/>
      <c r="BL180" s="815"/>
      <c r="BM180" s="1143"/>
      <c r="BN180" s="815"/>
      <c r="BO180" s="852">
        <v>0</v>
      </c>
      <c r="BP180" s="858">
        <v>0</v>
      </c>
      <c r="BQ180" s="859">
        <v>0</v>
      </c>
      <c r="BR180" s="858">
        <v>0</v>
      </c>
      <c r="BS180" s="859">
        <v>0</v>
      </c>
      <c r="BT180" s="858">
        <v>0</v>
      </c>
      <c r="BU180" s="859">
        <v>0</v>
      </c>
      <c r="BV180" s="858">
        <v>0</v>
      </c>
      <c r="BW180" s="859">
        <v>0</v>
      </c>
      <c r="BX180" s="858">
        <v>0</v>
      </c>
      <c r="BY180" s="859">
        <v>0</v>
      </c>
      <c r="BZ180" s="858">
        <v>0</v>
      </c>
      <c r="CA180" s="859">
        <v>0</v>
      </c>
      <c r="CB180" s="858">
        <v>0</v>
      </c>
      <c r="CC180" s="859">
        <v>0</v>
      </c>
      <c r="CD180" s="858">
        <v>0</v>
      </c>
      <c r="CE180" s="859">
        <v>0</v>
      </c>
      <c r="CF180" s="858">
        <v>0</v>
      </c>
      <c r="CG180" s="859">
        <v>0</v>
      </c>
      <c r="CH180" s="858">
        <v>0</v>
      </c>
      <c r="CI180" s="859">
        <v>0</v>
      </c>
      <c r="CJ180" s="858">
        <v>0</v>
      </c>
      <c r="CK180" s="859">
        <v>0</v>
      </c>
      <c r="CL180" s="858">
        <v>0</v>
      </c>
      <c r="CM180" s="859">
        <v>0</v>
      </c>
      <c r="CN180" s="860">
        <v>0</v>
      </c>
      <c r="CO180" s="815"/>
      <c r="CP180" s="1145"/>
      <c r="CQ180" s="815"/>
      <c r="CR180" s="852">
        <v>0</v>
      </c>
      <c r="CS180" s="858">
        <v>0</v>
      </c>
      <c r="CT180" s="859">
        <v>0</v>
      </c>
      <c r="CU180" s="858">
        <v>0</v>
      </c>
      <c r="CV180" s="859">
        <v>0</v>
      </c>
      <c r="CW180" s="858">
        <v>0</v>
      </c>
      <c r="CX180" s="859">
        <v>0</v>
      </c>
      <c r="CY180" s="858">
        <v>0</v>
      </c>
      <c r="CZ180" s="859">
        <v>0</v>
      </c>
      <c r="DA180" s="858">
        <v>0</v>
      </c>
      <c r="DB180" s="859">
        <v>0</v>
      </c>
      <c r="DC180" s="858">
        <v>0</v>
      </c>
      <c r="DD180" s="859">
        <v>0</v>
      </c>
      <c r="DE180" s="858">
        <v>0</v>
      </c>
      <c r="DF180" s="859">
        <v>0</v>
      </c>
      <c r="DG180" s="858">
        <v>0</v>
      </c>
      <c r="DH180" s="859">
        <v>0</v>
      </c>
      <c r="DI180" s="858">
        <v>0</v>
      </c>
      <c r="DJ180" s="859">
        <v>0</v>
      </c>
      <c r="DK180" s="858">
        <v>0</v>
      </c>
      <c r="DL180" s="859">
        <v>0</v>
      </c>
      <c r="DM180" s="858">
        <v>0</v>
      </c>
      <c r="DN180" s="859">
        <v>0</v>
      </c>
      <c r="DO180" s="858">
        <v>0</v>
      </c>
      <c r="DP180" s="859">
        <v>0</v>
      </c>
      <c r="DQ180" s="860">
        <v>0</v>
      </c>
      <c r="DR180" s="815"/>
      <c r="DS180" s="1147"/>
      <c r="DT180" s="815"/>
      <c r="DU180" s="1149"/>
    </row>
    <row r="181" spans="1:125" outlineLevel="1">
      <c r="A181" s="813" t="str">
        <f t="shared" si="2"/>
        <v>168Social Benchmarking Local Program</v>
      </c>
      <c r="C181" s="842">
        <v>168</v>
      </c>
      <c r="D181" s="861" t="s">
        <v>127</v>
      </c>
      <c r="E181" s="844">
        <v>2016</v>
      </c>
      <c r="G181" s="863">
        <v>0</v>
      </c>
      <c r="H181" s="846">
        <v>0</v>
      </c>
      <c r="I181" s="847">
        <v>0</v>
      </c>
      <c r="J181" s="846">
        <v>0</v>
      </c>
      <c r="K181" s="847">
        <v>0</v>
      </c>
      <c r="L181" s="846">
        <v>0</v>
      </c>
      <c r="M181" s="847">
        <v>0</v>
      </c>
      <c r="N181" s="846">
        <v>0</v>
      </c>
      <c r="O181" s="847">
        <v>0</v>
      </c>
      <c r="P181" s="846">
        <v>0</v>
      </c>
      <c r="Q181" s="847">
        <v>0</v>
      </c>
      <c r="R181" s="846">
        <v>0</v>
      </c>
      <c r="S181" s="847">
        <v>0</v>
      </c>
      <c r="T181" s="846">
        <v>0</v>
      </c>
      <c r="U181" s="847">
        <v>0</v>
      </c>
      <c r="V181" s="846">
        <v>0</v>
      </c>
      <c r="W181" s="847">
        <v>0</v>
      </c>
      <c r="X181" s="846">
        <v>0</v>
      </c>
      <c r="Y181" s="847">
        <v>0</v>
      </c>
      <c r="Z181" s="846">
        <v>0</v>
      </c>
      <c r="AA181" s="847">
        <v>0</v>
      </c>
      <c r="AB181" s="846">
        <v>0</v>
      </c>
      <c r="AC181" s="847">
        <v>0</v>
      </c>
      <c r="AD181" s="846">
        <v>0</v>
      </c>
      <c r="AE181" s="847">
        <v>0</v>
      </c>
      <c r="AF181" s="848">
        <v>0</v>
      </c>
      <c r="AG181" s="815"/>
      <c r="AH181" s="1155"/>
      <c r="AI181" s="815"/>
      <c r="AJ181" s="863">
        <v>0</v>
      </c>
      <c r="AK181" s="846">
        <v>0</v>
      </c>
      <c r="AL181" s="847">
        <v>0</v>
      </c>
      <c r="AM181" s="846">
        <v>0</v>
      </c>
      <c r="AN181" s="847">
        <v>0</v>
      </c>
      <c r="AO181" s="846">
        <v>0</v>
      </c>
      <c r="AP181" s="847">
        <v>0</v>
      </c>
      <c r="AQ181" s="846">
        <v>0</v>
      </c>
      <c r="AR181" s="847">
        <v>0</v>
      </c>
      <c r="AS181" s="846">
        <v>0</v>
      </c>
      <c r="AT181" s="847">
        <v>0</v>
      </c>
      <c r="AU181" s="846">
        <v>0</v>
      </c>
      <c r="AV181" s="847">
        <v>0</v>
      </c>
      <c r="AW181" s="846">
        <v>0</v>
      </c>
      <c r="AX181" s="847">
        <v>0</v>
      </c>
      <c r="AY181" s="846">
        <v>0</v>
      </c>
      <c r="AZ181" s="847">
        <v>0</v>
      </c>
      <c r="BA181" s="846">
        <v>0</v>
      </c>
      <c r="BB181" s="847">
        <v>0</v>
      </c>
      <c r="BC181" s="846">
        <v>0</v>
      </c>
      <c r="BD181" s="847">
        <v>0</v>
      </c>
      <c r="BE181" s="846">
        <v>0</v>
      </c>
      <c r="BF181" s="847">
        <v>0</v>
      </c>
      <c r="BG181" s="846">
        <v>0</v>
      </c>
      <c r="BH181" s="847">
        <v>0</v>
      </c>
      <c r="BI181" s="848">
        <v>0</v>
      </c>
      <c r="BJ181" s="815"/>
      <c r="BK181" s="1157"/>
      <c r="BL181" s="815"/>
      <c r="BM181" s="1143"/>
      <c r="BN181" s="815"/>
      <c r="BO181" s="863">
        <v>0</v>
      </c>
      <c r="BP181" s="846">
        <v>0</v>
      </c>
      <c r="BQ181" s="847">
        <v>0</v>
      </c>
      <c r="BR181" s="846">
        <v>0</v>
      </c>
      <c r="BS181" s="847">
        <v>0</v>
      </c>
      <c r="BT181" s="846">
        <v>0</v>
      </c>
      <c r="BU181" s="847">
        <v>0</v>
      </c>
      <c r="BV181" s="846">
        <v>0</v>
      </c>
      <c r="BW181" s="847">
        <v>0</v>
      </c>
      <c r="BX181" s="846">
        <v>0</v>
      </c>
      <c r="BY181" s="847">
        <v>0</v>
      </c>
      <c r="BZ181" s="846">
        <v>0</v>
      </c>
      <c r="CA181" s="847">
        <v>0</v>
      </c>
      <c r="CB181" s="846">
        <v>0</v>
      </c>
      <c r="CC181" s="847">
        <v>0</v>
      </c>
      <c r="CD181" s="846">
        <v>0</v>
      </c>
      <c r="CE181" s="847">
        <v>0</v>
      </c>
      <c r="CF181" s="846">
        <v>0</v>
      </c>
      <c r="CG181" s="847">
        <v>0</v>
      </c>
      <c r="CH181" s="846">
        <v>0</v>
      </c>
      <c r="CI181" s="847">
        <v>0</v>
      </c>
      <c r="CJ181" s="846">
        <v>0</v>
      </c>
      <c r="CK181" s="847">
        <v>0</v>
      </c>
      <c r="CL181" s="846">
        <v>0</v>
      </c>
      <c r="CM181" s="847">
        <v>0</v>
      </c>
      <c r="CN181" s="848">
        <v>0</v>
      </c>
      <c r="CO181" s="815"/>
      <c r="CP181" s="1145"/>
      <c r="CQ181" s="815"/>
      <c r="CR181" s="863">
        <v>0</v>
      </c>
      <c r="CS181" s="846">
        <v>0</v>
      </c>
      <c r="CT181" s="847">
        <v>0</v>
      </c>
      <c r="CU181" s="846">
        <v>0</v>
      </c>
      <c r="CV181" s="847">
        <v>0</v>
      </c>
      <c r="CW181" s="846">
        <v>0</v>
      </c>
      <c r="CX181" s="847">
        <v>0</v>
      </c>
      <c r="CY181" s="846">
        <v>0</v>
      </c>
      <c r="CZ181" s="847">
        <v>0</v>
      </c>
      <c r="DA181" s="846">
        <v>0</v>
      </c>
      <c r="DB181" s="847">
        <v>0</v>
      </c>
      <c r="DC181" s="846">
        <v>0</v>
      </c>
      <c r="DD181" s="847">
        <v>0</v>
      </c>
      <c r="DE181" s="846">
        <v>0</v>
      </c>
      <c r="DF181" s="847">
        <v>0</v>
      </c>
      <c r="DG181" s="846">
        <v>0</v>
      </c>
      <c r="DH181" s="847">
        <v>0</v>
      </c>
      <c r="DI181" s="846">
        <v>0</v>
      </c>
      <c r="DJ181" s="847">
        <v>0</v>
      </c>
      <c r="DK181" s="846">
        <v>0</v>
      </c>
      <c r="DL181" s="847">
        <v>0</v>
      </c>
      <c r="DM181" s="846">
        <v>0</v>
      </c>
      <c r="DN181" s="847">
        <v>0</v>
      </c>
      <c r="DO181" s="846">
        <v>0</v>
      </c>
      <c r="DP181" s="847">
        <v>0</v>
      </c>
      <c r="DQ181" s="848">
        <v>0</v>
      </c>
      <c r="DR181" s="815"/>
      <c r="DS181" s="1147"/>
      <c r="DT181" s="815"/>
      <c r="DU181" s="1149"/>
    </row>
    <row r="182" spans="1:125" outlineLevel="1">
      <c r="A182" s="813" t="str">
        <f t="shared" si="2"/>
        <v>169THESL Swimming Pool Efficiency Local Program</v>
      </c>
      <c r="C182" s="893">
        <v>169</v>
      </c>
      <c r="D182" s="894" t="s">
        <v>1178</v>
      </c>
      <c r="E182" s="895">
        <v>2016</v>
      </c>
      <c r="G182" s="896">
        <v>0</v>
      </c>
      <c r="H182" s="966">
        <v>0</v>
      </c>
      <c r="I182" s="965">
        <v>0</v>
      </c>
      <c r="J182" s="966">
        <v>0</v>
      </c>
      <c r="K182" s="965">
        <v>0</v>
      </c>
      <c r="L182" s="966">
        <v>0</v>
      </c>
      <c r="M182" s="965">
        <v>0</v>
      </c>
      <c r="N182" s="966">
        <v>0</v>
      </c>
      <c r="O182" s="965">
        <v>0</v>
      </c>
      <c r="P182" s="966">
        <v>0</v>
      </c>
      <c r="Q182" s="965">
        <v>0</v>
      </c>
      <c r="R182" s="966">
        <v>0</v>
      </c>
      <c r="S182" s="965">
        <v>0</v>
      </c>
      <c r="T182" s="966">
        <v>0</v>
      </c>
      <c r="U182" s="965">
        <v>0</v>
      </c>
      <c r="V182" s="966">
        <v>0</v>
      </c>
      <c r="W182" s="965">
        <v>0</v>
      </c>
      <c r="X182" s="966">
        <v>0</v>
      </c>
      <c r="Y182" s="965">
        <v>0</v>
      </c>
      <c r="Z182" s="966">
        <v>0</v>
      </c>
      <c r="AA182" s="965">
        <v>0</v>
      </c>
      <c r="AB182" s="966">
        <v>0</v>
      </c>
      <c r="AC182" s="965">
        <v>0</v>
      </c>
      <c r="AD182" s="966">
        <v>0</v>
      </c>
      <c r="AE182" s="965">
        <v>0</v>
      </c>
      <c r="AF182" s="967">
        <v>0</v>
      </c>
      <c r="AG182" s="815"/>
      <c r="AH182" s="1155"/>
      <c r="AI182" s="815"/>
      <c r="AJ182" s="896">
        <v>0</v>
      </c>
      <c r="AK182" s="966">
        <v>0</v>
      </c>
      <c r="AL182" s="965">
        <v>0</v>
      </c>
      <c r="AM182" s="966">
        <v>0</v>
      </c>
      <c r="AN182" s="965">
        <v>0</v>
      </c>
      <c r="AO182" s="966">
        <v>0</v>
      </c>
      <c r="AP182" s="965">
        <v>0</v>
      </c>
      <c r="AQ182" s="966">
        <v>0</v>
      </c>
      <c r="AR182" s="965">
        <v>0</v>
      </c>
      <c r="AS182" s="966">
        <v>0</v>
      </c>
      <c r="AT182" s="965">
        <v>0</v>
      </c>
      <c r="AU182" s="966">
        <v>0</v>
      </c>
      <c r="AV182" s="965">
        <v>0</v>
      </c>
      <c r="AW182" s="966">
        <v>0</v>
      </c>
      <c r="AX182" s="965">
        <v>0</v>
      </c>
      <c r="AY182" s="966">
        <v>0</v>
      </c>
      <c r="AZ182" s="965">
        <v>0</v>
      </c>
      <c r="BA182" s="966">
        <v>0</v>
      </c>
      <c r="BB182" s="965">
        <v>0</v>
      </c>
      <c r="BC182" s="966">
        <v>0</v>
      </c>
      <c r="BD182" s="965">
        <v>0</v>
      </c>
      <c r="BE182" s="966">
        <v>0</v>
      </c>
      <c r="BF182" s="965">
        <v>0</v>
      </c>
      <c r="BG182" s="966">
        <v>0</v>
      </c>
      <c r="BH182" s="965">
        <v>0</v>
      </c>
      <c r="BI182" s="967">
        <v>0</v>
      </c>
      <c r="BJ182" s="815"/>
      <c r="BK182" s="1157"/>
      <c r="BL182" s="815"/>
      <c r="BM182" s="1143"/>
      <c r="BN182" s="815"/>
      <c r="BO182" s="896">
        <v>0</v>
      </c>
      <c r="BP182" s="966">
        <v>0</v>
      </c>
      <c r="BQ182" s="965">
        <v>0</v>
      </c>
      <c r="BR182" s="966">
        <v>0</v>
      </c>
      <c r="BS182" s="965">
        <v>0</v>
      </c>
      <c r="BT182" s="966">
        <v>0</v>
      </c>
      <c r="BU182" s="965">
        <v>0</v>
      </c>
      <c r="BV182" s="966">
        <v>0</v>
      </c>
      <c r="BW182" s="965">
        <v>0</v>
      </c>
      <c r="BX182" s="966">
        <v>0</v>
      </c>
      <c r="BY182" s="965">
        <v>0</v>
      </c>
      <c r="BZ182" s="966">
        <v>0</v>
      </c>
      <c r="CA182" s="965">
        <v>0</v>
      </c>
      <c r="CB182" s="966">
        <v>0</v>
      </c>
      <c r="CC182" s="965">
        <v>0</v>
      </c>
      <c r="CD182" s="966">
        <v>0</v>
      </c>
      <c r="CE182" s="965">
        <v>0</v>
      </c>
      <c r="CF182" s="966">
        <v>0</v>
      </c>
      <c r="CG182" s="965">
        <v>0</v>
      </c>
      <c r="CH182" s="966">
        <v>0</v>
      </c>
      <c r="CI182" s="965">
        <v>0</v>
      </c>
      <c r="CJ182" s="966">
        <v>0</v>
      </c>
      <c r="CK182" s="965">
        <v>0</v>
      </c>
      <c r="CL182" s="966">
        <v>0</v>
      </c>
      <c r="CM182" s="965">
        <v>0</v>
      </c>
      <c r="CN182" s="967">
        <v>0</v>
      </c>
      <c r="CO182" s="815"/>
      <c r="CP182" s="1145"/>
      <c r="CQ182" s="815"/>
      <c r="CR182" s="896">
        <v>0</v>
      </c>
      <c r="CS182" s="966">
        <v>0</v>
      </c>
      <c r="CT182" s="965">
        <v>0</v>
      </c>
      <c r="CU182" s="966">
        <v>0</v>
      </c>
      <c r="CV182" s="965">
        <v>0</v>
      </c>
      <c r="CW182" s="966">
        <v>0</v>
      </c>
      <c r="CX182" s="965">
        <v>0</v>
      </c>
      <c r="CY182" s="966">
        <v>0</v>
      </c>
      <c r="CZ182" s="965">
        <v>0</v>
      </c>
      <c r="DA182" s="966">
        <v>0</v>
      </c>
      <c r="DB182" s="965">
        <v>0</v>
      </c>
      <c r="DC182" s="966">
        <v>0</v>
      </c>
      <c r="DD182" s="965">
        <v>0</v>
      </c>
      <c r="DE182" s="966">
        <v>0</v>
      </c>
      <c r="DF182" s="965">
        <v>0</v>
      </c>
      <c r="DG182" s="966">
        <v>0</v>
      </c>
      <c r="DH182" s="965">
        <v>0</v>
      </c>
      <c r="DI182" s="966">
        <v>0</v>
      </c>
      <c r="DJ182" s="965">
        <v>0</v>
      </c>
      <c r="DK182" s="966">
        <v>0</v>
      </c>
      <c r="DL182" s="965">
        <v>0</v>
      </c>
      <c r="DM182" s="966">
        <v>0</v>
      </c>
      <c r="DN182" s="965">
        <v>0</v>
      </c>
      <c r="DO182" s="966">
        <v>0</v>
      </c>
      <c r="DP182" s="965">
        <v>0</v>
      </c>
      <c r="DQ182" s="967">
        <v>0</v>
      </c>
      <c r="DR182" s="815"/>
      <c r="DS182" s="1147"/>
      <c r="DT182" s="815"/>
      <c r="DU182" s="1149"/>
    </row>
    <row r="183" spans="1:125" outlineLevel="1">
      <c r="A183" s="813" t="str">
        <f t="shared" si="2"/>
        <v>170Air Source Heat Pump for Residential Water Heating Pilot Program</v>
      </c>
      <c r="C183" s="900">
        <v>170</v>
      </c>
      <c r="D183" s="901" t="s">
        <v>1179</v>
      </c>
      <c r="E183" s="902">
        <v>2016</v>
      </c>
      <c r="G183" s="903">
        <v>0</v>
      </c>
      <c r="H183" s="971">
        <v>0</v>
      </c>
      <c r="I183" s="970">
        <v>0</v>
      </c>
      <c r="J183" s="971">
        <v>0</v>
      </c>
      <c r="K183" s="970">
        <v>0</v>
      </c>
      <c r="L183" s="971">
        <v>0</v>
      </c>
      <c r="M183" s="970">
        <v>0</v>
      </c>
      <c r="N183" s="971">
        <v>0</v>
      </c>
      <c r="O183" s="970">
        <v>0</v>
      </c>
      <c r="P183" s="971">
        <v>0</v>
      </c>
      <c r="Q183" s="970">
        <v>0</v>
      </c>
      <c r="R183" s="971">
        <v>0</v>
      </c>
      <c r="S183" s="970">
        <v>0</v>
      </c>
      <c r="T183" s="971">
        <v>0</v>
      </c>
      <c r="U183" s="970">
        <v>0</v>
      </c>
      <c r="V183" s="971">
        <v>0</v>
      </c>
      <c r="W183" s="970">
        <v>0</v>
      </c>
      <c r="X183" s="971">
        <v>0</v>
      </c>
      <c r="Y183" s="970">
        <v>0</v>
      </c>
      <c r="Z183" s="971">
        <v>0</v>
      </c>
      <c r="AA183" s="970">
        <v>0</v>
      </c>
      <c r="AB183" s="971">
        <v>0</v>
      </c>
      <c r="AC183" s="970">
        <v>0</v>
      </c>
      <c r="AD183" s="971">
        <v>0</v>
      </c>
      <c r="AE183" s="970">
        <v>0</v>
      </c>
      <c r="AF183" s="972">
        <v>0</v>
      </c>
      <c r="AG183" s="815"/>
      <c r="AH183" s="1155"/>
      <c r="AI183" s="815"/>
      <c r="AJ183" s="903">
        <v>0</v>
      </c>
      <c r="AK183" s="971">
        <v>0</v>
      </c>
      <c r="AL183" s="970">
        <v>0</v>
      </c>
      <c r="AM183" s="971">
        <v>0</v>
      </c>
      <c r="AN183" s="970">
        <v>0</v>
      </c>
      <c r="AO183" s="971">
        <v>0</v>
      </c>
      <c r="AP183" s="970">
        <v>0</v>
      </c>
      <c r="AQ183" s="971">
        <v>0</v>
      </c>
      <c r="AR183" s="970">
        <v>0</v>
      </c>
      <c r="AS183" s="971">
        <v>0</v>
      </c>
      <c r="AT183" s="970">
        <v>0</v>
      </c>
      <c r="AU183" s="971">
        <v>0</v>
      </c>
      <c r="AV183" s="970">
        <v>0</v>
      </c>
      <c r="AW183" s="971">
        <v>0</v>
      </c>
      <c r="AX183" s="970">
        <v>0</v>
      </c>
      <c r="AY183" s="971">
        <v>0</v>
      </c>
      <c r="AZ183" s="970">
        <v>0</v>
      </c>
      <c r="BA183" s="971">
        <v>0</v>
      </c>
      <c r="BB183" s="970">
        <v>0</v>
      </c>
      <c r="BC183" s="971">
        <v>0</v>
      </c>
      <c r="BD183" s="970">
        <v>0</v>
      </c>
      <c r="BE183" s="971">
        <v>0</v>
      </c>
      <c r="BF183" s="970">
        <v>0</v>
      </c>
      <c r="BG183" s="971">
        <v>0</v>
      </c>
      <c r="BH183" s="970">
        <v>0</v>
      </c>
      <c r="BI183" s="972">
        <v>0</v>
      </c>
      <c r="BJ183" s="815"/>
      <c r="BK183" s="1157"/>
      <c r="BL183" s="815"/>
      <c r="BM183" s="1143"/>
      <c r="BN183" s="815"/>
      <c r="BO183" s="903">
        <v>0</v>
      </c>
      <c r="BP183" s="971">
        <v>0</v>
      </c>
      <c r="BQ183" s="970">
        <v>0</v>
      </c>
      <c r="BR183" s="971">
        <v>0</v>
      </c>
      <c r="BS183" s="970">
        <v>0</v>
      </c>
      <c r="BT183" s="971">
        <v>0</v>
      </c>
      <c r="BU183" s="970">
        <v>0</v>
      </c>
      <c r="BV183" s="971">
        <v>0</v>
      </c>
      <c r="BW183" s="970">
        <v>0</v>
      </c>
      <c r="BX183" s="971">
        <v>0</v>
      </c>
      <c r="BY183" s="970">
        <v>0</v>
      </c>
      <c r="BZ183" s="971">
        <v>0</v>
      </c>
      <c r="CA183" s="970">
        <v>0</v>
      </c>
      <c r="CB183" s="971">
        <v>0</v>
      </c>
      <c r="CC183" s="970">
        <v>0</v>
      </c>
      <c r="CD183" s="971">
        <v>0</v>
      </c>
      <c r="CE183" s="970">
        <v>0</v>
      </c>
      <c r="CF183" s="971">
        <v>0</v>
      </c>
      <c r="CG183" s="970">
        <v>0</v>
      </c>
      <c r="CH183" s="971">
        <v>0</v>
      </c>
      <c r="CI183" s="970">
        <v>0</v>
      </c>
      <c r="CJ183" s="971">
        <v>0</v>
      </c>
      <c r="CK183" s="970">
        <v>0</v>
      </c>
      <c r="CL183" s="971">
        <v>0</v>
      </c>
      <c r="CM183" s="970">
        <v>0</v>
      </c>
      <c r="CN183" s="972">
        <v>0</v>
      </c>
      <c r="CO183" s="815"/>
      <c r="CP183" s="1145"/>
      <c r="CQ183" s="815"/>
      <c r="CR183" s="903">
        <v>0</v>
      </c>
      <c r="CS183" s="971">
        <v>0</v>
      </c>
      <c r="CT183" s="970">
        <v>0</v>
      </c>
      <c r="CU183" s="971">
        <v>0</v>
      </c>
      <c r="CV183" s="970">
        <v>0</v>
      </c>
      <c r="CW183" s="971">
        <v>0</v>
      </c>
      <c r="CX183" s="970">
        <v>0</v>
      </c>
      <c r="CY183" s="971">
        <v>0</v>
      </c>
      <c r="CZ183" s="970">
        <v>0</v>
      </c>
      <c r="DA183" s="971">
        <v>0</v>
      </c>
      <c r="DB183" s="970">
        <v>0</v>
      </c>
      <c r="DC183" s="971">
        <v>0</v>
      </c>
      <c r="DD183" s="970">
        <v>0</v>
      </c>
      <c r="DE183" s="971">
        <v>0</v>
      </c>
      <c r="DF183" s="970">
        <v>0</v>
      </c>
      <c r="DG183" s="971">
        <v>0</v>
      </c>
      <c r="DH183" s="970">
        <v>0</v>
      </c>
      <c r="DI183" s="971">
        <v>0</v>
      </c>
      <c r="DJ183" s="970">
        <v>0</v>
      </c>
      <c r="DK183" s="971">
        <v>0</v>
      </c>
      <c r="DL183" s="970">
        <v>0</v>
      </c>
      <c r="DM183" s="971">
        <v>0</v>
      </c>
      <c r="DN183" s="970">
        <v>0</v>
      </c>
      <c r="DO183" s="971">
        <v>0</v>
      </c>
      <c r="DP183" s="970">
        <v>0</v>
      </c>
      <c r="DQ183" s="972">
        <v>0</v>
      </c>
      <c r="DR183" s="815"/>
      <c r="DS183" s="1147"/>
      <c r="DT183" s="815"/>
      <c r="DU183" s="1149"/>
    </row>
    <row r="184" spans="1:125" outlineLevel="1">
      <c r="A184" s="813" t="str">
        <f t="shared" si="2"/>
        <v>171Building Optimization Pilot Program</v>
      </c>
      <c r="C184" s="849">
        <v>171</v>
      </c>
      <c r="D184" s="862" t="s">
        <v>1180</v>
      </c>
      <c r="E184" s="851">
        <v>2016</v>
      </c>
      <c r="G184" s="852">
        <v>0</v>
      </c>
      <c r="H184" s="858">
        <v>0</v>
      </c>
      <c r="I184" s="859">
        <v>0</v>
      </c>
      <c r="J184" s="858">
        <v>0</v>
      </c>
      <c r="K184" s="859">
        <v>0</v>
      </c>
      <c r="L184" s="858">
        <v>0</v>
      </c>
      <c r="M184" s="859">
        <v>0</v>
      </c>
      <c r="N184" s="858">
        <v>0</v>
      </c>
      <c r="O184" s="859">
        <v>0</v>
      </c>
      <c r="P184" s="858">
        <v>0</v>
      </c>
      <c r="Q184" s="859">
        <v>0</v>
      </c>
      <c r="R184" s="858">
        <v>0</v>
      </c>
      <c r="S184" s="859">
        <v>0</v>
      </c>
      <c r="T184" s="858">
        <v>0</v>
      </c>
      <c r="U184" s="859">
        <v>0</v>
      </c>
      <c r="V184" s="858">
        <v>0</v>
      </c>
      <c r="W184" s="859">
        <v>0</v>
      </c>
      <c r="X184" s="858">
        <v>0</v>
      </c>
      <c r="Y184" s="859">
        <v>0</v>
      </c>
      <c r="Z184" s="858">
        <v>0</v>
      </c>
      <c r="AA184" s="859">
        <v>0</v>
      </c>
      <c r="AB184" s="858">
        <v>0</v>
      </c>
      <c r="AC184" s="859">
        <v>0</v>
      </c>
      <c r="AD184" s="858">
        <v>0</v>
      </c>
      <c r="AE184" s="859">
        <v>0</v>
      </c>
      <c r="AF184" s="860">
        <v>0</v>
      </c>
      <c r="AG184" s="815"/>
      <c r="AH184" s="1155"/>
      <c r="AI184" s="815"/>
      <c r="AJ184" s="852">
        <v>0</v>
      </c>
      <c r="AK184" s="858">
        <v>0</v>
      </c>
      <c r="AL184" s="859">
        <v>0</v>
      </c>
      <c r="AM184" s="858">
        <v>0</v>
      </c>
      <c r="AN184" s="859">
        <v>0</v>
      </c>
      <c r="AO184" s="858">
        <v>0</v>
      </c>
      <c r="AP184" s="859">
        <v>0</v>
      </c>
      <c r="AQ184" s="858">
        <v>0</v>
      </c>
      <c r="AR184" s="859">
        <v>0</v>
      </c>
      <c r="AS184" s="858">
        <v>0</v>
      </c>
      <c r="AT184" s="859">
        <v>0</v>
      </c>
      <c r="AU184" s="858">
        <v>0</v>
      </c>
      <c r="AV184" s="859">
        <v>0</v>
      </c>
      <c r="AW184" s="858">
        <v>0</v>
      </c>
      <c r="AX184" s="859">
        <v>0</v>
      </c>
      <c r="AY184" s="858">
        <v>0</v>
      </c>
      <c r="AZ184" s="859">
        <v>0</v>
      </c>
      <c r="BA184" s="858">
        <v>0</v>
      </c>
      <c r="BB184" s="859">
        <v>0</v>
      </c>
      <c r="BC184" s="858">
        <v>0</v>
      </c>
      <c r="BD184" s="859">
        <v>0</v>
      </c>
      <c r="BE184" s="858">
        <v>0</v>
      </c>
      <c r="BF184" s="859">
        <v>0</v>
      </c>
      <c r="BG184" s="858">
        <v>0</v>
      </c>
      <c r="BH184" s="859">
        <v>0</v>
      </c>
      <c r="BI184" s="860">
        <v>0</v>
      </c>
      <c r="BJ184" s="815"/>
      <c r="BK184" s="1157"/>
      <c r="BL184" s="815"/>
      <c r="BM184" s="1143"/>
      <c r="BN184" s="815"/>
      <c r="BO184" s="852">
        <v>0</v>
      </c>
      <c r="BP184" s="858">
        <v>0</v>
      </c>
      <c r="BQ184" s="859">
        <v>0</v>
      </c>
      <c r="BR184" s="858">
        <v>0</v>
      </c>
      <c r="BS184" s="859">
        <v>0</v>
      </c>
      <c r="BT184" s="858">
        <v>0</v>
      </c>
      <c r="BU184" s="859">
        <v>0</v>
      </c>
      <c r="BV184" s="858">
        <v>0</v>
      </c>
      <c r="BW184" s="859">
        <v>0</v>
      </c>
      <c r="BX184" s="858">
        <v>0</v>
      </c>
      <c r="BY184" s="859">
        <v>0</v>
      </c>
      <c r="BZ184" s="858">
        <v>0</v>
      </c>
      <c r="CA184" s="859">
        <v>0</v>
      </c>
      <c r="CB184" s="858">
        <v>0</v>
      </c>
      <c r="CC184" s="859">
        <v>0</v>
      </c>
      <c r="CD184" s="858">
        <v>0</v>
      </c>
      <c r="CE184" s="859">
        <v>0</v>
      </c>
      <c r="CF184" s="858">
        <v>0</v>
      </c>
      <c r="CG184" s="859">
        <v>0</v>
      </c>
      <c r="CH184" s="858">
        <v>0</v>
      </c>
      <c r="CI184" s="859">
        <v>0</v>
      </c>
      <c r="CJ184" s="858">
        <v>0</v>
      </c>
      <c r="CK184" s="859">
        <v>0</v>
      </c>
      <c r="CL184" s="858">
        <v>0</v>
      </c>
      <c r="CM184" s="859">
        <v>0</v>
      </c>
      <c r="CN184" s="860">
        <v>0</v>
      </c>
      <c r="CO184" s="815"/>
      <c r="CP184" s="1145"/>
      <c r="CQ184" s="815"/>
      <c r="CR184" s="852">
        <v>0</v>
      </c>
      <c r="CS184" s="858">
        <v>0</v>
      </c>
      <c r="CT184" s="859">
        <v>0</v>
      </c>
      <c r="CU184" s="858">
        <v>0</v>
      </c>
      <c r="CV184" s="859">
        <v>0</v>
      </c>
      <c r="CW184" s="858">
        <v>0</v>
      </c>
      <c r="CX184" s="859">
        <v>0</v>
      </c>
      <c r="CY184" s="858">
        <v>0</v>
      </c>
      <c r="CZ184" s="859">
        <v>0</v>
      </c>
      <c r="DA184" s="858">
        <v>0</v>
      </c>
      <c r="DB184" s="859">
        <v>0</v>
      </c>
      <c r="DC184" s="858">
        <v>0</v>
      </c>
      <c r="DD184" s="859">
        <v>0</v>
      </c>
      <c r="DE184" s="858">
        <v>0</v>
      </c>
      <c r="DF184" s="859">
        <v>0</v>
      </c>
      <c r="DG184" s="858">
        <v>0</v>
      </c>
      <c r="DH184" s="859">
        <v>0</v>
      </c>
      <c r="DI184" s="858">
        <v>0</v>
      </c>
      <c r="DJ184" s="859">
        <v>0</v>
      </c>
      <c r="DK184" s="858">
        <v>0</v>
      </c>
      <c r="DL184" s="859">
        <v>0</v>
      </c>
      <c r="DM184" s="858">
        <v>0</v>
      </c>
      <c r="DN184" s="859">
        <v>0</v>
      </c>
      <c r="DO184" s="858">
        <v>0</v>
      </c>
      <c r="DP184" s="859">
        <v>0</v>
      </c>
      <c r="DQ184" s="860">
        <v>0</v>
      </c>
      <c r="DR184" s="815"/>
      <c r="DS184" s="1147"/>
      <c r="DT184" s="815"/>
      <c r="DU184" s="1149"/>
    </row>
    <row r="185" spans="1:125" outlineLevel="1">
      <c r="A185" s="813" t="str">
        <f t="shared" si="2"/>
        <v>172Conservation Voltage Regulation Leveraging AMI Data Pilot Program</v>
      </c>
      <c r="C185" s="842">
        <v>172</v>
      </c>
      <c r="D185" s="861" t="s">
        <v>1181</v>
      </c>
      <c r="E185" s="844">
        <v>2016</v>
      </c>
      <c r="G185" s="863">
        <v>0</v>
      </c>
      <c r="H185" s="846">
        <v>0</v>
      </c>
      <c r="I185" s="847">
        <v>0</v>
      </c>
      <c r="J185" s="846">
        <v>0</v>
      </c>
      <c r="K185" s="847">
        <v>0</v>
      </c>
      <c r="L185" s="846">
        <v>0</v>
      </c>
      <c r="M185" s="847">
        <v>0</v>
      </c>
      <c r="N185" s="846">
        <v>0</v>
      </c>
      <c r="O185" s="847">
        <v>0</v>
      </c>
      <c r="P185" s="846">
        <v>0</v>
      </c>
      <c r="Q185" s="847">
        <v>0</v>
      </c>
      <c r="R185" s="846">
        <v>0</v>
      </c>
      <c r="S185" s="847">
        <v>0</v>
      </c>
      <c r="T185" s="846">
        <v>0</v>
      </c>
      <c r="U185" s="847">
        <v>0</v>
      </c>
      <c r="V185" s="846">
        <v>0</v>
      </c>
      <c r="W185" s="847">
        <v>0</v>
      </c>
      <c r="X185" s="846">
        <v>0</v>
      </c>
      <c r="Y185" s="847">
        <v>0</v>
      </c>
      <c r="Z185" s="846">
        <v>0</v>
      </c>
      <c r="AA185" s="847">
        <v>0</v>
      </c>
      <c r="AB185" s="846">
        <v>0</v>
      </c>
      <c r="AC185" s="847">
        <v>0</v>
      </c>
      <c r="AD185" s="846">
        <v>0</v>
      </c>
      <c r="AE185" s="847">
        <v>0</v>
      </c>
      <c r="AF185" s="848">
        <v>0</v>
      </c>
      <c r="AG185" s="815"/>
      <c r="AH185" s="1155"/>
      <c r="AI185" s="815"/>
      <c r="AJ185" s="863">
        <v>0</v>
      </c>
      <c r="AK185" s="846">
        <v>0</v>
      </c>
      <c r="AL185" s="847">
        <v>0</v>
      </c>
      <c r="AM185" s="846">
        <v>0</v>
      </c>
      <c r="AN185" s="847">
        <v>0</v>
      </c>
      <c r="AO185" s="846">
        <v>0</v>
      </c>
      <c r="AP185" s="847">
        <v>0</v>
      </c>
      <c r="AQ185" s="846">
        <v>0</v>
      </c>
      <c r="AR185" s="847">
        <v>0</v>
      </c>
      <c r="AS185" s="846">
        <v>0</v>
      </c>
      <c r="AT185" s="847">
        <v>0</v>
      </c>
      <c r="AU185" s="846">
        <v>0</v>
      </c>
      <c r="AV185" s="847">
        <v>0</v>
      </c>
      <c r="AW185" s="846">
        <v>0</v>
      </c>
      <c r="AX185" s="847">
        <v>0</v>
      </c>
      <c r="AY185" s="846">
        <v>0</v>
      </c>
      <c r="AZ185" s="847">
        <v>0</v>
      </c>
      <c r="BA185" s="846">
        <v>0</v>
      </c>
      <c r="BB185" s="847">
        <v>0</v>
      </c>
      <c r="BC185" s="846">
        <v>0</v>
      </c>
      <c r="BD185" s="847">
        <v>0</v>
      </c>
      <c r="BE185" s="846">
        <v>0</v>
      </c>
      <c r="BF185" s="847">
        <v>0</v>
      </c>
      <c r="BG185" s="846">
        <v>0</v>
      </c>
      <c r="BH185" s="847">
        <v>0</v>
      </c>
      <c r="BI185" s="848">
        <v>0</v>
      </c>
      <c r="BJ185" s="815"/>
      <c r="BK185" s="1157"/>
      <c r="BL185" s="815"/>
      <c r="BM185" s="1143"/>
      <c r="BN185" s="815"/>
      <c r="BO185" s="863">
        <v>0</v>
      </c>
      <c r="BP185" s="846">
        <v>0</v>
      </c>
      <c r="BQ185" s="847">
        <v>0</v>
      </c>
      <c r="BR185" s="846">
        <v>0</v>
      </c>
      <c r="BS185" s="847">
        <v>0</v>
      </c>
      <c r="BT185" s="846">
        <v>0</v>
      </c>
      <c r="BU185" s="847">
        <v>0</v>
      </c>
      <c r="BV185" s="846">
        <v>0</v>
      </c>
      <c r="BW185" s="847">
        <v>0</v>
      </c>
      <c r="BX185" s="846">
        <v>0</v>
      </c>
      <c r="BY185" s="847">
        <v>0</v>
      </c>
      <c r="BZ185" s="846">
        <v>0</v>
      </c>
      <c r="CA185" s="847">
        <v>0</v>
      </c>
      <c r="CB185" s="846">
        <v>0</v>
      </c>
      <c r="CC185" s="847">
        <v>0</v>
      </c>
      <c r="CD185" s="846">
        <v>0</v>
      </c>
      <c r="CE185" s="847">
        <v>0</v>
      </c>
      <c r="CF185" s="846">
        <v>0</v>
      </c>
      <c r="CG185" s="847">
        <v>0</v>
      </c>
      <c r="CH185" s="846">
        <v>0</v>
      </c>
      <c r="CI185" s="847">
        <v>0</v>
      </c>
      <c r="CJ185" s="846">
        <v>0</v>
      </c>
      <c r="CK185" s="847">
        <v>0</v>
      </c>
      <c r="CL185" s="846">
        <v>0</v>
      </c>
      <c r="CM185" s="847">
        <v>0</v>
      </c>
      <c r="CN185" s="848">
        <v>0</v>
      </c>
      <c r="CO185" s="815"/>
      <c r="CP185" s="1145"/>
      <c r="CQ185" s="815"/>
      <c r="CR185" s="863">
        <v>0</v>
      </c>
      <c r="CS185" s="846">
        <v>0</v>
      </c>
      <c r="CT185" s="847">
        <v>0</v>
      </c>
      <c r="CU185" s="846">
        <v>0</v>
      </c>
      <c r="CV185" s="847">
        <v>0</v>
      </c>
      <c r="CW185" s="846">
        <v>0</v>
      </c>
      <c r="CX185" s="847">
        <v>0</v>
      </c>
      <c r="CY185" s="846">
        <v>0</v>
      </c>
      <c r="CZ185" s="847">
        <v>0</v>
      </c>
      <c r="DA185" s="846">
        <v>0</v>
      </c>
      <c r="DB185" s="847">
        <v>0</v>
      </c>
      <c r="DC185" s="846">
        <v>0</v>
      </c>
      <c r="DD185" s="847">
        <v>0</v>
      </c>
      <c r="DE185" s="846">
        <v>0</v>
      </c>
      <c r="DF185" s="847">
        <v>0</v>
      </c>
      <c r="DG185" s="846">
        <v>0</v>
      </c>
      <c r="DH185" s="847">
        <v>0</v>
      </c>
      <c r="DI185" s="846">
        <v>0</v>
      </c>
      <c r="DJ185" s="847">
        <v>0</v>
      </c>
      <c r="DK185" s="846">
        <v>0</v>
      </c>
      <c r="DL185" s="847">
        <v>0</v>
      </c>
      <c r="DM185" s="846">
        <v>0</v>
      </c>
      <c r="DN185" s="847">
        <v>0</v>
      </c>
      <c r="DO185" s="846">
        <v>0</v>
      </c>
      <c r="DP185" s="847">
        <v>0</v>
      </c>
      <c r="DQ185" s="848">
        <v>0</v>
      </c>
      <c r="DR185" s="815"/>
      <c r="DS185" s="1147"/>
      <c r="DT185" s="815"/>
      <c r="DU185" s="1149"/>
    </row>
    <row r="186" spans="1:125" outlineLevel="1">
      <c r="A186" s="813" t="str">
        <f t="shared" si="2"/>
        <v>173Demand Control Kitchen Ventilation Pilot Program</v>
      </c>
      <c r="C186" s="849">
        <v>173</v>
      </c>
      <c r="D186" s="862" t="s">
        <v>1182</v>
      </c>
      <c r="E186" s="851">
        <v>2016</v>
      </c>
      <c r="G186" s="852">
        <v>0</v>
      </c>
      <c r="H186" s="858">
        <v>0</v>
      </c>
      <c r="I186" s="859">
        <v>0</v>
      </c>
      <c r="J186" s="858">
        <v>0</v>
      </c>
      <c r="K186" s="859">
        <v>0</v>
      </c>
      <c r="L186" s="858">
        <v>0</v>
      </c>
      <c r="M186" s="859">
        <v>0</v>
      </c>
      <c r="N186" s="858">
        <v>0</v>
      </c>
      <c r="O186" s="859">
        <v>0</v>
      </c>
      <c r="P186" s="858">
        <v>0</v>
      </c>
      <c r="Q186" s="859">
        <v>0</v>
      </c>
      <c r="R186" s="858">
        <v>0</v>
      </c>
      <c r="S186" s="859">
        <v>0</v>
      </c>
      <c r="T186" s="858">
        <v>0</v>
      </c>
      <c r="U186" s="859">
        <v>0</v>
      </c>
      <c r="V186" s="858">
        <v>0</v>
      </c>
      <c r="W186" s="859">
        <v>0</v>
      </c>
      <c r="X186" s="858">
        <v>0</v>
      </c>
      <c r="Y186" s="859">
        <v>0</v>
      </c>
      <c r="Z186" s="858">
        <v>0</v>
      </c>
      <c r="AA186" s="859">
        <v>0</v>
      </c>
      <c r="AB186" s="858">
        <v>0</v>
      </c>
      <c r="AC186" s="859">
        <v>0</v>
      </c>
      <c r="AD186" s="858">
        <v>0</v>
      </c>
      <c r="AE186" s="859">
        <v>0</v>
      </c>
      <c r="AF186" s="860">
        <v>0</v>
      </c>
      <c r="AG186" s="815"/>
      <c r="AH186" s="1155"/>
      <c r="AI186" s="815"/>
      <c r="AJ186" s="852">
        <v>0</v>
      </c>
      <c r="AK186" s="858">
        <v>0</v>
      </c>
      <c r="AL186" s="859">
        <v>0</v>
      </c>
      <c r="AM186" s="858">
        <v>0</v>
      </c>
      <c r="AN186" s="859">
        <v>0</v>
      </c>
      <c r="AO186" s="858">
        <v>0</v>
      </c>
      <c r="AP186" s="859">
        <v>0</v>
      </c>
      <c r="AQ186" s="858">
        <v>0</v>
      </c>
      <c r="AR186" s="859">
        <v>0</v>
      </c>
      <c r="AS186" s="858">
        <v>0</v>
      </c>
      <c r="AT186" s="859">
        <v>0</v>
      </c>
      <c r="AU186" s="858">
        <v>0</v>
      </c>
      <c r="AV186" s="859">
        <v>0</v>
      </c>
      <c r="AW186" s="858">
        <v>0</v>
      </c>
      <c r="AX186" s="859">
        <v>0</v>
      </c>
      <c r="AY186" s="858">
        <v>0</v>
      </c>
      <c r="AZ186" s="859">
        <v>0</v>
      </c>
      <c r="BA186" s="858">
        <v>0</v>
      </c>
      <c r="BB186" s="859">
        <v>0</v>
      </c>
      <c r="BC186" s="858">
        <v>0</v>
      </c>
      <c r="BD186" s="859">
        <v>0</v>
      </c>
      <c r="BE186" s="858">
        <v>0</v>
      </c>
      <c r="BF186" s="859">
        <v>0</v>
      </c>
      <c r="BG186" s="858">
        <v>0</v>
      </c>
      <c r="BH186" s="859">
        <v>0</v>
      </c>
      <c r="BI186" s="860">
        <v>0</v>
      </c>
      <c r="BJ186" s="815"/>
      <c r="BK186" s="1157"/>
      <c r="BL186" s="815"/>
      <c r="BM186" s="1143"/>
      <c r="BN186" s="815"/>
      <c r="BO186" s="852">
        <v>0</v>
      </c>
      <c r="BP186" s="858">
        <v>0</v>
      </c>
      <c r="BQ186" s="859">
        <v>0</v>
      </c>
      <c r="BR186" s="858">
        <v>0</v>
      </c>
      <c r="BS186" s="859">
        <v>0</v>
      </c>
      <c r="BT186" s="858">
        <v>0</v>
      </c>
      <c r="BU186" s="859">
        <v>0</v>
      </c>
      <c r="BV186" s="858">
        <v>0</v>
      </c>
      <c r="BW186" s="859">
        <v>0</v>
      </c>
      <c r="BX186" s="858">
        <v>0</v>
      </c>
      <c r="BY186" s="859">
        <v>0</v>
      </c>
      <c r="BZ186" s="858">
        <v>0</v>
      </c>
      <c r="CA186" s="859">
        <v>0</v>
      </c>
      <c r="CB186" s="858">
        <v>0</v>
      </c>
      <c r="CC186" s="859">
        <v>0</v>
      </c>
      <c r="CD186" s="858">
        <v>0</v>
      </c>
      <c r="CE186" s="859">
        <v>0</v>
      </c>
      <c r="CF186" s="858">
        <v>0</v>
      </c>
      <c r="CG186" s="859">
        <v>0</v>
      </c>
      <c r="CH186" s="858">
        <v>0</v>
      </c>
      <c r="CI186" s="859">
        <v>0</v>
      </c>
      <c r="CJ186" s="858">
        <v>0</v>
      </c>
      <c r="CK186" s="859">
        <v>0</v>
      </c>
      <c r="CL186" s="858">
        <v>0</v>
      </c>
      <c r="CM186" s="859">
        <v>0</v>
      </c>
      <c r="CN186" s="860">
        <v>0</v>
      </c>
      <c r="CO186" s="815"/>
      <c r="CP186" s="1145"/>
      <c r="CQ186" s="815"/>
      <c r="CR186" s="852">
        <v>0</v>
      </c>
      <c r="CS186" s="858">
        <v>0</v>
      </c>
      <c r="CT186" s="859">
        <v>0</v>
      </c>
      <c r="CU186" s="858">
        <v>0</v>
      </c>
      <c r="CV186" s="859">
        <v>0</v>
      </c>
      <c r="CW186" s="858">
        <v>0</v>
      </c>
      <c r="CX186" s="859">
        <v>0</v>
      </c>
      <c r="CY186" s="858">
        <v>0</v>
      </c>
      <c r="CZ186" s="859">
        <v>0</v>
      </c>
      <c r="DA186" s="858">
        <v>0</v>
      </c>
      <c r="DB186" s="859">
        <v>0</v>
      </c>
      <c r="DC186" s="858">
        <v>0</v>
      </c>
      <c r="DD186" s="859">
        <v>0</v>
      </c>
      <c r="DE186" s="858">
        <v>0</v>
      </c>
      <c r="DF186" s="859">
        <v>0</v>
      </c>
      <c r="DG186" s="858">
        <v>0</v>
      </c>
      <c r="DH186" s="859">
        <v>0</v>
      </c>
      <c r="DI186" s="858">
        <v>0</v>
      </c>
      <c r="DJ186" s="859">
        <v>0</v>
      </c>
      <c r="DK186" s="858">
        <v>0</v>
      </c>
      <c r="DL186" s="859">
        <v>0</v>
      </c>
      <c r="DM186" s="858">
        <v>0</v>
      </c>
      <c r="DN186" s="859">
        <v>0</v>
      </c>
      <c r="DO186" s="858">
        <v>0</v>
      </c>
      <c r="DP186" s="859">
        <v>0</v>
      </c>
      <c r="DQ186" s="860">
        <v>0</v>
      </c>
      <c r="DR186" s="815"/>
      <c r="DS186" s="1147"/>
      <c r="DT186" s="815"/>
      <c r="DU186" s="1149"/>
    </row>
    <row r="187" spans="1:125" outlineLevel="1">
      <c r="A187" s="813" t="str">
        <f t="shared" si="2"/>
        <v>174Direct Install - Hydronic Pilot Program</v>
      </c>
      <c r="C187" s="842">
        <v>174</v>
      </c>
      <c r="D187" s="861" t="s">
        <v>1183</v>
      </c>
      <c r="E187" s="844">
        <v>2016</v>
      </c>
      <c r="G187" s="863">
        <v>0</v>
      </c>
      <c r="H187" s="846">
        <v>0</v>
      </c>
      <c r="I187" s="847">
        <v>0</v>
      </c>
      <c r="J187" s="846">
        <v>0</v>
      </c>
      <c r="K187" s="847">
        <v>0</v>
      </c>
      <c r="L187" s="846">
        <v>0</v>
      </c>
      <c r="M187" s="847">
        <v>0</v>
      </c>
      <c r="N187" s="846">
        <v>0</v>
      </c>
      <c r="O187" s="847">
        <v>0</v>
      </c>
      <c r="P187" s="846">
        <v>0</v>
      </c>
      <c r="Q187" s="847">
        <v>0</v>
      </c>
      <c r="R187" s="846">
        <v>0</v>
      </c>
      <c r="S187" s="847">
        <v>0</v>
      </c>
      <c r="T187" s="846">
        <v>0</v>
      </c>
      <c r="U187" s="847">
        <v>0</v>
      </c>
      <c r="V187" s="846">
        <v>0</v>
      </c>
      <c r="W187" s="847">
        <v>0</v>
      </c>
      <c r="X187" s="846">
        <v>0</v>
      </c>
      <c r="Y187" s="847">
        <v>0</v>
      </c>
      <c r="Z187" s="846">
        <v>0</v>
      </c>
      <c r="AA187" s="847">
        <v>0</v>
      </c>
      <c r="AB187" s="846">
        <v>0</v>
      </c>
      <c r="AC187" s="847">
        <v>0</v>
      </c>
      <c r="AD187" s="846">
        <v>0</v>
      </c>
      <c r="AE187" s="847">
        <v>0</v>
      </c>
      <c r="AF187" s="848">
        <v>0</v>
      </c>
      <c r="AG187" s="815"/>
      <c r="AH187" s="1155"/>
      <c r="AI187" s="815"/>
      <c r="AJ187" s="863">
        <v>0</v>
      </c>
      <c r="AK187" s="846">
        <v>0</v>
      </c>
      <c r="AL187" s="847">
        <v>0</v>
      </c>
      <c r="AM187" s="846">
        <v>0</v>
      </c>
      <c r="AN187" s="847">
        <v>0</v>
      </c>
      <c r="AO187" s="846">
        <v>0</v>
      </c>
      <c r="AP187" s="847">
        <v>0</v>
      </c>
      <c r="AQ187" s="846">
        <v>0</v>
      </c>
      <c r="AR187" s="847">
        <v>0</v>
      </c>
      <c r="AS187" s="846">
        <v>0</v>
      </c>
      <c r="AT187" s="847">
        <v>0</v>
      </c>
      <c r="AU187" s="846">
        <v>0</v>
      </c>
      <c r="AV187" s="847">
        <v>0</v>
      </c>
      <c r="AW187" s="846">
        <v>0</v>
      </c>
      <c r="AX187" s="847">
        <v>0</v>
      </c>
      <c r="AY187" s="846">
        <v>0</v>
      </c>
      <c r="AZ187" s="847">
        <v>0</v>
      </c>
      <c r="BA187" s="846">
        <v>0</v>
      </c>
      <c r="BB187" s="847">
        <v>0</v>
      </c>
      <c r="BC187" s="846">
        <v>0</v>
      </c>
      <c r="BD187" s="847">
        <v>0</v>
      </c>
      <c r="BE187" s="846">
        <v>0</v>
      </c>
      <c r="BF187" s="847">
        <v>0</v>
      </c>
      <c r="BG187" s="846">
        <v>0</v>
      </c>
      <c r="BH187" s="847">
        <v>0</v>
      </c>
      <c r="BI187" s="848">
        <v>0</v>
      </c>
      <c r="BJ187" s="815"/>
      <c r="BK187" s="1157"/>
      <c r="BL187" s="815"/>
      <c r="BM187" s="1143"/>
      <c r="BN187" s="815"/>
      <c r="BO187" s="863">
        <v>0</v>
      </c>
      <c r="BP187" s="846">
        <v>0</v>
      </c>
      <c r="BQ187" s="847">
        <v>0</v>
      </c>
      <c r="BR187" s="846">
        <v>0</v>
      </c>
      <c r="BS187" s="847">
        <v>0</v>
      </c>
      <c r="BT187" s="846">
        <v>0</v>
      </c>
      <c r="BU187" s="847">
        <v>0</v>
      </c>
      <c r="BV187" s="846">
        <v>0</v>
      </c>
      <c r="BW187" s="847">
        <v>0</v>
      </c>
      <c r="BX187" s="846">
        <v>0</v>
      </c>
      <c r="BY187" s="847">
        <v>0</v>
      </c>
      <c r="BZ187" s="846">
        <v>0</v>
      </c>
      <c r="CA187" s="847">
        <v>0</v>
      </c>
      <c r="CB187" s="846">
        <v>0</v>
      </c>
      <c r="CC187" s="847">
        <v>0</v>
      </c>
      <c r="CD187" s="846">
        <v>0</v>
      </c>
      <c r="CE187" s="847">
        <v>0</v>
      </c>
      <c r="CF187" s="846">
        <v>0</v>
      </c>
      <c r="CG187" s="847">
        <v>0</v>
      </c>
      <c r="CH187" s="846">
        <v>0</v>
      </c>
      <c r="CI187" s="847">
        <v>0</v>
      </c>
      <c r="CJ187" s="846">
        <v>0</v>
      </c>
      <c r="CK187" s="847">
        <v>0</v>
      </c>
      <c r="CL187" s="846">
        <v>0</v>
      </c>
      <c r="CM187" s="847">
        <v>0</v>
      </c>
      <c r="CN187" s="848">
        <v>0</v>
      </c>
      <c r="CO187" s="815"/>
      <c r="CP187" s="1145"/>
      <c r="CQ187" s="815"/>
      <c r="CR187" s="863">
        <v>0</v>
      </c>
      <c r="CS187" s="846">
        <v>0</v>
      </c>
      <c r="CT187" s="847">
        <v>0</v>
      </c>
      <c r="CU187" s="846">
        <v>0</v>
      </c>
      <c r="CV187" s="847">
        <v>0</v>
      </c>
      <c r="CW187" s="846">
        <v>0</v>
      </c>
      <c r="CX187" s="847">
        <v>0</v>
      </c>
      <c r="CY187" s="846">
        <v>0</v>
      </c>
      <c r="CZ187" s="847">
        <v>0</v>
      </c>
      <c r="DA187" s="846">
        <v>0</v>
      </c>
      <c r="DB187" s="847">
        <v>0</v>
      </c>
      <c r="DC187" s="846">
        <v>0</v>
      </c>
      <c r="DD187" s="847">
        <v>0</v>
      </c>
      <c r="DE187" s="846">
        <v>0</v>
      </c>
      <c r="DF187" s="847">
        <v>0</v>
      </c>
      <c r="DG187" s="846">
        <v>0</v>
      </c>
      <c r="DH187" s="847">
        <v>0</v>
      </c>
      <c r="DI187" s="846">
        <v>0</v>
      </c>
      <c r="DJ187" s="847">
        <v>0</v>
      </c>
      <c r="DK187" s="846">
        <v>0</v>
      </c>
      <c r="DL187" s="847">
        <v>0</v>
      </c>
      <c r="DM187" s="846">
        <v>0</v>
      </c>
      <c r="DN187" s="847">
        <v>0</v>
      </c>
      <c r="DO187" s="846">
        <v>0</v>
      </c>
      <c r="DP187" s="847">
        <v>0</v>
      </c>
      <c r="DQ187" s="848">
        <v>0</v>
      </c>
      <c r="DR187" s="815"/>
      <c r="DS187" s="1147"/>
      <c r="DT187" s="815"/>
      <c r="DU187" s="1149"/>
    </row>
    <row r="188" spans="1:125" outlineLevel="1">
      <c r="A188" s="813" t="str">
        <f t="shared" si="2"/>
        <v>175Direct Install - RTU Controls Pilot Program</v>
      </c>
      <c r="C188" s="849">
        <v>175</v>
      </c>
      <c r="D188" s="862" t="s">
        <v>1184</v>
      </c>
      <c r="E188" s="851">
        <v>2016</v>
      </c>
      <c r="G188" s="852">
        <v>0</v>
      </c>
      <c r="H188" s="858">
        <v>0</v>
      </c>
      <c r="I188" s="859">
        <v>0</v>
      </c>
      <c r="J188" s="858">
        <v>0</v>
      </c>
      <c r="K188" s="859">
        <v>0</v>
      </c>
      <c r="L188" s="858">
        <v>0</v>
      </c>
      <c r="M188" s="859">
        <v>0</v>
      </c>
      <c r="N188" s="858">
        <v>0</v>
      </c>
      <c r="O188" s="859">
        <v>0</v>
      </c>
      <c r="P188" s="858">
        <v>0</v>
      </c>
      <c r="Q188" s="859">
        <v>0</v>
      </c>
      <c r="R188" s="858">
        <v>0</v>
      </c>
      <c r="S188" s="859">
        <v>0</v>
      </c>
      <c r="T188" s="858">
        <v>0</v>
      </c>
      <c r="U188" s="859">
        <v>0</v>
      </c>
      <c r="V188" s="858">
        <v>0</v>
      </c>
      <c r="W188" s="859">
        <v>0</v>
      </c>
      <c r="X188" s="858">
        <v>0</v>
      </c>
      <c r="Y188" s="859">
        <v>0</v>
      </c>
      <c r="Z188" s="858">
        <v>0</v>
      </c>
      <c r="AA188" s="859">
        <v>0</v>
      </c>
      <c r="AB188" s="858">
        <v>0</v>
      </c>
      <c r="AC188" s="859">
        <v>0</v>
      </c>
      <c r="AD188" s="858">
        <v>0</v>
      </c>
      <c r="AE188" s="859">
        <v>0</v>
      </c>
      <c r="AF188" s="860">
        <v>0</v>
      </c>
      <c r="AG188" s="815"/>
      <c r="AH188" s="1155"/>
      <c r="AI188" s="815"/>
      <c r="AJ188" s="852">
        <v>0</v>
      </c>
      <c r="AK188" s="858">
        <v>0</v>
      </c>
      <c r="AL188" s="859">
        <v>0</v>
      </c>
      <c r="AM188" s="858">
        <v>0</v>
      </c>
      <c r="AN188" s="859">
        <v>0</v>
      </c>
      <c r="AO188" s="858">
        <v>0</v>
      </c>
      <c r="AP188" s="859">
        <v>0</v>
      </c>
      <c r="AQ188" s="858">
        <v>0</v>
      </c>
      <c r="AR188" s="859">
        <v>0</v>
      </c>
      <c r="AS188" s="858">
        <v>0</v>
      </c>
      <c r="AT188" s="859">
        <v>0</v>
      </c>
      <c r="AU188" s="858">
        <v>0</v>
      </c>
      <c r="AV188" s="859">
        <v>0</v>
      </c>
      <c r="AW188" s="858">
        <v>0</v>
      </c>
      <c r="AX188" s="859">
        <v>0</v>
      </c>
      <c r="AY188" s="858">
        <v>0</v>
      </c>
      <c r="AZ188" s="859">
        <v>0</v>
      </c>
      <c r="BA188" s="858">
        <v>0</v>
      </c>
      <c r="BB188" s="859">
        <v>0</v>
      </c>
      <c r="BC188" s="858">
        <v>0</v>
      </c>
      <c r="BD188" s="859">
        <v>0</v>
      </c>
      <c r="BE188" s="858">
        <v>0</v>
      </c>
      <c r="BF188" s="859">
        <v>0</v>
      </c>
      <c r="BG188" s="858">
        <v>0</v>
      </c>
      <c r="BH188" s="859">
        <v>0</v>
      </c>
      <c r="BI188" s="860">
        <v>0</v>
      </c>
      <c r="BJ188" s="815"/>
      <c r="BK188" s="1157"/>
      <c r="BL188" s="815"/>
      <c r="BM188" s="1143"/>
      <c r="BN188" s="815"/>
      <c r="BO188" s="852">
        <v>0</v>
      </c>
      <c r="BP188" s="858">
        <v>0</v>
      </c>
      <c r="BQ188" s="859">
        <v>0</v>
      </c>
      <c r="BR188" s="858">
        <v>0</v>
      </c>
      <c r="BS188" s="859">
        <v>0</v>
      </c>
      <c r="BT188" s="858">
        <v>0</v>
      </c>
      <c r="BU188" s="859">
        <v>0</v>
      </c>
      <c r="BV188" s="858">
        <v>0</v>
      </c>
      <c r="BW188" s="859">
        <v>0</v>
      </c>
      <c r="BX188" s="858">
        <v>0</v>
      </c>
      <c r="BY188" s="859">
        <v>0</v>
      </c>
      <c r="BZ188" s="858">
        <v>0</v>
      </c>
      <c r="CA188" s="859">
        <v>0</v>
      </c>
      <c r="CB188" s="858">
        <v>0</v>
      </c>
      <c r="CC188" s="859">
        <v>0</v>
      </c>
      <c r="CD188" s="858">
        <v>0</v>
      </c>
      <c r="CE188" s="859">
        <v>0</v>
      </c>
      <c r="CF188" s="858">
        <v>0</v>
      </c>
      <c r="CG188" s="859">
        <v>0</v>
      </c>
      <c r="CH188" s="858">
        <v>0</v>
      </c>
      <c r="CI188" s="859">
        <v>0</v>
      </c>
      <c r="CJ188" s="858">
        <v>0</v>
      </c>
      <c r="CK188" s="859">
        <v>0</v>
      </c>
      <c r="CL188" s="858">
        <v>0</v>
      </c>
      <c r="CM188" s="859">
        <v>0</v>
      </c>
      <c r="CN188" s="860">
        <v>0</v>
      </c>
      <c r="CO188" s="815"/>
      <c r="CP188" s="1145"/>
      <c r="CQ188" s="815"/>
      <c r="CR188" s="852">
        <v>0</v>
      </c>
      <c r="CS188" s="858">
        <v>0</v>
      </c>
      <c r="CT188" s="859">
        <v>0</v>
      </c>
      <c r="CU188" s="858">
        <v>0</v>
      </c>
      <c r="CV188" s="859">
        <v>0</v>
      </c>
      <c r="CW188" s="858">
        <v>0</v>
      </c>
      <c r="CX188" s="859">
        <v>0</v>
      </c>
      <c r="CY188" s="858">
        <v>0</v>
      </c>
      <c r="CZ188" s="859">
        <v>0</v>
      </c>
      <c r="DA188" s="858">
        <v>0</v>
      </c>
      <c r="DB188" s="859">
        <v>0</v>
      </c>
      <c r="DC188" s="858">
        <v>0</v>
      </c>
      <c r="DD188" s="859">
        <v>0</v>
      </c>
      <c r="DE188" s="858">
        <v>0</v>
      </c>
      <c r="DF188" s="859">
        <v>0</v>
      </c>
      <c r="DG188" s="858">
        <v>0</v>
      </c>
      <c r="DH188" s="859">
        <v>0</v>
      </c>
      <c r="DI188" s="858">
        <v>0</v>
      </c>
      <c r="DJ188" s="859">
        <v>0</v>
      </c>
      <c r="DK188" s="858">
        <v>0</v>
      </c>
      <c r="DL188" s="859">
        <v>0</v>
      </c>
      <c r="DM188" s="858">
        <v>0</v>
      </c>
      <c r="DN188" s="859">
        <v>0</v>
      </c>
      <c r="DO188" s="858">
        <v>0</v>
      </c>
      <c r="DP188" s="859">
        <v>0</v>
      </c>
      <c r="DQ188" s="860">
        <v>0</v>
      </c>
      <c r="DR188" s="815"/>
      <c r="DS188" s="1147"/>
      <c r="DT188" s="815"/>
      <c r="DU188" s="1149"/>
    </row>
    <row r="189" spans="1:125" outlineLevel="1">
      <c r="A189" s="813" t="str">
        <f t="shared" si="2"/>
        <v>176Electronically Commutated Furnace Motor Pilot Program</v>
      </c>
      <c r="C189" s="842">
        <v>176</v>
      </c>
      <c r="D189" s="861" t="s">
        <v>1185</v>
      </c>
      <c r="E189" s="844">
        <v>2016</v>
      </c>
      <c r="G189" s="863">
        <v>0</v>
      </c>
      <c r="H189" s="846">
        <v>0</v>
      </c>
      <c r="I189" s="847">
        <v>0</v>
      </c>
      <c r="J189" s="846">
        <v>0</v>
      </c>
      <c r="K189" s="847">
        <v>0</v>
      </c>
      <c r="L189" s="846">
        <v>0</v>
      </c>
      <c r="M189" s="847">
        <v>0</v>
      </c>
      <c r="N189" s="846">
        <v>0</v>
      </c>
      <c r="O189" s="847">
        <v>0</v>
      </c>
      <c r="P189" s="846">
        <v>0</v>
      </c>
      <c r="Q189" s="847">
        <v>0</v>
      </c>
      <c r="R189" s="846">
        <v>0</v>
      </c>
      <c r="S189" s="847">
        <v>0</v>
      </c>
      <c r="T189" s="846">
        <v>0</v>
      </c>
      <c r="U189" s="847">
        <v>0</v>
      </c>
      <c r="V189" s="846">
        <v>0</v>
      </c>
      <c r="W189" s="847">
        <v>0</v>
      </c>
      <c r="X189" s="846">
        <v>0</v>
      </c>
      <c r="Y189" s="847">
        <v>0</v>
      </c>
      <c r="Z189" s="846">
        <v>0</v>
      </c>
      <c r="AA189" s="847">
        <v>0</v>
      </c>
      <c r="AB189" s="846">
        <v>0</v>
      </c>
      <c r="AC189" s="847">
        <v>0</v>
      </c>
      <c r="AD189" s="846">
        <v>0</v>
      </c>
      <c r="AE189" s="847">
        <v>0</v>
      </c>
      <c r="AF189" s="848">
        <v>0</v>
      </c>
      <c r="AG189" s="815"/>
      <c r="AH189" s="1155"/>
      <c r="AI189" s="815"/>
      <c r="AJ189" s="863">
        <v>0</v>
      </c>
      <c r="AK189" s="846">
        <v>0</v>
      </c>
      <c r="AL189" s="847">
        <v>0</v>
      </c>
      <c r="AM189" s="846">
        <v>0</v>
      </c>
      <c r="AN189" s="847">
        <v>0</v>
      </c>
      <c r="AO189" s="846">
        <v>0</v>
      </c>
      <c r="AP189" s="847">
        <v>0</v>
      </c>
      <c r="AQ189" s="846">
        <v>0</v>
      </c>
      <c r="AR189" s="847">
        <v>0</v>
      </c>
      <c r="AS189" s="846">
        <v>0</v>
      </c>
      <c r="AT189" s="847">
        <v>0</v>
      </c>
      <c r="AU189" s="846">
        <v>0</v>
      </c>
      <c r="AV189" s="847">
        <v>0</v>
      </c>
      <c r="AW189" s="846">
        <v>0</v>
      </c>
      <c r="AX189" s="847">
        <v>0</v>
      </c>
      <c r="AY189" s="846">
        <v>0</v>
      </c>
      <c r="AZ189" s="847">
        <v>0</v>
      </c>
      <c r="BA189" s="846">
        <v>0</v>
      </c>
      <c r="BB189" s="847">
        <v>0</v>
      </c>
      <c r="BC189" s="846">
        <v>0</v>
      </c>
      <c r="BD189" s="847">
        <v>0</v>
      </c>
      <c r="BE189" s="846">
        <v>0</v>
      </c>
      <c r="BF189" s="847">
        <v>0</v>
      </c>
      <c r="BG189" s="846">
        <v>0</v>
      </c>
      <c r="BH189" s="847">
        <v>0</v>
      </c>
      <c r="BI189" s="848">
        <v>0</v>
      </c>
      <c r="BJ189" s="815"/>
      <c r="BK189" s="1157"/>
      <c r="BL189" s="815"/>
      <c r="BM189" s="1143"/>
      <c r="BN189" s="815"/>
      <c r="BO189" s="863">
        <v>0</v>
      </c>
      <c r="BP189" s="846">
        <v>0</v>
      </c>
      <c r="BQ189" s="847">
        <v>0</v>
      </c>
      <c r="BR189" s="846">
        <v>0</v>
      </c>
      <c r="BS189" s="847">
        <v>0</v>
      </c>
      <c r="BT189" s="846">
        <v>0</v>
      </c>
      <c r="BU189" s="847">
        <v>0</v>
      </c>
      <c r="BV189" s="846">
        <v>0</v>
      </c>
      <c r="BW189" s="847">
        <v>0</v>
      </c>
      <c r="BX189" s="846">
        <v>0</v>
      </c>
      <c r="BY189" s="847">
        <v>0</v>
      </c>
      <c r="BZ189" s="846">
        <v>0</v>
      </c>
      <c r="CA189" s="847">
        <v>0</v>
      </c>
      <c r="CB189" s="846">
        <v>0</v>
      </c>
      <c r="CC189" s="847">
        <v>0</v>
      </c>
      <c r="CD189" s="846">
        <v>0</v>
      </c>
      <c r="CE189" s="847">
        <v>0</v>
      </c>
      <c r="CF189" s="846">
        <v>0</v>
      </c>
      <c r="CG189" s="847">
        <v>0</v>
      </c>
      <c r="CH189" s="846">
        <v>0</v>
      </c>
      <c r="CI189" s="847">
        <v>0</v>
      </c>
      <c r="CJ189" s="846">
        <v>0</v>
      </c>
      <c r="CK189" s="847">
        <v>0</v>
      </c>
      <c r="CL189" s="846">
        <v>0</v>
      </c>
      <c r="CM189" s="847">
        <v>0</v>
      </c>
      <c r="CN189" s="848">
        <v>0</v>
      </c>
      <c r="CO189" s="815"/>
      <c r="CP189" s="1145"/>
      <c r="CQ189" s="815"/>
      <c r="CR189" s="863">
        <v>0</v>
      </c>
      <c r="CS189" s="846">
        <v>0</v>
      </c>
      <c r="CT189" s="847">
        <v>0</v>
      </c>
      <c r="CU189" s="846">
        <v>0</v>
      </c>
      <c r="CV189" s="847">
        <v>0</v>
      </c>
      <c r="CW189" s="846">
        <v>0</v>
      </c>
      <c r="CX189" s="847">
        <v>0</v>
      </c>
      <c r="CY189" s="846">
        <v>0</v>
      </c>
      <c r="CZ189" s="847">
        <v>0</v>
      </c>
      <c r="DA189" s="846">
        <v>0</v>
      </c>
      <c r="DB189" s="847">
        <v>0</v>
      </c>
      <c r="DC189" s="846">
        <v>0</v>
      </c>
      <c r="DD189" s="847">
        <v>0</v>
      </c>
      <c r="DE189" s="846">
        <v>0</v>
      </c>
      <c r="DF189" s="847">
        <v>0</v>
      </c>
      <c r="DG189" s="846">
        <v>0</v>
      </c>
      <c r="DH189" s="847">
        <v>0</v>
      </c>
      <c r="DI189" s="846">
        <v>0</v>
      </c>
      <c r="DJ189" s="847">
        <v>0</v>
      </c>
      <c r="DK189" s="846">
        <v>0</v>
      </c>
      <c r="DL189" s="847">
        <v>0</v>
      </c>
      <c r="DM189" s="846">
        <v>0</v>
      </c>
      <c r="DN189" s="847">
        <v>0</v>
      </c>
      <c r="DO189" s="846">
        <v>0</v>
      </c>
      <c r="DP189" s="847">
        <v>0</v>
      </c>
      <c r="DQ189" s="848">
        <v>0</v>
      </c>
      <c r="DR189" s="815"/>
      <c r="DS189" s="1147"/>
      <c r="DT189" s="815"/>
      <c r="DU189" s="1149"/>
    </row>
    <row r="190" spans="1:125" outlineLevel="1">
      <c r="A190" s="813" t="str">
        <f t="shared" si="2"/>
        <v>177Electronics Takeback Pilot Program</v>
      </c>
      <c r="C190" s="849">
        <v>177</v>
      </c>
      <c r="D190" s="862" t="s">
        <v>1186</v>
      </c>
      <c r="E190" s="851">
        <v>2016</v>
      </c>
      <c r="G190" s="852">
        <v>0</v>
      </c>
      <c r="H190" s="858">
        <v>0</v>
      </c>
      <c r="I190" s="859">
        <v>0</v>
      </c>
      <c r="J190" s="858">
        <v>0</v>
      </c>
      <c r="K190" s="859">
        <v>0</v>
      </c>
      <c r="L190" s="858">
        <v>0</v>
      </c>
      <c r="M190" s="859">
        <v>0</v>
      </c>
      <c r="N190" s="858">
        <v>0</v>
      </c>
      <c r="O190" s="859">
        <v>0</v>
      </c>
      <c r="P190" s="858">
        <v>0</v>
      </c>
      <c r="Q190" s="859">
        <v>0</v>
      </c>
      <c r="R190" s="858">
        <v>0</v>
      </c>
      <c r="S190" s="859">
        <v>0</v>
      </c>
      <c r="T190" s="858">
        <v>0</v>
      </c>
      <c r="U190" s="859">
        <v>0</v>
      </c>
      <c r="V190" s="858">
        <v>0</v>
      </c>
      <c r="W190" s="859">
        <v>0</v>
      </c>
      <c r="X190" s="858">
        <v>0</v>
      </c>
      <c r="Y190" s="859">
        <v>0</v>
      </c>
      <c r="Z190" s="858">
        <v>0</v>
      </c>
      <c r="AA190" s="859">
        <v>0</v>
      </c>
      <c r="AB190" s="858">
        <v>0</v>
      </c>
      <c r="AC190" s="859">
        <v>0</v>
      </c>
      <c r="AD190" s="858">
        <v>0</v>
      </c>
      <c r="AE190" s="859">
        <v>0</v>
      </c>
      <c r="AF190" s="860">
        <v>0</v>
      </c>
      <c r="AG190" s="815"/>
      <c r="AH190" s="1155"/>
      <c r="AI190" s="815"/>
      <c r="AJ190" s="852">
        <v>0</v>
      </c>
      <c r="AK190" s="858">
        <v>0</v>
      </c>
      <c r="AL190" s="859">
        <v>0</v>
      </c>
      <c r="AM190" s="858">
        <v>0</v>
      </c>
      <c r="AN190" s="859">
        <v>0</v>
      </c>
      <c r="AO190" s="858">
        <v>0</v>
      </c>
      <c r="AP190" s="859">
        <v>0</v>
      </c>
      <c r="AQ190" s="858">
        <v>0</v>
      </c>
      <c r="AR190" s="859">
        <v>0</v>
      </c>
      <c r="AS190" s="858">
        <v>0</v>
      </c>
      <c r="AT190" s="859">
        <v>0</v>
      </c>
      <c r="AU190" s="858">
        <v>0</v>
      </c>
      <c r="AV190" s="859">
        <v>0</v>
      </c>
      <c r="AW190" s="858">
        <v>0</v>
      </c>
      <c r="AX190" s="859">
        <v>0</v>
      </c>
      <c r="AY190" s="858">
        <v>0</v>
      </c>
      <c r="AZ190" s="859">
        <v>0</v>
      </c>
      <c r="BA190" s="858">
        <v>0</v>
      </c>
      <c r="BB190" s="859">
        <v>0</v>
      </c>
      <c r="BC190" s="858">
        <v>0</v>
      </c>
      <c r="BD190" s="859">
        <v>0</v>
      </c>
      <c r="BE190" s="858">
        <v>0</v>
      </c>
      <c r="BF190" s="859">
        <v>0</v>
      </c>
      <c r="BG190" s="858">
        <v>0</v>
      </c>
      <c r="BH190" s="859">
        <v>0</v>
      </c>
      <c r="BI190" s="860">
        <v>0</v>
      </c>
      <c r="BJ190" s="815"/>
      <c r="BK190" s="1157"/>
      <c r="BL190" s="815"/>
      <c r="BM190" s="1143"/>
      <c r="BN190" s="815"/>
      <c r="BO190" s="852">
        <v>0</v>
      </c>
      <c r="BP190" s="858">
        <v>0</v>
      </c>
      <c r="BQ190" s="859">
        <v>0</v>
      </c>
      <c r="BR190" s="858">
        <v>0</v>
      </c>
      <c r="BS190" s="859">
        <v>0</v>
      </c>
      <c r="BT190" s="858">
        <v>0</v>
      </c>
      <c r="BU190" s="859">
        <v>0</v>
      </c>
      <c r="BV190" s="858">
        <v>0</v>
      </c>
      <c r="BW190" s="859">
        <v>0</v>
      </c>
      <c r="BX190" s="858">
        <v>0</v>
      </c>
      <c r="BY190" s="859">
        <v>0</v>
      </c>
      <c r="BZ190" s="858">
        <v>0</v>
      </c>
      <c r="CA190" s="859">
        <v>0</v>
      </c>
      <c r="CB190" s="858">
        <v>0</v>
      </c>
      <c r="CC190" s="859">
        <v>0</v>
      </c>
      <c r="CD190" s="858">
        <v>0</v>
      </c>
      <c r="CE190" s="859">
        <v>0</v>
      </c>
      <c r="CF190" s="858">
        <v>0</v>
      </c>
      <c r="CG190" s="859">
        <v>0</v>
      </c>
      <c r="CH190" s="858">
        <v>0</v>
      </c>
      <c r="CI190" s="859">
        <v>0</v>
      </c>
      <c r="CJ190" s="858">
        <v>0</v>
      </c>
      <c r="CK190" s="859">
        <v>0</v>
      </c>
      <c r="CL190" s="858">
        <v>0</v>
      </c>
      <c r="CM190" s="859">
        <v>0</v>
      </c>
      <c r="CN190" s="860">
        <v>0</v>
      </c>
      <c r="CO190" s="815"/>
      <c r="CP190" s="1145"/>
      <c r="CQ190" s="815"/>
      <c r="CR190" s="852">
        <v>0</v>
      </c>
      <c r="CS190" s="858">
        <v>0</v>
      </c>
      <c r="CT190" s="859">
        <v>0</v>
      </c>
      <c r="CU190" s="858">
        <v>0</v>
      </c>
      <c r="CV190" s="859">
        <v>0</v>
      </c>
      <c r="CW190" s="858">
        <v>0</v>
      </c>
      <c r="CX190" s="859">
        <v>0</v>
      </c>
      <c r="CY190" s="858">
        <v>0</v>
      </c>
      <c r="CZ190" s="859">
        <v>0</v>
      </c>
      <c r="DA190" s="858">
        <v>0</v>
      </c>
      <c r="DB190" s="859">
        <v>0</v>
      </c>
      <c r="DC190" s="858">
        <v>0</v>
      </c>
      <c r="DD190" s="859">
        <v>0</v>
      </c>
      <c r="DE190" s="858">
        <v>0</v>
      </c>
      <c r="DF190" s="859">
        <v>0</v>
      </c>
      <c r="DG190" s="858">
        <v>0</v>
      </c>
      <c r="DH190" s="859">
        <v>0</v>
      </c>
      <c r="DI190" s="858">
        <v>0</v>
      </c>
      <c r="DJ190" s="859">
        <v>0</v>
      </c>
      <c r="DK190" s="858">
        <v>0</v>
      </c>
      <c r="DL190" s="859">
        <v>0</v>
      </c>
      <c r="DM190" s="858">
        <v>0</v>
      </c>
      <c r="DN190" s="859">
        <v>0</v>
      </c>
      <c r="DO190" s="858">
        <v>0</v>
      </c>
      <c r="DP190" s="859">
        <v>0</v>
      </c>
      <c r="DQ190" s="860">
        <v>0</v>
      </c>
      <c r="DR190" s="815"/>
      <c r="DS190" s="1147"/>
      <c r="DT190" s="815"/>
      <c r="DU190" s="1149"/>
    </row>
    <row r="191" spans="1:125" outlineLevel="1">
      <c r="A191" s="813" t="str">
        <f t="shared" si="2"/>
        <v>178Home Energy Assessment and Retrofit Pilot Program</v>
      </c>
      <c r="C191" s="842">
        <v>178</v>
      </c>
      <c r="D191" s="861" t="s">
        <v>1187</v>
      </c>
      <c r="E191" s="844">
        <v>2016</v>
      </c>
      <c r="G191" s="863">
        <v>0</v>
      </c>
      <c r="H191" s="846">
        <v>0</v>
      </c>
      <c r="I191" s="847">
        <v>0</v>
      </c>
      <c r="J191" s="846">
        <v>0</v>
      </c>
      <c r="K191" s="847">
        <v>0</v>
      </c>
      <c r="L191" s="846">
        <v>0</v>
      </c>
      <c r="M191" s="847">
        <v>0</v>
      </c>
      <c r="N191" s="846">
        <v>0</v>
      </c>
      <c r="O191" s="847">
        <v>0</v>
      </c>
      <c r="P191" s="846">
        <v>0</v>
      </c>
      <c r="Q191" s="847">
        <v>0</v>
      </c>
      <c r="R191" s="846">
        <v>0</v>
      </c>
      <c r="S191" s="847">
        <v>0</v>
      </c>
      <c r="T191" s="846">
        <v>0</v>
      </c>
      <c r="U191" s="847">
        <v>0</v>
      </c>
      <c r="V191" s="846">
        <v>0</v>
      </c>
      <c r="W191" s="847">
        <v>0</v>
      </c>
      <c r="X191" s="846">
        <v>0</v>
      </c>
      <c r="Y191" s="847">
        <v>0</v>
      </c>
      <c r="Z191" s="846">
        <v>0</v>
      </c>
      <c r="AA191" s="847">
        <v>0</v>
      </c>
      <c r="AB191" s="846">
        <v>0</v>
      </c>
      <c r="AC191" s="847">
        <v>0</v>
      </c>
      <c r="AD191" s="846">
        <v>0</v>
      </c>
      <c r="AE191" s="847">
        <v>0</v>
      </c>
      <c r="AF191" s="848">
        <v>0</v>
      </c>
      <c r="AG191" s="815"/>
      <c r="AH191" s="1155"/>
      <c r="AI191" s="815"/>
      <c r="AJ191" s="863">
        <v>0</v>
      </c>
      <c r="AK191" s="846">
        <v>0</v>
      </c>
      <c r="AL191" s="847">
        <v>0</v>
      </c>
      <c r="AM191" s="846">
        <v>0</v>
      </c>
      <c r="AN191" s="847">
        <v>0</v>
      </c>
      <c r="AO191" s="846">
        <v>0</v>
      </c>
      <c r="AP191" s="847">
        <v>0</v>
      </c>
      <c r="AQ191" s="846">
        <v>0</v>
      </c>
      <c r="AR191" s="847">
        <v>0</v>
      </c>
      <c r="AS191" s="846">
        <v>0</v>
      </c>
      <c r="AT191" s="847">
        <v>0</v>
      </c>
      <c r="AU191" s="846">
        <v>0</v>
      </c>
      <c r="AV191" s="847">
        <v>0</v>
      </c>
      <c r="AW191" s="846">
        <v>0</v>
      </c>
      <c r="AX191" s="847">
        <v>0</v>
      </c>
      <c r="AY191" s="846">
        <v>0</v>
      </c>
      <c r="AZ191" s="847">
        <v>0</v>
      </c>
      <c r="BA191" s="846">
        <v>0</v>
      </c>
      <c r="BB191" s="847">
        <v>0</v>
      </c>
      <c r="BC191" s="846">
        <v>0</v>
      </c>
      <c r="BD191" s="847">
        <v>0</v>
      </c>
      <c r="BE191" s="846">
        <v>0</v>
      </c>
      <c r="BF191" s="847">
        <v>0</v>
      </c>
      <c r="BG191" s="846">
        <v>0</v>
      </c>
      <c r="BH191" s="847">
        <v>0</v>
      </c>
      <c r="BI191" s="848">
        <v>0</v>
      </c>
      <c r="BJ191" s="815"/>
      <c r="BK191" s="1157"/>
      <c r="BL191" s="815"/>
      <c r="BM191" s="1143"/>
      <c r="BN191" s="815"/>
      <c r="BO191" s="863">
        <v>0</v>
      </c>
      <c r="BP191" s="846">
        <v>0</v>
      </c>
      <c r="BQ191" s="847">
        <v>0</v>
      </c>
      <c r="BR191" s="846">
        <v>0</v>
      </c>
      <c r="BS191" s="847">
        <v>0</v>
      </c>
      <c r="BT191" s="846">
        <v>0</v>
      </c>
      <c r="BU191" s="847">
        <v>0</v>
      </c>
      <c r="BV191" s="846">
        <v>0</v>
      </c>
      <c r="BW191" s="847">
        <v>0</v>
      </c>
      <c r="BX191" s="846">
        <v>0</v>
      </c>
      <c r="BY191" s="847">
        <v>0</v>
      </c>
      <c r="BZ191" s="846">
        <v>0</v>
      </c>
      <c r="CA191" s="847">
        <v>0</v>
      </c>
      <c r="CB191" s="846">
        <v>0</v>
      </c>
      <c r="CC191" s="847">
        <v>0</v>
      </c>
      <c r="CD191" s="846">
        <v>0</v>
      </c>
      <c r="CE191" s="847">
        <v>0</v>
      </c>
      <c r="CF191" s="846">
        <v>0</v>
      </c>
      <c r="CG191" s="847">
        <v>0</v>
      </c>
      <c r="CH191" s="846">
        <v>0</v>
      </c>
      <c r="CI191" s="847">
        <v>0</v>
      </c>
      <c r="CJ191" s="846">
        <v>0</v>
      </c>
      <c r="CK191" s="847">
        <v>0</v>
      </c>
      <c r="CL191" s="846">
        <v>0</v>
      </c>
      <c r="CM191" s="847">
        <v>0</v>
      </c>
      <c r="CN191" s="848">
        <v>0</v>
      </c>
      <c r="CO191" s="815"/>
      <c r="CP191" s="1145"/>
      <c r="CQ191" s="815"/>
      <c r="CR191" s="863">
        <v>0</v>
      </c>
      <c r="CS191" s="846">
        <v>0</v>
      </c>
      <c r="CT191" s="847">
        <v>0</v>
      </c>
      <c r="CU191" s="846">
        <v>0</v>
      </c>
      <c r="CV191" s="847">
        <v>0</v>
      </c>
      <c r="CW191" s="846">
        <v>0</v>
      </c>
      <c r="CX191" s="847">
        <v>0</v>
      </c>
      <c r="CY191" s="846">
        <v>0</v>
      </c>
      <c r="CZ191" s="847">
        <v>0</v>
      </c>
      <c r="DA191" s="846">
        <v>0</v>
      </c>
      <c r="DB191" s="847">
        <v>0</v>
      </c>
      <c r="DC191" s="846">
        <v>0</v>
      </c>
      <c r="DD191" s="847">
        <v>0</v>
      </c>
      <c r="DE191" s="846">
        <v>0</v>
      </c>
      <c r="DF191" s="847">
        <v>0</v>
      </c>
      <c r="DG191" s="846">
        <v>0</v>
      </c>
      <c r="DH191" s="847">
        <v>0</v>
      </c>
      <c r="DI191" s="846">
        <v>0</v>
      </c>
      <c r="DJ191" s="847">
        <v>0</v>
      </c>
      <c r="DK191" s="846">
        <v>0</v>
      </c>
      <c r="DL191" s="847">
        <v>0</v>
      </c>
      <c r="DM191" s="846">
        <v>0</v>
      </c>
      <c r="DN191" s="847">
        <v>0</v>
      </c>
      <c r="DO191" s="846">
        <v>0</v>
      </c>
      <c r="DP191" s="847">
        <v>0</v>
      </c>
      <c r="DQ191" s="848">
        <v>0</v>
      </c>
      <c r="DR191" s="815"/>
      <c r="DS191" s="1147"/>
      <c r="DT191" s="815"/>
      <c r="DU191" s="1149"/>
    </row>
    <row r="192" spans="1:125" outlineLevel="1">
      <c r="A192" s="813" t="str">
        <f t="shared" si="2"/>
        <v>179HONI HP Pilot Program</v>
      </c>
      <c r="C192" s="849">
        <v>179</v>
      </c>
      <c r="D192" s="862" t="s">
        <v>1188</v>
      </c>
      <c r="E192" s="851">
        <v>2016</v>
      </c>
      <c r="G192" s="852">
        <v>0</v>
      </c>
      <c r="H192" s="858">
        <v>0</v>
      </c>
      <c r="I192" s="859">
        <v>0</v>
      </c>
      <c r="J192" s="858">
        <v>0</v>
      </c>
      <c r="K192" s="859">
        <v>0</v>
      </c>
      <c r="L192" s="858">
        <v>0</v>
      </c>
      <c r="M192" s="859">
        <v>0</v>
      </c>
      <c r="N192" s="858">
        <v>0</v>
      </c>
      <c r="O192" s="859">
        <v>0</v>
      </c>
      <c r="P192" s="858">
        <v>0</v>
      </c>
      <c r="Q192" s="859">
        <v>0</v>
      </c>
      <c r="R192" s="858">
        <v>0</v>
      </c>
      <c r="S192" s="859">
        <v>0</v>
      </c>
      <c r="T192" s="858">
        <v>0</v>
      </c>
      <c r="U192" s="859">
        <v>0</v>
      </c>
      <c r="V192" s="858">
        <v>0</v>
      </c>
      <c r="W192" s="859">
        <v>0</v>
      </c>
      <c r="X192" s="858">
        <v>0</v>
      </c>
      <c r="Y192" s="859">
        <v>0</v>
      </c>
      <c r="Z192" s="858">
        <v>0</v>
      </c>
      <c r="AA192" s="859">
        <v>0</v>
      </c>
      <c r="AB192" s="858">
        <v>0</v>
      </c>
      <c r="AC192" s="859">
        <v>0</v>
      </c>
      <c r="AD192" s="858">
        <v>0</v>
      </c>
      <c r="AE192" s="859">
        <v>0</v>
      </c>
      <c r="AF192" s="860">
        <v>0</v>
      </c>
      <c r="AG192" s="815"/>
      <c r="AH192" s="1155"/>
      <c r="AI192" s="815"/>
      <c r="AJ192" s="852">
        <v>0</v>
      </c>
      <c r="AK192" s="858">
        <v>0</v>
      </c>
      <c r="AL192" s="859">
        <v>0</v>
      </c>
      <c r="AM192" s="858">
        <v>0</v>
      </c>
      <c r="AN192" s="859">
        <v>0</v>
      </c>
      <c r="AO192" s="858">
        <v>0</v>
      </c>
      <c r="AP192" s="859">
        <v>0</v>
      </c>
      <c r="AQ192" s="858">
        <v>0</v>
      </c>
      <c r="AR192" s="859">
        <v>0</v>
      </c>
      <c r="AS192" s="858">
        <v>0</v>
      </c>
      <c r="AT192" s="859">
        <v>0</v>
      </c>
      <c r="AU192" s="858">
        <v>0</v>
      </c>
      <c r="AV192" s="859">
        <v>0</v>
      </c>
      <c r="AW192" s="858">
        <v>0</v>
      </c>
      <c r="AX192" s="859">
        <v>0</v>
      </c>
      <c r="AY192" s="858">
        <v>0</v>
      </c>
      <c r="AZ192" s="859">
        <v>0</v>
      </c>
      <c r="BA192" s="858">
        <v>0</v>
      </c>
      <c r="BB192" s="859">
        <v>0</v>
      </c>
      <c r="BC192" s="858">
        <v>0</v>
      </c>
      <c r="BD192" s="859">
        <v>0</v>
      </c>
      <c r="BE192" s="858">
        <v>0</v>
      </c>
      <c r="BF192" s="859">
        <v>0</v>
      </c>
      <c r="BG192" s="858">
        <v>0</v>
      </c>
      <c r="BH192" s="859">
        <v>0</v>
      </c>
      <c r="BI192" s="860">
        <v>0</v>
      </c>
      <c r="BJ192" s="815"/>
      <c r="BK192" s="1157"/>
      <c r="BL192" s="815"/>
      <c r="BM192" s="1143"/>
      <c r="BN192" s="815"/>
      <c r="BO192" s="852">
        <v>0</v>
      </c>
      <c r="BP192" s="858">
        <v>0</v>
      </c>
      <c r="BQ192" s="859">
        <v>0</v>
      </c>
      <c r="BR192" s="858">
        <v>0</v>
      </c>
      <c r="BS192" s="859">
        <v>0</v>
      </c>
      <c r="BT192" s="858">
        <v>0</v>
      </c>
      <c r="BU192" s="859">
        <v>0</v>
      </c>
      <c r="BV192" s="858">
        <v>0</v>
      </c>
      <c r="BW192" s="859">
        <v>0</v>
      </c>
      <c r="BX192" s="858">
        <v>0</v>
      </c>
      <c r="BY192" s="859">
        <v>0</v>
      </c>
      <c r="BZ192" s="858">
        <v>0</v>
      </c>
      <c r="CA192" s="859">
        <v>0</v>
      </c>
      <c r="CB192" s="858">
        <v>0</v>
      </c>
      <c r="CC192" s="859">
        <v>0</v>
      </c>
      <c r="CD192" s="858">
        <v>0</v>
      </c>
      <c r="CE192" s="859">
        <v>0</v>
      </c>
      <c r="CF192" s="858">
        <v>0</v>
      </c>
      <c r="CG192" s="859">
        <v>0</v>
      </c>
      <c r="CH192" s="858">
        <v>0</v>
      </c>
      <c r="CI192" s="859">
        <v>0</v>
      </c>
      <c r="CJ192" s="858">
        <v>0</v>
      </c>
      <c r="CK192" s="859">
        <v>0</v>
      </c>
      <c r="CL192" s="858">
        <v>0</v>
      </c>
      <c r="CM192" s="859">
        <v>0</v>
      </c>
      <c r="CN192" s="860">
        <v>0</v>
      </c>
      <c r="CO192" s="815"/>
      <c r="CP192" s="1145"/>
      <c r="CQ192" s="815"/>
      <c r="CR192" s="852">
        <v>0</v>
      </c>
      <c r="CS192" s="858">
        <v>0</v>
      </c>
      <c r="CT192" s="859">
        <v>0</v>
      </c>
      <c r="CU192" s="858">
        <v>0</v>
      </c>
      <c r="CV192" s="859">
        <v>0</v>
      </c>
      <c r="CW192" s="858">
        <v>0</v>
      </c>
      <c r="CX192" s="859">
        <v>0</v>
      </c>
      <c r="CY192" s="858">
        <v>0</v>
      </c>
      <c r="CZ192" s="859">
        <v>0</v>
      </c>
      <c r="DA192" s="858">
        <v>0</v>
      </c>
      <c r="DB192" s="859">
        <v>0</v>
      </c>
      <c r="DC192" s="858">
        <v>0</v>
      </c>
      <c r="DD192" s="859">
        <v>0</v>
      </c>
      <c r="DE192" s="858">
        <v>0</v>
      </c>
      <c r="DF192" s="859">
        <v>0</v>
      </c>
      <c r="DG192" s="858">
        <v>0</v>
      </c>
      <c r="DH192" s="859">
        <v>0</v>
      </c>
      <c r="DI192" s="858">
        <v>0</v>
      </c>
      <c r="DJ192" s="859">
        <v>0</v>
      </c>
      <c r="DK192" s="858">
        <v>0</v>
      </c>
      <c r="DL192" s="859">
        <v>0</v>
      </c>
      <c r="DM192" s="858">
        <v>0</v>
      </c>
      <c r="DN192" s="859">
        <v>0</v>
      </c>
      <c r="DO192" s="858">
        <v>0</v>
      </c>
      <c r="DP192" s="859">
        <v>0</v>
      </c>
      <c r="DQ192" s="860">
        <v>0</v>
      </c>
      <c r="DR192" s="815"/>
      <c r="DS192" s="1147"/>
      <c r="DT192" s="815"/>
      <c r="DU192" s="1149"/>
    </row>
    <row r="193" spans="1:125" outlineLevel="1">
      <c r="A193" s="813" t="str">
        <f t="shared" si="2"/>
        <v>180P4P for Class B Office Pilot Program</v>
      </c>
      <c r="C193" s="842">
        <v>180</v>
      </c>
      <c r="D193" s="861" t="s">
        <v>1189</v>
      </c>
      <c r="E193" s="844">
        <v>2016</v>
      </c>
      <c r="G193" s="863">
        <v>0</v>
      </c>
      <c r="H193" s="846">
        <v>0</v>
      </c>
      <c r="I193" s="847">
        <v>0</v>
      </c>
      <c r="J193" s="846">
        <v>0</v>
      </c>
      <c r="K193" s="847">
        <v>0</v>
      </c>
      <c r="L193" s="846">
        <v>0</v>
      </c>
      <c r="M193" s="847">
        <v>0</v>
      </c>
      <c r="N193" s="846">
        <v>0</v>
      </c>
      <c r="O193" s="847">
        <v>0</v>
      </c>
      <c r="P193" s="846">
        <v>0</v>
      </c>
      <c r="Q193" s="847">
        <v>0</v>
      </c>
      <c r="R193" s="846">
        <v>0</v>
      </c>
      <c r="S193" s="847">
        <v>0</v>
      </c>
      <c r="T193" s="846">
        <v>0</v>
      </c>
      <c r="U193" s="847">
        <v>0</v>
      </c>
      <c r="V193" s="846">
        <v>0</v>
      </c>
      <c r="W193" s="847">
        <v>0</v>
      </c>
      <c r="X193" s="846">
        <v>0</v>
      </c>
      <c r="Y193" s="847">
        <v>0</v>
      </c>
      <c r="Z193" s="846">
        <v>0</v>
      </c>
      <c r="AA193" s="847">
        <v>0</v>
      </c>
      <c r="AB193" s="846">
        <v>0</v>
      </c>
      <c r="AC193" s="847">
        <v>0</v>
      </c>
      <c r="AD193" s="846">
        <v>0</v>
      </c>
      <c r="AE193" s="847">
        <v>0</v>
      </c>
      <c r="AF193" s="848">
        <v>0</v>
      </c>
      <c r="AG193" s="815"/>
      <c r="AH193" s="1155"/>
      <c r="AI193" s="815"/>
      <c r="AJ193" s="863">
        <v>0</v>
      </c>
      <c r="AK193" s="846">
        <v>0</v>
      </c>
      <c r="AL193" s="847">
        <v>0</v>
      </c>
      <c r="AM193" s="846">
        <v>0</v>
      </c>
      <c r="AN193" s="847">
        <v>0</v>
      </c>
      <c r="AO193" s="846">
        <v>0</v>
      </c>
      <c r="AP193" s="847">
        <v>0</v>
      </c>
      <c r="AQ193" s="846">
        <v>0</v>
      </c>
      <c r="AR193" s="847">
        <v>0</v>
      </c>
      <c r="AS193" s="846">
        <v>0</v>
      </c>
      <c r="AT193" s="847">
        <v>0</v>
      </c>
      <c r="AU193" s="846">
        <v>0</v>
      </c>
      <c r="AV193" s="847">
        <v>0</v>
      </c>
      <c r="AW193" s="846">
        <v>0</v>
      </c>
      <c r="AX193" s="847">
        <v>0</v>
      </c>
      <c r="AY193" s="846">
        <v>0</v>
      </c>
      <c r="AZ193" s="847">
        <v>0</v>
      </c>
      <c r="BA193" s="846">
        <v>0</v>
      </c>
      <c r="BB193" s="847">
        <v>0</v>
      </c>
      <c r="BC193" s="846">
        <v>0</v>
      </c>
      <c r="BD193" s="847">
        <v>0</v>
      </c>
      <c r="BE193" s="846">
        <v>0</v>
      </c>
      <c r="BF193" s="847">
        <v>0</v>
      </c>
      <c r="BG193" s="846">
        <v>0</v>
      </c>
      <c r="BH193" s="847">
        <v>0</v>
      </c>
      <c r="BI193" s="848">
        <v>0</v>
      </c>
      <c r="BJ193" s="815"/>
      <c r="BK193" s="1157"/>
      <c r="BL193" s="815"/>
      <c r="BM193" s="1143"/>
      <c r="BN193" s="815"/>
      <c r="BO193" s="863">
        <v>0</v>
      </c>
      <c r="BP193" s="846">
        <v>0</v>
      </c>
      <c r="BQ193" s="847">
        <v>0</v>
      </c>
      <c r="BR193" s="846">
        <v>0</v>
      </c>
      <c r="BS193" s="847">
        <v>0</v>
      </c>
      <c r="BT193" s="846">
        <v>0</v>
      </c>
      <c r="BU193" s="847">
        <v>0</v>
      </c>
      <c r="BV193" s="846">
        <v>0</v>
      </c>
      <c r="BW193" s="847">
        <v>0</v>
      </c>
      <c r="BX193" s="846">
        <v>0</v>
      </c>
      <c r="BY193" s="847">
        <v>0</v>
      </c>
      <c r="BZ193" s="846">
        <v>0</v>
      </c>
      <c r="CA193" s="847">
        <v>0</v>
      </c>
      <c r="CB193" s="846">
        <v>0</v>
      </c>
      <c r="CC193" s="847">
        <v>0</v>
      </c>
      <c r="CD193" s="846">
        <v>0</v>
      </c>
      <c r="CE193" s="847">
        <v>0</v>
      </c>
      <c r="CF193" s="846">
        <v>0</v>
      </c>
      <c r="CG193" s="847">
        <v>0</v>
      </c>
      <c r="CH193" s="846">
        <v>0</v>
      </c>
      <c r="CI193" s="847">
        <v>0</v>
      </c>
      <c r="CJ193" s="846">
        <v>0</v>
      </c>
      <c r="CK193" s="847">
        <v>0</v>
      </c>
      <c r="CL193" s="846">
        <v>0</v>
      </c>
      <c r="CM193" s="847">
        <v>0</v>
      </c>
      <c r="CN193" s="848">
        <v>0</v>
      </c>
      <c r="CO193" s="815"/>
      <c r="CP193" s="1145"/>
      <c r="CQ193" s="815"/>
      <c r="CR193" s="863">
        <v>0</v>
      </c>
      <c r="CS193" s="846">
        <v>0</v>
      </c>
      <c r="CT193" s="847">
        <v>0</v>
      </c>
      <c r="CU193" s="846">
        <v>0</v>
      </c>
      <c r="CV193" s="847">
        <v>0</v>
      </c>
      <c r="CW193" s="846">
        <v>0</v>
      </c>
      <c r="CX193" s="847">
        <v>0</v>
      </c>
      <c r="CY193" s="846">
        <v>0</v>
      </c>
      <c r="CZ193" s="847">
        <v>0</v>
      </c>
      <c r="DA193" s="846">
        <v>0</v>
      </c>
      <c r="DB193" s="847">
        <v>0</v>
      </c>
      <c r="DC193" s="846">
        <v>0</v>
      </c>
      <c r="DD193" s="847">
        <v>0</v>
      </c>
      <c r="DE193" s="846">
        <v>0</v>
      </c>
      <c r="DF193" s="847">
        <v>0</v>
      </c>
      <c r="DG193" s="846">
        <v>0</v>
      </c>
      <c r="DH193" s="847">
        <v>0</v>
      </c>
      <c r="DI193" s="846">
        <v>0</v>
      </c>
      <c r="DJ193" s="847">
        <v>0</v>
      </c>
      <c r="DK193" s="846">
        <v>0</v>
      </c>
      <c r="DL193" s="847">
        <v>0</v>
      </c>
      <c r="DM193" s="846">
        <v>0</v>
      </c>
      <c r="DN193" s="847">
        <v>0</v>
      </c>
      <c r="DO193" s="846">
        <v>0</v>
      </c>
      <c r="DP193" s="847">
        <v>0</v>
      </c>
      <c r="DQ193" s="848">
        <v>0</v>
      </c>
      <c r="DR193" s="815"/>
      <c r="DS193" s="1147"/>
      <c r="DT193" s="815"/>
      <c r="DU193" s="1149"/>
    </row>
    <row r="194" spans="1:125" outlineLevel="1">
      <c r="A194" s="813" t="str">
        <f t="shared" si="2"/>
        <v>181Performance Based Conservation Pilot Program</v>
      </c>
      <c r="C194" s="849">
        <v>181</v>
      </c>
      <c r="D194" s="862" t="s">
        <v>1190</v>
      </c>
      <c r="E194" s="851">
        <v>2016</v>
      </c>
      <c r="G194" s="852">
        <v>0</v>
      </c>
      <c r="H194" s="858">
        <v>0</v>
      </c>
      <c r="I194" s="859">
        <v>0</v>
      </c>
      <c r="J194" s="858">
        <v>0</v>
      </c>
      <c r="K194" s="859">
        <v>0</v>
      </c>
      <c r="L194" s="858">
        <v>0</v>
      </c>
      <c r="M194" s="859">
        <v>0</v>
      </c>
      <c r="N194" s="858">
        <v>0</v>
      </c>
      <c r="O194" s="859">
        <v>0</v>
      </c>
      <c r="P194" s="858">
        <v>0</v>
      </c>
      <c r="Q194" s="859">
        <v>0</v>
      </c>
      <c r="R194" s="858">
        <v>0</v>
      </c>
      <c r="S194" s="859">
        <v>0</v>
      </c>
      <c r="T194" s="858">
        <v>0</v>
      </c>
      <c r="U194" s="859">
        <v>0</v>
      </c>
      <c r="V194" s="858">
        <v>0</v>
      </c>
      <c r="W194" s="859">
        <v>0</v>
      </c>
      <c r="X194" s="858">
        <v>0</v>
      </c>
      <c r="Y194" s="859">
        <v>0</v>
      </c>
      <c r="Z194" s="858">
        <v>0</v>
      </c>
      <c r="AA194" s="859">
        <v>0</v>
      </c>
      <c r="AB194" s="858">
        <v>0</v>
      </c>
      <c r="AC194" s="859">
        <v>0</v>
      </c>
      <c r="AD194" s="858">
        <v>0</v>
      </c>
      <c r="AE194" s="859">
        <v>0</v>
      </c>
      <c r="AF194" s="860">
        <v>0</v>
      </c>
      <c r="AG194" s="815"/>
      <c r="AH194" s="1155"/>
      <c r="AI194" s="815"/>
      <c r="AJ194" s="852">
        <v>0</v>
      </c>
      <c r="AK194" s="858">
        <v>0</v>
      </c>
      <c r="AL194" s="859">
        <v>0</v>
      </c>
      <c r="AM194" s="858">
        <v>0</v>
      </c>
      <c r="AN194" s="859">
        <v>0</v>
      </c>
      <c r="AO194" s="858">
        <v>0</v>
      </c>
      <c r="AP194" s="859">
        <v>0</v>
      </c>
      <c r="AQ194" s="858">
        <v>0</v>
      </c>
      <c r="AR194" s="859">
        <v>0</v>
      </c>
      <c r="AS194" s="858">
        <v>0</v>
      </c>
      <c r="AT194" s="859">
        <v>0</v>
      </c>
      <c r="AU194" s="858">
        <v>0</v>
      </c>
      <c r="AV194" s="859">
        <v>0</v>
      </c>
      <c r="AW194" s="858">
        <v>0</v>
      </c>
      <c r="AX194" s="859">
        <v>0</v>
      </c>
      <c r="AY194" s="858">
        <v>0</v>
      </c>
      <c r="AZ194" s="859">
        <v>0</v>
      </c>
      <c r="BA194" s="858">
        <v>0</v>
      </c>
      <c r="BB194" s="859">
        <v>0</v>
      </c>
      <c r="BC194" s="858">
        <v>0</v>
      </c>
      <c r="BD194" s="859">
        <v>0</v>
      </c>
      <c r="BE194" s="858">
        <v>0</v>
      </c>
      <c r="BF194" s="859">
        <v>0</v>
      </c>
      <c r="BG194" s="858">
        <v>0</v>
      </c>
      <c r="BH194" s="859">
        <v>0</v>
      </c>
      <c r="BI194" s="860">
        <v>0</v>
      </c>
      <c r="BJ194" s="815"/>
      <c r="BK194" s="1157"/>
      <c r="BL194" s="815"/>
      <c r="BM194" s="1143"/>
      <c r="BN194" s="815"/>
      <c r="BO194" s="852">
        <v>0</v>
      </c>
      <c r="BP194" s="858">
        <v>0</v>
      </c>
      <c r="BQ194" s="859">
        <v>0</v>
      </c>
      <c r="BR194" s="858">
        <v>0</v>
      </c>
      <c r="BS194" s="859">
        <v>0</v>
      </c>
      <c r="BT194" s="858">
        <v>0</v>
      </c>
      <c r="BU194" s="859">
        <v>0</v>
      </c>
      <c r="BV194" s="858">
        <v>0</v>
      </c>
      <c r="BW194" s="859">
        <v>0</v>
      </c>
      <c r="BX194" s="858">
        <v>0</v>
      </c>
      <c r="BY194" s="859">
        <v>0</v>
      </c>
      <c r="BZ194" s="858">
        <v>0</v>
      </c>
      <c r="CA194" s="859">
        <v>0</v>
      </c>
      <c r="CB194" s="858">
        <v>0</v>
      </c>
      <c r="CC194" s="859">
        <v>0</v>
      </c>
      <c r="CD194" s="858">
        <v>0</v>
      </c>
      <c r="CE194" s="859">
        <v>0</v>
      </c>
      <c r="CF194" s="858">
        <v>0</v>
      </c>
      <c r="CG194" s="859">
        <v>0</v>
      </c>
      <c r="CH194" s="858">
        <v>0</v>
      </c>
      <c r="CI194" s="859">
        <v>0</v>
      </c>
      <c r="CJ194" s="858">
        <v>0</v>
      </c>
      <c r="CK194" s="859">
        <v>0</v>
      </c>
      <c r="CL194" s="858">
        <v>0</v>
      </c>
      <c r="CM194" s="859">
        <v>0</v>
      </c>
      <c r="CN194" s="860">
        <v>0</v>
      </c>
      <c r="CO194" s="815"/>
      <c r="CP194" s="1145"/>
      <c r="CQ194" s="815"/>
      <c r="CR194" s="852">
        <v>0</v>
      </c>
      <c r="CS194" s="858">
        <v>0</v>
      </c>
      <c r="CT194" s="859">
        <v>0</v>
      </c>
      <c r="CU194" s="858">
        <v>0</v>
      </c>
      <c r="CV194" s="859">
        <v>0</v>
      </c>
      <c r="CW194" s="858">
        <v>0</v>
      </c>
      <c r="CX194" s="859">
        <v>0</v>
      </c>
      <c r="CY194" s="858">
        <v>0</v>
      </c>
      <c r="CZ194" s="859">
        <v>0</v>
      </c>
      <c r="DA194" s="858">
        <v>0</v>
      </c>
      <c r="DB194" s="859">
        <v>0</v>
      </c>
      <c r="DC194" s="858">
        <v>0</v>
      </c>
      <c r="DD194" s="859">
        <v>0</v>
      </c>
      <c r="DE194" s="858">
        <v>0</v>
      </c>
      <c r="DF194" s="859">
        <v>0</v>
      </c>
      <c r="DG194" s="858">
        <v>0</v>
      </c>
      <c r="DH194" s="859">
        <v>0</v>
      </c>
      <c r="DI194" s="858">
        <v>0</v>
      </c>
      <c r="DJ194" s="859">
        <v>0</v>
      </c>
      <c r="DK194" s="858">
        <v>0</v>
      </c>
      <c r="DL194" s="859">
        <v>0</v>
      </c>
      <c r="DM194" s="858">
        <v>0</v>
      </c>
      <c r="DN194" s="859">
        <v>0</v>
      </c>
      <c r="DO194" s="858">
        <v>0</v>
      </c>
      <c r="DP194" s="859">
        <v>0</v>
      </c>
      <c r="DQ194" s="860">
        <v>0</v>
      </c>
      <c r="DR194" s="815"/>
      <c r="DS194" s="1147"/>
      <c r="DT194" s="815"/>
      <c r="DU194" s="1149"/>
    </row>
    <row r="195" spans="1:125" outlineLevel="1">
      <c r="A195" s="813" t="str">
        <f t="shared" si="2"/>
        <v>182Re-Invest Pilot Program</v>
      </c>
      <c r="C195" s="842">
        <v>182</v>
      </c>
      <c r="D195" s="861" t="s">
        <v>1191</v>
      </c>
      <c r="E195" s="844">
        <v>2016</v>
      </c>
      <c r="G195" s="863">
        <v>0</v>
      </c>
      <c r="H195" s="846">
        <v>0</v>
      </c>
      <c r="I195" s="847">
        <v>0</v>
      </c>
      <c r="J195" s="846">
        <v>0</v>
      </c>
      <c r="K195" s="847">
        <v>0</v>
      </c>
      <c r="L195" s="846">
        <v>0</v>
      </c>
      <c r="M195" s="847">
        <v>0</v>
      </c>
      <c r="N195" s="846">
        <v>0</v>
      </c>
      <c r="O195" s="847">
        <v>0</v>
      </c>
      <c r="P195" s="846">
        <v>0</v>
      </c>
      <c r="Q195" s="847">
        <v>0</v>
      </c>
      <c r="R195" s="846">
        <v>0</v>
      </c>
      <c r="S195" s="847">
        <v>0</v>
      </c>
      <c r="T195" s="846">
        <v>0</v>
      </c>
      <c r="U195" s="847">
        <v>0</v>
      </c>
      <c r="V195" s="846">
        <v>0</v>
      </c>
      <c r="W195" s="847">
        <v>0</v>
      </c>
      <c r="X195" s="846">
        <v>0</v>
      </c>
      <c r="Y195" s="847">
        <v>0</v>
      </c>
      <c r="Z195" s="846">
        <v>0</v>
      </c>
      <c r="AA195" s="847">
        <v>0</v>
      </c>
      <c r="AB195" s="846">
        <v>0</v>
      </c>
      <c r="AC195" s="847">
        <v>0</v>
      </c>
      <c r="AD195" s="846">
        <v>0</v>
      </c>
      <c r="AE195" s="847">
        <v>0</v>
      </c>
      <c r="AF195" s="848">
        <v>0</v>
      </c>
      <c r="AG195" s="815"/>
      <c r="AH195" s="1155"/>
      <c r="AI195" s="815"/>
      <c r="AJ195" s="863">
        <v>0</v>
      </c>
      <c r="AK195" s="846">
        <v>0</v>
      </c>
      <c r="AL195" s="847">
        <v>0</v>
      </c>
      <c r="AM195" s="846">
        <v>0</v>
      </c>
      <c r="AN195" s="847">
        <v>0</v>
      </c>
      <c r="AO195" s="846">
        <v>0</v>
      </c>
      <c r="AP195" s="847">
        <v>0</v>
      </c>
      <c r="AQ195" s="846">
        <v>0</v>
      </c>
      <c r="AR195" s="847">
        <v>0</v>
      </c>
      <c r="AS195" s="846">
        <v>0</v>
      </c>
      <c r="AT195" s="847">
        <v>0</v>
      </c>
      <c r="AU195" s="846">
        <v>0</v>
      </c>
      <c r="AV195" s="847">
        <v>0</v>
      </c>
      <c r="AW195" s="846">
        <v>0</v>
      </c>
      <c r="AX195" s="847">
        <v>0</v>
      </c>
      <c r="AY195" s="846">
        <v>0</v>
      </c>
      <c r="AZ195" s="847">
        <v>0</v>
      </c>
      <c r="BA195" s="846">
        <v>0</v>
      </c>
      <c r="BB195" s="847">
        <v>0</v>
      </c>
      <c r="BC195" s="846">
        <v>0</v>
      </c>
      <c r="BD195" s="847">
        <v>0</v>
      </c>
      <c r="BE195" s="846">
        <v>0</v>
      </c>
      <c r="BF195" s="847">
        <v>0</v>
      </c>
      <c r="BG195" s="846">
        <v>0</v>
      </c>
      <c r="BH195" s="847">
        <v>0</v>
      </c>
      <c r="BI195" s="848">
        <v>0</v>
      </c>
      <c r="BJ195" s="815"/>
      <c r="BK195" s="1157"/>
      <c r="BL195" s="815"/>
      <c r="BM195" s="1143"/>
      <c r="BN195" s="815"/>
      <c r="BO195" s="863">
        <v>0</v>
      </c>
      <c r="BP195" s="846">
        <v>0</v>
      </c>
      <c r="BQ195" s="847">
        <v>0</v>
      </c>
      <c r="BR195" s="846">
        <v>0</v>
      </c>
      <c r="BS195" s="847">
        <v>0</v>
      </c>
      <c r="BT195" s="846">
        <v>0</v>
      </c>
      <c r="BU195" s="847">
        <v>0</v>
      </c>
      <c r="BV195" s="846">
        <v>0</v>
      </c>
      <c r="BW195" s="847">
        <v>0</v>
      </c>
      <c r="BX195" s="846">
        <v>0</v>
      </c>
      <c r="BY195" s="847">
        <v>0</v>
      </c>
      <c r="BZ195" s="846">
        <v>0</v>
      </c>
      <c r="CA195" s="847">
        <v>0</v>
      </c>
      <c r="CB195" s="846">
        <v>0</v>
      </c>
      <c r="CC195" s="847">
        <v>0</v>
      </c>
      <c r="CD195" s="846">
        <v>0</v>
      </c>
      <c r="CE195" s="847">
        <v>0</v>
      </c>
      <c r="CF195" s="846">
        <v>0</v>
      </c>
      <c r="CG195" s="847">
        <v>0</v>
      </c>
      <c r="CH195" s="846">
        <v>0</v>
      </c>
      <c r="CI195" s="847">
        <v>0</v>
      </c>
      <c r="CJ195" s="846">
        <v>0</v>
      </c>
      <c r="CK195" s="847">
        <v>0</v>
      </c>
      <c r="CL195" s="846">
        <v>0</v>
      </c>
      <c r="CM195" s="847">
        <v>0</v>
      </c>
      <c r="CN195" s="848">
        <v>0</v>
      </c>
      <c r="CO195" s="815"/>
      <c r="CP195" s="1145"/>
      <c r="CQ195" s="815"/>
      <c r="CR195" s="863">
        <v>0</v>
      </c>
      <c r="CS195" s="846">
        <v>0</v>
      </c>
      <c r="CT195" s="847">
        <v>0</v>
      </c>
      <c r="CU195" s="846">
        <v>0</v>
      </c>
      <c r="CV195" s="847">
        <v>0</v>
      </c>
      <c r="CW195" s="846">
        <v>0</v>
      </c>
      <c r="CX195" s="847">
        <v>0</v>
      </c>
      <c r="CY195" s="846">
        <v>0</v>
      </c>
      <c r="CZ195" s="847">
        <v>0</v>
      </c>
      <c r="DA195" s="846">
        <v>0</v>
      </c>
      <c r="DB195" s="847">
        <v>0</v>
      </c>
      <c r="DC195" s="846">
        <v>0</v>
      </c>
      <c r="DD195" s="847">
        <v>0</v>
      </c>
      <c r="DE195" s="846">
        <v>0</v>
      </c>
      <c r="DF195" s="847">
        <v>0</v>
      </c>
      <c r="DG195" s="846">
        <v>0</v>
      </c>
      <c r="DH195" s="847">
        <v>0</v>
      </c>
      <c r="DI195" s="846">
        <v>0</v>
      </c>
      <c r="DJ195" s="847">
        <v>0</v>
      </c>
      <c r="DK195" s="846">
        <v>0</v>
      </c>
      <c r="DL195" s="847">
        <v>0</v>
      </c>
      <c r="DM195" s="846">
        <v>0</v>
      </c>
      <c r="DN195" s="847">
        <v>0</v>
      </c>
      <c r="DO195" s="846">
        <v>0</v>
      </c>
      <c r="DP195" s="847">
        <v>0</v>
      </c>
      <c r="DQ195" s="848">
        <v>0</v>
      </c>
      <c r="DR195" s="815"/>
      <c r="DS195" s="1147"/>
      <c r="DT195" s="815"/>
      <c r="DU195" s="1149"/>
    </row>
    <row r="196" spans="1:125" outlineLevel="1">
      <c r="A196" s="813" t="str">
        <f t="shared" si="2"/>
        <v>183Residential Direct Install Pilot Program</v>
      </c>
      <c r="C196" s="849">
        <v>183</v>
      </c>
      <c r="D196" s="862" t="s">
        <v>1192</v>
      </c>
      <c r="E196" s="851">
        <v>2016</v>
      </c>
      <c r="G196" s="852">
        <v>0</v>
      </c>
      <c r="H196" s="858">
        <v>0</v>
      </c>
      <c r="I196" s="859">
        <v>0</v>
      </c>
      <c r="J196" s="858">
        <v>0</v>
      </c>
      <c r="K196" s="859">
        <v>0</v>
      </c>
      <c r="L196" s="858">
        <v>0</v>
      </c>
      <c r="M196" s="859">
        <v>0</v>
      </c>
      <c r="N196" s="858">
        <v>0</v>
      </c>
      <c r="O196" s="859">
        <v>0</v>
      </c>
      <c r="P196" s="858">
        <v>0</v>
      </c>
      <c r="Q196" s="859">
        <v>0</v>
      </c>
      <c r="R196" s="858">
        <v>0</v>
      </c>
      <c r="S196" s="859">
        <v>0</v>
      </c>
      <c r="T196" s="858">
        <v>0</v>
      </c>
      <c r="U196" s="859">
        <v>0</v>
      </c>
      <c r="V196" s="858">
        <v>0</v>
      </c>
      <c r="W196" s="859">
        <v>0</v>
      </c>
      <c r="X196" s="858">
        <v>0</v>
      </c>
      <c r="Y196" s="859">
        <v>0</v>
      </c>
      <c r="Z196" s="858">
        <v>0</v>
      </c>
      <c r="AA196" s="859">
        <v>0</v>
      </c>
      <c r="AB196" s="858">
        <v>0</v>
      </c>
      <c r="AC196" s="859">
        <v>0</v>
      </c>
      <c r="AD196" s="858">
        <v>0</v>
      </c>
      <c r="AE196" s="859">
        <v>0</v>
      </c>
      <c r="AF196" s="860">
        <v>0</v>
      </c>
      <c r="AG196" s="815"/>
      <c r="AH196" s="1155"/>
      <c r="AI196" s="815"/>
      <c r="AJ196" s="852">
        <v>0</v>
      </c>
      <c r="AK196" s="858">
        <v>0</v>
      </c>
      <c r="AL196" s="859">
        <v>0</v>
      </c>
      <c r="AM196" s="858">
        <v>0</v>
      </c>
      <c r="AN196" s="859">
        <v>0</v>
      </c>
      <c r="AO196" s="858">
        <v>0</v>
      </c>
      <c r="AP196" s="859">
        <v>0</v>
      </c>
      <c r="AQ196" s="858">
        <v>0</v>
      </c>
      <c r="AR196" s="859">
        <v>0</v>
      </c>
      <c r="AS196" s="858">
        <v>0</v>
      </c>
      <c r="AT196" s="859">
        <v>0</v>
      </c>
      <c r="AU196" s="858">
        <v>0</v>
      </c>
      <c r="AV196" s="859">
        <v>0</v>
      </c>
      <c r="AW196" s="858">
        <v>0</v>
      </c>
      <c r="AX196" s="859">
        <v>0</v>
      </c>
      <c r="AY196" s="858">
        <v>0</v>
      </c>
      <c r="AZ196" s="859">
        <v>0</v>
      </c>
      <c r="BA196" s="858">
        <v>0</v>
      </c>
      <c r="BB196" s="859">
        <v>0</v>
      </c>
      <c r="BC196" s="858">
        <v>0</v>
      </c>
      <c r="BD196" s="859">
        <v>0</v>
      </c>
      <c r="BE196" s="858">
        <v>0</v>
      </c>
      <c r="BF196" s="859">
        <v>0</v>
      </c>
      <c r="BG196" s="858">
        <v>0</v>
      </c>
      <c r="BH196" s="859">
        <v>0</v>
      </c>
      <c r="BI196" s="860">
        <v>0</v>
      </c>
      <c r="BJ196" s="815"/>
      <c r="BK196" s="1157"/>
      <c r="BL196" s="815"/>
      <c r="BM196" s="1143"/>
      <c r="BN196" s="815"/>
      <c r="BO196" s="852">
        <v>0</v>
      </c>
      <c r="BP196" s="858">
        <v>0</v>
      </c>
      <c r="BQ196" s="859">
        <v>0</v>
      </c>
      <c r="BR196" s="858">
        <v>0</v>
      </c>
      <c r="BS196" s="859">
        <v>0</v>
      </c>
      <c r="BT196" s="858">
        <v>0</v>
      </c>
      <c r="BU196" s="859">
        <v>0</v>
      </c>
      <c r="BV196" s="858">
        <v>0</v>
      </c>
      <c r="BW196" s="859">
        <v>0</v>
      </c>
      <c r="BX196" s="858">
        <v>0</v>
      </c>
      <c r="BY196" s="859">
        <v>0</v>
      </c>
      <c r="BZ196" s="858">
        <v>0</v>
      </c>
      <c r="CA196" s="859">
        <v>0</v>
      </c>
      <c r="CB196" s="858">
        <v>0</v>
      </c>
      <c r="CC196" s="859">
        <v>0</v>
      </c>
      <c r="CD196" s="858">
        <v>0</v>
      </c>
      <c r="CE196" s="859">
        <v>0</v>
      </c>
      <c r="CF196" s="858">
        <v>0</v>
      </c>
      <c r="CG196" s="859">
        <v>0</v>
      </c>
      <c r="CH196" s="858">
        <v>0</v>
      </c>
      <c r="CI196" s="859">
        <v>0</v>
      </c>
      <c r="CJ196" s="858">
        <v>0</v>
      </c>
      <c r="CK196" s="859">
        <v>0</v>
      </c>
      <c r="CL196" s="858">
        <v>0</v>
      </c>
      <c r="CM196" s="859">
        <v>0</v>
      </c>
      <c r="CN196" s="860">
        <v>0</v>
      </c>
      <c r="CO196" s="815"/>
      <c r="CP196" s="1145"/>
      <c r="CQ196" s="815"/>
      <c r="CR196" s="852">
        <v>0</v>
      </c>
      <c r="CS196" s="858">
        <v>0</v>
      </c>
      <c r="CT196" s="859">
        <v>0</v>
      </c>
      <c r="CU196" s="858">
        <v>0</v>
      </c>
      <c r="CV196" s="859">
        <v>0</v>
      </c>
      <c r="CW196" s="858">
        <v>0</v>
      </c>
      <c r="CX196" s="859">
        <v>0</v>
      </c>
      <c r="CY196" s="858">
        <v>0</v>
      </c>
      <c r="CZ196" s="859">
        <v>0</v>
      </c>
      <c r="DA196" s="858">
        <v>0</v>
      </c>
      <c r="DB196" s="859">
        <v>0</v>
      </c>
      <c r="DC196" s="858">
        <v>0</v>
      </c>
      <c r="DD196" s="859">
        <v>0</v>
      </c>
      <c r="DE196" s="858">
        <v>0</v>
      </c>
      <c r="DF196" s="859">
        <v>0</v>
      </c>
      <c r="DG196" s="858">
        <v>0</v>
      </c>
      <c r="DH196" s="859">
        <v>0</v>
      </c>
      <c r="DI196" s="858">
        <v>0</v>
      </c>
      <c r="DJ196" s="859">
        <v>0</v>
      </c>
      <c r="DK196" s="858">
        <v>0</v>
      </c>
      <c r="DL196" s="859">
        <v>0</v>
      </c>
      <c r="DM196" s="858">
        <v>0</v>
      </c>
      <c r="DN196" s="859">
        <v>0</v>
      </c>
      <c r="DO196" s="858">
        <v>0</v>
      </c>
      <c r="DP196" s="859">
        <v>0</v>
      </c>
      <c r="DQ196" s="860">
        <v>0</v>
      </c>
      <c r="DR196" s="815"/>
      <c r="DS196" s="1147"/>
      <c r="DT196" s="815"/>
      <c r="DU196" s="1149"/>
    </row>
    <row r="197" spans="1:125" outlineLevel="1">
      <c r="A197" s="813" t="str">
        <f t="shared" si="2"/>
        <v>184Residential Direct Mail Pilot Program</v>
      </c>
      <c r="C197" s="842">
        <v>184</v>
      </c>
      <c r="D197" s="861" t="s">
        <v>1193</v>
      </c>
      <c r="E197" s="844">
        <v>2016</v>
      </c>
      <c r="G197" s="863">
        <v>0</v>
      </c>
      <c r="H197" s="846">
        <v>0</v>
      </c>
      <c r="I197" s="847">
        <v>0</v>
      </c>
      <c r="J197" s="846">
        <v>0</v>
      </c>
      <c r="K197" s="847">
        <v>0</v>
      </c>
      <c r="L197" s="846">
        <v>0</v>
      </c>
      <c r="M197" s="847">
        <v>0</v>
      </c>
      <c r="N197" s="846">
        <v>0</v>
      </c>
      <c r="O197" s="847">
        <v>0</v>
      </c>
      <c r="P197" s="846">
        <v>0</v>
      </c>
      <c r="Q197" s="847">
        <v>0</v>
      </c>
      <c r="R197" s="846">
        <v>0</v>
      </c>
      <c r="S197" s="847">
        <v>0</v>
      </c>
      <c r="T197" s="846">
        <v>0</v>
      </c>
      <c r="U197" s="847">
        <v>0</v>
      </c>
      <c r="V197" s="846">
        <v>0</v>
      </c>
      <c r="W197" s="847">
        <v>0</v>
      </c>
      <c r="X197" s="846">
        <v>0</v>
      </c>
      <c r="Y197" s="847">
        <v>0</v>
      </c>
      <c r="Z197" s="846">
        <v>0</v>
      </c>
      <c r="AA197" s="847">
        <v>0</v>
      </c>
      <c r="AB197" s="846">
        <v>0</v>
      </c>
      <c r="AC197" s="847">
        <v>0</v>
      </c>
      <c r="AD197" s="846">
        <v>0</v>
      </c>
      <c r="AE197" s="847">
        <v>0</v>
      </c>
      <c r="AF197" s="848">
        <v>0</v>
      </c>
      <c r="AG197" s="815"/>
      <c r="AH197" s="1155"/>
      <c r="AI197" s="815"/>
      <c r="AJ197" s="863">
        <v>0</v>
      </c>
      <c r="AK197" s="846">
        <v>0</v>
      </c>
      <c r="AL197" s="847">
        <v>0</v>
      </c>
      <c r="AM197" s="846">
        <v>0</v>
      </c>
      <c r="AN197" s="847">
        <v>0</v>
      </c>
      <c r="AO197" s="846">
        <v>0</v>
      </c>
      <c r="AP197" s="847">
        <v>0</v>
      </c>
      <c r="AQ197" s="846">
        <v>0</v>
      </c>
      <c r="AR197" s="847">
        <v>0</v>
      </c>
      <c r="AS197" s="846">
        <v>0</v>
      </c>
      <c r="AT197" s="847">
        <v>0</v>
      </c>
      <c r="AU197" s="846">
        <v>0</v>
      </c>
      <c r="AV197" s="847">
        <v>0</v>
      </c>
      <c r="AW197" s="846">
        <v>0</v>
      </c>
      <c r="AX197" s="847">
        <v>0</v>
      </c>
      <c r="AY197" s="846">
        <v>0</v>
      </c>
      <c r="AZ197" s="847">
        <v>0</v>
      </c>
      <c r="BA197" s="846">
        <v>0</v>
      </c>
      <c r="BB197" s="847">
        <v>0</v>
      </c>
      <c r="BC197" s="846">
        <v>0</v>
      </c>
      <c r="BD197" s="847">
        <v>0</v>
      </c>
      <c r="BE197" s="846">
        <v>0</v>
      </c>
      <c r="BF197" s="847">
        <v>0</v>
      </c>
      <c r="BG197" s="846">
        <v>0</v>
      </c>
      <c r="BH197" s="847">
        <v>0</v>
      </c>
      <c r="BI197" s="848">
        <v>0</v>
      </c>
      <c r="BJ197" s="815"/>
      <c r="BK197" s="1157"/>
      <c r="BL197" s="815"/>
      <c r="BM197" s="1143"/>
      <c r="BN197" s="815"/>
      <c r="BO197" s="863">
        <v>0</v>
      </c>
      <c r="BP197" s="846">
        <v>0</v>
      </c>
      <c r="BQ197" s="847">
        <v>0</v>
      </c>
      <c r="BR197" s="846">
        <v>0</v>
      </c>
      <c r="BS197" s="847">
        <v>0</v>
      </c>
      <c r="BT197" s="846">
        <v>0</v>
      </c>
      <c r="BU197" s="847">
        <v>0</v>
      </c>
      <c r="BV197" s="846">
        <v>0</v>
      </c>
      <c r="BW197" s="847">
        <v>0</v>
      </c>
      <c r="BX197" s="846">
        <v>0</v>
      </c>
      <c r="BY197" s="847">
        <v>0</v>
      </c>
      <c r="BZ197" s="846">
        <v>0</v>
      </c>
      <c r="CA197" s="847">
        <v>0</v>
      </c>
      <c r="CB197" s="846">
        <v>0</v>
      </c>
      <c r="CC197" s="847">
        <v>0</v>
      </c>
      <c r="CD197" s="846">
        <v>0</v>
      </c>
      <c r="CE197" s="847">
        <v>0</v>
      </c>
      <c r="CF197" s="846">
        <v>0</v>
      </c>
      <c r="CG197" s="847">
        <v>0</v>
      </c>
      <c r="CH197" s="846">
        <v>0</v>
      </c>
      <c r="CI197" s="847">
        <v>0</v>
      </c>
      <c r="CJ197" s="846">
        <v>0</v>
      </c>
      <c r="CK197" s="847">
        <v>0</v>
      </c>
      <c r="CL197" s="846">
        <v>0</v>
      </c>
      <c r="CM197" s="847">
        <v>0</v>
      </c>
      <c r="CN197" s="848">
        <v>0</v>
      </c>
      <c r="CO197" s="815"/>
      <c r="CP197" s="1145"/>
      <c r="CQ197" s="815"/>
      <c r="CR197" s="863">
        <v>0</v>
      </c>
      <c r="CS197" s="846">
        <v>0</v>
      </c>
      <c r="CT197" s="847">
        <v>0</v>
      </c>
      <c r="CU197" s="846">
        <v>0</v>
      </c>
      <c r="CV197" s="847">
        <v>0</v>
      </c>
      <c r="CW197" s="846">
        <v>0</v>
      </c>
      <c r="CX197" s="847">
        <v>0</v>
      </c>
      <c r="CY197" s="846">
        <v>0</v>
      </c>
      <c r="CZ197" s="847">
        <v>0</v>
      </c>
      <c r="DA197" s="846">
        <v>0</v>
      </c>
      <c r="DB197" s="847">
        <v>0</v>
      </c>
      <c r="DC197" s="846">
        <v>0</v>
      </c>
      <c r="DD197" s="847">
        <v>0</v>
      </c>
      <c r="DE197" s="846">
        <v>0</v>
      </c>
      <c r="DF197" s="847">
        <v>0</v>
      </c>
      <c r="DG197" s="846">
        <v>0</v>
      </c>
      <c r="DH197" s="847">
        <v>0</v>
      </c>
      <c r="DI197" s="846">
        <v>0</v>
      </c>
      <c r="DJ197" s="847">
        <v>0</v>
      </c>
      <c r="DK197" s="846">
        <v>0</v>
      </c>
      <c r="DL197" s="847">
        <v>0</v>
      </c>
      <c r="DM197" s="846">
        <v>0</v>
      </c>
      <c r="DN197" s="847">
        <v>0</v>
      </c>
      <c r="DO197" s="846">
        <v>0</v>
      </c>
      <c r="DP197" s="847">
        <v>0</v>
      </c>
      <c r="DQ197" s="848">
        <v>0</v>
      </c>
      <c r="DR197" s="815"/>
      <c r="DS197" s="1147"/>
      <c r="DT197" s="815"/>
      <c r="DU197" s="1149"/>
    </row>
    <row r="198" spans="1:125" outlineLevel="1">
      <c r="A198" s="813" t="str">
        <f t="shared" si="2"/>
        <v>185Residential Ductless Heat Pump Pilot Program</v>
      </c>
      <c r="C198" s="849">
        <v>185</v>
      </c>
      <c r="D198" s="862" t="s">
        <v>1194</v>
      </c>
      <c r="E198" s="851">
        <v>2016</v>
      </c>
      <c r="G198" s="852">
        <v>0</v>
      </c>
      <c r="H198" s="858">
        <v>0</v>
      </c>
      <c r="I198" s="859">
        <v>0</v>
      </c>
      <c r="J198" s="858">
        <v>0</v>
      </c>
      <c r="K198" s="859">
        <v>0</v>
      </c>
      <c r="L198" s="858">
        <v>0</v>
      </c>
      <c r="M198" s="859">
        <v>0</v>
      </c>
      <c r="N198" s="858">
        <v>0</v>
      </c>
      <c r="O198" s="859">
        <v>0</v>
      </c>
      <c r="P198" s="858">
        <v>0</v>
      </c>
      <c r="Q198" s="859">
        <v>0</v>
      </c>
      <c r="R198" s="858">
        <v>0</v>
      </c>
      <c r="S198" s="859">
        <v>0</v>
      </c>
      <c r="T198" s="858">
        <v>0</v>
      </c>
      <c r="U198" s="859">
        <v>0</v>
      </c>
      <c r="V198" s="858">
        <v>0</v>
      </c>
      <c r="W198" s="859">
        <v>0</v>
      </c>
      <c r="X198" s="858">
        <v>0</v>
      </c>
      <c r="Y198" s="859">
        <v>0</v>
      </c>
      <c r="Z198" s="858">
        <v>0</v>
      </c>
      <c r="AA198" s="859">
        <v>0</v>
      </c>
      <c r="AB198" s="858">
        <v>0</v>
      </c>
      <c r="AC198" s="859">
        <v>0</v>
      </c>
      <c r="AD198" s="858">
        <v>0</v>
      </c>
      <c r="AE198" s="859">
        <v>0</v>
      </c>
      <c r="AF198" s="860">
        <v>0</v>
      </c>
      <c r="AG198" s="815"/>
      <c r="AH198" s="1155"/>
      <c r="AI198" s="815"/>
      <c r="AJ198" s="852">
        <v>0</v>
      </c>
      <c r="AK198" s="858">
        <v>0</v>
      </c>
      <c r="AL198" s="859">
        <v>0</v>
      </c>
      <c r="AM198" s="858">
        <v>0</v>
      </c>
      <c r="AN198" s="859">
        <v>0</v>
      </c>
      <c r="AO198" s="858">
        <v>0</v>
      </c>
      <c r="AP198" s="859">
        <v>0</v>
      </c>
      <c r="AQ198" s="858">
        <v>0</v>
      </c>
      <c r="AR198" s="859">
        <v>0</v>
      </c>
      <c r="AS198" s="858">
        <v>0</v>
      </c>
      <c r="AT198" s="859">
        <v>0</v>
      </c>
      <c r="AU198" s="858">
        <v>0</v>
      </c>
      <c r="AV198" s="859">
        <v>0</v>
      </c>
      <c r="AW198" s="858">
        <v>0</v>
      </c>
      <c r="AX198" s="859">
        <v>0</v>
      </c>
      <c r="AY198" s="858">
        <v>0</v>
      </c>
      <c r="AZ198" s="859">
        <v>0</v>
      </c>
      <c r="BA198" s="858">
        <v>0</v>
      </c>
      <c r="BB198" s="859">
        <v>0</v>
      </c>
      <c r="BC198" s="858">
        <v>0</v>
      </c>
      <c r="BD198" s="859">
        <v>0</v>
      </c>
      <c r="BE198" s="858">
        <v>0</v>
      </c>
      <c r="BF198" s="859">
        <v>0</v>
      </c>
      <c r="BG198" s="858">
        <v>0</v>
      </c>
      <c r="BH198" s="859">
        <v>0</v>
      </c>
      <c r="BI198" s="860">
        <v>0</v>
      </c>
      <c r="BJ198" s="815"/>
      <c r="BK198" s="1157"/>
      <c r="BL198" s="815"/>
      <c r="BM198" s="1143"/>
      <c r="BN198" s="815"/>
      <c r="BO198" s="852">
        <v>0</v>
      </c>
      <c r="BP198" s="858">
        <v>0</v>
      </c>
      <c r="BQ198" s="859">
        <v>0</v>
      </c>
      <c r="BR198" s="858">
        <v>0</v>
      </c>
      <c r="BS198" s="859">
        <v>0</v>
      </c>
      <c r="BT198" s="858">
        <v>0</v>
      </c>
      <c r="BU198" s="859">
        <v>0</v>
      </c>
      <c r="BV198" s="858">
        <v>0</v>
      </c>
      <c r="BW198" s="859">
        <v>0</v>
      </c>
      <c r="BX198" s="858">
        <v>0</v>
      </c>
      <c r="BY198" s="859">
        <v>0</v>
      </c>
      <c r="BZ198" s="858">
        <v>0</v>
      </c>
      <c r="CA198" s="859">
        <v>0</v>
      </c>
      <c r="CB198" s="858">
        <v>0</v>
      </c>
      <c r="CC198" s="859">
        <v>0</v>
      </c>
      <c r="CD198" s="858">
        <v>0</v>
      </c>
      <c r="CE198" s="859">
        <v>0</v>
      </c>
      <c r="CF198" s="858">
        <v>0</v>
      </c>
      <c r="CG198" s="859">
        <v>0</v>
      </c>
      <c r="CH198" s="858">
        <v>0</v>
      </c>
      <c r="CI198" s="859">
        <v>0</v>
      </c>
      <c r="CJ198" s="858">
        <v>0</v>
      </c>
      <c r="CK198" s="859">
        <v>0</v>
      </c>
      <c r="CL198" s="858">
        <v>0</v>
      </c>
      <c r="CM198" s="859">
        <v>0</v>
      </c>
      <c r="CN198" s="860">
        <v>0</v>
      </c>
      <c r="CO198" s="815"/>
      <c r="CP198" s="1145"/>
      <c r="CQ198" s="815"/>
      <c r="CR198" s="852">
        <v>0</v>
      </c>
      <c r="CS198" s="858">
        <v>0</v>
      </c>
      <c r="CT198" s="859">
        <v>0</v>
      </c>
      <c r="CU198" s="858">
        <v>0</v>
      </c>
      <c r="CV198" s="859">
        <v>0</v>
      </c>
      <c r="CW198" s="858">
        <v>0</v>
      </c>
      <c r="CX198" s="859">
        <v>0</v>
      </c>
      <c r="CY198" s="858">
        <v>0</v>
      </c>
      <c r="CZ198" s="859">
        <v>0</v>
      </c>
      <c r="DA198" s="858">
        <v>0</v>
      </c>
      <c r="DB198" s="859">
        <v>0</v>
      </c>
      <c r="DC198" s="858">
        <v>0</v>
      </c>
      <c r="DD198" s="859">
        <v>0</v>
      </c>
      <c r="DE198" s="858">
        <v>0</v>
      </c>
      <c r="DF198" s="859">
        <v>0</v>
      </c>
      <c r="DG198" s="858">
        <v>0</v>
      </c>
      <c r="DH198" s="859">
        <v>0</v>
      </c>
      <c r="DI198" s="858">
        <v>0</v>
      </c>
      <c r="DJ198" s="859">
        <v>0</v>
      </c>
      <c r="DK198" s="858">
        <v>0</v>
      </c>
      <c r="DL198" s="859">
        <v>0</v>
      </c>
      <c r="DM198" s="858">
        <v>0</v>
      </c>
      <c r="DN198" s="859">
        <v>0</v>
      </c>
      <c r="DO198" s="858">
        <v>0</v>
      </c>
      <c r="DP198" s="859">
        <v>0</v>
      </c>
      <c r="DQ198" s="860">
        <v>0</v>
      </c>
      <c r="DR198" s="815"/>
      <c r="DS198" s="1147"/>
      <c r="DT198" s="815"/>
      <c r="DU198" s="1149"/>
    </row>
    <row r="199" spans="1:125" outlineLevel="1">
      <c r="A199" s="813" t="str">
        <f t="shared" si="2"/>
        <v>186Residential Install Pilot Program</v>
      </c>
      <c r="C199" s="842">
        <v>186</v>
      </c>
      <c r="D199" s="861" t="s">
        <v>1195</v>
      </c>
      <c r="E199" s="844">
        <v>2016</v>
      </c>
      <c r="G199" s="863">
        <v>0</v>
      </c>
      <c r="H199" s="846">
        <v>0</v>
      </c>
      <c r="I199" s="847">
        <v>0</v>
      </c>
      <c r="J199" s="846">
        <v>0</v>
      </c>
      <c r="K199" s="847">
        <v>0</v>
      </c>
      <c r="L199" s="846">
        <v>0</v>
      </c>
      <c r="M199" s="847">
        <v>0</v>
      </c>
      <c r="N199" s="846">
        <v>0</v>
      </c>
      <c r="O199" s="847">
        <v>0</v>
      </c>
      <c r="P199" s="846">
        <v>0</v>
      </c>
      <c r="Q199" s="847">
        <v>0</v>
      </c>
      <c r="R199" s="846">
        <v>0</v>
      </c>
      <c r="S199" s="847">
        <v>0</v>
      </c>
      <c r="T199" s="846">
        <v>0</v>
      </c>
      <c r="U199" s="847">
        <v>0</v>
      </c>
      <c r="V199" s="846">
        <v>0</v>
      </c>
      <c r="W199" s="847">
        <v>0</v>
      </c>
      <c r="X199" s="846">
        <v>0</v>
      </c>
      <c r="Y199" s="847">
        <v>0</v>
      </c>
      <c r="Z199" s="846">
        <v>0</v>
      </c>
      <c r="AA199" s="847">
        <v>0</v>
      </c>
      <c r="AB199" s="846">
        <v>0</v>
      </c>
      <c r="AC199" s="847">
        <v>0</v>
      </c>
      <c r="AD199" s="846">
        <v>0</v>
      </c>
      <c r="AE199" s="847">
        <v>0</v>
      </c>
      <c r="AF199" s="848">
        <v>0</v>
      </c>
      <c r="AG199" s="815"/>
      <c r="AH199" s="1155"/>
      <c r="AI199" s="815"/>
      <c r="AJ199" s="863">
        <v>0</v>
      </c>
      <c r="AK199" s="846">
        <v>0</v>
      </c>
      <c r="AL199" s="847">
        <v>0</v>
      </c>
      <c r="AM199" s="846">
        <v>0</v>
      </c>
      <c r="AN199" s="847">
        <v>0</v>
      </c>
      <c r="AO199" s="846">
        <v>0</v>
      </c>
      <c r="AP199" s="847">
        <v>0</v>
      </c>
      <c r="AQ199" s="846">
        <v>0</v>
      </c>
      <c r="AR199" s="847">
        <v>0</v>
      </c>
      <c r="AS199" s="846">
        <v>0</v>
      </c>
      <c r="AT199" s="847">
        <v>0</v>
      </c>
      <c r="AU199" s="846">
        <v>0</v>
      </c>
      <c r="AV199" s="847">
        <v>0</v>
      </c>
      <c r="AW199" s="846">
        <v>0</v>
      </c>
      <c r="AX199" s="847">
        <v>0</v>
      </c>
      <c r="AY199" s="846">
        <v>0</v>
      </c>
      <c r="AZ199" s="847">
        <v>0</v>
      </c>
      <c r="BA199" s="846">
        <v>0</v>
      </c>
      <c r="BB199" s="847">
        <v>0</v>
      </c>
      <c r="BC199" s="846">
        <v>0</v>
      </c>
      <c r="BD199" s="847">
        <v>0</v>
      </c>
      <c r="BE199" s="846">
        <v>0</v>
      </c>
      <c r="BF199" s="847">
        <v>0</v>
      </c>
      <c r="BG199" s="846">
        <v>0</v>
      </c>
      <c r="BH199" s="847">
        <v>0</v>
      </c>
      <c r="BI199" s="848">
        <v>0</v>
      </c>
      <c r="BJ199" s="815"/>
      <c r="BK199" s="1157"/>
      <c r="BL199" s="815"/>
      <c r="BM199" s="1143"/>
      <c r="BN199" s="815"/>
      <c r="BO199" s="863">
        <v>0</v>
      </c>
      <c r="BP199" s="846">
        <v>0</v>
      </c>
      <c r="BQ199" s="847">
        <v>0</v>
      </c>
      <c r="BR199" s="846">
        <v>0</v>
      </c>
      <c r="BS199" s="847">
        <v>0</v>
      </c>
      <c r="BT199" s="846">
        <v>0</v>
      </c>
      <c r="BU199" s="847">
        <v>0</v>
      </c>
      <c r="BV199" s="846">
        <v>0</v>
      </c>
      <c r="BW199" s="847">
        <v>0</v>
      </c>
      <c r="BX199" s="846">
        <v>0</v>
      </c>
      <c r="BY199" s="847">
        <v>0</v>
      </c>
      <c r="BZ199" s="846">
        <v>0</v>
      </c>
      <c r="CA199" s="847">
        <v>0</v>
      </c>
      <c r="CB199" s="846">
        <v>0</v>
      </c>
      <c r="CC199" s="847">
        <v>0</v>
      </c>
      <c r="CD199" s="846">
        <v>0</v>
      </c>
      <c r="CE199" s="847">
        <v>0</v>
      </c>
      <c r="CF199" s="846">
        <v>0</v>
      </c>
      <c r="CG199" s="847">
        <v>0</v>
      </c>
      <c r="CH199" s="846">
        <v>0</v>
      </c>
      <c r="CI199" s="847">
        <v>0</v>
      </c>
      <c r="CJ199" s="846">
        <v>0</v>
      </c>
      <c r="CK199" s="847">
        <v>0</v>
      </c>
      <c r="CL199" s="846">
        <v>0</v>
      </c>
      <c r="CM199" s="847">
        <v>0</v>
      </c>
      <c r="CN199" s="848">
        <v>0</v>
      </c>
      <c r="CO199" s="815"/>
      <c r="CP199" s="1145"/>
      <c r="CQ199" s="815"/>
      <c r="CR199" s="863">
        <v>0</v>
      </c>
      <c r="CS199" s="846">
        <v>0</v>
      </c>
      <c r="CT199" s="847">
        <v>0</v>
      </c>
      <c r="CU199" s="846">
        <v>0</v>
      </c>
      <c r="CV199" s="847">
        <v>0</v>
      </c>
      <c r="CW199" s="846">
        <v>0</v>
      </c>
      <c r="CX199" s="847">
        <v>0</v>
      </c>
      <c r="CY199" s="846">
        <v>0</v>
      </c>
      <c r="CZ199" s="847">
        <v>0</v>
      </c>
      <c r="DA199" s="846">
        <v>0</v>
      </c>
      <c r="DB199" s="847">
        <v>0</v>
      </c>
      <c r="DC199" s="846">
        <v>0</v>
      </c>
      <c r="DD199" s="847">
        <v>0</v>
      </c>
      <c r="DE199" s="846">
        <v>0</v>
      </c>
      <c r="DF199" s="847">
        <v>0</v>
      </c>
      <c r="DG199" s="846">
        <v>0</v>
      </c>
      <c r="DH199" s="847">
        <v>0</v>
      </c>
      <c r="DI199" s="846">
        <v>0</v>
      </c>
      <c r="DJ199" s="847">
        <v>0</v>
      </c>
      <c r="DK199" s="846">
        <v>0</v>
      </c>
      <c r="DL199" s="847">
        <v>0</v>
      </c>
      <c r="DM199" s="846">
        <v>0</v>
      </c>
      <c r="DN199" s="847">
        <v>0</v>
      </c>
      <c r="DO199" s="846">
        <v>0</v>
      </c>
      <c r="DP199" s="847">
        <v>0</v>
      </c>
      <c r="DQ199" s="848">
        <v>0</v>
      </c>
      <c r="DR199" s="815"/>
      <c r="DS199" s="1147"/>
      <c r="DT199" s="815"/>
      <c r="DU199" s="1149"/>
    </row>
    <row r="200" spans="1:125" outlineLevel="1">
      <c r="A200" s="813" t="str">
        <f t="shared" si="2"/>
        <v>187Social Benchmarking Pilot Program</v>
      </c>
      <c r="C200" s="849">
        <v>187</v>
      </c>
      <c r="D200" s="862" t="s">
        <v>1196</v>
      </c>
      <c r="E200" s="851">
        <v>2016</v>
      </c>
      <c r="G200" s="852">
        <v>0</v>
      </c>
      <c r="H200" s="858">
        <v>0</v>
      </c>
      <c r="I200" s="859">
        <v>0</v>
      </c>
      <c r="J200" s="858">
        <v>0</v>
      </c>
      <c r="K200" s="859">
        <v>0</v>
      </c>
      <c r="L200" s="858">
        <v>0</v>
      </c>
      <c r="M200" s="859">
        <v>0</v>
      </c>
      <c r="N200" s="858">
        <v>0</v>
      </c>
      <c r="O200" s="859">
        <v>0</v>
      </c>
      <c r="P200" s="858">
        <v>0</v>
      </c>
      <c r="Q200" s="859">
        <v>0</v>
      </c>
      <c r="R200" s="858">
        <v>0</v>
      </c>
      <c r="S200" s="859">
        <v>0</v>
      </c>
      <c r="T200" s="858">
        <v>0</v>
      </c>
      <c r="U200" s="859">
        <v>0</v>
      </c>
      <c r="V200" s="858">
        <v>0</v>
      </c>
      <c r="W200" s="859">
        <v>0</v>
      </c>
      <c r="X200" s="858">
        <v>0</v>
      </c>
      <c r="Y200" s="859">
        <v>0</v>
      </c>
      <c r="Z200" s="858">
        <v>0</v>
      </c>
      <c r="AA200" s="859">
        <v>0</v>
      </c>
      <c r="AB200" s="858">
        <v>0</v>
      </c>
      <c r="AC200" s="859">
        <v>0</v>
      </c>
      <c r="AD200" s="858">
        <v>0</v>
      </c>
      <c r="AE200" s="859">
        <v>0</v>
      </c>
      <c r="AF200" s="860">
        <v>0</v>
      </c>
      <c r="AG200" s="815"/>
      <c r="AH200" s="1155"/>
      <c r="AI200" s="815"/>
      <c r="AJ200" s="852">
        <v>0</v>
      </c>
      <c r="AK200" s="858">
        <v>0</v>
      </c>
      <c r="AL200" s="859">
        <v>0</v>
      </c>
      <c r="AM200" s="858">
        <v>0</v>
      </c>
      <c r="AN200" s="859">
        <v>0</v>
      </c>
      <c r="AO200" s="858">
        <v>0</v>
      </c>
      <c r="AP200" s="859">
        <v>0</v>
      </c>
      <c r="AQ200" s="858">
        <v>0</v>
      </c>
      <c r="AR200" s="859">
        <v>0</v>
      </c>
      <c r="AS200" s="858">
        <v>0</v>
      </c>
      <c r="AT200" s="859">
        <v>0</v>
      </c>
      <c r="AU200" s="858">
        <v>0</v>
      </c>
      <c r="AV200" s="859">
        <v>0</v>
      </c>
      <c r="AW200" s="858">
        <v>0</v>
      </c>
      <c r="AX200" s="859">
        <v>0</v>
      </c>
      <c r="AY200" s="858">
        <v>0</v>
      </c>
      <c r="AZ200" s="859">
        <v>0</v>
      </c>
      <c r="BA200" s="858">
        <v>0</v>
      </c>
      <c r="BB200" s="859">
        <v>0</v>
      </c>
      <c r="BC200" s="858">
        <v>0</v>
      </c>
      <c r="BD200" s="859">
        <v>0</v>
      </c>
      <c r="BE200" s="858">
        <v>0</v>
      </c>
      <c r="BF200" s="859">
        <v>0</v>
      </c>
      <c r="BG200" s="858">
        <v>0</v>
      </c>
      <c r="BH200" s="859">
        <v>0</v>
      </c>
      <c r="BI200" s="860">
        <v>0</v>
      </c>
      <c r="BJ200" s="815"/>
      <c r="BK200" s="1157"/>
      <c r="BL200" s="815"/>
      <c r="BM200" s="1143"/>
      <c r="BN200" s="815"/>
      <c r="BO200" s="852">
        <v>0</v>
      </c>
      <c r="BP200" s="858">
        <v>0</v>
      </c>
      <c r="BQ200" s="859">
        <v>0</v>
      </c>
      <c r="BR200" s="858">
        <v>0</v>
      </c>
      <c r="BS200" s="859">
        <v>0</v>
      </c>
      <c r="BT200" s="858">
        <v>0</v>
      </c>
      <c r="BU200" s="859">
        <v>0</v>
      </c>
      <c r="BV200" s="858">
        <v>0</v>
      </c>
      <c r="BW200" s="859">
        <v>0</v>
      </c>
      <c r="BX200" s="858">
        <v>0</v>
      </c>
      <c r="BY200" s="859">
        <v>0</v>
      </c>
      <c r="BZ200" s="858">
        <v>0</v>
      </c>
      <c r="CA200" s="859">
        <v>0</v>
      </c>
      <c r="CB200" s="858">
        <v>0</v>
      </c>
      <c r="CC200" s="859">
        <v>0</v>
      </c>
      <c r="CD200" s="858">
        <v>0</v>
      </c>
      <c r="CE200" s="859">
        <v>0</v>
      </c>
      <c r="CF200" s="858">
        <v>0</v>
      </c>
      <c r="CG200" s="859">
        <v>0</v>
      </c>
      <c r="CH200" s="858">
        <v>0</v>
      </c>
      <c r="CI200" s="859">
        <v>0</v>
      </c>
      <c r="CJ200" s="858">
        <v>0</v>
      </c>
      <c r="CK200" s="859">
        <v>0</v>
      </c>
      <c r="CL200" s="858">
        <v>0</v>
      </c>
      <c r="CM200" s="859">
        <v>0</v>
      </c>
      <c r="CN200" s="860">
        <v>0</v>
      </c>
      <c r="CO200" s="815"/>
      <c r="CP200" s="1145"/>
      <c r="CQ200" s="815"/>
      <c r="CR200" s="852">
        <v>0</v>
      </c>
      <c r="CS200" s="858">
        <v>0</v>
      </c>
      <c r="CT200" s="859">
        <v>0</v>
      </c>
      <c r="CU200" s="858">
        <v>0</v>
      </c>
      <c r="CV200" s="859">
        <v>0</v>
      </c>
      <c r="CW200" s="858">
        <v>0</v>
      </c>
      <c r="CX200" s="859">
        <v>0</v>
      </c>
      <c r="CY200" s="858">
        <v>0</v>
      </c>
      <c r="CZ200" s="859">
        <v>0</v>
      </c>
      <c r="DA200" s="858">
        <v>0</v>
      </c>
      <c r="DB200" s="859">
        <v>0</v>
      </c>
      <c r="DC200" s="858">
        <v>0</v>
      </c>
      <c r="DD200" s="859">
        <v>0</v>
      </c>
      <c r="DE200" s="858">
        <v>0</v>
      </c>
      <c r="DF200" s="859">
        <v>0</v>
      </c>
      <c r="DG200" s="858">
        <v>0</v>
      </c>
      <c r="DH200" s="859">
        <v>0</v>
      </c>
      <c r="DI200" s="858">
        <v>0</v>
      </c>
      <c r="DJ200" s="859">
        <v>0</v>
      </c>
      <c r="DK200" s="858">
        <v>0</v>
      </c>
      <c r="DL200" s="859">
        <v>0</v>
      </c>
      <c r="DM200" s="858">
        <v>0</v>
      </c>
      <c r="DN200" s="859">
        <v>0</v>
      </c>
      <c r="DO200" s="858">
        <v>0</v>
      </c>
      <c r="DP200" s="859">
        <v>0</v>
      </c>
      <c r="DQ200" s="860">
        <v>0</v>
      </c>
      <c r="DR200" s="815"/>
      <c r="DS200" s="1147"/>
      <c r="DT200" s="815"/>
      <c r="DU200" s="1149"/>
    </row>
    <row r="201" spans="1:125" outlineLevel="1">
      <c r="A201" s="813" t="str">
        <f t="shared" ref="A201:A230" si="3">C201&amp;D201</f>
        <v>188Solar Powered Attic Ventilation Pilot Program</v>
      </c>
      <c r="C201" s="842">
        <v>188</v>
      </c>
      <c r="D201" s="861" t="s">
        <v>1197</v>
      </c>
      <c r="E201" s="844">
        <v>2016</v>
      </c>
      <c r="G201" s="863">
        <v>0</v>
      </c>
      <c r="H201" s="846">
        <v>0</v>
      </c>
      <c r="I201" s="847">
        <v>0</v>
      </c>
      <c r="J201" s="846">
        <v>0</v>
      </c>
      <c r="K201" s="847">
        <v>0</v>
      </c>
      <c r="L201" s="846">
        <v>0</v>
      </c>
      <c r="M201" s="847">
        <v>0</v>
      </c>
      <c r="N201" s="846">
        <v>0</v>
      </c>
      <c r="O201" s="847">
        <v>0</v>
      </c>
      <c r="P201" s="846">
        <v>0</v>
      </c>
      <c r="Q201" s="847">
        <v>0</v>
      </c>
      <c r="R201" s="846">
        <v>0</v>
      </c>
      <c r="S201" s="847">
        <v>0</v>
      </c>
      <c r="T201" s="846">
        <v>0</v>
      </c>
      <c r="U201" s="847">
        <v>0</v>
      </c>
      <c r="V201" s="846">
        <v>0</v>
      </c>
      <c r="W201" s="847">
        <v>0</v>
      </c>
      <c r="X201" s="846">
        <v>0</v>
      </c>
      <c r="Y201" s="847">
        <v>0</v>
      </c>
      <c r="Z201" s="846">
        <v>0</v>
      </c>
      <c r="AA201" s="847">
        <v>0</v>
      </c>
      <c r="AB201" s="846">
        <v>0</v>
      </c>
      <c r="AC201" s="847">
        <v>0</v>
      </c>
      <c r="AD201" s="846">
        <v>0</v>
      </c>
      <c r="AE201" s="847">
        <v>0</v>
      </c>
      <c r="AF201" s="848">
        <v>0</v>
      </c>
      <c r="AG201" s="815"/>
      <c r="AH201" s="1155"/>
      <c r="AI201" s="815"/>
      <c r="AJ201" s="863">
        <v>0</v>
      </c>
      <c r="AK201" s="846">
        <v>0</v>
      </c>
      <c r="AL201" s="847">
        <v>0</v>
      </c>
      <c r="AM201" s="846">
        <v>0</v>
      </c>
      <c r="AN201" s="847">
        <v>0</v>
      </c>
      <c r="AO201" s="846">
        <v>0</v>
      </c>
      <c r="AP201" s="847">
        <v>0</v>
      </c>
      <c r="AQ201" s="846">
        <v>0</v>
      </c>
      <c r="AR201" s="847">
        <v>0</v>
      </c>
      <c r="AS201" s="846">
        <v>0</v>
      </c>
      <c r="AT201" s="847">
        <v>0</v>
      </c>
      <c r="AU201" s="846">
        <v>0</v>
      </c>
      <c r="AV201" s="847">
        <v>0</v>
      </c>
      <c r="AW201" s="846">
        <v>0</v>
      </c>
      <c r="AX201" s="847">
        <v>0</v>
      </c>
      <c r="AY201" s="846">
        <v>0</v>
      </c>
      <c r="AZ201" s="847">
        <v>0</v>
      </c>
      <c r="BA201" s="846">
        <v>0</v>
      </c>
      <c r="BB201" s="847">
        <v>0</v>
      </c>
      <c r="BC201" s="846">
        <v>0</v>
      </c>
      <c r="BD201" s="847">
        <v>0</v>
      </c>
      <c r="BE201" s="846">
        <v>0</v>
      </c>
      <c r="BF201" s="847">
        <v>0</v>
      </c>
      <c r="BG201" s="846">
        <v>0</v>
      </c>
      <c r="BH201" s="847">
        <v>0</v>
      </c>
      <c r="BI201" s="848">
        <v>0</v>
      </c>
      <c r="BJ201" s="815"/>
      <c r="BK201" s="1157"/>
      <c r="BL201" s="815"/>
      <c r="BM201" s="1143"/>
      <c r="BN201" s="815"/>
      <c r="BO201" s="863">
        <v>0</v>
      </c>
      <c r="BP201" s="846">
        <v>0</v>
      </c>
      <c r="BQ201" s="847">
        <v>0</v>
      </c>
      <c r="BR201" s="846">
        <v>0</v>
      </c>
      <c r="BS201" s="847">
        <v>0</v>
      </c>
      <c r="BT201" s="846">
        <v>0</v>
      </c>
      <c r="BU201" s="847">
        <v>0</v>
      </c>
      <c r="BV201" s="846">
        <v>0</v>
      </c>
      <c r="BW201" s="847">
        <v>0</v>
      </c>
      <c r="BX201" s="846">
        <v>0</v>
      </c>
      <c r="BY201" s="847">
        <v>0</v>
      </c>
      <c r="BZ201" s="846">
        <v>0</v>
      </c>
      <c r="CA201" s="847">
        <v>0</v>
      </c>
      <c r="CB201" s="846">
        <v>0</v>
      </c>
      <c r="CC201" s="847">
        <v>0</v>
      </c>
      <c r="CD201" s="846">
        <v>0</v>
      </c>
      <c r="CE201" s="847">
        <v>0</v>
      </c>
      <c r="CF201" s="846">
        <v>0</v>
      </c>
      <c r="CG201" s="847">
        <v>0</v>
      </c>
      <c r="CH201" s="846">
        <v>0</v>
      </c>
      <c r="CI201" s="847">
        <v>0</v>
      </c>
      <c r="CJ201" s="846">
        <v>0</v>
      </c>
      <c r="CK201" s="847">
        <v>0</v>
      </c>
      <c r="CL201" s="846">
        <v>0</v>
      </c>
      <c r="CM201" s="847">
        <v>0</v>
      </c>
      <c r="CN201" s="848">
        <v>0</v>
      </c>
      <c r="CO201" s="815"/>
      <c r="CP201" s="1145"/>
      <c r="CQ201" s="815"/>
      <c r="CR201" s="863">
        <v>0</v>
      </c>
      <c r="CS201" s="846">
        <v>0</v>
      </c>
      <c r="CT201" s="847">
        <v>0</v>
      </c>
      <c r="CU201" s="846">
        <v>0</v>
      </c>
      <c r="CV201" s="847">
        <v>0</v>
      </c>
      <c r="CW201" s="846">
        <v>0</v>
      </c>
      <c r="CX201" s="847">
        <v>0</v>
      </c>
      <c r="CY201" s="846">
        <v>0</v>
      </c>
      <c r="CZ201" s="847">
        <v>0</v>
      </c>
      <c r="DA201" s="846">
        <v>0</v>
      </c>
      <c r="DB201" s="847">
        <v>0</v>
      </c>
      <c r="DC201" s="846">
        <v>0</v>
      </c>
      <c r="DD201" s="847">
        <v>0</v>
      </c>
      <c r="DE201" s="846">
        <v>0</v>
      </c>
      <c r="DF201" s="847">
        <v>0</v>
      </c>
      <c r="DG201" s="846">
        <v>0</v>
      </c>
      <c r="DH201" s="847">
        <v>0</v>
      </c>
      <c r="DI201" s="846">
        <v>0</v>
      </c>
      <c r="DJ201" s="847">
        <v>0</v>
      </c>
      <c r="DK201" s="846">
        <v>0</v>
      </c>
      <c r="DL201" s="847">
        <v>0</v>
      </c>
      <c r="DM201" s="846">
        <v>0</v>
      </c>
      <c r="DN201" s="847">
        <v>0</v>
      </c>
      <c r="DO201" s="846">
        <v>0</v>
      </c>
      <c r="DP201" s="847">
        <v>0</v>
      </c>
      <c r="DQ201" s="848">
        <v>0</v>
      </c>
      <c r="DR201" s="815"/>
      <c r="DS201" s="1147"/>
      <c r="DT201" s="815"/>
      <c r="DU201" s="1149"/>
    </row>
    <row r="202" spans="1:125" outlineLevel="1">
      <c r="A202" s="813" t="str">
        <f t="shared" si="3"/>
        <v>189Truckload Event Pilot Program</v>
      </c>
      <c r="C202" s="907">
        <v>189</v>
      </c>
      <c r="D202" s="908" t="s">
        <v>1198</v>
      </c>
      <c r="E202" s="909">
        <v>2016</v>
      </c>
      <c r="G202" s="910">
        <v>0</v>
      </c>
      <c r="H202" s="934">
        <v>0</v>
      </c>
      <c r="I202" s="935">
        <v>0</v>
      </c>
      <c r="J202" s="934">
        <v>0</v>
      </c>
      <c r="K202" s="935">
        <v>0</v>
      </c>
      <c r="L202" s="934">
        <v>0</v>
      </c>
      <c r="M202" s="935">
        <v>0</v>
      </c>
      <c r="N202" s="934">
        <v>0</v>
      </c>
      <c r="O202" s="935">
        <v>0</v>
      </c>
      <c r="P202" s="934">
        <v>0</v>
      </c>
      <c r="Q202" s="935">
        <v>0</v>
      </c>
      <c r="R202" s="934">
        <v>0</v>
      </c>
      <c r="S202" s="935">
        <v>0</v>
      </c>
      <c r="T202" s="934">
        <v>0</v>
      </c>
      <c r="U202" s="935">
        <v>0</v>
      </c>
      <c r="V202" s="934">
        <v>0</v>
      </c>
      <c r="W202" s="935">
        <v>0</v>
      </c>
      <c r="X202" s="934">
        <v>0</v>
      </c>
      <c r="Y202" s="935">
        <v>0</v>
      </c>
      <c r="Z202" s="934">
        <v>0</v>
      </c>
      <c r="AA202" s="935">
        <v>0</v>
      </c>
      <c r="AB202" s="934">
        <v>0</v>
      </c>
      <c r="AC202" s="935">
        <v>0</v>
      </c>
      <c r="AD202" s="934">
        <v>0</v>
      </c>
      <c r="AE202" s="935">
        <v>0</v>
      </c>
      <c r="AF202" s="936">
        <v>0</v>
      </c>
      <c r="AG202" s="815"/>
      <c r="AH202" s="1155"/>
      <c r="AI202" s="815"/>
      <c r="AJ202" s="910">
        <v>0</v>
      </c>
      <c r="AK202" s="934">
        <v>0</v>
      </c>
      <c r="AL202" s="935">
        <v>0</v>
      </c>
      <c r="AM202" s="934">
        <v>0</v>
      </c>
      <c r="AN202" s="935">
        <v>0</v>
      </c>
      <c r="AO202" s="934">
        <v>0</v>
      </c>
      <c r="AP202" s="935">
        <v>0</v>
      </c>
      <c r="AQ202" s="934">
        <v>0</v>
      </c>
      <c r="AR202" s="935">
        <v>0</v>
      </c>
      <c r="AS202" s="934">
        <v>0</v>
      </c>
      <c r="AT202" s="935">
        <v>0</v>
      </c>
      <c r="AU202" s="934">
        <v>0</v>
      </c>
      <c r="AV202" s="935">
        <v>0</v>
      </c>
      <c r="AW202" s="934">
        <v>0</v>
      </c>
      <c r="AX202" s="935">
        <v>0</v>
      </c>
      <c r="AY202" s="934">
        <v>0</v>
      </c>
      <c r="AZ202" s="935">
        <v>0</v>
      </c>
      <c r="BA202" s="934">
        <v>0</v>
      </c>
      <c r="BB202" s="935">
        <v>0</v>
      </c>
      <c r="BC202" s="934">
        <v>0</v>
      </c>
      <c r="BD202" s="935">
        <v>0</v>
      </c>
      <c r="BE202" s="934">
        <v>0</v>
      </c>
      <c r="BF202" s="935">
        <v>0</v>
      </c>
      <c r="BG202" s="934">
        <v>0</v>
      </c>
      <c r="BH202" s="935">
        <v>0</v>
      </c>
      <c r="BI202" s="936">
        <v>0</v>
      </c>
      <c r="BJ202" s="815"/>
      <c r="BK202" s="1157"/>
      <c r="BL202" s="815"/>
      <c r="BM202" s="1143"/>
      <c r="BN202" s="815"/>
      <c r="BO202" s="910">
        <v>0</v>
      </c>
      <c r="BP202" s="934">
        <v>0</v>
      </c>
      <c r="BQ202" s="935">
        <v>0</v>
      </c>
      <c r="BR202" s="934">
        <v>0</v>
      </c>
      <c r="BS202" s="935">
        <v>0</v>
      </c>
      <c r="BT202" s="934">
        <v>0</v>
      </c>
      <c r="BU202" s="935">
        <v>0</v>
      </c>
      <c r="BV202" s="934">
        <v>0</v>
      </c>
      <c r="BW202" s="935">
        <v>0</v>
      </c>
      <c r="BX202" s="934">
        <v>0</v>
      </c>
      <c r="BY202" s="935">
        <v>0</v>
      </c>
      <c r="BZ202" s="934">
        <v>0</v>
      </c>
      <c r="CA202" s="935">
        <v>0</v>
      </c>
      <c r="CB202" s="934">
        <v>0</v>
      </c>
      <c r="CC202" s="935">
        <v>0</v>
      </c>
      <c r="CD202" s="934">
        <v>0</v>
      </c>
      <c r="CE202" s="935">
        <v>0</v>
      </c>
      <c r="CF202" s="934">
        <v>0</v>
      </c>
      <c r="CG202" s="935">
        <v>0</v>
      </c>
      <c r="CH202" s="934">
        <v>0</v>
      </c>
      <c r="CI202" s="935">
        <v>0</v>
      </c>
      <c r="CJ202" s="934">
        <v>0</v>
      </c>
      <c r="CK202" s="935">
        <v>0</v>
      </c>
      <c r="CL202" s="934">
        <v>0</v>
      </c>
      <c r="CM202" s="935">
        <v>0</v>
      </c>
      <c r="CN202" s="936">
        <v>0</v>
      </c>
      <c r="CO202" s="815"/>
      <c r="CP202" s="1145"/>
      <c r="CQ202" s="815"/>
      <c r="CR202" s="910">
        <v>0</v>
      </c>
      <c r="CS202" s="934">
        <v>0</v>
      </c>
      <c r="CT202" s="935">
        <v>0</v>
      </c>
      <c r="CU202" s="934">
        <v>0</v>
      </c>
      <c r="CV202" s="935">
        <v>0</v>
      </c>
      <c r="CW202" s="934">
        <v>0</v>
      </c>
      <c r="CX202" s="935">
        <v>0</v>
      </c>
      <c r="CY202" s="934">
        <v>0</v>
      </c>
      <c r="CZ202" s="935">
        <v>0</v>
      </c>
      <c r="DA202" s="934">
        <v>0</v>
      </c>
      <c r="DB202" s="935">
        <v>0</v>
      </c>
      <c r="DC202" s="934">
        <v>0</v>
      </c>
      <c r="DD202" s="935">
        <v>0</v>
      </c>
      <c r="DE202" s="934">
        <v>0</v>
      </c>
      <c r="DF202" s="935">
        <v>0</v>
      </c>
      <c r="DG202" s="934">
        <v>0</v>
      </c>
      <c r="DH202" s="935">
        <v>0</v>
      </c>
      <c r="DI202" s="934">
        <v>0</v>
      </c>
      <c r="DJ202" s="935">
        <v>0</v>
      </c>
      <c r="DK202" s="934">
        <v>0</v>
      </c>
      <c r="DL202" s="935">
        <v>0</v>
      </c>
      <c r="DM202" s="934">
        <v>0</v>
      </c>
      <c r="DN202" s="935">
        <v>0</v>
      </c>
      <c r="DO202" s="934">
        <v>0</v>
      </c>
      <c r="DP202" s="935">
        <v>0</v>
      </c>
      <c r="DQ202" s="936">
        <v>0</v>
      </c>
      <c r="DR202" s="815"/>
      <c r="DS202" s="1147"/>
      <c r="DT202" s="815"/>
      <c r="DU202" s="1149"/>
    </row>
    <row r="203" spans="1:125" outlineLevel="1">
      <c r="A203" s="813" t="str">
        <f t="shared" si="3"/>
        <v>190Save on Energy Retrofit Program Enabled Savings</v>
      </c>
      <c r="C203" s="914">
        <v>190</v>
      </c>
      <c r="D203" s="915" t="s">
        <v>1199</v>
      </c>
      <c r="E203" s="916">
        <v>2016</v>
      </c>
      <c r="G203" s="917">
        <v>0</v>
      </c>
      <c r="H203" s="918">
        <v>0</v>
      </c>
      <c r="I203" s="919">
        <v>0</v>
      </c>
      <c r="J203" s="918">
        <v>0</v>
      </c>
      <c r="K203" s="919">
        <v>0</v>
      </c>
      <c r="L203" s="918">
        <v>0</v>
      </c>
      <c r="M203" s="919">
        <v>0</v>
      </c>
      <c r="N203" s="918">
        <v>0</v>
      </c>
      <c r="O203" s="919">
        <v>0</v>
      </c>
      <c r="P203" s="918">
        <v>0</v>
      </c>
      <c r="Q203" s="919">
        <v>0</v>
      </c>
      <c r="R203" s="918">
        <v>0</v>
      </c>
      <c r="S203" s="919">
        <v>0</v>
      </c>
      <c r="T203" s="918">
        <v>0</v>
      </c>
      <c r="U203" s="919">
        <v>0</v>
      </c>
      <c r="V203" s="918">
        <v>0</v>
      </c>
      <c r="W203" s="919">
        <v>0</v>
      </c>
      <c r="X203" s="918">
        <v>0</v>
      </c>
      <c r="Y203" s="919">
        <v>0</v>
      </c>
      <c r="Z203" s="918">
        <v>0</v>
      </c>
      <c r="AA203" s="919">
        <v>0</v>
      </c>
      <c r="AB203" s="918">
        <v>0</v>
      </c>
      <c r="AC203" s="919">
        <v>0</v>
      </c>
      <c r="AD203" s="918">
        <v>0</v>
      </c>
      <c r="AE203" s="919">
        <v>0</v>
      </c>
      <c r="AF203" s="920">
        <v>0</v>
      </c>
      <c r="AG203" s="815"/>
      <c r="AH203" s="1155"/>
      <c r="AI203" s="815"/>
      <c r="AJ203" s="917">
        <v>0</v>
      </c>
      <c r="AK203" s="918">
        <v>0</v>
      </c>
      <c r="AL203" s="919">
        <v>0</v>
      </c>
      <c r="AM203" s="918">
        <v>0</v>
      </c>
      <c r="AN203" s="919">
        <v>0</v>
      </c>
      <c r="AO203" s="918">
        <v>0</v>
      </c>
      <c r="AP203" s="919">
        <v>0</v>
      </c>
      <c r="AQ203" s="918">
        <v>0</v>
      </c>
      <c r="AR203" s="919">
        <v>0</v>
      </c>
      <c r="AS203" s="918">
        <v>0</v>
      </c>
      <c r="AT203" s="919">
        <v>0</v>
      </c>
      <c r="AU203" s="918">
        <v>0</v>
      </c>
      <c r="AV203" s="919">
        <v>0</v>
      </c>
      <c r="AW203" s="918">
        <v>0</v>
      </c>
      <c r="AX203" s="919">
        <v>0</v>
      </c>
      <c r="AY203" s="918">
        <v>0</v>
      </c>
      <c r="AZ203" s="919">
        <v>0</v>
      </c>
      <c r="BA203" s="918">
        <v>0</v>
      </c>
      <c r="BB203" s="919">
        <v>0</v>
      </c>
      <c r="BC203" s="918">
        <v>0</v>
      </c>
      <c r="BD203" s="919">
        <v>0</v>
      </c>
      <c r="BE203" s="918">
        <v>0</v>
      </c>
      <c r="BF203" s="919">
        <v>0</v>
      </c>
      <c r="BG203" s="918">
        <v>0</v>
      </c>
      <c r="BH203" s="919">
        <v>0</v>
      </c>
      <c r="BI203" s="920">
        <v>0</v>
      </c>
      <c r="BJ203" s="815"/>
      <c r="BK203" s="1157"/>
      <c r="BL203" s="815"/>
      <c r="BM203" s="1143"/>
      <c r="BN203" s="815"/>
      <c r="BO203" s="917">
        <v>0</v>
      </c>
      <c r="BP203" s="918">
        <v>0</v>
      </c>
      <c r="BQ203" s="919">
        <v>0</v>
      </c>
      <c r="BR203" s="918">
        <v>0</v>
      </c>
      <c r="BS203" s="919">
        <v>0</v>
      </c>
      <c r="BT203" s="918">
        <v>0</v>
      </c>
      <c r="BU203" s="919">
        <v>0</v>
      </c>
      <c r="BV203" s="918">
        <v>0</v>
      </c>
      <c r="BW203" s="919">
        <v>0</v>
      </c>
      <c r="BX203" s="918">
        <v>0</v>
      </c>
      <c r="BY203" s="919">
        <v>0</v>
      </c>
      <c r="BZ203" s="918">
        <v>0</v>
      </c>
      <c r="CA203" s="919">
        <v>0</v>
      </c>
      <c r="CB203" s="918">
        <v>0</v>
      </c>
      <c r="CC203" s="919">
        <v>0</v>
      </c>
      <c r="CD203" s="918">
        <v>0</v>
      </c>
      <c r="CE203" s="919">
        <v>0</v>
      </c>
      <c r="CF203" s="918">
        <v>0</v>
      </c>
      <c r="CG203" s="919">
        <v>0</v>
      </c>
      <c r="CH203" s="918">
        <v>0</v>
      </c>
      <c r="CI203" s="919">
        <v>0</v>
      </c>
      <c r="CJ203" s="918">
        <v>0</v>
      </c>
      <c r="CK203" s="919">
        <v>0</v>
      </c>
      <c r="CL203" s="918">
        <v>0</v>
      </c>
      <c r="CM203" s="919">
        <v>0</v>
      </c>
      <c r="CN203" s="920">
        <v>0</v>
      </c>
      <c r="CO203" s="815"/>
      <c r="CP203" s="1145"/>
      <c r="CQ203" s="815"/>
      <c r="CR203" s="917">
        <v>0</v>
      </c>
      <c r="CS203" s="918">
        <v>0</v>
      </c>
      <c r="CT203" s="919">
        <v>0</v>
      </c>
      <c r="CU203" s="918">
        <v>0</v>
      </c>
      <c r="CV203" s="919">
        <v>0</v>
      </c>
      <c r="CW203" s="918">
        <v>0</v>
      </c>
      <c r="CX203" s="919">
        <v>0</v>
      </c>
      <c r="CY203" s="918">
        <v>0</v>
      </c>
      <c r="CZ203" s="919">
        <v>0</v>
      </c>
      <c r="DA203" s="918">
        <v>0</v>
      </c>
      <c r="DB203" s="919">
        <v>0</v>
      </c>
      <c r="DC203" s="918">
        <v>0</v>
      </c>
      <c r="DD203" s="919">
        <v>0</v>
      </c>
      <c r="DE203" s="918">
        <v>0</v>
      </c>
      <c r="DF203" s="919">
        <v>0</v>
      </c>
      <c r="DG203" s="918">
        <v>0</v>
      </c>
      <c r="DH203" s="919">
        <v>0</v>
      </c>
      <c r="DI203" s="918">
        <v>0</v>
      </c>
      <c r="DJ203" s="919">
        <v>0</v>
      </c>
      <c r="DK203" s="918">
        <v>0</v>
      </c>
      <c r="DL203" s="919">
        <v>0</v>
      </c>
      <c r="DM203" s="918">
        <v>0</v>
      </c>
      <c r="DN203" s="919">
        <v>0</v>
      </c>
      <c r="DO203" s="918">
        <v>0</v>
      </c>
      <c r="DP203" s="919">
        <v>0</v>
      </c>
      <c r="DQ203" s="920">
        <v>0</v>
      </c>
      <c r="DR203" s="815"/>
      <c r="DS203" s="1147"/>
      <c r="DT203" s="815"/>
      <c r="DU203" s="1149"/>
    </row>
    <row r="204" spans="1:125" outlineLevel="1">
      <c r="A204" s="813" t="str">
        <f t="shared" si="3"/>
        <v>191Save on Energy High Performance New Construction Program Enabled Savings</v>
      </c>
      <c r="C204" s="849">
        <v>191</v>
      </c>
      <c r="D204" s="850" t="s">
        <v>1200</v>
      </c>
      <c r="E204" s="851">
        <v>2016</v>
      </c>
      <c r="G204" s="852">
        <v>0</v>
      </c>
      <c r="H204" s="853">
        <v>0</v>
      </c>
      <c r="I204" s="854">
        <v>0</v>
      </c>
      <c r="J204" s="853">
        <v>0</v>
      </c>
      <c r="K204" s="854">
        <v>0</v>
      </c>
      <c r="L204" s="853">
        <v>0</v>
      </c>
      <c r="M204" s="854">
        <v>0</v>
      </c>
      <c r="N204" s="853">
        <v>0</v>
      </c>
      <c r="O204" s="854">
        <v>0</v>
      </c>
      <c r="P204" s="853">
        <v>0</v>
      </c>
      <c r="Q204" s="854">
        <v>0</v>
      </c>
      <c r="R204" s="853">
        <v>0</v>
      </c>
      <c r="S204" s="854">
        <v>0</v>
      </c>
      <c r="T204" s="853">
        <v>0</v>
      </c>
      <c r="U204" s="854">
        <v>0</v>
      </c>
      <c r="V204" s="853">
        <v>0</v>
      </c>
      <c r="W204" s="854">
        <v>0</v>
      </c>
      <c r="X204" s="853">
        <v>0</v>
      </c>
      <c r="Y204" s="854">
        <v>0</v>
      </c>
      <c r="Z204" s="853">
        <v>0</v>
      </c>
      <c r="AA204" s="854">
        <v>0</v>
      </c>
      <c r="AB204" s="853">
        <v>0</v>
      </c>
      <c r="AC204" s="854">
        <v>0</v>
      </c>
      <c r="AD204" s="853">
        <v>0</v>
      </c>
      <c r="AE204" s="854">
        <v>0</v>
      </c>
      <c r="AF204" s="855">
        <v>0</v>
      </c>
      <c r="AG204" s="815"/>
      <c r="AH204" s="1155"/>
      <c r="AI204" s="815"/>
      <c r="AJ204" s="852">
        <v>0</v>
      </c>
      <c r="AK204" s="853">
        <v>0</v>
      </c>
      <c r="AL204" s="854">
        <v>0</v>
      </c>
      <c r="AM204" s="853">
        <v>0</v>
      </c>
      <c r="AN204" s="854">
        <v>0</v>
      </c>
      <c r="AO204" s="853">
        <v>0</v>
      </c>
      <c r="AP204" s="854">
        <v>0</v>
      </c>
      <c r="AQ204" s="853">
        <v>0</v>
      </c>
      <c r="AR204" s="854">
        <v>0</v>
      </c>
      <c r="AS204" s="853">
        <v>0</v>
      </c>
      <c r="AT204" s="854">
        <v>0</v>
      </c>
      <c r="AU204" s="853">
        <v>0</v>
      </c>
      <c r="AV204" s="854">
        <v>0</v>
      </c>
      <c r="AW204" s="853">
        <v>0</v>
      </c>
      <c r="AX204" s="854">
        <v>0</v>
      </c>
      <c r="AY204" s="853">
        <v>0</v>
      </c>
      <c r="AZ204" s="854">
        <v>0</v>
      </c>
      <c r="BA204" s="853">
        <v>0</v>
      </c>
      <c r="BB204" s="854">
        <v>0</v>
      </c>
      <c r="BC204" s="853">
        <v>0</v>
      </c>
      <c r="BD204" s="854">
        <v>0</v>
      </c>
      <c r="BE204" s="853">
        <v>0</v>
      </c>
      <c r="BF204" s="854">
        <v>0</v>
      </c>
      <c r="BG204" s="853">
        <v>0</v>
      </c>
      <c r="BH204" s="854">
        <v>0</v>
      </c>
      <c r="BI204" s="855">
        <v>0</v>
      </c>
      <c r="BJ204" s="815"/>
      <c r="BK204" s="1157"/>
      <c r="BL204" s="815"/>
      <c r="BM204" s="1143"/>
      <c r="BN204" s="815"/>
      <c r="BO204" s="852">
        <v>0</v>
      </c>
      <c r="BP204" s="853">
        <v>0</v>
      </c>
      <c r="BQ204" s="854">
        <v>0</v>
      </c>
      <c r="BR204" s="853">
        <v>0</v>
      </c>
      <c r="BS204" s="854">
        <v>0</v>
      </c>
      <c r="BT204" s="853">
        <v>0</v>
      </c>
      <c r="BU204" s="854">
        <v>0</v>
      </c>
      <c r="BV204" s="853">
        <v>0</v>
      </c>
      <c r="BW204" s="854">
        <v>0</v>
      </c>
      <c r="BX204" s="853">
        <v>0</v>
      </c>
      <c r="BY204" s="854">
        <v>0</v>
      </c>
      <c r="BZ204" s="853">
        <v>0</v>
      </c>
      <c r="CA204" s="854">
        <v>0</v>
      </c>
      <c r="CB204" s="853">
        <v>0</v>
      </c>
      <c r="CC204" s="854">
        <v>0</v>
      </c>
      <c r="CD204" s="853">
        <v>0</v>
      </c>
      <c r="CE204" s="854">
        <v>0</v>
      </c>
      <c r="CF204" s="853">
        <v>0</v>
      </c>
      <c r="CG204" s="854">
        <v>0</v>
      </c>
      <c r="CH204" s="853">
        <v>0</v>
      </c>
      <c r="CI204" s="854">
        <v>0</v>
      </c>
      <c r="CJ204" s="853">
        <v>0</v>
      </c>
      <c r="CK204" s="854">
        <v>0</v>
      </c>
      <c r="CL204" s="853">
        <v>0</v>
      </c>
      <c r="CM204" s="854">
        <v>0</v>
      </c>
      <c r="CN204" s="855">
        <v>0</v>
      </c>
      <c r="CO204" s="815"/>
      <c r="CP204" s="1145"/>
      <c r="CQ204" s="815"/>
      <c r="CR204" s="852">
        <v>0</v>
      </c>
      <c r="CS204" s="853">
        <v>0</v>
      </c>
      <c r="CT204" s="854">
        <v>0</v>
      </c>
      <c r="CU204" s="853">
        <v>0</v>
      </c>
      <c r="CV204" s="854">
        <v>0</v>
      </c>
      <c r="CW204" s="853">
        <v>0</v>
      </c>
      <c r="CX204" s="854">
        <v>0</v>
      </c>
      <c r="CY204" s="853">
        <v>0</v>
      </c>
      <c r="CZ204" s="854">
        <v>0</v>
      </c>
      <c r="DA204" s="853">
        <v>0</v>
      </c>
      <c r="DB204" s="854">
        <v>0</v>
      </c>
      <c r="DC204" s="853">
        <v>0</v>
      </c>
      <c r="DD204" s="854">
        <v>0</v>
      </c>
      <c r="DE204" s="853">
        <v>0</v>
      </c>
      <c r="DF204" s="854">
        <v>0</v>
      </c>
      <c r="DG204" s="853">
        <v>0</v>
      </c>
      <c r="DH204" s="854">
        <v>0</v>
      </c>
      <c r="DI204" s="853">
        <v>0</v>
      </c>
      <c r="DJ204" s="854">
        <v>0</v>
      </c>
      <c r="DK204" s="853">
        <v>0</v>
      </c>
      <c r="DL204" s="854">
        <v>0</v>
      </c>
      <c r="DM204" s="853">
        <v>0</v>
      </c>
      <c r="DN204" s="854">
        <v>0</v>
      </c>
      <c r="DO204" s="853">
        <v>0</v>
      </c>
      <c r="DP204" s="854">
        <v>0</v>
      </c>
      <c r="DQ204" s="855">
        <v>0</v>
      </c>
      <c r="DR204" s="815"/>
      <c r="DS204" s="1147"/>
      <c r="DT204" s="815"/>
      <c r="DU204" s="1149"/>
    </row>
    <row r="205" spans="1:125" outlineLevel="1">
      <c r="A205" s="813" t="str">
        <f t="shared" si="3"/>
        <v>192Save on Energy Process &amp; Systems Upgrades Program Enabled Savings</v>
      </c>
      <c r="C205" s="867">
        <v>192</v>
      </c>
      <c r="D205" s="921" t="s">
        <v>1201</v>
      </c>
      <c r="E205" s="869">
        <v>2016</v>
      </c>
      <c r="G205" s="870">
        <v>0</v>
      </c>
      <c r="H205" s="871">
        <v>0</v>
      </c>
      <c r="I205" s="872">
        <v>0</v>
      </c>
      <c r="J205" s="871">
        <v>0</v>
      </c>
      <c r="K205" s="872">
        <v>0</v>
      </c>
      <c r="L205" s="871">
        <v>0</v>
      </c>
      <c r="M205" s="872">
        <v>0</v>
      </c>
      <c r="N205" s="871">
        <v>0</v>
      </c>
      <c r="O205" s="872">
        <v>0</v>
      </c>
      <c r="P205" s="871">
        <v>0</v>
      </c>
      <c r="Q205" s="872">
        <v>0</v>
      </c>
      <c r="R205" s="871">
        <v>0</v>
      </c>
      <c r="S205" s="872">
        <v>0</v>
      </c>
      <c r="T205" s="871">
        <v>0</v>
      </c>
      <c r="U205" s="872">
        <v>0</v>
      </c>
      <c r="V205" s="871">
        <v>0</v>
      </c>
      <c r="W205" s="872">
        <v>0</v>
      </c>
      <c r="X205" s="871">
        <v>0</v>
      </c>
      <c r="Y205" s="872">
        <v>0</v>
      </c>
      <c r="Z205" s="871">
        <v>0</v>
      </c>
      <c r="AA205" s="872">
        <v>0</v>
      </c>
      <c r="AB205" s="871">
        <v>0</v>
      </c>
      <c r="AC205" s="872">
        <v>0</v>
      </c>
      <c r="AD205" s="871">
        <v>0</v>
      </c>
      <c r="AE205" s="872">
        <v>0</v>
      </c>
      <c r="AF205" s="873">
        <v>0</v>
      </c>
      <c r="AG205" s="815"/>
      <c r="AH205" s="1155"/>
      <c r="AI205" s="815"/>
      <c r="AJ205" s="870">
        <v>0</v>
      </c>
      <c r="AK205" s="871">
        <v>0</v>
      </c>
      <c r="AL205" s="872">
        <v>0</v>
      </c>
      <c r="AM205" s="871">
        <v>0</v>
      </c>
      <c r="AN205" s="872">
        <v>0</v>
      </c>
      <c r="AO205" s="871">
        <v>0</v>
      </c>
      <c r="AP205" s="872">
        <v>0</v>
      </c>
      <c r="AQ205" s="871">
        <v>0</v>
      </c>
      <c r="AR205" s="872">
        <v>0</v>
      </c>
      <c r="AS205" s="871">
        <v>0</v>
      </c>
      <c r="AT205" s="872">
        <v>0</v>
      </c>
      <c r="AU205" s="871">
        <v>0</v>
      </c>
      <c r="AV205" s="872">
        <v>0</v>
      </c>
      <c r="AW205" s="871">
        <v>0</v>
      </c>
      <c r="AX205" s="872">
        <v>0</v>
      </c>
      <c r="AY205" s="871">
        <v>0</v>
      </c>
      <c r="AZ205" s="872">
        <v>0</v>
      </c>
      <c r="BA205" s="871">
        <v>0</v>
      </c>
      <c r="BB205" s="872">
        <v>0</v>
      </c>
      <c r="BC205" s="871">
        <v>0</v>
      </c>
      <c r="BD205" s="872">
        <v>0</v>
      </c>
      <c r="BE205" s="871">
        <v>0</v>
      </c>
      <c r="BF205" s="872">
        <v>0</v>
      </c>
      <c r="BG205" s="871">
        <v>0</v>
      </c>
      <c r="BH205" s="872">
        <v>0</v>
      </c>
      <c r="BI205" s="873">
        <v>0</v>
      </c>
      <c r="BJ205" s="815"/>
      <c r="BK205" s="1157"/>
      <c r="BL205" s="815"/>
      <c r="BM205" s="1143"/>
      <c r="BN205" s="815"/>
      <c r="BO205" s="870">
        <v>0</v>
      </c>
      <c r="BP205" s="871">
        <v>0</v>
      </c>
      <c r="BQ205" s="872">
        <v>0</v>
      </c>
      <c r="BR205" s="871">
        <v>0</v>
      </c>
      <c r="BS205" s="872">
        <v>0</v>
      </c>
      <c r="BT205" s="871">
        <v>0</v>
      </c>
      <c r="BU205" s="872">
        <v>0</v>
      </c>
      <c r="BV205" s="871">
        <v>0</v>
      </c>
      <c r="BW205" s="872">
        <v>0</v>
      </c>
      <c r="BX205" s="871">
        <v>0</v>
      </c>
      <c r="BY205" s="872">
        <v>0</v>
      </c>
      <c r="BZ205" s="871">
        <v>0</v>
      </c>
      <c r="CA205" s="872">
        <v>0</v>
      </c>
      <c r="CB205" s="871">
        <v>0</v>
      </c>
      <c r="CC205" s="872">
        <v>0</v>
      </c>
      <c r="CD205" s="871">
        <v>0</v>
      </c>
      <c r="CE205" s="872">
        <v>0</v>
      </c>
      <c r="CF205" s="871">
        <v>0</v>
      </c>
      <c r="CG205" s="872">
        <v>0</v>
      </c>
      <c r="CH205" s="871">
        <v>0</v>
      </c>
      <c r="CI205" s="872">
        <v>0</v>
      </c>
      <c r="CJ205" s="871">
        <v>0</v>
      </c>
      <c r="CK205" s="872">
        <v>0</v>
      </c>
      <c r="CL205" s="871">
        <v>0</v>
      </c>
      <c r="CM205" s="872">
        <v>0</v>
      </c>
      <c r="CN205" s="873">
        <v>0</v>
      </c>
      <c r="CO205" s="815"/>
      <c r="CP205" s="1145"/>
      <c r="CQ205" s="815"/>
      <c r="CR205" s="870">
        <v>0</v>
      </c>
      <c r="CS205" s="871">
        <v>0</v>
      </c>
      <c r="CT205" s="872">
        <v>0</v>
      </c>
      <c r="CU205" s="871">
        <v>0</v>
      </c>
      <c r="CV205" s="872">
        <v>0</v>
      </c>
      <c r="CW205" s="871">
        <v>0</v>
      </c>
      <c r="CX205" s="872">
        <v>0</v>
      </c>
      <c r="CY205" s="871">
        <v>0</v>
      </c>
      <c r="CZ205" s="872">
        <v>0</v>
      </c>
      <c r="DA205" s="871">
        <v>0</v>
      </c>
      <c r="DB205" s="872">
        <v>0</v>
      </c>
      <c r="DC205" s="871">
        <v>0</v>
      </c>
      <c r="DD205" s="872">
        <v>0</v>
      </c>
      <c r="DE205" s="871">
        <v>0</v>
      </c>
      <c r="DF205" s="872">
        <v>0</v>
      </c>
      <c r="DG205" s="871">
        <v>0</v>
      </c>
      <c r="DH205" s="872">
        <v>0</v>
      </c>
      <c r="DI205" s="871">
        <v>0</v>
      </c>
      <c r="DJ205" s="872">
        <v>0</v>
      </c>
      <c r="DK205" s="871">
        <v>0</v>
      </c>
      <c r="DL205" s="872">
        <v>0</v>
      </c>
      <c r="DM205" s="871">
        <v>0</v>
      </c>
      <c r="DN205" s="872">
        <v>0</v>
      </c>
      <c r="DO205" s="871">
        <v>0</v>
      </c>
      <c r="DP205" s="872">
        <v>0</v>
      </c>
      <c r="DQ205" s="873">
        <v>0</v>
      </c>
      <c r="DR205" s="815"/>
      <c r="DS205" s="1147"/>
      <c r="DT205" s="815"/>
      <c r="DU205" s="1149"/>
    </row>
    <row r="206" spans="1:125" outlineLevel="1">
      <c r="A206" s="813" t="str">
        <f t="shared" si="3"/>
        <v>193Proposed Program or Pilot</v>
      </c>
      <c r="C206" s="835">
        <v>193</v>
      </c>
      <c r="D206" s="836" t="s">
        <v>1202</v>
      </c>
      <c r="E206" s="837">
        <v>2016</v>
      </c>
      <c r="G206" s="875">
        <v>0</v>
      </c>
      <c r="H206" s="876">
        <v>0</v>
      </c>
      <c r="I206" s="877">
        <v>0</v>
      </c>
      <c r="J206" s="876">
        <v>0</v>
      </c>
      <c r="K206" s="877">
        <v>0</v>
      </c>
      <c r="L206" s="876">
        <v>0</v>
      </c>
      <c r="M206" s="877">
        <v>0</v>
      </c>
      <c r="N206" s="876">
        <v>0</v>
      </c>
      <c r="O206" s="877">
        <v>0</v>
      </c>
      <c r="P206" s="876">
        <v>0</v>
      </c>
      <c r="Q206" s="877">
        <v>0</v>
      </c>
      <c r="R206" s="876">
        <v>0</v>
      </c>
      <c r="S206" s="877">
        <v>0</v>
      </c>
      <c r="T206" s="876">
        <v>0</v>
      </c>
      <c r="U206" s="877">
        <v>0</v>
      </c>
      <c r="V206" s="876">
        <v>0</v>
      </c>
      <c r="W206" s="877">
        <v>0</v>
      </c>
      <c r="X206" s="876">
        <v>0</v>
      </c>
      <c r="Y206" s="877">
        <v>0</v>
      </c>
      <c r="Z206" s="876">
        <v>0</v>
      </c>
      <c r="AA206" s="877">
        <v>0</v>
      </c>
      <c r="AB206" s="876">
        <v>0</v>
      </c>
      <c r="AC206" s="877">
        <v>0</v>
      </c>
      <c r="AD206" s="876">
        <v>0</v>
      </c>
      <c r="AE206" s="877">
        <v>0</v>
      </c>
      <c r="AF206" s="878">
        <v>0</v>
      </c>
      <c r="AG206" s="815"/>
      <c r="AH206" s="1155"/>
      <c r="AI206" s="815"/>
      <c r="AJ206" s="875">
        <v>0</v>
      </c>
      <c r="AK206" s="876">
        <v>0</v>
      </c>
      <c r="AL206" s="877">
        <v>0</v>
      </c>
      <c r="AM206" s="876">
        <v>0</v>
      </c>
      <c r="AN206" s="877">
        <v>0</v>
      </c>
      <c r="AO206" s="876">
        <v>0</v>
      </c>
      <c r="AP206" s="877">
        <v>0</v>
      </c>
      <c r="AQ206" s="876">
        <v>0</v>
      </c>
      <c r="AR206" s="877">
        <v>0</v>
      </c>
      <c r="AS206" s="876">
        <v>0</v>
      </c>
      <c r="AT206" s="877">
        <v>0</v>
      </c>
      <c r="AU206" s="876">
        <v>0</v>
      </c>
      <c r="AV206" s="877">
        <v>0</v>
      </c>
      <c r="AW206" s="876">
        <v>0</v>
      </c>
      <c r="AX206" s="877">
        <v>0</v>
      </c>
      <c r="AY206" s="876">
        <v>0</v>
      </c>
      <c r="AZ206" s="877">
        <v>0</v>
      </c>
      <c r="BA206" s="876">
        <v>0</v>
      </c>
      <c r="BB206" s="877">
        <v>0</v>
      </c>
      <c r="BC206" s="876">
        <v>0</v>
      </c>
      <c r="BD206" s="877">
        <v>0</v>
      </c>
      <c r="BE206" s="876">
        <v>0</v>
      </c>
      <c r="BF206" s="877">
        <v>0</v>
      </c>
      <c r="BG206" s="876">
        <v>0</v>
      </c>
      <c r="BH206" s="877">
        <v>0</v>
      </c>
      <c r="BI206" s="878">
        <v>0</v>
      </c>
      <c r="BJ206" s="815"/>
      <c r="BK206" s="1157"/>
      <c r="BL206" s="815"/>
      <c r="BM206" s="1143"/>
      <c r="BN206" s="815"/>
      <c r="BO206" s="875">
        <v>0</v>
      </c>
      <c r="BP206" s="876">
        <v>0</v>
      </c>
      <c r="BQ206" s="877">
        <v>0</v>
      </c>
      <c r="BR206" s="876">
        <v>0</v>
      </c>
      <c r="BS206" s="877">
        <v>0</v>
      </c>
      <c r="BT206" s="876">
        <v>0</v>
      </c>
      <c r="BU206" s="877">
        <v>0</v>
      </c>
      <c r="BV206" s="876">
        <v>0</v>
      </c>
      <c r="BW206" s="877">
        <v>0</v>
      </c>
      <c r="BX206" s="876">
        <v>0</v>
      </c>
      <c r="BY206" s="877">
        <v>0</v>
      </c>
      <c r="BZ206" s="876">
        <v>0</v>
      </c>
      <c r="CA206" s="877">
        <v>0</v>
      </c>
      <c r="CB206" s="876">
        <v>0</v>
      </c>
      <c r="CC206" s="877">
        <v>0</v>
      </c>
      <c r="CD206" s="876">
        <v>0</v>
      </c>
      <c r="CE206" s="877">
        <v>0</v>
      </c>
      <c r="CF206" s="876">
        <v>0</v>
      </c>
      <c r="CG206" s="877">
        <v>0</v>
      </c>
      <c r="CH206" s="876">
        <v>0</v>
      </c>
      <c r="CI206" s="877">
        <v>0</v>
      </c>
      <c r="CJ206" s="876">
        <v>0</v>
      </c>
      <c r="CK206" s="877">
        <v>0</v>
      </c>
      <c r="CL206" s="876">
        <v>0</v>
      </c>
      <c r="CM206" s="877">
        <v>0</v>
      </c>
      <c r="CN206" s="878">
        <v>0</v>
      </c>
      <c r="CO206" s="815"/>
      <c r="CP206" s="1145"/>
      <c r="CQ206" s="815"/>
      <c r="CR206" s="875">
        <v>0</v>
      </c>
      <c r="CS206" s="876">
        <v>0</v>
      </c>
      <c r="CT206" s="877">
        <v>0</v>
      </c>
      <c r="CU206" s="876">
        <v>0</v>
      </c>
      <c r="CV206" s="877">
        <v>0</v>
      </c>
      <c r="CW206" s="876">
        <v>0</v>
      </c>
      <c r="CX206" s="877">
        <v>0</v>
      </c>
      <c r="CY206" s="876">
        <v>0</v>
      </c>
      <c r="CZ206" s="877">
        <v>0</v>
      </c>
      <c r="DA206" s="876">
        <v>0</v>
      </c>
      <c r="DB206" s="877">
        <v>0</v>
      </c>
      <c r="DC206" s="876">
        <v>0</v>
      </c>
      <c r="DD206" s="877">
        <v>0</v>
      </c>
      <c r="DE206" s="876">
        <v>0</v>
      </c>
      <c r="DF206" s="877">
        <v>0</v>
      </c>
      <c r="DG206" s="876">
        <v>0</v>
      </c>
      <c r="DH206" s="877">
        <v>0</v>
      </c>
      <c r="DI206" s="876">
        <v>0</v>
      </c>
      <c r="DJ206" s="877">
        <v>0</v>
      </c>
      <c r="DK206" s="876">
        <v>0</v>
      </c>
      <c r="DL206" s="877">
        <v>0</v>
      </c>
      <c r="DM206" s="876">
        <v>0</v>
      </c>
      <c r="DN206" s="877">
        <v>0</v>
      </c>
      <c r="DO206" s="876">
        <v>0</v>
      </c>
      <c r="DP206" s="877">
        <v>0</v>
      </c>
      <c r="DQ206" s="878">
        <v>0</v>
      </c>
      <c r="DR206" s="815"/>
      <c r="DS206" s="1147"/>
      <c r="DT206" s="815"/>
      <c r="DU206" s="1149"/>
    </row>
    <row r="207" spans="1:125" outlineLevel="1">
      <c r="A207" s="813" t="str">
        <f t="shared" si="3"/>
        <v>194Unassigned Target</v>
      </c>
      <c r="C207" s="879">
        <v>194</v>
      </c>
      <c r="D207" s="922" t="s">
        <v>1203</v>
      </c>
      <c r="E207" s="881">
        <v>2016</v>
      </c>
      <c r="G207" s="882">
        <v>0</v>
      </c>
      <c r="H207" s="883">
        <v>0</v>
      </c>
      <c r="I207" s="884">
        <v>0</v>
      </c>
      <c r="J207" s="883">
        <v>0</v>
      </c>
      <c r="K207" s="884">
        <v>0</v>
      </c>
      <c r="L207" s="883">
        <v>0</v>
      </c>
      <c r="M207" s="884">
        <v>0</v>
      </c>
      <c r="N207" s="883">
        <v>0</v>
      </c>
      <c r="O207" s="884">
        <v>0</v>
      </c>
      <c r="P207" s="883">
        <v>0</v>
      </c>
      <c r="Q207" s="884">
        <v>0</v>
      </c>
      <c r="R207" s="883">
        <v>0</v>
      </c>
      <c r="S207" s="884">
        <v>0</v>
      </c>
      <c r="T207" s="883">
        <v>0</v>
      </c>
      <c r="U207" s="884">
        <v>0</v>
      </c>
      <c r="V207" s="883">
        <v>0</v>
      </c>
      <c r="W207" s="884">
        <v>0</v>
      </c>
      <c r="X207" s="883">
        <v>0</v>
      </c>
      <c r="Y207" s="884">
        <v>0</v>
      </c>
      <c r="Z207" s="883">
        <v>0</v>
      </c>
      <c r="AA207" s="884">
        <v>0</v>
      </c>
      <c r="AB207" s="883">
        <v>0</v>
      </c>
      <c r="AC207" s="884">
        <v>0</v>
      </c>
      <c r="AD207" s="883">
        <v>0</v>
      </c>
      <c r="AE207" s="884">
        <v>0</v>
      </c>
      <c r="AF207" s="885">
        <v>0</v>
      </c>
      <c r="AG207" s="815"/>
      <c r="AH207" s="1155"/>
      <c r="AI207" s="815"/>
      <c r="AJ207" s="882">
        <v>0</v>
      </c>
      <c r="AK207" s="883">
        <v>0</v>
      </c>
      <c r="AL207" s="884">
        <v>0</v>
      </c>
      <c r="AM207" s="883">
        <v>0</v>
      </c>
      <c r="AN207" s="884">
        <v>0</v>
      </c>
      <c r="AO207" s="883">
        <v>0</v>
      </c>
      <c r="AP207" s="884">
        <v>0</v>
      </c>
      <c r="AQ207" s="883">
        <v>0</v>
      </c>
      <c r="AR207" s="884">
        <v>0</v>
      </c>
      <c r="AS207" s="883">
        <v>0</v>
      </c>
      <c r="AT207" s="884">
        <v>0</v>
      </c>
      <c r="AU207" s="883">
        <v>0</v>
      </c>
      <c r="AV207" s="884">
        <v>0</v>
      </c>
      <c r="AW207" s="883">
        <v>0</v>
      </c>
      <c r="AX207" s="884">
        <v>0</v>
      </c>
      <c r="AY207" s="883">
        <v>0</v>
      </c>
      <c r="AZ207" s="884">
        <v>0</v>
      </c>
      <c r="BA207" s="883">
        <v>0</v>
      </c>
      <c r="BB207" s="884">
        <v>0</v>
      </c>
      <c r="BC207" s="883">
        <v>0</v>
      </c>
      <c r="BD207" s="884">
        <v>0</v>
      </c>
      <c r="BE207" s="883">
        <v>0</v>
      </c>
      <c r="BF207" s="884">
        <v>0</v>
      </c>
      <c r="BG207" s="883">
        <v>0</v>
      </c>
      <c r="BH207" s="884">
        <v>0</v>
      </c>
      <c r="BI207" s="885">
        <v>0</v>
      </c>
      <c r="BJ207" s="815"/>
      <c r="BK207" s="1157"/>
      <c r="BL207" s="815"/>
      <c r="BM207" s="1143"/>
      <c r="BN207" s="815"/>
      <c r="BO207" s="882">
        <v>0</v>
      </c>
      <c r="BP207" s="883">
        <v>0</v>
      </c>
      <c r="BQ207" s="884">
        <v>0</v>
      </c>
      <c r="BR207" s="883">
        <v>0</v>
      </c>
      <c r="BS207" s="884">
        <v>0</v>
      </c>
      <c r="BT207" s="883">
        <v>0</v>
      </c>
      <c r="BU207" s="884">
        <v>0</v>
      </c>
      <c r="BV207" s="883">
        <v>0</v>
      </c>
      <c r="BW207" s="884">
        <v>0</v>
      </c>
      <c r="BX207" s="883">
        <v>0</v>
      </c>
      <c r="BY207" s="884">
        <v>0</v>
      </c>
      <c r="BZ207" s="883">
        <v>0</v>
      </c>
      <c r="CA207" s="884">
        <v>0</v>
      </c>
      <c r="CB207" s="883">
        <v>0</v>
      </c>
      <c r="CC207" s="884">
        <v>0</v>
      </c>
      <c r="CD207" s="883">
        <v>0</v>
      </c>
      <c r="CE207" s="884">
        <v>0</v>
      </c>
      <c r="CF207" s="883">
        <v>0</v>
      </c>
      <c r="CG207" s="884">
        <v>0</v>
      </c>
      <c r="CH207" s="883">
        <v>0</v>
      </c>
      <c r="CI207" s="884">
        <v>0</v>
      </c>
      <c r="CJ207" s="883">
        <v>0</v>
      </c>
      <c r="CK207" s="884">
        <v>0</v>
      </c>
      <c r="CL207" s="883">
        <v>0</v>
      </c>
      <c r="CM207" s="884">
        <v>0</v>
      </c>
      <c r="CN207" s="885">
        <v>0</v>
      </c>
      <c r="CO207" s="815"/>
      <c r="CP207" s="1145"/>
      <c r="CQ207" s="815"/>
      <c r="CR207" s="882">
        <v>0</v>
      </c>
      <c r="CS207" s="883">
        <v>0</v>
      </c>
      <c r="CT207" s="884">
        <v>0</v>
      </c>
      <c r="CU207" s="883">
        <v>0</v>
      </c>
      <c r="CV207" s="884">
        <v>0</v>
      </c>
      <c r="CW207" s="883">
        <v>0</v>
      </c>
      <c r="CX207" s="884">
        <v>0</v>
      </c>
      <c r="CY207" s="883">
        <v>0</v>
      </c>
      <c r="CZ207" s="884">
        <v>0</v>
      </c>
      <c r="DA207" s="883">
        <v>0</v>
      </c>
      <c r="DB207" s="884">
        <v>0</v>
      </c>
      <c r="DC207" s="883">
        <v>0</v>
      </c>
      <c r="DD207" s="884">
        <v>0</v>
      </c>
      <c r="DE207" s="883">
        <v>0</v>
      </c>
      <c r="DF207" s="884">
        <v>0</v>
      </c>
      <c r="DG207" s="883">
        <v>0</v>
      </c>
      <c r="DH207" s="884">
        <v>0</v>
      </c>
      <c r="DI207" s="883">
        <v>0</v>
      </c>
      <c r="DJ207" s="884">
        <v>0</v>
      </c>
      <c r="DK207" s="883">
        <v>0</v>
      </c>
      <c r="DL207" s="884">
        <v>0</v>
      </c>
      <c r="DM207" s="883">
        <v>0</v>
      </c>
      <c r="DN207" s="884">
        <v>0</v>
      </c>
      <c r="DO207" s="883">
        <v>0</v>
      </c>
      <c r="DP207" s="884">
        <v>0</v>
      </c>
      <c r="DQ207" s="885">
        <v>0</v>
      </c>
      <c r="DR207" s="815"/>
      <c r="DS207" s="1147"/>
      <c r="DT207" s="815"/>
      <c r="DU207" s="1149"/>
    </row>
    <row r="208" spans="1:125" outlineLevel="1">
      <c r="A208" s="813" t="str">
        <f t="shared" si="3"/>
        <v>195EnerNOC Conservation Fund Pilot Program</v>
      </c>
      <c r="C208" s="886">
        <v>195</v>
      </c>
      <c r="D208" s="923" t="s">
        <v>1204</v>
      </c>
      <c r="E208" s="888">
        <v>2016</v>
      </c>
      <c r="G208" s="889">
        <v>0</v>
      </c>
      <c r="H208" s="925">
        <v>0</v>
      </c>
      <c r="I208" s="926">
        <v>0</v>
      </c>
      <c r="J208" s="925">
        <v>0</v>
      </c>
      <c r="K208" s="926">
        <v>0</v>
      </c>
      <c r="L208" s="925">
        <v>0</v>
      </c>
      <c r="M208" s="926">
        <v>0</v>
      </c>
      <c r="N208" s="925">
        <v>0</v>
      </c>
      <c r="O208" s="926">
        <v>0</v>
      </c>
      <c r="P208" s="925">
        <v>0</v>
      </c>
      <c r="Q208" s="926">
        <v>0</v>
      </c>
      <c r="R208" s="925">
        <v>0</v>
      </c>
      <c r="S208" s="926">
        <v>0</v>
      </c>
      <c r="T208" s="925">
        <v>0</v>
      </c>
      <c r="U208" s="926">
        <v>0</v>
      </c>
      <c r="V208" s="925">
        <v>0</v>
      </c>
      <c r="W208" s="926">
        <v>0</v>
      </c>
      <c r="X208" s="925">
        <v>0</v>
      </c>
      <c r="Y208" s="926">
        <v>0</v>
      </c>
      <c r="Z208" s="925">
        <v>0</v>
      </c>
      <c r="AA208" s="926">
        <v>0</v>
      </c>
      <c r="AB208" s="925">
        <v>0</v>
      </c>
      <c r="AC208" s="926">
        <v>0</v>
      </c>
      <c r="AD208" s="925">
        <v>0</v>
      </c>
      <c r="AE208" s="926">
        <v>0</v>
      </c>
      <c r="AF208" s="927">
        <v>0</v>
      </c>
      <c r="AG208" s="815"/>
      <c r="AH208" s="1155"/>
      <c r="AI208" s="815"/>
      <c r="AJ208" s="889">
        <v>0</v>
      </c>
      <c r="AK208" s="925">
        <v>0</v>
      </c>
      <c r="AL208" s="926">
        <v>0</v>
      </c>
      <c r="AM208" s="925">
        <v>0</v>
      </c>
      <c r="AN208" s="926">
        <v>0</v>
      </c>
      <c r="AO208" s="925">
        <v>0</v>
      </c>
      <c r="AP208" s="926">
        <v>0</v>
      </c>
      <c r="AQ208" s="925">
        <v>0</v>
      </c>
      <c r="AR208" s="926">
        <v>0</v>
      </c>
      <c r="AS208" s="925">
        <v>0</v>
      </c>
      <c r="AT208" s="926">
        <v>0</v>
      </c>
      <c r="AU208" s="925">
        <v>0</v>
      </c>
      <c r="AV208" s="926">
        <v>0</v>
      </c>
      <c r="AW208" s="925">
        <v>0</v>
      </c>
      <c r="AX208" s="926">
        <v>0</v>
      </c>
      <c r="AY208" s="925">
        <v>0</v>
      </c>
      <c r="AZ208" s="926">
        <v>0</v>
      </c>
      <c r="BA208" s="925">
        <v>0</v>
      </c>
      <c r="BB208" s="926">
        <v>0</v>
      </c>
      <c r="BC208" s="925">
        <v>0</v>
      </c>
      <c r="BD208" s="926">
        <v>0</v>
      </c>
      <c r="BE208" s="925">
        <v>0</v>
      </c>
      <c r="BF208" s="926">
        <v>0</v>
      </c>
      <c r="BG208" s="925">
        <v>0</v>
      </c>
      <c r="BH208" s="926">
        <v>0</v>
      </c>
      <c r="BI208" s="927">
        <v>0</v>
      </c>
      <c r="BJ208" s="815"/>
      <c r="BK208" s="1157"/>
      <c r="BL208" s="815"/>
      <c r="BM208" s="1143"/>
      <c r="BN208" s="815"/>
      <c r="BO208" s="889">
        <v>0</v>
      </c>
      <c r="BP208" s="925">
        <v>0</v>
      </c>
      <c r="BQ208" s="926">
        <v>0</v>
      </c>
      <c r="BR208" s="925">
        <v>0</v>
      </c>
      <c r="BS208" s="926">
        <v>0</v>
      </c>
      <c r="BT208" s="925">
        <v>0</v>
      </c>
      <c r="BU208" s="926">
        <v>0</v>
      </c>
      <c r="BV208" s="925">
        <v>0</v>
      </c>
      <c r="BW208" s="926">
        <v>0</v>
      </c>
      <c r="BX208" s="925">
        <v>0</v>
      </c>
      <c r="BY208" s="926">
        <v>0</v>
      </c>
      <c r="BZ208" s="925">
        <v>0</v>
      </c>
      <c r="CA208" s="926">
        <v>0</v>
      </c>
      <c r="CB208" s="925">
        <v>0</v>
      </c>
      <c r="CC208" s="926">
        <v>0</v>
      </c>
      <c r="CD208" s="925">
        <v>0</v>
      </c>
      <c r="CE208" s="926">
        <v>0</v>
      </c>
      <c r="CF208" s="925">
        <v>0</v>
      </c>
      <c r="CG208" s="926">
        <v>0</v>
      </c>
      <c r="CH208" s="925">
        <v>0</v>
      </c>
      <c r="CI208" s="926">
        <v>0</v>
      </c>
      <c r="CJ208" s="925">
        <v>0</v>
      </c>
      <c r="CK208" s="926">
        <v>0</v>
      </c>
      <c r="CL208" s="925">
        <v>0</v>
      </c>
      <c r="CM208" s="926">
        <v>0</v>
      </c>
      <c r="CN208" s="927">
        <v>0</v>
      </c>
      <c r="CO208" s="815"/>
      <c r="CP208" s="1145"/>
      <c r="CQ208" s="815"/>
      <c r="CR208" s="889">
        <v>0</v>
      </c>
      <c r="CS208" s="925">
        <v>0</v>
      </c>
      <c r="CT208" s="926">
        <v>0</v>
      </c>
      <c r="CU208" s="925">
        <v>0</v>
      </c>
      <c r="CV208" s="926">
        <v>0</v>
      </c>
      <c r="CW208" s="925">
        <v>0</v>
      </c>
      <c r="CX208" s="926">
        <v>0</v>
      </c>
      <c r="CY208" s="925">
        <v>0</v>
      </c>
      <c r="CZ208" s="926">
        <v>0</v>
      </c>
      <c r="DA208" s="925">
        <v>0</v>
      </c>
      <c r="DB208" s="926">
        <v>0</v>
      </c>
      <c r="DC208" s="925">
        <v>0</v>
      </c>
      <c r="DD208" s="926">
        <v>0</v>
      </c>
      <c r="DE208" s="925">
        <v>0</v>
      </c>
      <c r="DF208" s="926">
        <v>0</v>
      </c>
      <c r="DG208" s="925">
        <v>0</v>
      </c>
      <c r="DH208" s="926">
        <v>0</v>
      </c>
      <c r="DI208" s="925">
        <v>0</v>
      </c>
      <c r="DJ208" s="926">
        <v>0</v>
      </c>
      <c r="DK208" s="925">
        <v>0</v>
      </c>
      <c r="DL208" s="926">
        <v>0</v>
      </c>
      <c r="DM208" s="925">
        <v>0</v>
      </c>
      <c r="DN208" s="926">
        <v>0</v>
      </c>
      <c r="DO208" s="925">
        <v>0</v>
      </c>
      <c r="DP208" s="926">
        <v>0</v>
      </c>
      <c r="DQ208" s="927">
        <v>0</v>
      </c>
      <c r="DR208" s="815"/>
      <c r="DS208" s="1147"/>
      <c r="DT208" s="815"/>
      <c r="DU208" s="1149"/>
    </row>
    <row r="209" spans="1:125" outlineLevel="1">
      <c r="A209" s="813" t="str">
        <f t="shared" si="3"/>
        <v>196Home Depot Home Appliance Market Uplift Conservation Fund Pilot Program</v>
      </c>
      <c r="C209" s="842">
        <v>196</v>
      </c>
      <c r="D209" s="856" t="s">
        <v>1205</v>
      </c>
      <c r="E209" s="844">
        <v>2016</v>
      </c>
      <c r="G209" s="863">
        <v>0</v>
      </c>
      <c r="H209" s="846">
        <v>7571</v>
      </c>
      <c r="I209" s="847">
        <v>7571</v>
      </c>
      <c r="J209" s="846">
        <v>7571</v>
      </c>
      <c r="K209" s="847">
        <v>7571</v>
      </c>
      <c r="L209" s="846">
        <v>7571</v>
      </c>
      <c r="M209" s="847">
        <v>7571</v>
      </c>
      <c r="N209" s="846">
        <v>7571</v>
      </c>
      <c r="O209" s="847">
        <v>7571</v>
      </c>
      <c r="P209" s="846">
        <v>7571</v>
      </c>
      <c r="Q209" s="847">
        <v>7571</v>
      </c>
      <c r="R209" s="846">
        <v>7571</v>
      </c>
      <c r="S209" s="847">
        <v>7571</v>
      </c>
      <c r="T209" s="846">
        <v>7571</v>
      </c>
      <c r="U209" s="847">
        <v>7571</v>
      </c>
      <c r="V209" s="846">
        <v>2143</v>
      </c>
      <c r="W209" s="847">
        <v>2143</v>
      </c>
      <c r="X209" s="846">
        <v>2143</v>
      </c>
      <c r="Y209" s="847">
        <v>2143</v>
      </c>
      <c r="Z209" s="846">
        <v>0</v>
      </c>
      <c r="AA209" s="847">
        <v>0</v>
      </c>
      <c r="AB209" s="846">
        <v>0</v>
      </c>
      <c r="AC209" s="847">
        <v>0</v>
      </c>
      <c r="AD209" s="846">
        <v>0</v>
      </c>
      <c r="AE209" s="847">
        <v>0</v>
      </c>
      <c r="AF209" s="848">
        <v>0</v>
      </c>
      <c r="AG209" s="815"/>
      <c r="AH209" s="1155"/>
      <c r="AI209" s="815"/>
      <c r="AJ209" s="863">
        <v>0</v>
      </c>
      <c r="AK209" s="846">
        <v>1</v>
      </c>
      <c r="AL209" s="847">
        <v>1</v>
      </c>
      <c r="AM209" s="846">
        <v>1</v>
      </c>
      <c r="AN209" s="847">
        <v>1</v>
      </c>
      <c r="AO209" s="846">
        <v>1</v>
      </c>
      <c r="AP209" s="847">
        <v>1</v>
      </c>
      <c r="AQ209" s="846">
        <v>1</v>
      </c>
      <c r="AR209" s="847">
        <v>1</v>
      </c>
      <c r="AS209" s="846">
        <v>1</v>
      </c>
      <c r="AT209" s="847">
        <v>1</v>
      </c>
      <c r="AU209" s="846">
        <v>1</v>
      </c>
      <c r="AV209" s="847">
        <v>1</v>
      </c>
      <c r="AW209" s="846">
        <v>1</v>
      </c>
      <c r="AX209" s="847">
        <v>1</v>
      </c>
      <c r="AY209" s="846">
        <v>0</v>
      </c>
      <c r="AZ209" s="847">
        <v>0</v>
      </c>
      <c r="BA209" s="846">
        <v>0</v>
      </c>
      <c r="BB209" s="847">
        <v>0</v>
      </c>
      <c r="BC209" s="846">
        <v>0</v>
      </c>
      <c r="BD209" s="847">
        <v>0</v>
      </c>
      <c r="BE209" s="846">
        <v>0</v>
      </c>
      <c r="BF209" s="847">
        <v>0</v>
      </c>
      <c r="BG209" s="846">
        <v>0</v>
      </c>
      <c r="BH209" s="847">
        <v>0</v>
      </c>
      <c r="BI209" s="848">
        <v>0</v>
      </c>
      <c r="BJ209" s="815"/>
      <c r="BK209" s="1157"/>
      <c r="BL209" s="815"/>
      <c r="BM209" s="1143"/>
      <c r="BN209" s="815"/>
      <c r="BO209" s="863">
        <v>0</v>
      </c>
      <c r="BP209" s="846">
        <v>674</v>
      </c>
      <c r="BQ209" s="847">
        <v>674</v>
      </c>
      <c r="BR209" s="846">
        <v>674</v>
      </c>
      <c r="BS209" s="847">
        <v>674</v>
      </c>
      <c r="BT209" s="846">
        <v>674</v>
      </c>
      <c r="BU209" s="847">
        <v>674</v>
      </c>
      <c r="BV209" s="846">
        <v>674</v>
      </c>
      <c r="BW209" s="847">
        <v>674</v>
      </c>
      <c r="BX209" s="846">
        <v>674</v>
      </c>
      <c r="BY209" s="847">
        <v>674</v>
      </c>
      <c r="BZ209" s="846">
        <v>674</v>
      </c>
      <c r="CA209" s="847">
        <v>674</v>
      </c>
      <c r="CB209" s="846">
        <v>674</v>
      </c>
      <c r="CC209" s="847">
        <v>674</v>
      </c>
      <c r="CD209" s="846">
        <v>478</v>
      </c>
      <c r="CE209" s="847">
        <v>478</v>
      </c>
      <c r="CF209" s="846">
        <v>478</v>
      </c>
      <c r="CG209" s="847">
        <v>478</v>
      </c>
      <c r="CH209" s="846">
        <v>0</v>
      </c>
      <c r="CI209" s="847">
        <v>0</v>
      </c>
      <c r="CJ209" s="846">
        <v>0</v>
      </c>
      <c r="CK209" s="847">
        <v>0</v>
      </c>
      <c r="CL209" s="846">
        <v>0</v>
      </c>
      <c r="CM209" s="847">
        <v>0</v>
      </c>
      <c r="CN209" s="848">
        <v>0</v>
      </c>
      <c r="CO209" s="815"/>
      <c r="CP209" s="1145"/>
      <c r="CQ209" s="815"/>
      <c r="CR209" s="863">
        <v>0</v>
      </c>
      <c r="CS209" s="846">
        <v>0</v>
      </c>
      <c r="CT209" s="847">
        <v>0</v>
      </c>
      <c r="CU209" s="846">
        <v>0</v>
      </c>
      <c r="CV209" s="847">
        <v>0</v>
      </c>
      <c r="CW209" s="846">
        <v>0</v>
      </c>
      <c r="CX209" s="847">
        <v>0</v>
      </c>
      <c r="CY209" s="846">
        <v>0</v>
      </c>
      <c r="CZ209" s="847">
        <v>0</v>
      </c>
      <c r="DA209" s="846">
        <v>0</v>
      </c>
      <c r="DB209" s="847">
        <v>0</v>
      </c>
      <c r="DC209" s="846">
        <v>0</v>
      </c>
      <c r="DD209" s="847">
        <v>0</v>
      </c>
      <c r="DE209" s="846">
        <v>0</v>
      </c>
      <c r="DF209" s="847">
        <v>0</v>
      </c>
      <c r="DG209" s="846">
        <v>0</v>
      </c>
      <c r="DH209" s="847">
        <v>0</v>
      </c>
      <c r="DI209" s="846">
        <v>0</v>
      </c>
      <c r="DJ209" s="847">
        <v>0</v>
      </c>
      <c r="DK209" s="846">
        <v>0</v>
      </c>
      <c r="DL209" s="847">
        <v>0</v>
      </c>
      <c r="DM209" s="846">
        <v>0</v>
      </c>
      <c r="DN209" s="847">
        <v>0</v>
      </c>
      <c r="DO209" s="846">
        <v>0</v>
      </c>
      <c r="DP209" s="847">
        <v>0</v>
      </c>
      <c r="DQ209" s="848">
        <v>0</v>
      </c>
      <c r="DR209" s="815"/>
      <c r="DS209" s="1147"/>
      <c r="DT209" s="815"/>
      <c r="DU209" s="1149"/>
    </row>
    <row r="210" spans="1:125" outlineLevel="1">
      <c r="A210" s="813" t="str">
        <f t="shared" si="3"/>
        <v>197Loblaw P4P Conservation Fund Pilot Program</v>
      </c>
      <c r="C210" s="849">
        <v>197</v>
      </c>
      <c r="D210" s="850" t="s">
        <v>1206</v>
      </c>
      <c r="E210" s="851">
        <v>2016</v>
      </c>
      <c r="G210" s="852">
        <v>0</v>
      </c>
      <c r="H210" s="858">
        <v>0</v>
      </c>
      <c r="I210" s="859">
        <v>0</v>
      </c>
      <c r="J210" s="858">
        <v>0</v>
      </c>
      <c r="K210" s="859">
        <v>0</v>
      </c>
      <c r="L210" s="858">
        <v>0</v>
      </c>
      <c r="M210" s="859">
        <v>0</v>
      </c>
      <c r="N210" s="858">
        <v>0</v>
      </c>
      <c r="O210" s="859">
        <v>0</v>
      </c>
      <c r="P210" s="858">
        <v>0</v>
      </c>
      <c r="Q210" s="859">
        <v>0</v>
      </c>
      <c r="R210" s="858">
        <v>0</v>
      </c>
      <c r="S210" s="859">
        <v>0</v>
      </c>
      <c r="T210" s="858">
        <v>0</v>
      </c>
      <c r="U210" s="859">
        <v>0</v>
      </c>
      <c r="V210" s="858">
        <v>0</v>
      </c>
      <c r="W210" s="859">
        <v>0</v>
      </c>
      <c r="X210" s="858">
        <v>0</v>
      </c>
      <c r="Y210" s="859">
        <v>0</v>
      </c>
      <c r="Z210" s="858">
        <v>0</v>
      </c>
      <c r="AA210" s="859">
        <v>0</v>
      </c>
      <c r="AB210" s="858">
        <v>0</v>
      </c>
      <c r="AC210" s="859">
        <v>0</v>
      </c>
      <c r="AD210" s="858">
        <v>0</v>
      </c>
      <c r="AE210" s="859">
        <v>0</v>
      </c>
      <c r="AF210" s="860">
        <v>0</v>
      </c>
      <c r="AG210" s="815"/>
      <c r="AH210" s="1155"/>
      <c r="AI210" s="815"/>
      <c r="AJ210" s="852">
        <v>0</v>
      </c>
      <c r="AK210" s="858">
        <v>0</v>
      </c>
      <c r="AL210" s="859">
        <v>0</v>
      </c>
      <c r="AM210" s="858">
        <v>0</v>
      </c>
      <c r="AN210" s="859">
        <v>0</v>
      </c>
      <c r="AO210" s="858">
        <v>0</v>
      </c>
      <c r="AP210" s="859">
        <v>0</v>
      </c>
      <c r="AQ210" s="858">
        <v>0</v>
      </c>
      <c r="AR210" s="859">
        <v>0</v>
      </c>
      <c r="AS210" s="858">
        <v>0</v>
      </c>
      <c r="AT210" s="859">
        <v>0</v>
      </c>
      <c r="AU210" s="858">
        <v>0</v>
      </c>
      <c r="AV210" s="859">
        <v>0</v>
      </c>
      <c r="AW210" s="858">
        <v>0</v>
      </c>
      <c r="AX210" s="859">
        <v>0</v>
      </c>
      <c r="AY210" s="858">
        <v>0</v>
      </c>
      <c r="AZ210" s="859">
        <v>0</v>
      </c>
      <c r="BA210" s="858">
        <v>0</v>
      </c>
      <c r="BB210" s="859">
        <v>0</v>
      </c>
      <c r="BC210" s="858">
        <v>0</v>
      </c>
      <c r="BD210" s="859">
        <v>0</v>
      </c>
      <c r="BE210" s="858">
        <v>0</v>
      </c>
      <c r="BF210" s="859">
        <v>0</v>
      </c>
      <c r="BG210" s="858">
        <v>0</v>
      </c>
      <c r="BH210" s="859">
        <v>0</v>
      </c>
      <c r="BI210" s="860">
        <v>0</v>
      </c>
      <c r="BJ210" s="815"/>
      <c r="BK210" s="1157"/>
      <c r="BL210" s="815"/>
      <c r="BM210" s="1143"/>
      <c r="BN210" s="815"/>
      <c r="BO210" s="852">
        <v>0</v>
      </c>
      <c r="BP210" s="858">
        <v>0</v>
      </c>
      <c r="BQ210" s="859">
        <v>0</v>
      </c>
      <c r="BR210" s="858">
        <v>0</v>
      </c>
      <c r="BS210" s="859">
        <v>0</v>
      </c>
      <c r="BT210" s="858">
        <v>0</v>
      </c>
      <c r="BU210" s="859">
        <v>0</v>
      </c>
      <c r="BV210" s="858">
        <v>0</v>
      </c>
      <c r="BW210" s="859">
        <v>0</v>
      </c>
      <c r="BX210" s="858">
        <v>0</v>
      </c>
      <c r="BY210" s="859">
        <v>0</v>
      </c>
      <c r="BZ210" s="858">
        <v>0</v>
      </c>
      <c r="CA210" s="859">
        <v>0</v>
      </c>
      <c r="CB210" s="858">
        <v>0</v>
      </c>
      <c r="CC210" s="859">
        <v>0</v>
      </c>
      <c r="CD210" s="858">
        <v>0</v>
      </c>
      <c r="CE210" s="859">
        <v>0</v>
      </c>
      <c r="CF210" s="858">
        <v>0</v>
      </c>
      <c r="CG210" s="859">
        <v>0</v>
      </c>
      <c r="CH210" s="858">
        <v>0</v>
      </c>
      <c r="CI210" s="859">
        <v>0</v>
      </c>
      <c r="CJ210" s="858">
        <v>0</v>
      </c>
      <c r="CK210" s="859">
        <v>0</v>
      </c>
      <c r="CL210" s="858">
        <v>0</v>
      </c>
      <c r="CM210" s="859">
        <v>0</v>
      </c>
      <c r="CN210" s="860">
        <v>0</v>
      </c>
      <c r="CO210" s="815"/>
      <c r="CP210" s="1145"/>
      <c r="CQ210" s="815"/>
      <c r="CR210" s="852">
        <v>0</v>
      </c>
      <c r="CS210" s="858">
        <v>0</v>
      </c>
      <c r="CT210" s="859">
        <v>0</v>
      </c>
      <c r="CU210" s="858">
        <v>0</v>
      </c>
      <c r="CV210" s="859">
        <v>0</v>
      </c>
      <c r="CW210" s="858">
        <v>0</v>
      </c>
      <c r="CX210" s="859">
        <v>0</v>
      </c>
      <c r="CY210" s="858">
        <v>0</v>
      </c>
      <c r="CZ210" s="859">
        <v>0</v>
      </c>
      <c r="DA210" s="858">
        <v>0</v>
      </c>
      <c r="DB210" s="859">
        <v>0</v>
      </c>
      <c r="DC210" s="858">
        <v>0</v>
      </c>
      <c r="DD210" s="859">
        <v>0</v>
      </c>
      <c r="DE210" s="858">
        <v>0</v>
      </c>
      <c r="DF210" s="859">
        <v>0</v>
      </c>
      <c r="DG210" s="858">
        <v>0</v>
      </c>
      <c r="DH210" s="859">
        <v>0</v>
      </c>
      <c r="DI210" s="858">
        <v>0</v>
      </c>
      <c r="DJ210" s="859">
        <v>0</v>
      </c>
      <c r="DK210" s="858">
        <v>0</v>
      </c>
      <c r="DL210" s="859">
        <v>0</v>
      </c>
      <c r="DM210" s="858">
        <v>0</v>
      </c>
      <c r="DN210" s="859">
        <v>0</v>
      </c>
      <c r="DO210" s="858">
        <v>0</v>
      </c>
      <c r="DP210" s="859">
        <v>0</v>
      </c>
      <c r="DQ210" s="860">
        <v>0</v>
      </c>
      <c r="DR210" s="815"/>
      <c r="DS210" s="1147"/>
      <c r="DT210" s="815"/>
      <c r="DU210" s="1149"/>
    </row>
    <row r="211" spans="1:125" outlineLevel="1">
      <c r="A211" s="813" t="str">
        <f t="shared" si="3"/>
        <v>198Ontario Clean Water Agency P4P Conservation Fund Pilot Program</v>
      </c>
      <c r="C211" s="842">
        <v>198</v>
      </c>
      <c r="D211" s="856" t="s">
        <v>1207</v>
      </c>
      <c r="E211" s="844">
        <v>2016</v>
      </c>
      <c r="G211" s="863">
        <v>0</v>
      </c>
      <c r="H211" s="846">
        <v>0</v>
      </c>
      <c r="I211" s="847">
        <v>0</v>
      </c>
      <c r="J211" s="846">
        <v>0</v>
      </c>
      <c r="K211" s="847">
        <v>0</v>
      </c>
      <c r="L211" s="846">
        <v>0</v>
      </c>
      <c r="M211" s="847">
        <v>0</v>
      </c>
      <c r="N211" s="846">
        <v>0</v>
      </c>
      <c r="O211" s="847">
        <v>0</v>
      </c>
      <c r="P211" s="846">
        <v>0</v>
      </c>
      <c r="Q211" s="847">
        <v>0</v>
      </c>
      <c r="R211" s="846">
        <v>0</v>
      </c>
      <c r="S211" s="847">
        <v>0</v>
      </c>
      <c r="T211" s="846">
        <v>0</v>
      </c>
      <c r="U211" s="847">
        <v>0</v>
      </c>
      <c r="V211" s="846">
        <v>0</v>
      </c>
      <c r="W211" s="847">
        <v>0</v>
      </c>
      <c r="X211" s="846">
        <v>0</v>
      </c>
      <c r="Y211" s="847">
        <v>0</v>
      </c>
      <c r="Z211" s="846">
        <v>0</v>
      </c>
      <c r="AA211" s="847">
        <v>0</v>
      </c>
      <c r="AB211" s="846">
        <v>0</v>
      </c>
      <c r="AC211" s="847">
        <v>0</v>
      </c>
      <c r="AD211" s="846">
        <v>0</v>
      </c>
      <c r="AE211" s="847">
        <v>0</v>
      </c>
      <c r="AF211" s="848">
        <v>0</v>
      </c>
      <c r="AG211" s="815"/>
      <c r="AH211" s="1155"/>
      <c r="AI211" s="815"/>
      <c r="AJ211" s="863">
        <v>0</v>
      </c>
      <c r="AK211" s="846">
        <v>0</v>
      </c>
      <c r="AL211" s="847">
        <v>0</v>
      </c>
      <c r="AM211" s="846">
        <v>0</v>
      </c>
      <c r="AN211" s="847">
        <v>0</v>
      </c>
      <c r="AO211" s="846">
        <v>0</v>
      </c>
      <c r="AP211" s="847">
        <v>0</v>
      </c>
      <c r="AQ211" s="846">
        <v>0</v>
      </c>
      <c r="AR211" s="847">
        <v>0</v>
      </c>
      <c r="AS211" s="846">
        <v>0</v>
      </c>
      <c r="AT211" s="847">
        <v>0</v>
      </c>
      <c r="AU211" s="846">
        <v>0</v>
      </c>
      <c r="AV211" s="847">
        <v>0</v>
      </c>
      <c r="AW211" s="846">
        <v>0</v>
      </c>
      <c r="AX211" s="847">
        <v>0</v>
      </c>
      <c r="AY211" s="846">
        <v>0</v>
      </c>
      <c r="AZ211" s="847">
        <v>0</v>
      </c>
      <c r="BA211" s="846">
        <v>0</v>
      </c>
      <c r="BB211" s="847">
        <v>0</v>
      </c>
      <c r="BC211" s="846">
        <v>0</v>
      </c>
      <c r="BD211" s="847">
        <v>0</v>
      </c>
      <c r="BE211" s="846">
        <v>0</v>
      </c>
      <c r="BF211" s="847">
        <v>0</v>
      </c>
      <c r="BG211" s="846">
        <v>0</v>
      </c>
      <c r="BH211" s="847">
        <v>0</v>
      </c>
      <c r="BI211" s="848">
        <v>0</v>
      </c>
      <c r="BJ211" s="815"/>
      <c r="BK211" s="1157"/>
      <c r="BL211" s="815"/>
      <c r="BM211" s="1143"/>
      <c r="BN211" s="815"/>
      <c r="BO211" s="863">
        <v>0</v>
      </c>
      <c r="BP211" s="846">
        <v>0</v>
      </c>
      <c r="BQ211" s="847">
        <v>0</v>
      </c>
      <c r="BR211" s="846">
        <v>0</v>
      </c>
      <c r="BS211" s="847">
        <v>0</v>
      </c>
      <c r="BT211" s="846">
        <v>0</v>
      </c>
      <c r="BU211" s="847">
        <v>0</v>
      </c>
      <c r="BV211" s="846">
        <v>0</v>
      </c>
      <c r="BW211" s="847">
        <v>0</v>
      </c>
      <c r="BX211" s="846">
        <v>0</v>
      </c>
      <c r="BY211" s="847">
        <v>0</v>
      </c>
      <c r="BZ211" s="846">
        <v>0</v>
      </c>
      <c r="CA211" s="847">
        <v>0</v>
      </c>
      <c r="CB211" s="846">
        <v>0</v>
      </c>
      <c r="CC211" s="847">
        <v>0</v>
      </c>
      <c r="CD211" s="846">
        <v>0</v>
      </c>
      <c r="CE211" s="847">
        <v>0</v>
      </c>
      <c r="CF211" s="846">
        <v>0</v>
      </c>
      <c r="CG211" s="847">
        <v>0</v>
      </c>
      <c r="CH211" s="846">
        <v>0</v>
      </c>
      <c r="CI211" s="847">
        <v>0</v>
      </c>
      <c r="CJ211" s="846">
        <v>0</v>
      </c>
      <c r="CK211" s="847">
        <v>0</v>
      </c>
      <c r="CL211" s="846">
        <v>0</v>
      </c>
      <c r="CM211" s="847">
        <v>0</v>
      </c>
      <c r="CN211" s="848">
        <v>0</v>
      </c>
      <c r="CO211" s="815"/>
      <c r="CP211" s="1145"/>
      <c r="CQ211" s="815"/>
      <c r="CR211" s="863">
        <v>0</v>
      </c>
      <c r="CS211" s="846">
        <v>0</v>
      </c>
      <c r="CT211" s="847">
        <v>0</v>
      </c>
      <c r="CU211" s="846">
        <v>0</v>
      </c>
      <c r="CV211" s="847">
        <v>0</v>
      </c>
      <c r="CW211" s="846">
        <v>0</v>
      </c>
      <c r="CX211" s="847">
        <v>0</v>
      </c>
      <c r="CY211" s="846">
        <v>0</v>
      </c>
      <c r="CZ211" s="847">
        <v>0</v>
      </c>
      <c r="DA211" s="846">
        <v>0</v>
      </c>
      <c r="DB211" s="847">
        <v>0</v>
      </c>
      <c r="DC211" s="846">
        <v>0</v>
      </c>
      <c r="DD211" s="847">
        <v>0</v>
      </c>
      <c r="DE211" s="846">
        <v>0</v>
      </c>
      <c r="DF211" s="847">
        <v>0</v>
      </c>
      <c r="DG211" s="846">
        <v>0</v>
      </c>
      <c r="DH211" s="847">
        <v>0</v>
      </c>
      <c r="DI211" s="846">
        <v>0</v>
      </c>
      <c r="DJ211" s="847">
        <v>0</v>
      </c>
      <c r="DK211" s="846">
        <v>0</v>
      </c>
      <c r="DL211" s="847">
        <v>0</v>
      </c>
      <c r="DM211" s="846">
        <v>0</v>
      </c>
      <c r="DN211" s="847">
        <v>0</v>
      </c>
      <c r="DO211" s="846">
        <v>0</v>
      </c>
      <c r="DP211" s="847">
        <v>0</v>
      </c>
      <c r="DQ211" s="848">
        <v>0</v>
      </c>
      <c r="DR211" s="815"/>
      <c r="DS211" s="1147"/>
      <c r="DT211" s="815"/>
      <c r="DU211" s="1149"/>
    </row>
    <row r="212" spans="1:125" outlineLevel="1">
      <c r="A212" s="813" t="str">
        <f t="shared" si="3"/>
        <v>199Strategic Energy Group Conservation Fund Pilot Program</v>
      </c>
      <c r="C212" s="849">
        <v>199</v>
      </c>
      <c r="D212" s="850" t="s">
        <v>1209</v>
      </c>
      <c r="E212" s="851">
        <v>2016</v>
      </c>
      <c r="G212" s="852">
        <v>0</v>
      </c>
      <c r="H212" s="858">
        <v>0</v>
      </c>
      <c r="I212" s="859">
        <v>0</v>
      </c>
      <c r="J212" s="858">
        <v>0</v>
      </c>
      <c r="K212" s="859">
        <v>0</v>
      </c>
      <c r="L212" s="858">
        <v>0</v>
      </c>
      <c r="M212" s="859">
        <v>0</v>
      </c>
      <c r="N212" s="858">
        <v>0</v>
      </c>
      <c r="O212" s="859">
        <v>0</v>
      </c>
      <c r="P212" s="858">
        <v>0</v>
      </c>
      <c r="Q212" s="859">
        <v>0</v>
      </c>
      <c r="R212" s="858">
        <v>0</v>
      </c>
      <c r="S212" s="859">
        <v>0</v>
      </c>
      <c r="T212" s="858">
        <v>0</v>
      </c>
      <c r="U212" s="859">
        <v>0</v>
      </c>
      <c r="V212" s="858">
        <v>0</v>
      </c>
      <c r="W212" s="859">
        <v>0</v>
      </c>
      <c r="X212" s="858">
        <v>0</v>
      </c>
      <c r="Y212" s="859">
        <v>0</v>
      </c>
      <c r="Z212" s="858">
        <v>0</v>
      </c>
      <c r="AA212" s="859">
        <v>0</v>
      </c>
      <c r="AB212" s="858">
        <v>0</v>
      </c>
      <c r="AC212" s="859">
        <v>0</v>
      </c>
      <c r="AD212" s="858">
        <v>0</v>
      </c>
      <c r="AE212" s="859">
        <v>0</v>
      </c>
      <c r="AF212" s="860">
        <v>0</v>
      </c>
      <c r="AG212" s="815"/>
      <c r="AH212" s="1155"/>
      <c r="AI212" s="815"/>
      <c r="AJ212" s="852">
        <v>0</v>
      </c>
      <c r="AK212" s="858">
        <v>0</v>
      </c>
      <c r="AL212" s="859">
        <v>0</v>
      </c>
      <c r="AM212" s="858">
        <v>0</v>
      </c>
      <c r="AN212" s="859">
        <v>0</v>
      </c>
      <c r="AO212" s="858">
        <v>0</v>
      </c>
      <c r="AP212" s="859">
        <v>0</v>
      </c>
      <c r="AQ212" s="858">
        <v>0</v>
      </c>
      <c r="AR212" s="859">
        <v>0</v>
      </c>
      <c r="AS212" s="858">
        <v>0</v>
      </c>
      <c r="AT212" s="859">
        <v>0</v>
      </c>
      <c r="AU212" s="858">
        <v>0</v>
      </c>
      <c r="AV212" s="859">
        <v>0</v>
      </c>
      <c r="AW212" s="858">
        <v>0</v>
      </c>
      <c r="AX212" s="859">
        <v>0</v>
      </c>
      <c r="AY212" s="858">
        <v>0</v>
      </c>
      <c r="AZ212" s="859">
        <v>0</v>
      </c>
      <c r="BA212" s="858">
        <v>0</v>
      </c>
      <c r="BB212" s="859">
        <v>0</v>
      </c>
      <c r="BC212" s="858">
        <v>0</v>
      </c>
      <c r="BD212" s="859">
        <v>0</v>
      </c>
      <c r="BE212" s="858">
        <v>0</v>
      </c>
      <c r="BF212" s="859">
        <v>0</v>
      </c>
      <c r="BG212" s="858">
        <v>0</v>
      </c>
      <c r="BH212" s="859">
        <v>0</v>
      </c>
      <c r="BI212" s="860">
        <v>0</v>
      </c>
      <c r="BJ212" s="815"/>
      <c r="BK212" s="1157"/>
      <c r="BL212" s="815"/>
      <c r="BM212" s="1143"/>
      <c r="BN212" s="815"/>
      <c r="BO212" s="852">
        <v>0</v>
      </c>
      <c r="BP212" s="858">
        <v>0</v>
      </c>
      <c r="BQ212" s="859">
        <v>0</v>
      </c>
      <c r="BR212" s="858">
        <v>0</v>
      </c>
      <c r="BS212" s="859">
        <v>0</v>
      </c>
      <c r="BT212" s="858">
        <v>0</v>
      </c>
      <c r="BU212" s="859">
        <v>0</v>
      </c>
      <c r="BV212" s="858">
        <v>0</v>
      </c>
      <c r="BW212" s="859">
        <v>0</v>
      </c>
      <c r="BX212" s="858">
        <v>0</v>
      </c>
      <c r="BY212" s="859">
        <v>0</v>
      </c>
      <c r="BZ212" s="858">
        <v>0</v>
      </c>
      <c r="CA212" s="859">
        <v>0</v>
      </c>
      <c r="CB212" s="858">
        <v>0</v>
      </c>
      <c r="CC212" s="859">
        <v>0</v>
      </c>
      <c r="CD212" s="858">
        <v>0</v>
      </c>
      <c r="CE212" s="859">
        <v>0</v>
      </c>
      <c r="CF212" s="858">
        <v>0</v>
      </c>
      <c r="CG212" s="859">
        <v>0</v>
      </c>
      <c r="CH212" s="858">
        <v>0</v>
      </c>
      <c r="CI212" s="859">
        <v>0</v>
      </c>
      <c r="CJ212" s="858">
        <v>0</v>
      </c>
      <c r="CK212" s="859">
        <v>0</v>
      </c>
      <c r="CL212" s="858">
        <v>0</v>
      </c>
      <c r="CM212" s="859">
        <v>0</v>
      </c>
      <c r="CN212" s="860">
        <v>0</v>
      </c>
      <c r="CO212" s="815"/>
      <c r="CP212" s="1145"/>
      <c r="CQ212" s="815"/>
      <c r="CR212" s="852">
        <v>0</v>
      </c>
      <c r="CS212" s="858">
        <v>0</v>
      </c>
      <c r="CT212" s="859">
        <v>0</v>
      </c>
      <c r="CU212" s="858">
        <v>0</v>
      </c>
      <c r="CV212" s="859">
        <v>0</v>
      </c>
      <c r="CW212" s="858">
        <v>0</v>
      </c>
      <c r="CX212" s="859">
        <v>0</v>
      </c>
      <c r="CY212" s="858">
        <v>0</v>
      </c>
      <c r="CZ212" s="859">
        <v>0</v>
      </c>
      <c r="DA212" s="858">
        <v>0</v>
      </c>
      <c r="DB212" s="859">
        <v>0</v>
      </c>
      <c r="DC212" s="858">
        <v>0</v>
      </c>
      <c r="DD212" s="859">
        <v>0</v>
      </c>
      <c r="DE212" s="858">
        <v>0</v>
      </c>
      <c r="DF212" s="859">
        <v>0</v>
      </c>
      <c r="DG212" s="858">
        <v>0</v>
      </c>
      <c r="DH212" s="859">
        <v>0</v>
      </c>
      <c r="DI212" s="858">
        <v>0</v>
      </c>
      <c r="DJ212" s="859">
        <v>0</v>
      </c>
      <c r="DK212" s="858">
        <v>0</v>
      </c>
      <c r="DL212" s="859">
        <v>0</v>
      </c>
      <c r="DM212" s="858">
        <v>0</v>
      </c>
      <c r="DN212" s="859">
        <v>0</v>
      </c>
      <c r="DO212" s="858">
        <v>0</v>
      </c>
      <c r="DP212" s="859">
        <v>0</v>
      </c>
      <c r="DQ212" s="860">
        <v>0</v>
      </c>
      <c r="DR212" s="815"/>
      <c r="DS212" s="1147"/>
      <c r="DT212" s="815"/>
      <c r="DU212" s="1149"/>
    </row>
    <row r="213" spans="1:125" outlineLevel="1">
      <c r="A213" s="813" t="str">
        <f t="shared" si="3"/>
        <v>200Social Benchmarking Conservation Fund Pilot Program</v>
      </c>
      <c r="C213" s="867">
        <v>200</v>
      </c>
      <c r="D213" s="921" t="s">
        <v>1208</v>
      </c>
      <c r="E213" s="869">
        <v>2016</v>
      </c>
      <c r="G213" s="870">
        <v>0</v>
      </c>
      <c r="H213" s="929">
        <v>0</v>
      </c>
      <c r="I213" s="930">
        <v>0</v>
      </c>
      <c r="J213" s="929">
        <v>0</v>
      </c>
      <c r="K213" s="930">
        <v>0</v>
      </c>
      <c r="L213" s="929">
        <v>0</v>
      </c>
      <c r="M213" s="930">
        <v>0</v>
      </c>
      <c r="N213" s="929">
        <v>0</v>
      </c>
      <c r="O213" s="930">
        <v>0</v>
      </c>
      <c r="P213" s="929">
        <v>0</v>
      </c>
      <c r="Q213" s="930">
        <v>0</v>
      </c>
      <c r="R213" s="929">
        <v>0</v>
      </c>
      <c r="S213" s="930">
        <v>0</v>
      </c>
      <c r="T213" s="929">
        <v>0</v>
      </c>
      <c r="U213" s="930">
        <v>0</v>
      </c>
      <c r="V213" s="929">
        <v>0</v>
      </c>
      <c r="W213" s="930">
        <v>0</v>
      </c>
      <c r="X213" s="929">
        <v>0</v>
      </c>
      <c r="Y213" s="930">
        <v>0</v>
      </c>
      <c r="Z213" s="929">
        <v>0</v>
      </c>
      <c r="AA213" s="930">
        <v>0</v>
      </c>
      <c r="AB213" s="929">
        <v>0</v>
      </c>
      <c r="AC213" s="930">
        <v>0</v>
      </c>
      <c r="AD213" s="929">
        <v>0</v>
      </c>
      <c r="AE213" s="930">
        <v>0</v>
      </c>
      <c r="AF213" s="931">
        <v>0</v>
      </c>
      <c r="AG213" s="815"/>
      <c r="AH213" s="1155"/>
      <c r="AI213" s="815"/>
      <c r="AJ213" s="870">
        <v>0</v>
      </c>
      <c r="AK213" s="929">
        <v>0</v>
      </c>
      <c r="AL213" s="930">
        <v>0</v>
      </c>
      <c r="AM213" s="929">
        <v>0</v>
      </c>
      <c r="AN213" s="930">
        <v>0</v>
      </c>
      <c r="AO213" s="929">
        <v>0</v>
      </c>
      <c r="AP213" s="930">
        <v>0</v>
      </c>
      <c r="AQ213" s="929">
        <v>0</v>
      </c>
      <c r="AR213" s="930">
        <v>0</v>
      </c>
      <c r="AS213" s="929">
        <v>0</v>
      </c>
      <c r="AT213" s="930">
        <v>0</v>
      </c>
      <c r="AU213" s="929">
        <v>0</v>
      </c>
      <c r="AV213" s="930">
        <v>0</v>
      </c>
      <c r="AW213" s="929">
        <v>0</v>
      </c>
      <c r="AX213" s="930">
        <v>0</v>
      </c>
      <c r="AY213" s="929">
        <v>0</v>
      </c>
      <c r="AZ213" s="930">
        <v>0</v>
      </c>
      <c r="BA213" s="929">
        <v>0</v>
      </c>
      <c r="BB213" s="930">
        <v>0</v>
      </c>
      <c r="BC213" s="929">
        <v>0</v>
      </c>
      <c r="BD213" s="930">
        <v>0</v>
      </c>
      <c r="BE213" s="929">
        <v>0</v>
      </c>
      <c r="BF213" s="930">
        <v>0</v>
      </c>
      <c r="BG213" s="929">
        <v>0</v>
      </c>
      <c r="BH213" s="930">
        <v>0</v>
      </c>
      <c r="BI213" s="931">
        <v>0</v>
      </c>
      <c r="BJ213" s="815"/>
      <c r="BK213" s="1157"/>
      <c r="BL213" s="815"/>
      <c r="BM213" s="1143"/>
      <c r="BN213" s="815"/>
      <c r="BO213" s="870">
        <v>0</v>
      </c>
      <c r="BP213" s="929">
        <v>0</v>
      </c>
      <c r="BQ213" s="930">
        <v>0</v>
      </c>
      <c r="BR213" s="929">
        <v>0</v>
      </c>
      <c r="BS213" s="930">
        <v>0</v>
      </c>
      <c r="BT213" s="929">
        <v>0</v>
      </c>
      <c r="BU213" s="930">
        <v>0</v>
      </c>
      <c r="BV213" s="929">
        <v>0</v>
      </c>
      <c r="BW213" s="930">
        <v>0</v>
      </c>
      <c r="BX213" s="929">
        <v>0</v>
      </c>
      <c r="BY213" s="930">
        <v>0</v>
      </c>
      <c r="BZ213" s="929">
        <v>0</v>
      </c>
      <c r="CA213" s="930">
        <v>0</v>
      </c>
      <c r="CB213" s="929">
        <v>0</v>
      </c>
      <c r="CC213" s="930">
        <v>0</v>
      </c>
      <c r="CD213" s="929">
        <v>0</v>
      </c>
      <c r="CE213" s="930">
        <v>0</v>
      </c>
      <c r="CF213" s="929">
        <v>0</v>
      </c>
      <c r="CG213" s="930">
        <v>0</v>
      </c>
      <c r="CH213" s="929">
        <v>0</v>
      </c>
      <c r="CI213" s="930">
        <v>0</v>
      </c>
      <c r="CJ213" s="929">
        <v>0</v>
      </c>
      <c r="CK213" s="930">
        <v>0</v>
      </c>
      <c r="CL213" s="929">
        <v>0</v>
      </c>
      <c r="CM213" s="930">
        <v>0</v>
      </c>
      <c r="CN213" s="931">
        <v>0</v>
      </c>
      <c r="CO213" s="815"/>
      <c r="CP213" s="1145"/>
      <c r="CQ213" s="815"/>
      <c r="CR213" s="870">
        <v>0</v>
      </c>
      <c r="CS213" s="929">
        <v>0</v>
      </c>
      <c r="CT213" s="930">
        <v>0</v>
      </c>
      <c r="CU213" s="929">
        <v>0</v>
      </c>
      <c r="CV213" s="930">
        <v>0</v>
      </c>
      <c r="CW213" s="929">
        <v>0</v>
      </c>
      <c r="CX213" s="930">
        <v>0</v>
      </c>
      <c r="CY213" s="929">
        <v>0</v>
      </c>
      <c r="CZ213" s="930">
        <v>0</v>
      </c>
      <c r="DA213" s="929">
        <v>0</v>
      </c>
      <c r="DB213" s="930">
        <v>0</v>
      </c>
      <c r="DC213" s="929">
        <v>0</v>
      </c>
      <c r="DD213" s="930">
        <v>0</v>
      </c>
      <c r="DE213" s="929">
        <v>0</v>
      </c>
      <c r="DF213" s="930">
        <v>0</v>
      </c>
      <c r="DG213" s="929">
        <v>0</v>
      </c>
      <c r="DH213" s="930">
        <v>0</v>
      </c>
      <c r="DI213" s="929">
        <v>0</v>
      </c>
      <c r="DJ213" s="930">
        <v>0</v>
      </c>
      <c r="DK213" s="929">
        <v>0</v>
      </c>
      <c r="DL213" s="930">
        <v>0</v>
      </c>
      <c r="DM213" s="929">
        <v>0</v>
      </c>
      <c r="DN213" s="930">
        <v>0</v>
      </c>
      <c r="DO213" s="929">
        <v>0</v>
      </c>
      <c r="DP213" s="930">
        <v>0</v>
      </c>
      <c r="DQ213" s="931">
        <v>0</v>
      </c>
      <c r="DR213" s="815"/>
      <c r="DS213" s="1147"/>
      <c r="DT213" s="815"/>
      <c r="DU213" s="1149"/>
    </row>
    <row r="214" spans="1:125" outlineLevel="1">
      <c r="A214" s="813" t="str">
        <f t="shared" si="3"/>
        <v>201Appliance Retirement Initiative</v>
      </c>
      <c r="C214" s="835">
        <v>201</v>
      </c>
      <c r="D214" s="836" t="s">
        <v>97</v>
      </c>
      <c r="E214" s="837">
        <v>2016</v>
      </c>
      <c r="G214" s="875">
        <v>0</v>
      </c>
      <c r="H214" s="876">
        <v>0</v>
      </c>
      <c r="I214" s="877">
        <v>0</v>
      </c>
      <c r="J214" s="876">
        <v>0</v>
      </c>
      <c r="K214" s="877">
        <v>0</v>
      </c>
      <c r="L214" s="876">
        <v>0</v>
      </c>
      <c r="M214" s="877">
        <v>0</v>
      </c>
      <c r="N214" s="876">
        <v>0</v>
      </c>
      <c r="O214" s="877">
        <v>0</v>
      </c>
      <c r="P214" s="876">
        <v>0</v>
      </c>
      <c r="Q214" s="877">
        <v>0</v>
      </c>
      <c r="R214" s="876">
        <v>0</v>
      </c>
      <c r="S214" s="877">
        <v>0</v>
      </c>
      <c r="T214" s="876">
        <v>0</v>
      </c>
      <c r="U214" s="877">
        <v>0</v>
      </c>
      <c r="V214" s="876">
        <v>0</v>
      </c>
      <c r="W214" s="877">
        <v>0</v>
      </c>
      <c r="X214" s="876">
        <v>0</v>
      </c>
      <c r="Y214" s="877">
        <v>0</v>
      </c>
      <c r="Z214" s="876">
        <v>0</v>
      </c>
      <c r="AA214" s="877">
        <v>0</v>
      </c>
      <c r="AB214" s="876">
        <v>0</v>
      </c>
      <c r="AC214" s="877">
        <v>0</v>
      </c>
      <c r="AD214" s="876">
        <v>0</v>
      </c>
      <c r="AE214" s="877">
        <v>0</v>
      </c>
      <c r="AF214" s="878">
        <v>0</v>
      </c>
      <c r="AG214" s="815"/>
      <c r="AH214" s="1155"/>
      <c r="AI214" s="815"/>
      <c r="AJ214" s="875">
        <v>0</v>
      </c>
      <c r="AK214" s="876">
        <v>0</v>
      </c>
      <c r="AL214" s="877">
        <v>0</v>
      </c>
      <c r="AM214" s="876">
        <v>0</v>
      </c>
      <c r="AN214" s="877">
        <v>0</v>
      </c>
      <c r="AO214" s="876">
        <v>0</v>
      </c>
      <c r="AP214" s="877">
        <v>0</v>
      </c>
      <c r="AQ214" s="876">
        <v>0</v>
      </c>
      <c r="AR214" s="877">
        <v>0</v>
      </c>
      <c r="AS214" s="876">
        <v>0</v>
      </c>
      <c r="AT214" s="877">
        <v>0</v>
      </c>
      <c r="AU214" s="876">
        <v>0</v>
      </c>
      <c r="AV214" s="877">
        <v>0</v>
      </c>
      <c r="AW214" s="876">
        <v>0</v>
      </c>
      <c r="AX214" s="877">
        <v>0</v>
      </c>
      <c r="AY214" s="876">
        <v>0</v>
      </c>
      <c r="AZ214" s="877">
        <v>0</v>
      </c>
      <c r="BA214" s="876">
        <v>0</v>
      </c>
      <c r="BB214" s="877">
        <v>0</v>
      </c>
      <c r="BC214" s="876">
        <v>0</v>
      </c>
      <c r="BD214" s="877">
        <v>0</v>
      </c>
      <c r="BE214" s="876">
        <v>0</v>
      </c>
      <c r="BF214" s="877">
        <v>0</v>
      </c>
      <c r="BG214" s="876">
        <v>0</v>
      </c>
      <c r="BH214" s="877">
        <v>0</v>
      </c>
      <c r="BI214" s="878">
        <v>0</v>
      </c>
      <c r="BJ214" s="815"/>
      <c r="BK214" s="1157"/>
      <c r="BL214" s="815"/>
      <c r="BM214" s="1143"/>
      <c r="BN214" s="815"/>
      <c r="BO214" s="875">
        <v>0</v>
      </c>
      <c r="BP214" s="876">
        <v>0</v>
      </c>
      <c r="BQ214" s="877">
        <v>0</v>
      </c>
      <c r="BR214" s="876">
        <v>0</v>
      </c>
      <c r="BS214" s="877">
        <v>0</v>
      </c>
      <c r="BT214" s="876">
        <v>0</v>
      </c>
      <c r="BU214" s="877">
        <v>0</v>
      </c>
      <c r="BV214" s="876">
        <v>0</v>
      </c>
      <c r="BW214" s="877">
        <v>0</v>
      </c>
      <c r="BX214" s="876">
        <v>0</v>
      </c>
      <c r="BY214" s="877">
        <v>0</v>
      </c>
      <c r="BZ214" s="876">
        <v>0</v>
      </c>
      <c r="CA214" s="877">
        <v>0</v>
      </c>
      <c r="CB214" s="876">
        <v>0</v>
      </c>
      <c r="CC214" s="877">
        <v>0</v>
      </c>
      <c r="CD214" s="876">
        <v>0</v>
      </c>
      <c r="CE214" s="877">
        <v>0</v>
      </c>
      <c r="CF214" s="876">
        <v>0</v>
      </c>
      <c r="CG214" s="877">
        <v>0</v>
      </c>
      <c r="CH214" s="876">
        <v>0</v>
      </c>
      <c r="CI214" s="877">
        <v>0</v>
      </c>
      <c r="CJ214" s="876">
        <v>0</v>
      </c>
      <c r="CK214" s="877">
        <v>0</v>
      </c>
      <c r="CL214" s="876">
        <v>0</v>
      </c>
      <c r="CM214" s="877">
        <v>0</v>
      </c>
      <c r="CN214" s="878">
        <v>0</v>
      </c>
      <c r="CO214" s="815"/>
      <c r="CP214" s="1145"/>
      <c r="CQ214" s="815"/>
      <c r="CR214" s="875">
        <v>0</v>
      </c>
      <c r="CS214" s="876">
        <v>0</v>
      </c>
      <c r="CT214" s="877">
        <v>0</v>
      </c>
      <c r="CU214" s="876">
        <v>0</v>
      </c>
      <c r="CV214" s="877">
        <v>0</v>
      </c>
      <c r="CW214" s="876">
        <v>0</v>
      </c>
      <c r="CX214" s="877">
        <v>0</v>
      </c>
      <c r="CY214" s="876">
        <v>0</v>
      </c>
      <c r="CZ214" s="877">
        <v>0</v>
      </c>
      <c r="DA214" s="876">
        <v>0</v>
      </c>
      <c r="DB214" s="877">
        <v>0</v>
      </c>
      <c r="DC214" s="876">
        <v>0</v>
      </c>
      <c r="DD214" s="877">
        <v>0</v>
      </c>
      <c r="DE214" s="876">
        <v>0</v>
      </c>
      <c r="DF214" s="877">
        <v>0</v>
      </c>
      <c r="DG214" s="876">
        <v>0</v>
      </c>
      <c r="DH214" s="877">
        <v>0</v>
      </c>
      <c r="DI214" s="876">
        <v>0</v>
      </c>
      <c r="DJ214" s="877">
        <v>0</v>
      </c>
      <c r="DK214" s="876">
        <v>0</v>
      </c>
      <c r="DL214" s="877">
        <v>0</v>
      </c>
      <c r="DM214" s="876">
        <v>0</v>
      </c>
      <c r="DN214" s="877">
        <v>0</v>
      </c>
      <c r="DO214" s="876">
        <v>0</v>
      </c>
      <c r="DP214" s="877">
        <v>0</v>
      </c>
      <c r="DQ214" s="878">
        <v>0</v>
      </c>
      <c r="DR214" s="815"/>
      <c r="DS214" s="1147"/>
      <c r="DT214" s="815"/>
      <c r="DU214" s="1149"/>
    </row>
    <row r="215" spans="1:125" outlineLevel="1">
      <c r="A215" s="813" t="str">
        <f t="shared" si="3"/>
        <v>202Coupon Initiative</v>
      </c>
      <c r="C215" s="842">
        <v>202</v>
      </c>
      <c r="D215" s="856" t="s">
        <v>95</v>
      </c>
      <c r="E215" s="844">
        <v>2016</v>
      </c>
      <c r="G215" s="863">
        <v>0</v>
      </c>
      <c r="H215" s="864">
        <v>0</v>
      </c>
      <c r="I215" s="865">
        <v>0</v>
      </c>
      <c r="J215" s="864">
        <v>0</v>
      </c>
      <c r="K215" s="865">
        <v>0</v>
      </c>
      <c r="L215" s="864">
        <v>0</v>
      </c>
      <c r="M215" s="865">
        <v>0</v>
      </c>
      <c r="N215" s="864">
        <v>0</v>
      </c>
      <c r="O215" s="865">
        <v>0</v>
      </c>
      <c r="P215" s="864">
        <v>0</v>
      </c>
      <c r="Q215" s="865">
        <v>0</v>
      </c>
      <c r="R215" s="864">
        <v>0</v>
      </c>
      <c r="S215" s="865">
        <v>0</v>
      </c>
      <c r="T215" s="864">
        <v>0</v>
      </c>
      <c r="U215" s="865">
        <v>0</v>
      </c>
      <c r="V215" s="864">
        <v>0</v>
      </c>
      <c r="W215" s="865">
        <v>0</v>
      </c>
      <c r="X215" s="864">
        <v>0</v>
      </c>
      <c r="Y215" s="865">
        <v>0</v>
      </c>
      <c r="Z215" s="864">
        <v>0</v>
      </c>
      <c r="AA215" s="865">
        <v>0</v>
      </c>
      <c r="AB215" s="864">
        <v>0</v>
      </c>
      <c r="AC215" s="865">
        <v>0</v>
      </c>
      <c r="AD215" s="864">
        <v>0</v>
      </c>
      <c r="AE215" s="865">
        <v>0</v>
      </c>
      <c r="AF215" s="866">
        <v>0</v>
      </c>
      <c r="AG215" s="815"/>
      <c r="AH215" s="1155"/>
      <c r="AI215" s="815"/>
      <c r="AJ215" s="863">
        <v>0</v>
      </c>
      <c r="AK215" s="864">
        <v>0</v>
      </c>
      <c r="AL215" s="865">
        <v>0</v>
      </c>
      <c r="AM215" s="864">
        <v>0</v>
      </c>
      <c r="AN215" s="865">
        <v>0</v>
      </c>
      <c r="AO215" s="864">
        <v>0</v>
      </c>
      <c r="AP215" s="865">
        <v>0</v>
      </c>
      <c r="AQ215" s="864">
        <v>0</v>
      </c>
      <c r="AR215" s="865">
        <v>0</v>
      </c>
      <c r="AS215" s="864">
        <v>0</v>
      </c>
      <c r="AT215" s="865">
        <v>0</v>
      </c>
      <c r="AU215" s="864">
        <v>0</v>
      </c>
      <c r="AV215" s="865">
        <v>0</v>
      </c>
      <c r="AW215" s="864">
        <v>0</v>
      </c>
      <c r="AX215" s="865">
        <v>0</v>
      </c>
      <c r="AY215" s="864">
        <v>0</v>
      </c>
      <c r="AZ215" s="865">
        <v>0</v>
      </c>
      <c r="BA215" s="864">
        <v>0</v>
      </c>
      <c r="BB215" s="865">
        <v>0</v>
      </c>
      <c r="BC215" s="864">
        <v>0</v>
      </c>
      <c r="BD215" s="865">
        <v>0</v>
      </c>
      <c r="BE215" s="864">
        <v>0</v>
      </c>
      <c r="BF215" s="865">
        <v>0</v>
      </c>
      <c r="BG215" s="864">
        <v>0</v>
      </c>
      <c r="BH215" s="865">
        <v>0</v>
      </c>
      <c r="BI215" s="866">
        <v>0</v>
      </c>
      <c r="BJ215" s="815"/>
      <c r="BK215" s="1157"/>
      <c r="BL215" s="815"/>
      <c r="BM215" s="1143"/>
      <c r="BN215" s="815"/>
      <c r="BO215" s="863">
        <v>0</v>
      </c>
      <c r="BP215" s="864">
        <v>0</v>
      </c>
      <c r="BQ215" s="865">
        <v>0</v>
      </c>
      <c r="BR215" s="864">
        <v>0</v>
      </c>
      <c r="BS215" s="865">
        <v>0</v>
      </c>
      <c r="BT215" s="864">
        <v>0</v>
      </c>
      <c r="BU215" s="865">
        <v>0</v>
      </c>
      <c r="BV215" s="864">
        <v>0</v>
      </c>
      <c r="BW215" s="865">
        <v>0</v>
      </c>
      <c r="BX215" s="864">
        <v>0</v>
      </c>
      <c r="BY215" s="865">
        <v>0</v>
      </c>
      <c r="BZ215" s="864">
        <v>0</v>
      </c>
      <c r="CA215" s="865">
        <v>0</v>
      </c>
      <c r="CB215" s="864">
        <v>0</v>
      </c>
      <c r="CC215" s="865">
        <v>0</v>
      </c>
      <c r="CD215" s="864">
        <v>0</v>
      </c>
      <c r="CE215" s="865">
        <v>0</v>
      </c>
      <c r="CF215" s="864">
        <v>0</v>
      </c>
      <c r="CG215" s="865">
        <v>0</v>
      </c>
      <c r="CH215" s="864">
        <v>0</v>
      </c>
      <c r="CI215" s="865">
        <v>0</v>
      </c>
      <c r="CJ215" s="864">
        <v>0</v>
      </c>
      <c r="CK215" s="865">
        <v>0</v>
      </c>
      <c r="CL215" s="864">
        <v>0</v>
      </c>
      <c r="CM215" s="865">
        <v>0</v>
      </c>
      <c r="CN215" s="866">
        <v>0</v>
      </c>
      <c r="CO215" s="815"/>
      <c r="CP215" s="1145"/>
      <c r="CQ215" s="815"/>
      <c r="CR215" s="863">
        <v>0</v>
      </c>
      <c r="CS215" s="864">
        <v>0</v>
      </c>
      <c r="CT215" s="865">
        <v>0</v>
      </c>
      <c r="CU215" s="864">
        <v>0</v>
      </c>
      <c r="CV215" s="865">
        <v>0</v>
      </c>
      <c r="CW215" s="864">
        <v>0</v>
      </c>
      <c r="CX215" s="865">
        <v>0</v>
      </c>
      <c r="CY215" s="864">
        <v>0</v>
      </c>
      <c r="CZ215" s="865">
        <v>0</v>
      </c>
      <c r="DA215" s="864">
        <v>0</v>
      </c>
      <c r="DB215" s="865">
        <v>0</v>
      </c>
      <c r="DC215" s="864">
        <v>0</v>
      </c>
      <c r="DD215" s="865">
        <v>0</v>
      </c>
      <c r="DE215" s="864">
        <v>0</v>
      </c>
      <c r="DF215" s="865">
        <v>0</v>
      </c>
      <c r="DG215" s="864">
        <v>0</v>
      </c>
      <c r="DH215" s="865">
        <v>0</v>
      </c>
      <c r="DI215" s="864">
        <v>0</v>
      </c>
      <c r="DJ215" s="865">
        <v>0</v>
      </c>
      <c r="DK215" s="864">
        <v>0</v>
      </c>
      <c r="DL215" s="865">
        <v>0</v>
      </c>
      <c r="DM215" s="864">
        <v>0</v>
      </c>
      <c r="DN215" s="865">
        <v>0</v>
      </c>
      <c r="DO215" s="864">
        <v>0</v>
      </c>
      <c r="DP215" s="865">
        <v>0</v>
      </c>
      <c r="DQ215" s="866">
        <v>0</v>
      </c>
      <c r="DR215" s="815"/>
      <c r="DS215" s="1147"/>
      <c r="DT215" s="815"/>
      <c r="DU215" s="1149"/>
    </row>
    <row r="216" spans="1:125" outlineLevel="1">
      <c r="A216" s="813" t="str">
        <f t="shared" si="3"/>
        <v>203Bi-Annual Retailer Event Initiative</v>
      </c>
      <c r="C216" s="849">
        <v>203</v>
      </c>
      <c r="D216" s="850" t="s">
        <v>96</v>
      </c>
      <c r="E216" s="851">
        <v>2016</v>
      </c>
      <c r="G216" s="852">
        <v>0</v>
      </c>
      <c r="H216" s="853">
        <v>0</v>
      </c>
      <c r="I216" s="854">
        <v>0</v>
      </c>
      <c r="J216" s="853">
        <v>0</v>
      </c>
      <c r="K216" s="854">
        <v>0</v>
      </c>
      <c r="L216" s="853">
        <v>0</v>
      </c>
      <c r="M216" s="854">
        <v>0</v>
      </c>
      <c r="N216" s="853">
        <v>0</v>
      </c>
      <c r="O216" s="854">
        <v>0</v>
      </c>
      <c r="P216" s="853">
        <v>0</v>
      </c>
      <c r="Q216" s="854">
        <v>0</v>
      </c>
      <c r="R216" s="853">
        <v>0</v>
      </c>
      <c r="S216" s="854">
        <v>0</v>
      </c>
      <c r="T216" s="853">
        <v>0</v>
      </c>
      <c r="U216" s="854">
        <v>0</v>
      </c>
      <c r="V216" s="853">
        <v>0</v>
      </c>
      <c r="W216" s="854">
        <v>0</v>
      </c>
      <c r="X216" s="853">
        <v>0</v>
      </c>
      <c r="Y216" s="854">
        <v>0</v>
      </c>
      <c r="Z216" s="853">
        <v>0</v>
      </c>
      <c r="AA216" s="854">
        <v>0</v>
      </c>
      <c r="AB216" s="853">
        <v>0</v>
      </c>
      <c r="AC216" s="854">
        <v>0</v>
      </c>
      <c r="AD216" s="853">
        <v>0</v>
      </c>
      <c r="AE216" s="854">
        <v>0</v>
      </c>
      <c r="AF216" s="855">
        <v>0</v>
      </c>
      <c r="AG216" s="815"/>
      <c r="AH216" s="1155"/>
      <c r="AI216" s="815"/>
      <c r="AJ216" s="852">
        <v>0</v>
      </c>
      <c r="AK216" s="853">
        <v>0</v>
      </c>
      <c r="AL216" s="854">
        <v>0</v>
      </c>
      <c r="AM216" s="853">
        <v>0</v>
      </c>
      <c r="AN216" s="854">
        <v>0</v>
      </c>
      <c r="AO216" s="853">
        <v>0</v>
      </c>
      <c r="AP216" s="854">
        <v>0</v>
      </c>
      <c r="AQ216" s="853">
        <v>0</v>
      </c>
      <c r="AR216" s="854">
        <v>0</v>
      </c>
      <c r="AS216" s="853">
        <v>0</v>
      </c>
      <c r="AT216" s="854">
        <v>0</v>
      </c>
      <c r="AU216" s="853">
        <v>0</v>
      </c>
      <c r="AV216" s="854">
        <v>0</v>
      </c>
      <c r="AW216" s="853">
        <v>0</v>
      </c>
      <c r="AX216" s="854">
        <v>0</v>
      </c>
      <c r="AY216" s="853">
        <v>0</v>
      </c>
      <c r="AZ216" s="854">
        <v>0</v>
      </c>
      <c r="BA216" s="853">
        <v>0</v>
      </c>
      <c r="BB216" s="854">
        <v>0</v>
      </c>
      <c r="BC216" s="853">
        <v>0</v>
      </c>
      <c r="BD216" s="854">
        <v>0</v>
      </c>
      <c r="BE216" s="853">
        <v>0</v>
      </c>
      <c r="BF216" s="854">
        <v>0</v>
      </c>
      <c r="BG216" s="853">
        <v>0</v>
      </c>
      <c r="BH216" s="854">
        <v>0</v>
      </c>
      <c r="BI216" s="855">
        <v>0</v>
      </c>
      <c r="BJ216" s="815"/>
      <c r="BK216" s="1157"/>
      <c r="BL216" s="815"/>
      <c r="BM216" s="1143"/>
      <c r="BN216" s="815"/>
      <c r="BO216" s="852">
        <v>0</v>
      </c>
      <c r="BP216" s="853">
        <v>0</v>
      </c>
      <c r="BQ216" s="854">
        <v>0</v>
      </c>
      <c r="BR216" s="853">
        <v>0</v>
      </c>
      <c r="BS216" s="854">
        <v>0</v>
      </c>
      <c r="BT216" s="853">
        <v>0</v>
      </c>
      <c r="BU216" s="854">
        <v>0</v>
      </c>
      <c r="BV216" s="853">
        <v>0</v>
      </c>
      <c r="BW216" s="854">
        <v>0</v>
      </c>
      <c r="BX216" s="853">
        <v>0</v>
      </c>
      <c r="BY216" s="854">
        <v>0</v>
      </c>
      <c r="BZ216" s="853">
        <v>0</v>
      </c>
      <c r="CA216" s="854">
        <v>0</v>
      </c>
      <c r="CB216" s="853">
        <v>0</v>
      </c>
      <c r="CC216" s="854">
        <v>0</v>
      </c>
      <c r="CD216" s="853">
        <v>0</v>
      </c>
      <c r="CE216" s="854">
        <v>0</v>
      </c>
      <c r="CF216" s="853">
        <v>0</v>
      </c>
      <c r="CG216" s="854">
        <v>0</v>
      </c>
      <c r="CH216" s="853">
        <v>0</v>
      </c>
      <c r="CI216" s="854">
        <v>0</v>
      </c>
      <c r="CJ216" s="853">
        <v>0</v>
      </c>
      <c r="CK216" s="854">
        <v>0</v>
      </c>
      <c r="CL216" s="853">
        <v>0</v>
      </c>
      <c r="CM216" s="854">
        <v>0</v>
      </c>
      <c r="CN216" s="855">
        <v>0</v>
      </c>
      <c r="CO216" s="815"/>
      <c r="CP216" s="1145"/>
      <c r="CQ216" s="815"/>
      <c r="CR216" s="852">
        <v>0</v>
      </c>
      <c r="CS216" s="853">
        <v>0</v>
      </c>
      <c r="CT216" s="854">
        <v>0</v>
      </c>
      <c r="CU216" s="853">
        <v>0</v>
      </c>
      <c r="CV216" s="854">
        <v>0</v>
      </c>
      <c r="CW216" s="853">
        <v>0</v>
      </c>
      <c r="CX216" s="854">
        <v>0</v>
      </c>
      <c r="CY216" s="853">
        <v>0</v>
      </c>
      <c r="CZ216" s="854">
        <v>0</v>
      </c>
      <c r="DA216" s="853">
        <v>0</v>
      </c>
      <c r="DB216" s="854">
        <v>0</v>
      </c>
      <c r="DC216" s="853">
        <v>0</v>
      </c>
      <c r="DD216" s="854">
        <v>0</v>
      </c>
      <c r="DE216" s="853">
        <v>0</v>
      </c>
      <c r="DF216" s="854">
        <v>0</v>
      </c>
      <c r="DG216" s="853">
        <v>0</v>
      </c>
      <c r="DH216" s="854">
        <v>0</v>
      </c>
      <c r="DI216" s="853">
        <v>0</v>
      </c>
      <c r="DJ216" s="854">
        <v>0</v>
      </c>
      <c r="DK216" s="853">
        <v>0</v>
      </c>
      <c r="DL216" s="854">
        <v>0</v>
      </c>
      <c r="DM216" s="853">
        <v>0</v>
      </c>
      <c r="DN216" s="854">
        <v>0</v>
      </c>
      <c r="DO216" s="853">
        <v>0</v>
      </c>
      <c r="DP216" s="854">
        <v>0</v>
      </c>
      <c r="DQ216" s="855">
        <v>0</v>
      </c>
      <c r="DR216" s="815"/>
      <c r="DS216" s="1147"/>
      <c r="DT216" s="815"/>
      <c r="DU216" s="1149"/>
    </row>
    <row r="217" spans="1:125" outlineLevel="1">
      <c r="A217" s="813" t="str">
        <f t="shared" si="3"/>
        <v>204HVAC Incentives Initiative</v>
      </c>
      <c r="C217" s="842">
        <v>204</v>
      </c>
      <c r="D217" s="856" t="s">
        <v>654</v>
      </c>
      <c r="E217" s="844">
        <v>2016</v>
      </c>
      <c r="G217" s="863">
        <v>0</v>
      </c>
      <c r="H217" s="864">
        <v>0</v>
      </c>
      <c r="I217" s="865">
        <v>0</v>
      </c>
      <c r="J217" s="864">
        <v>0</v>
      </c>
      <c r="K217" s="865">
        <v>0</v>
      </c>
      <c r="L217" s="864">
        <v>0</v>
      </c>
      <c r="M217" s="865">
        <v>0</v>
      </c>
      <c r="N217" s="864">
        <v>0</v>
      </c>
      <c r="O217" s="865">
        <v>0</v>
      </c>
      <c r="P217" s="864">
        <v>0</v>
      </c>
      <c r="Q217" s="865">
        <v>0</v>
      </c>
      <c r="R217" s="864">
        <v>0</v>
      </c>
      <c r="S217" s="865">
        <v>0</v>
      </c>
      <c r="T217" s="864">
        <v>0</v>
      </c>
      <c r="U217" s="865">
        <v>0</v>
      </c>
      <c r="V217" s="864">
        <v>0</v>
      </c>
      <c r="W217" s="865">
        <v>0</v>
      </c>
      <c r="X217" s="864">
        <v>0</v>
      </c>
      <c r="Y217" s="865">
        <v>0</v>
      </c>
      <c r="Z217" s="864">
        <v>0</v>
      </c>
      <c r="AA217" s="865">
        <v>0</v>
      </c>
      <c r="AB217" s="864">
        <v>0</v>
      </c>
      <c r="AC217" s="865">
        <v>0</v>
      </c>
      <c r="AD217" s="864">
        <v>0</v>
      </c>
      <c r="AE217" s="865">
        <v>0</v>
      </c>
      <c r="AF217" s="866">
        <v>0</v>
      </c>
      <c r="AG217" s="815"/>
      <c r="AH217" s="1155"/>
      <c r="AI217" s="815"/>
      <c r="AJ217" s="863">
        <v>0</v>
      </c>
      <c r="AK217" s="864">
        <v>0</v>
      </c>
      <c r="AL217" s="865">
        <v>0</v>
      </c>
      <c r="AM217" s="864">
        <v>0</v>
      </c>
      <c r="AN217" s="865">
        <v>0</v>
      </c>
      <c r="AO217" s="864">
        <v>0</v>
      </c>
      <c r="AP217" s="865">
        <v>0</v>
      </c>
      <c r="AQ217" s="864">
        <v>0</v>
      </c>
      <c r="AR217" s="865">
        <v>0</v>
      </c>
      <c r="AS217" s="864">
        <v>0</v>
      </c>
      <c r="AT217" s="865">
        <v>0</v>
      </c>
      <c r="AU217" s="864">
        <v>0</v>
      </c>
      <c r="AV217" s="865">
        <v>0</v>
      </c>
      <c r="AW217" s="864">
        <v>0</v>
      </c>
      <c r="AX217" s="865">
        <v>0</v>
      </c>
      <c r="AY217" s="864">
        <v>0</v>
      </c>
      <c r="AZ217" s="865">
        <v>0</v>
      </c>
      <c r="BA217" s="864">
        <v>0</v>
      </c>
      <c r="BB217" s="865">
        <v>0</v>
      </c>
      <c r="BC217" s="864">
        <v>0</v>
      </c>
      <c r="BD217" s="865">
        <v>0</v>
      </c>
      <c r="BE217" s="864">
        <v>0</v>
      </c>
      <c r="BF217" s="865">
        <v>0</v>
      </c>
      <c r="BG217" s="864">
        <v>0</v>
      </c>
      <c r="BH217" s="865">
        <v>0</v>
      </c>
      <c r="BI217" s="866">
        <v>0</v>
      </c>
      <c r="BJ217" s="815"/>
      <c r="BK217" s="1157"/>
      <c r="BL217" s="815"/>
      <c r="BM217" s="1143"/>
      <c r="BN217" s="815"/>
      <c r="BO217" s="863">
        <v>0</v>
      </c>
      <c r="BP217" s="864">
        <v>0</v>
      </c>
      <c r="BQ217" s="865">
        <v>0</v>
      </c>
      <c r="BR217" s="864">
        <v>0</v>
      </c>
      <c r="BS217" s="865">
        <v>0</v>
      </c>
      <c r="BT217" s="864">
        <v>0</v>
      </c>
      <c r="BU217" s="865">
        <v>0</v>
      </c>
      <c r="BV217" s="864">
        <v>0</v>
      </c>
      <c r="BW217" s="865">
        <v>0</v>
      </c>
      <c r="BX217" s="864">
        <v>0</v>
      </c>
      <c r="BY217" s="865">
        <v>0</v>
      </c>
      <c r="BZ217" s="864">
        <v>0</v>
      </c>
      <c r="CA217" s="865">
        <v>0</v>
      </c>
      <c r="CB217" s="864">
        <v>0</v>
      </c>
      <c r="CC217" s="865">
        <v>0</v>
      </c>
      <c r="CD217" s="864">
        <v>0</v>
      </c>
      <c r="CE217" s="865">
        <v>0</v>
      </c>
      <c r="CF217" s="864">
        <v>0</v>
      </c>
      <c r="CG217" s="865">
        <v>0</v>
      </c>
      <c r="CH217" s="864">
        <v>0</v>
      </c>
      <c r="CI217" s="865">
        <v>0</v>
      </c>
      <c r="CJ217" s="864">
        <v>0</v>
      </c>
      <c r="CK217" s="865">
        <v>0</v>
      </c>
      <c r="CL217" s="864">
        <v>0</v>
      </c>
      <c r="CM217" s="865">
        <v>0</v>
      </c>
      <c r="CN217" s="866">
        <v>0</v>
      </c>
      <c r="CO217" s="815"/>
      <c r="CP217" s="1145"/>
      <c r="CQ217" s="815"/>
      <c r="CR217" s="863">
        <v>0</v>
      </c>
      <c r="CS217" s="864">
        <v>0</v>
      </c>
      <c r="CT217" s="865">
        <v>0</v>
      </c>
      <c r="CU217" s="864">
        <v>0</v>
      </c>
      <c r="CV217" s="865">
        <v>0</v>
      </c>
      <c r="CW217" s="864">
        <v>0</v>
      </c>
      <c r="CX217" s="865">
        <v>0</v>
      </c>
      <c r="CY217" s="864">
        <v>0</v>
      </c>
      <c r="CZ217" s="865">
        <v>0</v>
      </c>
      <c r="DA217" s="864">
        <v>0</v>
      </c>
      <c r="DB217" s="865">
        <v>0</v>
      </c>
      <c r="DC217" s="864">
        <v>0</v>
      </c>
      <c r="DD217" s="865">
        <v>0</v>
      </c>
      <c r="DE217" s="864">
        <v>0</v>
      </c>
      <c r="DF217" s="865">
        <v>0</v>
      </c>
      <c r="DG217" s="864">
        <v>0</v>
      </c>
      <c r="DH217" s="865">
        <v>0</v>
      </c>
      <c r="DI217" s="864">
        <v>0</v>
      </c>
      <c r="DJ217" s="865">
        <v>0</v>
      </c>
      <c r="DK217" s="864">
        <v>0</v>
      </c>
      <c r="DL217" s="865">
        <v>0</v>
      </c>
      <c r="DM217" s="864">
        <v>0</v>
      </c>
      <c r="DN217" s="865">
        <v>0</v>
      </c>
      <c r="DO217" s="864">
        <v>0</v>
      </c>
      <c r="DP217" s="865">
        <v>0</v>
      </c>
      <c r="DQ217" s="866">
        <v>0</v>
      </c>
      <c r="DR217" s="815"/>
      <c r="DS217" s="1147"/>
      <c r="DT217" s="815"/>
      <c r="DU217" s="1149"/>
    </row>
    <row r="218" spans="1:125" outlineLevel="1">
      <c r="A218" s="813" t="str">
        <f t="shared" si="3"/>
        <v>205Residential New Construction and Major Renovation Initiative</v>
      </c>
      <c r="C218" s="907">
        <v>205</v>
      </c>
      <c r="D218" s="932" t="s">
        <v>98</v>
      </c>
      <c r="E218" s="909">
        <v>2016</v>
      </c>
      <c r="G218" s="910">
        <v>0</v>
      </c>
      <c r="H218" s="911">
        <v>0</v>
      </c>
      <c r="I218" s="912">
        <v>0</v>
      </c>
      <c r="J218" s="911">
        <v>0</v>
      </c>
      <c r="K218" s="912">
        <v>0</v>
      </c>
      <c r="L218" s="911">
        <v>0</v>
      </c>
      <c r="M218" s="912">
        <v>0</v>
      </c>
      <c r="N218" s="911">
        <v>0</v>
      </c>
      <c r="O218" s="912">
        <v>0</v>
      </c>
      <c r="P218" s="911">
        <v>0</v>
      </c>
      <c r="Q218" s="912">
        <v>0</v>
      </c>
      <c r="R218" s="911">
        <v>0</v>
      </c>
      <c r="S218" s="912">
        <v>0</v>
      </c>
      <c r="T218" s="911">
        <v>0</v>
      </c>
      <c r="U218" s="912">
        <v>0</v>
      </c>
      <c r="V218" s="911">
        <v>0</v>
      </c>
      <c r="W218" s="912">
        <v>0</v>
      </c>
      <c r="X218" s="911">
        <v>0</v>
      </c>
      <c r="Y218" s="912">
        <v>0</v>
      </c>
      <c r="Z218" s="911">
        <v>0</v>
      </c>
      <c r="AA218" s="912">
        <v>0</v>
      </c>
      <c r="AB218" s="911">
        <v>0</v>
      </c>
      <c r="AC218" s="912">
        <v>0</v>
      </c>
      <c r="AD218" s="911">
        <v>0</v>
      </c>
      <c r="AE218" s="912">
        <v>0</v>
      </c>
      <c r="AF218" s="913">
        <v>0</v>
      </c>
      <c r="AG218" s="815"/>
      <c r="AH218" s="1155"/>
      <c r="AI218" s="815"/>
      <c r="AJ218" s="910">
        <v>0</v>
      </c>
      <c r="AK218" s="911">
        <v>0</v>
      </c>
      <c r="AL218" s="912">
        <v>0</v>
      </c>
      <c r="AM218" s="911">
        <v>0</v>
      </c>
      <c r="AN218" s="912">
        <v>0</v>
      </c>
      <c r="AO218" s="911">
        <v>0</v>
      </c>
      <c r="AP218" s="912">
        <v>0</v>
      </c>
      <c r="AQ218" s="911">
        <v>0</v>
      </c>
      <c r="AR218" s="912">
        <v>0</v>
      </c>
      <c r="AS218" s="911">
        <v>0</v>
      </c>
      <c r="AT218" s="912">
        <v>0</v>
      </c>
      <c r="AU218" s="911">
        <v>0</v>
      </c>
      <c r="AV218" s="912">
        <v>0</v>
      </c>
      <c r="AW218" s="911">
        <v>0</v>
      </c>
      <c r="AX218" s="912">
        <v>0</v>
      </c>
      <c r="AY218" s="911">
        <v>0</v>
      </c>
      <c r="AZ218" s="912">
        <v>0</v>
      </c>
      <c r="BA218" s="911">
        <v>0</v>
      </c>
      <c r="BB218" s="912">
        <v>0</v>
      </c>
      <c r="BC218" s="911">
        <v>0</v>
      </c>
      <c r="BD218" s="912">
        <v>0</v>
      </c>
      <c r="BE218" s="911">
        <v>0</v>
      </c>
      <c r="BF218" s="912">
        <v>0</v>
      </c>
      <c r="BG218" s="911">
        <v>0</v>
      </c>
      <c r="BH218" s="912">
        <v>0</v>
      </c>
      <c r="BI218" s="913">
        <v>0</v>
      </c>
      <c r="BJ218" s="815"/>
      <c r="BK218" s="1157"/>
      <c r="BL218" s="815"/>
      <c r="BM218" s="1143"/>
      <c r="BN218" s="815"/>
      <c r="BO218" s="910">
        <v>0</v>
      </c>
      <c r="BP218" s="911">
        <v>0</v>
      </c>
      <c r="BQ218" s="912">
        <v>0</v>
      </c>
      <c r="BR218" s="911">
        <v>0</v>
      </c>
      <c r="BS218" s="912">
        <v>0</v>
      </c>
      <c r="BT218" s="911">
        <v>0</v>
      </c>
      <c r="BU218" s="912">
        <v>0</v>
      </c>
      <c r="BV218" s="911">
        <v>0</v>
      </c>
      <c r="BW218" s="912">
        <v>0</v>
      </c>
      <c r="BX218" s="911">
        <v>0</v>
      </c>
      <c r="BY218" s="912">
        <v>0</v>
      </c>
      <c r="BZ218" s="911">
        <v>0</v>
      </c>
      <c r="CA218" s="912">
        <v>0</v>
      </c>
      <c r="CB218" s="911">
        <v>0</v>
      </c>
      <c r="CC218" s="912">
        <v>0</v>
      </c>
      <c r="CD218" s="911">
        <v>0</v>
      </c>
      <c r="CE218" s="912">
        <v>0</v>
      </c>
      <c r="CF218" s="911">
        <v>0</v>
      </c>
      <c r="CG218" s="912">
        <v>0</v>
      </c>
      <c r="CH218" s="911">
        <v>0</v>
      </c>
      <c r="CI218" s="912">
        <v>0</v>
      </c>
      <c r="CJ218" s="911">
        <v>0</v>
      </c>
      <c r="CK218" s="912">
        <v>0</v>
      </c>
      <c r="CL218" s="911">
        <v>0</v>
      </c>
      <c r="CM218" s="912">
        <v>0</v>
      </c>
      <c r="CN218" s="913">
        <v>0</v>
      </c>
      <c r="CO218" s="815"/>
      <c r="CP218" s="1145"/>
      <c r="CQ218" s="815"/>
      <c r="CR218" s="910">
        <v>0</v>
      </c>
      <c r="CS218" s="911">
        <v>0</v>
      </c>
      <c r="CT218" s="912">
        <v>0</v>
      </c>
      <c r="CU218" s="911">
        <v>0</v>
      </c>
      <c r="CV218" s="912">
        <v>0</v>
      </c>
      <c r="CW218" s="911">
        <v>0</v>
      </c>
      <c r="CX218" s="912">
        <v>0</v>
      </c>
      <c r="CY218" s="911">
        <v>0</v>
      </c>
      <c r="CZ218" s="912">
        <v>0</v>
      </c>
      <c r="DA218" s="911">
        <v>0</v>
      </c>
      <c r="DB218" s="912">
        <v>0</v>
      </c>
      <c r="DC218" s="911">
        <v>0</v>
      </c>
      <c r="DD218" s="912">
        <v>0</v>
      </c>
      <c r="DE218" s="911">
        <v>0</v>
      </c>
      <c r="DF218" s="912">
        <v>0</v>
      </c>
      <c r="DG218" s="911">
        <v>0</v>
      </c>
      <c r="DH218" s="912">
        <v>0</v>
      </c>
      <c r="DI218" s="911">
        <v>0</v>
      </c>
      <c r="DJ218" s="912">
        <v>0</v>
      </c>
      <c r="DK218" s="911">
        <v>0</v>
      </c>
      <c r="DL218" s="912">
        <v>0</v>
      </c>
      <c r="DM218" s="911">
        <v>0</v>
      </c>
      <c r="DN218" s="912">
        <v>0</v>
      </c>
      <c r="DO218" s="911">
        <v>0</v>
      </c>
      <c r="DP218" s="912">
        <v>0</v>
      </c>
      <c r="DQ218" s="913">
        <v>0</v>
      </c>
      <c r="DR218" s="815"/>
      <c r="DS218" s="1147"/>
      <c r="DT218" s="815"/>
      <c r="DU218" s="1149"/>
    </row>
    <row r="219" spans="1:125" outlineLevel="1">
      <c r="A219" s="813" t="str">
        <f t="shared" si="3"/>
        <v>206Energy Audit Initiative</v>
      </c>
      <c r="C219" s="914">
        <v>206</v>
      </c>
      <c r="D219" s="937" t="s">
        <v>99</v>
      </c>
      <c r="E219" s="916">
        <v>2016</v>
      </c>
      <c r="G219" s="917">
        <v>0</v>
      </c>
      <c r="H219" s="918">
        <v>0</v>
      </c>
      <c r="I219" s="919">
        <v>0</v>
      </c>
      <c r="J219" s="918">
        <v>0</v>
      </c>
      <c r="K219" s="919">
        <v>0</v>
      </c>
      <c r="L219" s="918">
        <v>0</v>
      </c>
      <c r="M219" s="919">
        <v>0</v>
      </c>
      <c r="N219" s="918">
        <v>0</v>
      </c>
      <c r="O219" s="919">
        <v>0</v>
      </c>
      <c r="P219" s="918">
        <v>0</v>
      </c>
      <c r="Q219" s="919">
        <v>0</v>
      </c>
      <c r="R219" s="918">
        <v>0</v>
      </c>
      <c r="S219" s="919">
        <v>0</v>
      </c>
      <c r="T219" s="918">
        <v>0</v>
      </c>
      <c r="U219" s="919">
        <v>0</v>
      </c>
      <c r="V219" s="918">
        <v>0</v>
      </c>
      <c r="W219" s="919">
        <v>0</v>
      </c>
      <c r="X219" s="918">
        <v>0</v>
      </c>
      <c r="Y219" s="919">
        <v>0</v>
      </c>
      <c r="Z219" s="918">
        <v>0</v>
      </c>
      <c r="AA219" s="919">
        <v>0</v>
      </c>
      <c r="AB219" s="918">
        <v>0</v>
      </c>
      <c r="AC219" s="919">
        <v>0</v>
      </c>
      <c r="AD219" s="918">
        <v>0</v>
      </c>
      <c r="AE219" s="919">
        <v>0</v>
      </c>
      <c r="AF219" s="920">
        <v>0</v>
      </c>
      <c r="AG219" s="815"/>
      <c r="AH219" s="1155"/>
      <c r="AI219" s="815"/>
      <c r="AJ219" s="917">
        <v>0</v>
      </c>
      <c r="AK219" s="918">
        <v>0</v>
      </c>
      <c r="AL219" s="919">
        <v>0</v>
      </c>
      <c r="AM219" s="918">
        <v>0</v>
      </c>
      <c r="AN219" s="919">
        <v>0</v>
      </c>
      <c r="AO219" s="918">
        <v>0</v>
      </c>
      <c r="AP219" s="919">
        <v>0</v>
      </c>
      <c r="AQ219" s="918">
        <v>0</v>
      </c>
      <c r="AR219" s="919">
        <v>0</v>
      </c>
      <c r="AS219" s="918">
        <v>0</v>
      </c>
      <c r="AT219" s="919">
        <v>0</v>
      </c>
      <c r="AU219" s="918">
        <v>0</v>
      </c>
      <c r="AV219" s="919">
        <v>0</v>
      </c>
      <c r="AW219" s="918">
        <v>0</v>
      </c>
      <c r="AX219" s="919">
        <v>0</v>
      </c>
      <c r="AY219" s="918">
        <v>0</v>
      </c>
      <c r="AZ219" s="919">
        <v>0</v>
      </c>
      <c r="BA219" s="918">
        <v>0</v>
      </c>
      <c r="BB219" s="919">
        <v>0</v>
      </c>
      <c r="BC219" s="918">
        <v>0</v>
      </c>
      <c r="BD219" s="919">
        <v>0</v>
      </c>
      <c r="BE219" s="918">
        <v>0</v>
      </c>
      <c r="BF219" s="919">
        <v>0</v>
      </c>
      <c r="BG219" s="918">
        <v>0</v>
      </c>
      <c r="BH219" s="919">
        <v>0</v>
      </c>
      <c r="BI219" s="920">
        <v>0</v>
      </c>
      <c r="BJ219" s="815"/>
      <c r="BK219" s="1157"/>
      <c r="BL219" s="815"/>
      <c r="BM219" s="1143"/>
      <c r="BN219" s="815"/>
      <c r="BO219" s="917">
        <v>0</v>
      </c>
      <c r="BP219" s="918">
        <v>0</v>
      </c>
      <c r="BQ219" s="919">
        <v>0</v>
      </c>
      <c r="BR219" s="918">
        <v>0</v>
      </c>
      <c r="BS219" s="919">
        <v>0</v>
      </c>
      <c r="BT219" s="918">
        <v>0</v>
      </c>
      <c r="BU219" s="919">
        <v>0</v>
      </c>
      <c r="BV219" s="918">
        <v>0</v>
      </c>
      <c r="BW219" s="919">
        <v>0</v>
      </c>
      <c r="BX219" s="918">
        <v>0</v>
      </c>
      <c r="BY219" s="919">
        <v>0</v>
      </c>
      <c r="BZ219" s="918">
        <v>0</v>
      </c>
      <c r="CA219" s="919">
        <v>0</v>
      </c>
      <c r="CB219" s="918">
        <v>0</v>
      </c>
      <c r="CC219" s="919">
        <v>0</v>
      </c>
      <c r="CD219" s="918">
        <v>0</v>
      </c>
      <c r="CE219" s="919">
        <v>0</v>
      </c>
      <c r="CF219" s="918">
        <v>0</v>
      </c>
      <c r="CG219" s="919">
        <v>0</v>
      </c>
      <c r="CH219" s="918">
        <v>0</v>
      </c>
      <c r="CI219" s="919">
        <v>0</v>
      </c>
      <c r="CJ219" s="918">
        <v>0</v>
      </c>
      <c r="CK219" s="919">
        <v>0</v>
      </c>
      <c r="CL219" s="918">
        <v>0</v>
      </c>
      <c r="CM219" s="919">
        <v>0</v>
      </c>
      <c r="CN219" s="920">
        <v>0</v>
      </c>
      <c r="CO219" s="815"/>
      <c r="CP219" s="1145"/>
      <c r="CQ219" s="815"/>
      <c r="CR219" s="917">
        <v>0</v>
      </c>
      <c r="CS219" s="918">
        <v>0</v>
      </c>
      <c r="CT219" s="919">
        <v>0</v>
      </c>
      <c r="CU219" s="918">
        <v>0</v>
      </c>
      <c r="CV219" s="919">
        <v>0</v>
      </c>
      <c r="CW219" s="918">
        <v>0</v>
      </c>
      <c r="CX219" s="919">
        <v>0</v>
      </c>
      <c r="CY219" s="918">
        <v>0</v>
      </c>
      <c r="CZ219" s="919">
        <v>0</v>
      </c>
      <c r="DA219" s="918">
        <v>0</v>
      </c>
      <c r="DB219" s="919">
        <v>0</v>
      </c>
      <c r="DC219" s="918">
        <v>0</v>
      </c>
      <c r="DD219" s="919">
        <v>0</v>
      </c>
      <c r="DE219" s="918">
        <v>0</v>
      </c>
      <c r="DF219" s="919">
        <v>0</v>
      </c>
      <c r="DG219" s="918">
        <v>0</v>
      </c>
      <c r="DH219" s="919">
        <v>0</v>
      </c>
      <c r="DI219" s="918">
        <v>0</v>
      </c>
      <c r="DJ219" s="919">
        <v>0</v>
      </c>
      <c r="DK219" s="918">
        <v>0</v>
      </c>
      <c r="DL219" s="919">
        <v>0</v>
      </c>
      <c r="DM219" s="918">
        <v>0</v>
      </c>
      <c r="DN219" s="919">
        <v>0</v>
      </c>
      <c r="DO219" s="918">
        <v>0</v>
      </c>
      <c r="DP219" s="919">
        <v>0</v>
      </c>
      <c r="DQ219" s="920">
        <v>0</v>
      </c>
      <c r="DR219" s="815"/>
      <c r="DS219" s="1147"/>
      <c r="DT219" s="815"/>
      <c r="DU219" s="1149"/>
    </row>
    <row r="220" spans="1:125" outlineLevel="1">
      <c r="A220" s="813" t="str">
        <f t="shared" si="3"/>
        <v>207Efficiency:  Equipment Replacement Incentive Initiative</v>
      </c>
      <c r="C220" s="849">
        <v>207</v>
      </c>
      <c r="D220" s="850" t="s">
        <v>100</v>
      </c>
      <c r="E220" s="851">
        <v>2016</v>
      </c>
      <c r="G220" s="852">
        <v>0</v>
      </c>
      <c r="H220" s="853">
        <v>0</v>
      </c>
      <c r="I220" s="854">
        <v>0</v>
      </c>
      <c r="J220" s="853">
        <v>0</v>
      </c>
      <c r="K220" s="854">
        <v>0</v>
      </c>
      <c r="L220" s="853">
        <v>0</v>
      </c>
      <c r="M220" s="854">
        <v>0</v>
      </c>
      <c r="N220" s="853">
        <v>0</v>
      </c>
      <c r="O220" s="854">
        <v>0</v>
      </c>
      <c r="P220" s="853">
        <v>0</v>
      </c>
      <c r="Q220" s="854">
        <v>0</v>
      </c>
      <c r="R220" s="853">
        <v>0</v>
      </c>
      <c r="S220" s="854">
        <v>0</v>
      </c>
      <c r="T220" s="853">
        <v>0</v>
      </c>
      <c r="U220" s="854">
        <v>0</v>
      </c>
      <c r="V220" s="853">
        <v>0</v>
      </c>
      <c r="W220" s="854">
        <v>0</v>
      </c>
      <c r="X220" s="853">
        <v>0</v>
      </c>
      <c r="Y220" s="854">
        <v>0</v>
      </c>
      <c r="Z220" s="853">
        <v>0</v>
      </c>
      <c r="AA220" s="854">
        <v>0</v>
      </c>
      <c r="AB220" s="853">
        <v>0</v>
      </c>
      <c r="AC220" s="854">
        <v>0</v>
      </c>
      <c r="AD220" s="853">
        <v>0</v>
      </c>
      <c r="AE220" s="854">
        <v>0</v>
      </c>
      <c r="AF220" s="855">
        <v>0</v>
      </c>
      <c r="AG220" s="815"/>
      <c r="AH220" s="1155"/>
      <c r="AI220" s="815"/>
      <c r="AJ220" s="852">
        <v>0</v>
      </c>
      <c r="AK220" s="853">
        <v>0</v>
      </c>
      <c r="AL220" s="854">
        <v>0</v>
      </c>
      <c r="AM220" s="853">
        <v>0</v>
      </c>
      <c r="AN220" s="854">
        <v>0</v>
      </c>
      <c r="AO220" s="853">
        <v>0</v>
      </c>
      <c r="AP220" s="854">
        <v>0</v>
      </c>
      <c r="AQ220" s="853">
        <v>0</v>
      </c>
      <c r="AR220" s="854">
        <v>0</v>
      </c>
      <c r="AS220" s="853">
        <v>0</v>
      </c>
      <c r="AT220" s="854">
        <v>0</v>
      </c>
      <c r="AU220" s="853">
        <v>0</v>
      </c>
      <c r="AV220" s="854">
        <v>0</v>
      </c>
      <c r="AW220" s="853">
        <v>0</v>
      </c>
      <c r="AX220" s="854">
        <v>0</v>
      </c>
      <c r="AY220" s="853">
        <v>0</v>
      </c>
      <c r="AZ220" s="854">
        <v>0</v>
      </c>
      <c r="BA220" s="853">
        <v>0</v>
      </c>
      <c r="BB220" s="854">
        <v>0</v>
      </c>
      <c r="BC220" s="853">
        <v>0</v>
      </c>
      <c r="BD220" s="854">
        <v>0</v>
      </c>
      <c r="BE220" s="853">
        <v>0</v>
      </c>
      <c r="BF220" s="854">
        <v>0</v>
      </c>
      <c r="BG220" s="853">
        <v>0</v>
      </c>
      <c r="BH220" s="854">
        <v>0</v>
      </c>
      <c r="BI220" s="855">
        <v>0</v>
      </c>
      <c r="BJ220" s="815"/>
      <c r="BK220" s="1157"/>
      <c r="BL220" s="815"/>
      <c r="BM220" s="1143"/>
      <c r="BN220" s="815"/>
      <c r="BO220" s="852">
        <v>0</v>
      </c>
      <c r="BP220" s="853">
        <v>0</v>
      </c>
      <c r="BQ220" s="854">
        <v>0</v>
      </c>
      <c r="BR220" s="853">
        <v>0</v>
      </c>
      <c r="BS220" s="854">
        <v>0</v>
      </c>
      <c r="BT220" s="853">
        <v>0</v>
      </c>
      <c r="BU220" s="854">
        <v>0</v>
      </c>
      <c r="BV220" s="853">
        <v>0</v>
      </c>
      <c r="BW220" s="854">
        <v>0</v>
      </c>
      <c r="BX220" s="853">
        <v>0</v>
      </c>
      <c r="BY220" s="854">
        <v>0</v>
      </c>
      <c r="BZ220" s="853">
        <v>0</v>
      </c>
      <c r="CA220" s="854">
        <v>0</v>
      </c>
      <c r="CB220" s="853">
        <v>0</v>
      </c>
      <c r="CC220" s="854">
        <v>0</v>
      </c>
      <c r="CD220" s="853">
        <v>0</v>
      </c>
      <c r="CE220" s="854">
        <v>0</v>
      </c>
      <c r="CF220" s="853">
        <v>0</v>
      </c>
      <c r="CG220" s="854">
        <v>0</v>
      </c>
      <c r="CH220" s="853">
        <v>0</v>
      </c>
      <c r="CI220" s="854">
        <v>0</v>
      </c>
      <c r="CJ220" s="853">
        <v>0</v>
      </c>
      <c r="CK220" s="854">
        <v>0</v>
      </c>
      <c r="CL220" s="853">
        <v>0</v>
      </c>
      <c r="CM220" s="854">
        <v>0</v>
      </c>
      <c r="CN220" s="855">
        <v>0</v>
      </c>
      <c r="CO220" s="815"/>
      <c r="CP220" s="1145"/>
      <c r="CQ220" s="815"/>
      <c r="CR220" s="852">
        <v>0</v>
      </c>
      <c r="CS220" s="853">
        <v>0</v>
      </c>
      <c r="CT220" s="854">
        <v>0</v>
      </c>
      <c r="CU220" s="853">
        <v>0</v>
      </c>
      <c r="CV220" s="854">
        <v>0</v>
      </c>
      <c r="CW220" s="853">
        <v>0</v>
      </c>
      <c r="CX220" s="854">
        <v>0</v>
      </c>
      <c r="CY220" s="853">
        <v>0</v>
      </c>
      <c r="CZ220" s="854">
        <v>0</v>
      </c>
      <c r="DA220" s="853">
        <v>0</v>
      </c>
      <c r="DB220" s="854">
        <v>0</v>
      </c>
      <c r="DC220" s="853">
        <v>0</v>
      </c>
      <c r="DD220" s="854">
        <v>0</v>
      </c>
      <c r="DE220" s="853">
        <v>0</v>
      </c>
      <c r="DF220" s="854">
        <v>0</v>
      </c>
      <c r="DG220" s="853">
        <v>0</v>
      </c>
      <c r="DH220" s="854">
        <v>0</v>
      </c>
      <c r="DI220" s="853">
        <v>0</v>
      </c>
      <c r="DJ220" s="854">
        <v>0</v>
      </c>
      <c r="DK220" s="853">
        <v>0</v>
      </c>
      <c r="DL220" s="854">
        <v>0</v>
      </c>
      <c r="DM220" s="853">
        <v>0</v>
      </c>
      <c r="DN220" s="854">
        <v>0</v>
      </c>
      <c r="DO220" s="853">
        <v>0</v>
      </c>
      <c r="DP220" s="854">
        <v>0</v>
      </c>
      <c r="DQ220" s="855">
        <v>0</v>
      </c>
      <c r="DR220" s="815"/>
      <c r="DS220" s="1147"/>
      <c r="DT220" s="815"/>
      <c r="DU220" s="1149"/>
    </row>
    <row r="221" spans="1:125" outlineLevel="1">
      <c r="A221" s="813" t="str">
        <f t="shared" si="3"/>
        <v>208Direct Install Lighting and Water Heating Initiative</v>
      </c>
      <c r="C221" s="842">
        <v>208</v>
      </c>
      <c r="D221" s="856" t="s">
        <v>101</v>
      </c>
      <c r="E221" s="844">
        <v>2016</v>
      </c>
      <c r="G221" s="863">
        <v>0</v>
      </c>
      <c r="H221" s="864">
        <v>0</v>
      </c>
      <c r="I221" s="865">
        <v>0</v>
      </c>
      <c r="J221" s="864">
        <v>0</v>
      </c>
      <c r="K221" s="865">
        <v>0</v>
      </c>
      <c r="L221" s="864">
        <v>0</v>
      </c>
      <c r="M221" s="865">
        <v>0</v>
      </c>
      <c r="N221" s="864">
        <v>0</v>
      </c>
      <c r="O221" s="865">
        <v>0</v>
      </c>
      <c r="P221" s="864">
        <v>0</v>
      </c>
      <c r="Q221" s="865">
        <v>0</v>
      </c>
      <c r="R221" s="864">
        <v>0</v>
      </c>
      <c r="S221" s="865">
        <v>0</v>
      </c>
      <c r="T221" s="864">
        <v>0</v>
      </c>
      <c r="U221" s="865">
        <v>0</v>
      </c>
      <c r="V221" s="864">
        <v>0</v>
      </c>
      <c r="W221" s="865">
        <v>0</v>
      </c>
      <c r="X221" s="864">
        <v>0</v>
      </c>
      <c r="Y221" s="865">
        <v>0</v>
      </c>
      <c r="Z221" s="864">
        <v>0</v>
      </c>
      <c r="AA221" s="865">
        <v>0</v>
      </c>
      <c r="AB221" s="864">
        <v>0</v>
      </c>
      <c r="AC221" s="865">
        <v>0</v>
      </c>
      <c r="AD221" s="864">
        <v>0</v>
      </c>
      <c r="AE221" s="865">
        <v>0</v>
      </c>
      <c r="AF221" s="866">
        <v>0</v>
      </c>
      <c r="AG221" s="815"/>
      <c r="AH221" s="1155"/>
      <c r="AI221" s="815"/>
      <c r="AJ221" s="863">
        <v>0</v>
      </c>
      <c r="AK221" s="864">
        <v>0</v>
      </c>
      <c r="AL221" s="865">
        <v>0</v>
      </c>
      <c r="AM221" s="864">
        <v>0</v>
      </c>
      <c r="AN221" s="865">
        <v>0</v>
      </c>
      <c r="AO221" s="864">
        <v>0</v>
      </c>
      <c r="AP221" s="865">
        <v>0</v>
      </c>
      <c r="AQ221" s="864">
        <v>0</v>
      </c>
      <c r="AR221" s="865">
        <v>0</v>
      </c>
      <c r="AS221" s="864">
        <v>0</v>
      </c>
      <c r="AT221" s="865">
        <v>0</v>
      </c>
      <c r="AU221" s="864">
        <v>0</v>
      </c>
      <c r="AV221" s="865">
        <v>0</v>
      </c>
      <c r="AW221" s="864">
        <v>0</v>
      </c>
      <c r="AX221" s="865">
        <v>0</v>
      </c>
      <c r="AY221" s="864">
        <v>0</v>
      </c>
      <c r="AZ221" s="865">
        <v>0</v>
      </c>
      <c r="BA221" s="864">
        <v>0</v>
      </c>
      <c r="BB221" s="865">
        <v>0</v>
      </c>
      <c r="BC221" s="864">
        <v>0</v>
      </c>
      <c r="BD221" s="865">
        <v>0</v>
      </c>
      <c r="BE221" s="864">
        <v>0</v>
      </c>
      <c r="BF221" s="865">
        <v>0</v>
      </c>
      <c r="BG221" s="864">
        <v>0</v>
      </c>
      <c r="BH221" s="865">
        <v>0</v>
      </c>
      <c r="BI221" s="866">
        <v>0</v>
      </c>
      <c r="BJ221" s="815"/>
      <c r="BK221" s="1157"/>
      <c r="BL221" s="815"/>
      <c r="BM221" s="1143"/>
      <c r="BN221" s="815"/>
      <c r="BO221" s="863">
        <v>0</v>
      </c>
      <c r="BP221" s="864">
        <v>0</v>
      </c>
      <c r="BQ221" s="865">
        <v>0</v>
      </c>
      <c r="BR221" s="864">
        <v>0</v>
      </c>
      <c r="BS221" s="865">
        <v>0</v>
      </c>
      <c r="BT221" s="864">
        <v>0</v>
      </c>
      <c r="BU221" s="865">
        <v>0</v>
      </c>
      <c r="BV221" s="864">
        <v>0</v>
      </c>
      <c r="BW221" s="865">
        <v>0</v>
      </c>
      <c r="BX221" s="864">
        <v>0</v>
      </c>
      <c r="BY221" s="865">
        <v>0</v>
      </c>
      <c r="BZ221" s="864">
        <v>0</v>
      </c>
      <c r="CA221" s="865">
        <v>0</v>
      </c>
      <c r="CB221" s="864">
        <v>0</v>
      </c>
      <c r="CC221" s="865">
        <v>0</v>
      </c>
      <c r="CD221" s="864">
        <v>0</v>
      </c>
      <c r="CE221" s="865">
        <v>0</v>
      </c>
      <c r="CF221" s="864">
        <v>0</v>
      </c>
      <c r="CG221" s="865">
        <v>0</v>
      </c>
      <c r="CH221" s="864">
        <v>0</v>
      </c>
      <c r="CI221" s="865">
        <v>0</v>
      </c>
      <c r="CJ221" s="864">
        <v>0</v>
      </c>
      <c r="CK221" s="865">
        <v>0</v>
      </c>
      <c r="CL221" s="864">
        <v>0</v>
      </c>
      <c r="CM221" s="865">
        <v>0</v>
      </c>
      <c r="CN221" s="866">
        <v>0</v>
      </c>
      <c r="CO221" s="815"/>
      <c r="CP221" s="1145"/>
      <c r="CQ221" s="815"/>
      <c r="CR221" s="863">
        <v>0</v>
      </c>
      <c r="CS221" s="864">
        <v>0</v>
      </c>
      <c r="CT221" s="865">
        <v>0</v>
      </c>
      <c r="CU221" s="864">
        <v>0</v>
      </c>
      <c r="CV221" s="865">
        <v>0</v>
      </c>
      <c r="CW221" s="864">
        <v>0</v>
      </c>
      <c r="CX221" s="865">
        <v>0</v>
      </c>
      <c r="CY221" s="864">
        <v>0</v>
      </c>
      <c r="CZ221" s="865">
        <v>0</v>
      </c>
      <c r="DA221" s="864">
        <v>0</v>
      </c>
      <c r="DB221" s="865">
        <v>0</v>
      </c>
      <c r="DC221" s="864">
        <v>0</v>
      </c>
      <c r="DD221" s="865">
        <v>0</v>
      </c>
      <c r="DE221" s="864">
        <v>0</v>
      </c>
      <c r="DF221" s="865">
        <v>0</v>
      </c>
      <c r="DG221" s="864">
        <v>0</v>
      </c>
      <c r="DH221" s="865">
        <v>0</v>
      </c>
      <c r="DI221" s="864">
        <v>0</v>
      </c>
      <c r="DJ221" s="865">
        <v>0</v>
      </c>
      <c r="DK221" s="864">
        <v>0</v>
      </c>
      <c r="DL221" s="865">
        <v>0</v>
      </c>
      <c r="DM221" s="864">
        <v>0</v>
      </c>
      <c r="DN221" s="865">
        <v>0</v>
      </c>
      <c r="DO221" s="864">
        <v>0</v>
      </c>
      <c r="DP221" s="865">
        <v>0</v>
      </c>
      <c r="DQ221" s="866">
        <v>0</v>
      </c>
      <c r="DR221" s="815"/>
      <c r="DS221" s="1147"/>
      <c r="DT221" s="815"/>
      <c r="DU221" s="1149"/>
    </row>
    <row r="222" spans="1:125" outlineLevel="1">
      <c r="A222" s="813" t="str">
        <f t="shared" si="3"/>
        <v>209New Construction and Major Renovation Initiative</v>
      </c>
      <c r="C222" s="849">
        <v>209</v>
      </c>
      <c r="D222" s="850" t="s">
        <v>102</v>
      </c>
      <c r="E222" s="851">
        <v>2016</v>
      </c>
      <c r="G222" s="852">
        <v>0</v>
      </c>
      <c r="H222" s="853">
        <v>0</v>
      </c>
      <c r="I222" s="854">
        <v>0</v>
      </c>
      <c r="J222" s="853">
        <v>0</v>
      </c>
      <c r="K222" s="854">
        <v>0</v>
      </c>
      <c r="L222" s="853">
        <v>0</v>
      </c>
      <c r="M222" s="854">
        <v>0</v>
      </c>
      <c r="N222" s="853">
        <v>0</v>
      </c>
      <c r="O222" s="854">
        <v>0</v>
      </c>
      <c r="P222" s="853">
        <v>0</v>
      </c>
      <c r="Q222" s="854">
        <v>0</v>
      </c>
      <c r="R222" s="853">
        <v>0</v>
      </c>
      <c r="S222" s="854">
        <v>0</v>
      </c>
      <c r="T222" s="853">
        <v>0</v>
      </c>
      <c r="U222" s="854">
        <v>0</v>
      </c>
      <c r="V222" s="853">
        <v>0</v>
      </c>
      <c r="W222" s="854">
        <v>0</v>
      </c>
      <c r="X222" s="853">
        <v>0</v>
      </c>
      <c r="Y222" s="854">
        <v>0</v>
      </c>
      <c r="Z222" s="853">
        <v>0</v>
      </c>
      <c r="AA222" s="854">
        <v>0</v>
      </c>
      <c r="AB222" s="853">
        <v>0</v>
      </c>
      <c r="AC222" s="854">
        <v>0</v>
      </c>
      <c r="AD222" s="853">
        <v>0</v>
      </c>
      <c r="AE222" s="854">
        <v>0</v>
      </c>
      <c r="AF222" s="855">
        <v>0</v>
      </c>
      <c r="AG222" s="815"/>
      <c r="AH222" s="1155"/>
      <c r="AI222" s="815"/>
      <c r="AJ222" s="852">
        <v>0</v>
      </c>
      <c r="AK222" s="853">
        <v>0</v>
      </c>
      <c r="AL222" s="854">
        <v>0</v>
      </c>
      <c r="AM222" s="853">
        <v>0</v>
      </c>
      <c r="AN222" s="854">
        <v>0</v>
      </c>
      <c r="AO222" s="853">
        <v>0</v>
      </c>
      <c r="AP222" s="854">
        <v>0</v>
      </c>
      <c r="AQ222" s="853">
        <v>0</v>
      </c>
      <c r="AR222" s="854">
        <v>0</v>
      </c>
      <c r="AS222" s="853">
        <v>0</v>
      </c>
      <c r="AT222" s="854">
        <v>0</v>
      </c>
      <c r="AU222" s="853">
        <v>0</v>
      </c>
      <c r="AV222" s="854">
        <v>0</v>
      </c>
      <c r="AW222" s="853">
        <v>0</v>
      </c>
      <c r="AX222" s="854">
        <v>0</v>
      </c>
      <c r="AY222" s="853">
        <v>0</v>
      </c>
      <c r="AZ222" s="854">
        <v>0</v>
      </c>
      <c r="BA222" s="853">
        <v>0</v>
      </c>
      <c r="BB222" s="854">
        <v>0</v>
      </c>
      <c r="BC222" s="853">
        <v>0</v>
      </c>
      <c r="BD222" s="854">
        <v>0</v>
      </c>
      <c r="BE222" s="853">
        <v>0</v>
      </c>
      <c r="BF222" s="854">
        <v>0</v>
      </c>
      <c r="BG222" s="853">
        <v>0</v>
      </c>
      <c r="BH222" s="854">
        <v>0</v>
      </c>
      <c r="BI222" s="855">
        <v>0</v>
      </c>
      <c r="BJ222" s="815"/>
      <c r="BK222" s="1157"/>
      <c r="BL222" s="815"/>
      <c r="BM222" s="1143"/>
      <c r="BN222" s="815"/>
      <c r="BO222" s="852">
        <v>0</v>
      </c>
      <c r="BP222" s="853">
        <v>0</v>
      </c>
      <c r="BQ222" s="854">
        <v>0</v>
      </c>
      <c r="BR222" s="853">
        <v>0</v>
      </c>
      <c r="BS222" s="854">
        <v>0</v>
      </c>
      <c r="BT222" s="853">
        <v>0</v>
      </c>
      <c r="BU222" s="854">
        <v>0</v>
      </c>
      <c r="BV222" s="853">
        <v>0</v>
      </c>
      <c r="BW222" s="854">
        <v>0</v>
      </c>
      <c r="BX222" s="853">
        <v>0</v>
      </c>
      <c r="BY222" s="854">
        <v>0</v>
      </c>
      <c r="BZ222" s="853">
        <v>0</v>
      </c>
      <c r="CA222" s="854">
        <v>0</v>
      </c>
      <c r="CB222" s="853">
        <v>0</v>
      </c>
      <c r="CC222" s="854">
        <v>0</v>
      </c>
      <c r="CD222" s="853">
        <v>0</v>
      </c>
      <c r="CE222" s="854">
        <v>0</v>
      </c>
      <c r="CF222" s="853">
        <v>0</v>
      </c>
      <c r="CG222" s="854">
        <v>0</v>
      </c>
      <c r="CH222" s="853">
        <v>0</v>
      </c>
      <c r="CI222" s="854">
        <v>0</v>
      </c>
      <c r="CJ222" s="853">
        <v>0</v>
      </c>
      <c r="CK222" s="854">
        <v>0</v>
      </c>
      <c r="CL222" s="853">
        <v>0</v>
      </c>
      <c r="CM222" s="854">
        <v>0</v>
      </c>
      <c r="CN222" s="855">
        <v>0</v>
      </c>
      <c r="CO222" s="815"/>
      <c r="CP222" s="1145"/>
      <c r="CQ222" s="815"/>
      <c r="CR222" s="852">
        <v>0</v>
      </c>
      <c r="CS222" s="853">
        <v>0</v>
      </c>
      <c r="CT222" s="854">
        <v>0</v>
      </c>
      <c r="CU222" s="853">
        <v>0</v>
      </c>
      <c r="CV222" s="854">
        <v>0</v>
      </c>
      <c r="CW222" s="853">
        <v>0</v>
      </c>
      <c r="CX222" s="854">
        <v>0</v>
      </c>
      <c r="CY222" s="853">
        <v>0</v>
      </c>
      <c r="CZ222" s="854">
        <v>0</v>
      </c>
      <c r="DA222" s="853">
        <v>0</v>
      </c>
      <c r="DB222" s="854">
        <v>0</v>
      </c>
      <c r="DC222" s="853">
        <v>0</v>
      </c>
      <c r="DD222" s="854">
        <v>0</v>
      </c>
      <c r="DE222" s="853">
        <v>0</v>
      </c>
      <c r="DF222" s="854">
        <v>0</v>
      </c>
      <c r="DG222" s="853">
        <v>0</v>
      </c>
      <c r="DH222" s="854">
        <v>0</v>
      </c>
      <c r="DI222" s="853">
        <v>0</v>
      </c>
      <c r="DJ222" s="854">
        <v>0</v>
      </c>
      <c r="DK222" s="853">
        <v>0</v>
      </c>
      <c r="DL222" s="854">
        <v>0</v>
      </c>
      <c r="DM222" s="853">
        <v>0</v>
      </c>
      <c r="DN222" s="854">
        <v>0</v>
      </c>
      <c r="DO222" s="853">
        <v>0</v>
      </c>
      <c r="DP222" s="854">
        <v>0</v>
      </c>
      <c r="DQ222" s="855">
        <v>0</v>
      </c>
      <c r="DR222" s="815"/>
      <c r="DS222" s="1147"/>
      <c r="DT222" s="815"/>
      <c r="DU222" s="1149"/>
    </row>
    <row r="223" spans="1:125" outlineLevel="1">
      <c r="A223" s="813" t="str">
        <f t="shared" si="3"/>
        <v>210Existing Building Commissioning Incentive Initiative</v>
      </c>
      <c r="C223" s="867">
        <v>210</v>
      </c>
      <c r="D223" s="921" t="s">
        <v>103</v>
      </c>
      <c r="E223" s="869">
        <v>2016</v>
      </c>
      <c r="G223" s="870">
        <v>0</v>
      </c>
      <c r="H223" s="871">
        <v>0</v>
      </c>
      <c r="I223" s="872">
        <v>0</v>
      </c>
      <c r="J223" s="871">
        <v>0</v>
      </c>
      <c r="K223" s="872">
        <v>0</v>
      </c>
      <c r="L223" s="871">
        <v>0</v>
      </c>
      <c r="M223" s="872">
        <v>0</v>
      </c>
      <c r="N223" s="871">
        <v>0</v>
      </c>
      <c r="O223" s="872">
        <v>0</v>
      </c>
      <c r="P223" s="871">
        <v>0</v>
      </c>
      <c r="Q223" s="872">
        <v>0</v>
      </c>
      <c r="R223" s="871">
        <v>0</v>
      </c>
      <c r="S223" s="872">
        <v>0</v>
      </c>
      <c r="T223" s="871">
        <v>0</v>
      </c>
      <c r="U223" s="872">
        <v>0</v>
      </c>
      <c r="V223" s="871">
        <v>0</v>
      </c>
      <c r="W223" s="872">
        <v>0</v>
      </c>
      <c r="X223" s="871">
        <v>0</v>
      </c>
      <c r="Y223" s="872">
        <v>0</v>
      </c>
      <c r="Z223" s="871">
        <v>0</v>
      </c>
      <c r="AA223" s="872">
        <v>0</v>
      </c>
      <c r="AB223" s="871">
        <v>0</v>
      </c>
      <c r="AC223" s="872">
        <v>0</v>
      </c>
      <c r="AD223" s="871">
        <v>0</v>
      </c>
      <c r="AE223" s="872">
        <v>0</v>
      </c>
      <c r="AF223" s="873">
        <v>0</v>
      </c>
      <c r="AG223" s="815"/>
      <c r="AH223" s="1155"/>
      <c r="AI223" s="815"/>
      <c r="AJ223" s="870">
        <v>0</v>
      </c>
      <c r="AK223" s="871">
        <v>0</v>
      </c>
      <c r="AL223" s="872">
        <v>0</v>
      </c>
      <c r="AM223" s="871">
        <v>0</v>
      </c>
      <c r="AN223" s="872">
        <v>0</v>
      </c>
      <c r="AO223" s="871">
        <v>0</v>
      </c>
      <c r="AP223" s="872">
        <v>0</v>
      </c>
      <c r="AQ223" s="871">
        <v>0</v>
      </c>
      <c r="AR223" s="872">
        <v>0</v>
      </c>
      <c r="AS223" s="871">
        <v>0</v>
      </c>
      <c r="AT223" s="872">
        <v>0</v>
      </c>
      <c r="AU223" s="871">
        <v>0</v>
      </c>
      <c r="AV223" s="872">
        <v>0</v>
      </c>
      <c r="AW223" s="871">
        <v>0</v>
      </c>
      <c r="AX223" s="872">
        <v>0</v>
      </c>
      <c r="AY223" s="871">
        <v>0</v>
      </c>
      <c r="AZ223" s="872">
        <v>0</v>
      </c>
      <c r="BA223" s="871">
        <v>0</v>
      </c>
      <c r="BB223" s="872">
        <v>0</v>
      </c>
      <c r="BC223" s="871">
        <v>0</v>
      </c>
      <c r="BD223" s="872">
        <v>0</v>
      </c>
      <c r="BE223" s="871">
        <v>0</v>
      </c>
      <c r="BF223" s="872">
        <v>0</v>
      </c>
      <c r="BG223" s="871">
        <v>0</v>
      </c>
      <c r="BH223" s="872">
        <v>0</v>
      </c>
      <c r="BI223" s="873">
        <v>0</v>
      </c>
      <c r="BJ223" s="815"/>
      <c r="BK223" s="1157"/>
      <c r="BL223" s="815"/>
      <c r="BM223" s="1143"/>
      <c r="BN223" s="815"/>
      <c r="BO223" s="870">
        <v>0</v>
      </c>
      <c r="BP223" s="871">
        <v>0</v>
      </c>
      <c r="BQ223" s="872">
        <v>0</v>
      </c>
      <c r="BR223" s="871">
        <v>0</v>
      </c>
      <c r="BS223" s="872">
        <v>0</v>
      </c>
      <c r="BT223" s="871">
        <v>0</v>
      </c>
      <c r="BU223" s="872">
        <v>0</v>
      </c>
      <c r="BV223" s="871">
        <v>0</v>
      </c>
      <c r="BW223" s="872">
        <v>0</v>
      </c>
      <c r="BX223" s="871">
        <v>0</v>
      </c>
      <c r="BY223" s="872">
        <v>0</v>
      </c>
      <c r="BZ223" s="871">
        <v>0</v>
      </c>
      <c r="CA223" s="872">
        <v>0</v>
      </c>
      <c r="CB223" s="871">
        <v>0</v>
      </c>
      <c r="CC223" s="872">
        <v>0</v>
      </c>
      <c r="CD223" s="871">
        <v>0</v>
      </c>
      <c r="CE223" s="872">
        <v>0</v>
      </c>
      <c r="CF223" s="871">
        <v>0</v>
      </c>
      <c r="CG223" s="872">
        <v>0</v>
      </c>
      <c r="CH223" s="871">
        <v>0</v>
      </c>
      <c r="CI223" s="872">
        <v>0</v>
      </c>
      <c r="CJ223" s="871">
        <v>0</v>
      </c>
      <c r="CK223" s="872">
        <v>0</v>
      </c>
      <c r="CL223" s="871">
        <v>0</v>
      </c>
      <c r="CM223" s="872">
        <v>0</v>
      </c>
      <c r="CN223" s="873">
        <v>0</v>
      </c>
      <c r="CO223" s="815"/>
      <c r="CP223" s="1145"/>
      <c r="CQ223" s="815"/>
      <c r="CR223" s="870">
        <v>0</v>
      </c>
      <c r="CS223" s="871">
        <v>0</v>
      </c>
      <c r="CT223" s="872">
        <v>0</v>
      </c>
      <c r="CU223" s="871">
        <v>0</v>
      </c>
      <c r="CV223" s="872">
        <v>0</v>
      </c>
      <c r="CW223" s="871">
        <v>0</v>
      </c>
      <c r="CX223" s="872">
        <v>0</v>
      </c>
      <c r="CY223" s="871">
        <v>0</v>
      </c>
      <c r="CZ223" s="872">
        <v>0</v>
      </c>
      <c r="DA223" s="871">
        <v>0</v>
      </c>
      <c r="DB223" s="872">
        <v>0</v>
      </c>
      <c r="DC223" s="871">
        <v>0</v>
      </c>
      <c r="DD223" s="872">
        <v>0</v>
      </c>
      <c r="DE223" s="871">
        <v>0</v>
      </c>
      <c r="DF223" s="872">
        <v>0</v>
      </c>
      <c r="DG223" s="871">
        <v>0</v>
      </c>
      <c r="DH223" s="872">
        <v>0</v>
      </c>
      <c r="DI223" s="871">
        <v>0</v>
      </c>
      <c r="DJ223" s="872">
        <v>0</v>
      </c>
      <c r="DK223" s="871">
        <v>0</v>
      </c>
      <c r="DL223" s="872">
        <v>0</v>
      </c>
      <c r="DM223" s="871">
        <v>0</v>
      </c>
      <c r="DN223" s="872">
        <v>0</v>
      </c>
      <c r="DO223" s="871">
        <v>0</v>
      </c>
      <c r="DP223" s="872">
        <v>0</v>
      </c>
      <c r="DQ223" s="873">
        <v>0</v>
      </c>
      <c r="DR223" s="815"/>
      <c r="DS223" s="1147"/>
      <c r="DT223" s="815"/>
      <c r="DU223" s="1149"/>
    </row>
    <row r="224" spans="1:125" outlineLevel="1">
      <c r="A224" s="813" t="str">
        <f t="shared" si="3"/>
        <v>211Process and Systems Upgrades Initiatives - Project Incentive Initiative</v>
      </c>
      <c r="C224" s="835">
        <v>211</v>
      </c>
      <c r="D224" s="836" t="s">
        <v>104</v>
      </c>
      <c r="E224" s="837">
        <v>2016</v>
      </c>
      <c r="G224" s="875">
        <v>0</v>
      </c>
      <c r="H224" s="876">
        <v>0</v>
      </c>
      <c r="I224" s="877">
        <v>0</v>
      </c>
      <c r="J224" s="876">
        <v>0</v>
      </c>
      <c r="K224" s="877">
        <v>0</v>
      </c>
      <c r="L224" s="876">
        <v>0</v>
      </c>
      <c r="M224" s="877">
        <v>0</v>
      </c>
      <c r="N224" s="876">
        <v>0</v>
      </c>
      <c r="O224" s="877">
        <v>0</v>
      </c>
      <c r="P224" s="876">
        <v>0</v>
      </c>
      <c r="Q224" s="877">
        <v>0</v>
      </c>
      <c r="R224" s="876">
        <v>0</v>
      </c>
      <c r="S224" s="877">
        <v>0</v>
      </c>
      <c r="T224" s="876">
        <v>0</v>
      </c>
      <c r="U224" s="877">
        <v>0</v>
      </c>
      <c r="V224" s="876">
        <v>0</v>
      </c>
      <c r="W224" s="877">
        <v>0</v>
      </c>
      <c r="X224" s="876">
        <v>0</v>
      </c>
      <c r="Y224" s="877">
        <v>0</v>
      </c>
      <c r="Z224" s="876">
        <v>0</v>
      </c>
      <c r="AA224" s="877">
        <v>0</v>
      </c>
      <c r="AB224" s="876">
        <v>0</v>
      </c>
      <c r="AC224" s="877">
        <v>0</v>
      </c>
      <c r="AD224" s="876">
        <v>0</v>
      </c>
      <c r="AE224" s="877">
        <v>0</v>
      </c>
      <c r="AF224" s="878">
        <v>0</v>
      </c>
      <c r="AG224" s="815"/>
      <c r="AH224" s="1155"/>
      <c r="AI224" s="815"/>
      <c r="AJ224" s="875">
        <v>0</v>
      </c>
      <c r="AK224" s="876">
        <v>0</v>
      </c>
      <c r="AL224" s="877">
        <v>0</v>
      </c>
      <c r="AM224" s="876">
        <v>0</v>
      </c>
      <c r="AN224" s="877">
        <v>0</v>
      </c>
      <c r="AO224" s="876">
        <v>0</v>
      </c>
      <c r="AP224" s="877">
        <v>0</v>
      </c>
      <c r="AQ224" s="876">
        <v>0</v>
      </c>
      <c r="AR224" s="877">
        <v>0</v>
      </c>
      <c r="AS224" s="876">
        <v>0</v>
      </c>
      <c r="AT224" s="877">
        <v>0</v>
      </c>
      <c r="AU224" s="876">
        <v>0</v>
      </c>
      <c r="AV224" s="877">
        <v>0</v>
      </c>
      <c r="AW224" s="876">
        <v>0</v>
      </c>
      <c r="AX224" s="877">
        <v>0</v>
      </c>
      <c r="AY224" s="876">
        <v>0</v>
      </c>
      <c r="AZ224" s="877">
        <v>0</v>
      </c>
      <c r="BA224" s="876">
        <v>0</v>
      </c>
      <c r="BB224" s="877">
        <v>0</v>
      </c>
      <c r="BC224" s="876">
        <v>0</v>
      </c>
      <c r="BD224" s="877">
        <v>0</v>
      </c>
      <c r="BE224" s="876">
        <v>0</v>
      </c>
      <c r="BF224" s="877">
        <v>0</v>
      </c>
      <c r="BG224" s="876">
        <v>0</v>
      </c>
      <c r="BH224" s="877">
        <v>0</v>
      </c>
      <c r="BI224" s="878">
        <v>0</v>
      </c>
      <c r="BJ224" s="815"/>
      <c r="BK224" s="1157"/>
      <c r="BL224" s="815"/>
      <c r="BM224" s="1143"/>
      <c r="BN224" s="815"/>
      <c r="BO224" s="875">
        <v>0</v>
      </c>
      <c r="BP224" s="876">
        <v>0</v>
      </c>
      <c r="BQ224" s="877">
        <v>0</v>
      </c>
      <c r="BR224" s="876">
        <v>0</v>
      </c>
      <c r="BS224" s="877">
        <v>0</v>
      </c>
      <c r="BT224" s="876">
        <v>0</v>
      </c>
      <c r="BU224" s="877">
        <v>0</v>
      </c>
      <c r="BV224" s="876">
        <v>0</v>
      </c>
      <c r="BW224" s="877">
        <v>0</v>
      </c>
      <c r="BX224" s="876">
        <v>0</v>
      </c>
      <c r="BY224" s="877">
        <v>0</v>
      </c>
      <c r="BZ224" s="876">
        <v>0</v>
      </c>
      <c r="CA224" s="877">
        <v>0</v>
      </c>
      <c r="CB224" s="876">
        <v>0</v>
      </c>
      <c r="CC224" s="877">
        <v>0</v>
      </c>
      <c r="CD224" s="876">
        <v>0</v>
      </c>
      <c r="CE224" s="877">
        <v>0</v>
      </c>
      <c r="CF224" s="876">
        <v>0</v>
      </c>
      <c r="CG224" s="877">
        <v>0</v>
      </c>
      <c r="CH224" s="876">
        <v>0</v>
      </c>
      <c r="CI224" s="877">
        <v>0</v>
      </c>
      <c r="CJ224" s="876">
        <v>0</v>
      </c>
      <c r="CK224" s="877">
        <v>0</v>
      </c>
      <c r="CL224" s="876">
        <v>0</v>
      </c>
      <c r="CM224" s="877">
        <v>0</v>
      </c>
      <c r="CN224" s="878">
        <v>0</v>
      </c>
      <c r="CO224" s="815"/>
      <c r="CP224" s="1145"/>
      <c r="CQ224" s="815"/>
      <c r="CR224" s="875">
        <v>0</v>
      </c>
      <c r="CS224" s="876">
        <v>0</v>
      </c>
      <c r="CT224" s="877">
        <v>0</v>
      </c>
      <c r="CU224" s="876">
        <v>0</v>
      </c>
      <c r="CV224" s="877">
        <v>0</v>
      </c>
      <c r="CW224" s="876">
        <v>0</v>
      </c>
      <c r="CX224" s="877">
        <v>0</v>
      </c>
      <c r="CY224" s="876">
        <v>0</v>
      </c>
      <c r="CZ224" s="877">
        <v>0</v>
      </c>
      <c r="DA224" s="876">
        <v>0</v>
      </c>
      <c r="DB224" s="877">
        <v>0</v>
      </c>
      <c r="DC224" s="876">
        <v>0</v>
      </c>
      <c r="DD224" s="877">
        <v>0</v>
      </c>
      <c r="DE224" s="876">
        <v>0</v>
      </c>
      <c r="DF224" s="877">
        <v>0</v>
      </c>
      <c r="DG224" s="876">
        <v>0</v>
      </c>
      <c r="DH224" s="877">
        <v>0</v>
      </c>
      <c r="DI224" s="876">
        <v>0</v>
      </c>
      <c r="DJ224" s="877">
        <v>0</v>
      </c>
      <c r="DK224" s="876">
        <v>0</v>
      </c>
      <c r="DL224" s="877">
        <v>0</v>
      </c>
      <c r="DM224" s="876">
        <v>0</v>
      </c>
      <c r="DN224" s="877">
        <v>0</v>
      </c>
      <c r="DO224" s="876">
        <v>0</v>
      </c>
      <c r="DP224" s="877">
        <v>0</v>
      </c>
      <c r="DQ224" s="878">
        <v>0</v>
      </c>
      <c r="DR224" s="815"/>
      <c r="DS224" s="1147"/>
      <c r="DT224" s="815"/>
      <c r="DU224" s="1149"/>
    </row>
    <row r="225" spans="1:125" outlineLevel="1">
      <c r="A225" s="813" t="str">
        <f t="shared" si="3"/>
        <v>212Process and Systems Upgrades Initiatives - Energy Manager Initiative</v>
      </c>
      <c r="C225" s="842">
        <v>212</v>
      </c>
      <c r="D225" s="861" t="s">
        <v>106</v>
      </c>
      <c r="E225" s="844">
        <v>2016</v>
      </c>
      <c r="G225" s="863">
        <v>0</v>
      </c>
      <c r="H225" s="864">
        <v>0</v>
      </c>
      <c r="I225" s="865">
        <v>0</v>
      </c>
      <c r="J225" s="864">
        <v>0</v>
      </c>
      <c r="K225" s="865">
        <v>0</v>
      </c>
      <c r="L225" s="864">
        <v>0</v>
      </c>
      <c r="M225" s="865">
        <v>0</v>
      </c>
      <c r="N225" s="864">
        <v>0</v>
      </c>
      <c r="O225" s="865">
        <v>0</v>
      </c>
      <c r="P225" s="864">
        <v>0</v>
      </c>
      <c r="Q225" s="865">
        <v>0</v>
      </c>
      <c r="R225" s="864">
        <v>0</v>
      </c>
      <c r="S225" s="865">
        <v>0</v>
      </c>
      <c r="T225" s="864">
        <v>0</v>
      </c>
      <c r="U225" s="865">
        <v>0</v>
      </c>
      <c r="V225" s="864">
        <v>0</v>
      </c>
      <c r="W225" s="865">
        <v>0</v>
      </c>
      <c r="X225" s="864">
        <v>0</v>
      </c>
      <c r="Y225" s="865">
        <v>0</v>
      </c>
      <c r="Z225" s="864">
        <v>0</v>
      </c>
      <c r="AA225" s="865">
        <v>0</v>
      </c>
      <c r="AB225" s="864">
        <v>0</v>
      </c>
      <c r="AC225" s="865">
        <v>0</v>
      </c>
      <c r="AD225" s="864">
        <v>0</v>
      </c>
      <c r="AE225" s="865">
        <v>0</v>
      </c>
      <c r="AF225" s="866">
        <v>0</v>
      </c>
      <c r="AG225" s="815"/>
      <c r="AH225" s="1155"/>
      <c r="AI225" s="815"/>
      <c r="AJ225" s="863">
        <v>0</v>
      </c>
      <c r="AK225" s="864">
        <v>0</v>
      </c>
      <c r="AL225" s="865">
        <v>0</v>
      </c>
      <c r="AM225" s="864">
        <v>0</v>
      </c>
      <c r="AN225" s="865">
        <v>0</v>
      </c>
      <c r="AO225" s="864">
        <v>0</v>
      </c>
      <c r="AP225" s="865">
        <v>0</v>
      </c>
      <c r="AQ225" s="864">
        <v>0</v>
      </c>
      <c r="AR225" s="865">
        <v>0</v>
      </c>
      <c r="AS225" s="864">
        <v>0</v>
      </c>
      <c r="AT225" s="865">
        <v>0</v>
      </c>
      <c r="AU225" s="864">
        <v>0</v>
      </c>
      <c r="AV225" s="865">
        <v>0</v>
      </c>
      <c r="AW225" s="864">
        <v>0</v>
      </c>
      <c r="AX225" s="865">
        <v>0</v>
      </c>
      <c r="AY225" s="864">
        <v>0</v>
      </c>
      <c r="AZ225" s="865">
        <v>0</v>
      </c>
      <c r="BA225" s="864">
        <v>0</v>
      </c>
      <c r="BB225" s="865">
        <v>0</v>
      </c>
      <c r="BC225" s="864">
        <v>0</v>
      </c>
      <c r="BD225" s="865">
        <v>0</v>
      </c>
      <c r="BE225" s="864">
        <v>0</v>
      </c>
      <c r="BF225" s="865">
        <v>0</v>
      </c>
      <c r="BG225" s="864">
        <v>0</v>
      </c>
      <c r="BH225" s="865">
        <v>0</v>
      </c>
      <c r="BI225" s="866">
        <v>0</v>
      </c>
      <c r="BJ225" s="815"/>
      <c r="BK225" s="1157"/>
      <c r="BL225" s="815"/>
      <c r="BM225" s="1143"/>
      <c r="BN225" s="815"/>
      <c r="BO225" s="863">
        <v>0</v>
      </c>
      <c r="BP225" s="864">
        <v>0</v>
      </c>
      <c r="BQ225" s="865">
        <v>0</v>
      </c>
      <c r="BR225" s="864">
        <v>0</v>
      </c>
      <c r="BS225" s="865">
        <v>0</v>
      </c>
      <c r="BT225" s="864">
        <v>0</v>
      </c>
      <c r="BU225" s="865">
        <v>0</v>
      </c>
      <c r="BV225" s="864">
        <v>0</v>
      </c>
      <c r="BW225" s="865">
        <v>0</v>
      </c>
      <c r="BX225" s="864">
        <v>0</v>
      </c>
      <c r="BY225" s="865">
        <v>0</v>
      </c>
      <c r="BZ225" s="864">
        <v>0</v>
      </c>
      <c r="CA225" s="865">
        <v>0</v>
      </c>
      <c r="CB225" s="864">
        <v>0</v>
      </c>
      <c r="CC225" s="865">
        <v>0</v>
      </c>
      <c r="CD225" s="864">
        <v>0</v>
      </c>
      <c r="CE225" s="865">
        <v>0</v>
      </c>
      <c r="CF225" s="864">
        <v>0</v>
      </c>
      <c r="CG225" s="865">
        <v>0</v>
      </c>
      <c r="CH225" s="864">
        <v>0</v>
      </c>
      <c r="CI225" s="865">
        <v>0</v>
      </c>
      <c r="CJ225" s="864">
        <v>0</v>
      </c>
      <c r="CK225" s="865">
        <v>0</v>
      </c>
      <c r="CL225" s="864">
        <v>0</v>
      </c>
      <c r="CM225" s="865">
        <v>0</v>
      </c>
      <c r="CN225" s="866">
        <v>0</v>
      </c>
      <c r="CO225" s="815"/>
      <c r="CP225" s="1145"/>
      <c r="CQ225" s="815"/>
      <c r="CR225" s="863">
        <v>0</v>
      </c>
      <c r="CS225" s="864">
        <v>0</v>
      </c>
      <c r="CT225" s="865">
        <v>0</v>
      </c>
      <c r="CU225" s="864">
        <v>0</v>
      </c>
      <c r="CV225" s="865">
        <v>0</v>
      </c>
      <c r="CW225" s="864">
        <v>0</v>
      </c>
      <c r="CX225" s="865">
        <v>0</v>
      </c>
      <c r="CY225" s="864">
        <v>0</v>
      </c>
      <c r="CZ225" s="865">
        <v>0</v>
      </c>
      <c r="DA225" s="864">
        <v>0</v>
      </c>
      <c r="DB225" s="865">
        <v>0</v>
      </c>
      <c r="DC225" s="864">
        <v>0</v>
      </c>
      <c r="DD225" s="865">
        <v>0</v>
      </c>
      <c r="DE225" s="864">
        <v>0</v>
      </c>
      <c r="DF225" s="865">
        <v>0</v>
      </c>
      <c r="DG225" s="864">
        <v>0</v>
      </c>
      <c r="DH225" s="865">
        <v>0</v>
      </c>
      <c r="DI225" s="864">
        <v>0</v>
      </c>
      <c r="DJ225" s="865">
        <v>0</v>
      </c>
      <c r="DK225" s="864">
        <v>0</v>
      </c>
      <c r="DL225" s="865">
        <v>0</v>
      </c>
      <c r="DM225" s="864">
        <v>0</v>
      </c>
      <c r="DN225" s="865">
        <v>0</v>
      </c>
      <c r="DO225" s="864">
        <v>0</v>
      </c>
      <c r="DP225" s="865">
        <v>0</v>
      </c>
      <c r="DQ225" s="866">
        <v>0</v>
      </c>
      <c r="DR225" s="815"/>
      <c r="DS225" s="1147"/>
      <c r="DT225" s="815"/>
      <c r="DU225" s="1149"/>
    </row>
    <row r="226" spans="1:125" outlineLevel="1">
      <c r="A226" s="813" t="str">
        <f t="shared" si="3"/>
        <v>213Process and Systems Upgrades Initiatives - Monitoring and Targeting Initiative</v>
      </c>
      <c r="C226" s="907">
        <v>213</v>
      </c>
      <c r="D226" s="932" t="s">
        <v>105</v>
      </c>
      <c r="E226" s="909">
        <v>2016</v>
      </c>
      <c r="G226" s="910">
        <v>0</v>
      </c>
      <c r="H226" s="911">
        <v>0</v>
      </c>
      <c r="I226" s="912">
        <v>0</v>
      </c>
      <c r="J226" s="911">
        <v>0</v>
      </c>
      <c r="K226" s="912">
        <v>0</v>
      </c>
      <c r="L226" s="911">
        <v>0</v>
      </c>
      <c r="M226" s="912">
        <v>0</v>
      </c>
      <c r="N226" s="911">
        <v>0</v>
      </c>
      <c r="O226" s="912">
        <v>0</v>
      </c>
      <c r="P226" s="911">
        <v>0</v>
      </c>
      <c r="Q226" s="912">
        <v>0</v>
      </c>
      <c r="R226" s="911">
        <v>0</v>
      </c>
      <c r="S226" s="912">
        <v>0</v>
      </c>
      <c r="T226" s="911">
        <v>0</v>
      </c>
      <c r="U226" s="912">
        <v>0</v>
      </c>
      <c r="V226" s="911">
        <v>0</v>
      </c>
      <c r="W226" s="912">
        <v>0</v>
      </c>
      <c r="X226" s="911">
        <v>0</v>
      </c>
      <c r="Y226" s="912">
        <v>0</v>
      </c>
      <c r="Z226" s="911">
        <v>0</v>
      </c>
      <c r="AA226" s="912">
        <v>0</v>
      </c>
      <c r="AB226" s="911">
        <v>0</v>
      </c>
      <c r="AC226" s="912">
        <v>0</v>
      </c>
      <c r="AD226" s="911">
        <v>0</v>
      </c>
      <c r="AE226" s="912">
        <v>0</v>
      </c>
      <c r="AF226" s="913">
        <v>0</v>
      </c>
      <c r="AG226" s="815"/>
      <c r="AH226" s="1155"/>
      <c r="AI226" s="815"/>
      <c r="AJ226" s="910">
        <v>0</v>
      </c>
      <c r="AK226" s="911">
        <v>0</v>
      </c>
      <c r="AL226" s="912">
        <v>0</v>
      </c>
      <c r="AM226" s="911">
        <v>0</v>
      </c>
      <c r="AN226" s="912">
        <v>0</v>
      </c>
      <c r="AO226" s="911">
        <v>0</v>
      </c>
      <c r="AP226" s="912">
        <v>0</v>
      </c>
      <c r="AQ226" s="911">
        <v>0</v>
      </c>
      <c r="AR226" s="912">
        <v>0</v>
      </c>
      <c r="AS226" s="911">
        <v>0</v>
      </c>
      <c r="AT226" s="912">
        <v>0</v>
      </c>
      <c r="AU226" s="911">
        <v>0</v>
      </c>
      <c r="AV226" s="912">
        <v>0</v>
      </c>
      <c r="AW226" s="911">
        <v>0</v>
      </c>
      <c r="AX226" s="912">
        <v>0</v>
      </c>
      <c r="AY226" s="911">
        <v>0</v>
      </c>
      <c r="AZ226" s="912">
        <v>0</v>
      </c>
      <c r="BA226" s="911">
        <v>0</v>
      </c>
      <c r="BB226" s="912">
        <v>0</v>
      </c>
      <c r="BC226" s="911">
        <v>0</v>
      </c>
      <c r="BD226" s="912">
        <v>0</v>
      </c>
      <c r="BE226" s="911">
        <v>0</v>
      </c>
      <c r="BF226" s="912">
        <v>0</v>
      </c>
      <c r="BG226" s="911">
        <v>0</v>
      </c>
      <c r="BH226" s="912">
        <v>0</v>
      </c>
      <c r="BI226" s="913">
        <v>0</v>
      </c>
      <c r="BJ226" s="815"/>
      <c r="BK226" s="1157"/>
      <c r="BL226" s="815"/>
      <c r="BM226" s="1143"/>
      <c r="BN226" s="815"/>
      <c r="BO226" s="910">
        <v>0</v>
      </c>
      <c r="BP226" s="911">
        <v>0</v>
      </c>
      <c r="BQ226" s="912">
        <v>0</v>
      </c>
      <c r="BR226" s="911">
        <v>0</v>
      </c>
      <c r="BS226" s="912">
        <v>0</v>
      </c>
      <c r="BT226" s="911">
        <v>0</v>
      </c>
      <c r="BU226" s="912">
        <v>0</v>
      </c>
      <c r="BV226" s="911">
        <v>0</v>
      </c>
      <c r="BW226" s="912">
        <v>0</v>
      </c>
      <c r="BX226" s="911">
        <v>0</v>
      </c>
      <c r="BY226" s="912">
        <v>0</v>
      </c>
      <c r="BZ226" s="911">
        <v>0</v>
      </c>
      <c r="CA226" s="912">
        <v>0</v>
      </c>
      <c r="CB226" s="911">
        <v>0</v>
      </c>
      <c r="CC226" s="912">
        <v>0</v>
      </c>
      <c r="CD226" s="911">
        <v>0</v>
      </c>
      <c r="CE226" s="912">
        <v>0</v>
      </c>
      <c r="CF226" s="911">
        <v>0</v>
      </c>
      <c r="CG226" s="912">
        <v>0</v>
      </c>
      <c r="CH226" s="911">
        <v>0</v>
      </c>
      <c r="CI226" s="912">
        <v>0</v>
      </c>
      <c r="CJ226" s="911">
        <v>0</v>
      </c>
      <c r="CK226" s="912">
        <v>0</v>
      </c>
      <c r="CL226" s="911">
        <v>0</v>
      </c>
      <c r="CM226" s="912">
        <v>0</v>
      </c>
      <c r="CN226" s="913">
        <v>0</v>
      </c>
      <c r="CO226" s="815"/>
      <c r="CP226" s="1145"/>
      <c r="CQ226" s="815"/>
      <c r="CR226" s="910">
        <v>0</v>
      </c>
      <c r="CS226" s="911">
        <v>0</v>
      </c>
      <c r="CT226" s="912">
        <v>0</v>
      </c>
      <c r="CU226" s="911">
        <v>0</v>
      </c>
      <c r="CV226" s="912">
        <v>0</v>
      </c>
      <c r="CW226" s="911">
        <v>0</v>
      </c>
      <c r="CX226" s="912">
        <v>0</v>
      </c>
      <c r="CY226" s="911">
        <v>0</v>
      </c>
      <c r="CZ226" s="912">
        <v>0</v>
      </c>
      <c r="DA226" s="911">
        <v>0</v>
      </c>
      <c r="DB226" s="912">
        <v>0</v>
      </c>
      <c r="DC226" s="911">
        <v>0</v>
      </c>
      <c r="DD226" s="912">
        <v>0</v>
      </c>
      <c r="DE226" s="911">
        <v>0</v>
      </c>
      <c r="DF226" s="912">
        <v>0</v>
      </c>
      <c r="DG226" s="911">
        <v>0</v>
      </c>
      <c r="DH226" s="912">
        <v>0</v>
      </c>
      <c r="DI226" s="911">
        <v>0</v>
      </c>
      <c r="DJ226" s="912">
        <v>0</v>
      </c>
      <c r="DK226" s="911">
        <v>0</v>
      </c>
      <c r="DL226" s="912">
        <v>0</v>
      </c>
      <c r="DM226" s="911">
        <v>0</v>
      </c>
      <c r="DN226" s="912">
        <v>0</v>
      </c>
      <c r="DO226" s="911">
        <v>0</v>
      </c>
      <c r="DP226" s="912">
        <v>0</v>
      </c>
      <c r="DQ226" s="913">
        <v>0</v>
      </c>
      <c r="DR226" s="815"/>
      <c r="DS226" s="1147"/>
      <c r="DT226" s="815"/>
      <c r="DU226" s="1149"/>
    </row>
    <row r="227" spans="1:125" outlineLevel="1">
      <c r="A227" s="813" t="str">
        <f t="shared" si="3"/>
        <v>214Low Income Initiative</v>
      </c>
      <c r="C227" s="942">
        <v>214</v>
      </c>
      <c r="D227" s="943" t="s">
        <v>108</v>
      </c>
      <c r="E227" s="944">
        <v>2016</v>
      </c>
      <c r="G227" s="981">
        <v>0</v>
      </c>
      <c r="H227" s="982">
        <v>0</v>
      </c>
      <c r="I227" s="983">
        <v>0</v>
      </c>
      <c r="J227" s="982">
        <v>0</v>
      </c>
      <c r="K227" s="983">
        <v>0</v>
      </c>
      <c r="L227" s="982">
        <v>0</v>
      </c>
      <c r="M227" s="983">
        <v>0</v>
      </c>
      <c r="N227" s="982">
        <v>0</v>
      </c>
      <c r="O227" s="983">
        <v>0</v>
      </c>
      <c r="P227" s="982">
        <v>0</v>
      </c>
      <c r="Q227" s="983">
        <v>0</v>
      </c>
      <c r="R227" s="982">
        <v>0</v>
      </c>
      <c r="S227" s="983">
        <v>0</v>
      </c>
      <c r="T227" s="982">
        <v>0</v>
      </c>
      <c r="U227" s="983">
        <v>0</v>
      </c>
      <c r="V227" s="982">
        <v>0</v>
      </c>
      <c r="W227" s="983">
        <v>0</v>
      </c>
      <c r="X227" s="982">
        <v>0</v>
      </c>
      <c r="Y227" s="983">
        <v>0</v>
      </c>
      <c r="Z227" s="982">
        <v>0</v>
      </c>
      <c r="AA227" s="983">
        <v>0</v>
      </c>
      <c r="AB227" s="982">
        <v>0</v>
      </c>
      <c r="AC227" s="983">
        <v>0</v>
      </c>
      <c r="AD227" s="982">
        <v>0</v>
      </c>
      <c r="AE227" s="983">
        <v>0</v>
      </c>
      <c r="AF227" s="984">
        <v>0</v>
      </c>
      <c r="AG227" s="815"/>
      <c r="AH227" s="1155"/>
      <c r="AI227" s="815"/>
      <c r="AJ227" s="981">
        <v>0</v>
      </c>
      <c r="AK227" s="982">
        <v>0</v>
      </c>
      <c r="AL227" s="983">
        <v>0</v>
      </c>
      <c r="AM227" s="982">
        <v>0</v>
      </c>
      <c r="AN227" s="983">
        <v>0</v>
      </c>
      <c r="AO227" s="982">
        <v>0</v>
      </c>
      <c r="AP227" s="983">
        <v>0</v>
      </c>
      <c r="AQ227" s="982">
        <v>0</v>
      </c>
      <c r="AR227" s="983">
        <v>0</v>
      </c>
      <c r="AS227" s="982">
        <v>0</v>
      </c>
      <c r="AT227" s="983">
        <v>0</v>
      </c>
      <c r="AU227" s="982">
        <v>0</v>
      </c>
      <c r="AV227" s="983">
        <v>0</v>
      </c>
      <c r="AW227" s="982">
        <v>0</v>
      </c>
      <c r="AX227" s="983">
        <v>0</v>
      </c>
      <c r="AY227" s="982">
        <v>0</v>
      </c>
      <c r="AZ227" s="983">
        <v>0</v>
      </c>
      <c r="BA227" s="982">
        <v>0</v>
      </c>
      <c r="BB227" s="983">
        <v>0</v>
      </c>
      <c r="BC227" s="982">
        <v>0</v>
      </c>
      <c r="BD227" s="983">
        <v>0</v>
      </c>
      <c r="BE227" s="982">
        <v>0</v>
      </c>
      <c r="BF227" s="983">
        <v>0</v>
      </c>
      <c r="BG227" s="982">
        <v>0</v>
      </c>
      <c r="BH227" s="983">
        <v>0</v>
      </c>
      <c r="BI227" s="984">
        <v>0</v>
      </c>
      <c r="BJ227" s="815"/>
      <c r="BK227" s="1157"/>
      <c r="BL227" s="815"/>
      <c r="BM227" s="1143"/>
      <c r="BN227" s="815"/>
      <c r="BO227" s="981">
        <v>0</v>
      </c>
      <c r="BP227" s="982">
        <v>0</v>
      </c>
      <c r="BQ227" s="983">
        <v>0</v>
      </c>
      <c r="BR227" s="982">
        <v>0</v>
      </c>
      <c r="BS227" s="983">
        <v>0</v>
      </c>
      <c r="BT227" s="982">
        <v>0</v>
      </c>
      <c r="BU227" s="983">
        <v>0</v>
      </c>
      <c r="BV227" s="982">
        <v>0</v>
      </c>
      <c r="BW227" s="983">
        <v>0</v>
      </c>
      <c r="BX227" s="982">
        <v>0</v>
      </c>
      <c r="BY227" s="983">
        <v>0</v>
      </c>
      <c r="BZ227" s="982">
        <v>0</v>
      </c>
      <c r="CA227" s="983">
        <v>0</v>
      </c>
      <c r="CB227" s="982">
        <v>0</v>
      </c>
      <c r="CC227" s="983">
        <v>0</v>
      </c>
      <c r="CD227" s="982">
        <v>0</v>
      </c>
      <c r="CE227" s="983">
        <v>0</v>
      </c>
      <c r="CF227" s="982">
        <v>0</v>
      </c>
      <c r="CG227" s="983">
        <v>0</v>
      </c>
      <c r="CH227" s="982">
        <v>0</v>
      </c>
      <c r="CI227" s="983">
        <v>0</v>
      </c>
      <c r="CJ227" s="982">
        <v>0</v>
      </c>
      <c r="CK227" s="983">
        <v>0</v>
      </c>
      <c r="CL227" s="982">
        <v>0</v>
      </c>
      <c r="CM227" s="983">
        <v>0</v>
      </c>
      <c r="CN227" s="984">
        <v>0</v>
      </c>
      <c r="CO227" s="815"/>
      <c r="CP227" s="1145"/>
      <c r="CQ227" s="815"/>
      <c r="CR227" s="981">
        <v>0</v>
      </c>
      <c r="CS227" s="982">
        <v>0</v>
      </c>
      <c r="CT227" s="983">
        <v>0</v>
      </c>
      <c r="CU227" s="982">
        <v>0</v>
      </c>
      <c r="CV227" s="983">
        <v>0</v>
      </c>
      <c r="CW227" s="982">
        <v>0</v>
      </c>
      <c r="CX227" s="983">
        <v>0</v>
      </c>
      <c r="CY227" s="982">
        <v>0</v>
      </c>
      <c r="CZ227" s="983">
        <v>0</v>
      </c>
      <c r="DA227" s="982">
        <v>0</v>
      </c>
      <c r="DB227" s="983">
        <v>0</v>
      </c>
      <c r="DC227" s="982">
        <v>0</v>
      </c>
      <c r="DD227" s="983">
        <v>0</v>
      </c>
      <c r="DE227" s="982">
        <v>0</v>
      </c>
      <c r="DF227" s="983">
        <v>0</v>
      </c>
      <c r="DG227" s="982">
        <v>0</v>
      </c>
      <c r="DH227" s="983">
        <v>0</v>
      </c>
      <c r="DI227" s="982">
        <v>0</v>
      </c>
      <c r="DJ227" s="983">
        <v>0</v>
      </c>
      <c r="DK227" s="982">
        <v>0</v>
      </c>
      <c r="DL227" s="983">
        <v>0</v>
      </c>
      <c r="DM227" s="982">
        <v>0</v>
      </c>
      <c r="DN227" s="983">
        <v>0</v>
      </c>
      <c r="DO227" s="982">
        <v>0</v>
      </c>
      <c r="DP227" s="983">
        <v>0</v>
      </c>
      <c r="DQ227" s="984">
        <v>0</v>
      </c>
      <c r="DR227" s="815"/>
      <c r="DS227" s="1147"/>
      <c r="DT227" s="815"/>
      <c r="DU227" s="1149"/>
    </row>
    <row r="228" spans="1:125" outlineLevel="1">
      <c r="A228" s="813" t="str">
        <f t="shared" si="3"/>
        <v>215Aboriginal Conservation Program</v>
      </c>
      <c r="C228" s="835">
        <v>215</v>
      </c>
      <c r="D228" s="836" t="s">
        <v>492</v>
      </c>
      <c r="E228" s="837">
        <v>2016</v>
      </c>
      <c r="G228" s="875">
        <v>0</v>
      </c>
      <c r="H228" s="876">
        <v>0</v>
      </c>
      <c r="I228" s="877">
        <v>0</v>
      </c>
      <c r="J228" s="876">
        <v>0</v>
      </c>
      <c r="K228" s="877">
        <v>0</v>
      </c>
      <c r="L228" s="876">
        <v>0</v>
      </c>
      <c r="M228" s="877">
        <v>0</v>
      </c>
      <c r="N228" s="876">
        <v>0</v>
      </c>
      <c r="O228" s="877">
        <v>0</v>
      </c>
      <c r="P228" s="876">
        <v>0</v>
      </c>
      <c r="Q228" s="877">
        <v>0</v>
      </c>
      <c r="R228" s="876">
        <v>0</v>
      </c>
      <c r="S228" s="877">
        <v>0</v>
      </c>
      <c r="T228" s="876">
        <v>0</v>
      </c>
      <c r="U228" s="877">
        <v>0</v>
      </c>
      <c r="V228" s="876">
        <v>0</v>
      </c>
      <c r="W228" s="877">
        <v>0</v>
      </c>
      <c r="X228" s="876">
        <v>0</v>
      </c>
      <c r="Y228" s="877">
        <v>0</v>
      </c>
      <c r="Z228" s="876">
        <v>0</v>
      </c>
      <c r="AA228" s="877">
        <v>0</v>
      </c>
      <c r="AB228" s="876">
        <v>0</v>
      </c>
      <c r="AC228" s="877">
        <v>0</v>
      </c>
      <c r="AD228" s="876">
        <v>0</v>
      </c>
      <c r="AE228" s="877">
        <v>0</v>
      </c>
      <c r="AF228" s="878">
        <v>0</v>
      </c>
      <c r="AG228" s="815"/>
      <c r="AH228" s="1155"/>
      <c r="AI228" s="815"/>
      <c r="AJ228" s="875">
        <v>0</v>
      </c>
      <c r="AK228" s="876">
        <v>0</v>
      </c>
      <c r="AL228" s="877">
        <v>0</v>
      </c>
      <c r="AM228" s="876">
        <v>0</v>
      </c>
      <c r="AN228" s="877">
        <v>0</v>
      </c>
      <c r="AO228" s="876">
        <v>0</v>
      </c>
      <c r="AP228" s="877">
        <v>0</v>
      </c>
      <c r="AQ228" s="876">
        <v>0</v>
      </c>
      <c r="AR228" s="877">
        <v>0</v>
      </c>
      <c r="AS228" s="876">
        <v>0</v>
      </c>
      <c r="AT228" s="877">
        <v>0</v>
      </c>
      <c r="AU228" s="876">
        <v>0</v>
      </c>
      <c r="AV228" s="877">
        <v>0</v>
      </c>
      <c r="AW228" s="876">
        <v>0</v>
      </c>
      <c r="AX228" s="877">
        <v>0</v>
      </c>
      <c r="AY228" s="876">
        <v>0</v>
      </c>
      <c r="AZ228" s="877">
        <v>0</v>
      </c>
      <c r="BA228" s="876">
        <v>0</v>
      </c>
      <c r="BB228" s="877">
        <v>0</v>
      </c>
      <c r="BC228" s="876">
        <v>0</v>
      </c>
      <c r="BD228" s="877">
        <v>0</v>
      </c>
      <c r="BE228" s="876">
        <v>0</v>
      </c>
      <c r="BF228" s="877">
        <v>0</v>
      </c>
      <c r="BG228" s="876">
        <v>0</v>
      </c>
      <c r="BH228" s="877">
        <v>0</v>
      </c>
      <c r="BI228" s="878">
        <v>0</v>
      </c>
      <c r="BJ228" s="815"/>
      <c r="BK228" s="1157"/>
      <c r="BL228" s="815"/>
      <c r="BM228" s="1143"/>
      <c r="BN228" s="815"/>
      <c r="BO228" s="875">
        <v>0</v>
      </c>
      <c r="BP228" s="876">
        <v>0</v>
      </c>
      <c r="BQ228" s="877">
        <v>0</v>
      </c>
      <c r="BR228" s="876">
        <v>0</v>
      </c>
      <c r="BS228" s="877">
        <v>0</v>
      </c>
      <c r="BT228" s="876">
        <v>0</v>
      </c>
      <c r="BU228" s="877">
        <v>0</v>
      </c>
      <c r="BV228" s="876">
        <v>0</v>
      </c>
      <c r="BW228" s="877">
        <v>0</v>
      </c>
      <c r="BX228" s="876">
        <v>0</v>
      </c>
      <c r="BY228" s="877">
        <v>0</v>
      </c>
      <c r="BZ228" s="876">
        <v>0</v>
      </c>
      <c r="CA228" s="877">
        <v>0</v>
      </c>
      <c r="CB228" s="876">
        <v>0</v>
      </c>
      <c r="CC228" s="877">
        <v>0</v>
      </c>
      <c r="CD228" s="876">
        <v>0</v>
      </c>
      <c r="CE228" s="877">
        <v>0</v>
      </c>
      <c r="CF228" s="876">
        <v>0</v>
      </c>
      <c r="CG228" s="877">
        <v>0</v>
      </c>
      <c r="CH228" s="876">
        <v>0</v>
      </c>
      <c r="CI228" s="877">
        <v>0</v>
      </c>
      <c r="CJ228" s="876">
        <v>0</v>
      </c>
      <c r="CK228" s="877">
        <v>0</v>
      </c>
      <c r="CL228" s="876">
        <v>0</v>
      </c>
      <c r="CM228" s="877">
        <v>0</v>
      </c>
      <c r="CN228" s="878">
        <v>0</v>
      </c>
      <c r="CO228" s="815"/>
      <c r="CP228" s="1145"/>
      <c r="CQ228" s="815"/>
      <c r="CR228" s="875">
        <v>0</v>
      </c>
      <c r="CS228" s="876">
        <v>0</v>
      </c>
      <c r="CT228" s="877">
        <v>0</v>
      </c>
      <c r="CU228" s="876">
        <v>0</v>
      </c>
      <c r="CV228" s="877">
        <v>0</v>
      </c>
      <c r="CW228" s="876">
        <v>0</v>
      </c>
      <c r="CX228" s="877">
        <v>0</v>
      </c>
      <c r="CY228" s="876">
        <v>0</v>
      </c>
      <c r="CZ228" s="877">
        <v>0</v>
      </c>
      <c r="DA228" s="876">
        <v>0</v>
      </c>
      <c r="DB228" s="877">
        <v>0</v>
      </c>
      <c r="DC228" s="876">
        <v>0</v>
      </c>
      <c r="DD228" s="877">
        <v>0</v>
      </c>
      <c r="DE228" s="876">
        <v>0</v>
      </c>
      <c r="DF228" s="877">
        <v>0</v>
      </c>
      <c r="DG228" s="876">
        <v>0</v>
      </c>
      <c r="DH228" s="877">
        <v>0</v>
      </c>
      <c r="DI228" s="876">
        <v>0</v>
      </c>
      <c r="DJ228" s="877">
        <v>0</v>
      </c>
      <c r="DK228" s="876">
        <v>0</v>
      </c>
      <c r="DL228" s="877">
        <v>0</v>
      </c>
      <c r="DM228" s="876">
        <v>0</v>
      </c>
      <c r="DN228" s="877">
        <v>0</v>
      </c>
      <c r="DO228" s="876">
        <v>0</v>
      </c>
      <c r="DP228" s="877">
        <v>0</v>
      </c>
      <c r="DQ228" s="878">
        <v>0</v>
      </c>
      <c r="DR228" s="815"/>
      <c r="DS228" s="1147"/>
      <c r="DT228" s="815"/>
      <c r="DU228" s="1149"/>
    </row>
    <row r="229" spans="1:125" outlineLevel="1">
      <c r="A229" s="813" t="str">
        <f t="shared" si="3"/>
        <v>216Program Enabled Savings</v>
      </c>
      <c r="C229" s="879">
        <v>216</v>
      </c>
      <c r="D229" s="922" t="s">
        <v>488</v>
      </c>
      <c r="E229" s="881">
        <v>2016</v>
      </c>
      <c r="G229" s="882">
        <v>0</v>
      </c>
      <c r="H229" s="883">
        <v>0</v>
      </c>
      <c r="I229" s="884">
        <v>0</v>
      </c>
      <c r="J229" s="883">
        <v>0</v>
      </c>
      <c r="K229" s="884">
        <v>0</v>
      </c>
      <c r="L229" s="883">
        <v>0</v>
      </c>
      <c r="M229" s="884">
        <v>0</v>
      </c>
      <c r="N229" s="883">
        <v>0</v>
      </c>
      <c r="O229" s="884">
        <v>0</v>
      </c>
      <c r="P229" s="883">
        <v>0</v>
      </c>
      <c r="Q229" s="884">
        <v>0</v>
      </c>
      <c r="R229" s="883">
        <v>0</v>
      </c>
      <c r="S229" s="884">
        <v>0</v>
      </c>
      <c r="T229" s="883">
        <v>0</v>
      </c>
      <c r="U229" s="884">
        <v>0</v>
      </c>
      <c r="V229" s="883">
        <v>0</v>
      </c>
      <c r="W229" s="884">
        <v>0</v>
      </c>
      <c r="X229" s="883">
        <v>0</v>
      </c>
      <c r="Y229" s="884">
        <v>0</v>
      </c>
      <c r="Z229" s="883">
        <v>0</v>
      </c>
      <c r="AA229" s="884">
        <v>0</v>
      </c>
      <c r="AB229" s="883">
        <v>0</v>
      </c>
      <c r="AC229" s="884">
        <v>0</v>
      </c>
      <c r="AD229" s="883">
        <v>0</v>
      </c>
      <c r="AE229" s="884">
        <v>0</v>
      </c>
      <c r="AF229" s="885">
        <v>0</v>
      </c>
      <c r="AG229" s="815"/>
      <c r="AH229" s="1155"/>
      <c r="AI229" s="815"/>
      <c r="AJ229" s="882">
        <v>0</v>
      </c>
      <c r="AK229" s="883">
        <v>0</v>
      </c>
      <c r="AL229" s="884">
        <v>0</v>
      </c>
      <c r="AM229" s="883">
        <v>0</v>
      </c>
      <c r="AN229" s="884">
        <v>0</v>
      </c>
      <c r="AO229" s="883">
        <v>0</v>
      </c>
      <c r="AP229" s="884">
        <v>0</v>
      </c>
      <c r="AQ229" s="883">
        <v>0</v>
      </c>
      <c r="AR229" s="884">
        <v>0</v>
      </c>
      <c r="AS229" s="883">
        <v>0</v>
      </c>
      <c r="AT229" s="884">
        <v>0</v>
      </c>
      <c r="AU229" s="883">
        <v>0</v>
      </c>
      <c r="AV229" s="884">
        <v>0</v>
      </c>
      <c r="AW229" s="883">
        <v>0</v>
      </c>
      <c r="AX229" s="884">
        <v>0</v>
      </c>
      <c r="AY229" s="883">
        <v>0</v>
      </c>
      <c r="AZ229" s="884">
        <v>0</v>
      </c>
      <c r="BA229" s="883">
        <v>0</v>
      </c>
      <c r="BB229" s="884">
        <v>0</v>
      </c>
      <c r="BC229" s="883">
        <v>0</v>
      </c>
      <c r="BD229" s="884">
        <v>0</v>
      </c>
      <c r="BE229" s="883">
        <v>0</v>
      </c>
      <c r="BF229" s="884">
        <v>0</v>
      </c>
      <c r="BG229" s="883">
        <v>0</v>
      </c>
      <c r="BH229" s="884">
        <v>0</v>
      </c>
      <c r="BI229" s="885">
        <v>0</v>
      </c>
      <c r="BJ229" s="815"/>
      <c r="BK229" s="1157"/>
      <c r="BL229" s="815"/>
      <c r="BM229" s="1143"/>
      <c r="BN229" s="815"/>
      <c r="BO229" s="882">
        <v>0</v>
      </c>
      <c r="BP229" s="883">
        <v>0</v>
      </c>
      <c r="BQ229" s="884">
        <v>0</v>
      </c>
      <c r="BR229" s="883">
        <v>0</v>
      </c>
      <c r="BS229" s="884">
        <v>0</v>
      </c>
      <c r="BT229" s="883">
        <v>0</v>
      </c>
      <c r="BU229" s="884">
        <v>0</v>
      </c>
      <c r="BV229" s="883">
        <v>0</v>
      </c>
      <c r="BW229" s="884">
        <v>0</v>
      </c>
      <c r="BX229" s="883">
        <v>0</v>
      </c>
      <c r="BY229" s="884">
        <v>0</v>
      </c>
      <c r="BZ229" s="883">
        <v>0</v>
      </c>
      <c r="CA229" s="884">
        <v>0</v>
      </c>
      <c r="CB229" s="883">
        <v>0</v>
      </c>
      <c r="CC229" s="884">
        <v>0</v>
      </c>
      <c r="CD229" s="883">
        <v>0</v>
      </c>
      <c r="CE229" s="884">
        <v>0</v>
      </c>
      <c r="CF229" s="883">
        <v>0</v>
      </c>
      <c r="CG229" s="884">
        <v>0</v>
      </c>
      <c r="CH229" s="883">
        <v>0</v>
      </c>
      <c r="CI229" s="884">
        <v>0</v>
      </c>
      <c r="CJ229" s="883">
        <v>0</v>
      </c>
      <c r="CK229" s="884">
        <v>0</v>
      </c>
      <c r="CL229" s="883">
        <v>0</v>
      </c>
      <c r="CM229" s="884">
        <v>0</v>
      </c>
      <c r="CN229" s="885">
        <v>0</v>
      </c>
      <c r="CO229" s="815"/>
      <c r="CP229" s="1145"/>
      <c r="CQ229" s="815"/>
      <c r="CR229" s="882">
        <v>0</v>
      </c>
      <c r="CS229" s="883">
        <v>0</v>
      </c>
      <c r="CT229" s="884">
        <v>0</v>
      </c>
      <c r="CU229" s="883">
        <v>0</v>
      </c>
      <c r="CV229" s="884">
        <v>0</v>
      </c>
      <c r="CW229" s="883">
        <v>0</v>
      </c>
      <c r="CX229" s="884">
        <v>0</v>
      </c>
      <c r="CY229" s="883">
        <v>0</v>
      </c>
      <c r="CZ229" s="884">
        <v>0</v>
      </c>
      <c r="DA229" s="883">
        <v>0</v>
      </c>
      <c r="DB229" s="884">
        <v>0</v>
      </c>
      <c r="DC229" s="883">
        <v>0</v>
      </c>
      <c r="DD229" s="884">
        <v>0</v>
      </c>
      <c r="DE229" s="883">
        <v>0</v>
      </c>
      <c r="DF229" s="884">
        <v>0</v>
      </c>
      <c r="DG229" s="883">
        <v>0</v>
      </c>
      <c r="DH229" s="884">
        <v>0</v>
      </c>
      <c r="DI229" s="883">
        <v>0</v>
      </c>
      <c r="DJ229" s="884">
        <v>0</v>
      </c>
      <c r="DK229" s="883">
        <v>0</v>
      </c>
      <c r="DL229" s="884">
        <v>0</v>
      </c>
      <c r="DM229" s="883">
        <v>0</v>
      </c>
      <c r="DN229" s="884">
        <v>0</v>
      </c>
      <c r="DO229" s="883">
        <v>0</v>
      </c>
      <c r="DP229" s="884">
        <v>0</v>
      </c>
      <c r="DQ229" s="885">
        <v>0</v>
      </c>
      <c r="DR229" s="815"/>
      <c r="DS229" s="1147"/>
      <c r="DT229" s="815"/>
      <c r="DU229" s="1149"/>
    </row>
    <row r="230" spans="1:125" ht="11.25" customHeight="1">
      <c r="A230" s="813" t="str">
        <f t="shared" si="3"/>
        <v>2016 Total</v>
      </c>
      <c r="C230" s="829" t="s">
        <v>1214</v>
      </c>
      <c r="D230" s="830"/>
      <c r="E230" s="831"/>
      <c r="G230" s="985">
        <v>0</v>
      </c>
      <c r="H230" s="953">
        <v>5581134</v>
      </c>
      <c r="I230" s="953">
        <v>5542473</v>
      </c>
      <c r="J230" s="953">
        <v>5542473</v>
      </c>
      <c r="K230" s="953">
        <v>5542473</v>
      </c>
      <c r="L230" s="953">
        <v>5540409</v>
      </c>
      <c r="M230" s="953">
        <v>5508886</v>
      </c>
      <c r="N230" s="953">
        <v>5508886</v>
      </c>
      <c r="O230" s="953">
        <v>5504362</v>
      </c>
      <c r="P230" s="953">
        <v>5479127</v>
      </c>
      <c r="Q230" s="953">
        <v>5470207</v>
      </c>
      <c r="R230" s="953">
        <v>5378381</v>
      </c>
      <c r="S230" s="953">
        <v>4776879</v>
      </c>
      <c r="T230" s="953">
        <v>3492006</v>
      </c>
      <c r="U230" s="953">
        <v>3483072</v>
      </c>
      <c r="V230" s="953">
        <v>2405594</v>
      </c>
      <c r="W230" s="953">
        <v>2327832</v>
      </c>
      <c r="X230" s="953">
        <v>1518242</v>
      </c>
      <c r="Y230" s="953">
        <v>885262</v>
      </c>
      <c r="Z230" s="953">
        <v>866551</v>
      </c>
      <c r="AA230" s="953">
        <v>0</v>
      </c>
      <c r="AB230" s="953">
        <v>0</v>
      </c>
      <c r="AC230" s="953">
        <v>0</v>
      </c>
      <c r="AD230" s="953">
        <v>0</v>
      </c>
      <c r="AE230" s="953">
        <v>0</v>
      </c>
      <c r="AF230" s="953">
        <v>0</v>
      </c>
      <c r="AG230" s="815"/>
      <c r="AH230" s="1155"/>
      <c r="AI230" s="815"/>
      <c r="AJ230" s="985">
        <v>0</v>
      </c>
      <c r="AK230" s="953">
        <v>1969</v>
      </c>
      <c r="AL230" s="953">
        <v>1962</v>
      </c>
      <c r="AM230" s="953">
        <v>1962</v>
      </c>
      <c r="AN230" s="953">
        <v>1962</v>
      </c>
      <c r="AO230" s="953">
        <v>1961</v>
      </c>
      <c r="AP230" s="953">
        <v>1959</v>
      </c>
      <c r="AQ230" s="953">
        <v>1959</v>
      </c>
      <c r="AR230" s="953">
        <v>1959</v>
      </c>
      <c r="AS230" s="953">
        <v>1958</v>
      </c>
      <c r="AT230" s="953">
        <v>1958</v>
      </c>
      <c r="AU230" s="953">
        <v>1946</v>
      </c>
      <c r="AV230" s="953">
        <v>1819</v>
      </c>
      <c r="AW230" s="953">
        <v>1661</v>
      </c>
      <c r="AX230" s="953">
        <v>1661</v>
      </c>
      <c r="AY230" s="953">
        <v>1539</v>
      </c>
      <c r="AZ230" s="953">
        <v>774</v>
      </c>
      <c r="BA230" s="953">
        <v>297</v>
      </c>
      <c r="BB230" s="953">
        <v>257</v>
      </c>
      <c r="BC230" s="953">
        <v>239</v>
      </c>
      <c r="BD230" s="953">
        <v>0</v>
      </c>
      <c r="BE230" s="953">
        <v>0</v>
      </c>
      <c r="BF230" s="953">
        <v>0</v>
      </c>
      <c r="BG230" s="953">
        <v>0</v>
      </c>
      <c r="BH230" s="953">
        <v>0</v>
      </c>
      <c r="BI230" s="953">
        <v>0</v>
      </c>
      <c r="BJ230" s="815"/>
      <c r="BK230" s="1157"/>
      <c r="BL230" s="815"/>
      <c r="BM230" s="1143"/>
      <c r="BN230" s="815"/>
      <c r="BO230" s="985">
        <v>0</v>
      </c>
      <c r="BP230" s="953">
        <v>4994980</v>
      </c>
      <c r="BQ230" s="953">
        <v>4964351</v>
      </c>
      <c r="BR230" s="953">
        <v>4964351</v>
      </c>
      <c r="BS230" s="953">
        <v>4964351</v>
      </c>
      <c r="BT230" s="953">
        <v>4962519</v>
      </c>
      <c r="BU230" s="953">
        <v>4937506</v>
      </c>
      <c r="BV230" s="953">
        <v>4937506</v>
      </c>
      <c r="BW230" s="953">
        <v>4933414</v>
      </c>
      <c r="BX230" s="953">
        <v>4913161</v>
      </c>
      <c r="BY230" s="953">
        <v>4903002</v>
      </c>
      <c r="BZ230" s="953">
        <v>4826852</v>
      </c>
      <c r="CA230" s="953">
        <v>4351430</v>
      </c>
      <c r="CB230" s="953">
        <v>3333489</v>
      </c>
      <c r="CC230" s="953">
        <v>3322914</v>
      </c>
      <c r="CD230" s="953">
        <v>2386995</v>
      </c>
      <c r="CE230" s="953">
        <v>2327294</v>
      </c>
      <c r="CF230" s="953">
        <v>1372880</v>
      </c>
      <c r="CG230" s="953">
        <v>623657</v>
      </c>
      <c r="CH230" s="953">
        <v>606611</v>
      </c>
      <c r="CI230" s="953">
        <v>0</v>
      </c>
      <c r="CJ230" s="953">
        <v>0</v>
      </c>
      <c r="CK230" s="953">
        <v>0</v>
      </c>
      <c r="CL230" s="953">
        <v>0</v>
      </c>
      <c r="CM230" s="953">
        <v>0</v>
      </c>
      <c r="CN230" s="953">
        <v>0</v>
      </c>
      <c r="CO230" s="815"/>
      <c r="CP230" s="1145"/>
      <c r="CQ230" s="815"/>
      <c r="CR230" s="985">
        <v>0</v>
      </c>
      <c r="CS230" s="953">
        <v>1405</v>
      </c>
      <c r="CT230" s="953">
        <v>1400</v>
      </c>
      <c r="CU230" s="953">
        <v>1400</v>
      </c>
      <c r="CV230" s="953">
        <v>1400</v>
      </c>
      <c r="CW230" s="953">
        <v>1400</v>
      </c>
      <c r="CX230" s="953">
        <v>1398</v>
      </c>
      <c r="CY230" s="953">
        <v>1398</v>
      </c>
      <c r="CZ230" s="953">
        <v>1397</v>
      </c>
      <c r="DA230" s="953">
        <v>1397</v>
      </c>
      <c r="DB230" s="953">
        <v>1397</v>
      </c>
      <c r="DC230" s="953">
        <v>1386</v>
      </c>
      <c r="DD230" s="953">
        <v>1286</v>
      </c>
      <c r="DE230" s="953">
        <v>1161</v>
      </c>
      <c r="DF230" s="953">
        <v>1161</v>
      </c>
      <c r="DG230" s="953">
        <v>1061</v>
      </c>
      <c r="DH230" s="953">
        <v>568</v>
      </c>
      <c r="DI230" s="953">
        <v>233</v>
      </c>
      <c r="DJ230" s="953">
        <v>186</v>
      </c>
      <c r="DK230" s="953">
        <v>167</v>
      </c>
      <c r="DL230" s="953">
        <v>0</v>
      </c>
      <c r="DM230" s="953">
        <v>0</v>
      </c>
      <c r="DN230" s="953">
        <v>0</v>
      </c>
      <c r="DO230" s="953">
        <v>0</v>
      </c>
      <c r="DP230" s="953">
        <v>0</v>
      </c>
      <c r="DQ230" s="953">
        <v>0</v>
      </c>
      <c r="DR230" s="815"/>
      <c r="DS230" s="1147"/>
      <c r="DT230" s="815"/>
      <c r="DU230" s="1149"/>
    </row>
    <row r="231" spans="1:125" ht="5.0999999999999996" customHeight="1">
      <c r="G231" s="956"/>
      <c r="H231" s="956"/>
      <c r="I231" s="956"/>
      <c r="J231" s="956"/>
      <c r="K231" s="956"/>
      <c r="L231" s="956"/>
      <c r="M231" s="956"/>
      <c r="N231" s="956"/>
      <c r="O231" s="956"/>
      <c r="P231" s="956"/>
      <c r="Q231" s="956"/>
      <c r="R231" s="956"/>
      <c r="S231" s="956"/>
      <c r="T231" s="956"/>
      <c r="U231" s="956"/>
      <c r="V231" s="956"/>
      <c r="W231" s="956"/>
      <c r="X231" s="956"/>
      <c r="Y231" s="956"/>
      <c r="Z231" s="956"/>
      <c r="AA231" s="956"/>
      <c r="AB231" s="956"/>
      <c r="AC231" s="956"/>
      <c r="AD231" s="956"/>
      <c r="AE231" s="956"/>
      <c r="AF231" s="956"/>
      <c r="AH231" s="1155"/>
      <c r="AJ231" s="956"/>
      <c r="AK231" s="956"/>
      <c r="AL231" s="956"/>
      <c r="AM231" s="956"/>
      <c r="AN231" s="956"/>
      <c r="AO231" s="956"/>
      <c r="AP231" s="956"/>
      <c r="AQ231" s="956"/>
      <c r="AR231" s="956"/>
      <c r="AS231" s="956"/>
      <c r="AT231" s="956"/>
      <c r="AU231" s="956"/>
      <c r="AV231" s="956"/>
      <c r="AW231" s="956"/>
      <c r="AX231" s="956"/>
      <c r="AY231" s="956"/>
      <c r="AZ231" s="956"/>
      <c r="BA231" s="956"/>
      <c r="BB231" s="956"/>
      <c r="BC231" s="956"/>
      <c r="BD231" s="956"/>
      <c r="BE231" s="956"/>
      <c r="BF231" s="956"/>
      <c r="BG231" s="956"/>
      <c r="BH231" s="956"/>
      <c r="BI231" s="956"/>
      <c r="BK231" s="1157"/>
      <c r="BM231" s="1143"/>
      <c r="BO231" s="956"/>
      <c r="BP231" s="956"/>
      <c r="BQ231" s="956"/>
      <c r="BR231" s="956"/>
      <c r="BS231" s="956"/>
      <c r="BT231" s="956"/>
      <c r="BU231" s="956"/>
      <c r="BV231" s="956"/>
      <c r="BW231" s="956"/>
      <c r="BX231" s="956"/>
      <c r="BY231" s="956"/>
      <c r="BZ231" s="956"/>
      <c r="CA231" s="956"/>
      <c r="CB231" s="956"/>
      <c r="CC231" s="956"/>
      <c r="CD231" s="956"/>
      <c r="CE231" s="956"/>
      <c r="CF231" s="956"/>
      <c r="CG231" s="956"/>
      <c r="CH231" s="956"/>
      <c r="CI231" s="956"/>
      <c r="CJ231" s="956"/>
      <c r="CK231" s="956"/>
      <c r="CL231" s="956"/>
      <c r="CM231" s="956"/>
      <c r="CN231" s="956"/>
      <c r="CP231" s="1145"/>
      <c r="CR231" s="956"/>
      <c r="CS231" s="956"/>
      <c r="CT231" s="956"/>
      <c r="CU231" s="956"/>
      <c r="CV231" s="956"/>
      <c r="CW231" s="956"/>
      <c r="CX231" s="956"/>
      <c r="CY231" s="956"/>
      <c r="CZ231" s="956"/>
      <c r="DA231" s="956"/>
      <c r="DB231" s="956"/>
      <c r="DC231" s="956"/>
      <c r="DD231" s="956"/>
      <c r="DE231" s="956"/>
      <c r="DF231" s="956"/>
      <c r="DG231" s="956"/>
      <c r="DH231" s="956"/>
      <c r="DI231" s="956"/>
      <c r="DJ231" s="956"/>
      <c r="DK231" s="956"/>
      <c r="DL231" s="956"/>
      <c r="DM231" s="956"/>
      <c r="DN231" s="956"/>
      <c r="DO231" s="956"/>
      <c r="DP231" s="956"/>
      <c r="DQ231" s="956"/>
      <c r="DS231" s="1147"/>
      <c r="DU231" s="1149"/>
    </row>
    <row r="232" spans="1:125" ht="11.25" customHeight="1">
      <c r="C232" s="986" t="s">
        <v>26</v>
      </c>
      <c r="D232" s="987"/>
      <c r="E232" s="988"/>
      <c r="G232" s="989">
        <v>11808231</v>
      </c>
      <c r="H232" s="989">
        <v>17301585</v>
      </c>
      <c r="I232" s="989">
        <v>17179501</v>
      </c>
      <c r="J232" s="989">
        <v>17175484</v>
      </c>
      <c r="K232" s="989">
        <v>17161335</v>
      </c>
      <c r="L232" s="989">
        <v>17133910</v>
      </c>
      <c r="M232" s="989">
        <v>16888257</v>
      </c>
      <c r="N232" s="989">
        <v>16887797</v>
      </c>
      <c r="O232" s="989">
        <v>16416013</v>
      </c>
      <c r="P232" s="989">
        <v>15532724</v>
      </c>
      <c r="Q232" s="989">
        <v>12233211</v>
      </c>
      <c r="R232" s="989">
        <v>10654427</v>
      </c>
      <c r="S232" s="989">
        <v>8978233</v>
      </c>
      <c r="T232" s="989">
        <v>7526284</v>
      </c>
      <c r="U232" s="989">
        <v>7117061</v>
      </c>
      <c r="V232" s="989">
        <v>5398960</v>
      </c>
      <c r="W232" s="989">
        <v>3592893</v>
      </c>
      <c r="X232" s="989">
        <v>2783303</v>
      </c>
      <c r="Y232" s="989">
        <v>2111108</v>
      </c>
      <c r="Z232" s="989">
        <v>1181185</v>
      </c>
      <c r="AA232" s="989">
        <v>4762</v>
      </c>
      <c r="AB232" s="989">
        <v>0</v>
      </c>
      <c r="AC232" s="989">
        <v>0</v>
      </c>
      <c r="AD232" s="989">
        <v>0</v>
      </c>
      <c r="AE232" s="989">
        <v>0</v>
      </c>
      <c r="AF232" s="989">
        <v>0</v>
      </c>
      <c r="AG232" s="815"/>
      <c r="AH232" s="1156"/>
      <c r="AI232" s="815"/>
      <c r="AJ232" s="989">
        <v>1688</v>
      </c>
      <c r="AK232" s="989">
        <v>3643</v>
      </c>
      <c r="AL232" s="989">
        <v>3615</v>
      </c>
      <c r="AM232" s="989">
        <v>3615</v>
      </c>
      <c r="AN232" s="989">
        <v>3613</v>
      </c>
      <c r="AO232" s="989">
        <v>3608</v>
      </c>
      <c r="AP232" s="989">
        <v>3567</v>
      </c>
      <c r="AQ232" s="989">
        <v>3567</v>
      </c>
      <c r="AR232" s="989">
        <v>3546</v>
      </c>
      <c r="AS232" s="989">
        <v>3423</v>
      </c>
      <c r="AT232" s="989">
        <v>3073</v>
      </c>
      <c r="AU232" s="989">
        <v>2951</v>
      </c>
      <c r="AV232" s="989">
        <v>2701</v>
      </c>
      <c r="AW232" s="989">
        <v>2509</v>
      </c>
      <c r="AX232" s="989">
        <v>2427</v>
      </c>
      <c r="AY232" s="989">
        <v>2245</v>
      </c>
      <c r="AZ232" s="989">
        <v>1320</v>
      </c>
      <c r="BA232" s="989">
        <v>843</v>
      </c>
      <c r="BB232" s="989">
        <v>759</v>
      </c>
      <c r="BC232" s="989">
        <v>288</v>
      </c>
      <c r="BD232" s="989">
        <v>1</v>
      </c>
      <c r="BE232" s="989">
        <v>0</v>
      </c>
      <c r="BF232" s="989">
        <v>0</v>
      </c>
      <c r="BG232" s="989">
        <v>0</v>
      </c>
      <c r="BH232" s="989">
        <v>0</v>
      </c>
      <c r="BI232" s="989">
        <v>0</v>
      </c>
      <c r="BJ232" s="815"/>
      <c r="BK232" s="1158"/>
      <c r="BL232" s="815"/>
      <c r="BM232" s="1144"/>
      <c r="BN232" s="815"/>
      <c r="BO232" s="989">
        <v>9240162</v>
      </c>
      <c r="BP232" s="989">
        <v>14148548</v>
      </c>
      <c r="BQ232" s="989">
        <v>14046128</v>
      </c>
      <c r="BR232" s="989">
        <v>14042279</v>
      </c>
      <c r="BS232" s="989">
        <v>14035171</v>
      </c>
      <c r="BT232" s="989">
        <v>14021537</v>
      </c>
      <c r="BU232" s="989">
        <v>13836139</v>
      </c>
      <c r="BV232" s="989">
        <v>13835489</v>
      </c>
      <c r="BW232" s="989">
        <v>13490204</v>
      </c>
      <c r="BX232" s="989">
        <v>12834486</v>
      </c>
      <c r="BY232" s="989">
        <v>10369934</v>
      </c>
      <c r="BZ232" s="989">
        <v>9166397</v>
      </c>
      <c r="CA232" s="989">
        <v>7856526</v>
      </c>
      <c r="CB232" s="989">
        <v>6685105</v>
      </c>
      <c r="CC232" s="989">
        <v>6319254</v>
      </c>
      <c r="CD232" s="989">
        <v>4925710</v>
      </c>
      <c r="CE232" s="989">
        <v>3298536</v>
      </c>
      <c r="CF232" s="989">
        <v>2344122</v>
      </c>
      <c r="CG232" s="989">
        <v>1573060</v>
      </c>
      <c r="CH232" s="989">
        <v>1048557</v>
      </c>
      <c r="CI232" s="989">
        <v>4762</v>
      </c>
      <c r="CJ232" s="989">
        <v>0</v>
      </c>
      <c r="CK232" s="989">
        <v>0</v>
      </c>
      <c r="CL232" s="989">
        <v>0</v>
      </c>
      <c r="CM232" s="989">
        <v>0</v>
      </c>
      <c r="CN232" s="989">
        <v>0</v>
      </c>
      <c r="CO232" s="815"/>
      <c r="CP232" s="1146"/>
      <c r="CQ232" s="815"/>
      <c r="CR232" s="989">
        <v>1226</v>
      </c>
      <c r="CS232" s="989">
        <v>2619</v>
      </c>
      <c r="CT232" s="989">
        <v>2595</v>
      </c>
      <c r="CU232" s="989">
        <v>2595</v>
      </c>
      <c r="CV232" s="989">
        <v>2595</v>
      </c>
      <c r="CW232" s="989">
        <v>2593</v>
      </c>
      <c r="CX232" s="989">
        <v>2563</v>
      </c>
      <c r="CY232" s="989">
        <v>2562</v>
      </c>
      <c r="CZ232" s="989">
        <v>2546</v>
      </c>
      <c r="DA232" s="989">
        <v>2455</v>
      </c>
      <c r="DB232" s="989">
        <v>2188</v>
      </c>
      <c r="DC232" s="989">
        <v>2088</v>
      </c>
      <c r="DD232" s="989">
        <v>1894</v>
      </c>
      <c r="DE232" s="989">
        <v>1739</v>
      </c>
      <c r="DF232" s="989">
        <v>1666</v>
      </c>
      <c r="DG232" s="989">
        <v>1524</v>
      </c>
      <c r="DH232" s="989">
        <v>896</v>
      </c>
      <c r="DI232" s="989">
        <v>561</v>
      </c>
      <c r="DJ232" s="989">
        <v>489</v>
      </c>
      <c r="DK232" s="989">
        <v>218</v>
      </c>
      <c r="DL232" s="989">
        <v>1</v>
      </c>
      <c r="DM232" s="989">
        <v>0</v>
      </c>
      <c r="DN232" s="989">
        <v>0</v>
      </c>
      <c r="DO232" s="989">
        <v>0</v>
      </c>
      <c r="DP232" s="989">
        <v>0</v>
      </c>
      <c r="DQ232" s="989">
        <v>0</v>
      </c>
      <c r="DR232" s="815"/>
      <c r="DS232" s="1148"/>
      <c r="DT232" s="815"/>
      <c r="DU232" s="1150"/>
    </row>
  </sheetData>
  <mergeCells count="9">
    <mergeCell ref="BM1:BM232"/>
    <mergeCell ref="CP1:CP232"/>
    <mergeCell ref="DS1:DS232"/>
    <mergeCell ref="DU1:DU232"/>
    <mergeCell ref="C4:C5"/>
    <mergeCell ref="D4:D5"/>
    <mergeCell ref="E4:E5"/>
    <mergeCell ref="AH1:AH232"/>
    <mergeCell ref="BK1:BK23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1C57-80CE-4651-8795-3E9367DD0B76}">
  <sheetPr>
    <tabColor theme="6" tint="0.39997558519241921"/>
  </sheetPr>
  <dimension ref="A1:FK518"/>
  <sheetViews>
    <sheetView workbookViewId="0">
      <pane xSplit="85" ySplit="5" topLeftCell="CH48" activePane="bottomRight" state="frozen"/>
      <selection pane="topRight" activeCell="CH1" sqref="CH1"/>
      <selection pane="bottomLeft" activeCell="A6" sqref="A6"/>
      <selection pane="bottomRight" activeCell="CN71" sqref="CN71"/>
    </sheetView>
  </sheetViews>
  <sheetFormatPr defaultColWidth="9.140625" defaultRowHeight="11.25" outlineLevelRow="1" outlineLevelCol="2"/>
  <cols>
    <col min="1" max="1" width="60" style="813" bestFit="1" customWidth="1"/>
    <col min="2" max="2" width="2.85546875" style="813" customWidth="1"/>
    <col min="3" max="3" width="3.5703125" style="813" customWidth="1"/>
    <col min="4" max="4" width="41.5703125" style="813" customWidth="1"/>
    <col min="5" max="5" width="4.42578125" style="813" customWidth="1"/>
    <col min="6" max="6" width="0.85546875" style="813" customWidth="1"/>
    <col min="7" max="22" width="8.7109375" style="813" hidden="1" customWidth="1" outlineLevel="2"/>
    <col min="23" max="26" width="7.85546875" style="813" hidden="1" customWidth="1" outlineLevel="2"/>
    <col min="27" max="27" width="6.5703125" style="813" hidden="1" customWidth="1" outlineLevel="2"/>
    <col min="28" max="28" width="4.85546875" style="813" hidden="1" customWidth="1" outlineLevel="2"/>
    <col min="29" max="42" width="3.28515625" style="813" hidden="1" customWidth="1" outlineLevel="2"/>
    <col min="43" max="43" width="1.140625" style="813" hidden="1" customWidth="1" outlineLevel="2"/>
    <col min="44" max="44" width="7.42578125" style="813" customWidth="1" outlineLevel="1" collapsed="1"/>
    <col min="45" max="45" width="0.85546875" style="813" customWidth="1" outlineLevel="1"/>
    <col min="46" max="64" width="4.85546875" style="813" hidden="1" customWidth="1" outlineLevel="2"/>
    <col min="65" max="66" width="3.5703125" style="813" hidden="1" customWidth="1" outlineLevel="2"/>
    <col min="67" max="67" width="3" style="813" hidden="1" customWidth="1" outlineLevel="2"/>
    <col min="68" max="81" width="3.28515625" style="813" hidden="1" customWidth="1" outlineLevel="2"/>
    <col min="82" max="82" width="1.140625" style="813" hidden="1" customWidth="1" outlineLevel="2"/>
    <col min="83" max="83" width="7.42578125" style="813" customWidth="1" outlineLevel="1" collapsed="1"/>
    <col min="84" max="84" width="0.85546875" style="813" customWidth="1" outlineLevel="1"/>
    <col min="85" max="85" width="7.42578125" style="813" customWidth="1"/>
    <col min="86" max="86" width="0.85546875" style="813" customWidth="1"/>
    <col min="87" max="87" width="7.85546875" style="813" customWidth="1" outlineLevel="2"/>
    <col min="88" max="102" width="8.7109375" style="813" customWidth="1" outlineLevel="2"/>
    <col min="103" max="106" width="7.85546875" style="813" customWidth="1" outlineLevel="2"/>
    <col min="107" max="107" width="6.5703125" style="813" customWidth="1" outlineLevel="2"/>
    <col min="108" max="108" width="4.85546875" style="813" customWidth="1" outlineLevel="2"/>
    <col min="109" max="122" width="3.28515625" style="813" customWidth="1" outlineLevel="2"/>
    <col min="123" max="123" width="1.140625" style="813" customWidth="1" outlineLevel="2"/>
    <col min="124" max="124" width="8.42578125" style="813" customWidth="1" outlineLevel="1"/>
    <col min="125" max="125" width="0.85546875" style="813" customWidth="1" outlineLevel="1"/>
    <col min="126" max="142" width="4.85546875" style="813" customWidth="1" outlineLevel="2"/>
    <col min="143" max="146" width="3.5703125" style="813" customWidth="1" outlineLevel="2"/>
    <col min="147" max="147" width="3" style="813" customWidth="1" outlineLevel="2"/>
    <col min="148" max="161" width="3.28515625" style="813" customWidth="1" outlineLevel="2"/>
    <col min="162" max="162" width="1.140625" style="813" customWidth="1" outlineLevel="2"/>
    <col min="163" max="163" width="7.42578125" style="813" customWidth="1" outlineLevel="1"/>
    <col min="164" max="164" width="0.85546875" style="813" customWidth="1" outlineLevel="1"/>
    <col min="165" max="165" width="7.42578125" style="813" customWidth="1"/>
    <col min="166" max="166" width="0.85546875" style="813" customWidth="1"/>
    <col min="167" max="167" width="4.7109375" style="813" bestFit="1" customWidth="1"/>
    <col min="168" max="168" width="0.85546875" style="813" customWidth="1"/>
    <col min="169" max="16384" width="9.140625" style="813"/>
  </cols>
  <sheetData>
    <row r="1" spans="1:167" ht="15.75" customHeight="1">
      <c r="C1" s="814" t="s">
        <v>1150</v>
      </c>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1161" t="s">
        <v>1215</v>
      </c>
      <c r="AS1" s="815"/>
      <c r="AT1" s="815"/>
      <c r="AU1" s="815"/>
      <c r="AV1" s="815"/>
      <c r="AW1" s="815"/>
      <c r="AX1" s="815"/>
      <c r="AY1" s="815"/>
      <c r="AZ1" s="815"/>
      <c r="BA1" s="815"/>
      <c r="BB1" s="815"/>
      <c r="BC1" s="815"/>
      <c r="BD1" s="815"/>
      <c r="BE1" s="815"/>
      <c r="BF1" s="815"/>
      <c r="BG1" s="815"/>
      <c r="BH1" s="815"/>
      <c r="BI1" s="815"/>
      <c r="BJ1" s="815"/>
      <c r="BK1" s="815"/>
      <c r="BL1" s="815"/>
      <c r="BM1" s="815"/>
      <c r="BN1" s="815"/>
      <c r="BO1" s="815"/>
      <c r="BP1" s="815"/>
      <c r="BQ1" s="815"/>
      <c r="BR1" s="815"/>
      <c r="BS1" s="815"/>
      <c r="BT1" s="815"/>
      <c r="BU1" s="815"/>
      <c r="BV1" s="815"/>
      <c r="BW1" s="815"/>
      <c r="BX1" s="815"/>
      <c r="BY1" s="815"/>
      <c r="BZ1" s="815"/>
      <c r="CA1" s="815"/>
      <c r="CB1" s="815"/>
      <c r="CC1" s="815"/>
      <c r="CD1" s="815"/>
      <c r="CE1" s="1163" t="s">
        <v>1216</v>
      </c>
      <c r="CF1" s="815"/>
      <c r="CG1" s="1164" t="s">
        <v>1217</v>
      </c>
      <c r="CH1" s="815"/>
      <c r="CI1" s="815"/>
      <c r="CJ1" s="815"/>
      <c r="CK1" s="815"/>
      <c r="CL1" s="815"/>
      <c r="CM1" s="815"/>
      <c r="CN1" s="815"/>
      <c r="CO1" s="815"/>
      <c r="CP1" s="815"/>
      <c r="CQ1" s="815"/>
      <c r="CR1" s="815"/>
      <c r="CS1" s="815"/>
      <c r="CT1" s="815"/>
      <c r="CU1" s="815"/>
      <c r="CV1" s="815"/>
      <c r="CW1" s="815"/>
      <c r="CX1" s="815"/>
      <c r="CY1" s="815"/>
      <c r="CZ1" s="815"/>
      <c r="DA1" s="815"/>
      <c r="DB1" s="815"/>
      <c r="DC1" s="815"/>
      <c r="DD1" s="815"/>
      <c r="DE1" s="815"/>
      <c r="DF1" s="815"/>
      <c r="DG1" s="815"/>
      <c r="DH1" s="815"/>
      <c r="DI1" s="815"/>
      <c r="DJ1" s="815"/>
      <c r="DK1" s="815"/>
      <c r="DL1" s="815"/>
      <c r="DM1" s="815"/>
      <c r="DN1" s="815"/>
      <c r="DO1" s="815"/>
      <c r="DP1" s="815"/>
      <c r="DQ1" s="815"/>
      <c r="DR1" s="815"/>
      <c r="DS1" s="815"/>
      <c r="DT1" s="1165" t="s">
        <v>1218</v>
      </c>
      <c r="DU1" s="815"/>
      <c r="DV1" s="815"/>
      <c r="DW1" s="815"/>
      <c r="DX1" s="815"/>
      <c r="DY1" s="815"/>
      <c r="DZ1" s="815"/>
      <c r="EA1" s="815"/>
      <c r="EB1" s="815"/>
      <c r="EC1" s="815"/>
      <c r="ED1" s="815"/>
      <c r="EE1" s="815"/>
      <c r="EF1" s="815"/>
      <c r="EG1" s="815"/>
      <c r="EH1" s="815"/>
      <c r="EI1" s="815"/>
      <c r="EJ1" s="815"/>
      <c r="EK1" s="815"/>
      <c r="EL1" s="815"/>
      <c r="EM1" s="815"/>
      <c r="EN1" s="815"/>
      <c r="EO1" s="815"/>
      <c r="EP1" s="815"/>
      <c r="EQ1" s="815"/>
      <c r="ER1" s="815"/>
      <c r="ES1" s="815"/>
      <c r="ET1" s="815"/>
      <c r="EU1" s="815"/>
      <c r="EV1" s="815"/>
      <c r="EW1" s="815"/>
      <c r="EX1" s="815"/>
      <c r="EY1" s="815"/>
      <c r="EZ1" s="815"/>
      <c r="FA1" s="815"/>
      <c r="FB1" s="815"/>
      <c r="FC1" s="815"/>
      <c r="FD1" s="815"/>
      <c r="FE1" s="815"/>
      <c r="FF1" s="815"/>
      <c r="FG1" s="1166" t="s">
        <v>1219</v>
      </c>
      <c r="FH1" s="815"/>
      <c r="FI1" s="1167" t="s">
        <v>1220</v>
      </c>
    </row>
    <row r="2" spans="1:167" ht="12.75" customHeight="1">
      <c r="C2" s="816" t="s">
        <v>1157</v>
      </c>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1162"/>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1162"/>
      <c r="CF2" s="815"/>
      <c r="CG2" s="1162"/>
      <c r="CH2" s="815"/>
      <c r="CI2" s="815"/>
      <c r="CJ2" s="815"/>
      <c r="CK2" s="815"/>
      <c r="CL2" s="815"/>
      <c r="CM2" s="815"/>
      <c r="CN2" s="815"/>
      <c r="CO2" s="815"/>
      <c r="CP2" s="815"/>
      <c r="CQ2" s="815"/>
      <c r="CR2" s="815"/>
      <c r="CS2" s="815"/>
      <c r="CT2" s="815"/>
      <c r="CU2" s="815"/>
      <c r="CV2" s="815"/>
      <c r="CW2" s="815"/>
      <c r="CX2" s="815"/>
      <c r="CY2" s="815"/>
      <c r="CZ2" s="815"/>
      <c r="DA2" s="815"/>
      <c r="DB2" s="815"/>
      <c r="DC2" s="815"/>
      <c r="DD2" s="815"/>
      <c r="DE2" s="815"/>
      <c r="DF2" s="815"/>
      <c r="DG2" s="815"/>
      <c r="DH2" s="815"/>
      <c r="DI2" s="815"/>
      <c r="DJ2" s="815"/>
      <c r="DK2" s="815"/>
      <c r="DL2" s="815"/>
      <c r="DM2" s="815"/>
      <c r="DN2" s="815"/>
      <c r="DO2" s="815"/>
      <c r="DP2" s="815"/>
      <c r="DQ2" s="815"/>
      <c r="DR2" s="815"/>
      <c r="DS2" s="815"/>
      <c r="DT2" s="1162"/>
      <c r="DU2" s="815"/>
      <c r="DV2" s="815"/>
      <c r="DW2" s="815"/>
      <c r="DX2" s="815"/>
      <c r="DY2" s="815"/>
      <c r="DZ2" s="815"/>
      <c r="EA2" s="815"/>
      <c r="EB2" s="815"/>
      <c r="EC2" s="815"/>
      <c r="ED2" s="815"/>
      <c r="EE2" s="815"/>
      <c r="EF2" s="815"/>
      <c r="EG2" s="815"/>
      <c r="EH2" s="815"/>
      <c r="EI2" s="815"/>
      <c r="EJ2" s="815"/>
      <c r="EK2" s="815"/>
      <c r="EL2" s="815"/>
      <c r="EM2" s="815"/>
      <c r="EN2" s="815"/>
      <c r="EO2" s="815"/>
      <c r="EP2" s="815"/>
      <c r="EQ2" s="815"/>
      <c r="ER2" s="815"/>
      <c r="ES2" s="815"/>
      <c r="ET2" s="815"/>
      <c r="EU2" s="815"/>
      <c r="EV2" s="815"/>
      <c r="EW2" s="815"/>
      <c r="EX2" s="815"/>
      <c r="EY2" s="815"/>
      <c r="EZ2" s="815"/>
      <c r="FA2" s="815"/>
      <c r="FB2" s="815"/>
      <c r="FC2" s="815"/>
      <c r="FD2" s="815"/>
      <c r="FE2" s="815"/>
      <c r="FF2" s="815"/>
      <c r="FG2" s="1162"/>
      <c r="FH2" s="815"/>
      <c r="FI2" s="1162"/>
    </row>
    <row r="3" spans="1:167" ht="5.0999999999999996" customHeight="1">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5"/>
      <c r="AQ3" s="815"/>
      <c r="AR3" s="1162"/>
      <c r="AS3" s="815"/>
      <c r="AT3" s="815"/>
      <c r="AU3" s="815"/>
      <c r="AV3" s="815"/>
      <c r="AW3" s="815"/>
      <c r="AX3" s="815"/>
      <c r="AY3" s="815"/>
      <c r="AZ3" s="815"/>
      <c r="BA3" s="815"/>
      <c r="BB3" s="815"/>
      <c r="BC3" s="815"/>
      <c r="BD3" s="815"/>
      <c r="BE3" s="815"/>
      <c r="BF3" s="815"/>
      <c r="BG3" s="815"/>
      <c r="BH3" s="815"/>
      <c r="BI3" s="815"/>
      <c r="BJ3" s="815"/>
      <c r="BK3" s="815"/>
      <c r="BL3" s="815"/>
      <c r="BM3" s="815"/>
      <c r="BN3" s="815"/>
      <c r="BO3" s="815"/>
      <c r="BP3" s="815"/>
      <c r="BQ3" s="815"/>
      <c r="BR3" s="815"/>
      <c r="BS3" s="815"/>
      <c r="BT3" s="815"/>
      <c r="BU3" s="815"/>
      <c r="BV3" s="815"/>
      <c r="BW3" s="815"/>
      <c r="BX3" s="815"/>
      <c r="BY3" s="815"/>
      <c r="BZ3" s="815"/>
      <c r="CA3" s="815"/>
      <c r="CB3" s="815"/>
      <c r="CC3" s="815"/>
      <c r="CD3" s="815"/>
      <c r="CE3" s="1162"/>
      <c r="CF3" s="815"/>
      <c r="CG3" s="1162"/>
      <c r="CH3" s="815"/>
      <c r="CI3" s="815"/>
      <c r="CJ3" s="815"/>
      <c r="CK3" s="815"/>
      <c r="CL3" s="815"/>
      <c r="CM3" s="815"/>
      <c r="CN3" s="815"/>
      <c r="CO3" s="815"/>
      <c r="CP3" s="815"/>
      <c r="CQ3" s="815"/>
      <c r="CR3" s="815"/>
      <c r="CS3" s="815"/>
      <c r="CT3" s="815"/>
      <c r="CU3" s="815"/>
      <c r="CV3" s="815"/>
      <c r="CW3" s="815"/>
      <c r="CX3" s="815"/>
      <c r="CY3" s="815"/>
      <c r="CZ3" s="815"/>
      <c r="DA3" s="815"/>
      <c r="DB3" s="815"/>
      <c r="DC3" s="815"/>
      <c r="DD3" s="815"/>
      <c r="DE3" s="815"/>
      <c r="DF3" s="815"/>
      <c r="DG3" s="815"/>
      <c r="DH3" s="815"/>
      <c r="DI3" s="815"/>
      <c r="DJ3" s="815"/>
      <c r="DK3" s="815"/>
      <c r="DL3" s="815"/>
      <c r="DM3" s="815"/>
      <c r="DN3" s="815"/>
      <c r="DO3" s="815"/>
      <c r="DP3" s="815"/>
      <c r="DQ3" s="815"/>
      <c r="DR3" s="815"/>
      <c r="DS3" s="815"/>
      <c r="DT3" s="1162"/>
      <c r="DU3" s="815"/>
      <c r="DV3" s="815"/>
      <c r="DW3" s="815"/>
      <c r="DX3" s="815"/>
      <c r="DY3" s="815"/>
      <c r="DZ3" s="815"/>
      <c r="EA3" s="815"/>
      <c r="EB3" s="815"/>
      <c r="EC3" s="815"/>
      <c r="ED3" s="815"/>
      <c r="EE3" s="815"/>
      <c r="EF3" s="815"/>
      <c r="EG3" s="815"/>
      <c r="EH3" s="815"/>
      <c r="EI3" s="815"/>
      <c r="EJ3" s="815"/>
      <c r="EK3" s="815"/>
      <c r="EL3" s="815"/>
      <c r="EM3" s="815"/>
      <c r="EN3" s="815"/>
      <c r="EO3" s="815"/>
      <c r="EP3" s="815"/>
      <c r="EQ3" s="815"/>
      <c r="ER3" s="815"/>
      <c r="ES3" s="815"/>
      <c r="ET3" s="815"/>
      <c r="EU3" s="815"/>
      <c r="EV3" s="815"/>
      <c r="EW3" s="815"/>
      <c r="EX3" s="815"/>
      <c r="EY3" s="815"/>
      <c r="EZ3" s="815"/>
      <c r="FA3" s="815"/>
      <c r="FB3" s="815"/>
      <c r="FC3" s="815"/>
      <c r="FD3" s="815"/>
      <c r="FE3" s="815"/>
      <c r="FF3" s="815"/>
      <c r="FG3" s="1162"/>
      <c r="FH3" s="815"/>
      <c r="FI3" s="1162"/>
    </row>
    <row r="4" spans="1:167" ht="11.25" customHeight="1">
      <c r="A4" s="813" t="s">
        <v>1221</v>
      </c>
      <c r="C4" s="1151" t="s">
        <v>1158</v>
      </c>
      <c r="D4" s="1153" t="s">
        <v>1159</v>
      </c>
      <c r="E4" s="1153" t="s">
        <v>1160</v>
      </c>
      <c r="G4" s="817" t="s">
        <v>1161</v>
      </c>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1"/>
      <c r="AQ4" s="815"/>
      <c r="AR4" s="1162"/>
      <c r="AS4" s="815"/>
      <c r="AT4" s="818" t="s">
        <v>1162</v>
      </c>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3"/>
      <c r="CD4" s="815"/>
      <c r="CE4" s="1162"/>
      <c r="CF4" s="815"/>
      <c r="CG4" s="1162"/>
      <c r="CH4" s="815"/>
      <c r="CI4" s="819" t="s">
        <v>1163</v>
      </c>
      <c r="CJ4" s="820"/>
      <c r="CK4" s="820"/>
      <c r="CL4" s="820"/>
      <c r="CM4" s="820"/>
      <c r="CN4" s="820"/>
      <c r="CO4" s="820"/>
      <c r="CP4" s="820"/>
      <c r="CQ4" s="820"/>
      <c r="CR4" s="820"/>
      <c r="CS4" s="820"/>
      <c r="CT4" s="820"/>
      <c r="CU4" s="820"/>
      <c r="CV4" s="820"/>
      <c r="CW4" s="820"/>
      <c r="CX4" s="820"/>
      <c r="CY4" s="820"/>
      <c r="CZ4" s="820"/>
      <c r="DA4" s="820"/>
      <c r="DB4" s="820"/>
      <c r="DC4" s="820"/>
      <c r="DD4" s="820"/>
      <c r="DE4" s="820"/>
      <c r="DF4" s="820"/>
      <c r="DG4" s="820"/>
      <c r="DH4" s="820"/>
      <c r="DI4" s="820"/>
      <c r="DJ4" s="820"/>
      <c r="DK4" s="820"/>
      <c r="DL4" s="820"/>
      <c r="DM4" s="820"/>
      <c r="DN4" s="820"/>
      <c r="DO4" s="820"/>
      <c r="DP4" s="820"/>
      <c r="DQ4" s="820"/>
      <c r="DR4" s="821"/>
      <c r="DS4" s="815"/>
      <c r="DT4" s="1162"/>
      <c r="DU4" s="815"/>
      <c r="DV4" s="822" t="s">
        <v>1164</v>
      </c>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4"/>
      <c r="FF4" s="815"/>
      <c r="FG4" s="1162"/>
      <c r="FH4" s="815"/>
      <c r="FI4" s="1162"/>
      <c r="FK4" s="1159" t="s">
        <v>1222</v>
      </c>
    </row>
    <row r="5" spans="1:167" ht="35.25" customHeight="1">
      <c r="C5" s="1152"/>
      <c r="D5" s="1154"/>
      <c r="E5" s="1154"/>
      <c r="G5" s="994">
        <v>2015</v>
      </c>
      <c r="H5" s="994">
        <v>2016</v>
      </c>
      <c r="I5" s="994">
        <v>2017</v>
      </c>
      <c r="J5" s="994">
        <v>2018</v>
      </c>
      <c r="K5" s="994">
        <v>2019</v>
      </c>
      <c r="L5" s="994">
        <v>2020</v>
      </c>
      <c r="M5" s="994">
        <v>2021</v>
      </c>
      <c r="N5" s="994">
        <v>2022</v>
      </c>
      <c r="O5" s="994">
        <v>2023</v>
      </c>
      <c r="P5" s="994">
        <v>2024</v>
      </c>
      <c r="Q5" s="994">
        <v>2025</v>
      </c>
      <c r="R5" s="994">
        <v>2026</v>
      </c>
      <c r="S5" s="994">
        <v>2027</v>
      </c>
      <c r="T5" s="994">
        <v>2028</v>
      </c>
      <c r="U5" s="994">
        <v>2029</v>
      </c>
      <c r="V5" s="994">
        <v>2030</v>
      </c>
      <c r="W5" s="994">
        <v>2031</v>
      </c>
      <c r="X5" s="994">
        <v>2032</v>
      </c>
      <c r="Y5" s="994">
        <v>2033</v>
      </c>
      <c r="Z5" s="994">
        <v>2034</v>
      </c>
      <c r="AA5" s="994">
        <v>2035</v>
      </c>
      <c r="AB5" s="994">
        <v>2036</v>
      </c>
      <c r="AC5" s="994">
        <v>2037</v>
      </c>
      <c r="AD5" s="994">
        <v>2038</v>
      </c>
      <c r="AE5" s="994">
        <v>2039</v>
      </c>
      <c r="AF5" s="994">
        <v>2040</v>
      </c>
      <c r="AG5" s="994">
        <v>2041</v>
      </c>
      <c r="AH5" s="994">
        <v>2042</v>
      </c>
      <c r="AI5" s="994">
        <v>2043</v>
      </c>
      <c r="AJ5" s="994">
        <v>2044</v>
      </c>
      <c r="AK5" s="994">
        <v>2045</v>
      </c>
      <c r="AL5" s="994">
        <v>2046</v>
      </c>
      <c r="AM5" s="994">
        <v>2047</v>
      </c>
      <c r="AN5" s="994">
        <v>2048</v>
      </c>
      <c r="AO5" s="994">
        <v>2049</v>
      </c>
      <c r="AP5" s="994">
        <v>2050</v>
      </c>
      <c r="AQ5" s="815"/>
      <c r="AR5" s="1162"/>
      <c r="AS5" s="815"/>
      <c r="AT5" s="995">
        <v>2015</v>
      </c>
      <c r="AU5" s="995">
        <v>2016</v>
      </c>
      <c r="AV5" s="995">
        <v>2017</v>
      </c>
      <c r="AW5" s="995">
        <v>2018</v>
      </c>
      <c r="AX5" s="995">
        <v>2019</v>
      </c>
      <c r="AY5" s="995">
        <v>2020</v>
      </c>
      <c r="AZ5" s="995">
        <v>2021</v>
      </c>
      <c r="BA5" s="995">
        <v>2022</v>
      </c>
      <c r="BB5" s="995">
        <v>2023</v>
      </c>
      <c r="BC5" s="995">
        <v>2024</v>
      </c>
      <c r="BD5" s="995">
        <v>2025</v>
      </c>
      <c r="BE5" s="995">
        <v>2026</v>
      </c>
      <c r="BF5" s="995">
        <v>2027</v>
      </c>
      <c r="BG5" s="995">
        <v>2028</v>
      </c>
      <c r="BH5" s="995">
        <v>2029</v>
      </c>
      <c r="BI5" s="995">
        <v>2030</v>
      </c>
      <c r="BJ5" s="995">
        <v>2031</v>
      </c>
      <c r="BK5" s="995">
        <v>2032</v>
      </c>
      <c r="BL5" s="995">
        <v>2033</v>
      </c>
      <c r="BM5" s="995">
        <v>2034</v>
      </c>
      <c r="BN5" s="995">
        <v>2035</v>
      </c>
      <c r="BO5" s="995">
        <v>2036</v>
      </c>
      <c r="BP5" s="995">
        <v>2037</v>
      </c>
      <c r="BQ5" s="995">
        <v>2038</v>
      </c>
      <c r="BR5" s="995">
        <v>2039</v>
      </c>
      <c r="BS5" s="995">
        <v>2040</v>
      </c>
      <c r="BT5" s="995">
        <v>2041</v>
      </c>
      <c r="BU5" s="995">
        <v>2042</v>
      </c>
      <c r="BV5" s="995">
        <v>2043</v>
      </c>
      <c r="BW5" s="995">
        <v>2044</v>
      </c>
      <c r="BX5" s="995">
        <v>2045</v>
      </c>
      <c r="BY5" s="995">
        <v>2046</v>
      </c>
      <c r="BZ5" s="995">
        <v>2047</v>
      </c>
      <c r="CA5" s="995">
        <v>2048</v>
      </c>
      <c r="CB5" s="995">
        <v>2049</v>
      </c>
      <c r="CC5" s="995">
        <v>2050</v>
      </c>
      <c r="CD5" s="815"/>
      <c r="CE5" s="1162"/>
      <c r="CF5" s="815"/>
      <c r="CG5" s="1162"/>
      <c r="CH5" s="815"/>
      <c r="CI5" s="996">
        <v>2015</v>
      </c>
      <c r="CJ5" s="996">
        <v>2016</v>
      </c>
      <c r="CK5" s="996">
        <v>2017</v>
      </c>
      <c r="CL5" s="996">
        <v>2018</v>
      </c>
      <c r="CM5" s="996">
        <v>2019</v>
      </c>
      <c r="CN5" s="996">
        <v>2020</v>
      </c>
      <c r="CO5" s="996">
        <v>2021</v>
      </c>
      <c r="CP5" s="996">
        <v>2022</v>
      </c>
      <c r="CQ5" s="996">
        <v>2023</v>
      </c>
      <c r="CR5" s="996">
        <v>2024</v>
      </c>
      <c r="CS5" s="996">
        <v>2025</v>
      </c>
      <c r="CT5" s="996">
        <v>2026</v>
      </c>
      <c r="CU5" s="996">
        <v>2027</v>
      </c>
      <c r="CV5" s="996">
        <v>2028</v>
      </c>
      <c r="CW5" s="996">
        <v>2029</v>
      </c>
      <c r="CX5" s="996">
        <v>2030</v>
      </c>
      <c r="CY5" s="996">
        <v>2031</v>
      </c>
      <c r="CZ5" s="996">
        <v>2032</v>
      </c>
      <c r="DA5" s="996">
        <v>2033</v>
      </c>
      <c r="DB5" s="996">
        <v>2034</v>
      </c>
      <c r="DC5" s="996">
        <v>2035</v>
      </c>
      <c r="DD5" s="996">
        <v>2036</v>
      </c>
      <c r="DE5" s="996">
        <v>2037</v>
      </c>
      <c r="DF5" s="996">
        <v>2038</v>
      </c>
      <c r="DG5" s="996">
        <v>2039</v>
      </c>
      <c r="DH5" s="996">
        <v>2040</v>
      </c>
      <c r="DI5" s="996">
        <v>2041</v>
      </c>
      <c r="DJ5" s="996">
        <v>2042</v>
      </c>
      <c r="DK5" s="996">
        <v>2043</v>
      </c>
      <c r="DL5" s="996">
        <v>2044</v>
      </c>
      <c r="DM5" s="996">
        <v>2045</v>
      </c>
      <c r="DN5" s="996">
        <v>2046</v>
      </c>
      <c r="DO5" s="996">
        <v>2047</v>
      </c>
      <c r="DP5" s="996">
        <v>2048</v>
      </c>
      <c r="DQ5" s="996">
        <v>2049</v>
      </c>
      <c r="DR5" s="996">
        <v>2050</v>
      </c>
      <c r="DS5" s="815"/>
      <c r="DT5" s="1162"/>
      <c r="DU5" s="815"/>
      <c r="DV5" s="997">
        <v>2015</v>
      </c>
      <c r="DW5" s="997">
        <v>2016</v>
      </c>
      <c r="DX5" s="997">
        <v>2017</v>
      </c>
      <c r="DY5" s="997">
        <v>2018</v>
      </c>
      <c r="DZ5" s="997">
        <v>2019</v>
      </c>
      <c r="EA5" s="997">
        <v>2020</v>
      </c>
      <c r="EB5" s="997">
        <v>2021</v>
      </c>
      <c r="EC5" s="997">
        <v>2022</v>
      </c>
      <c r="ED5" s="997">
        <v>2023</v>
      </c>
      <c r="EE5" s="997">
        <v>2024</v>
      </c>
      <c r="EF5" s="997">
        <v>2025</v>
      </c>
      <c r="EG5" s="997">
        <v>2026</v>
      </c>
      <c r="EH5" s="997">
        <v>2027</v>
      </c>
      <c r="EI5" s="997">
        <v>2028</v>
      </c>
      <c r="EJ5" s="997">
        <v>2029</v>
      </c>
      <c r="EK5" s="997">
        <v>2030</v>
      </c>
      <c r="EL5" s="997">
        <v>2031</v>
      </c>
      <c r="EM5" s="997">
        <v>2032</v>
      </c>
      <c r="EN5" s="997">
        <v>2033</v>
      </c>
      <c r="EO5" s="997">
        <v>2034</v>
      </c>
      <c r="EP5" s="997">
        <v>2035</v>
      </c>
      <c r="EQ5" s="997">
        <v>2036</v>
      </c>
      <c r="ER5" s="997">
        <v>2037</v>
      </c>
      <c r="ES5" s="997">
        <v>2038</v>
      </c>
      <c r="ET5" s="997">
        <v>2039</v>
      </c>
      <c r="EU5" s="997">
        <v>2040</v>
      </c>
      <c r="EV5" s="997">
        <v>2041</v>
      </c>
      <c r="EW5" s="997">
        <v>2042</v>
      </c>
      <c r="EX5" s="997">
        <v>2043</v>
      </c>
      <c r="EY5" s="997">
        <v>2044</v>
      </c>
      <c r="EZ5" s="997">
        <v>2045</v>
      </c>
      <c r="FA5" s="997">
        <v>2046</v>
      </c>
      <c r="FB5" s="997">
        <v>2047</v>
      </c>
      <c r="FC5" s="997">
        <v>2048</v>
      </c>
      <c r="FD5" s="997">
        <v>2049</v>
      </c>
      <c r="FE5" s="997">
        <v>2050</v>
      </c>
      <c r="FF5" s="815"/>
      <c r="FG5" s="1162"/>
      <c r="FH5" s="815"/>
      <c r="FI5" s="1162"/>
      <c r="FK5" s="1160"/>
    </row>
    <row r="6" spans="1:167" ht="5.0999999999999996" customHeight="1">
      <c r="G6" s="815"/>
      <c r="H6" s="815"/>
      <c r="I6" s="815"/>
      <c r="J6" s="815"/>
      <c r="K6" s="815"/>
      <c r="L6" s="815"/>
      <c r="M6" s="815"/>
      <c r="N6" s="815"/>
      <c r="O6" s="815"/>
      <c r="P6" s="815"/>
      <c r="Q6" s="815"/>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998"/>
      <c r="AS6" s="815"/>
      <c r="AT6" s="815"/>
      <c r="AU6" s="815"/>
      <c r="AV6" s="815"/>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999"/>
      <c r="CF6" s="815"/>
      <c r="CG6" s="1000"/>
      <c r="CH6" s="815"/>
      <c r="CI6" s="815"/>
      <c r="CJ6" s="815"/>
      <c r="CK6" s="815"/>
      <c r="CL6" s="815"/>
      <c r="CM6" s="815"/>
      <c r="CN6" s="815"/>
      <c r="CO6" s="815"/>
      <c r="CP6" s="815"/>
      <c r="CQ6" s="815"/>
      <c r="CR6" s="815"/>
      <c r="CS6" s="815"/>
      <c r="CT6" s="815"/>
      <c r="CU6" s="815"/>
      <c r="CV6" s="815"/>
      <c r="CW6" s="815"/>
      <c r="CX6" s="815"/>
      <c r="CY6" s="815"/>
      <c r="CZ6" s="815"/>
      <c r="DA6" s="815"/>
      <c r="DB6" s="815"/>
      <c r="DC6" s="815"/>
      <c r="DD6" s="815"/>
      <c r="DE6" s="815"/>
      <c r="DF6" s="815"/>
      <c r="DG6" s="815"/>
      <c r="DH6" s="815"/>
      <c r="DI6" s="815"/>
      <c r="DJ6" s="815"/>
      <c r="DK6" s="815"/>
      <c r="DL6" s="815"/>
      <c r="DM6" s="815"/>
      <c r="DN6" s="815"/>
      <c r="DO6" s="815"/>
      <c r="DP6" s="815"/>
      <c r="DQ6" s="815"/>
      <c r="DR6" s="815"/>
      <c r="DS6" s="815"/>
      <c r="DT6" s="1001"/>
      <c r="DU6" s="815"/>
      <c r="DV6" s="815"/>
      <c r="DW6" s="815"/>
      <c r="DX6" s="815"/>
      <c r="DY6" s="815"/>
      <c r="DZ6" s="815"/>
      <c r="EA6" s="815"/>
      <c r="EB6" s="815"/>
      <c r="EC6" s="815"/>
      <c r="ED6" s="815"/>
      <c r="EE6" s="815"/>
      <c r="EF6" s="815"/>
      <c r="EG6" s="815"/>
      <c r="EH6" s="815"/>
      <c r="EI6" s="815"/>
      <c r="EJ6" s="815"/>
      <c r="EK6" s="815"/>
      <c r="EL6" s="815"/>
      <c r="EM6" s="815"/>
      <c r="EN6" s="815"/>
      <c r="EO6" s="815"/>
      <c r="EP6" s="815"/>
      <c r="EQ6" s="815"/>
      <c r="ER6" s="815"/>
      <c r="ES6" s="815"/>
      <c r="ET6" s="815"/>
      <c r="EU6" s="815"/>
      <c r="EV6" s="815"/>
      <c r="EW6" s="815"/>
      <c r="EX6" s="815"/>
      <c r="EY6" s="815"/>
      <c r="EZ6" s="815"/>
      <c r="FA6" s="815"/>
      <c r="FB6" s="815"/>
      <c r="FC6" s="815"/>
      <c r="FD6" s="815"/>
      <c r="FE6" s="815"/>
      <c r="FF6" s="815"/>
      <c r="FG6" s="1002"/>
      <c r="FH6" s="815"/>
      <c r="FI6" s="1003"/>
    </row>
    <row r="7" spans="1:167" outlineLevel="1">
      <c r="C7" s="1004" t="s">
        <v>1223</v>
      </c>
      <c r="D7" s="1005"/>
      <c r="E7" s="1005"/>
      <c r="G7" s="1006"/>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007"/>
      <c r="AG7" s="1007"/>
      <c r="AH7" s="1007"/>
      <c r="AI7" s="1007"/>
      <c r="AJ7" s="1007"/>
      <c r="AK7" s="1007"/>
      <c r="AL7" s="1007"/>
      <c r="AM7" s="1007"/>
      <c r="AN7" s="1007"/>
      <c r="AO7" s="1007"/>
      <c r="AP7" s="1008"/>
      <c r="AQ7" s="815"/>
      <c r="AR7" s="998"/>
      <c r="AS7" s="815"/>
      <c r="AT7" s="1006"/>
      <c r="AU7" s="1007"/>
      <c r="AV7" s="1007"/>
      <c r="AW7" s="1007"/>
      <c r="AX7" s="1007"/>
      <c r="AY7" s="1007"/>
      <c r="AZ7" s="1007"/>
      <c r="BA7" s="1007"/>
      <c r="BB7" s="1007"/>
      <c r="BC7" s="1007"/>
      <c r="BD7" s="1007"/>
      <c r="BE7" s="1007"/>
      <c r="BF7" s="1007"/>
      <c r="BG7" s="1007"/>
      <c r="BH7" s="1007"/>
      <c r="BI7" s="1007"/>
      <c r="BJ7" s="1007"/>
      <c r="BK7" s="1007"/>
      <c r="BL7" s="1007"/>
      <c r="BM7" s="1007"/>
      <c r="BN7" s="1007"/>
      <c r="BO7" s="1007"/>
      <c r="BP7" s="1007"/>
      <c r="BQ7" s="1007"/>
      <c r="BR7" s="1007"/>
      <c r="BS7" s="1007"/>
      <c r="BT7" s="1007"/>
      <c r="BU7" s="1007"/>
      <c r="BV7" s="1007"/>
      <c r="BW7" s="1007"/>
      <c r="BX7" s="1007"/>
      <c r="BY7" s="1007"/>
      <c r="BZ7" s="1007"/>
      <c r="CA7" s="1007"/>
      <c r="CB7" s="1007"/>
      <c r="CC7" s="1008"/>
      <c r="CD7" s="815"/>
      <c r="CE7" s="1009"/>
      <c r="CF7" s="815"/>
      <c r="CG7" s="1010"/>
      <c r="CH7" s="815"/>
      <c r="CI7" s="1006"/>
      <c r="CJ7" s="1007"/>
      <c r="CK7" s="1007"/>
      <c r="CL7" s="1007"/>
      <c r="CM7" s="1007"/>
      <c r="CN7" s="1007"/>
      <c r="CO7" s="1007"/>
      <c r="CP7" s="1007"/>
      <c r="CQ7" s="1007"/>
      <c r="CR7" s="1007"/>
      <c r="CS7" s="1007"/>
      <c r="CT7" s="1007"/>
      <c r="CU7" s="1007"/>
      <c r="CV7" s="1007"/>
      <c r="CW7" s="1007"/>
      <c r="CX7" s="1007"/>
      <c r="CY7" s="1007"/>
      <c r="CZ7" s="1007"/>
      <c r="DA7" s="1007"/>
      <c r="DB7" s="1007"/>
      <c r="DC7" s="1007"/>
      <c r="DD7" s="1007"/>
      <c r="DE7" s="1007"/>
      <c r="DF7" s="1007"/>
      <c r="DG7" s="1007"/>
      <c r="DH7" s="1007"/>
      <c r="DI7" s="1007"/>
      <c r="DJ7" s="1007"/>
      <c r="DK7" s="1007"/>
      <c r="DL7" s="1007"/>
      <c r="DM7" s="1007"/>
      <c r="DN7" s="1007"/>
      <c r="DO7" s="1007"/>
      <c r="DP7" s="1007"/>
      <c r="DQ7" s="1007"/>
      <c r="DR7" s="1008"/>
      <c r="DS7" s="815"/>
      <c r="DT7" s="1011"/>
      <c r="DU7" s="815"/>
      <c r="DV7" s="1006"/>
      <c r="DW7" s="1007"/>
      <c r="DX7" s="1007"/>
      <c r="DY7" s="1007"/>
      <c r="DZ7" s="1007"/>
      <c r="EA7" s="1007"/>
      <c r="EB7" s="1007"/>
      <c r="EC7" s="1007"/>
      <c r="ED7" s="1007"/>
      <c r="EE7" s="1007"/>
      <c r="EF7" s="1007"/>
      <c r="EG7" s="1007"/>
      <c r="EH7" s="1007"/>
      <c r="EI7" s="1007"/>
      <c r="EJ7" s="1007"/>
      <c r="EK7" s="1007"/>
      <c r="EL7" s="1007"/>
      <c r="EM7" s="1007"/>
      <c r="EN7" s="1007"/>
      <c r="EO7" s="1007"/>
      <c r="EP7" s="1007"/>
      <c r="EQ7" s="1007"/>
      <c r="ER7" s="1007"/>
      <c r="ES7" s="1007"/>
      <c r="ET7" s="1007"/>
      <c r="EU7" s="1007"/>
      <c r="EV7" s="1007"/>
      <c r="EW7" s="1007"/>
      <c r="EX7" s="1007"/>
      <c r="EY7" s="1007"/>
      <c r="EZ7" s="1007"/>
      <c r="FA7" s="1007"/>
      <c r="FB7" s="1007"/>
      <c r="FC7" s="1007"/>
      <c r="FD7" s="1007"/>
      <c r="FE7" s="1008"/>
      <c r="FF7" s="815"/>
      <c r="FG7" s="1012"/>
      <c r="FH7" s="815"/>
      <c r="FI7" s="1013"/>
      <c r="FK7" s="1014"/>
    </row>
    <row r="8" spans="1:167" outlineLevel="1">
      <c r="A8" s="813" t="str">
        <f>C8&amp;D8</f>
        <v>1Save on Energy Coupon Program</v>
      </c>
      <c r="C8" s="835">
        <v>1</v>
      </c>
      <c r="D8" s="1015" t="s">
        <v>113</v>
      </c>
      <c r="E8" s="1015">
        <v>2015</v>
      </c>
      <c r="G8" s="1016">
        <v>89561</v>
      </c>
      <c r="H8" s="877">
        <v>88680</v>
      </c>
      <c r="I8" s="876">
        <v>88680</v>
      </c>
      <c r="J8" s="877">
        <v>88680</v>
      </c>
      <c r="K8" s="876">
        <v>88680</v>
      </c>
      <c r="L8" s="877">
        <v>88680</v>
      </c>
      <c r="M8" s="876">
        <v>88680</v>
      </c>
      <c r="N8" s="877">
        <v>88641</v>
      </c>
      <c r="O8" s="876">
        <v>88641</v>
      </c>
      <c r="P8" s="877">
        <v>88641</v>
      </c>
      <c r="Q8" s="876">
        <v>82306</v>
      </c>
      <c r="R8" s="877">
        <v>82022</v>
      </c>
      <c r="S8" s="876">
        <v>82022</v>
      </c>
      <c r="T8" s="877">
        <v>81084</v>
      </c>
      <c r="U8" s="876">
        <v>81084</v>
      </c>
      <c r="V8" s="877">
        <v>80974</v>
      </c>
      <c r="W8" s="876">
        <v>28621</v>
      </c>
      <c r="X8" s="877">
        <v>28621</v>
      </c>
      <c r="Y8" s="876">
        <v>28621</v>
      </c>
      <c r="Z8" s="877">
        <v>28621</v>
      </c>
      <c r="AA8" s="876">
        <v>0</v>
      </c>
      <c r="AB8" s="877">
        <v>0</v>
      </c>
      <c r="AC8" s="876">
        <v>0</v>
      </c>
      <c r="AD8" s="877">
        <v>0</v>
      </c>
      <c r="AE8" s="876">
        <v>0</v>
      </c>
      <c r="AF8" s="877">
        <v>0</v>
      </c>
      <c r="AG8" s="876">
        <v>0</v>
      </c>
      <c r="AH8" s="877">
        <v>0</v>
      </c>
      <c r="AI8" s="876">
        <v>0</v>
      </c>
      <c r="AJ8" s="877">
        <v>0</v>
      </c>
      <c r="AK8" s="876">
        <v>0</v>
      </c>
      <c r="AL8" s="877">
        <v>0</v>
      </c>
      <c r="AM8" s="876">
        <v>0</v>
      </c>
      <c r="AN8" s="877">
        <v>0</v>
      </c>
      <c r="AO8" s="876">
        <v>0</v>
      </c>
      <c r="AP8" s="1017">
        <v>0</v>
      </c>
      <c r="AQ8" s="815"/>
      <c r="AR8" s="998"/>
      <c r="AS8" s="815"/>
      <c r="AT8" s="1016">
        <v>6</v>
      </c>
      <c r="AU8" s="877">
        <v>6</v>
      </c>
      <c r="AV8" s="876">
        <v>6</v>
      </c>
      <c r="AW8" s="877">
        <v>6</v>
      </c>
      <c r="AX8" s="876">
        <v>6</v>
      </c>
      <c r="AY8" s="877">
        <v>6</v>
      </c>
      <c r="AZ8" s="876">
        <v>6</v>
      </c>
      <c r="BA8" s="877">
        <v>6</v>
      </c>
      <c r="BB8" s="876">
        <v>6</v>
      </c>
      <c r="BC8" s="877">
        <v>6</v>
      </c>
      <c r="BD8" s="876">
        <v>5</v>
      </c>
      <c r="BE8" s="877">
        <v>5</v>
      </c>
      <c r="BF8" s="876">
        <v>5</v>
      </c>
      <c r="BG8" s="877">
        <v>5</v>
      </c>
      <c r="BH8" s="876">
        <v>5</v>
      </c>
      <c r="BI8" s="877">
        <v>5</v>
      </c>
      <c r="BJ8" s="876">
        <v>2</v>
      </c>
      <c r="BK8" s="877">
        <v>2</v>
      </c>
      <c r="BL8" s="876">
        <v>2</v>
      </c>
      <c r="BM8" s="877">
        <v>2</v>
      </c>
      <c r="BN8" s="876">
        <v>0</v>
      </c>
      <c r="BO8" s="877">
        <v>0</v>
      </c>
      <c r="BP8" s="876">
        <v>0</v>
      </c>
      <c r="BQ8" s="877">
        <v>0</v>
      </c>
      <c r="BR8" s="876">
        <v>0</v>
      </c>
      <c r="BS8" s="877">
        <v>0</v>
      </c>
      <c r="BT8" s="876">
        <v>0</v>
      </c>
      <c r="BU8" s="877">
        <v>0</v>
      </c>
      <c r="BV8" s="876">
        <v>0</v>
      </c>
      <c r="BW8" s="877">
        <v>0</v>
      </c>
      <c r="BX8" s="876">
        <v>0</v>
      </c>
      <c r="BY8" s="877">
        <v>0</v>
      </c>
      <c r="BZ8" s="876">
        <v>0</v>
      </c>
      <c r="CA8" s="877">
        <v>0</v>
      </c>
      <c r="CB8" s="876">
        <v>0</v>
      </c>
      <c r="CC8" s="1017">
        <v>0</v>
      </c>
      <c r="CD8" s="815"/>
      <c r="CE8" s="1009"/>
      <c r="CF8" s="815"/>
      <c r="CG8" s="1010"/>
      <c r="CH8" s="815"/>
      <c r="CI8" s="1016"/>
      <c r="CJ8" s="877"/>
      <c r="CK8" s="876">
        <v>154373</v>
      </c>
      <c r="CL8" s="877">
        <v>154373</v>
      </c>
      <c r="CM8" s="876">
        <v>154373</v>
      </c>
      <c r="CN8" s="877">
        <v>154373</v>
      </c>
      <c r="CO8" s="876">
        <v>154373</v>
      </c>
      <c r="CP8" s="877">
        <v>154306</v>
      </c>
      <c r="CQ8" s="876">
        <v>154306</v>
      </c>
      <c r="CR8" s="877">
        <v>154306</v>
      </c>
      <c r="CS8" s="876">
        <v>143277</v>
      </c>
      <c r="CT8" s="877">
        <v>142784</v>
      </c>
      <c r="CU8" s="876">
        <v>142784</v>
      </c>
      <c r="CV8" s="877">
        <v>141151</v>
      </c>
      <c r="CW8" s="876">
        <v>141151</v>
      </c>
      <c r="CX8" s="877">
        <v>140959</v>
      </c>
      <c r="CY8" s="876">
        <v>49823</v>
      </c>
      <c r="CZ8" s="877">
        <v>49823</v>
      </c>
      <c r="DA8" s="876">
        <v>49823</v>
      </c>
      <c r="DB8" s="877">
        <v>49823</v>
      </c>
      <c r="DC8" s="876">
        <v>0</v>
      </c>
      <c r="DD8" s="877">
        <v>0</v>
      </c>
      <c r="DE8" s="876">
        <v>0</v>
      </c>
      <c r="DF8" s="877">
        <v>0</v>
      </c>
      <c r="DG8" s="876">
        <v>0</v>
      </c>
      <c r="DH8" s="877">
        <v>0</v>
      </c>
      <c r="DI8" s="876">
        <v>0</v>
      </c>
      <c r="DJ8" s="877">
        <v>0</v>
      </c>
      <c r="DK8" s="876">
        <v>0</v>
      </c>
      <c r="DL8" s="877">
        <v>0</v>
      </c>
      <c r="DM8" s="876">
        <v>0</v>
      </c>
      <c r="DN8" s="877">
        <v>0</v>
      </c>
      <c r="DO8" s="876">
        <v>0</v>
      </c>
      <c r="DP8" s="877">
        <v>0</v>
      </c>
      <c r="DQ8" s="876">
        <v>0</v>
      </c>
      <c r="DR8" s="1017">
        <v>0</v>
      </c>
      <c r="DS8" s="815"/>
      <c r="DT8" s="1011"/>
      <c r="DU8" s="815"/>
      <c r="DV8" s="1016"/>
      <c r="DW8" s="877"/>
      <c r="DX8" s="876">
        <v>10</v>
      </c>
      <c r="DY8" s="877">
        <v>10</v>
      </c>
      <c r="DZ8" s="876">
        <v>10</v>
      </c>
      <c r="EA8" s="877">
        <v>10</v>
      </c>
      <c r="EB8" s="876">
        <v>10</v>
      </c>
      <c r="EC8" s="877">
        <v>10</v>
      </c>
      <c r="ED8" s="876">
        <v>10</v>
      </c>
      <c r="EE8" s="877">
        <v>10</v>
      </c>
      <c r="EF8" s="876">
        <v>9</v>
      </c>
      <c r="EG8" s="877">
        <v>9</v>
      </c>
      <c r="EH8" s="876">
        <v>9</v>
      </c>
      <c r="EI8" s="877">
        <v>9</v>
      </c>
      <c r="EJ8" s="876">
        <v>9</v>
      </c>
      <c r="EK8" s="877">
        <v>9</v>
      </c>
      <c r="EL8" s="876">
        <v>3</v>
      </c>
      <c r="EM8" s="877">
        <v>3</v>
      </c>
      <c r="EN8" s="876">
        <v>3</v>
      </c>
      <c r="EO8" s="877">
        <v>3</v>
      </c>
      <c r="EP8" s="876">
        <v>0</v>
      </c>
      <c r="EQ8" s="877">
        <v>0</v>
      </c>
      <c r="ER8" s="876">
        <v>0</v>
      </c>
      <c r="ES8" s="877">
        <v>0</v>
      </c>
      <c r="ET8" s="876">
        <v>0</v>
      </c>
      <c r="EU8" s="877">
        <v>0</v>
      </c>
      <c r="EV8" s="876">
        <v>0</v>
      </c>
      <c r="EW8" s="877">
        <v>0</v>
      </c>
      <c r="EX8" s="876">
        <v>0</v>
      </c>
      <c r="EY8" s="877">
        <v>0</v>
      </c>
      <c r="EZ8" s="876">
        <v>0</v>
      </c>
      <c r="FA8" s="877">
        <v>0</v>
      </c>
      <c r="FB8" s="876">
        <v>0</v>
      </c>
      <c r="FC8" s="877">
        <v>0</v>
      </c>
      <c r="FD8" s="876">
        <v>0</v>
      </c>
      <c r="FE8" s="1017">
        <v>0</v>
      </c>
      <c r="FF8" s="815"/>
      <c r="FG8" s="1012"/>
      <c r="FH8" s="815"/>
      <c r="FI8" s="1013"/>
      <c r="FK8" s="1018" t="b">
        <v>0</v>
      </c>
    </row>
    <row r="9" spans="1:167" outlineLevel="1">
      <c r="A9" s="813" t="str">
        <f t="shared" ref="A9:A72" si="0">C9&amp;D9</f>
        <v>2Save on Energy Instant Discount Program</v>
      </c>
      <c r="C9" s="842">
        <v>2</v>
      </c>
      <c r="D9" s="1019" t="s">
        <v>1224</v>
      </c>
      <c r="E9" s="1019">
        <v>2015</v>
      </c>
      <c r="G9" s="1020">
        <v>0</v>
      </c>
      <c r="H9" s="865">
        <v>0</v>
      </c>
      <c r="I9" s="864">
        <v>0</v>
      </c>
      <c r="J9" s="865">
        <v>0</v>
      </c>
      <c r="K9" s="864">
        <v>0</v>
      </c>
      <c r="L9" s="865">
        <v>0</v>
      </c>
      <c r="M9" s="864">
        <v>0</v>
      </c>
      <c r="N9" s="865">
        <v>0</v>
      </c>
      <c r="O9" s="864">
        <v>0</v>
      </c>
      <c r="P9" s="865">
        <v>0</v>
      </c>
      <c r="Q9" s="864">
        <v>0</v>
      </c>
      <c r="R9" s="865">
        <v>0</v>
      </c>
      <c r="S9" s="864">
        <v>0</v>
      </c>
      <c r="T9" s="865">
        <v>0</v>
      </c>
      <c r="U9" s="864">
        <v>0</v>
      </c>
      <c r="V9" s="865">
        <v>0</v>
      </c>
      <c r="W9" s="864">
        <v>0</v>
      </c>
      <c r="X9" s="865">
        <v>0</v>
      </c>
      <c r="Y9" s="864">
        <v>0</v>
      </c>
      <c r="Z9" s="865">
        <v>0</v>
      </c>
      <c r="AA9" s="864">
        <v>0</v>
      </c>
      <c r="AB9" s="865">
        <v>0</v>
      </c>
      <c r="AC9" s="864">
        <v>0</v>
      </c>
      <c r="AD9" s="865">
        <v>0</v>
      </c>
      <c r="AE9" s="864">
        <v>0</v>
      </c>
      <c r="AF9" s="865">
        <v>0</v>
      </c>
      <c r="AG9" s="864">
        <v>0</v>
      </c>
      <c r="AH9" s="865">
        <v>0</v>
      </c>
      <c r="AI9" s="864">
        <v>0</v>
      </c>
      <c r="AJ9" s="865">
        <v>0</v>
      </c>
      <c r="AK9" s="864">
        <v>0</v>
      </c>
      <c r="AL9" s="865">
        <v>0</v>
      </c>
      <c r="AM9" s="864">
        <v>0</v>
      </c>
      <c r="AN9" s="865">
        <v>0</v>
      </c>
      <c r="AO9" s="864">
        <v>0</v>
      </c>
      <c r="AP9" s="1021">
        <v>0</v>
      </c>
      <c r="AQ9" s="815"/>
      <c r="AR9" s="998"/>
      <c r="AS9" s="815"/>
      <c r="AT9" s="1020">
        <v>0</v>
      </c>
      <c r="AU9" s="865">
        <v>0</v>
      </c>
      <c r="AV9" s="864">
        <v>0</v>
      </c>
      <c r="AW9" s="865">
        <v>0</v>
      </c>
      <c r="AX9" s="864">
        <v>0</v>
      </c>
      <c r="AY9" s="865">
        <v>0</v>
      </c>
      <c r="AZ9" s="864">
        <v>0</v>
      </c>
      <c r="BA9" s="865">
        <v>0</v>
      </c>
      <c r="BB9" s="864">
        <v>0</v>
      </c>
      <c r="BC9" s="865">
        <v>0</v>
      </c>
      <c r="BD9" s="864">
        <v>0</v>
      </c>
      <c r="BE9" s="865">
        <v>0</v>
      </c>
      <c r="BF9" s="864">
        <v>0</v>
      </c>
      <c r="BG9" s="865">
        <v>0</v>
      </c>
      <c r="BH9" s="864">
        <v>0</v>
      </c>
      <c r="BI9" s="865">
        <v>0</v>
      </c>
      <c r="BJ9" s="864">
        <v>0</v>
      </c>
      <c r="BK9" s="865">
        <v>0</v>
      </c>
      <c r="BL9" s="864">
        <v>0</v>
      </c>
      <c r="BM9" s="865">
        <v>0</v>
      </c>
      <c r="BN9" s="864">
        <v>0</v>
      </c>
      <c r="BO9" s="865">
        <v>0</v>
      </c>
      <c r="BP9" s="864">
        <v>0</v>
      </c>
      <c r="BQ9" s="865">
        <v>0</v>
      </c>
      <c r="BR9" s="864">
        <v>0</v>
      </c>
      <c r="BS9" s="865">
        <v>0</v>
      </c>
      <c r="BT9" s="864">
        <v>0</v>
      </c>
      <c r="BU9" s="865">
        <v>0</v>
      </c>
      <c r="BV9" s="864">
        <v>0</v>
      </c>
      <c r="BW9" s="865">
        <v>0</v>
      </c>
      <c r="BX9" s="864">
        <v>0</v>
      </c>
      <c r="BY9" s="865">
        <v>0</v>
      </c>
      <c r="BZ9" s="864">
        <v>0</v>
      </c>
      <c r="CA9" s="865">
        <v>0</v>
      </c>
      <c r="CB9" s="864">
        <v>0</v>
      </c>
      <c r="CC9" s="1021">
        <v>0</v>
      </c>
      <c r="CD9" s="815"/>
      <c r="CE9" s="1009"/>
      <c r="CF9" s="815"/>
      <c r="CG9" s="1010"/>
      <c r="CH9" s="815"/>
      <c r="CI9" s="1020"/>
      <c r="CJ9" s="865"/>
      <c r="CK9" s="864">
        <v>0</v>
      </c>
      <c r="CL9" s="865">
        <v>0</v>
      </c>
      <c r="CM9" s="864">
        <v>0</v>
      </c>
      <c r="CN9" s="865">
        <v>0</v>
      </c>
      <c r="CO9" s="864">
        <v>0</v>
      </c>
      <c r="CP9" s="865">
        <v>0</v>
      </c>
      <c r="CQ9" s="864">
        <v>0</v>
      </c>
      <c r="CR9" s="865">
        <v>0</v>
      </c>
      <c r="CS9" s="864">
        <v>0</v>
      </c>
      <c r="CT9" s="865">
        <v>0</v>
      </c>
      <c r="CU9" s="864">
        <v>0</v>
      </c>
      <c r="CV9" s="865">
        <v>0</v>
      </c>
      <c r="CW9" s="864">
        <v>0</v>
      </c>
      <c r="CX9" s="865">
        <v>0</v>
      </c>
      <c r="CY9" s="864">
        <v>0</v>
      </c>
      <c r="CZ9" s="865">
        <v>0</v>
      </c>
      <c r="DA9" s="864">
        <v>0</v>
      </c>
      <c r="DB9" s="865">
        <v>0</v>
      </c>
      <c r="DC9" s="864">
        <v>0</v>
      </c>
      <c r="DD9" s="865">
        <v>0</v>
      </c>
      <c r="DE9" s="864">
        <v>0</v>
      </c>
      <c r="DF9" s="865">
        <v>0</v>
      </c>
      <c r="DG9" s="864">
        <v>0</v>
      </c>
      <c r="DH9" s="865">
        <v>0</v>
      </c>
      <c r="DI9" s="864">
        <v>0</v>
      </c>
      <c r="DJ9" s="865">
        <v>0</v>
      </c>
      <c r="DK9" s="864">
        <v>0</v>
      </c>
      <c r="DL9" s="865">
        <v>0</v>
      </c>
      <c r="DM9" s="864">
        <v>0</v>
      </c>
      <c r="DN9" s="865">
        <v>0</v>
      </c>
      <c r="DO9" s="864">
        <v>0</v>
      </c>
      <c r="DP9" s="865">
        <v>0</v>
      </c>
      <c r="DQ9" s="864">
        <v>0</v>
      </c>
      <c r="DR9" s="1021">
        <v>0</v>
      </c>
      <c r="DS9" s="815"/>
      <c r="DT9" s="1011"/>
      <c r="DU9" s="815"/>
      <c r="DV9" s="1020"/>
      <c r="DW9" s="865"/>
      <c r="DX9" s="864">
        <v>0</v>
      </c>
      <c r="DY9" s="865">
        <v>0</v>
      </c>
      <c r="DZ9" s="864">
        <v>0</v>
      </c>
      <c r="EA9" s="865">
        <v>0</v>
      </c>
      <c r="EB9" s="864">
        <v>0</v>
      </c>
      <c r="EC9" s="865">
        <v>0</v>
      </c>
      <c r="ED9" s="864">
        <v>0</v>
      </c>
      <c r="EE9" s="865">
        <v>0</v>
      </c>
      <c r="EF9" s="864">
        <v>0</v>
      </c>
      <c r="EG9" s="865">
        <v>0</v>
      </c>
      <c r="EH9" s="864">
        <v>0</v>
      </c>
      <c r="EI9" s="865">
        <v>0</v>
      </c>
      <c r="EJ9" s="864">
        <v>0</v>
      </c>
      <c r="EK9" s="865">
        <v>0</v>
      </c>
      <c r="EL9" s="864">
        <v>0</v>
      </c>
      <c r="EM9" s="865">
        <v>0</v>
      </c>
      <c r="EN9" s="864">
        <v>0</v>
      </c>
      <c r="EO9" s="865">
        <v>0</v>
      </c>
      <c r="EP9" s="864">
        <v>0</v>
      </c>
      <c r="EQ9" s="865">
        <v>0</v>
      </c>
      <c r="ER9" s="864">
        <v>0</v>
      </c>
      <c r="ES9" s="865">
        <v>0</v>
      </c>
      <c r="ET9" s="864">
        <v>0</v>
      </c>
      <c r="EU9" s="865">
        <v>0</v>
      </c>
      <c r="EV9" s="864">
        <v>0</v>
      </c>
      <c r="EW9" s="865">
        <v>0</v>
      </c>
      <c r="EX9" s="864">
        <v>0</v>
      </c>
      <c r="EY9" s="865">
        <v>0</v>
      </c>
      <c r="EZ9" s="864">
        <v>0</v>
      </c>
      <c r="FA9" s="865">
        <v>0</v>
      </c>
      <c r="FB9" s="864">
        <v>0</v>
      </c>
      <c r="FC9" s="865">
        <v>0</v>
      </c>
      <c r="FD9" s="864">
        <v>0</v>
      </c>
      <c r="FE9" s="1021">
        <v>0</v>
      </c>
      <c r="FF9" s="815"/>
      <c r="FG9" s="1012"/>
      <c r="FH9" s="815"/>
      <c r="FI9" s="1013"/>
      <c r="FK9" s="1022" t="b">
        <v>1</v>
      </c>
    </row>
    <row r="10" spans="1:167" outlineLevel="1">
      <c r="A10" s="813" t="str">
        <f t="shared" si="0"/>
        <v>3Save on Energy Heating &amp; Cooling Program</v>
      </c>
      <c r="C10" s="849">
        <v>3</v>
      </c>
      <c r="D10" s="1023" t="s">
        <v>1166</v>
      </c>
      <c r="E10" s="1023">
        <v>2015</v>
      </c>
      <c r="G10" s="1024">
        <v>96086</v>
      </c>
      <c r="H10" s="854">
        <v>96086</v>
      </c>
      <c r="I10" s="853">
        <v>96086</v>
      </c>
      <c r="J10" s="854">
        <v>96086</v>
      </c>
      <c r="K10" s="853">
        <v>96086</v>
      </c>
      <c r="L10" s="854">
        <v>96086</v>
      </c>
      <c r="M10" s="853">
        <v>96086</v>
      </c>
      <c r="N10" s="854">
        <v>96086</v>
      </c>
      <c r="O10" s="853">
        <v>96086</v>
      </c>
      <c r="P10" s="854">
        <v>96086</v>
      </c>
      <c r="Q10" s="853">
        <v>96086</v>
      </c>
      <c r="R10" s="854">
        <v>96086</v>
      </c>
      <c r="S10" s="853">
        <v>96086</v>
      </c>
      <c r="T10" s="854">
        <v>96086</v>
      </c>
      <c r="U10" s="853">
        <v>96086</v>
      </c>
      <c r="V10" s="854">
        <v>96086</v>
      </c>
      <c r="W10" s="853">
        <v>96086</v>
      </c>
      <c r="X10" s="854">
        <v>96086</v>
      </c>
      <c r="Y10" s="853">
        <v>94263</v>
      </c>
      <c r="Z10" s="854">
        <v>0</v>
      </c>
      <c r="AA10" s="853">
        <v>0</v>
      </c>
      <c r="AB10" s="854">
        <v>0</v>
      </c>
      <c r="AC10" s="853">
        <v>0</v>
      </c>
      <c r="AD10" s="854">
        <v>0</v>
      </c>
      <c r="AE10" s="853">
        <v>0</v>
      </c>
      <c r="AF10" s="854">
        <v>0</v>
      </c>
      <c r="AG10" s="853">
        <v>0</v>
      </c>
      <c r="AH10" s="854">
        <v>0</v>
      </c>
      <c r="AI10" s="853">
        <v>0</v>
      </c>
      <c r="AJ10" s="854">
        <v>0</v>
      </c>
      <c r="AK10" s="853">
        <v>0</v>
      </c>
      <c r="AL10" s="854">
        <v>0</v>
      </c>
      <c r="AM10" s="853">
        <v>0</v>
      </c>
      <c r="AN10" s="854">
        <v>0</v>
      </c>
      <c r="AO10" s="853">
        <v>0</v>
      </c>
      <c r="AP10" s="1025">
        <v>0</v>
      </c>
      <c r="AQ10" s="815"/>
      <c r="AR10" s="998"/>
      <c r="AS10" s="815"/>
      <c r="AT10" s="1024">
        <v>49</v>
      </c>
      <c r="AU10" s="854">
        <v>49</v>
      </c>
      <c r="AV10" s="853">
        <v>49</v>
      </c>
      <c r="AW10" s="854">
        <v>49</v>
      </c>
      <c r="AX10" s="853">
        <v>49</v>
      </c>
      <c r="AY10" s="854">
        <v>49</v>
      </c>
      <c r="AZ10" s="853">
        <v>49</v>
      </c>
      <c r="BA10" s="854">
        <v>49</v>
      </c>
      <c r="BB10" s="853">
        <v>49</v>
      </c>
      <c r="BC10" s="854">
        <v>49</v>
      </c>
      <c r="BD10" s="853">
        <v>49</v>
      </c>
      <c r="BE10" s="854">
        <v>49</v>
      </c>
      <c r="BF10" s="853">
        <v>49</v>
      </c>
      <c r="BG10" s="854">
        <v>49</v>
      </c>
      <c r="BH10" s="853">
        <v>49</v>
      </c>
      <c r="BI10" s="854">
        <v>49</v>
      </c>
      <c r="BJ10" s="853">
        <v>49</v>
      </c>
      <c r="BK10" s="854">
        <v>49</v>
      </c>
      <c r="BL10" s="853">
        <v>47</v>
      </c>
      <c r="BM10" s="854">
        <v>0</v>
      </c>
      <c r="BN10" s="853">
        <v>0</v>
      </c>
      <c r="BO10" s="854">
        <v>0</v>
      </c>
      <c r="BP10" s="853">
        <v>0</v>
      </c>
      <c r="BQ10" s="854">
        <v>0</v>
      </c>
      <c r="BR10" s="853">
        <v>0</v>
      </c>
      <c r="BS10" s="854">
        <v>0</v>
      </c>
      <c r="BT10" s="853">
        <v>0</v>
      </c>
      <c r="BU10" s="854">
        <v>0</v>
      </c>
      <c r="BV10" s="853">
        <v>0</v>
      </c>
      <c r="BW10" s="854">
        <v>0</v>
      </c>
      <c r="BX10" s="853">
        <v>0</v>
      </c>
      <c r="BY10" s="854">
        <v>0</v>
      </c>
      <c r="BZ10" s="853">
        <v>0</v>
      </c>
      <c r="CA10" s="854">
        <v>0</v>
      </c>
      <c r="CB10" s="853">
        <v>0</v>
      </c>
      <c r="CC10" s="1025">
        <v>0</v>
      </c>
      <c r="CD10" s="815"/>
      <c r="CE10" s="1009"/>
      <c r="CF10" s="815"/>
      <c r="CG10" s="1010"/>
      <c r="CH10" s="815"/>
      <c r="CI10" s="1024"/>
      <c r="CJ10" s="854"/>
      <c r="CK10" s="853">
        <v>53511</v>
      </c>
      <c r="CL10" s="854">
        <v>53511</v>
      </c>
      <c r="CM10" s="853">
        <v>53511</v>
      </c>
      <c r="CN10" s="854">
        <v>53511</v>
      </c>
      <c r="CO10" s="853">
        <v>53511</v>
      </c>
      <c r="CP10" s="854">
        <v>53511</v>
      </c>
      <c r="CQ10" s="853">
        <v>53511</v>
      </c>
      <c r="CR10" s="854">
        <v>53511</v>
      </c>
      <c r="CS10" s="853">
        <v>53511</v>
      </c>
      <c r="CT10" s="854">
        <v>53511</v>
      </c>
      <c r="CU10" s="853">
        <v>53511</v>
      </c>
      <c r="CV10" s="854">
        <v>53511</v>
      </c>
      <c r="CW10" s="853">
        <v>53511</v>
      </c>
      <c r="CX10" s="854">
        <v>53511</v>
      </c>
      <c r="CY10" s="853">
        <v>53511</v>
      </c>
      <c r="CZ10" s="854">
        <v>53511</v>
      </c>
      <c r="DA10" s="853">
        <v>52496</v>
      </c>
      <c r="DB10" s="854">
        <v>0</v>
      </c>
      <c r="DC10" s="853">
        <v>0</v>
      </c>
      <c r="DD10" s="854">
        <v>0</v>
      </c>
      <c r="DE10" s="853">
        <v>0</v>
      </c>
      <c r="DF10" s="854">
        <v>0</v>
      </c>
      <c r="DG10" s="853">
        <v>0</v>
      </c>
      <c r="DH10" s="854">
        <v>0</v>
      </c>
      <c r="DI10" s="853">
        <v>0</v>
      </c>
      <c r="DJ10" s="854">
        <v>0</v>
      </c>
      <c r="DK10" s="853">
        <v>0</v>
      </c>
      <c r="DL10" s="854">
        <v>0</v>
      </c>
      <c r="DM10" s="853">
        <v>0</v>
      </c>
      <c r="DN10" s="854">
        <v>0</v>
      </c>
      <c r="DO10" s="853">
        <v>0</v>
      </c>
      <c r="DP10" s="854">
        <v>0</v>
      </c>
      <c r="DQ10" s="853">
        <v>0</v>
      </c>
      <c r="DR10" s="1025">
        <v>0</v>
      </c>
      <c r="DS10" s="815"/>
      <c r="DT10" s="1011"/>
      <c r="DU10" s="815"/>
      <c r="DV10" s="1024"/>
      <c r="DW10" s="854"/>
      <c r="DX10" s="853">
        <v>27</v>
      </c>
      <c r="DY10" s="854">
        <v>27</v>
      </c>
      <c r="DZ10" s="853">
        <v>27</v>
      </c>
      <c r="EA10" s="854">
        <v>27</v>
      </c>
      <c r="EB10" s="853">
        <v>27</v>
      </c>
      <c r="EC10" s="854">
        <v>27</v>
      </c>
      <c r="ED10" s="853">
        <v>27</v>
      </c>
      <c r="EE10" s="854">
        <v>27</v>
      </c>
      <c r="EF10" s="853">
        <v>27</v>
      </c>
      <c r="EG10" s="854">
        <v>27</v>
      </c>
      <c r="EH10" s="853">
        <v>27</v>
      </c>
      <c r="EI10" s="854">
        <v>27</v>
      </c>
      <c r="EJ10" s="853">
        <v>27</v>
      </c>
      <c r="EK10" s="854">
        <v>27</v>
      </c>
      <c r="EL10" s="853">
        <v>27</v>
      </c>
      <c r="EM10" s="854">
        <v>27</v>
      </c>
      <c r="EN10" s="853">
        <v>26</v>
      </c>
      <c r="EO10" s="854">
        <v>0</v>
      </c>
      <c r="EP10" s="853">
        <v>0</v>
      </c>
      <c r="EQ10" s="854">
        <v>0</v>
      </c>
      <c r="ER10" s="853">
        <v>0</v>
      </c>
      <c r="ES10" s="854">
        <v>0</v>
      </c>
      <c r="ET10" s="853">
        <v>0</v>
      </c>
      <c r="EU10" s="854">
        <v>0</v>
      </c>
      <c r="EV10" s="853">
        <v>0</v>
      </c>
      <c r="EW10" s="854">
        <v>0</v>
      </c>
      <c r="EX10" s="853">
        <v>0</v>
      </c>
      <c r="EY10" s="854">
        <v>0</v>
      </c>
      <c r="EZ10" s="853">
        <v>0</v>
      </c>
      <c r="FA10" s="854">
        <v>0</v>
      </c>
      <c r="FB10" s="853">
        <v>0</v>
      </c>
      <c r="FC10" s="854">
        <v>0</v>
      </c>
      <c r="FD10" s="853">
        <v>0</v>
      </c>
      <c r="FE10" s="1025">
        <v>0</v>
      </c>
      <c r="FF10" s="815"/>
      <c r="FG10" s="1012"/>
      <c r="FH10" s="815"/>
      <c r="FI10" s="1013"/>
      <c r="FK10" s="1026" t="b">
        <v>0</v>
      </c>
    </row>
    <row r="11" spans="1:167" outlineLevel="1">
      <c r="A11" s="813" t="str">
        <f t="shared" si="0"/>
        <v>4Save on Energy New Construction Program</v>
      </c>
      <c r="C11" s="842">
        <v>4</v>
      </c>
      <c r="D11" s="1019" t="s">
        <v>115</v>
      </c>
      <c r="E11" s="1019">
        <v>2015</v>
      </c>
      <c r="G11" s="1020">
        <v>0</v>
      </c>
      <c r="H11" s="865">
        <v>0</v>
      </c>
      <c r="I11" s="864">
        <v>0</v>
      </c>
      <c r="J11" s="865">
        <v>0</v>
      </c>
      <c r="K11" s="864">
        <v>0</v>
      </c>
      <c r="L11" s="865">
        <v>0</v>
      </c>
      <c r="M11" s="864">
        <v>0</v>
      </c>
      <c r="N11" s="865">
        <v>0</v>
      </c>
      <c r="O11" s="864">
        <v>0</v>
      </c>
      <c r="P11" s="865">
        <v>0</v>
      </c>
      <c r="Q11" s="864">
        <v>0</v>
      </c>
      <c r="R11" s="865">
        <v>0</v>
      </c>
      <c r="S11" s="864">
        <v>0</v>
      </c>
      <c r="T11" s="865">
        <v>0</v>
      </c>
      <c r="U11" s="864">
        <v>0</v>
      </c>
      <c r="V11" s="865">
        <v>0</v>
      </c>
      <c r="W11" s="864">
        <v>0</v>
      </c>
      <c r="X11" s="865">
        <v>0</v>
      </c>
      <c r="Y11" s="864">
        <v>0</v>
      </c>
      <c r="Z11" s="865">
        <v>0</v>
      </c>
      <c r="AA11" s="864">
        <v>0</v>
      </c>
      <c r="AB11" s="865">
        <v>0</v>
      </c>
      <c r="AC11" s="864">
        <v>0</v>
      </c>
      <c r="AD11" s="865">
        <v>0</v>
      </c>
      <c r="AE11" s="864">
        <v>0</v>
      </c>
      <c r="AF11" s="865">
        <v>0</v>
      </c>
      <c r="AG11" s="864">
        <v>0</v>
      </c>
      <c r="AH11" s="865">
        <v>0</v>
      </c>
      <c r="AI11" s="864">
        <v>0</v>
      </c>
      <c r="AJ11" s="865">
        <v>0</v>
      </c>
      <c r="AK11" s="864">
        <v>0</v>
      </c>
      <c r="AL11" s="865">
        <v>0</v>
      </c>
      <c r="AM11" s="864">
        <v>0</v>
      </c>
      <c r="AN11" s="865">
        <v>0</v>
      </c>
      <c r="AO11" s="864">
        <v>0</v>
      </c>
      <c r="AP11" s="1021">
        <v>0</v>
      </c>
      <c r="AQ11" s="815"/>
      <c r="AR11" s="998"/>
      <c r="AS11" s="815"/>
      <c r="AT11" s="1020">
        <v>0</v>
      </c>
      <c r="AU11" s="865">
        <v>0</v>
      </c>
      <c r="AV11" s="864">
        <v>0</v>
      </c>
      <c r="AW11" s="865">
        <v>0</v>
      </c>
      <c r="AX11" s="864">
        <v>0</v>
      </c>
      <c r="AY11" s="865">
        <v>0</v>
      </c>
      <c r="AZ11" s="864">
        <v>0</v>
      </c>
      <c r="BA11" s="865">
        <v>0</v>
      </c>
      <c r="BB11" s="864">
        <v>0</v>
      </c>
      <c r="BC11" s="865">
        <v>0</v>
      </c>
      <c r="BD11" s="864">
        <v>0</v>
      </c>
      <c r="BE11" s="865">
        <v>0</v>
      </c>
      <c r="BF11" s="864">
        <v>0</v>
      </c>
      <c r="BG11" s="865">
        <v>0</v>
      </c>
      <c r="BH11" s="864">
        <v>0</v>
      </c>
      <c r="BI11" s="865">
        <v>0</v>
      </c>
      <c r="BJ11" s="864">
        <v>0</v>
      </c>
      <c r="BK11" s="865">
        <v>0</v>
      </c>
      <c r="BL11" s="864">
        <v>0</v>
      </c>
      <c r="BM11" s="865">
        <v>0</v>
      </c>
      <c r="BN11" s="864">
        <v>0</v>
      </c>
      <c r="BO11" s="865">
        <v>0</v>
      </c>
      <c r="BP11" s="864">
        <v>0</v>
      </c>
      <c r="BQ11" s="865">
        <v>0</v>
      </c>
      <c r="BR11" s="864">
        <v>0</v>
      </c>
      <c r="BS11" s="865">
        <v>0</v>
      </c>
      <c r="BT11" s="864">
        <v>0</v>
      </c>
      <c r="BU11" s="865">
        <v>0</v>
      </c>
      <c r="BV11" s="864">
        <v>0</v>
      </c>
      <c r="BW11" s="865">
        <v>0</v>
      </c>
      <c r="BX11" s="864">
        <v>0</v>
      </c>
      <c r="BY11" s="865">
        <v>0</v>
      </c>
      <c r="BZ11" s="864">
        <v>0</v>
      </c>
      <c r="CA11" s="865">
        <v>0</v>
      </c>
      <c r="CB11" s="864">
        <v>0</v>
      </c>
      <c r="CC11" s="1021">
        <v>0</v>
      </c>
      <c r="CD11" s="815"/>
      <c r="CE11" s="1009"/>
      <c r="CF11" s="815"/>
      <c r="CG11" s="1010"/>
      <c r="CH11" s="815"/>
      <c r="CI11" s="1020"/>
      <c r="CJ11" s="865"/>
      <c r="CK11" s="864">
        <v>0</v>
      </c>
      <c r="CL11" s="865">
        <v>0</v>
      </c>
      <c r="CM11" s="864">
        <v>0</v>
      </c>
      <c r="CN11" s="865">
        <v>0</v>
      </c>
      <c r="CO11" s="864">
        <v>0</v>
      </c>
      <c r="CP11" s="865">
        <v>0</v>
      </c>
      <c r="CQ11" s="864">
        <v>0</v>
      </c>
      <c r="CR11" s="865">
        <v>0</v>
      </c>
      <c r="CS11" s="864">
        <v>0</v>
      </c>
      <c r="CT11" s="865">
        <v>0</v>
      </c>
      <c r="CU11" s="864">
        <v>0</v>
      </c>
      <c r="CV11" s="865">
        <v>0</v>
      </c>
      <c r="CW11" s="864">
        <v>0</v>
      </c>
      <c r="CX11" s="865">
        <v>0</v>
      </c>
      <c r="CY11" s="864">
        <v>0</v>
      </c>
      <c r="CZ11" s="865">
        <v>0</v>
      </c>
      <c r="DA11" s="864">
        <v>0</v>
      </c>
      <c r="DB11" s="865">
        <v>0</v>
      </c>
      <c r="DC11" s="864">
        <v>0</v>
      </c>
      <c r="DD11" s="865">
        <v>0</v>
      </c>
      <c r="DE11" s="864">
        <v>0</v>
      </c>
      <c r="DF11" s="865">
        <v>0</v>
      </c>
      <c r="DG11" s="864">
        <v>0</v>
      </c>
      <c r="DH11" s="865">
        <v>0</v>
      </c>
      <c r="DI11" s="864">
        <v>0</v>
      </c>
      <c r="DJ11" s="865">
        <v>0</v>
      </c>
      <c r="DK11" s="864">
        <v>0</v>
      </c>
      <c r="DL11" s="865">
        <v>0</v>
      </c>
      <c r="DM11" s="864">
        <v>0</v>
      </c>
      <c r="DN11" s="865">
        <v>0</v>
      </c>
      <c r="DO11" s="864">
        <v>0</v>
      </c>
      <c r="DP11" s="865">
        <v>0</v>
      </c>
      <c r="DQ11" s="864">
        <v>0</v>
      </c>
      <c r="DR11" s="1021">
        <v>0</v>
      </c>
      <c r="DS11" s="815"/>
      <c r="DT11" s="1011"/>
      <c r="DU11" s="815"/>
      <c r="DV11" s="1020"/>
      <c r="DW11" s="865"/>
      <c r="DX11" s="864">
        <v>0</v>
      </c>
      <c r="DY11" s="865">
        <v>0</v>
      </c>
      <c r="DZ11" s="864">
        <v>0</v>
      </c>
      <c r="EA11" s="865">
        <v>0</v>
      </c>
      <c r="EB11" s="864">
        <v>0</v>
      </c>
      <c r="EC11" s="865">
        <v>0</v>
      </c>
      <c r="ED11" s="864">
        <v>0</v>
      </c>
      <c r="EE11" s="865">
        <v>0</v>
      </c>
      <c r="EF11" s="864">
        <v>0</v>
      </c>
      <c r="EG11" s="865">
        <v>0</v>
      </c>
      <c r="EH11" s="864">
        <v>0</v>
      </c>
      <c r="EI11" s="865">
        <v>0</v>
      </c>
      <c r="EJ11" s="864">
        <v>0</v>
      </c>
      <c r="EK11" s="865">
        <v>0</v>
      </c>
      <c r="EL11" s="864">
        <v>0</v>
      </c>
      <c r="EM11" s="865">
        <v>0</v>
      </c>
      <c r="EN11" s="864">
        <v>0</v>
      </c>
      <c r="EO11" s="865">
        <v>0</v>
      </c>
      <c r="EP11" s="864">
        <v>0</v>
      </c>
      <c r="EQ11" s="865">
        <v>0</v>
      </c>
      <c r="ER11" s="864">
        <v>0</v>
      </c>
      <c r="ES11" s="865">
        <v>0</v>
      </c>
      <c r="ET11" s="864">
        <v>0</v>
      </c>
      <c r="EU11" s="865">
        <v>0</v>
      </c>
      <c r="EV11" s="864">
        <v>0</v>
      </c>
      <c r="EW11" s="865">
        <v>0</v>
      </c>
      <c r="EX11" s="864">
        <v>0</v>
      </c>
      <c r="EY11" s="865">
        <v>0</v>
      </c>
      <c r="EZ11" s="864">
        <v>0</v>
      </c>
      <c r="FA11" s="865">
        <v>0</v>
      </c>
      <c r="FB11" s="864">
        <v>0</v>
      </c>
      <c r="FC11" s="865">
        <v>0</v>
      </c>
      <c r="FD11" s="864">
        <v>0</v>
      </c>
      <c r="FE11" s="1021">
        <v>0</v>
      </c>
      <c r="FF11" s="815"/>
      <c r="FG11" s="1012"/>
      <c r="FH11" s="815"/>
      <c r="FI11" s="1013"/>
      <c r="FK11" s="1022" t="b">
        <v>1</v>
      </c>
    </row>
    <row r="12" spans="1:167" outlineLevel="1">
      <c r="A12" s="813" t="str">
        <f t="shared" si="0"/>
        <v>5Save on Energy Home Assistance Program</v>
      </c>
      <c r="C12" s="907">
        <v>5</v>
      </c>
      <c r="D12" s="1027" t="s">
        <v>116</v>
      </c>
      <c r="E12" s="1027">
        <v>2015</v>
      </c>
      <c r="G12" s="1028">
        <v>0</v>
      </c>
      <c r="H12" s="912">
        <v>0</v>
      </c>
      <c r="I12" s="911">
        <v>0</v>
      </c>
      <c r="J12" s="912">
        <v>0</v>
      </c>
      <c r="K12" s="911">
        <v>0</v>
      </c>
      <c r="L12" s="912">
        <v>0</v>
      </c>
      <c r="M12" s="911">
        <v>0</v>
      </c>
      <c r="N12" s="912">
        <v>0</v>
      </c>
      <c r="O12" s="911">
        <v>0</v>
      </c>
      <c r="P12" s="912">
        <v>0</v>
      </c>
      <c r="Q12" s="911">
        <v>0</v>
      </c>
      <c r="R12" s="912">
        <v>0</v>
      </c>
      <c r="S12" s="911">
        <v>0</v>
      </c>
      <c r="T12" s="912">
        <v>0</v>
      </c>
      <c r="U12" s="911">
        <v>0</v>
      </c>
      <c r="V12" s="912">
        <v>0</v>
      </c>
      <c r="W12" s="911">
        <v>0</v>
      </c>
      <c r="X12" s="912">
        <v>0</v>
      </c>
      <c r="Y12" s="911">
        <v>0</v>
      </c>
      <c r="Z12" s="912">
        <v>0</v>
      </c>
      <c r="AA12" s="911">
        <v>0</v>
      </c>
      <c r="AB12" s="912">
        <v>0</v>
      </c>
      <c r="AC12" s="911">
        <v>0</v>
      </c>
      <c r="AD12" s="912">
        <v>0</v>
      </c>
      <c r="AE12" s="911">
        <v>0</v>
      </c>
      <c r="AF12" s="912">
        <v>0</v>
      </c>
      <c r="AG12" s="911">
        <v>0</v>
      </c>
      <c r="AH12" s="912">
        <v>0</v>
      </c>
      <c r="AI12" s="911">
        <v>0</v>
      </c>
      <c r="AJ12" s="912">
        <v>0</v>
      </c>
      <c r="AK12" s="911">
        <v>0</v>
      </c>
      <c r="AL12" s="912">
        <v>0</v>
      </c>
      <c r="AM12" s="911">
        <v>0</v>
      </c>
      <c r="AN12" s="912">
        <v>0</v>
      </c>
      <c r="AO12" s="911">
        <v>0</v>
      </c>
      <c r="AP12" s="1029">
        <v>0</v>
      </c>
      <c r="AQ12" s="815"/>
      <c r="AR12" s="998"/>
      <c r="AS12" s="815"/>
      <c r="AT12" s="1028">
        <v>0</v>
      </c>
      <c r="AU12" s="912">
        <v>0</v>
      </c>
      <c r="AV12" s="911">
        <v>0</v>
      </c>
      <c r="AW12" s="912">
        <v>0</v>
      </c>
      <c r="AX12" s="911">
        <v>0</v>
      </c>
      <c r="AY12" s="912">
        <v>0</v>
      </c>
      <c r="AZ12" s="911">
        <v>0</v>
      </c>
      <c r="BA12" s="912">
        <v>0</v>
      </c>
      <c r="BB12" s="911">
        <v>0</v>
      </c>
      <c r="BC12" s="912">
        <v>0</v>
      </c>
      <c r="BD12" s="911">
        <v>0</v>
      </c>
      <c r="BE12" s="912">
        <v>0</v>
      </c>
      <c r="BF12" s="911">
        <v>0</v>
      </c>
      <c r="BG12" s="912">
        <v>0</v>
      </c>
      <c r="BH12" s="911">
        <v>0</v>
      </c>
      <c r="BI12" s="912">
        <v>0</v>
      </c>
      <c r="BJ12" s="911">
        <v>0</v>
      </c>
      <c r="BK12" s="912">
        <v>0</v>
      </c>
      <c r="BL12" s="911">
        <v>0</v>
      </c>
      <c r="BM12" s="912">
        <v>0</v>
      </c>
      <c r="BN12" s="911">
        <v>0</v>
      </c>
      <c r="BO12" s="912">
        <v>0</v>
      </c>
      <c r="BP12" s="911">
        <v>0</v>
      </c>
      <c r="BQ12" s="912">
        <v>0</v>
      </c>
      <c r="BR12" s="911">
        <v>0</v>
      </c>
      <c r="BS12" s="912">
        <v>0</v>
      </c>
      <c r="BT12" s="911">
        <v>0</v>
      </c>
      <c r="BU12" s="912">
        <v>0</v>
      </c>
      <c r="BV12" s="911">
        <v>0</v>
      </c>
      <c r="BW12" s="912">
        <v>0</v>
      </c>
      <c r="BX12" s="911">
        <v>0</v>
      </c>
      <c r="BY12" s="912">
        <v>0</v>
      </c>
      <c r="BZ12" s="911">
        <v>0</v>
      </c>
      <c r="CA12" s="912">
        <v>0</v>
      </c>
      <c r="CB12" s="911">
        <v>0</v>
      </c>
      <c r="CC12" s="1029">
        <v>0</v>
      </c>
      <c r="CD12" s="815"/>
      <c r="CE12" s="1009"/>
      <c r="CF12" s="815"/>
      <c r="CG12" s="1010"/>
      <c r="CH12" s="815"/>
      <c r="CI12" s="1028"/>
      <c r="CJ12" s="912"/>
      <c r="CK12" s="911">
        <v>0</v>
      </c>
      <c r="CL12" s="912">
        <v>0</v>
      </c>
      <c r="CM12" s="911">
        <v>0</v>
      </c>
      <c r="CN12" s="912">
        <v>0</v>
      </c>
      <c r="CO12" s="911">
        <v>0</v>
      </c>
      <c r="CP12" s="912">
        <v>0</v>
      </c>
      <c r="CQ12" s="911">
        <v>0</v>
      </c>
      <c r="CR12" s="912">
        <v>0</v>
      </c>
      <c r="CS12" s="911">
        <v>0</v>
      </c>
      <c r="CT12" s="912">
        <v>0</v>
      </c>
      <c r="CU12" s="911">
        <v>0</v>
      </c>
      <c r="CV12" s="912">
        <v>0</v>
      </c>
      <c r="CW12" s="911">
        <v>0</v>
      </c>
      <c r="CX12" s="912">
        <v>0</v>
      </c>
      <c r="CY12" s="911">
        <v>0</v>
      </c>
      <c r="CZ12" s="912">
        <v>0</v>
      </c>
      <c r="DA12" s="911">
        <v>0</v>
      </c>
      <c r="DB12" s="912">
        <v>0</v>
      </c>
      <c r="DC12" s="911">
        <v>0</v>
      </c>
      <c r="DD12" s="912">
        <v>0</v>
      </c>
      <c r="DE12" s="911">
        <v>0</v>
      </c>
      <c r="DF12" s="912">
        <v>0</v>
      </c>
      <c r="DG12" s="911">
        <v>0</v>
      </c>
      <c r="DH12" s="912">
        <v>0</v>
      </c>
      <c r="DI12" s="911">
        <v>0</v>
      </c>
      <c r="DJ12" s="912">
        <v>0</v>
      </c>
      <c r="DK12" s="911">
        <v>0</v>
      </c>
      <c r="DL12" s="912">
        <v>0</v>
      </c>
      <c r="DM12" s="911">
        <v>0</v>
      </c>
      <c r="DN12" s="912">
        <v>0</v>
      </c>
      <c r="DO12" s="911">
        <v>0</v>
      </c>
      <c r="DP12" s="912">
        <v>0</v>
      </c>
      <c r="DQ12" s="911">
        <v>0</v>
      </c>
      <c r="DR12" s="1029">
        <v>0</v>
      </c>
      <c r="DS12" s="815"/>
      <c r="DT12" s="1011"/>
      <c r="DU12" s="815"/>
      <c r="DV12" s="1028"/>
      <c r="DW12" s="912"/>
      <c r="DX12" s="911">
        <v>0</v>
      </c>
      <c r="DY12" s="912">
        <v>0</v>
      </c>
      <c r="DZ12" s="911">
        <v>0</v>
      </c>
      <c r="EA12" s="912">
        <v>0</v>
      </c>
      <c r="EB12" s="911">
        <v>0</v>
      </c>
      <c r="EC12" s="912">
        <v>0</v>
      </c>
      <c r="ED12" s="911">
        <v>0</v>
      </c>
      <c r="EE12" s="912">
        <v>0</v>
      </c>
      <c r="EF12" s="911">
        <v>0</v>
      </c>
      <c r="EG12" s="912">
        <v>0</v>
      </c>
      <c r="EH12" s="911">
        <v>0</v>
      </c>
      <c r="EI12" s="912">
        <v>0</v>
      </c>
      <c r="EJ12" s="911">
        <v>0</v>
      </c>
      <c r="EK12" s="912">
        <v>0</v>
      </c>
      <c r="EL12" s="911">
        <v>0</v>
      </c>
      <c r="EM12" s="912">
        <v>0</v>
      </c>
      <c r="EN12" s="911">
        <v>0</v>
      </c>
      <c r="EO12" s="912">
        <v>0</v>
      </c>
      <c r="EP12" s="911">
        <v>0</v>
      </c>
      <c r="EQ12" s="912">
        <v>0</v>
      </c>
      <c r="ER12" s="911">
        <v>0</v>
      </c>
      <c r="ES12" s="912">
        <v>0</v>
      </c>
      <c r="ET12" s="911">
        <v>0</v>
      </c>
      <c r="EU12" s="912">
        <v>0</v>
      </c>
      <c r="EV12" s="911">
        <v>0</v>
      </c>
      <c r="EW12" s="912">
        <v>0</v>
      </c>
      <c r="EX12" s="911">
        <v>0</v>
      </c>
      <c r="EY12" s="912">
        <v>0</v>
      </c>
      <c r="EZ12" s="911">
        <v>0</v>
      </c>
      <c r="FA12" s="912">
        <v>0</v>
      </c>
      <c r="FB12" s="911">
        <v>0</v>
      </c>
      <c r="FC12" s="912">
        <v>0</v>
      </c>
      <c r="FD12" s="911">
        <v>0</v>
      </c>
      <c r="FE12" s="1029">
        <v>0</v>
      </c>
      <c r="FF12" s="815"/>
      <c r="FG12" s="1012"/>
      <c r="FH12" s="815"/>
      <c r="FI12" s="1013"/>
      <c r="FK12" s="1030" t="b">
        <v>1</v>
      </c>
    </row>
    <row r="13" spans="1:167" outlineLevel="1">
      <c r="A13" s="813" t="str">
        <f t="shared" si="0"/>
        <v>6Save on Energy Audit Funding Program</v>
      </c>
      <c r="C13" s="900">
        <v>6</v>
      </c>
      <c r="D13" s="1031" t="s">
        <v>117</v>
      </c>
      <c r="E13" s="1031">
        <v>2015</v>
      </c>
      <c r="G13" s="1032">
        <v>0</v>
      </c>
      <c r="H13" s="905">
        <v>0</v>
      </c>
      <c r="I13" s="904">
        <v>0</v>
      </c>
      <c r="J13" s="905">
        <v>0</v>
      </c>
      <c r="K13" s="904">
        <v>0</v>
      </c>
      <c r="L13" s="905">
        <v>0</v>
      </c>
      <c r="M13" s="904">
        <v>0</v>
      </c>
      <c r="N13" s="905">
        <v>0</v>
      </c>
      <c r="O13" s="904">
        <v>0</v>
      </c>
      <c r="P13" s="905">
        <v>0</v>
      </c>
      <c r="Q13" s="904">
        <v>0</v>
      </c>
      <c r="R13" s="905">
        <v>0</v>
      </c>
      <c r="S13" s="904">
        <v>0</v>
      </c>
      <c r="T13" s="905">
        <v>0</v>
      </c>
      <c r="U13" s="904">
        <v>0</v>
      </c>
      <c r="V13" s="905">
        <v>0</v>
      </c>
      <c r="W13" s="904">
        <v>0</v>
      </c>
      <c r="X13" s="905">
        <v>0</v>
      </c>
      <c r="Y13" s="904">
        <v>0</v>
      </c>
      <c r="Z13" s="905">
        <v>0</v>
      </c>
      <c r="AA13" s="904">
        <v>0</v>
      </c>
      <c r="AB13" s="905">
        <v>0</v>
      </c>
      <c r="AC13" s="904">
        <v>0</v>
      </c>
      <c r="AD13" s="905">
        <v>0</v>
      </c>
      <c r="AE13" s="904">
        <v>0</v>
      </c>
      <c r="AF13" s="905">
        <v>0</v>
      </c>
      <c r="AG13" s="904">
        <v>0</v>
      </c>
      <c r="AH13" s="905">
        <v>0</v>
      </c>
      <c r="AI13" s="904">
        <v>0</v>
      </c>
      <c r="AJ13" s="905">
        <v>0</v>
      </c>
      <c r="AK13" s="904">
        <v>0</v>
      </c>
      <c r="AL13" s="905">
        <v>0</v>
      </c>
      <c r="AM13" s="904">
        <v>0</v>
      </c>
      <c r="AN13" s="905">
        <v>0</v>
      </c>
      <c r="AO13" s="904">
        <v>0</v>
      </c>
      <c r="AP13" s="1033">
        <v>0</v>
      </c>
      <c r="AQ13" s="815"/>
      <c r="AR13" s="998"/>
      <c r="AS13" s="815"/>
      <c r="AT13" s="1032">
        <v>0</v>
      </c>
      <c r="AU13" s="905">
        <v>0</v>
      </c>
      <c r="AV13" s="904">
        <v>0</v>
      </c>
      <c r="AW13" s="905">
        <v>0</v>
      </c>
      <c r="AX13" s="904">
        <v>0</v>
      </c>
      <c r="AY13" s="905">
        <v>0</v>
      </c>
      <c r="AZ13" s="904">
        <v>0</v>
      </c>
      <c r="BA13" s="905">
        <v>0</v>
      </c>
      <c r="BB13" s="904">
        <v>0</v>
      </c>
      <c r="BC13" s="905">
        <v>0</v>
      </c>
      <c r="BD13" s="904">
        <v>0</v>
      </c>
      <c r="BE13" s="905">
        <v>0</v>
      </c>
      <c r="BF13" s="904">
        <v>0</v>
      </c>
      <c r="BG13" s="905">
        <v>0</v>
      </c>
      <c r="BH13" s="904">
        <v>0</v>
      </c>
      <c r="BI13" s="905">
        <v>0</v>
      </c>
      <c r="BJ13" s="904">
        <v>0</v>
      </c>
      <c r="BK13" s="905">
        <v>0</v>
      </c>
      <c r="BL13" s="904">
        <v>0</v>
      </c>
      <c r="BM13" s="905">
        <v>0</v>
      </c>
      <c r="BN13" s="904">
        <v>0</v>
      </c>
      <c r="BO13" s="905">
        <v>0</v>
      </c>
      <c r="BP13" s="904">
        <v>0</v>
      </c>
      <c r="BQ13" s="905">
        <v>0</v>
      </c>
      <c r="BR13" s="904">
        <v>0</v>
      </c>
      <c r="BS13" s="905">
        <v>0</v>
      </c>
      <c r="BT13" s="904">
        <v>0</v>
      </c>
      <c r="BU13" s="905">
        <v>0</v>
      </c>
      <c r="BV13" s="904">
        <v>0</v>
      </c>
      <c r="BW13" s="905">
        <v>0</v>
      </c>
      <c r="BX13" s="904">
        <v>0</v>
      </c>
      <c r="BY13" s="905">
        <v>0</v>
      </c>
      <c r="BZ13" s="904">
        <v>0</v>
      </c>
      <c r="CA13" s="905">
        <v>0</v>
      </c>
      <c r="CB13" s="904">
        <v>0</v>
      </c>
      <c r="CC13" s="1033">
        <v>0</v>
      </c>
      <c r="CD13" s="815"/>
      <c r="CE13" s="1009"/>
      <c r="CF13" s="815"/>
      <c r="CG13" s="1010"/>
      <c r="CH13" s="815"/>
      <c r="CI13" s="1032"/>
      <c r="CJ13" s="905"/>
      <c r="CK13" s="904">
        <v>0</v>
      </c>
      <c r="CL13" s="905">
        <v>0</v>
      </c>
      <c r="CM13" s="904">
        <v>0</v>
      </c>
      <c r="CN13" s="905">
        <v>0</v>
      </c>
      <c r="CO13" s="904">
        <v>0</v>
      </c>
      <c r="CP13" s="905">
        <v>0</v>
      </c>
      <c r="CQ13" s="904">
        <v>0</v>
      </c>
      <c r="CR13" s="905">
        <v>0</v>
      </c>
      <c r="CS13" s="904">
        <v>0</v>
      </c>
      <c r="CT13" s="905">
        <v>0</v>
      </c>
      <c r="CU13" s="904">
        <v>0</v>
      </c>
      <c r="CV13" s="905">
        <v>0</v>
      </c>
      <c r="CW13" s="904">
        <v>0</v>
      </c>
      <c r="CX13" s="905">
        <v>0</v>
      </c>
      <c r="CY13" s="904">
        <v>0</v>
      </c>
      <c r="CZ13" s="905">
        <v>0</v>
      </c>
      <c r="DA13" s="904">
        <v>0</v>
      </c>
      <c r="DB13" s="905">
        <v>0</v>
      </c>
      <c r="DC13" s="904">
        <v>0</v>
      </c>
      <c r="DD13" s="905">
        <v>0</v>
      </c>
      <c r="DE13" s="904">
        <v>0</v>
      </c>
      <c r="DF13" s="905">
        <v>0</v>
      </c>
      <c r="DG13" s="904">
        <v>0</v>
      </c>
      <c r="DH13" s="905">
        <v>0</v>
      </c>
      <c r="DI13" s="904">
        <v>0</v>
      </c>
      <c r="DJ13" s="905">
        <v>0</v>
      </c>
      <c r="DK13" s="904">
        <v>0</v>
      </c>
      <c r="DL13" s="905">
        <v>0</v>
      </c>
      <c r="DM13" s="904">
        <v>0</v>
      </c>
      <c r="DN13" s="905">
        <v>0</v>
      </c>
      <c r="DO13" s="904">
        <v>0</v>
      </c>
      <c r="DP13" s="905">
        <v>0</v>
      </c>
      <c r="DQ13" s="904">
        <v>0</v>
      </c>
      <c r="DR13" s="1033">
        <v>0</v>
      </c>
      <c r="DS13" s="815"/>
      <c r="DT13" s="1011"/>
      <c r="DU13" s="815"/>
      <c r="DV13" s="1032"/>
      <c r="DW13" s="905"/>
      <c r="DX13" s="904">
        <v>0</v>
      </c>
      <c r="DY13" s="905">
        <v>0</v>
      </c>
      <c r="DZ13" s="904">
        <v>0</v>
      </c>
      <c r="EA13" s="905">
        <v>0</v>
      </c>
      <c r="EB13" s="904">
        <v>0</v>
      </c>
      <c r="EC13" s="905">
        <v>0</v>
      </c>
      <c r="ED13" s="904">
        <v>0</v>
      </c>
      <c r="EE13" s="905">
        <v>0</v>
      </c>
      <c r="EF13" s="904">
        <v>0</v>
      </c>
      <c r="EG13" s="905">
        <v>0</v>
      </c>
      <c r="EH13" s="904">
        <v>0</v>
      </c>
      <c r="EI13" s="905">
        <v>0</v>
      </c>
      <c r="EJ13" s="904">
        <v>0</v>
      </c>
      <c r="EK13" s="905">
        <v>0</v>
      </c>
      <c r="EL13" s="904">
        <v>0</v>
      </c>
      <c r="EM13" s="905">
        <v>0</v>
      </c>
      <c r="EN13" s="904">
        <v>0</v>
      </c>
      <c r="EO13" s="905">
        <v>0</v>
      </c>
      <c r="EP13" s="904">
        <v>0</v>
      </c>
      <c r="EQ13" s="905">
        <v>0</v>
      </c>
      <c r="ER13" s="904">
        <v>0</v>
      </c>
      <c r="ES13" s="905">
        <v>0</v>
      </c>
      <c r="ET13" s="904">
        <v>0</v>
      </c>
      <c r="EU13" s="905">
        <v>0</v>
      </c>
      <c r="EV13" s="904">
        <v>0</v>
      </c>
      <c r="EW13" s="905">
        <v>0</v>
      </c>
      <c r="EX13" s="904">
        <v>0</v>
      </c>
      <c r="EY13" s="905">
        <v>0</v>
      </c>
      <c r="EZ13" s="904">
        <v>0</v>
      </c>
      <c r="FA13" s="905">
        <v>0</v>
      </c>
      <c r="FB13" s="904">
        <v>0</v>
      </c>
      <c r="FC13" s="905">
        <v>0</v>
      </c>
      <c r="FD13" s="904">
        <v>0</v>
      </c>
      <c r="FE13" s="1033">
        <v>0</v>
      </c>
      <c r="FF13" s="815"/>
      <c r="FG13" s="1012"/>
      <c r="FH13" s="815"/>
      <c r="FI13" s="1013"/>
      <c r="FK13" s="1034" t="b">
        <v>1</v>
      </c>
    </row>
    <row r="14" spans="1:167" outlineLevel="1">
      <c r="A14" s="813" t="str">
        <f t="shared" si="0"/>
        <v>7Save on Energy Retrofit Program</v>
      </c>
      <c r="C14" s="849">
        <v>7</v>
      </c>
      <c r="D14" s="1035" t="s">
        <v>118</v>
      </c>
      <c r="E14" s="1035">
        <v>2015</v>
      </c>
      <c r="G14" s="1024">
        <v>0</v>
      </c>
      <c r="H14" s="854">
        <v>0</v>
      </c>
      <c r="I14" s="853">
        <v>0</v>
      </c>
      <c r="J14" s="854">
        <v>0</v>
      </c>
      <c r="K14" s="853">
        <v>0</v>
      </c>
      <c r="L14" s="854">
        <v>0</v>
      </c>
      <c r="M14" s="853">
        <v>0</v>
      </c>
      <c r="N14" s="854">
        <v>0</v>
      </c>
      <c r="O14" s="853">
        <v>0</v>
      </c>
      <c r="P14" s="854">
        <v>0</v>
      </c>
      <c r="Q14" s="853">
        <v>0</v>
      </c>
      <c r="R14" s="854">
        <v>0</v>
      </c>
      <c r="S14" s="853">
        <v>0</v>
      </c>
      <c r="T14" s="854">
        <v>0</v>
      </c>
      <c r="U14" s="853">
        <v>0</v>
      </c>
      <c r="V14" s="854">
        <v>0</v>
      </c>
      <c r="W14" s="853">
        <v>0</v>
      </c>
      <c r="X14" s="854">
        <v>0</v>
      </c>
      <c r="Y14" s="853">
        <v>0</v>
      </c>
      <c r="Z14" s="854">
        <v>0</v>
      </c>
      <c r="AA14" s="853">
        <v>0</v>
      </c>
      <c r="AB14" s="854">
        <v>0</v>
      </c>
      <c r="AC14" s="853">
        <v>0</v>
      </c>
      <c r="AD14" s="854">
        <v>0</v>
      </c>
      <c r="AE14" s="853">
        <v>0</v>
      </c>
      <c r="AF14" s="854">
        <v>0</v>
      </c>
      <c r="AG14" s="853">
        <v>0</v>
      </c>
      <c r="AH14" s="854">
        <v>0</v>
      </c>
      <c r="AI14" s="853">
        <v>0</v>
      </c>
      <c r="AJ14" s="854">
        <v>0</v>
      </c>
      <c r="AK14" s="853">
        <v>0</v>
      </c>
      <c r="AL14" s="854">
        <v>0</v>
      </c>
      <c r="AM14" s="853">
        <v>0</v>
      </c>
      <c r="AN14" s="854">
        <v>0</v>
      </c>
      <c r="AO14" s="853">
        <v>0</v>
      </c>
      <c r="AP14" s="1025">
        <v>0</v>
      </c>
      <c r="AQ14" s="815"/>
      <c r="AR14" s="998"/>
      <c r="AS14" s="815"/>
      <c r="AT14" s="1024">
        <v>0</v>
      </c>
      <c r="AU14" s="854">
        <v>0</v>
      </c>
      <c r="AV14" s="853">
        <v>0</v>
      </c>
      <c r="AW14" s="854">
        <v>0</v>
      </c>
      <c r="AX14" s="853">
        <v>0</v>
      </c>
      <c r="AY14" s="854">
        <v>0</v>
      </c>
      <c r="AZ14" s="853">
        <v>0</v>
      </c>
      <c r="BA14" s="854">
        <v>0</v>
      </c>
      <c r="BB14" s="853">
        <v>0</v>
      </c>
      <c r="BC14" s="854">
        <v>0</v>
      </c>
      <c r="BD14" s="853">
        <v>0</v>
      </c>
      <c r="BE14" s="854">
        <v>0</v>
      </c>
      <c r="BF14" s="853">
        <v>0</v>
      </c>
      <c r="BG14" s="854">
        <v>0</v>
      </c>
      <c r="BH14" s="853">
        <v>0</v>
      </c>
      <c r="BI14" s="854">
        <v>0</v>
      </c>
      <c r="BJ14" s="853">
        <v>0</v>
      </c>
      <c r="BK14" s="854">
        <v>0</v>
      </c>
      <c r="BL14" s="853">
        <v>0</v>
      </c>
      <c r="BM14" s="854">
        <v>0</v>
      </c>
      <c r="BN14" s="853">
        <v>0</v>
      </c>
      <c r="BO14" s="854">
        <v>0</v>
      </c>
      <c r="BP14" s="853">
        <v>0</v>
      </c>
      <c r="BQ14" s="854">
        <v>0</v>
      </c>
      <c r="BR14" s="853">
        <v>0</v>
      </c>
      <c r="BS14" s="854">
        <v>0</v>
      </c>
      <c r="BT14" s="853">
        <v>0</v>
      </c>
      <c r="BU14" s="854">
        <v>0</v>
      </c>
      <c r="BV14" s="853">
        <v>0</v>
      </c>
      <c r="BW14" s="854">
        <v>0</v>
      </c>
      <c r="BX14" s="853">
        <v>0</v>
      </c>
      <c r="BY14" s="854">
        <v>0</v>
      </c>
      <c r="BZ14" s="853">
        <v>0</v>
      </c>
      <c r="CA14" s="854">
        <v>0</v>
      </c>
      <c r="CB14" s="853">
        <v>0</v>
      </c>
      <c r="CC14" s="1025">
        <v>0</v>
      </c>
      <c r="CD14" s="815"/>
      <c r="CE14" s="1009"/>
      <c r="CF14" s="815"/>
      <c r="CG14" s="1010"/>
      <c r="CH14" s="815"/>
      <c r="CI14" s="1024"/>
      <c r="CJ14" s="854"/>
      <c r="CK14" s="853">
        <v>0</v>
      </c>
      <c r="CL14" s="854">
        <v>0</v>
      </c>
      <c r="CM14" s="853">
        <v>0</v>
      </c>
      <c r="CN14" s="854">
        <v>0</v>
      </c>
      <c r="CO14" s="853">
        <v>0</v>
      </c>
      <c r="CP14" s="854">
        <v>0</v>
      </c>
      <c r="CQ14" s="853">
        <v>0</v>
      </c>
      <c r="CR14" s="854">
        <v>0</v>
      </c>
      <c r="CS14" s="853">
        <v>0</v>
      </c>
      <c r="CT14" s="854">
        <v>0</v>
      </c>
      <c r="CU14" s="853">
        <v>0</v>
      </c>
      <c r="CV14" s="854">
        <v>0</v>
      </c>
      <c r="CW14" s="853">
        <v>0</v>
      </c>
      <c r="CX14" s="854">
        <v>0</v>
      </c>
      <c r="CY14" s="853">
        <v>0</v>
      </c>
      <c r="CZ14" s="854">
        <v>0</v>
      </c>
      <c r="DA14" s="853">
        <v>0</v>
      </c>
      <c r="DB14" s="854">
        <v>0</v>
      </c>
      <c r="DC14" s="853">
        <v>0</v>
      </c>
      <c r="DD14" s="854">
        <v>0</v>
      </c>
      <c r="DE14" s="853">
        <v>0</v>
      </c>
      <c r="DF14" s="854">
        <v>0</v>
      </c>
      <c r="DG14" s="853">
        <v>0</v>
      </c>
      <c r="DH14" s="854">
        <v>0</v>
      </c>
      <c r="DI14" s="853">
        <v>0</v>
      </c>
      <c r="DJ14" s="854">
        <v>0</v>
      </c>
      <c r="DK14" s="853">
        <v>0</v>
      </c>
      <c r="DL14" s="854">
        <v>0</v>
      </c>
      <c r="DM14" s="853">
        <v>0</v>
      </c>
      <c r="DN14" s="854">
        <v>0</v>
      </c>
      <c r="DO14" s="853">
        <v>0</v>
      </c>
      <c r="DP14" s="854">
        <v>0</v>
      </c>
      <c r="DQ14" s="853">
        <v>0</v>
      </c>
      <c r="DR14" s="1025">
        <v>0</v>
      </c>
      <c r="DS14" s="815"/>
      <c r="DT14" s="1011"/>
      <c r="DU14" s="815"/>
      <c r="DV14" s="1024"/>
      <c r="DW14" s="854"/>
      <c r="DX14" s="853">
        <v>0</v>
      </c>
      <c r="DY14" s="854">
        <v>0</v>
      </c>
      <c r="DZ14" s="853">
        <v>0</v>
      </c>
      <c r="EA14" s="854">
        <v>0</v>
      </c>
      <c r="EB14" s="853">
        <v>0</v>
      </c>
      <c r="EC14" s="854">
        <v>0</v>
      </c>
      <c r="ED14" s="853">
        <v>0</v>
      </c>
      <c r="EE14" s="854">
        <v>0</v>
      </c>
      <c r="EF14" s="853">
        <v>0</v>
      </c>
      <c r="EG14" s="854">
        <v>0</v>
      </c>
      <c r="EH14" s="853">
        <v>0</v>
      </c>
      <c r="EI14" s="854">
        <v>0</v>
      </c>
      <c r="EJ14" s="853">
        <v>0</v>
      </c>
      <c r="EK14" s="854">
        <v>0</v>
      </c>
      <c r="EL14" s="853">
        <v>0</v>
      </c>
      <c r="EM14" s="854">
        <v>0</v>
      </c>
      <c r="EN14" s="853">
        <v>0</v>
      </c>
      <c r="EO14" s="854">
        <v>0</v>
      </c>
      <c r="EP14" s="853">
        <v>0</v>
      </c>
      <c r="EQ14" s="854">
        <v>0</v>
      </c>
      <c r="ER14" s="853">
        <v>0</v>
      </c>
      <c r="ES14" s="854">
        <v>0</v>
      </c>
      <c r="ET14" s="853">
        <v>0</v>
      </c>
      <c r="EU14" s="854">
        <v>0</v>
      </c>
      <c r="EV14" s="853">
        <v>0</v>
      </c>
      <c r="EW14" s="854">
        <v>0</v>
      </c>
      <c r="EX14" s="853">
        <v>0</v>
      </c>
      <c r="EY14" s="854">
        <v>0</v>
      </c>
      <c r="EZ14" s="853">
        <v>0</v>
      </c>
      <c r="FA14" s="854">
        <v>0</v>
      </c>
      <c r="FB14" s="853">
        <v>0</v>
      </c>
      <c r="FC14" s="854">
        <v>0</v>
      </c>
      <c r="FD14" s="853">
        <v>0</v>
      </c>
      <c r="FE14" s="1025">
        <v>0</v>
      </c>
      <c r="FF14" s="815"/>
      <c r="FG14" s="1012"/>
      <c r="FH14" s="815"/>
      <c r="FI14" s="1013"/>
      <c r="FK14" s="1026" t="b">
        <v>1</v>
      </c>
    </row>
    <row r="15" spans="1:167" outlineLevel="1">
      <c r="A15" s="813" t="str">
        <f t="shared" si="0"/>
        <v>8Save on Energy Small Business Lighting Program</v>
      </c>
      <c r="C15" s="842">
        <v>8</v>
      </c>
      <c r="D15" s="1036" t="s">
        <v>119</v>
      </c>
      <c r="E15" s="1036">
        <v>2015</v>
      </c>
      <c r="G15" s="1020">
        <v>0</v>
      </c>
      <c r="H15" s="865">
        <v>0</v>
      </c>
      <c r="I15" s="864">
        <v>0</v>
      </c>
      <c r="J15" s="865">
        <v>0</v>
      </c>
      <c r="K15" s="864">
        <v>0</v>
      </c>
      <c r="L15" s="865">
        <v>0</v>
      </c>
      <c r="M15" s="864">
        <v>0</v>
      </c>
      <c r="N15" s="865">
        <v>0</v>
      </c>
      <c r="O15" s="864">
        <v>0</v>
      </c>
      <c r="P15" s="865">
        <v>0</v>
      </c>
      <c r="Q15" s="864">
        <v>0</v>
      </c>
      <c r="R15" s="865">
        <v>0</v>
      </c>
      <c r="S15" s="864">
        <v>0</v>
      </c>
      <c r="T15" s="865">
        <v>0</v>
      </c>
      <c r="U15" s="864">
        <v>0</v>
      </c>
      <c r="V15" s="865">
        <v>0</v>
      </c>
      <c r="W15" s="864">
        <v>0</v>
      </c>
      <c r="X15" s="865">
        <v>0</v>
      </c>
      <c r="Y15" s="864">
        <v>0</v>
      </c>
      <c r="Z15" s="865">
        <v>0</v>
      </c>
      <c r="AA15" s="864">
        <v>0</v>
      </c>
      <c r="AB15" s="865">
        <v>0</v>
      </c>
      <c r="AC15" s="864">
        <v>0</v>
      </c>
      <c r="AD15" s="865">
        <v>0</v>
      </c>
      <c r="AE15" s="864">
        <v>0</v>
      </c>
      <c r="AF15" s="865">
        <v>0</v>
      </c>
      <c r="AG15" s="864">
        <v>0</v>
      </c>
      <c r="AH15" s="865">
        <v>0</v>
      </c>
      <c r="AI15" s="864">
        <v>0</v>
      </c>
      <c r="AJ15" s="865">
        <v>0</v>
      </c>
      <c r="AK15" s="864">
        <v>0</v>
      </c>
      <c r="AL15" s="865">
        <v>0</v>
      </c>
      <c r="AM15" s="864">
        <v>0</v>
      </c>
      <c r="AN15" s="865">
        <v>0</v>
      </c>
      <c r="AO15" s="864">
        <v>0</v>
      </c>
      <c r="AP15" s="1021">
        <v>0</v>
      </c>
      <c r="AQ15" s="815"/>
      <c r="AR15" s="998"/>
      <c r="AS15" s="815"/>
      <c r="AT15" s="1020">
        <v>0</v>
      </c>
      <c r="AU15" s="865">
        <v>0</v>
      </c>
      <c r="AV15" s="864">
        <v>0</v>
      </c>
      <c r="AW15" s="865">
        <v>0</v>
      </c>
      <c r="AX15" s="864">
        <v>0</v>
      </c>
      <c r="AY15" s="865">
        <v>0</v>
      </c>
      <c r="AZ15" s="864">
        <v>0</v>
      </c>
      <c r="BA15" s="865">
        <v>0</v>
      </c>
      <c r="BB15" s="864">
        <v>0</v>
      </c>
      <c r="BC15" s="865">
        <v>0</v>
      </c>
      <c r="BD15" s="864">
        <v>0</v>
      </c>
      <c r="BE15" s="865">
        <v>0</v>
      </c>
      <c r="BF15" s="864">
        <v>0</v>
      </c>
      <c r="BG15" s="865">
        <v>0</v>
      </c>
      <c r="BH15" s="864">
        <v>0</v>
      </c>
      <c r="BI15" s="865">
        <v>0</v>
      </c>
      <c r="BJ15" s="864">
        <v>0</v>
      </c>
      <c r="BK15" s="865">
        <v>0</v>
      </c>
      <c r="BL15" s="864">
        <v>0</v>
      </c>
      <c r="BM15" s="865">
        <v>0</v>
      </c>
      <c r="BN15" s="864">
        <v>0</v>
      </c>
      <c r="BO15" s="865">
        <v>0</v>
      </c>
      <c r="BP15" s="864">
        <v>0</v>
      </c>
      <c r="BQ15" s="865">
        <v>0</v>
      </c>
      <c r="BR15" s="864">
        <v>0</v>
      </c>
      <c r="BS15" s="865">
        <v>0</v>
      </c>
      <c r="BT15" s="864">
        <v>0</v>
      </c>
      <c r="BU15" s="865">
        <v>0</v>
      </c>
      <c r="BV15" s="864">
        <v>0</v>
      </c>
      <c r="BW15" s="865">
        <v>0</v>
      </c>
      <c r="BX15" s="864">
        <v>0</v>
      </c>
      <c r="BY15" s="865">
        <v>0</v>
      </c>
      <c r="BZ15" s="864">
        <v>0</v>
      </c>
      <c r="CA15" s="865">
        <v>0</v>
      </c>
      <c r="CB15" s="864">
        <v>0</v>
      </c>
      <c r="CC15" s="1021">
        <v>0</v>
      </c>
      <c r="CD15" s="815"/>
      <c r="CE15" s="1009"/>
      <c r="CF15" s="815"/>
      <c r="CG15" s="1010"/>
      <c r="CH15" s="815"/>
      <c r="CI15" s="1020"/>
      <c r="CJ15" s="865"/>
      <c r="CK15" s="864">
        <v>0</v>
      </c>
      <c r="CL15" s="865">
        <v>0</v>
      </c>
      <c r="CM15" s="864">
        <v>0</v>
      </c>
      <c r="CN15" s="865">
        <v>0</v>
      </c>
      <c r="CO15" s="864">
        <v>0</v>
      </c>
      <c r="CP15" s="865">
        <v>0</v>
      </c>
      <c r="CQ15" s="864">
        <v>0</v>
      </c>
      <c r="CR15" s="865">
        <v>0</v>
      </c>
      <c r="CS15" s="864">
        <v>0</v>
      </c>
      <c r="CT15" s="865">
        <v>0</v>
      </c>
      <c r="CU15" s="864">
        <v>0</v>
      </c>
      <c r="CV15" s="865">
        <v>0</v>
      </c>
      <c r="CW15" s="864">
        <v>0</v>
      </c>
      <c r="CX15" s="865">
        <v>0</v>
      </c>
      <c r="CY15" s="864">
        <v>0</v>
      </c>
      <c r="CZ15" s="865">
        <v>0</v>
      </c>
      <c r="DA15" s="864">
        <v>0</v>
      </c>
      <c r="DB15" s="865">
        <v>0</v>
      </c>
      <c r="DC15" s="864">
        <v>0</v>
      </c>
      <c r="DD15" s="865">
        <v>0</v>
      </c>
      <c r="DE15" s="864">
        <v>0</v>
      </c>
      <c r="DF15" s="865">
        <v>0</v>
      </c>
      <c r="DG15" s="864">
        <v>0</v>
      </c>
      <c r="DH15" s="865">
        <v>0</v>
      </c>
      <c r="DI15" s="864">
        <v>0</v>
      </c>
      <c r="DJ15" s="865">
        <v>0</v>
      </c>
      <c r="DK15" s="864">
        <v>0</v>
      </c>
      <c r="DL15" s="865">
        <v>0</v>
      </c>
      <c r="DM15" s="864">
        <v>0</v>
      </c>
      <c r="DN15" s="865">
        <v>0</v>
      </c>
      <c r="DO15" s="864">
        <v>0</v>
      </c>
      <c r="DP15" s="865">
        <v>0</v>
      </c>
      <c r="DQ15" s="864">
        <v>0</v>
      </c>
      <c r="DR15" s="1021">
        <v>0</v>
      </c>
      <c r="DS15" s="815"/>
      <c r="DT15" s="1011"/>
      <c r="DU15" s="815"/>
      <c r="DV15" s="1020"/>
      <c r="DW15" s="865"/>
      <c r="DX15" s="864">
        <v>0</v>
      </c>
      <c r="DY15" s="865">
        <v>0</v>
      </c>
      <c r="DZ15" s="864">
        <v>0</v>
      </c>
      <c r="EA15" s="865">
        <v>0</v>
      </c>
      <c r="EB15" s="864">
        <v>0</v>
      </c>
      <c r="EC15" s="865">
        <v>0</v>
      </c>
      <c r="ED15" s="864">
        <v>0</v>
      </c>
      <c r="EE15" s="865">
        <v>0</v>
      </c>
      <c r="EF15" s="864">
        <v>0</v>
      </c>
      <c r="EG15" s="865">
        <v>0</v>
      </c>
      <c r="EH15" s="864">
        <v>0</v>
      </c>
      <c r="EI15" s="865">
        <v>0</v>
      </c>
      <c r="EJ15" s="864">
        <v>0</v>
      </c>
      <c r="EK15" s="865">
        <v>0</v>
      </c>
      <c r="EL15" s="864">
        <v>0</v>
      </c>
      <c r="EM15" s="865">
        <v>0</v>
      </c>
      <c r="EN15" s="864">
        <v>0</v>
      </c>
      <c r="EO15" s="865">
        <v>0</v>
      </c>
      <c r="EP15" s="864">
        <v>0</v>
      </c>
      <c r="EQ15" s="865">
        <v>0</v>
      </c>
      <c r="ER15" s="864">
        <v>0</v>
      </c>
      <c r="ES15" s="865">
        <v>0</v>
      </c>
      <c r="ET15" s="864">
        <v>0</v>
      </c>
      <c r="EU15" s="865">
        <v>0</v>
      </c>
      <c r="EV15" s="864">
        <v>0</v>
      </c>
      <c r="EW15" s="865">
        <v>0</v>
      </c>
      <c r="EX15" s="864">
        <v>0</v>
      </c>
      <c r="EY15" s="865">
        <v>0</v>
      </c>
      <c r="EZ15" s="864">
        <v>0</v>
      </c>
      <c r="FA15" s="865">
        <v>0</v>
      </c>
      <c r="FB15" s="864">
        <v>0</v>
      </c>
      <c r="FC15" s="865">
        <v>0</v>
      </c>
      <c r="FD15" s="864">
        <v>0</v>
      </c>
      <c r="FE15" s="1021">
        <v>0</v>
      </c>
      <c r="FF15" s="815"/>
      <c r="FG15" s="1012"/>
      <c r="FH15" s="815"/>
      <c r="FI15" s="1013"/>
      <c r="FK15" s="1022" t="b">
        <v>1</v>
      </c>
    </row>
    <row r="16" spans="1:167" outlineLevel="1">
      <c r="A16" s="813" t="str">
        <f t="shared" si="0"/>
        <v>9Save on Energy High Performance New Construction Program</v>
      </c>
      <c r="C16" s="849">
        <v>9</v>
      </c>
      <c r="D16" s="1035" t="s">
        <v>120</v>
      </c>
      <c r="E16" s="1035">
        <v>2015</v>
      </c>
      <c r="G16" s="1024">
        <v>0</v>
      </c>
      <c r="H16" s="854">
        <v>0</v>
      </c>
      <c r="I16" s="853">
        <v>0</v>
      </c>
      <c r="J16" s="854">
        <v>0</v>
      </c>
      <c r="K16" s="853">
        <v>0</v>
      </c>
      <c r="L16" s="854">
        <v>0</v>
      </c>
      <c r="M16" s="853">
        <v>0</v>
      </c>
      <c r="N16" s="854">
        <v>0</v>
      </c>
      <c r="O16" s="853">
        <v>0</v>
      </c>
      <c r="P16" s="854">
        <v>0</v>
      </c>
      <c r="Q16" s="853">
        <v>0</v>
      </c>
      <c r="R16" s="854">
        <v>0</v>
      </c>
      <c r="S16" s="853">
        <v>0</v>
      </c>
      <c r="T16" s="854">
        <v>0</v>
      </c>
      <c r="U16" s="853">
        <v>0</v>
      </c>
      <c r="V16" s="854">
        <v>0</v>
      </c>
      <c r="W16" s="853">
        <v>0</v>
      </c>
      <c r="X16" s="854">
        <v>0</v>
      </c>
      <c r="Y16" s="853">
        <v>0</v>
      </c>
      <c r="Z16" s="854">
        <v>0</v>
      </c>
      <c r="AA16" s="853">
        <v>0</v>
      </c>
      <c r="AB16" s="854">
        <v>0</v>
      </c>
      <c r="AC16" s="853">
        <v>0</v>
      </c>
      <c r="AD16" s="854">
        <v>0</v>
      </c>
      <c r="AE16" s="853">
        <v>0</v>
      </c>
      <c r="AF16" s="854">
        <v>0</v>
      </c>
      <c r="AG16" s="853">
        <v>0</v>
      </c>
      <c r="AH16" s="854">
        <v>0</v>
      </c>
      <c r="AI16" s="853">
        <v>0</v>
      </c>
      <c r="AJ16" s="854">
        <v>0</v>
      </c>
      <c r="AK16" s="853">
        <v>0</v>
      </c>
      <c r="AL16" s="854">
        <v>0</v>
      </c>
      <c r="AM16" s="853">
        <v>0</v>
      </c>
      <c r="AN16" s="854">
        <v>0</v>
      </c>
      <c r="AO16" s="853">
        <v>0</v>
      </c>
      <c r="AP16" s="1025">
        <v>0</v>
      </c>
      <c r="AQ16" s="815"/>
      <c r="AR16" s="998"/>
      <c r="AS16" s="815"/>
      <c r="AT16" s="1024">
        <v>0</v>
      </c>
      <c r="AU16" s="854">
        <v>0</v>
      </c>
      <c r="AV16" s="853">
        <v>0</v>
      </c>
      <c r="AW16" s="854">
        <v>0</v>
      </c>
      <c r="AX16" s="853">
        <v>0</v>
      </c>
      <c r="AY16" s="854">
        <v>0</v>
      </c>
      <c r="AZ16" s="853">
        <v>0</v>
      </c>
      <c r="BA16" s="854">
        <v>0</v>
      </c>
      <c r="BB16" s="853">
        <v>0</v>
      </c>
      <c r="BC16" s="854">
        <v>0</v>
      </c>
      <c r="BD16" s="853">
        <v>0</v>
      </c>
      <c r="BE16" s="854">
        <v>0</v>
      </c>
      <c r="BF16" s="853">
        <v>0</v>
      </c>
      <c r="BG16" s="854">
        <v>0</v>
      </c>
      <c r="BH16" s="853">
        <v>0</v>
      </c>
      <c r="BI16" s="854">
        <v>0</v>
      </c>
      <c r="BJ16" s="853">
        <v>0</v>
      </c>
      <c r="BK16" s="854">
        <v>0</v>
      </c>
      <c r="BL16" s="853">
        <v>0</v>
      </c>
      <c r="BM16" s="854">
        <v>0</v>
      </c>
      <c r="BN16" s="853">
        <v>0</v>
      </c>
      <c r="BO16" s="854">
        <v>0</v>
      </c>
      <c r="BP16" s="853">
        <v>0</v>
      </c>
      <c r="BQ16" s="854">
        <v>0</v>
      </c>
      <c r="BR16" s="853">
        <v>0</v>
      </c>
      <c r="BS16" s="854">
        <v>0</v>
      </c>
      <c r="BT16" s="853">
        <v>0</v>
      </c>
      <c r="BU16" s="854">
        <v>0</v>
      </c>
      <c r="BV16" s="853">
        <v>0</v>
      </c>
      <c r="BW16" s="854">
        <v>0</v>
      </c>
      <c r="BX16" s="853">
        <v>0</v>
      </c>
      <c r="BY16" s="854">
        <v>0</v>
      </c>
      <c r="BZ16" s="853">
        <v>0</v>
      </c>
      <c r="CA16" s="854">
        <v>0</v>
      </c>
      <c r="CB16" s="853">
        <v>0</v>
      </c>
      <c r="CC16" s="1025">
        <v>0</v>
      </c>
      <c r="CD16" s="815"/>
      <c r="CE16" s="1009"/>
      <c r="CF16" s="815"/>
      <c r="CG16" s="1010"/>
      <c r="CH16" s="815"/>
      <c r="CI16" s="1024"/>
      <c r="CJ16" s="854"/>
      <c r="CK16" s="853">
        <v>0</v>
      </c>
      <c r="CL16" s="854">
        <v>0</v>
      </c>
      <c r="CM16" s="853">
        <v>0</v>
      </c>
      <c r="CN16" s="854">
        <v>0</v>
      </c>
      <c r="CO16" s="853">
        <v>0</v>
      </c>
      <c r="CP16" s="854">
        <v>0</v>
      </c>
      <c r="CQ16" s="853">
        <v>0</v>
      </c>
      <c r="CR16" s="854">
        <v>0</v>
      </c>
      <c r="CS16" s="853">
        <v>0</v>
      </c>
      <c r="CT16" s="854">
        <v>0</v>
      </c>
      <c r="CU16" s="853">
        <v>0</v>
      </c>
      <c r="CV16" s="854">
        <v>0</v>
      </c>
      <c r="CW16" s="853">
        <v>0</v>
      </c>
      <c r="CX16" s="854">
        <v>0</v>
      </c>
      <c r="CY16" s="853">
        <v>0</v>
      </c>
      <c r="CZ16" s="854">
        <v>0</v>
      </c>
      <c r="DA16" s="853">
        <v>0</v>
      </c>
      <c r="DB16" s="854">
        <v>0</v>
      </c>
      <c r="DC16" s="853">
        <v>0</v>
      </c>
      <c r="DD16" s="854">
        <v>0</v>
      </c>
      <c r="DE16" s="853">
        <v>0</v>
      </c>
      <c r="DF16" s="854">
        <v>0</v>
      </c>
      <c r="DG16" s="853">
        <v>0</v>
      </c>
      <c r="DH16" s="854">
        <v>0</v>
      </c>
      <c r="DI16" s="853">
        <v>0</v>
      </c>
      <c r="DJ16" s="854">
        <v>0</v>
      </c>
      <c r="DK16" s="853">
        <v>0</v>
      </c>
      <c r="DL16" s="854">
        <v>0</v>
      </c>
      <c r="DM16" s="853">
        <v>0</v>
      </c>
      <c r="DN16" s="854">
        <v>0</v>
      </c>
      <c r="DO16" s="853">
        <v>0</v>
      </c>
      <c r="DP16" s="854">
        <v>0</v>
      </c>
      <c r="DQ16" s="853">
        <v>0</v>
      </c>
      <c r="DR16" s="1025">
        <v>0</v>
      </c>
      <c r="DS16" s="815"/>
      <c r="DT16" s="1011"/>
      <c r="DU16" s="815"/>
      <c r="DV16" s="1024"/>
      <c r="DW16" s="854"/>
      <c r="DX16" s="853">
        <v>0</v>
      </c>
      <c r="DY16" s="854">
        <v>0</v>
      </c>
      <c r="DZ16" s="853">
        <v>0</v>
      </c>
      <c r="EA16" s="854">
        <v>0</v>
      </c>
      <c r="EB16" s="853">
        <v>0</v>
      </c>
      <c r="EC16" s="854">
        <v>0</v>
      </c>
      <c r="ED16" s="853">
        <v>0</v>
      </c>
      <c r="EE16" s="854">
        <v>0</v>
      </c>
      <c r="EF16" s="853">
        <v>0</v>
      </c>
      <c r="EG16" s="854">
        <v>0</v>
      </c>
      <c r="EH16" s="853">
        <v>0</v>
      </c>
      <c r="EI16" s="854">
        <v>0</v>
      </c>
      <c r="EJ16" s="853">
        <v>0</v>
      </c>
      <c r="EK16" s="854">
        <v>0</v>
      </c>
      <c r="EL16" s="853">
        <v>0</v>
      </c>
      <c r="EM16" s="854">
        <v>0</v>
      </c>
      <c r="EN16" s="853">
        <v>0</v>
      </c>
      <c r="EO16" s="854">
        <v>0</v>
      </c>
      <c r="EP16" s="853">
        <v>0</v>
      </c>
      <c r="EQ16" s="854">
        <v>0</v>
      </c>
      <c r="ER16" s="853">
        <v>0</v>
      </c>
      <c r="ES16" s="854">
        <v>0</v>
      </c>
      <c r="ET16" s="853">
        <v>0</v>
      </c>
      <c r="EU16" s="854">
        <v>0</v>
      </c>
      <c r="EV16" s="853">
        <v>0</v>
      </c>
      <c r="EW16" s="854">
        <v>0</v>
      </c>
      <c r="EX16" s="853">
        <v>0</v>
      </c>
      <c r="EY16" s="854">
        <v>0</v>
      </c>
      <c r="EZ16" s="853">
        <v>0</v>
      </c>
      <c r="FA16" s="854">
        <v>0</v>
      </c>
      <c r="FB16" s="853">
        <v>0</v>
      </c>
      <c r="FC16" s="854">
        <v>0</v>
      </c>
      <c r="FD16" s="853">
        <v>0</v>
      </c>
      <c r="FE16" s="1025">
        <v>0</v>
      </c>
      <c r="FF16" s="815"/>
      <c r="FG16" s="1012"/>
      <c r="FH16" s="815"/>
      <c r="FI16" s="1013"/>
      <c r="FK16" s="1026" t="b">
        <v>1</v>
      </c>
    </row>
    <row r="17" spans="1:167" outlineLevel="1">
      <c r="A17" s="813" t="str">
        <f t="shared" si="0"/>
        <v>10Save on Energy Existing Building Commissioning Program</v>
      </c>
      <c r="C17" s="842">
        <v>10</v>
      </c>
      <c r="D17" s="1036" t="s">
        <v>121</v>
      </c>
      <c r="E17" s="1036">
        <v>2015</v>
      </c>
      <c r="G17" s="1020">
        <v>0</v>
      </c>
      <c r="H17" s="865">
        <v>0</v>
      </c>
      <c r="I17" s="864">
        <v>0</v>
      </c>
      <c r="J17" s="865">
        <v>0</v>
      </c>
      <c r="K17" s="864">
        <v>0</v>
      </c>
      <c r="L17" s="865">
        <v>0</v>
      </c>
      <c r="M17" s="864">
        <v>0</v>
      </c>
      <c r="N17" s="865">
        <v>0</v>
      </c>
      <c r="O17" s="864">
        <v>0</v>
      </c>
      <c r="P17" s="865">
        <v>0</v>
      </c>
      <c r="Q17" s="864">
        <v>0</v>
      </c>
      <c r="R17" s="865">
        <v>0</v>
      </c>
      <c r="S17" s="864">
        <v>0</v>
      </c>
      <c r="T17" s="865">
        <v>0</v>
      </c>
      <c r="U17" s="864">
        <v>0</v>
      </c>
      <c r="V17" s="865">
        <v>0</v>
      </c>
      <c r="W17" s="864">
        <v>0</v>
      </c>
      <c r="X17" s="865">
        <v>0</v>
      </c>
      <c r="Y17" s="864">
        <v>0</v>
      </c>
      <c r="Z17" s="865">
        <v>0</v>
      </c>
      <c r="AA17" s="864">
        <v>0</v>
      </c>
      <c r="AB17" s="865">
        <v>0</v>
      </c>
      <c r="AC17" s="864">
        <v>0</v>
      </c>
      <c r="AD17" s="865">
        <v>0</v>
      </c>
      <c r="AE17" s="864">
        <v>0</v>
      </c>
      <c r="AF17" s="865">
        <v>0</v>
      </c>
      <c r="AG17" s="864">
        <v>0</v>
      </c>
      <c r="AH17" s="865">
        <v>0</v>
      </c>
      <c r="AI17" s="864">
        <v>0</v>
      </c>
      <c r="AJ17" s="865">
        <v>0</v>
      </c>
      <c r="AK17" s="864">
        <v>0</v>
      </c>
      <c r="AL17" s="865">
        <v>0</v>
      </c>
      <c r="AM17" s="864">
        <v>0</v>
      </c>
      <c r="AN17" s="865">
        <v>0</v>
      </c>
      <c r="AO17" s="864">
        <v>0</v>
      </c>
      <c r="AP17" s="1021">
        <v>0</v>
      </c>
      <c r="AQ17" s="815"/>
      <c r="AR17" s="998"/>
      <c r="AS17" s="815"/>
      <c r="AT17" s="1020">
        <v>0</v>
      </c>
      <c r="AU17" s="865">
        <v>0</v>
      </c>
      <c r="AV17" s="864">
        <v>0</v>
      </c>
      <c r="AW17" s="865">
        <v>0</v>
      </c>
      <c r="AX17" s="864">
        <v>0</v>
      </c>
      <c r="AY17" s="865">
        <v>0</v>
      </c>
      <c r="AZ17" s="864">
        <v>0</v>
      </c>
      <c r="BA17" s="865">
        <v>0</v>
      </c>
      <c r="BB17" s="864">
        <v>0</v>
      </c>
      <c r="BC17" s="865">
        <v>0</v>
      </c>
      <c r="BD17" s="864">
        <v>0</v>
      </c>
      <c r="BE17" s="865">
        <v>0</v>
      </c>
      <c r="BF17" s="864">
        <v>0</v>
      </c>
      <c r="BG17" s="865">
        <v>0</v>
      </c>
      <c r="BH17" s="864">
        <v>0</v>
      </c>
      <c r="BI17" s="865">
        <v>0</v>
      </c>
      <c r="BJ17" s="864">
        <v>0</v>
      </c>
      <c r="BK17" s="865">
        <v>0</v>
      </c>
      <c r="BL17" s="864">
        <v>0</v>
      </c>
      <c r="BM17" s="865">
        <v>0</v>
      </c>
      <c r="BN17" s="864">
        <v>0</v>
      </c>
      <c r="BO17" s="865">
        <v>0</v>
      </c>
      <c r="BP17" s="864">
        <v>0</v>
      </c>
      <c r="BQ17" s="865">
        <v>0</v>
      </c>
      <c r="BR17" s="864">
        <v>0</v>
      </c>
      <c r="BS17" s="865">
        <v>0</v>
      </c>
      <c r="BT17" s="864">
        <v>0</v>
      </c>
      <c r="BU17" s="865">
        <v>0</v>
      </c>
      <c r="BV17" s="864">
        <v>0</v>
      </c>
      <c r="BW17" s="865">
        <v>0</v>
      </c>
      <c r="BX17" s="864">
        <v>0</v>
      </c>
      <c r="BY17" s="865">
        <v>0</v>
      </c>
      <c r="BZ17" s="864">
        <v>0</v>
      </c>
      <c r="CA17" s="865">
        <v>0</v>
      </c>
      <c r="CB17" s="864">
        <v>0</v>
      </c>
      <c r="CC17" s="1021">
        <v>0</v>
      </c>
      <c r="CD17" s="815"/>
      <c r="CE17" s="1009"/>
      <c r="CF17" s="815"/>
      <c r="CG17" s="1010"/>
      <c r="CH17" s="815"/>
      <c r="CI17" s="1020"/>
      <c r="CJ17" s="865"/>
      <c r="CK17" s="864">
        <v>0</v>
      </c>
      <c r="CL17" s="865">
        <v>0</v>
      </c>
      <c r="CM17" s="864">
        <v>0</v>
      </c>
      <c r="CN17" s="865">
        <v>0</v>
      </c>
      <c r="CO17" s="864">
        <v>0</v>
      </c>
      <c r="CP17" s="865">
        <v>0</v>
      </c>
      <c r="CQ17" s="864">
        <v>0</v>
      </c>
      <c r="CR17" s="865">
        <v>0</v>
      </c>
      <c r="CS17" s="864">
        <v>0</v>
      </c>
      <c r="CT17" s="865">
        <v>0</v>
      </c>
      <c r="CU17" s="864">
        <v>0</v>
      </c>
      <c r="CV17" s="865">
        <v>0</v>
      </c>
      <c r="CW17" s="864">
        <v>0</v>
      </c>
      <c r="CX17" s="865">
        <v>0</v>
      </c>
      <c r="CY17" s="864">
        <v>0</v>
      </c>
      <c r="CZ17" s="865">
        <v>0</v>
      </c>
      <c r="DA17" s="864">
        <v>0</v>
      </c>
      <c r="DB17" s="865">
        <v>0</v>
      </c>
      <c r="DC17" s="864">
        <v>0</v>
      </c>
      <c r="DD17" s="865">
        <v>0</v>
      </c>
      <c r="DE17" s="864">
        <v>0</v>
      </c>
      <c r="DF17" s="865">
        <v>0</v>
      </c>
      <c r="DG17" s="864">
        <v>0</v>
      </c>
      <c r="DH17" s="865">
        <v>0</v>
      </c>
      <c r="DI17" s="864">
        <v>0</v>
      </c>
      <c r="DJ17" s="865">
        <v>0</v>
      </c>
      <c r="DK17" s="864">
        <v>0</v>
      </c>
      <c r="DL17" s="865">
        <v>0</v>
      </c>
      <c r="DM17" s="864">
        <v>0</v>
      </c>
      <c r="DN17" s="865">
        <v>0</v>
      </c>
      <c r="DO17" s="864">
        <v>0</v>
      </c>
      <c r="DP17" s="865">
        <v>0</v>
      </c>
      <c r="DQ17" s="864">
        <v>0</v>
      </c>
      <c r="DR17" s="1021">
        <v>0</v>
      </c>
      <c r="DS17" s="815"/>
      <c r="DT17" s="1011"/>
      <c r="DU17" s="815"/>
      <c r="DV17" s="1020"/>
      <c r="DW17" s="865"/>
      <c r="DX17" s="864">
        <v>0</v>
      </c>
      <c r="DY17" s="865">
        <v>0</v>
      </c>
      <c r="DZ17" s="864">
        <v>0</v>
      </c>
      <c r="EA17" s="865">
        <v>0</v>
      </c>
      <c r="EB17" s="864">
        <v>0</v>
      </c>
      <c r="EC17" s="865">
        <v>0</v>
      </c>
      <c r="ED17" s="864">
        <v>0</v>
      </c>
      <c r="EE17" s="865">
        <v>0</v>
      </c>
      <c r="EF17" s="864">
        <v>0</v>
      </c>
      <c r="EG17" s="865">
        <v>0</v>
      </c>
      <c r="EH17" s="864">
        <v>0</v>
      </c>
      <c r="EI17" s="865">
        <v>0</v>
      </c>
      <c r="EJ17" s="864">
        <v>0</v>
      </c>
      <c r="EK17" s="865">
        <v>0</v>
      </c>
      <c r="EL17" s="864">
        <v>0</v>
      </c>
      <c r="EM17" s="865">
        <v>0</v>
      </c>
      <c r="EN17" s="864">
        <v>0</v>
      </c>
      <c r="EO17" s="865">
        <v>0</v>
      </c>
      <c r="EP17" s="864">
        <v>0</v>
      </c>
      <c r="EQ17" s="865">
        <v>0</v>
      </c>
      <c r="ER17" s="864">
        <v>0</v>
      </c>
      <c r="ES17" s="865">
        <v>0</v>
      </c>
      <c r="ET17" s="864">
        <v>0</v>
      </c>
      <c r="EU17" s="865">
        <v>0</v>
      </c>
      <c r="EV17" s="864">
        <v>0</v>
      </c>
      <c r="EW17" s="865">
        <v>0</v>
      </c>
      <c r="EX17" s="864">
        <v>0</v>
      </c>
      <c r="EY17" s="865">
        <v>0</v>
      </c>
      <c r="EZ17" s="864">
        <v>0</v>
      </c>
      <c r="FA17" s="865">
        <v>0</v>
      </c>
      <c r="FB17" s="864">
        <v>0</v>
      </c>
      <c r="FC17" s="865">
        <v>0</v>
      </c>
      <c r="FD17" s="864">
        <v>0</v>
      </c>
      <c r="FE17" s="1021">
        <v>0</v>
      </c>
      <c r="FF17" s="815"/>
      <c r="FG17" s="1012"/>
      <c r="FH17" s="815"/>
      <c r="FI17" s="1013"/>
      <c r="FK17" s="1022" t="b">
        <v>1</v>
      </c>
    </row>
    <row r="18" spans="1:167" outlineLevel="1">
      <c r="A18" s="813" t="str">
        <f t="shared" si="0"/>
        <v>11Save on Energy Business Refrigeration Incentive Program</v>
      </c>
      <c r="C18" s="849">
        <v>11</v>
      </c>
      <c r="D18" s="1035" t="s">
        <v>1225</v>
      </c>
      <c r="E18" s="1035">
        <v>2015</v>
      </c>
      <c r="G18" s="1024">
        <v>0</v>
      </c>
      <c r="H18" s="854">
        <v>0</v>
      </c>
      <c r="I18" s="853">
        <v>0</v>
      </c>
      <c r="J18" s="854">
        <v>0</v>
      </c>
      <c r="K18" s="853">
        <v>0</v>
      </c>
      <c r="L18" s="854">
        <v>0</v>
      </c>
      <c r="M18" s="853">
        <v>0</v>
      </c>
      <c r="N18" s="854">
        <v>0</v>
      </c>
      <c r="O18" s="853">
        <v>0</v>
      </c>
      <c r="P18" s="854">
        <v>0</v>
      </c>
      <c r="Q18" s="853">
        <v>0</v>
      </c>
      <c r="R18" s="854">
        <v>0</v>
      </c>
      <c r="S18" s="853">
        <v>0</v>
      </c>
      <c r="T18" s="854">
        <v>0</v>
      </c>
      <c r="U18" s="853">
        <v>0</v>
      </c>
      <c r="V18" s="854">
        <v>0</v>
      </c>
      <c r="W18" s="853">
        <v>0</v>
      </c>
      <c r="X18" s="854">
        <v>0</v>
      </c>
      <c r="Y18" s="853">
        <v>0</v>
      </c>
      <c r="Z18" s="854">
        <v>0</v>
      </c>
      <c r="AA18" s="853">
        <v>0</v>
      </c>
      <c r="AB18" s="854">
        <v>0</v>
      </c>
      <c r="AC18" s="853">
        <v>0</v>
      </c>
      <c r="AD18" s="854">
        <v>0</v>
      </c>
      <c r="AE18" s="853">
        <v>0</v>
      </c>
      <c r="AF18" s="854">
        <v>0</v>
      </c>
      <c r="AG18" s="853">
        <v>0</v>
      </c>
      <c r="AH18" s="854">
        <v>0</v>
      </c>
      <c r="AI18" s="853">
        <v>0</v>
      </c>
      <c r="AJ18" s="854">
        <v>0</v>
      </c>
      <c r="AK18" s="853">
        <v>0</v>
      </c>
      <c r="AL18" s="854">
        <v>0</v>
      </c>
      <c r="AM18" s="853">
        <v>0</v>
      </c>
      <c r="AN18" s="854">
        <v>0</v>
      </c>
      <c r="AO18" s="853">
        <v>0</v>
      </c>
      <c r="AP18" s="1025">
        <v>0</v>
      </c>
      <c r="AQ18" s="815"/>
      <c r="AR18" s="998"/>
      <c r="AS18" s="815"/>
      <c r="AT18" s="1024">
        <v>0</v>
      </c>
      <c r="AU18" s="854">
        <v>0</v>
      </c>
      <c r="AV18" s="853">
        <v>0</v>
      </c>
      <c r="AW18" s="854">
        <v>0</v>
      </c>
      <c r="AX18" s="853">
        <v>0</v>
      </c>
      <c r="AY18" s="854">
        <v>0</v>
      </c>
      <c r="AZ18" s="853">
        <v>0</v>
      </c>
      <c r="BA18" s="854">
        <v>0</v>
      </c>
      <c r="BB18" s="853">
        <v>0</v>
      </c>
      <c r="BC18" s="854">
        <v>0</v>
      </c>
      <c r="BD18" s="853">
        <v>0</v>
      </c>
      <c r="BE18" s="854">
        <v>0</v>
      </c>
      <c r="BF18" s="853">
        <v>0</v>
      </c>
      <c r="BG18" s="854">
        <v>0</v>
      </c>
      <c r="BH18" s="853">
        <v>0</v>
      </c>
      <c r="BI18" s="854">
        <v>0</v>
      </c>
      <c r="BJ18" s="853">
        <v>0</v>
      </c>
      <c r="BK18" s="854">
        <v>0</v>
      </c>
      <c r="BL18" s="853">
        <v>0</v>
      </c>
      <c r="BM18" s="854">
        <v>0</v>
      </c>
      <c r="BN18" s="853">
        <v>0</v>
      </c>
      <c r="BO18" s="854">
        <v>0</v>
      </c>
      <c r="BP18" s="853">
        <v>0</v>
      </c>
      <c r="BQ18" s="854">
        <v>0</v>
      </c>
      <c r="BR18" s="853">
        <v>0</v>
      </c>
      <c r="BS18" s="854">
        <v>0</v>
      </c>
      <c r="BT18" s="853">
        <v>0</v>
      </c>
      <c r="BU18" s="854">
        <v>0</v>
      </c>
      <c r="BV18" s="853">
        <v>0</v>
      </c>
      <c r="BW18" s="854">
        <v>0</v>
      </c>
      <c r="BX18" s="853">
        <v>0</v>
      </c>
      <c r="BY18" s="854">
        <v>0</v>
      </c>
      <c r="BZ18" s="853">
        <v>0</v>
      </c>
      <c r="CA18" s="854">
        <v>0</v>
      </c>
      <c r="CB18" s="853">
        <v>0</v>
      </c>
      <c r="CC18" s="1025">
        <v>0</v>
      </c>
      <c r="CD18" s="815"/>
      <c r="CE18" s="1009"/>
      <c r="CF18" s="815"/>
      <c r="CG18" s="1010"/>
      <c r="CH18" s="815"/>
      <c r="CI18" s="1024"/>
      <c r="CJ18" s="854"/>
      <c r="CK18" s="853">
        <v>0</v>
      </c>
      <c r="CL18" s="854">
        <v>0</v>
      </c>
      <c r="CM18" s="853">
        <v>0</v>
      </c>
      <c r="CN18" s="854">
        <v>0</v>
      </c>
      <c r="CO18" s="853">
        <v>0</v>
      </c>
      <c r="CP18" s="854">
        <v>0</v>
      </c>
      <c r="CQ18" s="853">
        <v>0</v>
      </c>
      <c r="CR18" s="854">
        <v>0</v>
      </c>
      <c r="CS18" s="853">
        <v>0</v>
      </c>
      <c r="CT18" s="854">
        <v>0</v>
      </c>
      <c r="CU18" s="853">
        <v>0</v>
      </c>
      <c r="CV18" s="854">
        <v>0</v>
      </c>
      <c r="CW18" s="853">
        <v>0</v>
      </c>
      <c r="CX18" s="854">
        <v>0</v>
      </c>
      <c r="CY18" s="853">
        <v>0</v>
      </c>
      <c r="CZ18" s="854">
        <v>0</v>
      </c>
      <c r="DA18" s="853">
        <v>0</v>
      </c>
      <c r="DB18" s="854">
        <v>0</v>
      </c>
      <c r="DC18" s="853">
        <v>0</v>
      </c>
      <c r="DD18" s="854">
        <v>0</v>
      </c>
      <c r="DE18" s="853">
        <v>0</v>
      </c>
      <c r="DF18" s="854">
        <v>0</v>
      </c>
      <c r="DG18" s="853">
        <v>0</v>
      </c>
      <c r="DH18" s="854">
        <v>0</v>
      </c>
      <c r="DI18" s="853">
        <v>0</v>
      </c>
      <c r="DJ18" s="854">
        <v>0</v>
      </c>
      <c r="DK18" s="853">
        <v>0</v>
      </c>
      <c r="DL18" s="854">
        <v>0</v>
      </c>
      <c r="DM18" s="853">
        <v>0</v>
      </c>
      <c r="DN18" s="854">
        <v>0</v>
      </c>
      <c r="DO18" s="853">
        <v>0</v>
      </c>
      <c r="DP18" s="854">
        <v>0</v>
      </c>
      <c r="DQ18" s="853">
        <v>0</v>
      </c>
      <c r="DR18" s="1025">
        <v>0</v>
      </c>
      <c r="DS18" s="815"/>
      <c r="DT18" s="1011"/>
      <c r="DU18" s="815"/>
      <c r="DV18" s="1024"/>
      <c r="DW18" s="854"/>
      <c r="DX18" s="853">
        <v>0</v>
      </c>
      <c r="DY18" s="854">
        <v>0</v>
      </c>
      <c r="DZ18" s="853">
        <v>0</v>
      </c>
      <c r="EA18" s="854">
        <v>0</v>
      </c>
      <c r="EB18" s="853">
        <v>0</v>
      </c>
      <c r="EC18" s="854">
        <v>0</v>
      </c>
      <c r="ED18" s="853">
        <v>0</v>
      </c>
      <c r="EE18" s="854">
        <v>0</v>
      </c>
      <c r="EF18" s="853">
        <v>0</v>
      </c>
      <c r="EG18" s="854">
        <v>0</v>
      </c>
      <c r="EH18" s="853">
        <v>0</v>
      </c>
      <c r="EI18" s="854">
        <v>0</v>
      </c>
      <c r="EJ18" s="853">
        <v>0</v>
      </c>
      <c r="EK18" s="854">
        <v>0</v>
      </c>
      <c r="EL18" s="853">
        <v>0</v>
      </c>
      <c r="EM18" s="854">
        <v>0</v>
      </c>
      <c r="EN18" s="853">
        <v>0</v>
      </c>
      <c r="EO18" s="854">
        <v>0</v>
      </c>
      <c r="EP18" s="853">
        <v>0</v>
      </c>
      <c r="EQ18" s="854">
        <v>0</v>
      </c>
      <c r="ER18" s="853">
        <v>0</v>
      </c>
      <c r="ES18" s="854">
        <v>0</v>
      </c>
      <c r="ET18" s="853">
        <v>0</v>
      </c>
      <c r="EU18" s="854">
        <v>0</v>
      </c>
      <c r="EV18" s="853">
        <v>0</v>
      </c>
      <c r="EW18" s="854">
        <v>0</v>
      </c>
      <c r="EX18" s="853">
        <v>0</v>
      </c>
      <c r="EY18" s="854">
        <v>0</v>
      </c>
      <c r="EZ18" s="853">
        <v>0</v>
      </c>
      <c r="FA18" s="854">
        <v>0</v>
      </c>
      <c r="FB18" s="853">
        <v>0</v>
      </c>
      <c r="FC18" s="854">
        <v>0</v>
      </c>
      <c r="FD18" s="853">
        <v>0</v>
      </c>
      <c r="FE18" s="1025">
        <v>0</v>
      </c>
      <c r="FF18" s="815"/>
      <c r="FG18" s="1012"/>
      <c r="FH18" s="815"/>
      <c r="FI18" s="1013"/>
      <c r="FK18" s="1026" t="b">
        <v>1</v>
      </c>
    </row>
    <row r="19" spans="1:167" outlineLevel="1">
      <c r="A19" s="813" t="str">
        <f t="shared" si="0"/>
        <v>12Save on Energy Process &amp; Systems Upgrades Program</v>
      </c>
      <c r="C19" s="842">
        <v>12</v>
      </c>
      <c r="D19" s="1036" t="s">
        <v>122</v>
      </c>
      <c r="E19" s="1036">
        <v>2015</v>
      </c>
      <c r="G19" s="1020">
        <v>0</v>
      </c>
      <c r="H19" s="865">
        <v>0</v>
      </c>
      <c r="I19" s="864">
        <v>0</v>
      </c>
      <c r="J19" s="865">
        <v>0</v>
      </c>
      <c r="K19" s="864">
        <v>0</v>
      </c>
      <c r="L19" s="865">
        <v>0</v>
      </c>
      <c r="M19" s="864">
        <v>0</v>
      </c>
      <c r="N19" s="865">
        <v>0</v>
      </c>
      <c r="O19" s="864">
        <v>0</v>
      </c>
      <c r="P19" s="865">
        <v>0</v>
      </c>
      <c r="Q19" s="864">
        <v>0</v>
      </c>
      <c r="R19" s="865">
        <v>0</v>
      </c>
      <c r="S19" s="864">
        <v>0</v>
      </c>
      <c r="T19" s="865">
        <v>0</v>
      </c>
      <c r="U19" s="864">
        <v>0</v>
      </c>
      <c r="V19" s="865">
        <v>0</v>
      </c>
      <c r="W19" s="864">
        <v>0</v>
      </c>
      <c r="X19" s="865">
        <v>0</v>
      </c>
      <c r="Y19" s="864">
        <v>0</v>
      </c>
      <c r="Z19" s="865">
        <v>0</v>
      </c>
      <c r="AA19" s="864">
        <v>0</v>
      </c>
      <c r="AB19" s="865">
        <v>0</v>
      </c>
      <c r="AC19" s="864">
        <v>0</v>
      </c>
      <c r="AD19" s="865">
        <v>0</v>
      </c>
      <c r="AE19" s="864">
        <v>0</v>
      </c>
      <c r="AF19" s="865">
        <v>0</v>
      </c>
      <c r="AG19" s="864">
        <v>0</v>
      </c>
      <c r="AH19" s="865">
        <v>0</v>
      </c>
      <c r="AI19" s="864">
        <v>0</v>
      </c>
      <c r="AJ19" s="865">
        <v>0</v>
      </c>
      <c r="AK19" s="864">
        <v>0</v>
      </c>
      <c r="AL19" s="865">
        <v>0</v>
      </c>
      <c r="AM19" s="864">
        <v>0</v>
      </c>
      <c r="AN19" s="865">
        <v>0</v>
      </c>
      <c r="AO19" s="864">
        <v>0</v>
      </c>
      <c r="AP19" s="1021">
        <v>0</v>
      </c>
      <c r="AQ19" s="815"/>
      <c r="AR19" s="998"/>
      <c r="AS19" s="815"/>
      <c r="AT19" s="1020">
        <v>0</v>
      </c>
      <c r="AU19" s="865">
        <v>0</v>
      </c>
      <c r="AV19" s="864">
        <v>0</v>
      </c>
      <c r="AW19" s="865">
        <v>0</v>
      </c>
      <c r="AX19" s="864">
        <v>0</v>
      </c>
      <c r="AY19" s="865">
        <v>0</v>
      </c>
      <c r="AZ19" s="864">
        <v>0</v>
      </c>
      <c r="BA19" s="865">
        <v>0</v>
      </c>
      <c r="BB19" s="864">
        <v>0</v>
      </c>
      <c r="BC19" s="865">
        <v>0</v>
      </c>
      <c r="BD19" s="864">
        <v>0</v>
      </c>
      <c r="BE19" s="865">
        <v>0</v>
      </c>
      <c r="BF19" s="864">
        <v>0</v>
      </c>
      <c r="BG19" s="865">
        <v>0</v>
      </c>
      <c r="BH19" s="864">
        <v>0</v>
      </c>
      <c r="BI19" s="865">
        <v>0</v>
      </c>
      <c r="BJ19" s="864">
        <v>0</v>
      </c>
      <c r="BK19" s="865">
        <v>0</v>
      </c>
      <c r="BL19" s="864">
        <v>0</v>
      </c>
      <c r="BM19" s="865">
        <v>0</v>
      </c>
      <c r="BN19" s="864">
        <v>0</v>
      </c>
      <c r="BO19" s="865">
        <v>0</v>
      </c>
      <c r="BP19" s="864">
        <v>0</v>
      </c>
      <c r="BQ19" s="865">
        <v>0</v>
      </c>
      <c r="BR19" s="864">
        <v>0</v>
      </c>
      <c r="BS19" s="865">
        <v>0</v>
      </c>
      <c r="BT19" s="864">
        <v>0</v>
      </c>
      <c r="BU19" s="865">
        <v>0</v>
      </c>
      <c r="BV19" s="864">
        <v>0</v>
      </c>
      <c r="BW19" s="865">
        <v>0</v>
      </c>
      <c r="BX19" s="864">
        <v>0</v>
      </c>
      <c r="BY19" s="865">
        <v>0</v>
      </c>
      <c r="BZ19" s="864">
        <v>0</v>
      </c>
      <c r="CA19" s="865">
        <v>0</v>
      </c>
      <c r="CB19" s="864">
        <v>0</v>
      </c>
      <c r="CC19" s="1021">
        <v>0</v>
      </c>
      <c r="CD19" s="815"/>
      <c r="CE19" s="1009"/>
      <c r="CF19" s="815"/>
      <c r="CG19" s="1010"/>
      <c r="CH19" s="815"/>
      <c r="CI19" s="1020"/>
      <c r="CJ19" s="865"/>
      <c r="CK19" s="864">
        <v>0</v>
      </c>
      <c r="CL19" s="865">
        <v>0</v>
      </c>
      <c r="CM19" s="864">
        <v>0</v>
      </c>
      <c r="CN19" s="865">
        <v>0</v>
      </c>
      <c r="CO19" s="864">
        <v>0</v>
      </c>
      <c r="CP19" s="865">
        <v>0</v>
      </c>
      <c r="CQ19" s="864">
        <v>0</v>
      </c>
      <c r="CR19" s="865">
        <v>0</v>
      </c>
      <c r="CS19" s="864">
        <v>0</v>
      </c>
      <c r="CT19" s="865">
        <v>0</v>
      </c>
      <c r="CU19" s="864">
        <v>0</v>
      </c>
      <c r="CV19" s="865">
        <v>0</v>
      </c>
      <c r="CW19" s="864">
        <v>0</v>
      </c>
      <c r="CX19" s="865">
        <v>0</v>
      </c>
      <c r="CY19" s="864">
        <v>0</v>
      </c>
      <c r="CZ19" s="865">
        <v>0</v>
      </c>
      <c r="DA19" s="864">
        <v>0</v>
      </c>
      <c r="DB19" s="865">
        <v>0</v>
      </c>
      <c r="DC19" s="864">
        <v>0</v>
      </c>
      <c r="DD19" s="865">
        <v>0</v>
      </c>
      <c r="DE19" s="864">
        <v>0</v>
      </c>
      <c r="DF19" s="865">
        <v>0</v>
      </c>
      <c r="DG19" s="864">
        <v>0</v>
      </c>
      <c r="DH19" s="865">
        <v>0</v>
      </c>
      <c r="DI19" s="864">
        <v>0</v>
      </c>
      <c r="DJ19" s="865">
        <v>0</v>
      </c>
      <c r="DK19" s="864">
        <v>0</v>
      </c>
      <c r="DL19" s="865">
        <v>0</v>
      </c>
      <c r="DM19" s="864">
        <v>0</v>
      </c>
      <c r="DN19" s="865">
        <v>0</v>
      </c>
      <c r="DO19" s="864">
        <v>0</v>
      </c>
      <c r="DP19" s="865">
        <v>0</v>
      </c>
      <c r="DQ19" s="864">
        <v>0</v>
      </c>
      <c r="DR19" s="1021">
        <v>0</v>
      </c>
      <c r="DS19" s="815"/>
      <c r="DT19" s="1011"/>
      <c r="DU19" s="815"/>
      <c r="DV19" s="1020"/>
      <c r="DW19" s="865"/>
      <c r="DX19" s="864">
        <v>0</v>
      </c>
      <c r="DY19" s="865">
        <v>0</v>
      </c>
      <c r="DZ19" s="864">
        <v>0</v>
      </c>
      <c r="EA19" s="865">
        <v>0</v>
      </c>
      <c r="EB19" s="864">
        <v>0</v>
      </c>
      <c r="EC19" s="865">
        <v>0</v>
      </c>
      <c r="ED19" s="864">
        <v>0</v>
      </c>
      <c r="EE19" s="865">
        <v>0</v>
      </c>
      <c r="EF19" s="864">
        <v>0</v>
      </c>
      <c r="EG19" s="865">
        <v>0</v>
      </c>
      <c r="EH19" s="864">
        <v>0</v>
      </c>
      <c r="EI19" s="865">
        <v>0</v>
      </c>
      <c r="EJ19" s="864">
        <v>0</v>
      </c>
      <c r="EK19" s="865">
        <v>0</v>
      </c>
      <c r="EL19" s="864">
        <v>0</v>
      </c>
      <c r="EM19" s="865">
        <v>0</v>
      </c>
      <c r="EN19" s="864">
        <v>0</v>
      </c>
      <c r="EO19" s="865">
        <v>0</v>
      </c>
      <c r="EP19" s="864">
        <v>0</v>
      </c>
      <c r="EQ19" s="865">
        <v>0</v>
      </c>
      <c r="ER19" s="864">
        <v>0</v>
      </c>
      <c r="ES19" s="865">
        <v>0</v>
      </c>
      <c r="ET19" s="864">
        <v>0</v>
      </c>
      <c r="EU19" s="865">
        <v>0</v>
      </c>
      <c r="EV19" s="864">
        <v>0</v>
      </c>
      <c r="EW19" s="865">
        <v>0</v>
      </c>
      <c r="EX19" s="864">
        <v>0</v>
      </c>
      <c r="EY19" s="865">
        <v>0</v>
      </c>
      <c r="EZ19" s="864">
        <v>0</v>
      </c>
      <c r="FA19" s="865">
        <v>0</v>
      </c>
      <c r="FB19" s="864">
        <v>0</v>
      </c>
      <c r="FC19" s="865">
        <v>0</v>
      </c>
      <c r="FD19" s="864">
        <v>0</v>
      </c>
      <c r="FE19" s="1021">
        <v>0</v>
      </c>
      <c r="FF19" s="815"/>
      <c r="FG19" s="1012"/>
      <c r="FH19" s="815"/>
      <c r="FI19" s="1013"/>
      <c r="FK19" s="1022" t="b">
        <v>1</v>
      </c>
    </row>
    <row r="20" spans="1:167" outlineLevel="1">
      <c r="A20" s="813" t="str">
        <f t="shared" si="0"/>
        <v>13Save on Energy Energy Manager Program</v>
      </c>
      <c r="C20" s="849">
        <v>13</v>
      </c>
      <c r="D20" s="1035" t="s">
        <v>124</v>
      </c>
      <c r="E20" s="1035">
        <v>2015</v>
      </c>
      <c r="G20" s="1024">
        <v>0</v>
      </c>
      <c r="H20" s="854">
        <v>0</v>
      </c>
      <c r="I20" s="853">
        <v>0</v>
      </c>
      <c r="J20" s="854">
        <v>0</v>
      </c>
      <c r="K20" s="853">
        <v>0</v>
      </c>
      <c r="L20" s="854">
        <v>0</v>
      </c>
      <c r="M20" s="853">
        <v>0</v>
      </c>
      <c r="N20" s="854">
        <v>0</v>
      </c>
      <c r="O20" s="853">
        <v>0</v>
      </c>
      <c r="P20" s="854">
        <v>0</v>
      </c>
      <c r="Q20" s="853">
        <v>0</v>
      </c>
      <c r="R20" s="854">
        <v>0</v>
      </c>
      <c r="S20" s="853">
        <v>0</v>
      </c>
      <c r="T20" s="854">
        <v>0</v>
      </c>
      <c r="U20" s="853">
        <v>0</v>
      </c>
      <c r="V20" s="854">
        <v>0</v>
      </c>
      <c r="W20" s="853">
        <v>0</v>
      </c>
      <c r="X20" s="854">
        <v>0</v>
      </c>
      <c r="Y20" s="853">
        <v>0</v>
      </c>
      <c r="Z20" s="854">
        <v>0</v>
      </c>
      <c r="AA20" s="853">
        <v>0</v>
      </c>
      <c r="AB20" s="854">
        <v>0</v>
      </c>
      <c r="AC20" s="853">
        <v>0</v>
      </c>
      <c r="AD20" s="854">
        <v>0</v>
      </c>
      <c r="AE20" s="853">
        <v>0</v>
      </c>
      <c r="AF20" s="854">
        <v>0</v>
      </c>
      <c r="AG20" s="853">
        <v>0</v>
      </c>
      <c r="AH20" s="854">
        <v>0</v>
      </c>
      <c r="AI20" s="853">
        <v>0</v>
      </c>
      <c r="AJ20" s="854">
        <v>0</v>
      </c>
      <c r="AK20" s="853">
        <v>0</v>
      </c>
      <c r="AL20" s="854">
        <v>0</v>
      </c>
      <c r="AM20" s="853">
        <v>0</v>
      </c>
      <c r="AN20" s="854">
        <v>0</v>
      </c>
      <c r="AO20" s="853">
        <v>0</v>
      </c>
      <c r="AP20" s="1025">
        <v>0</v>
      </c>
      <c r="AQ20" s="815"/>
      <c r="AR20" s="998"/>
      <c r="AS20" s="815"/>
      <c r="AT20" s="1024">
        <v>0</v>
      </c>
      <c r="AU20" s="854">
        <v>0</v>
      </c>
      <c r="AV20" s="853">
        <v>0</v>
      </c>
      <c r="AW20" s="854">
        <v>0</v>
      </c>
      <c r="AX20" s="853">
        <v>0</v>
      </c>
      <c r="AY20" s="854">
        <v>0</v>
      </c>
      <c r="AZ20" s="853">
        <v>0</v>
      </c>
      <c r="BA20" s="854">
        <v>0</v>
      </c>
      <c r="BB20" s="853">
        <v>0</v>
      </c>
      <c r="BC20" s="854">
        <v>0</v>
      </c>
      <c r="BD20" s="853">
        <v>0</v>
      </c>
      <c r="BE20" s="854">
        <v>0</v>
      </c>
      <c r="BF20" s="853">
        <v>0</v>
      </c>
      <c r="BG20" s="854">
        <v>0</v>
      </c>
      <c r="BH20" s="853">
        <v>0</v>
      </c>
      <c r="BI20" s="854">
        <v>0</v>
      </c>
      <c r="BJ20" s="853">
        <v>0</v>
      </c>
      <c r="BK20" s="854">
        <v>0</v>
      </c>
      <c r="BL20" s="853">
        <v>0</v>
      </c>
      <c r="BM20" s="854">
        <v>0</v>
      </c>
      <c r="BN20" s="853">
        <v>0</v>
      </c>
      <c r="BO20" s="854">
        <v>0</v>
      </c>
      <c r="BP20" s="853">
        <v>0</v>
      </c>
      <c r="BQ20" s="854">
        <v>0</v>
      </c>
      <c r="BR20" s="853">
        <v>0</v>
      </c>
      <c r="BS20" s="854">
        <v>0</v>
      </c>
      <c r="BT20" s="853">
        <v>0</v>
      </c>
      <c r="BU20" s="854">
        <v>0</v>
      </c>
      <c r="BV20" s="853">
        <v>0</v>
      </c>
      <c r="BW20" s="854">
        <v>0</v>
      </c>
      <c r="BX20" s="853">
        <v>0</v>
      </c>
      <c r="BY20" s="854">
        <v>0</v>
      </c>
      <c r="BZ20" s="853">
        <v>0</v>
      </c>
      <c r="CA20" s="854">
        <v>0</v>
      </c>
      <c r="CB20" s="853">
        <v>0</v>
      </c>
      <c r="CC20" s="1025">
        <v>0</v>
      </c>
      <c r="CD20" s="815"/>
      <c r="CE20" s="1009"/>
      <c r="CF20" s="815"/>
      <c r="CG20" s="1010"/>
      <c r="CH20" s="815"/>
      <c r="CI20" s="1024"/>
      <c r="CJ20" s="854"/>
      <c r="CK20" s="853">
        <v>0</v>
      </c>
      <c r="CL20" s="854">
        <v>0</v>
      </c>
      <c r="CM20" s="853">
        <v>0</v>
      </c>
      <c r="CN20" s="854">
        <v>0</v>
      </c>
      <c r="CO20" s="853">
        <v>0</v>
      </c>
      <c r="CP20" s="854">
        <v>0</v>
      </c>
      <c r="CQ20" s="853">
        <v>0</v>
      </c>
      <c r="CR20" s="854">
        <v>0</v>
      </c>
      <c r="CS20" s="853">
        <v>0</v>
      </c>
      <c r="CT20" s="854">
        <v>0</v>
      </c>
      <c r="CU20" s="853">
        <v>0</v>
      </c>
      <c r="CV20" s="854">
        <v>0</v>
      </c>
      <c r="CW20" s="853">
        <v>0</v>
      </c>
      <c r="CX20" s="854">
        <v>0</v>
      </c>
      <c r="CY20" s="853">
        <v>0</v>
      </c>
      <c r="CZ20" s="854">
        <v>0</v>
      </c>
      <c r="DA20" s="853">
        <v>0</v>
      </c>
      <c r="DB20" s="854">
        <v>0</v>
      </c>
      <c r="DC20" s="853">
        <v>0</v>
      </c>
      <c r="DD20" s="854">
        <v>0</v>
      </c>
      <c r="DE20" s="853">
        <v>0</v>
      </c>
      <c r="DF20" s="854">
        <v>0</v>
      </c>
      <c r="DG20" s="853">
        <v>0</v>
      </c>
      <c r="DH20" s="854">
        <v>0</v>
      </c>
      <c r="DI20" s="853">
        <v>0</v>
      </c>
      <c r="DJ20" s="854">
        <v>0</v>
      </c>
      <c r="DK20" s="853">
        <v>0</v>
      </c>
      <c r="DL20" s="854">
        <v>0</v>
      </c>
      <c r="DM20" s="853">
        <v>0</v>
      </c>
      <c r="DN20" s="854">
        <v>0</v>
      </c>
      <c r="DO20" s="853">
        <v>0</v>
      </c>
      <c r="DP20" s="854">
        <v>0</v>
      </c>
      <c r="DQ20" s="853">
        <v>0</v>
      </c>
      <c r="DR20" s="1025">
        <v>0</v>
      </c>
      <c r="DS20" s="815"/>
      <c r="DT20" s="1011"/>
      <c r="DU20" s="815"/>
      <c r="DV20" s="1024"/>
      <c r="DW20" s="854"/>
      <c r="DX20" s="853">
        <v>0</v>
      </c>
      <c r="DY20" s="854">
        <v>0</v>
      </c>
      <c r="DZ20" s="853">
        <v>0</v>
      </c>
      <c r="EA20" s="854">
        <v>0</v>
      </c>
      <c r="EB20" s="853">
        <v>0</v>
      </c>
      <c r="EC20" s="854">
        <v>0</v>
      </c>
      <c r="ED20" s="853">
        <v>0</v>
      </c>
      <c r="EE20" s="854">
        <v>0</v>
      </c>
      <c r="EF20" s="853">
        <v>0</v>
      </c>
      <c r="EG20" s="854">
        <v>0</v>
      </c>
      <c r="EH20" s="853">
        <v>0</v>
      </c>
      <c r="EI20" s="854">
        <v>0</v>
      </c>
      <c r="EJ20" s="853">
        <v>0</v>
      </c>
      <c r="EK20" s="854">
        <v>0</v>
      </c>
      <c r="EL20" s="853">
        <v>0</v>
      </c>
      <c r="EM20" s="854">
        <v>0</v>
      </c>
      <c r="EN20" s="853">
        <v>0</v>
      </c>
      <c r="EO20" s="854">
        <v>0</v>
      </c>
      <c r="EP20" s="853">
        <v>0</v>
      </c>
      <c r="EQ20" s="854">
        <v>0</v>
      </c>
      <c r="ER20" s="853">
        <v>0</v>
      </c>
      <c r="ES20" s="854">
        <v>0</v>
      </c>
      <c r="ET20" s="853">
        <v>0</v>
      </c>
      <c r="EU20" s="854">
        <v>0</v>
      </c>
      <c r="EV20" s="853">
        <v>0</v>
      </c>
      <c r="EW20" s="854">
        <v>0</v>
      </c>
      <c r="EX20" s="853">
        <v>0</v>
      </c>
      <c r="EY20" s="854">
        <v>0</v>
      </c>
      <c r="EZ20" s="853">
        <v>0</v>
      </c>
      <c r="FA20" s="854">
        <v>0</v>
      </c>
      <c r="FB20" s="853">
        <v>0</v>
      </c>
      <c r="FC20" s="854">
        <v>0</v>
      </c>
      <c r="FD20" s="853">
        <v>0</v>
      </c>
      <c r="FE20" s="1025">
        <v>0</v>
      </c>
      <c r="FF20" s="815"/>
      <c r="FG20" s="1012"/>
      <c r="FH20" s="815"/>
      <c r="FI20" s="1013"/>
      <c r="FK20" s="1026" t="b">
        <v>1</v>
      </c>
    </row>
    <row r="21" spans="1:167" outlineLevel="1">
      <c r="A21" s="813" t="str">
        <f t="shared" si="0"/>
        <v>14Save on Energy Monitoring &amp; Targeting Program</v>
      </c>
      <c r="C21" s="879">
        <v>14</v>
      </c>
      <c r="D21" s="1037" t="s">
        <v>123</v>
      </c>
      <c r="E21" s="1037">
        <v>2015</v>
      </c>
      <c r="G21" s="1038">
        <v>0</v>
      </c>
      <c r="H21" s="884">
        <v>0</v>
      </c>
      <c r="I21" s="883">
        <v>0</v>
      </c>
      <c r="J21" s="884">
        <v>0</v>
      </c>
      <c r="K21" s="883">
        <v>0</v>
      </c>
      <c r="L21" s="884">
        <v>0</v>
      </c>
      <c r="M21" s="883">
        <v>0</v>
      </c>
      <c r="N21" s="884">
        <v>0</v>
      </c>
      <c r="O21" s="883">
        <v>0</v>
      </c>
      <c r="P21" s="884">
        <v>0</v>
      </c>
      <c r="Q21" s="883">
        <v>0</v>
      </c>
      <c r="R21" s="884">
        <v>0</v>
      </c>
      <c r="S21" s="883">
        <v>0</v>
      </c>
      <c r="T21" s="884">
        <v>0</v>
      </c>
      <c r="U21" s="883">
        <v>0</v>
      </c>
      <c r="V21" s="884">
        <v>0</v>
      </c>
      <c r="W21" s="883">
        <v>0</v>
      </c>
      <c r="X21" s="884">
        <v>0</v>
      </c>
      <c r="Y21" s="883">
        <v>0</v>
      </c>
      <c r="Z21" s="884">
        <v>0</v>
      </c>
      <c r="AA21" s="883">
        <v>0</v>
      </c>
      <c r="AB21" s="884">
        <v>0</v>
      </c>
      <c r="AC21" s="883">
        <v>0</v>
      </c>
      <c r="AD21" s="884">
        <v>0</v>
      </c>
      <c r="AE21" s="883">
        <v>0</v>
      </c>
      <c r="AF21" s="884">
        <v>0</v>
      </c>
      <c r="AG21" s="883">
        <v>0</v>
      </c>
      <c r="AH21" s="884">
        <v>0</v>
      </c>
      <c r="AI21" s="883">
        <v>0</v>
      </c>
      <c r="AJ21" s="884">
        <v>0</v>
      </c>
      <c r="AK21" s="883">
        <v>0</v>
      </c>
      <c r="AL21" s="884">
        <v>0</v>
      </c>
      <c r="AM21" s="883">
        <v>0</v>
      </c>
      <c r="AN21" s="884">
        <v>0</v>
      </c>
      <c r="AO21" s="883">
        <v>0</v>
      </c>
      <c r="AP21" s="1039">
        <v>0</v>
      </c>
      <c r="AQ21" s="815"/>
      <c r="AR21" s="998"/>
      <c r="AS21" s="815"/>
      <c r="AT21" s="1038">
        <v>0</v>
      </c>
      <c r="AU21" s="884">
        <v>0</v>
      </c>
      <c r="AV21" s="883">
        <v>0</v>
      </c>
      <c r="AW21" s="884">
        <v>0</v>
      </c>
      <c r="AX21" s="883">
        <v>0</v>
      </c>
      <c r="AY21" s="884">
        <v>0</v>
      </c>
      <c r="AZ21" s="883">
        <v>0</v>
      </c>
      <c r="BA21" s="884">
        <v>0</v>
      </c>
      <c r="BB21" s="883">
        <v>0</v>
      </c>
      <c r="BC21" s="884">
        <v>0</v>
      </c>
      <c r="BD21" s="883">
        <v>0</v>
      </c>
      <c r="BE21" s="884">
        <v>0</v>
      </c>
      <c r="BF21" s="883">
        <v>0</v>
      </c>
      <c r="BG21" s="884">
        <v>0</v>
      </c>
      <c r="BH21" s="883">
        <v>0</v>
      </c>
      <c r="BI21" s="884">
        <v>0</v>
      </c>
      <c r="BJ21" s="883">
        <v>0</v>
      </c>
      <c r="BK21" s="884">
        <v>0</v>
      </c>
      <c r="BL21" s="883">
        <v>0</v>
      </c>
      <c r="BM21" s="884">
        <v>0</v>
      </c>
      <c r="BN21" s="883">
        <v>0</v>
      </c>
      <c r="BO21" s="884">
        <v>0</v>
      </c>
      <c r="BP21" s="883">
        <v>0</v>
      </c>
      <c r="BQ21" s="884">
        <v>0</v>
      </c>
      <c r="BR21" s="883">
        <v>0</v>
      </c>
      <c r="BS21" s="884">
        <v>0</v>
      </c>
      <c r="BT21" s="883">
        <v>0</v>
      </c>
      <c r="BU21" s="884">
        <v>0</v>
      </c>
      <c r="BV21" s="883">
        <v>0</v>
      </c>
      <c r="BW21" s="884">
        <v>0</v>
      </c>
      <c r="BX21" s="883">
        <v>0</v>
      </c>
      <c r="BY21" s="884">
        <v>0</v>
      </c>
      <c r="BZ21" s="883">
        <v>0</v>
      </c>
      <c r="CA21" s="884">
        <v>0</v>
      </c>
      <c r="CB21" s="883">
        <v>0</v>
      </c>
      <c r="CC21" s="1039">
        <v>0</v>
      </c>
      <c r="CD21" s="815"/>
      <c r="CE21" s="1009"/>
      <c r="CF21" s="815"/>
      <c r="CG21" s="1010"/>
      <c r="CH21" s="815"/>
      <c r="CI21" s="1038"/>
      <c r="CJ21" s="884"/>
      <c r="CK21" s="883">
        <v>0</v>
      </c>
      <c r="CL21" s="884">
        <v>0</v>
      </c>
      <c r="CM21" s="883">
        <v>0</v>
      </c>
      <c r="CN21" s="884">
        <v>0</v>
      </c>
      <c r="CO21" s="883">
        <v>0</v>
      </c>
      <c r="CP21" s="884">
        <v>0</v>
      </c>
      <c r="CQ21" s="883">
        <v>0</v>
      </c>
      <c r="CR21" s="884">
        <v>0</v>
      </c>
      <c r="CS21" s="883">
        <v>0</v>
      </c>
      <c r="CT21" s="884">
        <v>0</v>
      </c>
      <c r="CU21" s="883">
        <v>0</v>
      </c>
      <c r="CV21" s="884">
        <v>0</v>
      </c>
      <c r="CW21" s="883">
        <v>0</v>
      </c>
      <c r="CX21" s="884">
        <v>0</v>
      </c>
      <c r="CY21" s="883">
        <v>0</v>
      </c>
      <c r="CZ21" s="884">
        <v>0</v>
      </c>
      <c r="DA21" s="883">
        <v>0</v>
      </c>
      <c r="DB21" s="884">
        <v>0</v>
      </c>
      <c r="DC21" s="883">
        <v>0</v>
      </c>
      <c r="DD21" s="884">
        <v>0</v>
      </c>
      <c r="DE21" s="883">
        <v>0</v>
      </c>
      <c r="DF21" s="884">
        <v>0</v>
      </c>
      <c r="DG21" s="883">
        <v>0</v>
      </c>
      <c r="DH21" s="884">
        <v>0</v>
      </c>
      <c r="DI21" s="883">
        <v>0</v>
      </c>
      <c r="DJ21" s="884">
        <v>0</v>
      </c>
      <c r="DK21" s="883">
        <v>0</v>
      </c>
      <c r="DL21" s="884">
        <v>0</v>
      </c>
      <c r="DM21" s="883">
        <v>0</v>
      </c>
      <c r="DN21" s="884">
        <v>0</v>
      </c>
      <c r="DO21" s="883">
        <v>0</v>
      </c>
      <c r="DP21" s="884">
        <v>0</v>
      </c>
      <c r="DQ21" s="883">
        <v>0</v>
      </c>
      <c r="DR21" s="1039">
        <v>0</v>
      </c>
      <c r="DS21" s="815"/>
      <c r="DT21" s="1011"/>
      <c r="DU21" s="815"/>
      <c r="DV21" s="1038"/>
      <c r="DW21" s="884"/>
      <c r="DX21" s="883">
        <v>0</v>
      </c>
      <c r="DY21" s="884">
        <v>0</v>
      </c>
      <c r="DZ21" s="883">
        <v>0</v>
      </c>
      <c r="EA21" s="884">
        <v>0</v>
      </c>
      <c r="EB21" s="883">
        <v>0</v>
      </c>
      <c r="EC21" s="884">
        <v>0</v>
      </c>
      <c r="ED21" s="883">
        <v>0</v>
      </c>
      <c r="EE21" s="884">
        <v>0</v>
      </c>
      <c r="EF21" s="883">
        <v>0</v>
      </c>
      <c r="EG21" s="884">
        <v>0</v>
      </c>
      <c r="EH21" s="883">
        <v>0</v>
      </c>
      <c r="EI21" s="884">
        <v>0</v>
      </c>
      <c r="EJ21" s="883">
        <v>0</v>
      </c>
      <c r="EK21" s="884">
        <v>0</v>
      </c>
      <c r="EL21" s="883">
        <v>0</v>
      </c>
      <c r="EM21" s="884">
        <v>0</v>
      </c>
      <c r="EN21" s="883">
        <v>0</v>
      </c>
      <c r="EO21" s="884">
        <v>0</v>
      </c>
      <c r="EP21" s="883">
        <v>0</v>
      </c>
      <c r="EQ21" s="884">
        <v>0</v>
      </c>
      <c r="ER21" s="883">
        <v>0</v>
      </c>
      <c r="ES21" s="884">
        <v>0</v>
      </c>
      <c r="ET21" s="883">
        <v>0</v>
      </c>
      <c r="EU21" s="884">
        <v>0</v>
      </c>
      <c r="EV21" s="883">
        <v>0</v>
      </c>
      <c r="EW21" s="884">
        <v>0</v>
      </c>
      <c r="EX21" s="883">
        <v>0</v>
      </c>
      <c r="EY21" s="884">
        <v>0</v>
      </c>
      <c r="EZ21" s="883">
        <v>0</v>
      </c>
      <c r="FA21" s="884">
        <v>0</v>
      </c>
      <c r="FB21" s="883">
        <v>0</v>
      </c>
      <c r="FC21" s="884">
        <v>0</v>
      </c>
      <c r="FD21" s="883">
        <v>0</v>
      </c>
      <c r="FE21" s="1039">
        <v>0</v>
      </c>
      <c r="FF21" s="815"/>
      <c r="FG21" s="1012"/>
      <c r="FH21" s="815"/>
      <c r="FI21" s="1013"/>
      <c r="FK21" s="1040" t="b">
        <v>1</v>
      </c>
    </row>
    <row r="22" spans="1:167" outlineLevel="1">
      <c r="A22" s="813" t="str">
        <f t="shared" si="0"/>
        <v>15Save on Energy Retrofit Program - P4P</v>
      </c>
      <c r="C22" s="835">
        <v>15</v>
      </c>
      <c r="D22" s="1041" t="s">
        <v>1167</v>
      </c>
      <c r="E22" s="1041">
        <v>2015</v>
      </c>
      <c r="G22" s="1016">
        <v>0</v>
      </c>
      <c r="H22" s="877">
        <v>0</v>
      </c>
      <c r="I22" s="876">
        <v>0</v>
      </c>
      <c r="J22" s="877">
        <v>0</v>
      </c>
      <c r="K22" s="876">
        <v>0</v>
      </c>
      <c r="L22" s="877">
        <v>0</v>
      </c>
      <c r="M22" s="876">
        <v>0</v>
      </c>
      <c r="N22" s="877">
        <v>0</v>
      </c>
      <c r="O22" s="876">
        <v>0</v>
      </c>
      <c r="P22" s="877">
        <v>0</v>
      </c>
      <c r="Q22" s="876">
        <v>0</v>
      </c>
      <c r="R22" s="877">
        <v>0</v>
      </c>
      <c r="S22" s="876">
        <v>0</v>
      </c>
      <c r="T22" s="877">
        <v>0</v>
      </c>
      <c r="U22" s="876">
        <v>0</v>
      </c>
      <c r="V22" s="877">
        <v>0</v>
      </c>
      <c r="W22" s="876">
        <v>0</v>
      </c>
      <c r="X22" s="877">
        <v>0</v>
      </c>
      <c r="Y22" s="876">
        <v>0</v>
      </c>
      <c r="Z22" s="877">
        <v>0</v>
      </c>
      <c r="AA22" s="876">
        <v>0</v>
      </c>
      <c r="AB22" s="877">
        <v>0</v>
      </c>
      <c r="AC22" s="876">
        <v>0</v>
      </c>
      <c r="AD22" s="877">
        <v>0</v>
      </c>
      <c r="AE22" s="876">
        <v>0</v>
      </c>
      <c r="AF22" s="877">
        <v>0</v>
      </c>
      <c r="AG22" s="876">
        <v>0</v>
      </c>
      <c r="AH22" s="877">
        <v>0</v>
      </c>
      <c r="AI22" s="876">
        <v>0</v>
      </c>
      <c r="AJ22" s="877">
        <v>0</v>
      </c>
      <c r="AK22" s="876">
        <v>0</v>
      </c>
      <c r="AL22" s="877">
        <v>0</v>
      </c>
      <c r="AM22" s="876">
        <v>0</v>
      </c>
      <c r="AN22" s="877">
        <v>0</v>
      </c>
      <c r="AO22" s="876">
        <v>0</v>
      </c>
      <c r="AP22" s="1017">
        <v>0</v>
      </c>
      <c r="AQ22" s="815"/>
      <c r="AR22" s="998"/>
      <c r="AS22" s="815"/>
      <c r="AT22" s="1016">
        <v>0</v>
      </c>
      <c r="AU22" s="877">
        <v>0</v>
      </c>
      <c r="AV22" s="876">
        <v>0</v>
      </c>
      <c r="AW22" s="877">
        <v>0</v>
      </c>
      <c r="AX22" s="876">
        <v>0</v>
      </c>
      <c r="AY22" s="877">
        <v>0</v>
      </c>
      <c r="AZ22" s="876">
        <v>0</v>
      </c>
      <c r="BA22" s="877">
        <v>0</v>
      </c>
      <c r="BB22" s="876">
        <v>0</v>
      </c>
      <c r="BC22" s="877">
        <v>0</v>
      </c>
      <c r="BD22" s="876">
        <v>0</v>
      </c>
      <c r="BE22" s="877">
        <v>0</v>
      </c>
      <c r="BF22" s="876">
        <v>0</v>
      </c>
      <c r="BG22" s="877">
        <v>0</v>
      </c>
      <c r="BH22" s="876">
        <v>0</v>
      </c>
      <c r="BI22" s="877">
        <v>0</v>
      </c>
      <c r="BJ22" s="876">
        <v>0</v>
      </c>
      <c r="BK22" s="877">
        <v>0</v>
      </c>
      <c r="BL22" s="876">
        <v>0</v>
      </c>
      <c r="BM22" s="877">
        <v>0</v>
      </c>
      <c r="BN22" s="876">
        <v>0</v>
      </c>
      <c r="BO22" s="877">
        <v>0</v>
      </c>
      <c r="BP22" s="876">
        <v>0</v>
      </c>
      <c r="BQ22" s="877">
        <v>0</v>
      </c>
      <c r="BR22" s="876">
        <v>0</v>
      </c>
      <c r="BS22" s="877">
        <v>0</v>
      </c>
      <c r="BT22" s="876">
        <v>0</v>
      </c>
      <c r="BU22" s="877">
        <v>0</v>
      </c>
      <c r="BV22" s="876">
        <v>0</v>
      </c>
      <c r="BW22" s="877">
        <v>0</v>
      </c>
      <c r="BX22" s="876">
        <v>0</v>
      </c>
      <c r="BY22" s="877">
        <v>0</v>
      </c>
      <c r="BZ22" s="876">
        <v>0</v>
      </c>
      <c r="CA22" s="877">
        <v>0</v>
      </c>
      <c r="CB22" s="876">
        <v>0</v>
      </c>
      <c r="CC22" s="1017">
        <v>0</v>
      </c>
      <c r="CD22" s="815"/>
      <c r="CE22" s="1009"/>
      <c r="CF22" s="815"/>
      <c r="CG22" s="1010"/>
      <c r="CH22" s="815"/>
      <c r="CI22" s="1016"/>
      <c r="CJ22" s="877"/>
      <c r="CK22" s="876">
        <v>0</v>
      </c>
      <c r="CL22" s="877">
        <v>0</v>
      </c>
      <c r="CM22" s="876">
        <v>0</v>
      </c>
      <c r="CN22" s="877">
        <v>0</v>
      </c>
      <c r="CO22" s="876">
        <v>0</v>
      </c>
      <c r="CP22" s="877">
        <v>0</v>
      </c>
      <c r="CQ22" s="876">
        <v>0</v>
      </c>
      <c r="CR22" s="877">
        <v>0</v>
      </c>
      <c r="CS22" s="876">
        <v>0</v>
      </c>
      <c r="CT22" s="877">
        <v>0</v>
      </c>
      <c r="CU22" s="876">
        <v>0</v>
      </c>
      <c r="CV22" s="877">
        <v>0</v>
      </c>
      <c r="CW22" s="876">
        <v>0</v>
      </c>
      <c r="CX22" s="877">
        <v>0</v>
      </c>
      <c r="CY22" s="876">
        <v>0</v>
      </c>
      <c r="CZ22" s="877">
        <v>0</v>
      </c>
      <c r="DA22" s="876">
        <v>0</v>
      </c>
      <c r="DB22" s="877">
        <v>0</v>
      </c>
      <c r="DC22" s="876">
        <v>0</v>
      </c>
      <c r="DD22" s="877">
        <v>0</v>
      </c>
      <c r="DE22" s="876">
        <v>0</v>
      </c>
      <c r="DF22" s="877">
        <v>0</v>
      </c>
      <c r="DG22" s="876">
        <v>0</v>
      </c>
      <c r="DH22" s="877">
        <v>0</v>
      </c>
      <c r="DI22" s="876">
        <v>0</v>
      </c>
      <c r="DJ22" s="877">
        <v>0</v>
      </c>
      <c r="DK22" s="876">
        <v>0</v>
      </c>
      <c r="DL22" s="877">
        <v>0</v>
      </c>
      <c r="DM22" s="876">
        <v>0</v>
      </c>
      <c r="DN22" s="877">
        <v>0</v>
      </c>
      <c r="DO22" s="876">
        <v>0</v>
      </c>
      <c r="DP22" s="877">
        <v>0</v>
      </c>
      <c r="DQ22" s="876">
        <v>0</v>
      </c>
      <c r="DR22" s="1017">
        <v>0</v>
      </c>
      <c r="DS22" s="815"/>
      <c r="DT22" s="1011"/>
      <c r="DU22" s="815"/>
      <c r="DV22" s="1016"/>
      <c r="DW22" s="877"/>
      <c r="DX22" s="876">
        <v>0</v>
      </c>
      <c r="DY22" s="877">
        <v>0</v>
      </c>
      <c r="DZ22" s="876">
        <v>0</v>
      </c>
      <c r="EA22" s="877">
        <v>0</v>
      </c>
      <c r="EB22" s="876">
        <v>0</v>
      </c>
      <c r="EC22" s="877">
        <v>0</v>
      </c>
      <c r="ED22" s="876">
        <v>0</v>
      </c>
      <c r="EE22" s="877">
        <v>0</v>
      </c>
      <c r="EF22" s="876">
        <v>0</v>
      </c>
      <c r="EG22" s="877">
        <v>0</v>
      </c>
      <c r="EH22" s="876">
        <v>0</v>
      </c>
      <c r="EI22" s="877">
        <v>0</v>
      </c>
      <c r="EJ22" s="876">
        <v>0</v>
      </c>
      <c r="EK22" s="877">
        <v>0</v>
      </c>
      <c r="EL22" s="876">
        <v>0</v>
      </c>
      <c r="EM22" s="877">
        <v>0</v>
      </c>
      <c r="EN22" s="876">
        <v>0</v>
      </c>
      <c r="EO22" s="877">
        <v>0</v>
      </c>
      <c r="EP22" s="876">
        <v>0</v>
      </c>
      <c r="EQ22" s="877">
        <v>0</v>
      </c>
      <c r="ER22" s="876">
        <v>0</v>
      </c>
      <c r="ES22" s="877">
        <v>0</v>
      </c>
      <c r="ET22" s="876">
        <v>0</v>
      </c>
      <c r="EU22" s="877">
        <v>0</v>
      </c>
      <c r="EV22" s="876">
        <v>0</v>
      </c>
      <c r="EW22" s="877">
        <v>0</v>
      </c>
      <c r="EX22" s="876">
        <v>0</v>
      </c>
      <c r="EY22" s="877">
        <v>0</v>
      </c>
      <c r="EZ22" s="876">
        <v>0</v>
      </c>
      <c r="FA22" s="877">
        <v>0</v>
      </c>
      <c r="FB22" s="876">
        <v>0</v>
      </c>
      <c r="FC22" s="877">
        <v>0</v>
      </c>
      <c r="FD22" s="876">
        <v>0</v>
      </c>
      <c r="FE22" s="1017">
        <v>0</v>
      </c>
      <c r="FF22" s="815"/>
      <c r="FG22" s="1012"/>
      <c r="FH22" s="815"/>
      <c r="FI22" s="1013"/>
      <c r="FK22" s="1018" t="b">
        <v>1</v>
      </c>
    </row>
    <row r="23" spans="1:167" outlineLevel="1">
      <c r="A23" s="813" t="str">
        <f t="shared" si="0"/>
        <v>16Save on Energy Process &amp; Systems Upgrades Program - P4P</v>
      </c>
      <c r="C23" s="879">
        <v>16</v>
      </c>
      <c r="D23" s="1037" t="s">
        <v>1168</v>
      </c>
      <c r="E23" s="1037">
        <v>2015</v>
      </c>
      <c r="G23" s="1038">
        <v>0</v>
      </c>
      <c r="H23" s="884">
        <v>0</v>
      </c>
      <c r="I23" s="883">
        <v>0</v>
      </c>
      <c r="J23" s="884">
        <v>0</v>
      </c>
      <c r="K23" s="883">
        <v>0</v>
      </c>
      <c r="L23" s="884">
        <v>0</v>
      </c>
      <c r="M23" s="883">
        <v>0</v>
      </c>
      <c r="N23" s="884">
        <v>0</v>
      </c>
      <c r="O23" s="883">
        <v>0</v>
      </c>
      <c r="P23" s="884">
        <v>0</v>
      </c>
      <c r="Q23" s="883">
        <v>0</v>
      </c>
      <c r="R23" s="884">
        <v>0</v>
      </c>
      <c r="S23" s="883">
        <v>0</v>
      </c>
      <c r="T23" s="884">
        <v>0</v>
      </c>
      <c r="U23" s="883">
        <v>0</v>
      </c>
      <c r="V23" s="884">
        <v>0</v>
      </c>
      <c r="W23" s="883">
        <v>0</v>
      </c>
      <c r="X23" s="884">
        <v>0</v>
      </c>
      <c r="Y23" s="883">
        <v>0</v>
      </c>
      <c r="Z23" s="884">
        <v>0</v>
      </c>
      <c r="AA23" s="883">
        <v>0</v>
      </c>
      <c r="AB23" s="884">
        <v>0</v>
      </c>
      <c r="AC23" s="883">
        <v>0</v>
      </c>
      <c r="AD23" s="884">
        <v>0</v>
      </c>
      <c r="AE23" s="883">
        <v>0</v>
      </c>
      <c r="AF23" s="884">
        <v>0</v>
      </c>
      <c r="AG23" s="883">
        <v>0</v>
      </c>
      <c r="AH23" s="884">
        <v>0</v>
      </c>
      <c r="AI23" s="883">
        <v>0</v>
      </c>
      <c r="AJ23" s="884">
        <v>0</v>
      </c>
      <c r="AK23" s="883">
        <v>0</v>
      </c>
      <c r="AL23" s="884">
        <v>0</v>
      </c>
      <c r="AM23" s="883">
        <v>0</v>
      </c>
      <c r="AN23" s="884">
        <v>0</v>
      </c>
      <c r="AO23" s="883">
        <v>0</v>
      </c>
      <c r="AP23" s="1039">
        <v>0</v>
      </c>
      <c r="AQ23" s="815"/>
      <c r="AR23" s="998"/>
      <c r="AS23" s="815"/>
      <c r="AT23" s="1038">
        <v>0</v>
      </c>
      <c r="AU23" s="884">
        <v>0</v>
      </c>
      <c r="AV23" s="883">
        <v>0</v>
      </c>
      <c r="AW23" s="884">
        <v>0</v>
      </c>
      <c r="AX23" s="883">
        <v>0</v>
      </c>
      <c r="AY23" s="884">
        <v>0</v>
      </c>
      <c r="AZ23" s="883">
        <v>0</v>
      </c>
      <c r="BA23" s="884">
        <v>0</v>
      </c>
      <c r="BB23" s="883">
        <v>0</v>
      </c>
      <c r="BC23" s="884">
        <v>0</v>
      </c>
      <c r="BD23" s="883">
        <v>0</v>
      </c>
      <c r="BE23" s="884">
        <v>0</v>
      </c>
      <c r="BF23" s="883">
        <v>0</v>
      </c>
      <c r="BG23" s="884">
        <v>0</v>
      </c>
      <c r="BH23" s="883">
        <v>0</v>
      </c>
      <c r="BI23" s="884">
        <v>0</v>
      </c>
      <c r="BJ23" s="883">
        <v>0</v>
      </c>
      <c r="BK23" s="884">
        <v>0</v>
      </c>
      <c r="BL23" s="883">
        <v>0</v>
      </c>
      <c r="BM23" s="884">
        <v>0</v>
      </c>
      <c r="BN23" s="883">
        <v>0</v>
      </c>
      <c r="BO23" s="884">
        <v>0</v>
      </c>
      <c r="BP23" s="883">
        <v>0</v>
      </c>
      <c r="BQ23" s="884">
        <v>0</v>
      </c>
      <c r="BR23" s="883">
        <v>0</v>
      </c>
      <c r="BS23" s="884">
        <v>0</v>
      </c>
      <c r="BT23" s="883">
        <v>0</v>
      </c>
      <c r="BU23" s="884">
        <v>0</v>
      </c>
      <c r="BV23" s="883">
        <v>0</v>
      </c>
      <c r="BW23" s="884">
        <v>0</v>
      </c>
      <c r="BX23" s="883">
        <v>0</v>
      </c>
      <c r="BY23" s="884">
        <v>0</v>
      </c>
      <c r="BZ23" s="883">
        <v>0</v>
      </c>
      <c r="CA23" s="884">
        <v>0</v>
      </c>
      <c r="CB23" s="883">
        <v>0</v>
      </c>
      <c r="CC23" s="1039">
        <v>0</v>
      </c>
      <c r="CD23" s="815"/>
      <c r="CE23" s="1009"/>
      <c r="CF23" s="815"/>
      <c r="CG23" s="1010"/>
      <c r="CH23" s="815"/>
      <c r="CI23" s="1038"/>
      <c r="CJ23" s="884"/>
      <c r="CK23" s="883">
        <v>0</v>
      </c>
      <c r="CL23" s="884">
        <v>0</v>
      </c>
      <c r="CM23" s="883">
        <v>0</v>
      </c>
      <c r="CN23" s="884">
        <v>0</v>
      </c>
      <c r="CO23" s="883">
        <v>0</v>
      </c>
      <c r="CP23" s="884">
        <v>0</v>
      </c>
      <c r="CQ23" s="883">
        <v>0</v>
      </c>
      <c r="CR23" s="884">
        <v>0</v>
      </c>
      <c r="CS23" s="883">
        <v>0</v>
      </c>
      <c r="CT23" s="884">
        <v>0</v>
      </c>
      <c r="CU23" s="883">
        <v>0</v>
      </c>
      <c r="CV23" s="884">
        <v>0</v>
      </c>
      <c r="CW23" s="883">
        <v>0</v>
      </c>
      <c r="CX23" s="884">
        <v>0</v>
      </c>
      <c r="CY23" s="883">
        <v>0</v>
      </c>
      <c r="CZ23" s="884">
        <v>0</v>
      </c>
      <c r="DA23" s="883">
        <v>0</v>
      </c>
      <c r="DB23" s="884">
        <v>0</v>
      </c>
      <c r="DC23" s="883">
        <v>0</v>
      </c>
      <c r="DD23" s="884">
        <v>0</v>
      </c>
      <c r="DE23" s="883">
        <v>0</v>
      </c>
      <c r="DF23" s="884">
        <v>0</v>
      </c>
      <c r="DG23" s="883">
        <v>0</v>
      </c>
      <c r="DH23" s="884">
        <v>0</v>
      </c>
      <c r="DI23" s="883">
        <v>0</v>
      </c>
      <c r="DJ23" s="884">
        <v>0</v>
      </c>
      <c r="DK23" s="883">
        <v>0</v>
      </c>
      <c r="DL23" s="884">
        <v>0</v>
      </c>
      <c r="DM23" s="883">
        <v>0</v>
      </c>
      <c r="DN23" s="884">
        <v>0</v>
      </c>
      <c r="DO23" s="883">
        <v>0</v>
      </c>
      <c r="DP23" s="884">
        <v>0</v>
      </c>
      <c r="DQ23" s="883">
        <v>0</v>
      </c>
      <c r="DR23" s="1039">
        <v>0</v>
      </c>
      <c r="DS23" s="815"/>
      <c r="DT23" s="1011"/>
      <c r="DU23" s="815"/>
      <c r="DV23" s="1038"/>
      <c r="DW23" s="884"/>
      <c r="DX23" s="883">
        <v>0</v>
      </c>
      <c r="DY23" s="884">
        <v>0</v>
      </c>
      <c r="DZ23" s="883">
        <v>0</v>
      </c>
      <c r="EA23" s="884">
        <v>0</v>
      </c>
      <c r="EB23" s="883">
        <v>0</v>
      </c>
      <c r="EC23" s="884">
        <v>0</v>
      </c>
      <c r="ED23" s="883">
        <v>0</v>
      </c>
      <c r="EE23" s="884">
        <v>0</v>
      </c>
      <c r="EF23" s="883">
        <v>0</v>
      </c>
      <c r="EG23" s="884">
        <v>0</v>
      </c>
      <c r="EH23" s="883">
        <v>0</v>
      </c>
      <c r="EI23" s="884">
        <v>0</v>
      </c>
      <c r="EJ23" s="883">
        <v>0</v>
      </c>
      <c r="EK23" s="884">
        <v>0</v>
      </c>
      <c r="EL23" s="883">
        <v>0</v>
      </c>
      <c r="EM23" s="884">
        <v>0</v>
      </c>
      <c r="EN23" s="883">
        <v>0</v>
      </c>
      <c r="EO23" s="884">
        <v>0</v>
      </c>
      <c r="EP23" s="883">
        <v>0</v>
      </c>
      <c r="EQ23" s="884">
        <v>0</v>
      </c>
      <c r="ER23" s="883">
        <v>0</v>
      </c>
      <c r="ES23" s="884">
        <v>0</v>
      </c>
      <c r="ET23" s="883">
        <v>0</v>
      </c>
      <c r="EU23" s="884">
        <v>0</v>
      </c>
      <c r="EV23" s="883">
        <v>0</v>
      </c>
      <c r="EW23" s="884">
        <v>0</v>
      </c>
      <c r="EX23" s="883">
        <v>0</v>
      </c>
      <c r="EY23" s="884">
        <v>0</v>
      </c>
      <c r="EZ23" s="883">
        <v>0</v>
      </c>
      <c r="FA23" s="884">
        <v>0</v>
      </c>
      <c r="FB23" s="883">
        <v>0</v>
      </c>
      <c r="FC23" s="884">
        <v>0</v>
      </c>
      <c r="FD23" s="883">
        <v>0</v>
      </c>
      <c r="FE23" s="1039">
        <v>0</v>
      </c>
      <c r="FF23" s="815"/>
      <c r="FG23" s="1012"/>
      <c r="FH23" s="815"/>
      <c r="FI23" s="1013"/>
      <c r="FK23" s="1040" t="b">
        <v>1</v>
      </c>
    </row>
    <row r="24" spans="1:167" outlineLevel="1">
      <c r="A24" s="813" t="str">
        <f t="shared" si="0"/>
        <v>17Adaptive Thermostat Local Program</v>
      </c>
      <c r="C24" s="835">
        <v>17</v>
      </c>
      <c r="D24" s="1041" t="s">
        <v>1169</v>
      </c>
      <c r="E24" s="1041">
        <v>2015</v>
      </c>
      <c r="G24" s="1016">
        <v>0</v>
      </c>
      <c r="H24" s="877">
        <v>0</v>
      </c>
      <c r="I24" s="876">
        <v>0</v>
      </c>
      <c r="J24" s="877">
        <v>0</v>
      </c>
      <c r="K24" s="876">
        <v>0</v>
      </c>
      <c r="L24" s="877">
        <v>0</v>
      </c>
      <c r="M24" s="876">
        <v>0</v>
      </c>
      <c r="N24" s="877">
        <v>0</v>
      </c>
      <c r="O24" s="876">
        <v>0</v>
      </c>
      <c r="P24" s="877">
        <v>0</v>
      </c>
      <c r="Q24" s="876">
        <v>0</v>
      </c>
      <c r="R24" s="877">
        <v>0</v>
      </c>
      <c r="S24" s="876">
        <v>0</v>
      </c>
      <c r="T24" s="877">
        <v>0</v>
      </c>
      <c r="U24" s="876">
        <v>0</v>
      </c>
      <c r="V24" s="877">
        <v>0</v>
      </c>
      <c r="W24" s="876">
        <v>0</v>
      </c>
      <c r="X24" s="877">
        <v>0</v>
      </c>
      <c r="Y24" s="876">
        <v>0</v>
      </c>
      <c r="Z24" s="877">
        <v>0</v>
      </c>
      <c r="AA24" s="876">
        <v>0</v>
      </c>
      <c r="AB24" s="877">
        <v>0</v>
      </c>
      <c r="AC24" s="876">
        <v>0</v>
      </c>
      <c r="AD24" s="877">
        <v>0</v>
      </c>
      <c r="AE24" s="876">
        <v>0</v>
      </c>
      <c r="AF24" s="877">
        <v>0</v>
      </c>
      <c r="AG24" s="876">
        <v>0</v>
      </c>
      <c r="AH24" s="877">
        <v>0</v>
      </c>
      <c r="AI24" s="876">
        <v>0</v>
      </c>
      <c r="AJ24" s="877">
        <v>0</v>
      </c>
      <c r="AK24" s="876">
        <v>0</v>
      </c>
      <c r="AL24" s="877">
        <v>0</v>
      </c>
      <c r="AM24" s="876">
        <v>0</v>
      </c>
      <c r="AN24" s="877">
        <v>0</v>
      </c>
      <c r="AO24" s="876">
        <v>0</v>
      </c>
      <c r="AP24" s="1017">
        <v>0</v>
      </c>
      <c r="AQ24" s="815"/>
      <c r="AR24" s="998"/>
      <c r="AS24" s="815"/>
      <c r="AT24" s="1016">
        <v>0</v>
      </c>
      <c r="AU24" s="877">
        <v>0</v>
      </c>
      <c r="AV24" s="876">
        <v>0</v>
      </c>
      <c r="AW24" s="877">
        <v>0</v>
      </c>
      <c r="AX24" s="876">
        <v>0</v>
      </c>
      <c r="AY24" s="877">
        <v>0</v>
      </c>
      <c r="AZ24" s="876">
        <v>0</v>
      </c>
      <c r="BA24" s="877">
        <v>0</v>
      </c>
      <c r="BB24" s="876">
        <v>0</v>
      </c>
      <c r="BC24" s="877">
        <v>0</v>
      </c>
      <c r="BD24" s="876">
        <v>0</v>
      </c>
      <c r="BE24" s="877">
        <v>0</v>
      </c>
      <c r="BF24" s="876">
        <v>0</v>
      </c>
      <c r="BG24" s="877">
        <v>0</v>
      </c>
      <c r="BH24" s="876">
        <v>0</v>
      </c>
      <c r="BI24" s="877">
        <v>0</v>
      </c>
      <c r="BJ24" s="876">
        <v>0</v>
      </c>
      <c r="BK24" s="877">
        <v>0</v>
      </c>
      <c r="BL24" s="876">
        <v>0</v>
      </c>
      <c r="BM24" s="877">
        <v>0</v>
      </c>
      <c r="BN24" s="876">
        <v>0</v>
      </c>
      <c r="BO24" s="877">
        <v>0</v>
      </c>
      <c r="BP24" s="876">
        <v>0</v>
      </c>
      <c r="BQ24" s="877">
        <v>0</v>
      </c>
      <c r="BR24" s="876">
        <v>0</v>
      </c>
      <c r="BS24" s="877">
        <v>0</v>
      </c>
      <c r="BT24" s="876">
        <v>0</v>
      </c>
      <c r="BU24" s="877">
        <v>0</v>
      </c>
      <c r="BV24" s="876">
        <v>0</v>
      </c>
      <c r="BW24" s="877">
        <v>0</v>
      </c>
      <c r="BX24" s="876">
        <v>0</v>
      </c>
      <c r="BY24" s="877">
        <v>0</v>
      </c>
      <c r="BZ24" s="876">
        <v>0</v>
      </c>
      <c r="CA24" s="877">
        <v>0</v>
      </c>
      <c r="CB24" s="876">
        <v>0</v>
      </c>
      <c r="CC24" s="1017">
        <v>0</v>
      </c>
      <c r="CD24" s="815"/>
      <c r="CE24" s="1009"/>
      <c r="CF24" s="815"/>
      <c r="CG24" s="1010"/>
      <c r="CH24" s="815"/>
      <c r="CI24" s="1016"/>
      <c r="CJ24" s="877"/>
      <c r="CK24" s="876">
        <v>0</v>
      </c>
      <c r="CL24" s="877">
        <v>0</v>
      </c>
      <c r="CM24" s="876">
        <v>0</v>
      </c>
      <c r="CN24" s="877">
        <v>0</v>
      </c>
      <c r="CO24" s="876">
        <v>0</v>
      </c>
      <c r="CP24" s="877">
        <v>0</v>
      </c>
      <c r="CQ24" s="876">
        <v>0</v>
      </c>
      <c r="CR24" s="877">
        <v>0</v>
      </c>
      <c r="CS24" s="876">
        <v>0</v>
      </c>
      <c r="CT24" s="877">
        <v>0</v>
      </c>
      <c r="CU24" s="876">
        <v>0</v>
      </c>
      <c r="CV24" s="877">
        <v>0</v>
      </c>
      <c r="CW24" s="876">
        <v>0</v>
      </c>
      <c r="CX24" s="877">
        <v>0</v>
      </c>
      <c r="CY24" s="876">
        <v>0</v>
      </c>
      <c r="CZ24" s="877">
        <v>0</v>
      </c>
      <c r="DA24" s="876">
        <v>0</v>
      </c>
      <c r="DB24" s="877">
        <v>0</v>
      </c>
      <c r="DC24" s="876">
        <v>0</v>
      </c>
      <c r="DD24" s="877">
        <v>0</v>
      </c>
      <c r="DE24" s="876">
        <v>0</v>
      </c>
      <c r="DF24" s="877">
        <v>0</v>
      </c>
      <c r="DG24" s="876">
        <v>0</v>
      </c>
      <c r="DH24" s="877">
        <v>0</v>
      </c>
      <c r="DI24" s="876">
        <v>0</v>
      </c>
      <c r="DJ24" s="877">
        <v>0</v>
      </c>
      <c r="DK24" s="876">
        <v>0</v>
      </c>
      <c r="DL24" s="877">
        <v>0</v>
      </c>
      <c r="DM24" s="876">
        <v>0</v>
      </c>
      <c r="DN24" s="877">
        <v>0</v>
      </c>
      <c r="DO24" s="876">
        <v>0</v>
      </c>
      <c r="DP24" s="877">
        <v>0</v>
      </c>
      <c r="DQ24" s="876">
        <v>0</v>
      </c>
      <c r="DR24" s="1017">
        <v>0</v>
      </c>
      <c r="DS24" s="815"/>
      <c r="DT24" s="1011"/>
      <c r="DU24" s="815"/>
      <c r="DV24" s="1016"/>
      <c r="DW24" s="877"/>
      <c r="DX24" s="876">
        <v>0</v>
      </c>
      <c r="DY24" s="877">
        <v>0</v>
      </c>
      <c r="DZ24" s="876">
        <v>0</v>
      </c>
      <c r="EA24" s="877">
        <v>0</v>
      </c>
      <c r="EB24" s="876">
        <v>0</v>
      </c>
      <c r="EC24" s="877">
        <v>0</v>
      </c>
      <c r="ED24" s="876">
        <v>0</v>
      </c>
      <c r="EE24" s="877">
        <v>0</v>
      </c>
      <c r="EF24" s="876">
        <v>0</v>
      </c>
      <c r="EG24" s="877">
        <v>0</v>
      </c>
      <c r="EH24" s="876">
        <v>0</v>
      </c>
      <c r="EI24" s="877">
        <v>0</v>
      </c>
      <c r="EJ24" s="876">
        <v>0</v>
      </c>
      <c r="EK24" s="877">
        <v>0</v>
      </c>
      <c r="EL24" s="876">
        <v>0</v>
      </c>
      <c r="EM24" s="877">
        <v>0</v>
      </c>
      <c r="EN24" s="876">
        <v>0</v>
      </c>
      <c r="EO24" s="877">
        <v>0</v>
      </c>
      <c r="EP24" s="876">
        <v>0</v>
      </c>
      <c r="EQ24" s="877">
        <v>0</v>
      </c>
      <c r="ER24" s="876">
        <v>0</v>
      </c>
      <c r="ES24" s="877">
        <v>0</v>
      </c>
      <c r="ET24" s="876">
        <v>0</v>
      </c>
      <c r="EU24" s="877">
        <v>0</v>
      </c>
      <c r="EV24" s="876">
        <v>0</v>
      </c>
      <c r="EW24" s="877">
        <v>0</v>
      </c>
      <c r="EX24" s="876">
        <v>0</v>
      </c>
      <c r="EY24" s="877">
        <v>0</v>
      </c>
      <c r="EZ24" s="876">
        <v>0</v>
      </c>
      <c r="FA24" s="877">
        <v>0</v>
      </c>
      <c r="FB24" s="876">
        <v>0</v>
      </c>
      <c r="FC24" s="877">
        <v>0</v>
      </c>
      <c r="FD24" s="876">
        <v>0</v>
      </c>
      <c r="FE24" s="1017">
        <v>0</v>
      </c>
      <c r="FF24" s="815"/>
      <c r="FG24" s="1012"/>
      <c r="FH24" s="815"/>
      <c r="FI24" s="1013"/>
      <c r="FK24" s="1018" t="b">
        <v>1</v>
      </c>
    </row>
    <row r="25" spans="1:167" outlineLevel="1">
      <c r="A25" s="813" t="str">
        <f t="shared" si="0"/>
        <v>18Business Refrigeration Incentives Local Program</v>
      </c>
      <c r="C25" s="842">
        <v>18</v>
      </c>
      <c r="D25" s="1036" t="s">
        <v>1170</v>
      </c>
      <c r="E25" s="1036">
        <v>2015</v>
      </c>
      <c r="G25" s="1020">
        <v>0</v>
      </c>
      <c r="H25" s="865">
        <v>0</v>
      </c>
      <c r="I25" s="864">
        <v>0</v>
      </c>
      <c r="J25" s="865">
        <v>0</v>
      </c>
      <c r="K25" s="864">
        <v>0</v>
      </c>
      <c r="L25" s="865">
        <v>0</v>
      </c>
      <c r="M25" s="864">
        <v>0</v>
      </c>
      <c r="N25" s="865">
        <v>0</v>
      </c>
      <c r="O25" s="864">
        <v>0</v>
      </c>
      <c r="P25" s="865">
        <v>0</v>
      </c>
      <c r="Q25" s="864">
        <v>0</v>
      </c>
      <c r="R25" s="865">
        <v>0</v>
      </c>
      <c r="S25" s="864">
        <v>0</v>
      </c>
      <c r="T25" s="865">
        <v>0</v>
      </c>
      <c r="U25" s="864">
        <v>0</v>
      </c>
      <c r="V25" s="865">
        <v>0</v>
      </c>
      <c r="W25" s="864">
        <v>0</v>
      </c>
      <c r="X25" s="865">
        <v>0</v>
      </c>
      <c r="Y25" s="864">
        <v>0</v>
      </c>
      <c r="Z25" s="865">
        <v>0</v>
      </c>
      <c r="AA25" s="864">
        <v>0</v>
      </c>
      <c r="AB25" s="865">
        <v>0</v>
      </c>
      <c r="AC25" s="864">
        <v>0</v>
      </c>
      <c r="AD25" s="865">
        <v>0</v>
      </c>
      <c r="AE25" s="864">
        <v>0</v>
      </c>
      <c r="AF25" s="865">
        <v>0</v>
      </c>
      <c r="AG25" s="864">
        <v>0</v>
      </c>
      <c r="AH25" s="865">
        <v>0</v>
      </c>
      <c r="AI25" s="864">
        <v>0</v>
      </c>
      <c r="AJ25" s="865">
        <v>0</v>
      </c>
      <c r="AK25" s="864">
        <v>0</v>
      </c>
      <c r="AL25" s="865">
        <v>0</v>
      </c>
      <c r="AM25" s="864">
        <v>0</v>
      </c>
      <c r="AN25" s="865">
        <v>0</v>
      </c>
      <c r="AO25" s="864">
        <v>0</v>
      </c>
      <c r="AP25" s="1021">
        <v>0</v>
      </c>
      <c r="AQ25" s="815"/>
      <c r="AR25" s="998"/>
      <c r="AS25" s="815"/>
      <c r="AT25" s="1020">
        <v>0</v>
      </c>
      <c r="AU25" s="865">
        <v>0</v>
      </c>
      <c r="AV25" s="864">
        <v>0</v>
      </c>
      <c r="AW25" s="865">
        <v>0</v>
      </c>
      <c r="AX25" s="864">
        <v>0</v>
      </c>
      <c r="AY25" s="865">
        <v>0</v>
      </c>
      <c r="AZ25" s="864">
        <v>0</v>
      </c>
      <c r="BA25" s="865">
        <v>0</v>
      </c>
      <c r="BB25" s="864">
        <v>0</v>
      </c>
      <c r="BC25" s="865">
        <v>0</v>
      </c>
      <c r="BD25" s="864">
        <v>0</v>
      </c>
      <c r="BE25" s="865">
        <v>0</v>
      </c>
      <c r="BF25" s="864">
        <v>0</v>
      </c>
      <c r="BG25" s="865">
        <v>0</v>
      </c>
      <c r="BH25" s="864">
        <v>0</v>
      </c>
      <c r="BI25" s="865">
        <v>0</v>
      </c>
      <c r="BJ25" s="864">
        <v>0</v>
      </c>
      <c r="BK25" s="865">
        <v>0</v>
      </c>
      <c r="BL25" s="864">
        <v>0</v>
      </c>
      <c r="BM25" s="865">
        <v>0</v>
      </c>
      <c r="BN25" s="864">
        <v>0</v>
      </c>
      <c r="BO25" s="865">
        <v>0</v>
      </c>
      <c r="BP25" s="864">
        <v>0</v>
      </c>
      <c r="BQ25" s="865">
        <v>0</v>
      </c>
      <c r="BR25" s="864">
        <v>0</v>
      </c>
      <c r="BS25" s="865">
        <v>0</v>
      </c>
      <c r="BT25" s="864">
        <v>0</v>
      </c>
      <c r="BU25" s="865">
        <v>0</v>
      </c>
      <c r="BV25" s="864">
        <v>0</v>
      </c>
      <c r="BW25" s="865">
        <v>0</v>
      </c>
      <c r="BX25" s="864">
        <v>0</v>
      </c>
      <c r="BY25" s="865">
        <v>0</v>
      </c>
      <c r="BZ25" s="864">
        <v>0</v>
      </c>
      <c r="CA25" s="865">
        <v>0</v>
      </c>
      <c r="CB25" s="864">
        <v>0</v>
      </c>
      <c r="CC25" s="1021">
        <v>0</v>
      </c>
      <c r="CD25" s="815"/>
      <c r="CE25" s="1009"/>
      <c r="CF25" s="815"/>
      <c r="CG25" s="1010"/>
      <c r="CH25" s="815"/>
      <c r="CI25" s="1020"/>
      <c r="CJ25" s="865"/>
      <c r="CK25" s="864">
        <v>0</v>
      </c>
      <c r="CL25" s="865">
        <v>0</v>
      </c>
      <c r="CM25" s="864">
        <v>0</v>
      </c>
      <c r="CN25" s="865">
        <v>0</v>
      </c>
      <c r="CO25" s="864">
        <v>0</v>
      </c>
      <c r="CP25" s="865">
        <v>0</v>
      </c>
      <c r="CQ25" s="864">
        <v>0</v>
      </c>
      <c r="CR25" s="865">
        <v>0</v>
      </c>
      <c r="CS25" s="864">
        <v>0</v>
      </c>
      <c r="CT25" s="865">
        <v>0</v>
      </c>
      <c r="CU25" s="864">
        <v>0</v>
      </c>
      <c r="CV25" s="865">
        <v>0</v>
      </c>
      <c r="CW25" s="864">
        <v>0</v>
      </c>
      <c r="CX25" s="865">
        <v>0</v>
      </c>
      <c r="CY25" s="864">
        <v>0</v>
      </c>
      <c r="CZ25" s="865">
        <v>0</v>
      </c>
      <c r="DA25" s="864">
        <v>0</v>
      </c>
      <c r="DB25" s="865">
        <v>0</v>
      </c>
      <c r="DC25" s="864">
        <v>0</v>
      </c>
      <c r="DD25" s="865">
        <v>0</v>
      </c>
      <c r="DE25" s="864">
        <v>0</v>
      </c>
      <c r="DF25" s="865">
        <v>0</v>
      </c>
      <c r="DG25" s="864">
        <v>0</v>
      </c>
      <c r="DH25" s="865">
        <v>0</v>
      </c>
      <c r="DI25" s="864">
        <v>0</v>
      </c>
      <c r="DJ25" s="865">
        <v>0</v>
      </c>
      <c r="DK25" s="864">
        <v>0</v>
      </c>
      <c r="DL25" s="865">
        <v>0</v>
      </c>
      <c r="DM25" s="864">
        <v>0</v>
      </c>
      <c r="DN25" s="865">
        <v>0</v>
      </c>
      <c r="DO25" s="864">
        <v>0</v>
      </c>
      <c r="DP25" s="865">
        <v>0</v>
      </c>
      <c r="DQ25" s="864">
        <v>0</v>
      </c>
      <c r="DR25" s="1021">
        <v>0</v>
      </c>
      <c r="DS25" s="815"/>
      <c r="DT25" s="1011"/>
      <c r="DU25" s="815"/>
      <c r="DV25" s="1020"/>
      <c r="DW25" s="865"/>
      <c r="DX25" s="864">
        <v>0</v>
      </c>
      <c r="DY25" s="865">
        <v>0</v>
      </c>
      <c r="DZ25" s="864">
        <v>0</v>
      </c>
      <c r="EA25" s="865">
        <v>0</v>
      </c>
      <c r="EB25" s="864">
        <v>0</v>
      </c>
      <c r="EC25" s="865">
        <v>0</v>
      </c>
      <c r="ED25" s="864">
        <v>0</v>
      </c>
      <c r="EE25" s="865">
        <v>0</v>
      </c>
      <c r="EF25" s="864">
        <v>0</v>
      </c>
      <c r="EG25" s="865">
        <v>0</v>
      </c>
      <c r="EH25" s="864">
        <v>0</v>
      </c>
      <c r="EI25" s="865">
        <v>0</v>
      </c>
      <c r="EJ25" s="864">
        <v>0</v>
      </c>
      <c r="EK25" s="865">
        <v>0</v>
      </c>
      <c r="EL25" s="864">
        <v>0</v>
      </c>
      <c r="EM25" s="865">
        <v>0</v>
      </c>
      <c r="EN25" s="864">
        <v>0</v>
      </c>
      <c r="EO25" s="865">
        <v>0</v>
      </c>
      <c r="EP25" s="864">
        <v>0</v>
      </c>
      <c r="EQ25" s="865">
        <v>0</v>
      </c>
      <c r="ER25" s="864">
        <v>0</v>
      </c>
      <c r="ES25" s="865">
        <v>0</v>
      </c>
      <c r="ET25" s="864">
        <v>0</v>
      </c>
      <c r="EU25" s="865">
        <v>0</v>
      </c>
      <c r="EV25" s="864">
        <v>0</v>
      </c>
      <c r="EW25" s="865">
        <v>0</v>
      </c>
      <c r="EX25" s="864">
        <v>0</v>
      </c>
      <c r="EY25" s="865">
        <v>0</v>
      </c>
      <c r="EZ25" s="864">
        <v>0</v>
      </c>
      <c r="FA25" s="865">
        <v>0</v>
      </c>
      <c r="FB25" s="864">
        <v>0</v>
      </c>
      <c r="FC25" s="865">
        <v>0</v>
      </c>
      <c r="FD25" s="864">
        <v>0</v>
      </c>
      <c r="FE25" s="1021">
        <v>0</v>
      </c>
      <c r="FF25" s="815"/>
      <c r="FG25" s="1012"/>
      <c r="FH25" s="815"/>
      <c r="FI25" s="1013"/>
      <c r="FK25" s="1022" t="b">
        <v>1</v>
      </c>
    </row>
    <row r="26" spans="1:167" outlineLevel="1">
      <c r="A26" s="813" t="str">
        <f t="shared" si="0"/>
        <v>19Conservation on the Coast Home Assistance Local Program</v>
      </c>
      <c r="C26" s="849">
        <v>19</v>
      </c>
      <c r="D26" s="1035" t="s">
        <v>1171</v>
      </c>
      <c r="E26" s="1035">
        <v>2015</v>
      </c>
      <c r="G26" s="1024">
        <v>0</v>
      </c>
      <c r="H26" s="854">
        <v>0</v>
      </c>
      <c r="I26" s="853">
        <v>0</v>
      </c>
      <c r="J26" s="854">
        <v>0</v>
      </c>
      <c r="K26" s="853">
        <v>0</v>
      </c>
      <c r="L26" s="854">
        <v>0</v>
      </c>
      <c r="M26" s="853">
        <v>0</v>
      </c>
      <c r="N26" s="854">
        <v>0</v>
      </c>
      <c r="O26" s="853">
        <v>0</v>
      </c>
      <c r="P26" s="854">
        <v>0</v>
      </c>
      <c r="Q26" s="853">
        <v>0</v>
      </c>
      <c r="R26" s="854">
        <v>0</v>
      </c>
      <c r="S26" s="853">
        <v>0</v>
      </c>
      <c r="T26" s="854">
        <v>0</v>
      </c>
      <c r="U26" s="853">
        <v>0</v>
      </c>
      <c r="V26" s="854">
        <v>0</v>
      </c>
      <c r="W26" s="853">
        <v>0</v>
      </c>
      <c r="X26" s="854">
        <v>0</v>
      </c>
      <c r="Y26" s="853">
        <v>0</v>
      </c>
      <c r="Z26" s="854">
        <v>0</v>
      </c>
      <c r="AA26" s="853">
        <v>0</v>
      </c>
      <c r="AB26" s="854">
        <v>0</v>
      </c>
      <c r="AC26" s="853">
        <v>0</v>
      </c>
      <c r="AD26" s="854">
        <v>0</v>
      </c>
      <c r="AE26" s="853">
        <v>0</v>
      </c>
      <c r="AF26" s="854">
        <v>0</v>
      </c>
      <c r="AG26" s="853">
        <v>0</v>
      </c>
      <c r="AH26" s="854">
        <v>0</v>
      </c>
      <c r="AI26" s="853">
        <v>0</v>
      </c>
      <c r="AJ26" s="854">
        <v>0</v>
      </c>
      <c r="AK26" s="853">
        <v>0</v>
      </c>
      <c r="AL26" s="854">
        <v>0</v>
      </c>
      <c r="AM26" s="853">
        <v>0</v>
      </c>
      <c r="AN26" s="854">
        <v>0</v>
      </c>
      <c r="AO26" s="853">
        <v>0</v>
      </c>
      <c r="AP26" s="1025">
        <v>0</v>
      </c>
      <c r="AQ26" s="815"/>
      <c r="AR26" s="998"/>
      <c r="AS26" s="815"/>
      <c r="AT26" s="1024">
        <v>0</v>
      </c>
      <c r="AU26" s="854">
        <v>0</v>
      </c>
      <c r="AV26" s="853">
        <v>0</v>
      </c>
      <c r="AW26" s="854">
        <v>0</v>
      </c>
      <c r="AX26" s="853">
        <v>0</v>
      </c>
      <c r="AY26" s="854">
        <v>0</v>
      </c>
      <c r="AZ26" s="853">
        <v>0</v>
      </c>
      <c r="BA26" s="854">
        <v>0</v>
      </c>
      <c r="BB26" s="853">
        <v>0</v>
      </c>
      <c r="BC26" s="854">
        <v>0</v>
      </c>
      <c r="BD26" s="853">
        <v>0</v>
      </c>
      <c r="BE26" s="854">
        <v>0</v>
      </c>
      <c r="BF26" s="853">
        <v>0</v>
      </c>
      <c r="BG26" s="854">
        <v>0</v>
      </c>
      <c r="BH26" s="853">
        <v>0</v>
      </c>
      <c r="BI26" s="854">
        <v>0</v>
      </c>
      <c r="BJ26" s="853">
        <v>0</v>
      </c>
      <c r="BK26" s="854">
        <v>0</v>
      </c>
      <c r="BL26" s="853">
        <v>0</v>
      </c>
      <c r="BM26" s="854">
        <v>0</v>
      </c>
      <c r="BN26" s="853">
        <v>0</v>
      </c>
      <c r="BO26" s="854">
        <v>0</v>
      </c>
      <c r="BP26" s="853">
        <v>0</v>
      </c>
      <c r="BQ26" s="854">
        <v>0</v>
      </c>
      <c r="BR26" s="853">
        <v>0</v>
      </c>
      <c r="BS26" s="854">
        <v>0</v>
      </c>
      <c r="BT26" s="853">
        <v>0</v>
      </c>
      <c r="BU26" s="854">
        <v>0</v>
      </c>
      <c r="BV26" s="853">
        <v>0</v>
      </c>
      <c r="BW26" s="854">
        <v>0</v>
      </c>
      <c r="BX26" s="853">
        <v>0</v>
      </c>
      <c r="BY26" s="854">
        <v>0</v>
      </c>
      <c r="BZ26" s="853">
        <v>0</v>
      </c>
      <c r="CA26" s="854">
        <v>0</v>
      </c>
      <c r="CB26" s="853">
        <v>0</v>
      </c>
      <c r="CC26" s="1025">
        <v>0</v>
      </c>
      <c r="CD26" s="815"/>
      <c r="CE26" s="1009"/>
      <c r="CF26" s="815"/>
      <c r="CG26" s="1010"/>
      <c r="CH26" s="815"/>
      <c r="CI26" s="1024"/>
      <c r="CJ26" s="854"/>
      <c r="CK26" s="853">
        <v>0</v>
      </c>
      <c r="CL26" s="854">
        <v>0</v>
      </c>
      <c r="CM26" s="853">
        <v>0</v>
      </c>
      <c r="CN26" s="854">
        <v>0</v>
      </c>
      <c r="CO26" s="853">
        <v>0</v>
      </c>
      <c r="CP26" s="854">
        <v>0</v>
      </c>
      <c r="CQ26" s="853">
        <v>0</v>
      </c>
      <c r="CR26" s="854">
        <v>0</v>
      </c>
      <c r="CS26" s="853">
        <v>0</v>
      </c>
      <c r="CT26" s="854">
        <v>0</v>
      </c>
      <c r="CU26" s="853">
        <v>0</v>
      </c>
      <c r="CV26" s="854">
        <v>0</v>
      </c>
      <c r="CW26" s="853">
        <v>0</v>
      </c>
      <c r="CX26" s="854">
        <v>0</v>
      </c>
      <c r="CY26" s="853">
        <v>0</v>
      </c>
      <c r="CZ26" s="854">
        <v>0</v>
      </c>
      <c r="DA26" s="853">
        <v>0</v>
      </c>
      <c r="DB26" s="854">
        <v>0</v>
      </c>
      <c r="DC26" s="853">
        <v>0</v>
      </c>
      <c r="DD26" s="854">
        <v>0</v>
      </c>
      <c r="DE26" s="853">
        <v>0</v>
      </c>
      <c r="DF26" s="854">
        <v>0</v>
      </c>
      <c r="DG26" s="853">
        <v>0</v>
      </c>
      <c r="DH26" s="854">
        <v>0</v>
      </c>
      <c r="DI26" s="853">
        <v>0</v>
      </c>
      <c r="DJ26" s="854">
        <v>0</v>
      </c>
      <c r="DK26" s="853">
        <v>0</v>
      </c>
      <c r="DL26" s="854">
        <v>0</v>
      </c>
      <c r="DM26" s="853">
        <v>0</v>
      </c>
      <c r="DN26" s="854">
        <v>0</v>
      </c>
      <c r="DO26" s="853">
        <v>0</v>
      </c>
      <c r="DP26" s="854">
        <v>0</v>
      </c>
      <c r="DQ26" s="853">
        <v>0</v>
      </c>
      <c r="DR26" s="1025">
        <v>0</v>
      </c>
      <c r="DS26" s="815"/>
      <c r="DT26" s="1011"/>
      <c r="DU26" s="815"/>
      <c r="DV26" s="1024"/>
      <c r="DW26" s="854"/>
      <c r="DX26" s="853">
        <v>0</v>
      </c>
      <c r="DY26" s="854">
        <v>0</v>
      </c>
      <c r="DZ26" s="853">
        <v>0</v>
      </c>
      <c r="EA26" s="854">
        <v>0</v>
      </c>
      <c r="EB26" s="853">
        <v>0</v>
      </c>
      <c r="EC26" s="854">
        <v>0</v>
      </c>
      <c r="ED26" s="853">
        <v>0</v>
      </c>
      <c r="EE26" s="854">
        <v>0</v>
      </c>
      <c r="EF26" s="853">
        <v>0</v>
      </c>
      <c r="EG26" s="854">
        <v>0</v>
      </c>
      <c r="EH26" s="853">
        <v>0</v>
      </c>
      <c r="EI26" s="854">
        <v>0</v>
      </c>
      <c r="EJ26" s="853">
        <v>0</v>
      </c>
      <c r="EK26" s="854">
        <v>0</v>
      </c>
      <c r="EL26" s="853">
        <v>0</v>
      </c>
      <c r="EM26" s="854">
        <v>0</v>
      </c>
      <c r="EN26" s="853">
        <v>0</v>
      </c>
      <c r="EO26" s="854">
        <v>0</v>
      </c>
      <c r="EP26" s="853">
        <v>0</v>
      </c>
      <c r="EQ26" s="854">
        <v>0</v>
      </c>
      <c r="ER26" s="853">
        <v>0</v>
      </c>
      <c r="ES26" s="854">
        <v>0</v>
      </c>
      <c r="ET26" s="853">
        <v>0</v>
      </c>
      <c r="EU26" s="854">
        <v>0</v>
      </c>
      <c r="EV26" s="853">
        <v>0</v>
      </c>
      <c r="EW26" s="854">
        <v>0</v>
      </c>
      <c r="EX26" s="853">
        <v>0</v>
      </c>
      <c r="EY26" s="854">
        <v>0</v>
      </c>
      <c r="EZ26" s="853">
        <v>0</v>
      </c>
      <c r="FA26" s="854">
        <v>0</v>
      </c>
      <c r="FB26" s="853">
        <v>0</v>
      </c>
      <c r="FC26" s="854">
        <v>0</v>
      </c>
      <c r="FD26" s="853">
        <v>0</v>
      </c>
      <c r="FE26" s="1025">
        <v>0</v>
      </c>
      <c r="FF26" s="815"/>
      <c r="FG26" s="1012"/>
      <c r="FH26" s="815"/>
      <c r="FI26" s="1013"/>
      <c r="FK26" s="1026" t="b">
        <v>1</v>
      </c>
    </row>
    <row r="27" spans="1:167" outlineLevel="1">
      <c r="A27" s="813" t="str">
        <f t="shared" si="0"/>
        <v>20Conservation on the Coast Small Business Lighting Local Program</v>
      </c>
      <c r="C27" s="842">
        <v>20</v>
      </c>
      <c r="D27" s="1036" t="s">
        <v>1172</v>
      </c>
      <c r="E27" s="1036">
        <v>2015</v>
      </c>
      <c r="G27" s="1020">
        <v>0</v>
      </c>
      <c r="H27" s="865">
        <v>0</v>
      </c>
      <c r="I27" s="864">
        <v>0</v>
      </c>
      <c r="J27" s="865">
        <v>0</v>
      </c>
      <c r="K27" s="864">
        <v>0</v>
      </c>
      <c r="L27" s="865">
        <v>0</v>
      </c>
      <c r="M27" s="864">
        <v>0</v>
      </c>
      <c r="N27" s="865">
        <v>0</v>
      </c>
      <c r="O27" s="864">
        <v>0</v>
      </c>
      <c r="P27" s="865">
        <v>0</v>
      </c>
      <c r="Q27" s="864">
        <v>0</v>
      </c>
      <c r="R27" s="865">
        <v>0</v>
      </c>
      <c r="S27" s="864">
        <v>0</v>
      </c>
      <c r="T27" s="865">
        <v>0</v>
      </c>
      <c r="U27" s="864">
        <v>0</v>
      </c>
      <c r="V27" s="865">
        <v>0</v>
      </c>
      <c r="W27" s="864">
        <v>0</v>
      </c>
      <c r="X27" s="865">
        <v>0</v>
      </c>
      <c r="Y27" s="864">
        <v>0</v>
      </c>
      <c r="Z27" s="865">
        <v>0</v>
      </c>
      <c r="AA27" s="864">
        <v>0</v>
      </c>
      <c r="AB27" s="865">
        <v>0</v>
      </c>
      <c r="AC27" s="864">
        <v>0</v>
      </c>
      <c r="AD27" s="865">
        <v>0</v>
      </c>
      <c r="AE27" s="864">
        <v>0</v>
      </c>
      <c r="AF27" s="865">
        <v>0</v>
      </c>
      <c r="AG27" s="864">
        <v>0</v>
      </c>
      <c r="AH27" s="865">
        <v>0</v>
      </c>
      <c r="AI27" s="864">
        <v>0</v>
      </c>
      <c r="AJ27" s="865">
        <v>0</v>
      </c>
      <c r="AK27" s="864">
        <v>0</v>
      </c>
      <c r="AL27" s="865">
        <v>0</v>
      </c>
      <c r="AM27" s="864">
        <v>0</v>
      </c>
      <c r="AN27" s="865">
        <v>0</v>
      </c>
      <c r="AO27" s="864">
        <v>0</v>
      </c>
      <c r="AP27" s="1021">
        <v>0</v>
      </c>
      <c r="AQ27" s="815"/>
      <c r="AR27" s="998"/>
      <c r="AS27" s="815"/>
      <c r="AT27" s="1020">
        <v>0</v>
      </c>
      <c r="AU27" s="865">
        <v>0</v>
      </c>
      <c r="AV27" s="864">
        <v>0</v>
      </c>
      <c r="AW27" s="865">
        <v>0</v>
      </c>
      <c r="AX27" s="864">
        <v>0</v>
      </c>
      <c r="AY27" s="865">
        <v>0</v>
      </c>
      <c r="AZ27" s="864">
        <v>0</v>
      </c>
      <c r="BA27" s="865">
        <v>0</v>
      </c>
      <c r="BB27" s="864">
        <v>0</v>
      </c>
      <c r="BC27" s="865">
        <v>0</v>
      </c>
      <c r="BD27" s="864">
        <v>0</v>
      </c>
      <c r="BE27" s="865">
        <v>0</v>
      </c>
      <c r="BF27" s="864">
        <v>0</v>
      </c>
      <c r="BG27" s="865">
        <v>0</v>
      </c>
      <c r="BH27" s="864">
        <v>0</v>
      </c>
      <c r="BI27" s="865">
        <v>0</v>
      </c>
      <c r="BJ27" s="864">
        <v>0</v>
      </c>
      <c r="BK27" s="865">
        <v>0</v>
      </c>
      <c r="BL27" s="864">
        <v>0</v>
      </c>
      <c r="BM27" s="865">
        <v>0</v>
      </c>
      <c r="BN27" s="864">
        <v>0</v>
      </c>
      <c r="BO27" s="865">
        <v>0</v>
      </c>
      <c r="BP27" s="864">
        <v>0</v>
      </c>
      <c r="BQ27" s="865">
        <v>0</v>
      </c>
      <c r="BR27" s="864">
        <v>0</v>
      </c>
      <c r="BS27" s="865">
        <v>0</v>
      </c>
      <c r="BT27" s="864">
        <v>0</v>
      </c>
      <c r="BU27" s="865">
        <v>0</v>
      </c>
      <c r="BV27" s="864">
        <v>0</v>
      </c>
      <c r="BW27" s="865">
        <v>0</v>
      </c>
      <c r="BX27" s="864">
        <v>0</v>
      </c>
      <c r="BY27" s="865">
        <v>0</v>
      </c>
      <c r="BZ27" s="864">
        <v>0</v>
      </c>
      <c r="CA27" s="865">
        <v>0</v>
      </c>
      <c r="CB27" s="864">
        <v>0</v>
      </c>
      <c r="CC27" s="1021">
        <v>0</v>
      </c>
      <c r="CD27" s="815"/>
      <c r="CE27" s="1009"/>
      <c r="CF27" s="815"/>
      <c r="CG27" s="1010"/>
      <c r="CH27" s="815"/>
      <c r="CI27" s="1020"/>
      <c r="CJ27" s="865"/>
      <c r="CK27" s="864">
        <v>0</v>
      </c>
      <c r="CL27" s="865">
        <v>0</v>
      </c>
      <c r="CM27" s="864">
        <v>0</v>
      </c>
      <c r="CN27" s="865">
        <v>0</v>
      </c>
      <c r="CO27" s="864">
        <v>0</v>
      </c>
      <c r="CP27" s="865">
        <v>0</v>
      </c>
      <c r="CQ27" s="864">
        <v>0</v>
      </c>
      <c r="CR27" s="865">
        <v>0</v>
      </c>
      <c r="CS27" s="864">
        <v>0</v>
      </c>
      <c r="CT27" s="865">
        <v>0</v>
      </c>
      <c r="CU27" s="864">
        <v>0</v>
      </c>
      <c r="CV27" s="865">
        <v>0</v>
      </c>
      <c r="CW27" s="864">
        <v>0</v>
      </c>
      <c r="CX27" s="865">
        <v>0</v>
      </c>
      <c r="CY27" s="864">
        <v>0</v>
      </c>
      <c r="CZ27" s="865">
        <v>0</v>
      </c>
      <c r="DA27" s="864">
        <v>0</v>
      </c>
      <c r="DB27" s="865">
        <v>0</v>
      </c>
      <c r="DC27" s="864">
        <v>0</v>
      </c>
      <c r="DD27" s="865">
        <v>0</v>
      </c>
      <c r="DE27" s="864">
        <v>0</v>
      </c>
      <c r="DF27" s="865">
        <v>0</v>
      </c>
      <c r="DG27" s="864">
        <v>0</v>
      </c>
      <c r="DH27" s="865">
        <v>0</v>
      </c>
      <c r="DI27" s="864">
        <v>0</v>
      </c>
      <c r="DJ27" s="865">
        <v>0</v>
      </c>
      <c r="DK27" s="864">
        <v>0</v>
      </c>
      <c r="DL27" s="865">
        <v>0</v>
      </c>
      <c r="DM27" s="864">
        <v>0</v>
      </c>
      <c r="DN27" s="865">
        <v>0</v>
      </c>
      <c r="DO27" s="864">
        <v>0</v>
      </c>
      <c r="DP27" s="865">
        <v>0</v>
      </c>
      <c r="DQ27" s="864">
        <v>0</v>
      </c>
      <c r="DR27" s="1021">
        <v>0</v>
      </c>
      <c r="DS27" s="815"/>
      <c r="DT27" s="1011"/>
      <c r="DU27" s="815"/>
      <c r="DV27" s="1020"/>
      <c r="DW27" s="865"/>
      <c r="DX27" s="864">
        <v>0</v>
      </c>
      <c r="DY27" s="865">
        <v>0</v>
      </c>
      <c r="DZ27" s="864">
        <v>0</v>
      </c>
      <c r="EA27" s="865">
        <v>0</v>
      </c>
      <c r="EB27" s="864">
        <v>0</v>
      </c>
      <c r="EC27" s="865">
        <v>0</v>
      </c>
      <c r="ED27" s="864">
        <v>0</v>
      </c>
      <c r="EE27" s="865">
        <v>0</v>
      </c>
      <c r="EF27" s="864">
        <v>0</v>
      </c>
      <c r="EG27" s="865">
        <v>0</v>
      </c>
      <c r="EH27" s="864">
        <v>0</v>
      </c>
      <c r="EI27" s="865">
        <v>0</v>
      </c>
      <c r="EJ27" s="864">
        <v>0</v>
      </c>
      <c r="EK27" s="865">
        <v>0</v>
      </c>
      <c r="EL27" s="864">
        <v>0</v>
      </c>
      <c r="EM27" s="865">
        <v>0</v>
      </c>
      <c r="EN27" s="864">
        <v>0</v>
      </c>
      <c r="EO27" s="865">
        <v>0</v>
      </c>
      <c r="EP27" s="864">
        <v>0</v>
      </c>
      <c r="EQ27" s="865">
        <v>0</v>
      </c>
      <c r="ER27" s="864">
        <v>0</v>
      </c>
      <c r="ES27" s="865">
        <v>0</v>
      </c>
      <c r="ET27" s="864">
        <v>0</v>
      </c>
      <c r="EU27" s="865">
        <v>0</v>
      </c>
      <c r="EV27" s="864">
        <v>0</v>
      </c>
      <c r="EW27" s="865">
        <v>0</v>
      </c>
      <c r="EX27" s="864">
        <v>0</v>
      </c>
      <c r="EY27" s="865">
        <v>0</v>
      </c>
      <c r="EZ27" s="864">
        <v>0</v>
      </c>
      <c r="FA27" s="865">
        <v>0</v>
      </c>
      <c r="FB27" s="864">
        <v>0</v>
      </c>
      <c r="FC27" s="865">
        <v>0</v>
      </c>
      <c r="FD27" s="864">
        <v>0</v>
      </c>
      <c r="FE27" s="1021">
        <v>0</v>
      </c>
      <c r="FF27" s="815"/>
      <c r="FG27" s="1012"/>
      <c r="FH27" s="815"/>
      <c r="FI27" s="1013"/>
      <c r="FK27" s="1022" t="b">
        <v>1</v>
      </c>
    </row>
    <row r="28" spans="1:167" outlineLevel="1">
      <c r="A28" s="813" t="str">
        <f t="shared" si="0"/>
        <v>21First Nations Conservation Local Program</v>
      </c>
      <c r="C28" s="849">
        <v>21</v>
      </c>
      <c r="D28" s="1035" t="s">
        <v>1173</v>
      </c>
      <c r="E28" s="1035">
        <v>2015</v>
      </c>
      <c r="G28" s="1024">
        <v>0</v>
      </c>
      <c r="H28" s="854">
        <v>0</v>
      </c>
      <c r="I28" s="853">
        <v>0</v>
      </c>
      <c r="J28" s="854">
        <v>0</v>
      </c>
      <c r="K28" s="853">
        <v>0</v>
      </c>
      <c r="L28" s="854">
        <v>0</v>
      </c>
      <c r="M28" s="853">
        <v>0</v>
      </c>
      <c r="N28" s="854">
        <v>0</v>
      </c>
      <c r="O28" s="853">
        <v>0</v>
      </c>
      <c r="P28" s="854">
        <v>0</v>
      </c>
      <c r="Q28" s="853">
        <v>0</v>
      </c>
      <c r="R28" s="854">
        <v>0</v>
      </c>
      <c r="S28" s="853">
        <v>0</v>
      </c>
      <c r="T28" s="854">
        <v>0</v>
      </c>
      <c r="U28" s="853">
        <v>0</v>
      </c>
      <c r="V28" s="854">
        <v>0</v>
      </c>
      <c r="W28" s="853">
        <v>0</v>
      </c>
      <c r="X28" s="854">
        <v>0</v>
      </c>
      <c r="Y28" s="853">
        <v>0</v>
      </c>
      <c r="Z28" s="854">
        <v>0</v>
      </c>
      <c r="AA28" s="853">
        <v>0</v>
      </c>
      <c r="AB28" s="854">
        <v>0</v>
      </c>
      <c r="AC28" s="853">
        <v>0</v>
      </c>
      <c r="AD28" s="854">
        <v>0</v>
      </c>
      <c r="AE28" s="853">
        <v>0</v>
      </c>
      <c r="AF28" s="854">
        <v>0</v>
      </c>
      <c r="AG28" s="853">
        <v>0</v>
      </c>
      <c r="AH28" s="854">
        <v>0</v>
      </c>
      <c r="AI28" s="853">
        <v>0</v>
      </c>
      <c r="AJ28" s="854">
        <v>0</v>
      </c>
      <c r="AK28" s="853">
        <v>0</v>
      </c>
      <c r="AL28" s="854">
        <v>0</v>
      </c>
      <c r="AM28" s="853">
        <v>0</v>
      </c>
      <c r="AN28" s="854">
        <v>0</v>
      </c>
      <c r="AO28" s="853">
        <v>0</v>
      </c>
      <c r="AP28" s="1025">
        <v>0</v>
      </c>
      <c r="AQ28" s="815"/>
      <c r="AR28" s="998"/>
      <c r="AS28" s="815"/>
      <c r="AT28" s="1024">
        <v>0</v>
      </c>
      <c r="AU28" s="854">
        <v>0</v>
      </c>
      <c r="AV28" s="853">
        <v>0</v>
      </c>
      <c r="AW28" s="854">
        <v>0</v>
      </c>
      <c r="AX28" s="853">
        <v>0</v>
      </c>
      <c r="AY28" s="854">
        <v>0</v>
      </c>
      <c r="AZ28" s="853">
        <v>0</v>
      </c>
      <c r="BA28" s="854">
        <v>0</v>
      </c>
      <c r="BB28" s="853">
        <v>0</v>
      </c>
      <c r="BC28" s="854">
        <v>0</v>
      </c>
      <c r="BD28" s="853">
        <v>0</v>
      </c>
      <c r="BE28" s="854">
        <v>0</v>
      </c>
      <c r="BF28" s="853">
        <v>0</v>
      </c>
      <c r="BG28" s="854">
        <v>0</v>
      </c>
      <c r="BH28" s="853">
        <v>0</v>
      </c>
      <c r="BI28" s="854">
        <v>0</v>
      </c>
      <c r="BJ28" s="853">
        <v>0</v>
      </c>
      <c r="BK28" s="854">
        <v>0</v>
      </c>
      <c r="BL28" s="853">
        <v>0</v>
      </c>
      <c r="BM28" s="854">
        <v>0</v>
      </c>
      <c r="BN28" s="853">
        <v>0</v>
      </c>
      <c r="BO28" s="854">
        <v>0</v>
      </c>
      <c r="BP28" s="853">
        <v>0</v>
      </c>
      <c r="BQ28" s="854">
        <v>0</v>
      </c>
      <c r="BR28" s="853">
        <v>0</v>
      </c>
      <c r="BS28" s="854">
        <v>0</v>
      </c>
      <c r="BT28" s="853">
        <v>0</v>
      </c>
      <c r="BU28" s="854">
        <v>0</v>
      </c>
      <c r="BV28" s="853">
        <v>0</v>
      </c>
      <c r="BW28" s="854">
        <v>0</v>
      </c>
      <c r="BX28" s="853">
        <v>0</v>
      </c>
      <c r="BY28" s="854">
        <v>0</v>
      </c>
      <c r="BZ28" s="853">
        <v>0</v>
      </c>
      <c r="CA28" s="854">
        <v>0</v>
      </c>
      <c r="CB28" s="853">
        <v>0</v>
      </c>
      <c r="CC28" s="1025">
        <v>0</v>
      </c>
      <c r="CD28" s="815"/>
      <c r="CE28" s="1009"/>
      <c r="CF28" s="815"/>
      <c r="CG28" s="1010"/>
      <c r="CH28" s="815"/>
      <c r="CI28" s="1024"/>
      <c r="CJ28" s="854"/>
      <c r="CK28" s="853">
        <v>0</v>
      </c>
      <c r="CL28" s="854">
        <v>0</v>
      </c>
      <c r="CM28" s="853">
        <v>0</v>
      </c>
      <c r="CN28" s="854">
        <v>0</v>
      </c>
      <c r="CO28" s="853">
        <v>0</v>
      </c>
      <c r="CP28" s="854">
        <v>0</v>
      </c>
      <c r="CQ28" s="853">
        <v>0</v>
      </c>
      <c r="CR28" s="854">
        <v>0</v>
      </c>
      <c r="CS28" s="853">
        <v>0</v>
      </c>
      <c r="CT28" s="854">
        <v>0</v>
      </c>
      <c r="CU28" s="853">
        <v>0</v>
      </c>
      <c r="CV28" s="854">
        <v>0</v>
      </c>
      <c r="CW28" s="853">
        <v>0</v>
      </c>
      <c r="CX28" s="854">
        <v>0</v>
      </c>
      <c r="CY28" s="853">
        <v>0</v>
      </c>
      <c r="CZ28" s="854">
        <v>0</v>
      </c>
      <c r="DA28" s="853">
        <v>0</v>
      </c>
      <c r="DB28" s="854">
        <v>0</v>
      </c>
      <c r="DC28" s="853">
        <v>0</v>
      </c>
      <c r="DD28" s="854">
        <v>0</v>
      </c>
      <c r="DE28" s="853">
        <v>0</v>
      </c>
      <c r="DF28" s="854">
        <v>0</v>
      </c>
      <c r="DG28" s="853">
        <v>0</v>
      </c>
      <c r="DH28" s="854">
        <v>0</v>
      </c>
      <c r="DI28" s="853">
        <v>0</v>
      </c>
      <c r="DJ28" s="854">
        <v>0</v>
      </c>
      <c r="DK28" s="853">
        <v>0</v>
      </c>
      <c r="DL28" s="854">
        <v>0</v>
      </c>
      <c r="DM28" s="853">
        <v>0</v>
      </c>
      <c r="DN28" s="854">
        <v>0</v>
      </c>
      <c r="DO28" s="853">
        <v>0</v>
      </c>
      <c r="DP28" s="854">
        <v>0</v>
      </c>
      <c r="DQ28" s="853">
        <v>0</v>
      </c>
      <c r="DR28" s="1025">
        <v>0</v>
      </c>
      <c r="DS28" s="815"/>
      <c r="DT28" s="1011"/>
      <c r="DU28" s="815"/>
      <c r="DV28" s="1024"/>
      <c r="DW28" s="854"/>
      <c r="DX28" s="853">
        <v>0</v>
      </c>
      <c r="DY28" s="854">
        <v>0</v>
      </c>
      <c r="DZ28" s="853">
        <v>0</v>
      </c>
      <c r="EA28" s="854">
        <v>0</v>
      </c>
      <c r="EB28" s="853">
        <v>0</v>
      </c>
      <c r="EC28" s="854">
        <v>0</v>
      </c>
      <c r="ED28" s="853">
        <v>0</v>
      </c>
      <c r="EE28" s="854">
        <v>0</v>
      </c>
      <c r="EF28" s="853">
        <v>0</v>
      </c>
      <c r="EG28" s="854">
        <v>0</v>
      </c>
      <c r="EH28" s="853">
        <v>0</v>
      </c>
      <c r="EI28" s="854">
        <v>0</v>
      </c>
      <c r="EJ28" s="853">
        <v>0</v>
      </c>
      <c r="EK28" s="854">
        <v>0</v>
      </c>
      <c r="EL28" s="853">
        <v>0</v>
      </c>
      <c r="EM28" s="854">
        <v>0</v>
      </c>
      <c r="EN28" s="853">
        <v>0</v>
      </c>
      <c r="EO28" s="854">
        <v>0</v>
      </c>
      <c r="EP28" s="853">
        <v>0</v>
      </c>
      <c r="EQ28" s="854">
        <v>0</v>
      </c>
      <c r="ER28" s="853">
        <v>0</v>
      </c>
      <c r="ES28" s="854">
        <v>0</v>
      </c>
      <c r="ET28" s="853">
        <v>0</v>
      </c>
      <c r="EU28" s="854">
        <v>0</v>
      </c>
      <c r="EV28" s="853">
        <v>0</v>
      </c>
      <c r="EW28" s="854">
        <v>0</v>
      </c>
      <c r="EX28" s="853">
        <v>0</v>
      </c>
      <c r="EY28" s="854">
        <v>0</v>
      </c>
      <c r="EZ28" s="853">
        <v>0</v>
      </c>
      <c r="FA28" s="854">
        <v>0</v>
      </c>
      <c r="FB28" s="853">
        <v>0</v>
      </c>
      <c r="FC28" s="854">
        <v>0</v>
      </c>
      <c r="FD28" s="853">
        <v>0</v>
      </c>
      <c r="FE28" s="1025">
        <v>0</v>
      </c>
      <c r="FF28" s="815"/>
      <c r="FG28" s="1012"/>
      <c r="FH28" s="815"/>
      <c r="FI28" s="1013"/>
      <c r="FK28" s="1026" t="b">
        <v>1</v>
      </c>
    </row>
    <row r="29" spans="1:167" outlineLevel="1">
      <c r="A29" s="813" t="str">
        <f t="shared" si="0"/>
        <v>22High Efficiency Agriculturual Pumping Local Program</v>
      </c>
      <c r="C29" s="842">
        <v>22</v>
      </c>
      <c r="D29" s="1036" t="s">
        <v>1174</v>
      </c>
      <c r="E29" s="1036">
        <v>2015</v>
      </c>
      <c r="G29" s="1020">
        <v>0</v>
      </c>
      <c r="H29" s="865">
        <v>0</v>
      </c>
      <c r="I29" s="864">
        <v>0</v>
      </c>
      <c r="J29" s="865">
        <v>0</v>
      </c>
      <c r="K29" s="864">
        <v>0</v>
      </c>
      <c r="L29" s="865">
        <v>0</v>
      </c>
      <c r="M29" s="864">
        <v>0</v>
      </c>
      <c r="N29" s="865">
        <v>0</v>
      </c>
      <c r="O29" s="864">
        <v>0</v>
      </c>
      <c r="P29" s="865">
        <v>0</v>
      </c>
      <c r="Q29" s="864">
        <v>0</v>
      </c>
      <c r="R29" s="865">
        <v>0</v>
      </c>
      <c r="S29" s="864">
        <v>0</v>
      </c>
      <c r="T29" s="865">
        <v>0</v>
      </c>
      <c r="U29" s="864">
        <v>0</v>
      </c>
      <c r="V29" s="865">
        <v>0</v>
      </c>
      <c r="W29" s="864">
        <v>0</v>
      </c>
      <c r="X29" s="865">
        <v>0</v>
      </c>
      <c r="Y29" s="864">
        <v>0</v>
      </c>
      <c r="Z29" s="865">
        <v>0</v>
      </c>
      <c r="AA29" s="864">
        <v>0</v>
      </c>
      <c r="AB29" s="865">
        <v>0</v>
      </c>
      <c r="AC29" s="864">
        <v>0</v>
      </c>
      <c r="AD29" s="865">
        <v>0</v>
      </c>
      <c r="AE29" s="864">
        <v>0</v>
      </c>
      <c r="AF29" s="865">
        <v>0</v>
      </c>
      <c r="AG29" s="864">
        <v>0</v>
      </c>
      <c r="AH29" s="865">
        <v>0</v>
      </c>
      <c r="AI29" s="864">
        <v>0</v>
      </c>
      <c r="AJ29" s="865">
        <v>0</v>
      </c>
      <c r="AK29" s="864">
        <v>0</v>
      </c>
      <c r="AL29" s="865">
        <v>0</v>
      </c>
      <c r="AM29" s="864">
        <v>0</v>
      </c>
      <c r="AN29" s="865">
        <v>0</v>
      </c>
      <c r="AO29" s="864">
        <v>0</v>
      </c>
      <c r="AP29" s="1021">
        <v>0</v>
      </c>
      <c r="AQ29" s="815"/>
      <c r="AR29" s="998"/>
      <c r="AS29" s="815"/>
      <c r="AT29" s="1020">
        <v>0</v>
      </c>
      <c r="AU29" s="865">
        <v>0</v>
      </c>
      <c r="AV29" s="864">
        <v>0</v>
      </c>
      <c r="AW29" s="865">
        <v>0</v>
      </c>
      <c r="AX29" s="864">
        <v>0</v>
      </c>
      <c r="AY29" s="865">
        <v>0</v>
      </c>
      <c r="AZ29" s="864">
        <v>0</v>
      </c>
      <c r="BA29" s="865">
        <v>0</v>
      </c>
      <c r="BB29" s="864">
        <v>0</v>
      </c>
      <c r="BC29" s="865">
        <v>0</v>
      </c>
      <c r="BD29" s="864">
        <v>0</v>
      </c>
      <c r="BE29" s="865">
        <v>0</v>
      </c>
      <c r="BF29" s="864">
        <v>0</v>
      </c>
      <c r="BG29" s="865">
        <v>0</v>
      </c>
      <c r="BH29" s="864">
        <v>0</v>
      </c>
      <c r="BI29" s="865">
        <v>0</v>
      </c>
      <c r="BJ29" s="864">
        <v>0</v>
      </c>
      <c r="BK29" s="865">
        <v>0</v>
      </c>
      <c r="BL29" s="864">
        <v>0</v>
      </c>
      <c r="BM29" s="865">
        <v>0</v>
      </c>
      <c r="BN29" s="864">
        <v>0</v>
      </c>
      <c r="BO29" s="865">
        <v>0</v>
      </c>
      <c r="BP29" s="864">
        <v>0</v>
      </c>
      <c r="BQ29" s="865">
        <v>0</v>
      </c>
      <c r="BR29" s="864">
        <v>0</v>
      </c>
      <c r="BS29" s="865">
        <v>0</v>
      </c>
      <c r="BT29" s="864">
        <v>0</v>
      </c>
      <c r="BU29" s="865">
        <v>0</v>
      </c>
      <c r="BV29" s="864">
        <v>0</v>
      </c>
      <c r="BW29" s="865">
        <v>0</v>
      </c>
      <c r="BX29" s="864">
        <v>0</v>
      </c>
      <c r="BY29" s="865">
        <v>0</v>
      </c>
      <c r="BZ29" s="864">
        <v>0</v>
      </c>
      <c r="CA29" s="865">
        <v>0</v>
      </c>
      <c r="CB29" s="864">
        <v>0</v>
      </c>
      <c r="CC29" s="1021">
        <v>0</v>
      </c>
      <c r="CD29" s="815"/>
      <c r="CE29" s="1009"/>
      <c r="CF29" s="815"/>
      <c r="CG29" s="1010"/>
      <c r="CH29" s="815"/>
      <c r="CI29" s="1020"/>
      <c r="CJ29" s="865"/>
      <c r="CK29" s="864">
        <v>0</v>
      </c>
      <c r="CL29" s="865">
        <v>0</v>
      </c>
      <c r="CM29" s="864">
        <v>0</v>
      </c>
      <c r="CN29" s="865">
        <v>0</v>
      </c>
      <c r="CO29" s="864">
        <v>0</v>
      </c>
      <c r="CP29" s="865">
        <v>0</v>
      </c>
      <c r="CQ29" s="864">
        <v>0</v>
      </c>
      <c r="CR29" s="865">
        <v>0</v>
      </c>
      <c r="CS29" s="864">
        <v>0</v>
      </c>
      <c r="CT29" s="865">
        <v>0</v>
      </c>
      <c r="CU29" s="864">
        <v>0</v>
      </c>
      <c r="CV29" s="865">
        <v>0</v>
      </c>
      <c r="CW29" s="864">
        <v>0</v>
      </c>
      <c r="CX29" s="865">
        <v>0</v>
      </c>
      <c r="CY29" s="864">
        <v>0</v>
      </c>
      <c r="CZ29" s="865">
        <v>0</v>
      </c>
      <c r="DA29" s="864">
        <v>0</v>
      </c>
      <c r="DB29" s="865">
        <v>0</v>
      </c>
      <c r="DC29" s="864">
        <v>0</v>
      </c>
      <c r="DD29" s="865">
        <v>0</v>
      </c>
      <c r="DE29" s="864">
        <v>0</v>
      </c>
      <c r="DF29" s="865">
        <v>0</v>
      </c>
      <c r="DG29" s="864">
        <v>0</v>
      </c>
      <c r="DH29" s="865">
        <v>0</v>
      </c>
      <c r="DI29" s="864">
        <v>0</v>
      </c>
      <c r="DJ29" s="865">
        <v>0</v>
      </c>
      <c r="DK29" s="864">
        <v>0</v>
      </c>
      <c r="DL29" s="865">
        <v>0</v>
      </c>
      <c r="DM29" s="864">
        <v>0</v>
      </c>
      <c r="DN29" s="865">
        <v>0</v>
      </c>
      <c r="DO29" s="864">
        <v>0</v>
      </c>
      <c r="DP29" s="865">
        <v>0</v>
      </c>
      <c r="DQ29" s="864">
        <v>0</v>
      </c>
      <c r="DR29" s="1021">
        <v>0</v>
      </c>
      <c r="DS29" s="815"/>
      <c r="DT29" s="1011"/>
      <c r="DU29" s="815"/>
      <c r="DV29" s="1020"/>
      <c r="DW29" s="865"/>
      <c r="DX29" s="864">
        <v>0</v>
      </c>
      <c r="DY29" s="865">
        <v>0</v>
      </c>
      <c r="DZ29" s="864">
        <v>0</v>
      </c>
      <c r="EA29" s="865">
        <v>0</v>
      </c>
      <c r="EB29" s="864">
        <v>0</v>
      </c>
      <c r="EC29" s="865">
        <v>0</v>
      </c>
      <c r="ED29" s="864">
        <v>0</v>
      </c>
      <c r="EE29" s="865">
        <v>0</v>
      </c>
      <c r="EF29" s="864">
        <v>0</v>
      </c>
      <c r="EG29" s="865">
        <v>0</v>
      </c>
      <c r="EH29" s="864">
        <v>0</v>
      </c>
      <c r="EI29" s="865">
        <v>0</v>
      </c>
      <c r="EJ29" s="864">
        <v>0</v>
      </c>
      <c r="EK29" s="865">
        <v>0</v>
      </c>
      <c r="EL29" s="864">
        <v>0</v>
      </c>
      <c r="EM29" s="865">
        <v>0</v>
      </c>
      <c r="EN29" s="864">
        <v>0</v>
      </c>
      <c r="EO29" s="865">
        <v>0</v>
      </c>
      <c r="EP29" s="864">
        <v>0</v>
      </c>
      <c r="EQ29" s="865">
        <v>0</v>
      </c>
      <c r="ER29" s="864">
        <v>0</v>
      </c>
      <c r="ES29" s="865">
        <v>0</v>
      </c>
      <c r="ET29" s="864">
        <v>0</v>
      </c>
      <c r="EU29" s="865">
        <v>0</v>
      </c>
      <c r="EV29" s="864">
        <v>0</v>
      </c>
      <c r="EW29" s="865">
        <v>0</v>
      </c>
      <c r="EX29" s="864">
        <v>0</v>
      </c>
      <c r="EY29" s="865">
        <v>0</v>
      </c>
      <c r="EZ29" s="864">
        <v>0</v>
      </c>
      <c r="FA29" s="865">
        <v>0</v>
      </c>
      <c r="FB29" s="864">
        <v>0</v>
      </c>
      <c r="FC29" s="865">
        <v>0</v>
      </c>
      <c r="FD29" s="864">
        <v>0</v>
      </c>
      <c r="FE29" s="1021">
        <v>0</v>
      </c>
      <c r="FF29" s="815"/>
      <c r="FG29" s="1012"/>
      <c r="FH29" s="815"/>
      <c r="FI29" s="1013"/>
      <c r="FK29" s="1022" t="b">
        <v>1</v>
      </c>
    </row>
    <row r="30" spans="1:167" outlineLevel="1">
      <c r="A30" s="813" t="str">
        <f t="shared" si="0"/>
        <v>23Instant Savings Local Program</v>
      </c>
      <c r="C30" s="849">
        <v>23</v>
      </c>
      <c r="D30" s="1035" t="s">
        <v>1175</v>
      </c>
      <c r="E30" s="1035">
        <v>2015</v>
      </c>
      <c r="G30" s="1024">
        <v>0</v>
      </c>
      <c r="H30" s="854">
        <v>0</v>
      </c>
      <c r="I30" s="853">
        <v>0</v>
      </c>
      <c r="J30" s="854">
        <v>0</v>
      </c>
      <c r="K30" s="853">
        <v>0</v>
      </c>
      <c r="L30" s="854">
        <v>0</v>
      </c>
      <c r="M30" s="853">
        <v>0</v>
      </c>
      <c r="N30" s="854">
        <v>0</v>
      </c>
      <c r="O30" s="853">
        <v>0</v>
      </c>
      <c r="P30" s="854">
        <v>0</v>
      </c>
      <c r="Q30" s="853">
        <v>0</v>
      </c>
      <c r="R30" s="854">
        <v>0</v>
      </c>
      <c r="S30" s="853">
        <v>0</v>
      </c>
      <c r="T30" s="854">
        <v>0</v>
      </c>
      <c r="U30" s="853">
        <v>0</v>
      </c>
      <c r="V30" s="854">
        <v>0</v>
      </c>
      <c r="W30" s="853">
        <v>0</v>
      </c>
      <c r="X30" s="854">
        <v>0</v>
      </c>
      <c r="Y30" s="853">
        <v>0</v>
      </c>
      <c r="Z30" s="854">
        <v>0</v>
      </c>
      <c r="AA30" s="853">
        <v>0</v>
      </c>
      <c r="AB30" s="854">
        <v>0</v>
      </c>
      <c r="AC30" s="853">
        <v>0</v>
      </c>
      <c r="AD30" s="854">
        <v>0</v>
      </c>
      <c r="AE30" s="853">
        <v>0</v>
      </c>
      <c r="AF30" s="854">
        <v>0</v>
      </c>
      <c r="AG30" s="853">
        <v>0</v>
      </c>
      <c r="AH30" s="854">
        <v>0</v>
      </c>
      <c r="AI30" s="853">
        <v>0</v>
      </c>
      <c r="AJ30" s="854">
        <v>0</v>
      </c>
      <c r="AK30" s="853">
        <v>0</v>
      </c>
      <c r="AL30" s="854">
        <v>0</v>
      </c>
      <c r="AM30" s="853">
        <v>0</v>
      </c>
      <c r="AN30" s="854">
        <v>0</v>
      </c>
      <c r="AO30" s="853">
        <v>0</v>
      </c>
      <c r="AP30" s="1025">
        <v>0</v>
      </c>
      <c r="AQ30" s="815"/>
      <c r="AR30" s="998"/>
      <c r="AS30" s="815"/>
      <c r="AT30" s="1024">
        <v>0</v>
      </c>
      <c r="AU30" s="854">
        <v>0</v>
      </c>
      <c r="AV30" s="853">
        <v>0</v>
      </c>
      <c r="AW30" s="854">
        <v>0</v>
      </c>
      <c r="AX30" s="853">
        <v>0</v>
      </c>
      <c r="AY30" s="854">
        <v>0</v>
      </c>
      <c r="AZ30" s="853">
        <v>0</v>
      </c>
      <c r="BA30" s="854">
        <v>0</v>
      </c>
      <c r="BB30" s="853">
        <v>0</v>
      </c>
      <c r="BC30" s="854">
        <v>0</v>
      </c>
      <c r="BD30" s="853">
        <v>0</v>
      </c>
      <c r="BE30" s="854">
        <v>0</v>
      </c>
      <c r="BF30" s="853">
        <v>0</v>
      </c>
      <c r="BG30" s="854">
        <v>0</v>
      </c>
      <c r="BH30" s="853">
        <v>0</v>
      </c>
      <c r="BI30" s="854">
        <v>0</v>
      </c>
      <c r="BJ30" s="853">
        <v>0</v>
      </c>
      <c r="BK30" s="854">
        <v>0</v>
      </c>
      <c r="BL30" s="853">
        <v>0</v>
      </c>
      <c r="BM30" s="854">
        <v>0</v>
      </c>
      <c r="BN30" s="853">
        <v>0</v>
      </c>
      <c r="BO30" s="854">
        <v>0</v>
      </c>
      <c r="BP30" s="853">
        <v>0</v>
      </c>
      <c r="BQ30" s="854">
        <v>0</v>
      </c>
      <c r="BR30" s="853">
        <v>0</v>
      </c>
      <c r="BS30" s="854">
        <v>0</v>
      </c>
      <c r="BT30" s="853">
        <v>0</v>
      </c>
      <c r="BU30" s="854">
        <v>0</v>
      </c>
      <c r="BV30" s="853">
        <v>0</v>
      </c>
      <c r="BW30" s="854">
        <v>0</v>
      </c>
      <c r="BX30" s="853">
        <v>0</v>
      </c>
      <c r="BY30" s="854">
        <v>0</v>
      </c>
      <c r="BZ30" s="853">
        <v>0</v>
      </c>
      <c r="CA30" s="854">
        <v>0</v>
      </c>
      <c r="CB30" s="853">
        <v>0</v>
      </c>
      <c r="CC30" s="1025">
        <v>0</v>
      </c>
      <c r="CD30" s="815"/>
      <c r="CE30" s="1009"/>
      <c r="CF30" s="815"/>
      <c r="CG30" s="1010"/>
      <c r="CH30" s="815"/>
      <c r="CI30" s="1024"/>
      <c r="CJ30" s="854"/>
      <c r="CK30" s="853">
        <v>0</v>
      </c>
      <c r="CL30" s="854">
        <v>0</v>
      </c>
      <c r="CM30" s="853">
        <v>0</v>
      </c>
      <c r="CN30" s="854">
        <v>0</v>
      </c>
      <c r="CO30" s="853">
        <v>0</v>
      </c>
      <c r="CP30" s="854">
        <v>0</v>
      </c>
      <c r="CQ30" s="853">
        <v>0</v>
      </c>
      <c r="CR30" s="854">
        <v>0</v>
      </c>
      <c r="CS30" s="853">
        <v>0</v>
      </c>
      <c r="CT30" s="854">
        <v>0</v>
      </c>
      <c r="CU30" s="853">
        <v>0</v>
      </c>
      <c r="CV30" s="854">
        <v>0</v>
      </c>
      <c r="CW30" s="853">
        <v>0</v>
      </c>
      <c r="CX30" s="854">
        <v>0</v>
      </c>
      <c r="CY30" s="853">
        <v>0</v>
      </c>
      <c r="CZ30" s="854">
        <v>0</v>
      </c>
      <c r="DA30" s="853">
        <v>0</v>
      </c>
      <c r="DB30" s="854">
        <v>0</v>
      </c>
      <c r="DC30" s="853">
        <v>0</v>
      </c>
      <c r="DD30" s="854">
        <v>0</v>
      </c>
      <c r="DE30" s="853">
        <v>0</v>
      </c>
      <c r="DF30" s="854">
        <v>0</v>
      </c>
      <c r="DG30" s="853">
        <v>0</v>
      </c>
      <c r="DH30" s="854">
        <v>0</v>
      </c>
      <c r="DI30" s="853">
        <v>0</v>
      </c>
      <c r="DJ30" s="854">
        <v>0</v>
      </c>
      <c r="DK30" s="853">
        <v>0</v>
      </c>
      <c r="DL30" s="854">
        <v>0</v>
      </c>
      <c r="DM30" s="853">
        <v>0</v>
      </c>
      <c r="DN30" s="854">
        <v>0</v>
      </c>
      <c r="DO30" s="853">
        <v>0</v>
      </c>
      <c r="DP30" s="854">
        <v>0</v>
      </c>
      <c r="DQ30" s="853">
        <v>0</v>
      </c>
      <c r="DR30" s="1025">
        <v>0</v>
      </c>
      <c r="DS30" s="815"/>
      <c r="DT30" s="1011"/>
      <c r="DU30" s="815"/>
      <c r="DV30" s="1024"/>
      <c r="DW30" s="854"/>
      <c r="DX30" s="853">
        <v>0</v>
      </c>
      <c r="DY30" s="854">
        <v>0</v>
      </c>
      <c r="DZ30" s="853">
        <v>0</v>
      </c>
      <c r="EA30" s="854">
        <v>0</v>
      </c>
      <c r="EB30" s="853">
        <v>0</v>
      </c>
      <c r="EC30" s="854">
        <v>0</v>
      </c>
      <c r="ED30" s="853">
        <v>0</v>
      </c>
      <c r="EE30" s="854">
        <v>0</v>
      </c>
      <c r="EF30" s="853">
        <v>0</v>
      </c>
      <c r="EG30" s="854">
        <v>0</v>
      </c>
      <c r="EH30" s="853">
        <v>0</v>
      </c>
      <c r="EI30" s="854">
        <v>0</v>
      </c>
      <c r="EJ30" s="853">
        <v>0</v>
      </c>
      <c r="EK30" s="854">
        <v>0</v>
      </c>
      <c r="EL30" s="853">
        <v>0</v>
      </c>
      <c r="EM30" s="854">
        <v>0</v>
      </c>
      <c r="EN30" s="853">
        <v>0</v>
      </c>
      <c r="EO30" s="854">
        <v>0</v>
      </c>
      <c r="EP30" s="853">
        <v>0</v>
      </c>
      <c r="EQ30" s="854">
        <v>0</v>
      </c>
      <c r="ER30" s="853">
        <v>0</v>
      </c>
      <c r="ES30" s="854">
        <v>0</v>
      </c>
      <c r="ET30" s="853">
        <v>0</v>
      </c>
      <c r="EU30" s="854">
        <v>0</v>
      </c>
      <c r="EV30" s="853">
        <v>0</v>
      </c>
      <c r="EW30" s="854">
        <v>0</v>
      </c>
      <c r="EX30" s="853">
        <v>0</v>
      </c>
      <c r="EY30" s="854">
        <v>0</v>
      </c>
      <c r="EZ30" s="853">
        <v>0</v>
      </c>
      <c r="FA30" s="854">
        <v>0</v>
      </c>
      <c r="FB30" s="853">
        <v>0</v>
      </c>
      <c r="FC30" s="854">
        <v>0</v>
      </c>
      <c r="FD30" s="853">
        <v>0</v>
      </c>
      <c r="FE30" s="1025">
        <v>0</v>
      </c>
      <c r="FF30" s="815"/>
      <c r="FG30" s="1012"/>
      <c r="FH30" s="815"/>
      <c r="FI30" s="1013"/>
      <c r="FK30" s="1026" t="b">
        <v>1</v>
      </c>
    </row>
    <row r="31" spans="1:167" outlineLevel="1">
      <c r="A31" s="813" t="str">
        <f t="shared" si="0"/>
        <v>24OPsaver Local Program</v>
      </c>
      <c r="C31" s="842">
        <v>24</v>
      </c>
      <c r="D31" s="1036" t="s">
        <v>1176</v>
      </c>
      <c r="E31" s="1036">
        <v>2015</v>
      </c>
      <c r="G31" s="1020">
        <v>0</v>
      </c>
      <c r="H31" s="865">
        <v>0</v>
      </c>
      <c r="I31" s="864">
        <v>0</v>
      </c>
      <c r="J31" s="865">
        <v>0</v>
      </c>
      <c r="K31" s="864">
        <v>0</v>
      </c>
      <c r="L31" s="865">
        <v>0</v>
      </c>
      <c r="M31" s="864">
        <v>0</v>
      </c>
      <c r="N31" s="865">
        <v>0</v>
      </c>
      <c r="O31" s="864">
        <v>0</v>
      </c>
      <c r="P31" s="865">
        <v>0</v>
      </c>
      <c r="Q31" s="864">
        <v>0</v>
      </c>
      <c r="R31" s="865">
        <v>0</v>
      </c>
      <c r="S31" s="864">
        <v>0</v>
      </c>
      <c r="T31" s="865">
        <v>0</v>
      </c>
      <c r="U31" s="864">
        <v>0</v>
      </c>
      <c r="V31" s="865">
        <v>0</v>
      </c>
      <c r="W31" s="864">
        <v>0</v>
      </c>
      <c r="X31" s="865">
        <v>0</v>
      </c>
      <c r="Y31" s="864">
        <v>0</v>
      </c>
      <c r="Z31" s="865">
        <v>0</v>
      </c>
      <c r="AA31" s="864">
        <v>0</v>
      </c>
      <c r="AB31" s="865">
        <v>0</v>
      </c>
      <c r="AC31" s="864">
        <v>0</v>
      </c>
      <c r="AD31" s="865">
        <v>0</v>
      </c>
      <c r="AE31" s="864">
        <v>0</v>
      </c>
      <c r="AF31" s="865">
        <v>0</v>
      </c>
      <c r="AG31" s="864">
        <v>0</v>
      </c>
      <c r="AH31" s="865">
        <v>0</v>
      </c>
      <c r="AI31" s="864">
        <v>0</v>
      </c>
      <c r="AJ31" s="865">
        <v>0</v>
      </c>
      <c r="AK31" s="864">
        <v>0</v>
      </c>
      <c r="AL31" s="865">
        <v>0</v>
      </c>
      <c r="AM31" s="864">
        <v>0</v>
      </c>
      <c r="AN31" s="865">
        <v>0</v>
      </c>
      <c r="AO31" s="864">
        <v>0</v>
      </c>
      <c r="AP31" s="1021">
        <v>0</v>
      </c>
      <c r="AQ31" s="815"/>
      <c r="AR31" s="998"/>
      <c r="AS31" s="815"/>
      <c r="AT31" s="1020">
        <v>0</v>
      </c>
      <c r="AU31" s="865">
        <v>0</v>
      </c>
      <c r="AV31" s="864">
        <v>0</v>
      </c>
      <c r="AW31" s="865">
        <v>0</v>
      </c>
      <c r="AX31" s="864">
        <v>0</v>
      </c>
      <c r="AY31" s="865">
        <v>0</v>
      </c>
      <c r="AZ31" s="864">
        <v>0</v>
      </c>
      <c r="BA31" s="865">
        <v>0</v>
      </c>
      <c r="BB31" s="864">
        <v>0</v>
      </c>
      <c r="BC31" s="865">
        <v>0</v>
      </c>
      <c r="BD31" s="864">
        <v>0</v>
      </c>
      <c r="BE31" s="865">
        <v>0</v>
      </c>
      <c r="BF31" s="864">
        <v>0</v>
      </c>
      <c r="BG31" s="865">
        <v>0</v>
      </c>
      <c r="BH31" s="864">
        <v>0</v>
      </c>
      <c r="BI31" s="865">
        <v>0</v>
      </c>
      <c r="BJ31" s="864">
        <v>0</v>
      </c>
      <c r="BK31" s="865">
        <v>0</v>
      </c>
      <c r="BL31" s="864">
        <v>0</v>
      </c>
      <c r="BM31" s="865">
        <v>0</v>
      </c>
      <c r="BN31" s="864">
        <v>0</v>
      </c>
      <c r="BO31" s="865">
        <v>0</v>
      </c>
      <c r="BP31" s="864">
        <v>0</v>
      </c>
      <c r="BQ31" s="865">
        <v>0</v>
      </c>
      <c r="BR31" s="864">
        <v>0</v>
      </c>
      <c r="BS31" s="865">
        <v>0</v>
      </c>
      <c r="BT31" s="864">
        <v>0</v>
      </c>
      <c r="BU31" s="865">
        <v>0</v>
      </c>
      <c r="BV31" s="864">
        <v>0</v>
      </c>
      <c r="BW31" s="865">
        <v>0</v>
      </c>
      <c r="BX31" s="864">
        <v>0</v>
      </c>
      <c r="BY31" s="865">
        <v>0</v>
      </c>
      <c r="BZ31" s="864">
        <v>0</v>
      </c>
      <c r="CA31" s="865">
        <v>0</v>
      </c>
      <c r="CB31" s="864">
        <v>0</v>
      </c>
      <c r="CC31" s="1021">
        <v>0</v>
      </c>
      <c r="CD31" s="815"/>
      <c r="CE31" s="1009"/>
      <c r="CF31" s="815"/>
      <c r="CG31" s="1010"/>
      <c r="CH31" s="815"/>
      <c r="CI31" s="1020"/>
      <c r="CJ31" s="865"/>
      <c r="CK31" s="864">
        <v>0</v>
      </c>
      <c r="CL31" s="865">
        <v>0</v>
      </c>
      <c r="CM31" s="864">
        <v>0</v>
      </c>
      <c r="CN31" s="865">
        <v>0</v>
      </c>
      <c r="CO31" s="864">
        <v>0</v>
      </c>
      <c r="CP31" s="865">
        <v>0</v>
      </c>
      <c r="CQ31" s="864">
        <v>0</v>
      </c>
      <c r="CR31" s="865">
        <v>0</v>
      </c>
      <c r="CS31" s="864">
        <v>0</v>
      </c>
      <c r="CT31" s="865">
        <v>0</v>
      </c>
      <c r="CU31" s="864">
        <v>0</v>
      </c>
      <c r="CV31" s="865">
        <v>0</v>
      </c>
      <c r="CW31" s="864">
        <v>0</v>
      </c>
      <c r="CX31" s="865">
        <v>0</v>
      </c>
      <c r="CY31" s="864">
        <v>0</v>
      </c>
      <c r="CZ31" s="865">
        <v>0</v>
      </c>
      <c r="DA31" s="864">
        <v>0</v>
      </c>
      <c r="DB31" s="865">
        <v>0</v>
      </c>
      <c r="DC31" s="864">
        <v>0</v>
      </c>
      <c r="DD31" s="865">
        <v>0</v>
      </c>
      <c r="DE31" s="864">
        <v>0</v>
      </c>
      <c r="DF31" s="865">
        <v>0</v>
      </c>
      <c r="DG31" s="864">
        <v>0</v>
      </c>
      <c r="DH31" s="865">
        <v>0</v>
      </c>
      <c r="DI31" s="864">
        <v>0</v>
      </c>
      <c r="DJ31" s="865">
        <v>0</v>
      </c>
      <c r="DK31" s="864">
        <v>0</v>
      </c>
      <c r="DL31" s="865">
        <v>0</v>
      </c>
      <c r="DM31" s="864">
        <v>0</v>
      </c>
      <c r="DN31" s="865">
        <v>0</v>
      </c>
      <c r="DO31" s="864">
        <v>0</v>
      </c>
      <c r="DP31" s="865">
        <v>0</v>
      </c>
      <c r="DQ31" s="864">
        <v>0</v>
      </c>
      <c r="DR31" s="1021">
        <v>0</v>
      </c>
      <c r="DS31" s="815"/>
      <c r="DT31" s="1011"/>
      <c r="DU31" s="815"/>
      <c r="DV31" s="1020"/>
      <c r="DW31" s="865"/>
      <c r="DX31" s="864">
        <v>0</v>
      </c>
      <c r="DY31" s="865">
        <v>0</v>
      </c>
      <c r="DZ31" s="864">
        <v>0</v>
      </c>
      <c r="EA31" s="865">
        <v>0</v>
      </c>
      <c r="EB31" s="864">
        <v>0</v>
      </c>
      <c r="EC31" s="865">
        <v>0</v>
      </c>
      <c r="ED31" s="864">
        <v>0</v>
      </c>
      <c r="EE31" s="865">
        <v>0</v>
      </c>
      <c r="EF31" s="864">
        <v>0</v>
      </c>
      <c r="EG31" s="865">
        <v>0</v>
      </c>
      <c r="EH31" s="864">
        <v>0</v>
      </c>
      <c r="EI31" s="865">
        <v>0</v>
      </c>
      <c r="EJ31" s="864">
        <v>0</v>
      </c>
      <c r="EK31" s="865">
        <v>0</v>
      </c>
      <c r="EL31" s="864">
        <v>0</v>
      </c>
      <c r="EM31" s="865">
        <v>0</v>
      </c>
      <c r="EN31" s="864">
        <v>0</v>
      </c>
      <c r="EO31" s="865">
        <v>0</v>
      </c>
      <c r="EP31" s="864">
        <v>0</v>
      </c>
      <c r="EQ31" s="865">
        <v>0</v>
      </c>
      <c r="ER31" s="864">
        <v>0</v>
      </c>
      <c r="ES31" s="865">
        <v>0</v>
      </c>
      <c r="ET31" s="864">
        <v>0</v>
      </c>
      <c r="EU31" s="865">
        <v>0</v>
      </c>
      <c r="EV31" s="864">
        <v>0</v>
      </c>
      <c r="EW31" s="865">
        <v>0</v>
      </c>
      <c r="EX31" s="864">
        <v>0</v>
      </c>
      <c r="EY31" s="865">
        <v>0</v>
      </c>
      <c r="EZ31" s="864">
        <v>0</v>
      </c>
      <c r="FA31" s="865">
        <v>0</v>
      </c>
      <c r="FB31" s="864">
        <v>0</v>
      </c>
      <c r="FC31" s="865">
        <v>0</v>
      </c>
      <c r="FD31" s="864">
        <v>0</v>
      </c>
      <c r="FE31" s="1021">
        <v>0</v>
      </c>
      <c r="FF31" s="815"/>
      <c r="FG31" s="1012"/>
      <c r="FH31" s="815"/>
      <c r="FI31" s="1013"/>
      <c r="FK31" s="1022" t="b">
        <v>1</v>
      </c>
    </row>
    <row r="32" spans="1:167" outlineLevel="1">
      <c r="A32" s="813" t="str">
        <f t="shared" si="0"/>
        <v>25Pool Saver Local Program</v>
      </c>
      <c r="C32" s="849">
        <v>25</v>
      </c>
      <c r="D32" s="1035" t="s">
        <v>1226</v>
      </c>
      <c r="E32" s="1035">
        <v>2015</v>
      </c>
      <c r="G32" s="1024">
        <v>0</v>
      </c>
      <c r="H32" s="854">
        <v>0</v>
      </c>
      <c r="I32" s="853">
        <v>0</v>
      </c>
      <c r="J32" s="854">
        <v>0</v>
      </c>
      <c r="K32" s="853">
        <v>0</v>
      </c>
      <c r="L32" s="854">
        <v>0</v>
      </c>
      <c r="M32" s="853">
        <v>0</v>
      </c>
      <c r="N32" s="854">
        <v>0</v>
      </c>
      <c r="O32" s="853">
        <v>0</v>
      </c>
      <c r="P32" s="854">
        <v>0</v>
      </c>
      <c r="Q32" s="853">
        <v>0</v>
      </c>
      <c r="R32" s="854">
        <v>0</v>
      </c>
      <c r="S32" s="853">
        <v>0</v>
      </c>
      <c r="T32" s="854">
        <v>0</v>
      </c>
      <c r="U32" s="853">
        <v>0</v>
      </c>
      <c r="V32" s="854">
        <v>0</v>
      </c>
      <c r="W32" s="853">
        <v>0</v>
      </c>
      <c r="X32" s="854">
        <v>0</v>
      </c>
      <c r="Y32" s="853">
        <v>0</v>
      </c>
      <c r="Z32" s="854">
        <v>0</v>
      </c>
      <c r="AA32" s="853">
        <v>0</v>
      </c>
      <c r="AB32" s="854">
        <v>0</v>
      </c>
      <c r="AC32" s="853">
        <v>0</v>
      </c>
      <c r="AD32" s="854">
        <v>0</v>
      </c>
      <c r="AE32" s="853">
        <v>0</v>
      </c>
      <c r="AF32" s="854">
        <v>0</v>
      </c>
      <c r="AG32" s="853">
        <v>0</v>
      </c>
      <c r="AH32" s="854">
        <v>0</v>
      </c>
      <c r="AI32" s="853">
        <v>0</v>
      </c>
      <c r="AJ32" s="854">
        <v>0</v>
      </c>
      <c r="AK32" s="853">
        <v>0</v>
      </c>
      <c r="AL32" s="854">
        <v>0</v>
      </c>
      <c r="AM32" s="853">
        <v>0</v>
      </c>
      <c r="AN32" s="854">
        <v>0</v>
      </c>
      <c r="AO32" s="853">
        <v>0</v>
      </c>
      <c r="AP32" s="1025">
        <v>0</v>
      </c>
      <c r="AQ32" s="815"/>
      <c r="AR32" s="998"/>
      <c r="AS32" s="815"/>
      <c r="AT32" s="1024">
        <v>0</v>
      </c>
      <c r="AU32" s="854">
        <v>0</v>
      </c>
      <c r="AV32" s="853">
        <v>0</v>
      </c>
      <c r="AW32" s="854">
        <v>0</v>
      </c>
      <c r="AX32" s="853">
        <v>0</v>
      </c>
      <c r="AY32" s="854">
        <v>0</v>
      </c>
      <c r="AZ32" s="853">
        <v>0</v>
      </c>
      <c r="BA32" s="854">
        <v>0</v>
      </c>
      <c r="BB32" s="853">
        <v>0</v>
      </c>
      <c r="BC32" s="854">
        <v>0</v>
      </c>
      <c r="BD32" s="853">
        <v>0</v>
      </c>
      <c r="BE32" s="854">
        <v>0</v>
      </c>
      <c r="BF32" s="853">
        <v>0</v>
      </c>
      <c r="BG32" s="854">
        <v>0</v>
      </c>
      <c r="BH32" s="853">
        <v>0</v>
      </c>
      <c r="BI32" s="854">
        <v>0</v>
      </c>
      <c r="BJ32" s="853">
        <v>0</v>
      </c>
      <c r="BK32" s="854">
        <v>0</v>
      </c>
      <c r="BL32" s="853">
        <v>0</v>
      </c>
      <c r="BM32" s="854">
        <v>0</v>
      </c>
      <c r="BN32" s="853">
        <v>0</v>
      </c>
      <c r="BO32" s="854">
        <v>0</v>
      </c>
      <c r="BP32" s="853">
        <v>0</v>
      </c>
      <c r="BQ32" s="854">
        <v>0</v>
      </c>
      <c r="BR32" s="853">
        <v>0</v>
      </c>
      <c r="BS32" s="854">
        <v>0</v>
      </c>
      <c r="BT32" s="853">
        <v>0</v>
      </c>
      <c r="BU32" s="854">
        <v>0</v>
      </c>
      <c r="BV32" s="853">
        <v>0</v>
      </c>
      <c r="BW32" s="854">
        <v>0</v>
      </c>
      <c r="BX32" s="853">
        <v>0</v>
      </c>
      <c r="BY32" s="854">
        <v>0</v>
      </c>
      <c r="BZ32" s="853">
        <v>0</v>
      </c>
      <c r="CA32" s="854">
        <v>0</v>
      </c>
      <c r="CB32" s="853">
        <v>0</v>
      </c>
      <c r="CC32" s="1025">
        <v>0</v>
      </c>
      <c r="CD32" s="815"/>
      <c r="CE32" s="1009"/>
      <c r="CF32" s="815"/>
      <c r="CG32" s="1010"/>
      <c r="CH32" s="815"/>
      <c r="CI32" s="1024"/>
      <c r="CJ32" s="854"/>
      <c r="CK32" s="853">
        <v>0</v>
      </c>
      <c r="CL32" s="854">
        <v>0</v>
      </c>
      <c r="CM32" s="853">
        <v>0</v>
      </c>
      <c r="CN32" s="854">
        <v>0</v>
      </c>
      <c r="CO32" s="853">
        <v>0</v>
      </c>
      <c r="CP32" s="854">
        <v>0</v>
      </c>
      <c r="CQ32" s="853">
        <v>0</v>
      </c>
      <c r="CR32" s="854">
        <v>0</v>
      </c>
      <c r="CS32" s="853">
        <v>0</v>
      </c>
      <c r="CT32" s="854">
        <v>0</v>
      </c>
      <c r="CU32" s="853">
        <v>0</v>
      </c>
      <c r="CV32" s="854">
        <v>0</v>
      </c>
      <c r="CW32" s="853">
        <v>0</v>
      </c>
      <c r="CX32" s="854">
        <v>0</v>
      </c>
      <c r="CY32" s="853">
        <v>0</v>
      </c>
      <c r="CZ32" s="854">
        <v>0</v>
      </c>
      <c r="DA32" s="853">
        <v>0</v>
      </c>
      <c r="DB32" s="854">
        <v>0</v>
      </c>
      <c r="DC32" s="853">
        <v>0</v>
      </c>
      <c r="DD32" s="854">
        <v>0</v>
      </c>
      <c r="DE32" s="853">
        <v>0</v>
      </c>
      <c r="DF32" s="854">
        <v>0</v>
      </c>
      <c r="DG32" s="853">
        <v>0</v>
      </c>
      <c r="DH32" s="854">
        <v>0</v>
      </c>
      <c r="DI32" s="853">
        <v>0</v>
      </c>
      <c r="DJ32" s="854">
        <v>0</v>
      </c>
      <c r="DK32" s="853">
        <v>0</v>
      </c>
      <c r="DL32" s="854">
        <v>0</v>
      </c>
      <c r="DM32" s="853">
        <v>0</v>
      </c>
      <c r="DN32" s="854">
        <v>0</v>
      </c>
      <c r="DO32" s="853">
        <v>0</v>
      </c>
      <c r="DP32" s="854">
        <v>0</v>
      </c>
      <c r="DQ32" s="853">
        <v>0</v>
      </c>
      <c r="DR32" s="1025">
        <v>0</v>
      </c>
      <c r="DS32" s="815"/>
      <c r="DT32" s="1011"/>
      <c r="DU32" s="815"/>
      <c r="DV32" s="1024"/>
      <c r="DW32" s="854"/>
      <c r="DX32" s="853">
        <v>0</v>
      </c>
      <c r="DY32" s="854">
        <v>0</v>
      </c>
      <c r="DZ32" s="853">
        <v>0</v>
      </c>
      <c r="EA32" s="854">
        <v>0</v>
      </c>
      <c r="EB32" s="853">
        <v>0</v>
      </c>
      <c r="EC32" s="854">
        <v>0</v>
      </c>
      <c r="ED32" s="853">
        <v>0</v>
      </c>
      <c r="EE32" s="854">
        <v>0</v>
      </c>
      <c r="EF32" s="853">
        <v>0</v>
      </c>
      <c r="EG32" s="854">
        <v>0</v>
      </c>
      <c r="EH32" s="853">
        <v>0</v>
      </c>
      <c r="EI32" s="854">
        <v>0</v>
      </c>
      <c r="EJ32" s="853">
        <v>0</v>
      </c>
      <c r="EK32" s="854">
        <v>0</v>
      </c>
      <c r="EL32" s="853">
        <v>0</v>
      </c>
      <c r="EM32" s="854">
        <v>0</v>
      </c>
      <c r="EN32" s="853">
        <v>0</v>
      </c>
      <c r="EO32" s="854">
        <v>0</v>
      </c>
      <c r="EP32" s="853">
        <v>0</v>
      </c>
      <c r="EQ32" s="854">
        <v>0</v>
      </c>
      <c r="ER32" s="853">
        <v>0</v>
      </c>
      <c r="ES32" s="854">
        <v>0</v>
      </c>
      <c r="ET32" s="853">
        <v>0</v>
      </c>
      <c r="EU32" s="854">
        <v>0</v>
      </c>
      <c r="EV32" s="853">
        <v>0</v>
      </c>
      <c r="EW32" s="854">
        <v>0</v>
      </c>
      <c r="EX32" s="853">
        <v>0</v>
      </c>
      <c r="EY32" s="854">
        <v>0</v>
      </c>
      <c r="EZ32" s="853">
        <v>0</v>
      </c>
      <c r="FA32" s="854">
        <v>0</v>
      </c>
      <c r="FB32" s="853">
        <v>0</v>
      </c>
      <c r="FC32" s="854">
        <v>0</v>
      </c>
      <c r="FD32" s="853">
        <v>0</v>
      </c>
      <c r="FE32" s="1025">
        <v>0</v>
      </c>
      <c r="FF32" s="815"/>
      <c r="FG32" s="1012"/>
      <c r="FH32" s="815"/>
      <c r="FI32" s="1013"/>
      <c r="FK32" s="1026" t="b">
        <v>1</v>
      </c>
    </row>
    <row r="33" spans="1:167" outlineLevel="1">
      <c r="A33" s="813" t="str">
        <f t="shared" si="0"/>
        <v>26PUMPsaver Local Program</v>
      </c>
      <c r="C33" s="842">
        <v>26</v>
      </c>
      <c r="D33" s="1036" t="s">
        <v>1177</v>
      </c>
      <c r="E33" s="1036">
        <v>2015</v>
      </c>
      <c r="G33" s="1020">
        <v>0</v>
      </c>
      <c r="H33" s="865">
        <v>0</v>
      </c>
      <c r="I33" s="864">
        <v>0</v>
      </c>
      <c r="J33" s="865">
        <v>0</v>
      </c>
      <c r="K33" s="864">
        <v>0</v>
      </c>
      <c r="L33" s="865">
        <v>0</v>
      </c>
      <c r="M33" s="864">
        <v>0</v>
      </c>
      <c r="N33" s="865">
        <v>0</v>
      </c>
      <c r="O33" s="864">
        <v>0</v>
      </c>
      <c r="P33" s="865">
        <v>0</v>
      </c>
      <c r="Q33" s="864">
        <v>0</v>
      </c>
      <c r="R33" s="865">
        <v>0</v>
      </c>
      <c r="S33" s="864">
        <v>0</v>
      </c>
      <c r="T33" s="865">
        <v>0</v>
      </c>
      <c r="U33" s="864">
        <v>0</v>
      </c>
      <c r="V33" s="865">
        <v>0</v>
      </c>
      <c r="W33" s="864">
        <v>0</v>
      </c>
      <c r="X33" s="865">
        <v>0</v>
      </c>
      <c r="Y33" s="864">
        <v>0</v>
      </c>
      <c r="Z33" s="865">
        <v>0</v>
      </c>
      <c r="AA33" s="864">
        <v>0</v>
      </c>
      <c r="AB33" s="865">
        <v>0</v>
      </c>
      <c r="AC33" s="864">
        <v>0</v>
      </c>
      <c r="AD33" s="865">
        <v>0</v>
      </c>
      <c r="AE33" s="864">
        <v>0</v>
      </c>
      <c r="AF33" s="865">
        <v>0</v>
      </c>
      <c r="AG33" s="864">
        <v>0</v>
      </c>
      <c r="AH33" s="865">
        <v>0</v>
      </c>
      <c r="AI33" s="864">
        <v>0</v>
      </c>
      <c r="AJ33" s="865">
        <v>0</v>
      </c>
      <c r="AK33" s="864">
        <v>0</v>
      </c>
      <c r="AL33" s="865">
        <v>0</v>
      </c>
      <c r="AM33" s="864">
        <v>0</v>
      </c>
      <c r="AN33" s="865">
        <v>0</v>
      </c>
      <c r="AO33" s="864">
        <v>0</v>
      </c>
      <c r="AP33" s="1021">
        <v>0</v>
      </c>
      <c r="AQ33" s="815"/>
      <c r="AR33" s="998"/>
      <c r="AS33" s="815"/>
      <c r="AT33" s="1020">
        <v>0</v>
      </c>
      <c r="AU33" s="865">
        <v>0</v>
      </c>
      <c r="AV33" s="864">
        <v>0</v>
      </c>
      <c r="AW33" s="865">
        <v>0</v>
      </c>
      <c r="AX33" s="864">
        <v>0</v>
      </c>
      <c r="AY33" s="865">
        <v>0</v>
      </c>
      <c r="AZ33" s="864">
        <v>0</v>
      </c>
      <c r="BA33" s="865">
        <v>0</v>
      </c>
      <c r="BB33" s="864">
        <v>0</v>
      </c>
      <c r="BC33" s="865">
        <v>0</v>
      </c>
      <c r="BD33" s="864">
        <v>0</v>
      </c>
      <c r="BE33" s="865">
        <v>0</v>
      </c>
      <c r="BF33" s="864">
        <v>0</v>
      </c>
      <c r="BG33" s="865">
        <v>0</v>
      </c>
      <c r="BH33" s="864">
        <v>0</v>
      </c>
      <c r="BI33" s="865">
        <v>0</v>
      </c>
      <c r="BJ33" s="864">
        <v>0</v>
      </c>
      <c r="BK33" s="865">
        <v>0</v>
      </c>
      <c r="BL33" s="864">
        <v>0</v>
      </c>
      <c r="BM33" s="865">
        <v>0</v>
      </c>
      <c r="BN33" s="864">
        <v>0</v>
      </c>
      <c r="BO33" s="865">
        <v>0</v>
      </c>
      <c r="BP33" s="864">
        <v>0</v>
      </c>
      <c r="BQ33" s="865">
        <v>0</v>
      </c>
      <c r="BR33" s="864">
        <v>0</v>
      </c>
      <c r="BS33" s="865">
        <v>0</v>
      </c>
      <c r="BT33" s="864">
        <v>0</v>
      </c>
      <c r="BU33" s="865">
        <v>0</v>
      </c>
      <c r="BV33" s="864">
        <v>0</v>
      </c>
      <c r="BW33" s="865">
        <v>0</v>
      </c>
      <c r="BX33" s="864">
        <v>0</v>
      </c>
      <c r="BY33" s="865">
        <v>0</v>
      </c>
      <c r="BZ33" s="864">
        <v>0</v>
      </c>
      <c r="CA33" s="865">
        <v>0</v>
      </c>
      <c r="CB33" s="864">
        <v>0</v>
      </c>
      <c r="CC33" s="1021">
        <v>0</v>
      </c>
      <c r="CD33" s="815"/>
      <c r="CE33" s="1009"/>
      <c r="CF33" s="815"/>
      <c r="CG33" s="1010"/>
      <c r="CH33" s="815"/>
      <c r="CI33" s="1020"/>
      <c r="CJ33" s="865"/>
      <c r="CK33" s="864">
        <v>0</v>
      </c>
      <c r="CL33" s="865">
        <v>0</v>
      </c>
      <c r="CM33" s="864">
        <v>0</v>
      </c>
      <c r="CN33" s="865">
        <v>0</v>
      </c>
      <c r="CO33" s="864">
        <v>0</v>
      </c>
      <c r="CP33" s="865">
        <v>0</v>
      </c>
      <c r="CQ33" s="864">
        <v>0</v>
      </c>
      <c r="CR33" s="865">
        <v>0</v>
      </c>
      <c r="CS33" s="864">
        <v>0</v>
      </c>
      <c r="CT33" s="865">
        <v>0</v>
      </c>
      <c r="CU33" s="864">
        <v>0</v>
      </c>
      <c r="CV33" s="865">
        <v>0</v>
      </c>
      <c r="CW33" s="864">
        <v>0</v>
      </c>
      <c r="CX33" s="865">
        <v>0</v>
      </c>
      <c r="CY33" s="864">
        <v>0</v>
      </c>
      <c r="CZ33" s="865">
        <v>0</v>
      </c>
      <c r="DA33" s="864">
        <v>0</v>
      </c>
      <c r="DB33" s="865">
        <v>0</v>
      </c>
      <c r="DC33" s="864">
        <v>0</v>
      </c>
      <c r="DD33" s="865">
        <v>0</v>
      </c>
      <c r="DE33" s="864">
        <v>0</v>
      </c>
      <c r="DF33" s="865">
        <v>0</v>
      </c>
      <c r="DG33" s="864">
        <v>0</v>
      </c>
      <c r="DH33" s="865">
        <v>0</v>
      </c>
      <c r="DI33" s="864">
        <v>0</v>
      </c>
      <c r="DJ33" s="865">
        <v>0</v>
      </c>
      <c r="DK33" s="864">
        <v>0</v>
      </c>
      <c r="DL33" s="865">
        <v>0</v>
      </c>
      <c r="DM33" s="864">
        <v>0</v>
      </c>
      <c r="DN33" s="865">
        <v>0</v>
      </c>
      <c r="DO33" s="864">
        <v>0</v>
      </c>
      <c r="DP33" s="865">
        <v>0</v>
      </c>
      <c r="DQ33" s="864">
        <v>0</v>
      </c>
      <c r="DR33" s="1021">
        <v>0</v>
      </c>
      <c r="DS33" s="815"/>
      <c r="DT33" s="1011"/>
      <c r="DU33" s="815"/>
      <c r="DV33" s="1020"/>
      <c r="DW33" s="865"/>
      <c r="DX33" s="864">
        <v>0</v>
      </c>
      <c r="DY33" s="865">
        <v>0</v>
      </c>
      <c r="DZ33" s="864">
        <v>0</v>
      </c>
      <c r="EA33" s="865">
        <v>0</v>
      </c>
      <c r="EB33" s="864">
        <v>0</v>
      </c>
      <c r="EC33" s="865">
        <v>0</v>
      </c>
      <c r="ED33" s="864">
        <v>0</v>
      </c>
      <c r="EE33" s="865">
        <v>0</v>
      </c>
      <c r="EF33" s="864">
        <v>0</v>
      </c>
      <c r="EG33" s="865">
        <v>0</v>
      </c>
      <c r="EH33" s="864">
        <v>0</v>
      </c>
      <c r="EI33" s="865">
        <v>0</v>
      </c>
      <c r="EJ33" s="864">
        <v>0</v>
      </c>
      <c r="EK33" s="865">
        <v>0</v>
      </c>
      <c r="EL33" s="864">
        <v>0</v>
      </c>
      <c r="EM33" s="865">
        <v>0</v>
      </c>
      <c r="EN33" s="864">
        <v>0</v>
      </c>
      <c r="EO33" s="865">
        <v>0</v>
      </c>
      <c r="EP33" s="864">
        <v>0</v>
      </c>
      <c r="EQ33" s="865">
        <v>0</v>
      </c>
      <c r="ER33" s="864">
        <v>0</v>
      </c>
      <c r="ES33" s="865">
        <v>0</v>
      </c>
      <c r="ET33" s="864">
        <v>0</v>
      </c>
      <c r="EU33" s="865">
        <v>0</v>
      </c>
      <c r="EV33" s="864">
        <v>0</v>
      </c>
      <c r="EW33" s="865">
        <v>0</v>
      </c>
      <c r="EX33" s="864">
        <v>0</v>
      </c>
      <c r="EY33" s="865">
        <v>0</v>
      </c>
      <c r="EZ33" s="864">
        <v>0</v>
      </c>
      <c r="FA33" s="865">
        <v>0</v>
      </c>
      <c r="FB33" s="864">
        <v>0</v>
      </c>
      <c r="FC33" s="865">
        <v>0</v>
      </c>
      <c r="FD33" s="864">
        <v>0</v>
      </c>
      <c r="FE33" s="1021">
        <v>0</v>
      </c>
      <c r="FF33" s="815"/>
      <c r="FG33" s="1012"/>
      <c r="FH33" s="815"/>
      <c r="FI33" s="1013"/>
      <c r="FK33" s="1022" t="b">
        <v>1</v>
      </c>
    </row>
    <row r="34" spans="1:167" outlineLevel="1">
      <c r="A34" s="813" t="str">
        <f t="shared" si="0"/>
        <v>27RTUsaver Local Program</v>
      </c>
      <c r="C34" s="849">
        <v>27</v>
      </c>
      <c r="D34" s="1035" t="s">
        <v>1227</v>
      </c>
      <c r="E34" s="1035">
        <v>2015</v>
      </c>
      <c r="G34" s="1024">
        <v>0</v>
      </c>
      <c r="H34" s="854">
        <v>0</v>
      </c>
      <c r="I34" s="853">
        <v>0</v>
      </c>
      <c r="J34" s="854">
        <v>0</v>
      </c>
      <c r="K34" s="853">
        <v>0</v>
      </c>
      <c r="L34" s="854">
        <v>0</v>
      </c>
      <c r="M34" s="853">
        <v>0</v>
      </c>
      <c r="N34" s="854">
        <v>0</v>
      </c>
      <c r="O34" s="853">
        <v>0</v>
      </c>
      <c r="P34" s="854">
        <v>0</v>
      </c>
      <c r="Q34" s="853">
        <v>0</v>
      </c>
      <c r="R34" s="854">
        <v>0</v>
      </c>
      <c r="S34" s="853">
        <v>0</v>
      </c>
      <c r="T34" s="854">
        <v>0</v>
      </c>
      <c r="U34" s="853">
        <v>0</v>
      </c>
      <c r="V34" s="854">
        <v>0</v>
      </c>
      <c r="W34" s="853">
        <v>0</v>
      </c>
      <c r="X34" s="854">
        <v>0</v>
      </c>
      <c r="Y34" s="853">
        <v>0</v>
      </c>
      <c r="Z34" s="854">
        <v>0</v>
      </c>
      <c r="AA34" s="853">
        <v>0</v>
      </c>
      <c r="AB34" s="854">
        <v>0</v>
      </c>
      <c r="AC34" s="853">
        <v>0</v>
      </c>
      <c r="AD34" s="854">
        <v>0</v>
      </c>
      <c r="AE34" s="853">
        <v>0</v>
      </c>
      <c r="AF34" s="854">
        <v>0</v>
      </c>
      <c r="AG34" s="853">
        <v>0</v>
      </c>
      <c r="AH34" s="854">
        <v>0</v>
      </c>
      <c r="AI34" s="853">
        <v>0</v>
      </c>
      <c r="AJ34" s="854">
        <v>0</v>
      </c>
      <c r="AK34" s="853">
        <v>0</v>
      </c>
      <c r="AL34" s="854">
        <v>0</v>
      </c>
      <c r="AM34" s="853">
        <v>0</v>
      </c>
      <c r="AN34" s="854">
        <v>0</v>
      </c>
      <c r="AO34" s="853">
        <v>0</v>
      </c>
      <c r="AP34" s="1025">
        <v>0</v>
      </c>
      <c r="AQ34" s="815"/>
      <c r="AR34" s="998"/>
      <c r="AS34" s="815"/>
      <c r="AT34" s="1024">
        <v>0</v>
      </c>
      <c r="AU34" s="854">
        <v>0</v>
      </c>
      <c r="AV34" s="853">
        <v>0</v>
      </c>
      <c r="AW34" s="854">
        <v>0</v>
      </c>
      <c r="AX34" s="853">
        <v>0</v>
      </c>
      <c r="AY34" s="854">
        <v>0</v>
      </c>
      <c r="AZ34" s="853">
        <v>0</v>
      </c>
      <c r="BA34" s="854">
        <v>0</v>
      </c>
      <c r="BB34" s="853">
        <v>0</v>
      </c>
      <c r="BC34" s="854">
        <v>0</v>
      </c>
      <c r="BD34" s="853">
        <v>0</v>
      </c>
      <c r="BE34" s="854">
        <v>0</v>
      </c>
      <c r="BF34" s="853">
        <v>0</v>
      </c>
      <c r="BG34" s="854">
        <v>0</v>
      </c>
      <c r="BH34" s="853">
        <v>0</v>
      </c>
      <c r="BI34" s="854">
        <v>0</v>
      </c>
      <c r="BJ34" s="853">
        <v>0</v>
      </c>
      <c r="BK34" s="854">
        <v>0</v>
      </c>
      <c r="BL34" s="853">
        <v>0</v>
      </c>
      <c r="BM34" s="854">
        <v>0</v>
      </c>
      <c r="BN34" s="853">
        <v>0</v>
      </c>
      <c r="BO34" s="854">
        <v>0</v>
      </c>
      <c r="BP34" s="853">
        <v>0</v>
      </c>
      <c r="BQ34" s="854">
        <v>0</v>
      </c>
      <c r="BR34" s="853">
        <v>0</v>
      </c>
      <c r="BS34" s="854">
        <v>0</v>
      </c>
      <c r="BT34" s="853">
        <v>0</v>
      </c>
      <c r="BU34" s="854">
        <v>0</v>
      </c>
      <c r="BV34" s="853">
        <v>0</v>
      </c>
      <c r="BW34" s="854">
        <v>0</v>
      </c>
      <c r="BX34" s="853">
        <v>0</v>
      </c>
      <c r="BY34" s="854">
        <v>0</v>
      </c>
      <c r="BZ34" s="853">
        <v>0</v>
      </c>
      <c r="CA34" s="854">
        <v>0</v>
      </c>
      <c r="CB34" s="853">
        <v>0</v>
      </c>
      <c r="CC34" s="1025">
        <v>0</v>
      </c>
      <c r="CD34" s="815"/>
      <c r="CE34" s="1009"/>
      <c r="CF34" s="815"/>
      <c r="CG34" s="1010"/>
      <c r="CH34" s="815"/>
      <c r="CI34" s="1024"/>
      <c r="CJ34" s="854"/>
      <c r="CK34" s="853">
        <v>0</v>
      </c>
      <c r="CL34" s="854">
        <v>0</v>
      </c>
      <c r="CM34" s="853">
        <v>0</v>
      </c>
      <c r="CN34" s="854">
        <v>0</v>
      </c>
      <c r="CO34" s="853">
        <v>0</v>
      </c>
      <c r="CP34" s="854">
        <v>0</v>
      </c>
      <c r="CQ34" s="853">
        <v>0</v>
      </c>
      <c r="CR34" s="854">
        <v>0</v>
      </c>
      <c r="CS34" s="853">
        <v>0</v>
      </c>
      <c r="CT34" s="854">
        <v>0</v>
      </c>
      <c r="CU34" s="853">
        <v>0</v>
      </c>
      <c r="CV34" s="854">
        <v>0</v>
      </c>
      <c r="CW34" s="853">
        <v>0</v>
      </c>
      <c r="CX34" s="854">
        <v>0</v>
      </c>
      <c r="CY34" s="853">
        <v>0</v>
      </c>
      <c r="CZ34" s="854">
        <v>0</v>
      </c>
      <c r="DA34" s="853">
        <v>0</v>
      </c>
      <c r="DB34" s="854">
        <v>0</v>
      </c>
      <c r="DC34" s="853">
        <v>0</v>
      </c>
      <c r="DD34" s="854">
        <v>0</v>
      </c>
      <c r="DE34" s="853">
        <v>0</v>
      </c>
      <c r="DF34" s="854">
        <v>0</v>
      </c>
      <c r="DG34" s="853">
        <v>0</v>
      </c>
      <c r="DH34" s="854">
        <v>0</v>
      </c>
      <c r="DI34" s="853">
        <v>0</v>
      </c>
      <c r="DJ34" s="854">
        <v>0</v>
      </c>
      <c r="DK34" s="853">
        <v>0</v>
      </c>
      <c r="DL34" s="854">
        <v>0</v>
      </c>
      <c r="DM34" s="853">
        <v>0</v>
      </c>
      <c r="DN34" s="854">
        <v>0</v>
      </c>
      <c r="DO34" s="853">
        <v>0</v>
      </c>
      <c r="DP34" s="854">
        <v>0</v>
      </c>
      <c r="DQ34" s="853">
        <v>0</v>
      </c>
      <c r="DR34" s="1025">
        <v>0</v>
      </c>
      <c r="DS34" s="815"/>
      <c r="DT34" s="1011"/>
      <c r="DU34" s="815"/>
      <c r="DV34" s="1024"/>
      <c r="DW34" s="854"/>
      <c r="DX34" s="853">
        <v>0</v>
      </c>
      <c r="DY34" s="854">
        <v>0</v>
      </c>
      <c r="DZ34" s="853">
        <v>0</v>
      </c>
      <c r="EA34" s="854">
        <v>0</v>
      </c>
      <c r="EB34" s="853">
        <v>0</v>
      </c>
      <c r="EC34" s="854">
        <v>0</v>
      </c>
      <c r="ED34" s="853">
        <v>0</v>
      </c>
      <c r="EE34" s="854">
        <v>0</v>
      </c>
      <c r="EF34" s="853">
        <v>0</v>
      </c>
      <c r="EG34" s="854">
        <v>0</v>
      </c>
      <c r="EH34" s="853">
        <v>0</v>
      </c>
      <c r="EI34" s="854">
        <v>0</v>
      </c>
      <c r="EJ34" s="853">
        <v>0</v>
      </c>
      <c r="EK34" s="854">
        <v>0</v>
      </c>
      <c r="EL34" s="853">
        <v>0</v>
      </c>
      <c r="EM34" s="854">
        <v>0</v>
      </c>
      <c r="EN34" s="853">
        <v>0</v>
      </c>
      <c r="EO34" s="854">
        <v>0</v>
      </c>
      <c r="EP34" s="853">
        <v>0</v>
      </c>
      <c r="EQ34" s="854">
        <v>0</v>
      </c>
      <c r="ER34" s="853">
        <v>0</v>
      </c>
      <c r="ES34" s="854">
        <v>0</v>
      </c>
      <c r="ET34" s="853">
        <v>0</v>
      </c>
      <c r="EU34" s="854">
        <v>0</v>
      </c>
      <c r="EV34" s="853">
        <v>0</v>
      </c>
      <c r="EW34" s="854">
        <v>0</v>
      </c>
      <c r="EX34" s="853">
        <v>0</v>
      </c>
      <c r="EY34" s="854">
        <v>0</v>
      </c>
      <c r="EZ34" s="853">
        <v>0</v>
      </c>
      <c r="FA34" s="854">
        <v>0</v>
      </c>
      <c r="FB34" s="853">
        <v>0</v>
      </c>
      <c r="FC34" s="854">
        <v>0</v>
      </c>
      <c r="FD34" s="853">
        <v>0</v>
      </c>
      <c r="FE34" s="1025">
        <v>0</v>
      </c>
      <c r="FF34" s="815"/>
      <c r="FG34" s="1012"/>
      <c r="FH34" s="815"/>
      <c r="FI34" s="1013"/>
      <c r="FK34" s="1026" t="b">
        <v>1</v>
      </c>
    </row>
    <row r="35" spans="1:167" outlineLevel="1">
      <c r="A35" s="813" t="str">
        <f t="shared" si="0"/>
        <v>28Social Benchmarking Local Program</v>
      </c>
      <c r="C35" s="879">
        <v>28</v>
      </c>
      <c r="D35" s="1037" t="s">
        <v>127</v>
      </c>
      <c r="E35" s="1037">
        <v>2015</v>
      </c>
      <c r="G35" s="1038">
        <v>0</v>
      </c>
      <c r="H35" s="884">
        <v>0</v>
      </c>
      <c r="I35" s="883">
        <v>0</v>
      </c>
      <c r="J35" s="884">
        <v>0</v>
      </c>
      <c r="K35" s="883">
        <v>0</v>
      </c>
      <c r="L35" s="884">
        <v>0</v>
      </c>
      <c r="M35" s="883">
        <v>0</v>
      </c>
      <c r="N35" s="884">
        <v>0</v>
      </c>
      <c r="O35" s="883">
        <v>0</v>
      </c>
      <c r="P35" s="884">
        <v>0</v>
      </c>
      <c r="Q35" s="883">
        <v>0</v>
      </c>
      <c r="R35" s="884">
        <v>0</v>
      </c>
      <c r="S35" s="883">
        <v>0</v>
      </c>
      <c r="T35" s="884">
        <v>0</v>
      </c>
      <c r="U35" s="883">
        <v>0</v>
      </c>
      <c r="V35" s="884">
        <v>0</v>
      </c>
      <c r="W35" s="883">
        <v>0</v>
      </c>
      <c r="X35" s="884">
        <v>0</v>
      </c>
      <c r="Y35" s="883">
        <v>0</v>
      </c>
      <c r="Z35" s="884">
        <v>0</v>
      </c>
      <c r="AA35" s="883">
        <v>0</v>
      </c>
      <c r="AB35" s="884">
        <v>0</v>
      </c>
      <c r="AC35" s="883">
        <v>0</v>
      </c>
      <c r="AD35" s="884">
        <v>0</v>
      </c>
      <c r="AE35" s="883">
        <v>0</v>
      </c>
      <c r="AF35" s="884">
        <v>0</v>
      </c>
      <c r="AG35" s="883">
        <v>0</v>
      </c>
      <c r="AH35" s="884">
        <v>0</v>
      </c>
      <c r="AI35" s="883">
        <v>0</v>
      </c>
      <c r="AJ35" s="884">
        <v>0</v>
      </c>
      <c r="AK35" s="883">
        <v>0</v>
      </c>
      <c r="AL35" s="884">
        <v>0</v>
      </c>
      <c r="AM35" s="883">
        <v>0</v>
      </c>
      <c r="AN35" s="884">
        <v>0</v>
      </c>
      <c r="AO35" s="883">
        <v>0</v>
      </c>
      <c r="AP35" s="1039">
        <v>0</v>
      </c>
      <c r="AQ35" s="815"/>
      <c r="AR35" s="998"/>
      <c r="AS35" s="815"/>
      <c r="AT35" s="1038">
        <v>0</v>
      </c>
      <c r="AU35" s="884">
        <v>0</v>
      </c>
      <c r="AV35" s="883">
        <v>0</v>
      </c>
      <c r="AW35" s="884">
        <v>0</v>
      </c>
      <c r="AX35" s="883">
        <v>0</v>
      </c>
      <c r="AY35" s="884">
        <v>0</v>
      </c>
      <c r="AZ35" s="883">
        <v>0</v>
      </c>
      <c r="BA35" s="884">
        <v>0</v>
      </c>
      <c r="BB35" s="883">
        <v>0</v>
      </c>
      <c r="BC35" s="884">
        <v>0</v>
      </c>
      <c r="BD35" s="883">
        <v>0</v>
      </c>
      <c r="BE35" s="884">
        <v>0</v>
      </c>
      <c r="BF35" s="883">
        <v>0</v>
      </c>
      <c r="BG35" s="884">
        <v>0</v>
      </c>
      <c r="BH35" s="883">
        <v>0</v>
      </c>
      <c r="BI35" s="884">
        <v>0</v>
      </c>
      <c r="BJ35" s="883">
        <v>0</v>
      </c>
      <c r="BK35" s="884">
        <v>0</v>
      </c>
      <c r="BL35" s="883">
        <v>0</v>
      </c>
      <c r="BM35" s="884">
        <v>0</v>
      </c>
      <c r="BN35" s="883">
        <v>0</v>
      </c>
      <c r="BO35" s="884">
        <v>0</v>
      </c>
      <c r="BP35" s="883">
        <v>0</v>
      </c>
      <c r="BQ35" s="884">
        <v>0</v>
      </c>
      <c r="BR35" s="883">
        <v>0</v>
      </c>
      <c r="BS35" s="884">
        <v>0</v>
      </c>
      <c r="BT35" s="883">
        <v>0</v>
      </c>
      <c r="BU35" s="884">
        <v>0</v>
      </c>
      <c r="BV35" s="883">
        <v>0</v>
      </c>
      <c r="BW35" s="884">
        <v>0</v>
      </c>
      <c r="BX35" s="883">
        <v>0</v>
      </c>
      <c r="BY35" s="884">
        <v>0</v>
      </c>
      <c r="BZ35" s="883">
        <v>0</v>
      </c>
      <c r="CA35" s="884">
        <v>0</v>
      </c>
      <c r="CB35" s="883">
        <v>0</v>
      </c>
      <c r="CC35" s="1039">
        <v>0</v>
      </c>
      <c r="CD35" s="815"/>
      <c r="CE35" s="1009"/>
      <c r="CF35" s="815"/>
      <c r="CG35" s="1010"/>
      <c r="CH35" s="815"/>
      <c r="CI35" s="1038"/>
      <c r="CJ35" s="884"/>
      <c r="CK35" s="883">
        <v>0</v>
      </c>
      <c r="CL35" s="884">
        <v>0</v>
      </c>
      <c r="CM35" s="883">
        <v>0</v>
      </c>
      <c r="CN35" s="884">
        <v>0</v>
      </c>
      <c r="CO35" s="883">
        <v>0</v>
      </c>
      <c r="CP35" s="884">
        <v>0</v>
      </c>
      <c r="CQ35" s="883">
        <v>0</v>
      </c>
      <c r="CR35" s="884">
        <v>0</v>
      </c>
      <c r="CS35" s="883">
        <v>0</v>
      </c>
      <c r="CT35" s="884">
        <v>0</v>
      </c>
      <c r="CU35" s="883">
        <v>0</v>
      </c>
      <c r="CV35" s="884">
        <v>0</v>
      </c>
      <c r="CW35" s="883">
        <v>0</v>
      </c>
      <c r="CX35" s="884">
        <v>0</v>
      </c>
      <c r="CY35" s="883">
        <v>0</v>
      </c>
      <c r="CZ35" s="884">
        <v>0</v>
      </c>
      <c r="DA35" s="883">
        <v>0</v>
      </c>
      <c r="DB35" s="884">
        <v>0</v>
      </c>
      <c r="DC35" s="883">
        <v>0</v>
      </c>
      <c r="DD35" s="884">
        <v>0</v>
      </c>
      <c r="DE35" s="883">
        <v>0</v>
      </c>
      <c r="DF35" s="884">
        <v>0</v>
      </c>
      <c r="DG35" s="883">
        <v>0</v>
      </c>
      <c r="DH35" s="884">
        <v>0</v>
      </c>
      <c r="DI35" s="883">
        <v>0</v>
      </c>
      <c r="DJ35" s="884">
        <v>0</v>
      </c>
      <c r="DK35" s="883">
        <v>0</v>
      </c>
      <c r="DL35" s="884">
        <v>0</v>
      </c>
      <c r="DM35" s="883">
        <v>0</v>
      </c>
      <c r="DN35" s="884">
        <v>0</v>
      </c>
      <c r="DO35" s="883">
        <v>0</v>
      </c>
      <c r="DP35" s="884">
        <v>0</v>
      </c>
      <c r="DQ35" s="883">
        <v>0</v>
      </c>
      <c r="DR35" s="1039">
        <v>0</v>
      </c>
      <c r="DS35" s="815"/>
      <c r="DT35" s="1011"/>
      <c r="DU35" s="815"/>
      <c r="DV35" s="1038"/>
      <c r="DW35" s="884"/>
      <c r="DX35" s="883">
        <v>0</v>
      </c>
      <c r="DY35" s="884">
        <v>0</v>
      </c>
      <c r="DZ35" s="883">
        <v>0</v>
      </c>
      <c r="EA35" s="884">
        <v>0</v>
      </c>
      <c r="EB35" s="883">
        <v>0</v>
      </c>
      <c r="EC35" s="884">
        <v>0</v>
      </c>
      <c r="ED35" s="883">
        <v>0</v>
      </c>
      <c r="EE35" s="884">
        <v>0</v>
      </c>
      <c r="EF35" s="883">
        <v>0</v>
      </c>
      <c r="EG35" s="884">
        <v>0</v>
      </c>
      <c r="EH35" s="883">
        <v>0</v>
      </c>
      <c r="EI35" s="884">
        <v>0</v>
      </c>
      <c r="EJ35" s="883">
        <v>0</v>
      </c>
      <c r="EK35" s="884">
        <v>0</v>
      </c>
      <c r="EL35" s="883">
        <v>0</v>
      </c>
      <c r="EM35" s="884">
        <v>0</v>
      </c>
      <c r="EN35" s="883">
        <v>0</v>
      </c>
      <c r="EO35" s="884">
        <v>0</v>
      </c>
      <c r="EP35" s="883">
        <v>0</v>
      </c>
      <c r="EQ35" s="884">
        <v>0</v>
      </c>
      <c r="ER35" s="883">
        <v>0</v>
      </c>
      <c r="ES35" s="884">
        <v>0</v>
      </c>
      <c r="ET35" s="883">
        <v>0</v>
      </c>
      <c r="EU35" s="884">
        <v>0</v>
      </c>
      <c r="EV35" s="883">
        <v>0</v>
      </c>
      <c r="EW35" s="884">
        <v>0</v>
      </c>
      <c r="EX35" s="883">
        <v>0</v>
      </c>
      <c r="EY35" s="884">
        <v>0</v>
      </c>
      <c r="EZ35" s="883">
        <v>0</v>
      </c>
      <c r="FA35" s="884">
        <v>0</v>
      </c>
      <c r="FB35" s="883">
        <v>0</v>
      </c>
      <c r="FC35" s="884">
        <v>0</v>
      </c>
      <c r="FD35" s="883">
        <v>0</v>
      </c>
      <c r="FE35" s="1039">
        <v>0</v>
      </c>
      <c r="FF35" s="815"/>
      <c r="FG35" s="1012"/>
      <c r="FH35" s="815"/>
      <c r="FI35" s="1013"/>
      <c r="FK35" s="1040" t="b">
        <v>1</v>
      </c>
    </row>
    <row r="36" spans="1:167" outlineLevel="1">
      <c r="A36" s="813" t="str">
        <f t="shared" si="0"/>
        <v>29Air Source Heat Pump – For Residential Space Heating LDC Innovation Fund Pilot Program</v>
      </c>
      <c r="C36" s="835">
        <v>29</v>
      </c>
      <c r="D36" s="1041" t="s">
        <v>1228</v>
      </c>
      <c r="E36" s="1041">
        <v>2015</v>
      </c>
      <c r="G36" s="1016">
        <v>0</v>
      </c>
      <c r="H36" s="877">
        <v>0</v>
      </c>
      <c r="I36" s="876">
        <v>0</v>
      </c>
      <c r="J36" s="877">
        <v>0</v>
      </c>
      <c r="K36" s="876">
        <v>0</v>
      </c>
      <c r="L36" s="877">
        <v>0</v>
      </c>
      <c r="M36" s="876">
        <v>0</v>
      </c>
      <c r="N36" s="877">
        <v>0</v>
      </c>
      <c r="O36" s="876">
        <v>0</v>
      </c>
      <c r="P36" s="877">
        <v>0</v>
      </c>
      <c r="Q36" s="876">
        <v>0</v>
      </c>
      <c r="R36" s="877">
        <v>0</v>
      </c>
      <c r="S36" s="876">
        <v>0</v>
      </c>
      <c r="T36" s="877">
        <v>0</v>
      </c>
      <c r="U36" s="876">
        <v>0</v>
      </c>
      <c r="V36" s="877">
        <v>0</v>
      </c>
      <c r="W36" s="876">
        <v>0</v>
      </c>
      <c r="X36" s="877">
        <v>0</v>
      </c>
      <c r="Y36" s="876">
        <v>0</v>
      </c>
      <c r="Z36" s="877">
        <v>0</v>
      </c>
      <c r="AA36" s="876">
        <v>0</v>
      </c>
      <c r="AB36" s="877">
        <v>0</v>
      </c>
      <c r="AC36" s="876">
        <v>0</v>
      </c>
      <c r="AD36" s="877">
        <v>0</v>
      </c>
      <c r="AE36" s="876">
        <v>0</v>
      </c>
      <c r="AF36" s="877">
        <v>0</v>
      </c>
      <c r="AG36" s="876">
        <v>0</v>
      </c>
      <c r="AH36" s="877">
        <v>0</v>
      </c>
      <c r="AI36" s="876">
        <v>0</v>
      </c>
      <c r="AJ36" s="877">
        <v>0</v>
      </c>
      <c r="AK36" s="876">
        <v>0</v>
      </c>
      <c r="AL36" s="877">
        <v>0</v>
      </c>
      <c r="AM36" s="876">
        <v>0</v>
      </c>
      <c r="AN36" s="877">
        <v>0</v>
      </c>
      <c r="AO36" s="876">
        <v>0</v>
      </c>
      <c r="AP36" s="1017">
        <v>0</v>
      </c>
      <c r="AQ36" s="815"/>
      <c r="AR36" s="998"/>
      <c r="AS36" s="815"/>
      <c r="AT36" s="1016">
        <v>0</v>
      </c>
      <c r="AU36" s="877">
        <v>0</v>
      </c>
      <c r="AV36" s="876">
        <v>0</v>
      </c>
      <c r="AW36" s="877">
        <v>0</v>
      </c>
      <c r="AX36" s="876">
        <v>0</v>
      </c>
      <c r="AY36" s="877">
        <v>0</v>
      </c>
      <c r="AZ36" s="876">
        <v>0</v>
      </c>
      <c r="BA36" s="877">
        <v>0</v>
      </c>
      <c r="BB36" s="876">
        <v>0</v>
      </c>
      <c r="BC36" s="877">
        <v>0</v>
      </c>
      <c r="BD36" s="876">
        <v>0</v>
      </c>
      <c r="BE36" s="877">
        <v>0</v>
      </c>
      <c r="BF36" s="876">
        <v>0</v>
      </c>
      <c r="BG36" s="877">
        <v>0</v>
      </c>
      <c r="BH36" s="876">
        <v>0</v>
      </c>
      <c r="BI36" s="877">
        <v>0</v>
      </c>
      <c r="BJ36" s="876">
        <v>0</v>
      </c>
      <c r="BK36" s="877">
        <v>0</v>
      </c>
      <c r="BL36" s="876">
        <v>0</v>
      </c>
      <c r="BM36" s="877">
        <v>0</v>
      </c>
      <c r="BN36" s="876">
        <v>0</v>
      </c>
      <c r="BO36" s="877">
        <v>0</v>
      </c>
      <c r="BP36" s="876">
        <v>0</v>
      </c>
      <c r="BQ36" s="877">
        <v>0</v>
      </c>
      <c r="BR36" s="876">
        <v>0</v>
      </c>
      <c r="BS36" s="877">
        <v>0</v>
      </c>
      <c r="BT36" s="876">
        <v>0</v>
      </c>
      <c r="BU36" s="877">
        <v>0</v>
      </c>
      <c r="BV36" s="876">
        <v>0</v>
      </c>
      <c r="BW36" s="877">
        <v>0</v>
      </c>
      <c r="BX36" s="876">
        <v>0</v>
      </c>
      <c r="BY36" s="877">
        <v>0</v>
      </c>
      <c r="BZ36" s="876">
        <v>0</v>
      </c>
      <c r="CA36" s="877">
        <v>0</v>
      </c>
      <c r="CB36" s="876">
        <v>0</v>
      </c>
      <c r="CC36" s="1017">
        <v>0</v>
      </c>
      <c r="CD36" s="815"/>
      <c r="CE36" s="1009"/>
      <c r="CF36" s="815"/>
      <c r="CG36" s="1010"/>
      <c r="CH36" s="815"/>
      <c r="CI36" s="1016"/>
      <c r="CJ36" s="877"/>
      <c r="CK36" s="876">
        <v>0</v>
      </c>
      <c r="CL36" s="877">
        <v>0</v>
      </c>
      <c r="CM36" s="876">
        <v>0</v>
      </c>
      <c r="CN36" s="877">
        <v>0</v>
      </c>
      <c r="CO36" s="876">
        <v>0</v>
      </c>
      <c r="CP36" s="877">
        <v>0</v>
      </c>
      <c r="CQ36" s="876">
        <v>0</v>
      </c>
      <c r="CR36" s="877">
        <v>0</v>
      </c>
      <c r="CS36" s="876">
        <v>0</v>
      </c>
      <c r="CT36" s="877">
        <v>0</v>
      </c>
      <c r="CU36" s="876">
        <v>0</v>
      </c>
      <c r="CV36" s="877">
        <v>0</v>
      </c>
      <c r="CW36" s="876">
        <v>0</v>
      </c>
      <c r="CX36" s="877">
        <v>0</v>
      </c>
      <c r="CY36" s="876">
        <v>0</v>
      </c>
      <c r="CZ36" s="877">
        <v>0</v>
      </c>
      <c r="DA36" s="876">
        <v>0</v>
      </c>
      <c r="DB36" s="877">
        <v>0</v>
      </c>
      <c r="DC36" s="876">
        <v>0</v>
      </c>
      <c r="DD36" s="877">
        <v>0</v>
      </c>
      <c r="DE36" s="876">
        <v>0</v>
      </c>
      <c r="DF36" s="877">
        <v>0</v>
      </c>
      <c r="DG36" s="876">
        <v>0</v>
      </c>
      <c r="DH36" s="877">
        <v>0</v>
      </c>
      <c r="DI36" s="876">
        <v>0</v>
      </c>
      <c r="DJ36" s="877">
        <v>0</v>
      </c>
      <c r="DK36" s="876">
        <v>0</v>
      </c>
      <c r="DL36" s="877">
        <v>0</v>
      </c>
      <c r="DM36" s="876">
        <v>0</v>
      </c>
      <c r="DN36" s="877">
        <v>0</v>
      </c>
      <c r="DO36" s="876">
        <v>0</v>
      </c>
      <c r="DP36" s="877">
        <v>0</v>
      </c>
      <c r="DQ36" s="876">
        <v>0</v>
      </c>
      <c r="DR36" s="1017">
        <v>0</v>
      </c>
      <c r="DS36" s="815"/>
      <c r="DT36" s="1011"/>
      <c r="DU36" s="815"/>
      <c r="DV36" s="1016"/>
      <c r="DW36" s="877"/>
      <c r="DX36" s="876">
        <v>0</v>
      </c>
      <c r="DY36" s="877">
        <v>0</v>
      </c>
      <c r="DZ36" s="876">
        <v>0</v>
      </c>
      <c r="EA36" s="877">
        <v>0</v>
      </c>
      <c r="EB36" s="876">
        <v>0</v>
      </c>
      <c r="EC36" s="877">
        <v>0</v>
      </c>
      <c r="ED36" s="876">
        <v>0</v>
      </c>
      <c r="EE36" s="877">
        <v>0</v>
      </c>
      <c r="EF36" s="876">
        <v>0</v>
      </c>
      <c r="EG36" s="877">
        <v>0</v>
      </c>
      <c r="EH36" s="876">
        <v>0</v>
      </c>
      <c r="EI36" s="877">
        <v>0</v>
      </c>
      <c r="EJ36" s="876">
        <v>0</v>
      </c>
      <c r="EK36" s="877">
        <v>0</v>
      </c>
      <c r="EL36" s="876">
        <v>0</v>
      </c>
      <c r="EM36" s="877">
        <v>0</v>
      </c>
      <c r="EN36" s="876">
        <v>0</v>
      </c>
      <c r="EO36" s="877">
        <v>0</v>
      </c>
      <c r="EP36" s="876">
        <v>0</v>
      </c>
      <c r="EQ36" s="877">
        <v>0</v>
      </c>
      <c r="ER36" s="876">
        <v>0</v>
      </c>
      <c r="ES36" s="877">
        <v>0</v>
      </c>
      <c r="ET36" s="876">
        <v>0</v>
      </c>
      <c r="EU36" s="877">
        <v>0</v>
      </c>
      <c r="EV36" s="876">
        <v>0</v>
      </c>
      <c r="EW36" s="877">
        <v>0</v>
      </c>
      <c r="EX36" s="876">
        <v>0</v>
      </c>
      <c r="EY36" s="877">
        <v>0</v>
      </c>
      <c r="EZ36" s="876">
        <v>0</v>
      </c>
      <c r="FA36" s="877">
        <v>0</v>
      </c>
      <c r="FB36" s="876">
        <v>0</v>
      </c>
      <c r="FC36" s="877">
        <v>0</v>
      </c>
      <c r="FD36" s="876">
        <v>0</v>
      </c>
      <c r="FE36" s="1017">
        <v>0</v>
      </c>
      <c r="FF36" s="815"/>
      <c r="FG36" s="1012"/>
      <c r="FH36" s="815"/>
      <c r="FI36" s="1013"/>
      <c r="FK36" s="1018" t="b">
        <v>1</v>
      </c>
    </row>
    <row r="37" spans="1:167" outlineLevel="1">
      <c r="A37" s="813" t="str">
        <f t="shared" si="0"/>
        <v>30Air Source Heat Pump – For Residential Water Heating LDC Innovation Fund Pilot Program</v>
      </c>
      <c r="C37" s="842">
        <v>30</v>
      </c>
      <c r="D37" s="1036" t="s">
        <v>1229</v>
      </c>
      <c r="E37" s="1036">
        <v>2015</v>
      </c>
      <c r="G37" s="1020">
        <v>0</v>
      </c>
      <c r="H37" s="865">
        <v>0</v>
      </c>
      <c r="I37" s="864">
        <v>0</v>
      </c>
      <c r="J37" s="865">
        <v>0</v>
      </c>
      <c r="K37" s="864">
        <v>0</v>
      </c>
      <c r="L37" s="865">
        <v>0</v>
      </c>
      <c r="M37" s="864">
        <v>0</v>
      </c>
      <c r="N37" s="865">
        <v>0</v>
      </c>
      <c r="O37" s="864">
        <v>0</v>
      </c>
      <c r="P37" s="865">
        <v>0</v>
      </c>
      <c r="Q37" s="864">
        <v>0</v>
      </c>
      <c r="R37" s="865">
        <v>0</v>
      </c>
      <c r="S37" s="864">
        <v>0</v>
      </c>
      <c r="T37" s="865">
        <v>0</v>
      </c>
      <c r="U37" s="864">
        <v>0</v>
      </c>
      <c r="V37" s="865">
        <v>0</v>
      </c>
      <c r="W37" s="864">
        <v>0</v>
      </c>
      <c r="X37" s="865">
        <v>0</v>
      </c>
      <c r="Y37" s="864">
        <v>0</v>
      </c>
      <c r="Z37" s="865">
        <v>0</v>
      </c>
      <c r="AA37" s="864">
        <v>0</v>
      </c>
      <c r="AB37" s="865">
        <v>0</v>
      </c>
      <c r="AC37" s="864">
        <v>0</v>
      </c>
      <c r="AD37" s="865">
        <v>0</v>
      </c>
      <c r="AE37" s="864">
        <v>0</v>
      </c>
      <c r="AF37" s="865">
        <v>0</v>
      </c>
      <c r="AG37" s="864">
        <v>0</v>
      </c>
      <c r="AH37" s="865">
        <v>0</v>
      </c>
      <c r="AI37" s="864">
        <v>0</v>
      </c>
      <c r="AJ37" s="865">
        <v>0</v>
      </c>
      <c r="AK37" s="864">
        <v>0</v>
      </c>
      <c r="AL37" s="865">
        <v>0</v>
      </c>
      <c r="AM37" s="864">
        <v>0</v>
      </c>
      <c r="AN37" s="865">
        <v>0</v>
      </c>
      <c r="AO37" s="864">
        <v>0</v>
      </c>
      <c r="AP37" s="1021">
        <v>0</v>
      </c>
      <c r="AQ37" s="815"/>
      <c r="AR37" s="998"/>
      <c r="AS37" s="815"/>
      <c r="AT37" s="1020">
        <v>0</v>
      </c>
      <c r="AU37" s="865">
        <v>0</v>
      </c>
      <c r="AV37" s="864">
        <v>0</v>
      </c>
      <c r="AW37" s="865">
        <v>0</v>
      </c>
      <c r="AX37" s="864">
        <v>0</v>
      </c>
      <c r="AY37" s="865">
        <v>0</v>
      </c>
      <c r="AZ37" s="864">
        <v>0</v>
      </c>
      <c r="BA37" s="865">
        <v>0</v>
      </c>
      <c r="BB37" s="864">
        <v>0</v>
      </c>
      <c r="BC37" s="865">
        <v>0</v>
      </c>
      <c r="BD37" s="864">
        <v>0</v>
      </c>
      <c r="BE37" s="865">
        <v>0</v>
      </c>
      <c r="BF37" s="864">
        <v>0</v>
      </c>
      <c r="BG37" s="865">
        <v>0</v>
      </c>
      <c r="BH37" s="864">
        <v>0</v>
      </c>
      <c r="BI37" s="865">
        <v>0</v>
      </c>
      <c r="BJ37" s="864">
        <v>0</v>
      </c>
      <c r="BK37" s="865">
        <v>0</v>
      </c>
      <c r="BL37" s="864">
        <v>0</v>
      </c>
      <c r="BM37" s="865">
        <v>0</v>
      </c>
      <c r="BN37" s="864">
        <v>0</v>
      </c>
      <c r="BO37" s="865">
        <v>0</v>
      </c>
      <c r="BP37" s="864">
        <v>0</v>
      </c>
      <c r="BQ37" s="865">
        <v>0</v>
      </c>
      <c r="BR37" s="864">
        <v>0</v>
      </c>
      <c r="BS37" s="865">
        <v>0</v>
      </c>
      <c r="BT37" s="864">
        <v>0</v>
      </c>
      <c r="BU37" s="865">
        <v>0</v>
      </c>
      <c r="BV37" s="864">
        <v>0</v>
      </c>
      <c r="BW37" s="865">
        <v>0</v>
      </c>
      <c r="BX37" s="864">
        <v>0</v>
      </c>
      <c r="BY37" s="865">
        <v>0</v>
      </c>
      <c r="BZ37" s="864">
        <v>0</v>
      </c>
      <c r="CA37" s="865">
        <v>0</v>
      </c>
      <c r="CB37" s="864">
        <v>0</v>
      </c>
      <c r="CC37" s="1021">
        <v>0</v>
      </c>
      <c r="CD37" s="815"/>
      <c r="CE37" s="1009"/>
      <c r="CF37" s="815"/>
      <c r="CG37" s="1010"/>
      <c r="CH37" s="815"/>
      <c r="CI37" s="1020"/>
      <c r="CJ37" s="865"/>
      <c r="CK37" s="864">
        <v>0</v>
      </c>
      <c r="CL37" s="865">
        <v>0</v>
      </c>
      <c r="CM37" s="864">
        <v>0</v>
      </c>
      <c r="CN37" s="865">
        <v>0</v>
      </c>
      <c r="CO37" s="864">
        <v>0</v>
      </c>
      <c r="CP37" s="865">
        <v>0</v>
      </c>
      <c r="CQ37" s="864">
        <v>0</v>
      </c>
      <c r="CR37" s="865">
        <v>0</v>
      </c>
      <c r="CS37" s="864">
        <v>0</v>
      </c>
      <c r="CT37" s="865">
        <v>0</v>
      </c>
      <c r="CU37" s="864">
        <v>0</v>
      </c>
      <c r="CV37" s="865">
        <v>0</v>
      </c>
      <c r="CW37" s="864">
        <v>0</v>
      </c>
      <c r="CX37" s="865">
        <v>0</v>
      </c>
      <c r="CY37" s="864">
        <v>0</v>
      </c>
      <c r="CZ37" s="865">
        <v>0</v>
      </c>
      <c r="DA37" s="864">
        <v>0</v>
      </c>
      <c r="DB37" s="865">
        <v>0</v>
      </c>
      <c r="DC37" s="864">
        <v>0</v>
      </c>
      <c r="DD37" s="865">
        <v>0</v>
      </c>
      <c r="DE37" s="864">
        <v>0</v>
      </c>
      <c r="DF37" s="865">
        <v>0</v>
      </c>
      <c r="DG37" s="864">
        <v>0</v>
      </c>
      <c r="DH37" s="865">
        <v>0</v>
      </c>
      <c r="DI37" s="864">
        <v>0</v>
      </c>
      <c r="DJ37" s="865">
        <v>0</v>
      </c>
      <c r="DK37" s="864">
        <v>0</v>
      </c>
      <c r="DL37" s="865">
        <v>0</v>
      </c>
      <c r="DM37" s="864">
        <v>0</v>
      </c>
      <c r="DN37" s="865">
        <v>0</v>
      </c>
      <c r="DO37" s="864">
        <v>0</v>
      </c>
      <c r="DP37" s="865">
        <v>0</v>
      </c>
      <c r="DQ37" s="864">
        <v>0</v>
      </c>
      <c r="DR37" s="1021">
        <v>0</v>
      </c>
      <c r="DS37" s="815"/>
      <c r="DT37" s="1011"/>
      <c r="DU37" s="815"/>
      <c r="DV37" s="1020"/>
      <c r="DW37" s="865"/>
      <c r="DX37" s="864">
        <v>0</v>
      </c>
      <c r="DY37" s="865">
        <v>0</v>
      </c>
      <c r="DZ37" s="864">
        <v>0</v>
      </c>
      <c r="EA37" s="865">
        <v>0</v>
      </c>
      <c r="EB37" s="864">
        <v>0</v>
      </c>
      <c r="EC37" s="865">
        <v>0</v>
      </c>
      <c r="ED37" s="864">
        <v>0</v>
      </c>
      <c r="EE37" s="865">
        <v>0</v>
      </c>
      <c r="EF37" s="864">
        <v>0</v>
      </c>
      <c r="EG37" s="865">
        <v>0</v>
      </c>
      <c r="EH37" s="864">
        <v>0</v>
      </c>
      <c r="EI37" s="865">
        <v>0</v>
      </c>
      <c r="EJ37" s="864">
        <v>0</v>
      </c>
      <c r="EK37" s="865">
        <v>0</v>
      </c>
      <c r="EL37" s="864">
        <v>0</v>
      </c>
      <c r="EM37" s="865">
        <v>0</v>
      </c>
      <c r="EN37" s="864">
        <v>0</v>
      </c>
      <c r="EO37" s="865">
        <v>0</v>
      </c>
      <c r="EP37" s="864">
        <v>0</v>
      </c>
      <c r="EQ37" s="865">
        <v>0</v>
      </c>
      <c r="ER37" s="864">
        <v>0</v>
      </c>
      <c r="ES37" s="865">
        <v>0</v>
      </c>
      <c r="ET37" s="864">
        <v>0</v>
      </c>
      <c r="EU37" s="865">
        <v>0</v>
      </c>
      <c r="EV37" s="864">
        <v>0</v>
      </c>
      <c r="EW37" s="865">
        <v>0</v>
      </c>
      <c r="EX37" s="864">
        <v>0</v>
      </c>
      <c r="EY37" s="865">
        <v>0</v>
      </c>
      <c r="EZ37" s="864">
        <v>0</v>
      </c>
      <c r="FA37" s="865">
        <v>0</v>
      </c>
      <c r="FB37" s="864">
        <v>0</v>
      </c>
      <c r="FC37" s="865">
        <v>0</v>
      </c>
      <c r="FD37" s="864">
        <v>0</v>
      </c>
      <c r="FE37" s="1021">
        <v>0</v>
      </c>
      <c r="FF37" s="815"/>
      <c r="FG37" s="1012"/>
      <c r="FH37" s="815"/>
      <c r="FI37" s="1013"/>
      <c r="FK37" s="1022" t="b">
        <v>1</v>
      </c>
    </row>
    <row r="38" spans="1:167" outlineLevel="1">
      <c r="A38" s="813" t="str">
        <f t="shared" si="0"/>
        <v>31Block Heater Timer LDC Innovation Fund Pilot Program</v>
      </c>
      <c r="C38" s="849">
        <v>31</v>
      </c>
      <c r="D38" s="1035" t="s">
        <v>1230</v>
      </c>
      <c r="E38" s="1035">
        <v>2015</v>
      </c>
      <c r="G38" s="1024">
        <v>0</v>
      </c>
      <c r="H38" s="854">
        <v>0</v>
      </c>
      <c r="I38" s="853">
        <v>0</v>
      </c>
      <c r="J38" s="854">
        <v>0</v>
      </c>
      <c r="K38" s="853">
        <v>0</v>
      </c>
      <c r="L38" s="854">
        <v>0</v>
      </c>
      <c r="M38" s="853">
        <v>0</v>
      </c>
      <c r="N38" s="854">
        <v>0</v>
      </c>
      <c r="O38" s="853">
        <v>0</v>
      </c>
      <c r="P38" s="854">
        <v>0</v>
      </c>
      <c r="Q38" s="853">
        <v>0</v>
      </c>
      <c r="R38" s="854">
        <v>0</v>
      </c>
      <c r="S38" s="853">
        <v>0</v>
      </c>
      <c r="T38" s="854">
        <v>0</v>
      </c>
      <c r="U38" s="853">
        <v>0</v>
      </c>
      <c r="V38" s="854">
        <v>0</v>
      </c>
      <c r="W38" s="853">
        <v>0</v>
      </c>
      <c r="X38" s="854">
        <v>0</v>
      </c>
      <c r="Y38" s="853">
        <v>0</v>
      </c>
      <c r="Z38" s="854">
        <v>0</v>
      </c>
      <c r="AA38" s="853">
        <v>0</v>
      </c>
      <c r="AB38" s="854">
        <v>0</v>
      </c>
      <c r="AC38" s="853">
        <v>0</v>
      </c>
      <c r="AD38" s="854">
        <v>0</v>
      </c>
      <c r="AE38" s="853">
        <v>0</v>
      </c>
      <c r="AF38" s="854">
        <v>0</v>
      </c>
      <c r="AG38" s="853">
        <v>0</v>
      </c>
      <c r="AH38" s="854">
        <v>0</v>
      </c>
      <c r="AI38" s="853">
        <v>0</v>
      </c>
      <c r="AJ38" s="854">
        <v>0</v>
      </c>
      <c r="AK38" s="853">
        <v>0</v>
      </c>
      <c r="AL38" s="854">
        <v>0</v>
      </c>
      <c r="AM38" s="853">
        <v>0</v>
      </c>
      <c r="AN38" s="854">
        <v>0</v>
      </c>
      <c r="AO38" s="853">
        <v>0</v>
      </c>
      <c r="AP38" s="1025">
        <v>0</v>
      </c>
      <c r="AQ38" s="815"/>
      <c r="AR38" s="998"/>
      <c r="AS38" s="815"/>
      <c r="AT38" s="1024">
        <v>0</v>
      </c>
      <c r="AU38" s="854">
        <v>0</v>
      </c>
      <c r="AV38" s="853">
        <v>0</v>
      </c>
      <c r="AW38" s="854">
        <v>0</v>
      </c>
      <c r="AX38" s="853">
        <v>0</v>
      </c>
      <c r="AY38" s="854">
        <v>0</v>
      </c>
      <c r="AZ38" s="853">
        <v>0</v>
      </c>
      <c r="BA38" s="854">
        <v>0</v>
      </c>
      <c r="BB38" s="853">
        <v>0</v>
      </c>
      <c r="BC38" s="854">
        <v>0</v>
      </c>
      <c r="BD38" s="853">
        <v>0</v>
      </c>
      <c r="BE38" s="854">
        <v>0</v>
      </c>
      <c r="BF38" s="853">
        <v>0</v>
      </c>
      <c r="BG38" s="854">
        <v>0</v>
      </c>
      <c r="BH38" s="853">
        <v>0</v>
      </c>
      <c r="BI38" s="854">
        <v>0</v>
      </c>
      <c r="BJ38" s="853">
        <v>0</v>
      </c>
      <c r="BK38" s="854">
        <v>0</v>
      </c>
      <c r="BL38" s="853">
        <v>0</v>
      </c>
      <c r="BM38" s="854">
        <v>0</v>
      </c>
      <c r="BN38" s="853">
        <v>0</v>
      </c>
      <c r="BO38" s="854">
        <v>0</v>
      </c>
      <c r="BP38" s="853">
        <v>0</v>
      </c>
      <c r="BQ38" s="854">
        <v>0</v>
      </c>
      <c r="BR38" s="853">
        <v>0</v>
      </c>
      <c r="BS38" s="854">
        <v>0</v>
      </c>
      <c r="BT38" s="853">
        <v>0</v>
      </c>
      <c r="BU38" s="854">
        <v>0</v>
      </c>
      <c r="BV38" s="853">
        <v>0</v>
      </c>
      <c r="BW38" s="854">
        <v>0</v>
      </c>
      <c r="BX38" s="853">
        <v>0</v>
      </c>
      <c r="BY38" s="854">
        <v>0</v>
      </c>
      <c r="BZ38" s="853">
        <v>0</v>
      </c>
      <c r="CA38" s="854">
        <v>0</v>
      </c>
      <c r="CB38" s="853">
        <v>0</v>
      </c>
      <c r="CC38" s="1025">
        <v>0</v>
      </c>
      <c r="CD38" s="815"/>
      <c r="CE38" s="1009"/>
      <c r="CF38" s="815"/>
      <c r="CG38" s="1010"/>
      <c r="CH38" s="815"/>
      <c r="CI38" s="1024"/>
      <c r="CJ38" s="854"/>
      <c r="CK38" s="853">
        <v>0</v>
      </c>
      <c r="CL38" s="854">
        <v>0</v>
      </c>
      <c r="CM38" s="853">
        <v>0</v>
      </c>
      <c r="CN38" s="854">
        <v>0</v>
      </c>
      <c r="CO38" s="853">
        <v>0</v>
      </c>
      <c r="CP38" s="854">
        <v>0</v>
      </c>
      <c r="CQ38" s="853">
        <v>0</v>
      </c>
      <c r="CR38" s="854">
        <v>0</v>
      </c>
      <c r="CS38" s="853">
        <v>0</v>
      </c>
      <c r="CT38" s="854">
        <v>0</v>
      </c>
      <c r="CU38" s="853">
        <v>0</v>
      </c>
      <c r="CV38" s="854">
        <v>0</v>
      </c>
      <c r="CW38" s="853">
        <v>0</v>
      </c>
      <c r="CX38" s="854">
        <v>0</v>
      </c>
      <c r="CY38" s="853">
        <v>0</v>
      </c>
      <c r="CZ38" s="854">
        <v>0</v>
      </c>
      <c r="DA38" s="853">
        <v>0</v>
      </c>
      <c r="DB38" s="854">
        <v>0</v>
      </c>
      <c r="DC38" s="853">
        <v>0</v>
      </c>
      <c r="DD38" s="854">
        <v>0</v>
      </c>
      <c r="DE38" s="853">
        <v>0</v>
      </c>
      <c r="DF38" s="854">
        <v>0</v>
      </c>
      <c r="DG38" s="853">
        <v>0</v>
      </c>
      <c r="DH38" s="854">
        <v>0</v>
      </c>
      <c r="DI38" s="853">
        <v>0</v>
      </c>
      <c r="DJ38" s="854">
        <v>0</v>
      </c>
      <c r="DK38" s="853">
        <v>0</v>
      </c>
      <c r="DL38" s="854">
        <v>0</v>
      </c>
      <c r="DM38" s="853">
        <v>0</v>
      </c>
      <c r="DN38" s="854">
        <v>0</v>
      </c>
      <c r="DO38" s="853">
        <v>0</v>
      </c>
      <c r="DP38" s="854">
        <v>0</v>
      </c>
      <c r="DQ38" s="853">
        <v>0</v>
      </c>
      <c r="DR38" s="1025">
        <v>0</v>
      </c>
      <c r="DS38" s="815"/>
      <c r="DT38" s="1011"/>
      <c r="DU38" s="815"/>
      <c r="DV38" s="1024"/>
      <c r="DW38" s="854"/>
      <c r="DX38" s="853">
        <v>0</v>
      </c>
      <c r="DY38" s="854">
        <v>0</v>
      </c>
      <c r="DZ38" s="853">
        <v>0</v>
      </c>
      <c r="EA38" s="854">
        <v>0</v>
      </c>
      <c r="EB38" s="853">
        <v>0</v>
      </c>
      <c r="EC38" s="854">
        <v>0</v>
      </c>
      <c r="ED38" s="853">
        <v>0</v>
      </c>
      <c r="EE38" s="854">
        <v>0</v>
      </c>
      <c r="EF38" s="853">
        <v>0</v>
      </c>
      <c r="EG38" s="854">
        <v>0</v>
      </c>
      <c r="EH38" s="853">
        <v>0</v>
      </c>
      <c r="EI38" s="854">
        <v>0</v>
      </c>
      <c r="EJ38" s="853">
        <v>0</v>
      </c>
      <c r="EK38" s="854">
        <v>0</v>
      </c>
      <c r="EL38" s="853">
        <v>0</v>
      </c>
      <c r="EM38" s="854">
        <v>0</v>
      </c>
      <c r="EN38" s="853">
        <v>0</v>
      </c>
      <c r="EO38" s="854">
        <v>0</v>
      </c>
      <c r="EP38" s="853">
        <v>0</v>
      </c>
      <c r="EQ38" s="854">
        <v>0</v>
      </c>
      <c r="ER38" s="853">
        <v>0</v>
      </c>
      <c r="ES38" s="854">
        <v>0</v>
      </c>
      <c r="ET38" s="853">
        <v>0</v>
      </c>
      <c r="EU38" s="854">
        <v>0</v>
      </c>
      <c r="EV38" s="853">
        <v>0</v>
      </c>
      <c r="EW38" s="854">
        <v>0</v>
      </c>
      <c r="EX38" s="853">
        <v>0</v>
      </c>
      <c r="EY38" s="854">
        <v>0</v>
      </c>
      <c r="EZ38" s="853">
        <v>0</v>
      </c>
      <c r="FA38" s="854">
        <v>0</v>
      </c>
      <c r="FB38" s="853">
        <v>0</v>
      </c>
      <c r="FC38" s="854">
        <v>0</v>
      </c>
      <c r="FD38" s="853">
        <v>0</v>
      </c>
      <c r="FE38" s="1025">
        <v>0</v>
      </c>
      <c r="FF38" s="815"/>
      <c r="FG38" s="1012"/>
      <c r="FH38" s="815"/>
      <c r="FI38" s="1013"/>
      <c r="FK38" s="1026" t="b">
        <v>1</v>
      </c>
    </row>
    <row r="39" spans="1:167" outlineLevel="1">
      <c r="A39" s="813" t="str">
        <f t="shared" si="0"/>
        <v>32Commercial Energy Management and Load Control (CEMLC) LDC Innovation Fund Pilot Program</v>
      </c>
      <c r="C39" s="842">
        <v>32</v>
      </c>
      <c r="D39" s="1036" t="s">
        <v>1231</v>
      </c>
      <c r="E39" s="1036">
        <v>2015</v>
      </c>
      <c r="G39" s="1020">
        <v>0</v>
      </c>
      <c r="H39" s="865">
        <v>0</v>
      </c>
      <c r="I39" s="864">
        <v>0</v>
      </c>
      <c r="J39" s="865">
        <v>0</v>
      </c>
      <c r="K39" s="864">
        <v>0</v>
      </c>
      <c r="L39" s="865">
        <v>0</v>
      </c>
      <c r="M39" s="864">
        <v>0</v>
      </c>
      <c r="N39" s="865">
        <v>0</v>
      </c>
      <c r="O39" s="864">
        <v>0</v>
      </c>
      <c r="P39" s="865">
        <v>0</v>
      </c>
      <c r="Q39" s="864">
        <v>0</v>
      </c>
      <c r="R39" s="865">
        <v>0</v>
      </c>
      <c r="S39" s="864">
        <v>0</v>
      </c>
      <c r="T39" s="865">
        <v>0</v>
      </c>
      <c r="U39" s="864">
        <v>0</v>
      </c>
      <c r="V39" s="865">
        <v>0</v>
      </c>
      <c r="W39" s="864">
        <v>0</v>
      </c>
      <c r="X39" s="865">
        <v>0</v>
      </c>
      <c r="Y39" s="864">
        <v>0</v>
      </c>
      <c r="Z39" s="865">
        <v>0</v>
      </c>
      <c r="AA39" s="864">
        <v>0</v>
      </c>
      <c r="AB39" s="865">
        <v>0</v>
      </c>
      <c r="AC39" s="864">
        <v>0</v>
      </c>
      <c r="AD39" s="865">
        <v>0</v>
      </c>
      <c r="AE39" s="864">
        <v>0</v>
      </c>
      <c r="AF39" s="865">
        <v>0</v>
      </c>
      <c r="AG39" s="864">
        <v>0</v>
      </c>
      <c r="AH39" s="865">
        <v>0</v>
      </c>
      <c r="AI39" s="864">
        <v>0</v>
      </c>
      <c r="AJ39" s="865">
        <v>0</v>
      </c>
      <c r="AK39" s="864">
        <v>0</v>
      </c>
      <c r="AL39" s="865">
        <v>0</v>
      </c>
      <c r="AM39" s="864">
        <v>0</v>
      </c>
      <c r="AN39" s="865">
        <v>0</v>
      </c>
      <c r="AO39" s="864">
        <v>0</v>
      </c>
      <c r="AP39" s="1021">
        <v>0</v>
      </c>
      <c r="AQ39" s="815"/>
      <c r="AR39" s="998"/>
      <c r="AS39" s="815"/>
      <c r="AT39" s="1020">
        <v>0</v>
      </c>
      <c r="AU39" s="865">
        <v>0</v>
      </c>
      <c r="AV39" s="864">
        <v>0</v>
      </c>
      <c r="AW39" s="865">
        <v>0</v>
      </c>
      <c r="AX39" s="864">
        <v>0</v>
      </c>
      <c r="AY39" s="865">
        <v>0</v>
      </c>
      <c r="AZ39" s="864">
        <v>0</v>
      </c>
      <c r="BA39" s="865">
        <v>0</v>
      </c>
      <c r="BB39" s="864">
        <v>0</v>
      </c>
      <c r="BC39" s="865">
        <v>0</v>
      </c>
      <c r="BD39" s="864">
        <v>0</v>
      </c>
      <c r="BE39" s="865">
        <v>0</v>
      </c>
      <c r="BF39" s="864">
        <v>0</v>
      </c>
      <c r="BG39" s="865">
        <v>0</v>
      </c>
      <c r="BH39" s="864">
        <v>0</v>
      </c>
      <c r="BI39" s="865">
        <v>0</v>
      </c>
      <c r="BJ39" s="864">
        <v>0</v>
      </c>
      <c r="BK39" s="865">
        <v>0</v>
      </c>
      <c r="BL39" s="864">
        <v>0</v>
      </c>
      <c r="BM39" s="865">
        <v>0</v>
      </c>
      <c r="BN39" s="864">
        <v>0</v>
      </c>
      <c r="BO39" s="865">
        <v>0</v>
      </c>
      <c r="BP39" s="864">
        <v>0</v>
      </c>
      <c r="BQ39" s="865">
        <v>0</v>
      </c>
      <c r="BR39" s="864">
        <v>0</v>
      </c>
      <c r="BS39" s="865">
        <v>0</v>
      </c>
      <c r="BT39" s="864">
        <v>0</v>
      </c>
      <c r="BU39" s="865">
        <v>0</v>
      </c>
      <c r="BV39" s="864">
        <v>0</v>
      </c>
      <c r="BW39" s="865">
        <v>0</v>
      </c>
      <c r="BX39" s="864">
        <v>0</v>
      </c>
      <c r="BY39" s="865">
        <v>0</v>
      </c>
      <c r="BZ39" s="864">
        <v>0</v>
      </c>
      <c r="CA39" s="865">
        <v>0</v>
      </c>
      <c r="CB39" s="864">
        <v>0</v>
      </c>
      <c r="CC39" s="1021">
        <v>0</v>
      </c>
      <c r="CD39" s="815"/>
      <c r="CE39" s="1009"/>
      <c r="CF39" s="815"/>
      <c r="CG39" s="1010"/>
      <c r="CH39" s="815"/>
      <c r="CI39" s="1020"/>
      <c r="CJ39" s="865"/>
      <c r="CK39" s="864">
        <v>0</v>
      </c>
      <c r="CL39" s="865">
        <v>0</v>
      </c>
      <c r="CM39" s="864">
        <v>0</v>
      </c>
      <c r="CN39" s="865">
        <v>0</v>
      </c>
      <c r="CO39" s="864">
        <v>0</v>
      </c>
      <c r="CP39" s="865">
        <v>0</v>
      </c>
      <c r="CQ39" s="864">
        <v>0</v>
      </c>
      <c r="CR39" s="865">
        <v>0</v>
      </c>
      <c r="CS39" s="864">
        <v>0</v>
      </c>
      <c r="CT39" s="865">
        <v>0</v>
      </c>
      <c r="CU39" s="864">
        <v>0</v>
      </c>
      <c r="CV39" s="865">
        <v>0</v>
      </c>
      <c r="CW39" s="864">
        <v>0</v>
      </c>
      <c r="CX39" s="865">
        <v>0</v>
      </c>
      <c r="CY39" s="864">
        <v>0</v>
      </c>
      <c r="CZ39" s="865">
        <v>0</v>
      </c>
      <c r="DA39" s="864">
        <v>0</v>
      </c>
      <c r="DB39" s="865">
        <v>0</v>
      </c>
      <c r="DC39" s="864">
        <v>0</v>
      </c>
      <c r="DD39" s="865">
        <v>0</v>
      </c>
      <c r="DE39" s="864">
        <v>0</v>
      </c>
      <c r="DF39" s="865">
        <v>0</v>
      </c>
      <c r="DG39" s="864">
        <v>0</v>
      </c>
      <c r="DH39" s="865">
        <v>0</v>
      </c>
      <c r="DI39" s="864">
        <v>0</v>
      </c>
      <c r="DJ39" s="865">
        <v>0</v>
      </c>
      <c r="DK39" s="864">
        <v>0</v>
      </c>
      <c r="DL39" s="865">
        <v>0</v>
      </c>
      <c r="DM39" s="864">
        <v>0</v>
      </c>
      <c r="DN39" s="865">
        <v>0</v>
      </c>
      <c r="DO39" s="864">
        <v>0</v>
      </c>
      <c r="DP39" s="865">
        <v>0</v>
      </c>
      <c r="DQ39" s="864">
        <v>0</v>
      </c>
      <c r="DR39" s="1021">
        <v>0</v>
      </c>
      <c r="DS39" s="815"/>
      <c r="DT39" s="1011"/>
      <c r="DU39" s="815"/>
      <c r="DV39" s="1020"/>
      <c r="DW39" s="865"/>
      <c r="DX39" s="864">
        <v>0</v>
      </c>
      <c r="DY39" s="865">
        <v>0</v>
      </c>
      <c r="DZ39" s="864">
        <v>0</v>
      </c>
      <c r="EA39" s="865">
        <v>0</v>
      </c>
      <c r="EB39" s="864">
        <v>0</v>
      </c>
      <c r="EC39" s="865">
        <v>0</v>
      </c>
      <c r="ED39" s="864">
        <v>0</v>
      </c>
      <c r="EE39" s="865">
        <v>0</v>
      </c>
      <c r="EF39" s="864">
        <v>0</v>
      </c>
      <c r="EG39" s="865">
        <v>0</v>
      </c>
      <c r="EH39" s="864">
        <v>0</v>
      </c>
      <c r="EI39" s="865">
        <v>0</v>
      </c>
      <c r="EJ39" s="864">
        <v>0</v>
      </c>
      <c r="EK39" s="865">
        <v>0</v>
      </c>
      <c r="EL39" s="864">
        <v>0</v>
      </c>
      <c r="EM39" s="865">
        <v>0</v>
      </c>
      <c r="EN39" s="864">
        <v>0</v>
      </c>
      <c r="EO39" s="865">
        <v>0</v>
      </c>
      <c r="EP39" s="864">
        <v>0</v>
      </c>
      <c r="EQ39" s="865">
        <v>0</v>
      </c>
      <c r="ER39" s="864">
        <v>0</v>
      </c>
      <c r="ES39" s="865">
        <v>0</v>
      </c>
      <c r="ET39" s="864">
        <v>0</v>
      </c>
      <c r="EU39" s="865">
        <v>0</v>
      </c>
      <c r="EV39" s="864">
        <v>0</v>
      </c>
      <c r="EW39" s="865">
        <v>0</v>
      </c>
      <c r="EX39" s="864">
        <v>0</v>
      </c>
      <c r="EY39" s="865">
        <v>0</v>
      </c>
      <c r="EZ39" s="864">
        <v>0</v>
      </c>
      <c r="FA39" s="865">
        <v>0</v>
      </c>
      <c r="FB39" s="864">
        <v>0</v>
      </c>
      <c r="FC39" s="865">
        <v>0</v>
      </c>
      <c r="FD39" s="864">
        <v>0</v>
      </c>
      <c r="FE39" s="1021">
        <v>0</v>
      </c>
      <c r="FF39" s="815"/>
      <c r="FG39" s="1012"/>
      <c r="FH39" s="815"/>
      <c r="FI39" s="1013"/>
      <c r="FK39" s="1022" t="b">
        <v>1</v>
      </c>
    </row>
    <row r="40" spans="1:167" outlineLevel="1">
      <c r="A40" s="813" t="str">
        <f t="shared" si="0"/>
        <v>33Conservation Cultivator LDC Innovation Fund Pilot Program</v>
      </c>
      <c r="C40" s="849">
        <v>33</v>
      </c>
      <c r="D40" s="1035" t="s">
        <v>1232</v>
      </c>
      <c r="E40" s="1035">
        <v>2015</v>
      </c>
      <c r="G40" s="1024">
        <v>0</v>
      </c>
      <c r="H40" s="854">
        <v>0</v>
      </c>
      <c r="I40" s="853">
        <v>0</v>
      </c>
      <c r="J40" s="854">
        <v>0</v>
      </c>
      <c r="K40" s="853">
        <v>0</v>
      </c>
      <c r="L40" s="854">
        <v>0</v>
      </c>
      <c r="M40" s="853">
        <v>0</v>
      </c>
      <c r="N40" s="854">
        <v>0</v>
      </c>
      <c r="O40" s="853">
        <v>0</v>
      </c>
      <c r="P40" s="854">
        <v>0</v>
      </c>
      <c r="Q40" s="853">
        <v>0</v>
      </c>
      <c r="R40" s="854">
        <v>0</v>
      </c>
      <c r="S40" s="853">
        <v>0</v>
      </c>
      <c r="T40" s="854">
        <v>0</v>
      </c>
      <c r="U40" s="853">
        <v>0</v>
      </c>
      <c r="V40" s="854">
        <v>0</v>
      </c>
      <c r="W40" s="853">
        <v>0</v>
      </c>
      <c r="X40" s="854">
        <v>0</v>
      </c>
      <c r="Y40" s="853">
        <v>0</v>
      </c>
      <c r="Z40" s="854">
        <v>0</v>
      </c>
      <c r="AA40" s="853">
        <v>0</v>
      </c>
      <c r="AB40" s="854">
        <v>0</v>
      </c>
      <c r="AC40" s="853">
        <v>0</v>
      </c>
      <c r="AD40" s="854">
        <v>0</v>
      </c>
      <c r="AE40" s="853">
        <v>0</v>
      </c>
      <c r="AF40" s="854">
        <v>0</v>
      </c>
      <c r="AG40" s="853">
        <v>0</v>
      </c>
      <c r="AH40" s="854">
        <v>0</v>
      </c>
      <c r="AI40" s="853">
        <v>0</v>
      </c>
      <c r="AJ40" s="854">
        <v>0</v>
      </c>
      <c r="AK40" s="853">
        <v>0</v>
      </c>
      <c r="AL40" s="854">
        <v>0</v>
      </c>
      <c r="AM40" s="853">
        <v>0</v>
      </c>
      <c r="AN40" s="854">
        <v>0</v>
      </c>
      <c r="AO40" s="853">
        <v>0</v>
      </c>
      <c r="AP40" s="1025">
        <v>0</v>
      </c>
      <c r="AQ40" s="815"/>
      <c r="AR40" s="998"/>
      <c r="AS40" s="815"/>
      <c r="AT40" s="1024">
        <v>0</v>
      </c>
      <c r="AU40" s="854">
        <v>0</v>
      </c>
      <c r="AV40" s="853">
        <v>0</v>
      </c>
      <c r="AW40" s="854">
        <v>0</v>
      </c>
      <c r="AX40" s="853">
        <v>0</v>
      </c>
      <c r="AY40" s="854">
        <v>0</v>
      </c>
      <c r="AZ40" s="853">
        <v>0</v>
      </c>
      <c r="BA40" s="854">
        <v>0</v>
      </c>
      <c r="BB40" s="853">
        <v>0</v>
      </c>
      <c r="BC40" s="854">
        <v>0</v>
      </c>
      <c r="BD40" s="853">
        <v>0</v>
      </c>
      <c r="BE40" s="854">
        <v>0</v>
      </c>
      <c r="BF40" s="853">
        <v>0</v>
      </c>
      <c r="BG40" s="854">
        <v>0</v>
      </c>
      <c r="BH40" s="853">
        <v>0</v>
      </c>
      <c r="BI40" s="854">
        <v>0</v>
      </c>
      <c r="BJ40" s="853">
        <v>0</v>
      </c>
      <c r="BK40" s="854">
        <v>0</v>
      </c>
      <c r="BL40" s="853">
        <v>0</v>
      </c>
      <c r="BM40" s="854">
        <v>0</v>
      </c>
      <c r="BN40" s="853">
        <v>0</v>
      </c>
      <c r="BO40" s="854">
        <v>0</v>
      </c>
      <c r="BP40" s="853">
        <v>0</v>
      </c>
      <c r="BQ40" s="854">
        <v>0</v>
      </c>
      <c r="BR40" s="853">
        <v>0</v>
      </c>
      <c r="BS40" s="854">
        <v>0</v>
      </c>
      <c r="BT40" s="853">
        <v>0</v>
      </c>
      <c r="BU40" s="854">
        <v>0</v>
      </c>
      <c r="BV40" s="853">
        <v>0</v>
      </c>
      <c r="BW40" s="854">
        <v>0</v>
      </c>
      <c r="BX40" s="853">
        <v>0</v>
      </c>
      <c r="BY40" s="854">
        <v>0</v>
      </c>
      <c r="BZ40" s="853">
        <v>0</v>
      </c>
      <c r="CA40" s="854">
        <v>0</v>
      </c>
      <c r="CB40" s="853">
        <v>0</v>
      </c>
      <c r="CC40" s="1025">
        <v>0</v>
      </c>
      <c r="CD40" s="815"/>
      <c r="CE40" s="1009"/>
      <c r="CF40" s="815"/>
      <c r="CG40" s="1010"/>
      <c r="CH40" s="815"/>
      <c r="CI40" s="1024"/>
      <c r="CJ40" s="854"/>
      <c r="CK40" s="853">
        <v>0</v>
      </c>
      <c r="CL40" s="854">
        <v>0</v>
      </c>
      <c r="CM40" s="853">
        <v>0</v>
      </c>
      <c r="CN40" s="854">
        <v>0</v>
      </c>
      <c r="CO40" s="853">
        <v>0</v>
      </c>
      <c r="CP40" s="854">
        <v>0</v>
      </c>
      <c r="CQ40" s="853">
        <v>0</v>
      </c>
      <c r="CR40" s="854">
        <v>0</v>
      </c>
      <c r="CS40" s="853">
        <v>0</v>
      </c>
      <c r="CT40" s="854">
        <v>0</v>
      </c>
      <c r="CU40" s="853">
        <v>0</v>
      </c>
      <c r="CV40" s="854">
        <v>0</v>
      </c>
      <c r="CW40" s="853">
        <v>0</v>
      </c>
      <c r="CX40" s="854">
        <v>0</v>
      </c>
      <c r="CY40" s="853">
        <v>0</v>
      </c>
      <c r="CZ40" s="854">
        <v>0</v>
      </c>
      <c r="DA40" s="853">
        <v>0</v>
      </c>
      <c r="DB40" s="854">
        <v>0</v>
      </c>
      <c r="DC40" s="853">
        <v>0</v>
      </c>
      <c r="DD40" s="854">
        <v>0</v>
      </c>
      <c r="DE40" s="853">
        <v>0</v>
      </c>
      <c r="DF40" s="854">
        <v>0</v>
      </c>
      <c r="DG40" s="853">
        <v>0</v>
      </c>
      <c r="DH40" s="854">
        <v>0</v>
      </c>
      <c r="DI40" s="853">
        <v>0</v>
      </c>
      <c r="DJ40" s="854">
        <v>0</v>
      </c>
      <c r="DK40" s="853">
        <v>0</v>
      </c>
      <c r="DL40" s="854">
        <v>0</v>
      </c>
      <c r="DM40" s="853">
        <v>0</v>
      </c>
      <c r="DN40" s="854">
        <v>0</v>
      </c>
      <c r="DO40" s="853">
        <v>0</v>
      </c>
      <c r="DP40" s="854">
        <v>0</v>
      </c>
      <c r="DQ40" s="853">
        <v>0</v>
      </c>
      <c r="DR40" s="1025">
        <v>0</v>
      </c>
      <c r="DS40" s="815"/>
      <c r="DT40" s="1011"/>
      <c r="DU40" s="815"/>
      <c r="DV40" s="1024"/>
      <c r="DW40" s="854"/>
      <c r="DX40" s="853">
        <v>0</v>
      </c>
      <c r="DY40" s="854">
        <v>0</v>
      </c>
      <c r="DZ40" s="853">
        <v>0</v>
      </c>
      <c r="EA40" s="854">
        <v>0</v>
      </c>
      <c r="EB40" s="853">
        <v>0</v>
      </c>
      <c r="EC40" s="854">
        <v>0</v>
      </c>
      <c r="ED40" s="853">
        <v>0</v>
      </c>
      <c r="EE40" s="854">
        <v>0</v>
      </c>
      <c r="EF40" s="853">
        <v>0</v>
      </c>
      <c r="EG40" s="854">
        <v>0</v>
      </c>
      <c r="EH40" s="853">
        <v>0</v>
      </c>
      <c r="EI40" s="854">
        <v>0</v>
      </c>
      <c r="EJ40" s="853">
        <v>0</v>
      </c>
      <c r="EK40" s="854">
        <v>0</v>
      </c>
      <c r="EL40" s="853">
        <v>0</v>
      </c>
      <c r="EM40" s="854">
        <v>0</v>
      </c>
      <c r="EN40" s="853">
        <v>0</v>
      </c>
      <c r="EO40" s="854">
        <v>0</v>
      </c>
      <c r="EP40" s="853">
        <v>0</v>
      </c>
      <c r="EQ40" s="854">
        <v>0</v>
      </c>
      <c r="ER40" s="853">
        <v>0</v>
      </c>
      <c r="ES40" s="854">
        <v>0</v>
      </c>
      <c r="ET40" s="853">
        <v>0</v>
      </c>
      <c r="EU40" s="854">
        <v>0</v>
      </c>
      <c r="EV40" s="853">
        <v>0</v>
      </c>
      <c r="EW40" s="854">
        <v>0</v>
      </c>
      <c r="EX40" s="853">
        <v>0</v>
      </c>
      <c r="EY40" s="854">
        <v>0</v>
      </c>
      <c r="EZ40" s="853">
        <v>0</v>
      </c>
      <c r="FA40" s="854">
        <v>0</v>
      </c>
      <c r="FB40" s="853">
        <v>0</v>
      </c>
      <c r="FC40" s="854">
        <v>0</v>
      </c>
      <c r="FD40" s="853">
        <v>0</v>
      </c>
      <c r="FE40" s="1025">
        <v>0</v>
      </c>
      <c r="FF40" s="815"/>
      <c r="FG40" s="1012"/>
      <c r="FH40" s="815"/>
      <c r="FI40" s="1013"/>
      <c r="FK40" s="1026" t="b">
        <v>1</v>
      </c>
    </row>
    <row r="41" spans="1:167" outlineLevel="1">
      <c r="A41" s="813" t="str">
        <f t="shared" si="0"/>
        <v>34Data Centre LDC Innovation Fund Pilot Program</v>
      </c>
      <c r="C41" s="842">
        <v>34</v>
      </c>
      <c r="D41" s="1036" t="s">
        <v>1233</v>
      </c>
      <c r="E41" s="1036">
        <v>2015</v>
      </c>
      <c r="G41" s="1020">
        <v>0</v>
      </c>
      <c r="H41" s="865">
        <v>0</v>
      </c>
      <c r="I41" s="864">
        <v>0</v>
      </c>
      <c r="J41" s="865">
        <v>0</v>
      </c>
      <c r="K41" s="864">
        <v>0</v>
      </c>
      <c r="L41" s="865">
        <v>0</v>
      </c>
      <c r="M41" s="864">
        <v>0</v>
      </c>
      <c r="N41" s="865">
        <v>0</v>
      </c>
      <c r="O41" s="864">
        <v>0</v>
      </c>
      <c r="P41" s="865">
        <v>0</v>
      </c>
      <c r="Q41" s="864">
        <v>0</v>
      </c>
      <c r="R41" s="865">
        <v>0</v>
      </c>
      <c r="S41" s="864">
        <v>0</v>
      </c>
      <c r="T41" s="865">
        <v>0</v>
      </c>
      <c r="U41" s="864">
        <v>0</v>
      </c>
      <c r="V41" s="865">
        <v>0</v>
      </c>
      <c r="W41" s="864">
        <v>0</v>
      </c>
      <c r="X41" s="865">
        <v>0</v>
      </c>
      <c r="Y41" s="864">
        <v>0</v>
      </c>
      <c r="Z41" s="865">
        <v>0</v>
      </c>
      <c r="AA41" s="864">
        <v>0</v>
      </c>
      <c r="AB41" s="865">
        <v>0</v>
      </c>
      <c r="AC41" s="864">
        <v>0</v>
      </c>
      <c r="AD41" s="865">
        <v>0</v>
      </c>
      <c r="AE41" s="864">
        <v>0</v>
      </c>
      <c r="AF41" s="865">
        <v>0</v>
      </c>
      <c r="AG41" s="864">
        <v>0</v>
      </c>
      <c r="AH41" s="865">
        <v>0</v>
      </c>
      <c r="AI41" s="864">
        <v>0</v>
      </c>
      <c r="AJ41" s="865">
        <v>0</v>
      </c>
      <c r="AK41" s="864">
        <v>0</v>
      </c>
      <c r="AL41" s="865">
        <v>0</v>
      </c>
      <c r="AM41" s="864">
        <v>0</v>
      </c>
      <c r="AN41" s="865">
        <v>0</v>
      </c>
      <c r="AO41" s="864">
        <v>0</v>
      </c>
      <c r="AP41" s="1021">
        <v>0</v>
      </c>
      <c r="AQ41" s="815"/>
      <c r="AR41" s="998"/>
      <c r="AS41" s="815"/>
      <c r="AT41" s="1020">
        <v>0</v>
      </c>
      <c r="AU41" s="865">
        <v>0</v>
      </c>
      <c r="AV41" s="864">
        <v>0</v>
      </c>
      <c r="AW41" s="865">
        <v>0</v>
      </c>
      <c r="AX41" s="864">
        <v>0</v>
      </c>
      <c r="AY41" s="865">
        <v>0</v>
      </c>
      <c r="AZ41" s="864">
        <v>0</v>
      </c>
      <c r="BA41" s="865">
        <v>0</v>
      </c>
      <c r="BB41" s="864">
        <v>0</v>
      </c>
      <c r="BC41" s="865">
        <v>0</v>
      </c>
      <c r="BD41" s="864">
        <v>0</v>
      </c>
      <c r="BE41" s="865">
        <v>0</v>
      </c>
      <c r="BF41" s="864">
        <v>0</v>
      </c>
      <c r="BG41" s="865">
        <v>0</v>
      </c>
      <c r="BH41" s="864">
        <v>0</v>
      </c>
      <c r="BI41" s="865">
        <v>0</v>
      </c>
      <c r="BJ41" s="864">
        <v>0</v>
      </c>
      <c r="BK41" s="865">
        <v>0</v>
      </c>
      <c r="BL41" s="864">
        <v>0</v>
      </c>
      <c r="BM41" s="865">
        <v>0</v>
      </c>
      <c r="BN41" s="864">
        <v>0</v>
      </c>
      <c r="BO41" s="865">
        <v>0</v>
      </c>
      <c r="BP41" s="864">
        <v>0</v>
      </c>
      <c r="BQ41" s="865">
        <v>0</v>
      </c>
      <c r="BR41" s="864">
        <v>0</v>
      </c>
      <c r="BS41" s="865">
        <v>0</v>
      </c>
      <c r="BT41" s="864">
        <v>0</v>
      </c>
      <c r="BU41" s="865">
        <v>0</v>
      </c>
      <c r="BV41" s="864">
        <v>0</v>
      </c>
      <c r="BW41" s="865">
        <v>0</v>
      </c>
      <c r="BX41" s="864">
        <v>0</v>
      </c>
      <c r="BY41" s="865">
        <v>0</v>
      </c>
      <c r="BZ41" s="864">
        <v>0</v>
      </c>
      <c r="CA41" s="865">
        <v>0</v>
      </c>
      <c r="CB41" s="864">
        <v>0</v>
      </c>
      <c r="CC41" s="1021">
        <v>0</v>
      </c>
      <c r="CD41" s="815"/>
      <c r="CE41" s="1009"/>
      <c r="CF41" s="815"/>
      <c r="CG41" s="1010"/>
      <c r="CH41" s="815"/>
      <c r="CI41" s="1020"/>
      <c r="CJ41" s="865"/>
      <c r="CK41" s="864">
        <v>0</v>
      </c>
      <c r="CL41" s="865">
        <v>0</v>
      </c>
      <c r="CM41" s="864">
        <v>0</v>
      </c>
      <c r="CN41" s="865">
        <v>0</v>
      </c>
      <c r="CO41" s="864">
        <v>0</v>
      </c>
      <c r="CP41" s="865">
        <v>0</v>
      </c>
      <c r="CQ41" s="864">
        <v>0</v>
      </c>
      <c r="CR41" s="865">
        <v>0</v>
      </c>
      <c r="CS41" s="864">
        <v>0</v>
      </c>
      <c r="CT41" s="865">
        <v>0</v>
      </c>
      <c r="CU41" s="864">
        <v>0</v>
      </c>
      <c r="CV41" s="865">
        <v>0</v>
      </c>
      <c r="CW41" s="864">
        <v>0</v>
      </c>
      <c r="CX41" s="865">
        <v>0</v>
      </c>
      <c r="CY41" s="864">
        <v>0</v>
      </c>
      <c r="CZ41" s="865">
        <v>0</v>
      </c>
      <c r="DA41" s="864">
        <v>0</v>
      </c>
      <c r="DB41" s="865">
        <v>0</v>
      </c>
      <c r="DC41" s="864">
        <v>0</v>
      </c>
      <c r="DD41" s="865">
        <v>0</v>
      </c>
      <c r="DE41" s="864">
        <v>0</v>
      </c>
      <c r="DF41" s="865">
        <v>0</v>
      </c>
      <c r="DG41" s="864">
        <v>0</v>
      </c>
      <c r="DH41" s="865">
        <v>0</v>
      </c>
      <c r="DI41" s="864">
        <v>0</v>
      </c>
      <c r="DJ41" s="865">
        <v>0</v>
      </c>
      <c r="DK41" s="864">
        <v>0</v>
      </c>
      <c r="DL41" s="865">
        <v>0</v>
      </c>
      <c r="DM41" s="864">
        <v>0</v>
      </c>
      <c r="DN41" s="865">
        <v>0</v>
      </c>
      <c r="DO41" s="864">
        <v>0</v>
      </c>
      <c r="DP41" s="865">
        <v>0</v>
      </c>
      <c r="DQ41" s="864">
        <v>0</v>
      </c>
      <c r="DR41" s="1021">
        <v>0</v>
      </c>
      <c r="DS41" s="815"/>
      <c r="DT41" s="1011"/>
      <c r="DU41" s="815"/>
      <c r="DV41" s="1020"/>
      <c r="DW41" s="865"/>
      <c r="DX41" s="864">
        <v>0</v>
      </c>
      <c r="DY41" s="865">
        <v>0</v>
      </c>
      <c r="DZ41" s="864">
        <v>0</v>
      </c>
      <c r="EA41" s="865">
        <v>0</v>
      </c>
      <c r="EB41" s="864">
        <v>0</v>
      </c>
      <c r="EC41" s="865">
        <v>0</v>
      </c>
      <c r="ED41" s="864">
        <v>0</v>
      </c>
      <c r="EE41" s="865">
        <v>0</v>
      </c>
      <c r="EF41" s="864">
        <v>0</v>
      </c>
      <c r="EG41" s="865">
        <v>0</v>
      </c>
      <c r="EH41" s="864">
        <v>0</v>
      </c>
      <c r="EI41" s="865">
        <v>0</v>
      </c>
      <c r="EJ41" s="864">
        <v>0</v>
      </c>
      <c r="EK41" s="865">
        <v>0</v>
      </c>
      <c r="EL41" s="864">
        <v>0</v>
      </c>
      <c r="EM41" s="865">
        <v>0</v>
      </c>
      <c r="EN41" s="864">
        <v>0</v>
      </c>
      <c r="EO41" s="865">
        <v>0</v>
      </c>
      <c r="EP41" s="864">
        <v>0</v>
      </c>
      <c r="EQ41" s="865">
        <v>0</v>
      </c>
      <c r="ER41" s="864">
        <v>0</v>
      </c>
      <c r="ES41" s="865">
        <v>0</v>
      </c>
      <c r="ET41" s="864">
        <v>0</v>
      </c>
      <c r="EU41" s="865">
        <v>0</v>
      </c>
      <c r="EV41" s="864">
        <v>0</v>
      </c>
      <c r="EW41" s="865">
        <v>0</v>
      </c>
      <c r="EX41" s="864">
        <v>0</v>
      </c>
      <c r="EY41" s="865">
        <v>0</v>
      </c>
      <c r="EZ41" s="864">
        <v>0</v>
      </c>
      <c r="FA41" s="865">
        <v>0</v>
      </c>
      <c r="FB41" s="864">
        <v>0</v>
      </c>
      <c r="FC41" s="865">
        <v>0</v>
      </c>
      <c r="FD41" s="864">
        <v>0</v>
      </c>
      <c r="FE41" s="1021">
        <v>0</v>
      </c>
      <c r="FF41" s="815"/>
      <c r="FG41" s="1012"/>
      <c r="FH41" s="815"/>
      <c r="FI41" s="1013"/>
      <c r="FK41" s="1022" t="b">
        <v>1</v>
      </c>
    </row>
    <row r="42" spans="1:167" outlineLevel="1">
      <c r="A42" s="813" t="str">
        <f t="shared" si="0"/>
        <v>35Electronics Take Back LDC Innovation Fund Pilot Program</v>
      </c>
      <c r="C42" s="849">
        <v>35</v>
      </c>
      <c r="D42" s="1035" t="s">
        <v>1234</v>
      </c>
      <c r="E42" s="1035">
        <v>2015</v>
      </c>
      <c r="G42" s="1024">
        <v>0</v>
      </c>
      <c r="H42" s="854">
        <v>0</v>
      </c>
      <c r="I42" s="853">
        <v>0</v>
      </c>
      <c r="J42" s="854">
        <v>0</v>
      </c>
      <c r="K42" s="853">
        <v>0</v>
      </c>
      <c r="L42" s="854">
        <v>0</v>
      </c>
      <c r="M42" s="853">
        <v>0</v>
      </c>
      <c r="N42" s="854">
        <v>0</v>
      </c>
      <c r="O42" s="853">
        <v>0</v>
      </c>
      <c r="P42" s="854">
        <v>0</v>
      </c>
      <c r="Q42" s="853">
        <v>0</v>
      </c>
      <c r="R42" s="854">
        <v>0</v>
      </c>
      <c r="S42" s="853">
        <v>0</v>
      </c>
      <c r="T42" s="854">
        <v>0</v>
      </c>
      <c r="U42" s="853">
        <v>0</v>
      </c>
      <c r="V42" s="854">
        <v>0</v>
      </c>
      <c r="W42" s="853">
        <v>0</v>
      </c>
      <c r="X42" s="854">
        <v>0</v>
      </c>
      <c r="Y42" s="853">
        <v>0</v>
      </c>
      <c r="Z42" s="854">
        <v>0</v>
      </c>
      <c r="AA42" s="853">
        <v>0</v>
      </c>
      <c r="AB42" s="854">
        <v>0</v>
      </c>
      <c r="AC42" s="853">
        <v>0</v>
      </c>
      <c r="AD42" s="854">
        <v>0</v>
      </c>
      <c r="AE42" s="853">
        <v>0</v>
      </c>
      <c r="AF42" s="854">
        <v>0</v>
      </c>
      <c r="AG42" s="853">
        <v>0</v>
      </c>
      <c r="AH42" s="854">
        <v>0</v>
      </c>
      <c r="AI42" s="853">
        <v>0</v>
      </c>
      <c r="AJ42" s="854">
        <v>0</v>
      </c>
      <c r="AK42" s="853">
        <v>0</v>
      </c>
      <c r="AL42" s="854">
        <v>0</v>
      </c>
      <c r="AM42" s="853">
        <v>0</v>
      </c>
      <c r="AN42" s="854">
        <v>0</v>
      </c>
      <c r="AO42" s="853">
        <v>0</v>
      </c>
      <c r="AP42" s="1025">
        <v>0</v>
      </c>
      <c r="AQ42" s="815"/>
      <c r="AR42" s="998"/>
      <c r="AS42" s="815"/>
      <c r="AT42" s="1024">
        <v>0</v>
      </c>
      <c r="AU42" s="854">
        <v>0</v>
      </c>
      <c r="AV42" s="853">
        <v>0</v>
      </c>
      <c r="AW42" s="854">
        <v>0</v>
      </c>
      <c r="AX42" s="853">
        <v>0</v>
      </c>
      <c r="AY42" s="854">
        <v>0</v>
      </c>
      <c r="AZ42" s="853">
        <v>0</v>
      </c>
      <c r="BA42" s="854">
        <v>0</v>
      </c>
      <c r="BB42" s="853">
        <v>0</v>
      </c>
      <c r="BC42" s="854">
        <v>0</v>
      </c>
      <c r="BD42" s="853">
        <v>0</v>
      </c>
      <c r="BE42" s="854">
        <v>0</v>
      </c>
      <c r="BF42" s="853">
        <v>0</v>
      </c>
      <c r="BG42" s="854">
        <v>0</v>
      </c>
      <c r="BH42" s="853">
        <v>0</v>
      </c>
      <c r="BI42" s="854">
        <v>0</v>
      </c>
      <c r="BJ42" s="853">
        <v>0</v>
      </c>
      <c r="BK42" s="854">
        <v>0</v>
      </c>
      <c r="BL42" s="853">
        <v>0</v>
      </c>
      <c r="BM42" s="854">
        <v>0</v>
      </c>
      <c r="BN42" s="853">
        <v>0</v>
      </c>
      <c r="BO42" s="854">
        <v>0</v>
      </c>
      <c r="BP42" s="853">
        <v>0</v>
      </c>
      <c r="BQ42" s="854">
        <v>0</v>
      </c>
      <c r="BR42" s="853">
        <v>0</v>
      </c>
      <c r="BS42" s="854">
        <v>0</v>
      </c>
      <c r="BT42" s="853">
        <v>0</v>
      </c>
      <c r="BU42" s="854">
        <v>0</v>
      </c>
      <c r="BV42" s="853">
        <v>0</v>
      </c>
      <c r="BW42" s="854">
        <v>0</v>
      </c>
      <c r="BX42" s="853">
        <v>0</v>
      </c>
      <c r="BY42" s="854">
        <v>0</v>
      </c>
      <c r="BZ42" s="853">
        <v>0</v>
      </c>
      <c r="CA42" s="854">
        <v>0</v>
      </c>
      <c r="CB42" s="853">
        <v>0</v>
      </c>
      <c r="CC42" s="1025">
        <v>0</v>
      </c>
      <c r="CD42" s="815"/>
      <c r="CE42" s="1009"/>
      <c r="CF42" s="815"/>
      <c r="CG42" s="1010"/>
      <c r="CH42" s="815"/>
      <c r="CI42" s="1024"/>
      <c r="CJ42" s="854"/>
      <c r="CK42" s="853">
        <v>0</v>
      </c>
      <c r="CL42" s="854">
        <v>0</v>
      </c>
      <c r="CM42" s="853">
        <v>0</v>
      </c>
      <c r="CN42" s="854">
        <v>0</v>
      </c>
      <c r="CO42" s="853">
        <v>0</v>
      </c>
      <c r="CP42" s="854">
        <v>0</v>
      </c>
      <c r="CQ42" s="853">
        <v>0</v>
      </c>
      <c r="CR42" s="854">
        <v>0</v>
      </c>
      <c r="CS42" s="853">
        <v>0</v>
      </c>
      <c r="CT42" s="854">
        <v>0</v>
      </c>
      <c r="CU42" s="853">
        <v>0</v>
      </c>
      <c r="CV42" s="854">
        <v>0</v>
      </c>
      <c r="CW42" s="853">
        <v>0</v>
      </c>
      <c r="CX42" s="854">
        <v>0</v>
      </c>
      <c r="CY42" s="853">
        <v>0</v>
      </c>
      <c r="CZ42" s="854">
        <v>0</v>
      </c>
      <c r="DA42" s="853">
        <v>0</v>
      </c>
      <c r="DB42" s="854">
        <v>0</v>
      </c>
      <c r="DC42" s="853">
        <v>0</v>
      </c>
      <c r="DD42" s="854">
        <v>0</v>
      </c>
      <c r="DE42" s="853">
        <v>0</v>
      </c>
      <c r="DF42" s="854">
        <v>0</v>
      </c>
      <c r="DG42" s="853">
        <v>0</v>
      </c>
      <c r="DH42" s="854">
        <v>0</v>
      </c>
      <c r="DI42" s="853">
        <v>0</v>
      </c>
      <c r="DJ42" s="854">
        <v>0</v>
      </c>
      <c r="DK42" s="853">
        <v>0</v>
      </c>
      <c r="DL42" s="854">
        <v>0</v>
      </c>
      <c r="DM42" s="853">
        <v>0</v>
      </c>
      <c r="DN42" s="854">
        <v>0</v>
      </c>
      <c r="DO42" s="853">
        <v>0</v>
      </c>
      <c r="DP42" s="854">
        <v>0</v>
      </c>
      <c r="DQ42" s="853">
        <v>0</v>
      </c>
      <c r="DR42" s="1025">
        <v>0</v>
      </c>
      <c r="DS42" s="815"/>
      <c r="DT42" s="1011"/>
      <c r="DU42" s="815"/>
      <c r="DV42" s="1024"/>
      <c r="DW42" s="854"/>
      <c r="DX42" s="853">
        <v>0</v>
      </c>
      <c r="DY42" s="854">
        <v>0</v>
      </c>
      <c r="DZ42" s="853">
        <v>0</v>
      </c>
      <c r="EA42" s="854">
        <v>0</v>
      </c>
      <c r="EB42" s="853">
        <v>0</v>
      </c>
      <c r="EC42" s="854">
        <v>0</v>
      </c>
      <c r="ED42" s="853">
        <v>0</v>
      </c>
      <c r="EE42" s="854">
        <v>0</v>
      </c>
      <c r="EF42" s="853">
        <v>0</v>
      </c>
      <c r="EG42" s="854">
        <v>0</v>
      </c>
      <c r="EH42" s="853">
        <v>0</v>
      </c>
      <c r="EI42" s="854">
        <v>0</v>
      </c>
      <c r="EJ42" s="853">
        <v>0</v>
      </c>
      <c r="EK42" s="854">
        <v>0</v>
      </c>
      <c r="EL42" s="853">
        <v>0</v>
      </c>
      <c r="EM42" s="854">
        <v>0</v>
      </c>
      <c r="EN42" s="853">
        <v>0</v>
      </c>
      <c r="EO42" s="854">
        <v>0</v>
      </c>
      <c r="EP42" s="853">
        <v>0</v>
      </c>
      <c r="EQ42" s="854">
        <v>0</v>
      </c>
      <c r="ER42" s="853">
        <v>0</v>
      </c>
      <c r="ES42" s="854">
        <v>0</v>
      </c>
      <c r="ET42" s="853">
        <v>0</v>
      </c>
      <c r="EU42" s="854">
        <v>0</v>
      </c>
      <c r="EV42" s="853">
        <v>0</v>
      </c>
      <c r="EW42" s="854">
        <v>0</v>
      </c>
      <c r="EX42" s="853">
        <v>0</v>
      </c>
      <c r="EY42" s="854">
        <v>0</v>
      </c>
      <c r="EZ42" s="853">
        <v>0</v>
      </c>
      <c r="FA42" s="854">
        <v>0</v>
      </c>
      <c r="FB42" s="853">
        <v>0</v>
      </c>
      <c r="FC42" s="854">
        <v>0</v>
      </c>
      <c r="FD42" s="853">
        <v>0</v>
      </c>
      <c r="FE42" s="1025">
        <v>0</v>
      </c>
      <c r="FF42" s="815"/>
      <c r="FG42" s="1012"/>
      <c r="FH42" s="815"/>
      <c r="FI42" s="1013"/>
      <c r="FK42" s="1026" t="b">
        <v>1</v>
      </c>
    </row>
    <row r="43" spans="1:167" outlineLevel="1">
      <c r="A43" s="813" t="str">
        <f t="shared" si="0"/>
        <v>36Energy Reinvestment LDC Innovation Fund Pilot Program</v>
      </c>
      <c r="C43" s="842">
        <v>36</v>
      </c>
      <c r="D43" s="1036" t="s">
        <v>1235</v>
      </c>
      <c r="E43" s="1036">
        <v>2015</v>
      </c>
      <c r="G43" s="1020">
        <v>0</v>
      </c>
      <c r="H43" s="865">
        <v>0</v>
      </c>
      <c r="I43" s="864">
        <v>0</v>
      </c>
      <c r="J43" s="865">
        <v>0</v>
      </c>
      <c r="K43" s="864">
        <v>0</v>
      </c>
      <c r="L43" s="865">
        <v>0</v>
      </c>
      <c r="M43" s="864">
        <v>0</v>
      </c>
      <c r="N43" s="865">
        <v>0</v>
      </c>
      <c r="O43" s="864">
        <v>0</v>
      </c>
      <c r="P43" s="865">
        <v>0</v>
      </c>
      <c r="Q43" s="864">
        <v>0</v>
      </c>
      <c r="R43" s="865">
        <v>0</v>
      </c>
      <c r="S43" s="864">
        <v>0</v>
      </c>
      <c r="T43" s="865">
        <v>0</v>
      </c>
      <c r="U43" s="864">
        <v>0</v>
      </c>
      <c r="V43" s="865">
        <v>0</v>
      </c>
      <c r="W43" s="864">
        <v>0</v>
      </c>
      <c r="X43" s="865">
        <v>0</v>
      </c>
      <c r="Y43" s="864">
        <v>0</v>
      </c>
      <c r="Z43" s="865">
        <v>0</v>
      </c>
      <c r="AA43" s="864">
        <v>0</v>
      </c>
      <c r="AB43" s="865">
        <v>0</v>
      </c>
      <c r="AC43" s="864">
        <v>0</v>
      </c>
      <c r="AD43" s="865">
        <v>0</v>
      </c>
      <c r="AE43" s="864">
        <v>0</v>
      </c>
      <c r="AF43" s="865">
        <v>0</v>
      </c>
      <c r="AG43" s="864">
        <v>0</v>
      </c>
      <c r="AH43" s="865">
        <v>0</v>
      </c>
      <c r="AI43" s="864">
        <v>0</v>
      </c>
      <c r="AJ43" s="865">
        <v>0</v>
      </c>
      <c r="AK43" s="864">
        <v>0</v>
      </c>
      <c r="AL43" s="865">
        <v>0</v>
      </c>
      <c r="AM43" s="864">
        <v>0</v>
      </c>
      <c r="AN43" s="865">
        <v>0</v>
      </c>
      <c r="AO43" s="864">
        <v>0</v>
      </c>
      <c r="AP43" s="1021">
        <v>0</v>
      </c>
      <c r="AQ43" s="815"/>
      <c r="AR43" s="998"/>
      <c r="AS43" s="815"/>
      <c r="AT43" s="1020">
        <v>0</v>
      </c>
      <c r="AU43" s="865">
        <v>0</v>
      </c>
      <c r="AV43" s="864">
        <v>0</v>
      </c>
      <c r="AW43" s="865">
        <v>0</v>
      </c>
      <c r="AX43" s="864">
        <v>0</v>
      </c>
      <c r="AY43" s="865">
        <v>0</v>
      </c>
      <c r="AZ43" s="864">
        <v>0</v>
      </c>
      <c r="BA43" s="865">
        <v>0</v>
      </c>
      <c r="BB43" s="864">
        <v>0</v>
      </c>
      <c r="BC43" s="865">
        <v>0</v>
      </c>
      <c r="BD43" s="864">
        <v>0</v>
      </c>
      <c r="BE43" s="865">
        <v>0</v>
      </c>
      <c r="BF43" s="864">
        <v>0</v>
      </c>
      <c r="BG43" s="865">
        <v>0</v>
      </c>
      <c r="BH43" s="864">
        <v>0</v>
      </c>
      <c r="BI43" s="865">
        <v>0</v>
      </c>
      <c r="BJ43" s="864">
        <v>0</v>
      </c>
      <c r="BK43" s="865">
        <v>0</v>
      </c>
      <c r="BL43" s="864">
        <v>0</v>
      </c>
      <c r="BM43" s="865">
        <v>0</v>
      </c>
      <c r="BN43" s="864">
        <v>0</v>
      </c>
      <c r="BO43" s="865">
        <v>0</v>
      </c>
      <c r="BP43" s="864">
        <v>0</v>
      </c>
      <c r="BQ43" s="865">
        <v>0</v>
      </c>
      <c r="BR43" s="864">
        <v>0</v>
      </c>
      <c r="BS43" s="865">
        <v>0</v>
      </c>
      <c r="BT43" s="864">
        <v>0</v>
      </c>
      <c r="BU43" s="865">
        <v>0</v>
      </c>
      <c r="BV43" s="864">
        <v>0</v>
      </c>
      <c r="BW43" s="865">
        <v>0</v>
      </c>
      <c r="BX43" s="864">
        <v>0</v>
      </c>
      <c r="BY43" s="865">
        <v>0</v>
      </c>
      <c r="BZ43" s="864">
        <v>0</v>
      </c>
      <c r="CA43" s="865">
        <v>0</v>
      </c>
      <c r="CB43" s="864">
        <v>0</v>
      </c>
      <c r="CC43" s="1021">
        <v>0</v>
      </c>
      <c r="CD43" s="815"/>
      <c r="CE43" s="1009"/>
      <c r="CF43" s="815"/>
      <c r="CG43" s="1010"/>
      <c r="CH43" s="815"/>
      <c r="CI43" s="1020"/>
      <c r="CJ43" s="865"/>
      <c r="CK43" s="864">
        <v>0</v>
      </c>
      <c r="CL43" s="865">
        <v>0</v>
      </c>
      <c r="CM43" s="864">
        <v>0</v>
      </c>
      <c r="CN43" s="865">
        <v>0</v>
      </c>
      <c r="CO43" s="864">
        <v>0</v>
      </c>
      <c r="CP43" s="865">
        <v>0</v>
      </c>
      <c r="CQ43" s="864">
        <v>0</v>
      </c>
      <c r="CR43" s="865">
        <v>0</v>
      </c>
      <c r="CS43" s="864">
        <v>0</v>
      </c>
      <c r="CT43" s="865">
        <v>0</v>
      </c>
      <c r="CU43" s="864">
        <v>0</v>
      </c>
      <c r="CV43" s="865">
        <v>0</v>
      </c>
      <c r="CW43" s="864">
        <v>0</v>
      </c>
      <c r="CX43" s="865">
        <v>0</v>
      </c>
      <c r="CY43" s="864">
        <v>0</v>
      </c>
      <c r="CZ43" s="865">
        <v>0</v>
      </c>
      <c r="DA43" s="864">
        <v>0</v>
      </c>
      <c r="DB43" s="865">
        <v>0</v>
      </c>
      <c r="DC43" s="864">
        <v>0</v>
      </c>
      <c r="DD43" s="865">
        <v>0</v>
      </c>
      <c r="DE43" s="864">
        <v>0</v>
      </c>
      <c r="DF43" s="865">
        <v>0</v>
      </c>
      <c r="DG43" s="864">
        <v>0</v>
      </c>
      <c r="DH43" s="865">
        <v>0</v>
      </c>
      <c r="DI43" s="864">
        <v>0</v>
      </c>
      <c r="DJ43" s="865">
        <v>0</v>
      </c>
      <c r="DK43" s="864">
        <v>0</v>
      </c>
      <c r="DL43" s="865">
        <v>0</v>
      </c>
      <c r="DM43" s="864">
        <v>0</v>
      </c>
      <c r="DN43" s="865">
        <v>0</v>
      </c>
      <c r="DO43" s="864">
        <v>0</v>
      </c>
      <c r="DP43" s="865">
        <v>0</v>
      </c>
      <c r="DQ43" s="864">
        <v>0</v>
      </c>
      <c r="DR43" s="1021">
        <v>0</v>
      </c>
      <c r="DS43" s="815"/>
      <c r="DT43" s="1011"/>
      <c r="DU43" s="815"/>
      <c r="DV43" s="1020"/>
      <c r="DW43" s="865"/>
      <c r="DX43" s="864">
        <v>0</v>
      </c>
      <c r="DY43" s="865">
        <v>0</v>
      </c>
      <c r="DZ43" s="864">
        <v>0</v>
      </c>
      <c r="EA43" s="865">
        <v>0</v>
      </c>
      <c r="EB43" s="864">
        <v>0</v>
      </c>
      <c r="EC43" s="865">
        <v>0</v>
      </c>
      <c r="ED43" s="864">
        <v>0</v>
      </c>
      <c r="EE43" s="865">
        <v>0</v>
      </c>
      <c r="EF43" s="864">
        <v>0</v>
      </c>
      <c r="EG43" s="865">
        <v>0</v>
      </c>
      <c r="EH43" s="864">
        <v>0</v>
      </c>
      <c r="EI43" s="865">
        <v>0</v>
      </c>
      <c r="EJ43" s="864">
        <v>0</v>
      </c>
      <c r="EK43" s="865">
        <v>0</v>
      </c>
      <c r="EL43" s="864">
        <v>0</v>
      </c>
      <c r="EM43" s="865">
        <v>0</v>
      </c>
      <c r="EN43" s="864">
        <v>0</v>
      </c>
      <c r="EO43" s="865">
        <v>0</v>
      </c>
      <c r="EP43" s="864">
        <v>0</v>
      </c>
      <c r="EQ43" s="865">
        <v>0</v>
      </c>
      <c r="ER43" s="864">
        <v>0</v>
      </c>
      <c r="ES43" s="865">
        <v>0</v>
      </c>
      <c r="ET43" s="864">
        <v>0</v>
      </c>
      <c r="EU43" s="865">
        <v>0</v>
      </c>
      <c r="EV43" s="864">
        <v>0</v>
      </c>
      <c r="EW43" s="865">
        <v>0</v>
      </c>
      <c r="EX43" s="864">
        <v>0</v>
      </c>
      <c r="EY43" s="865">
        <v>0</v>
      </c>
      <c r="EZ43" s="864">
        <v>0</v>
      </c>
      <c r="FA43" s="865">
        <v>0</v>
      </c>
      <c r="FB43" s="864">
        <v>0</v>
      </c>
      <c r="FC43" s="865">
        <v>0</v>
      </c>
      <c r="FD43" s="864">
        <v>0</v>
      </c>
      <c r="FE43" s="1021">
        <v>0</v>
      </c>
      <c r="FF43" s="815"/>
      <c r="FG43" s="1012"/>
      <c r="FH43" s="815"/>
      <c r="FI43" s="1013"/>
      <c r="FK43" s="1022" t="b">
        <v>1</v>
      </c>
    </row>
    <row r="44" spans="1:167" outlineLevel="1">
      <c r="A44" s="813" t="str">
        <f t="shared" si="0"/>
        <v>37Home Energy Assessment &amp; Retrofit LDC Innovation Fund Pilot Program</v>
      </c>
      <c r="C44" s="849">
        <v>37</v>
      </c>
      <c r="D44" s="1035" t="s">
        <v>1236</v>
      </c>
      <c r="E44" s="1035">
        <v>2015</v>
      </c>
      <c r="G44" s="1024">
        <v>0</v>
      </c>
      <c r="H44" s="854">
        <v>0</v>
      </c>
      <c r="I44" s="853">
        <v>0</v>
      </c>
      <c r="J44" s="854">
        <v>0</v>
      </c>
      <c r="K44" s="853">
        <v>0</v>
      </c>
      <c r="L44" s="854">
        <v>0</v>
      </c>
      <c r="M44" s="853">
        <v>0</v>
      </c>
      <c r="N44" s="854">
        <v>0</v>
      </c>
      <c r="O44" s="853">
        <v>0</v>
      </c>
      <c r="P44" s="854">
        <v>0</v>
      </c>
      <c r="Q44" s="853">
        <v>0</v>
      </c>
      <c r="R44" s="854">
        <v>0</v>
      </c>
      <c r="S44" s="853">
        <v>0</v>
      </c>
      <c r="T44" s="854">
        <v>0</v>
      </c>
      <c r="U44" s="853">
        <v>0</v>
      </c>
      <c r="V44" s="854">
        <v>0</v>
      </c>
      <c r="W44" s="853">
        <v>0</v>
      </c>
      <c r="X44" s="854">
        <v>0</v>
      </c>
      <c r="Y44" s="853">
        <v>0</v>
      </c>
      <c r="Z44" s="854">
        <v>0</v>
      </c>
      <c r="AA44" s="853">
        <v>0</v>
      </c>
      <c r="AB44" s="854">
        <v>0</v>
      </c>
      <c r="AC44" s="853">
        <v>0</v>
      </c>
      <c r="AD44" s="854">
        <v>0</v>
      </c>
      <c r="AE44" s="853">
        <v>0</v>
      </c>
      <c r="AF44" s="854">
        <v>0</v>
      </c>
      <c r="AG44" s="853">
        <v>0</v>
      </c>
      <c r="AH44" s="854">
        <v>0</v>
      </c>
      <c r="AI44" s="853">
        <v>0</v>
      </c>
      <c r="AJ44" s="854">
        <v>0</v>
      </c>
      <c r="AK44" s="853">
        <v>0</v>
      </c>
      <c r="AL44" s="854">
        <v>0</v>
      </c>
      <c r="AM44" s="853">
        <v>0</v>
      </c>
      <c r="AN44" s="854">
        <v>0</v>
      </c>
      <c r="AO44" s="853">
        <v>0</v>
      </c>
      <c r="AP44" s="1025">
        <v>0</v>
      </c>
      <c r="AQ44" s="815"/>
      <c r="AR44" s="998"/>
      <c r="AS44" s="815"/>
      <c r="AT44" s="1024">
        <v>0</v>
      </c>
      <c r="AU44" s="854">
        <v>0</v>
      </c>
      <c r="AV44" s="853">
        <v>0</v>
      </c>
      <c r="AW44" s="854">
        <v>0</v>
      </c>
      <c r="AX44" s="853">
        <v>0</v>
      </c>
      <c r="AY44" s="854">
        <v>0</v>
      </c>
      <c r="AZ44" s="853">
        <v>0</v>
      </c>
      <c r="BA44" s="854">
        <v>0</v>
      </c>
      <c r="BB44" s="853">
        <v>0</v>
      </c>
      <c r="BC44" s="854">
        <v>0</v>
      </c>
      <c r="BD44" s="853">
        <v>0</v>
      </c>
      <c r="BE44" s="854">
        <v>0</v>
      </c>
      <c r="BF44" s="853">
        <v>0</v>
      </c>
      <c r="BG44" s="854">
        <v>0</v>
      </c>
      <c r="BH44" s="853">
        <v>0</v>
      </c>
      <c r="BI44" s="854">
        <v>0</v>
      </c>
      <c r="BJ44" s="853">
        <v>0</v>
      </c>
      <c r="BK44" s="854">
        <v>0</v>
      </c>
      <c r="BL44" s="853">
        <v>0</v>
      </c>
      <c r="BM44" s="854">
        <v>0</v>
      </c>
      <c r="BN44" s="853">
        <v>0</v>
      </c>
      <c r="BO44" s="854">
        <v>0</v>
      </c>
      <c r="BP44" s="853">
        <v>0</v>
      </c>
      <c r="BQ44" s="854">
        <v>0</v>
      </c>
      <c r="BR44" s="853">
        <v>0</v>
      </c>
      <c r="BS44" s="854">
        <v>0</v>
      </c>
      <c r="BT44" s="853">
        <v>0</v>
      </c>
      <c r="BU44" s="854">
        <v>0</v>
      </c>
      <c r="BV44" s="853">
        <v>0</v>
      </c>
      <c r="BW44" s="854">
        <v>0</v>
      </c>
      <c r="BX44" s="853">
        <v>0</v>
      </c>
      <c r="BY44" s="854">
        <v>0</v>
      </c>
      <c r="BZ44" s="853">
        <v>0</v>
      </c>
      <c r="CA44" s="854">
        <v>0</v>
      </c>
      <c r="CB44" s="853">
        <v>0</v>
      </c>
      <c r="CC44" s="1025">
        <v>0</v>
      </c>
      <c r="CD44" s="815"/>
      <c r="CE44" s="1009"/>
      <c r="CF44" s="815"/>
      <c r="CG44" s="1010"/>
      <c r="CH44" s="815"/>
      <c r="CI44" s="1024"/>
      <c r="CJ44" s="854"/>
      <c r="CK44" s="853">
        <v>0</v>
      </c>
      <c r="CL44" s="854">
        <v>0</v>
      </c>
      <c r="CM44" s="853">
        <v>0</v>
      </c>
      <c r="CN44" s="854">
        <v>0</v>
      </c>
      <c r="CO44" s="853">
        <v>0</v>
      </c>
      <c r="CP44" s="854">
        <v>0</v>
      </c>
      <c r="CQ44" s="853">
        <v>0</v>
      </c>
      <c r="CR44" s="854">
        <v>0</v>
      </c>
      <c r="CS44" s="853">
        <v>0</v>
      </c>
      <c r="CT44" s="854">
        <v>0</v>
      </c>
      <c r="CU44" s="853">
        <v>0</v>
      </c>
      <c r="CV44" s="854">
        <v>0</v>
      </c>
      <c r="CW44" s="853">
        <v>0</v>
      </c>
      <c r="CX44" s="854">
        <v>0</v>
      </c>
      <c r="CY44" s="853">
        <v>0</v>
      </c>
      <c r="CZ44" s="854">
        <v>0</v>
      </c>
      <c r="DA44" s="853">
        <v>0</v>
      </c>
      <c r="DB44" s="854">
        <v>0</v>
      </c>
      <c r="DC44" s="853">
        <v>0</v>
      </c>
      <c r="DD44" s="854">
        <v>0</v>
      </c>
      <c r="DE44" s="853">
        <v>0</v>
      </c>
      <c r="DF44" s="854">
        <v>0</v>
      </c>
      <c r="DG44" s="853">
        <v>0</v>
      </c>
      <c r="DH44" s="854">
        <v>0</v>
      </c>
      <c r="DI44" s="853">
        <v>0</v>
      </c>
      <c r="DJ44" s="854">
        <v>0</v>
      </c>
      <c r="DK44" s="853">
        <v>0</v>
      </c>
      <c r="DL44" s="854">
        <v>0</v>
      </c>
      <c r="DM44" s="853">
        <v>0</v>
      </c>
      <c r="DN44" s="854">
        <v>0</v>
      </c>
      <c r="DO44" s="853">
        <v>0</v>
      </c>
      <c r="DP44" s="854">
        <v>0</v>
      </c>
      <c r="DQ44" s="853">
        <v>0</v>
      </c>
      <c r="DR44" s="1025">
        <v>0</v>
      </c>
      <c r="DS44" s="815"/>
      <c r="DT44" s="1011"/>
      <c r="DU44" s="815"/>
      <c r="DV44" s="1024"/>
      <c r="DW44" s="854"/>
      <c r="DX44" s="853">
        <v>0</v>
      </c>
      <c r="DY44" s="854">
        <v>0</v>
      </c>
      <c r="DZ44" s="853">
        <v>0</v>
      </c>
      <c r="EA44" s="854">
        <v>0</v>
      </c>
      <c r="EB44" s="853">
        <v>0</v>
      </c>
      <c r="EC44" s="854">
        <v>0</v>
      </c>
      <c r="ED44" s="853">
        <v>0</v>
      </c>
      <c r="EE44" s="854">
        <v>0</v>
      </c>
      <c r="EF44" s="853">
        <v>0</v>
      </c>
      <c r="EG44" s="854">
        <v>0</v>
      </c>
      <c r="EH44" s="853">
        <v>0</v>
      </c>
      <c r="EI44" s="854">
        <v>0</v>
      </c>
      <c r="EJ44" s="853">
        <v>0</v>
      </c>
      <c r="EK44" s="854">
        <v>0</v>
      </c>
      <c r="EL44" s="853">
        <v>0</v>
      </c>
      <c r="EM44" s="854">
        <v>0</v>
      </c>
      <c r="EN44" s="853">
        <v>0</v>
      </c>
      <c r="EO44" s="854">
        <v>0</v>
      </c>
      <c r="EP44" s="853">
        <v>0</v>
      </c>
      <c r="EQ44" s="854">
        <v>0</v>
      </c>
      <c r="ER44" s="853">
        <v>0</v>
      </c>
      <c r="ES44" s="854">
        <v>0</v>
      </c>
      <c r="ET44" s="853">
        <v>0</v>
      </c>
      <c r="EU44" s="854">
        <v>0</v>
      </c>
      <c r="EV44" s="853">
        <v>0</v>
      </c>
      <c r="EW44" s="854">
        <v>0</v>
      </c>
      <c r="EX44" s="853">
        <v>0</v>
      </c>
      <c r="EY44" s="854">
        <v>0</v>
      </c>
      <c r="EZ44" s="853">
        <v>0</v>
      </c>
      <c r="FA44" s="854">
        <v>0</v>
      </c>
      <c r="FB44" s="853">
        <v>0</v>
      </c>
      <c r="FC44" s="854">
        <v>0</v>
      </c>
      <c r="FD44" s="853">
        <v>0</v>
      </c>
      <c r="FE44" s="1025">
        <v>0</v>
      </c>
      <c r="FF44" s="815"/>
      <c r="FG44" s="1012"/>
      <c r="FH44" s="815"/>
      <c r="FI44" s="1013"/>
      <c r="FK44" s="1026" t="b">
        <v>1</v>
      </c>
    </row>
    <row r="45" spans="1:167" outlineLevel="1">
      <c r="A45" s="813" t="str">
        <f t="shared" si="0"/>
        <v>38Hotel/Motel LDC Innovation Fund Pilot Program</v>
      </c>
      <c r="C45" s="842">
        <v>38</v>
      </c>
      <c r="D45" s="1036" t="s">
        <v>1237</v>
      </c>
      <c r="E45" s="1036">
        <v>2015</v>
      </c>
      <c r="G45" s="1020">
        <v>0</v>
      </c>
      <c r="H45" s="865">
        <v>0</v>
      </c>
      <c r="I45" s="864">
        <v>0</v>
      </c>
      <c r="J45" s="865">
        <v>0</v>
      </c>
      <c r="K45" s="864">
        <v>0</v>
      </c>
      <c r="L45" s="865">
        <v>0</v>
      </c>
      <c r="M45" s="864">
        <v>0</v>
      </c>
      <c r="N45" s="865">
        <v>0</v>
      </c>
      <c r="O45" s="864">
        <v>0</v>
      </c>
      <c r="P45" s="865">
        <v>0</v>
      </c>
      <c r="Q45" s="864">
        <v>0</v>
      </c>
      <c r="R45" s="865">
        <v>0</v>
      </c>
      <c r="S45" s="864">
        <v>0</v>
      </c>
      <c r="T45" s="865">
        <v>0</v>
      </c>
      <c r="U45" s="864">
        <v>0</v>
      </c>
      <c r="V45" s="865">
        <v>0</v>
      </c>
      <c r="W45" s="864">
        <v>0</v>
      </c>
      <c r="X45" s="865">
        <v>0</v>
      </c>
      <c r="Y45" s="864">
        <v>0</v>
      </c>
      <c r="Z45" s="865">
        <v>0</v>
      </c>
      <c r="AA45" s="864">
        <v>0</v>
      </c>
      <c r="AB45" s="865">
        <v>0</v>
      </c>
      <c r="AC45" s="864">
        <v>0</v>
      </c>
      <c r="AD45" s="865">
        <v>0</v>
      </c>
      <c r="AE45" s="864">
        <v>0</v>
      </c>
      <c r="AF45" s="865">
        <v>0</v>
      </c>
      <c r="AG45" s="864">
        <v>0</v>
      </c>
      <c r="AH45" s="865">
        <v>0</v>
      </c>
      <c r="AI45" s="864">
        <v>0</v>
      </c>
      <c r="AJ45" s="865">
        <v>0</v>
      </c>
      <c r="AK45" s="864">
        <v>0</v>
      </c>
      <c r="AL45" s="865">
        <v>0</v>
      </c>
      <c r="AM45" s="864">
        <v>0</v>
      </c>
      <c r="AN45" s="865">
        <v>0</v>
      </c>
      <c r="AO45" s="864">
        <v>0</v>
      </c>
      <c r="AP45" s="1021">
        <v>0</v>
      </c>
      <c r="AQ45" s="815"/>
      <c r="AR45" s="998"/>
      <c r="AS45" s="815"/>
      <c r="AT45" s="1020">
        <v>0</v>
      </c>
      <c r="AU45" s="865">
        <v>0</v>
      </c>
      <c r="AV45" s="864">
        <v>0</v>
      </c>
      <c r="AW45" s="865">
        <v>0</v>
      </c>
      <c r="AX45" s="864">
        <v>0</v>
      </c>
      <c r="AY45" s="865">
        <v>0</v>
      </c>
      <c r="AZ45" s="864">
        <v>0</v>
      </c>
      <c r="BA45" s="865">
        <v>0</v>
      </c>
      <c r="BB45" s="864">
        <v>0</v>
      </c>
      <c r="BC45" s="865">
        <v>0</v>
      </c>
      <c r="BD45" s="864">
        <v>0</v>
      </c>
      <c r="BE45" s="865">
        <v>0</v>
      </c>
      <c r="BF45" s="864">
        <v>0</v>
      </c>
      <c r="BG45" s="865">
        <v>0</v>
      </c>
      <c r="BH45" s="864">
        <v>0</v>
      </c>
      <c r="BI45" s="865">
        <v>0</v>
      </c>
      <c r="BJ45" s="864">
        <v>0</v>
      </c>
      <c r="BK45" s="865">
        <v>0</v>
      </c>
      <c r="BL45" s="864">
        <v>0</v>
      </c>
      <c r="BM45" s="865">
        <v>0</v>
      </c>
      <c r="BN45" s="864">
        <v>0</v>
      </c>
      <c r="BO45" s="865">
        <v>0</v>
      </c>
      <c r="BP45" s="864">
        <v>0</v>
      </c>
      <c r="BQ45" s="865">
        <v>0</v>
      </c>
      <c r="BR45" s="864">
        <v>0</v>
      </c>
      <c r="BS45" s="865">
        <v>0</v>
      </c>
      <c r="BT45" s="864">
        <v>0</v>
      </c>
      <c r="BU45" s="865">
        <v>0</v>
      </c>
      <c r="BV45" s="864">
        <v>0</v>
      </c>
      <c r="BW45" s="865">
        <v>0</v>
      </c>
      <c r="BX45" s="864">
        <v>0</v>
      </c>
      <c r="BY45" s="865">
        <v>0</v>
      </c>
      <c r="BZ45" s="864">
        <v>0</v>
      </c>
      <c r="CA45" s="865">
        <v>0</v>
      </c>
      <c r="CB45" s="864">
        <v>0</v>
      </c>
      <c r="CC45" s="1021">
        <v>0</v>
      </c>
      <c r="CD45" s="815"/>
      <c r="CE45" s="1009"/>
      <c r="CF45" s="815"/>
      <c r="CG45" s="1010"/>
      <c r="CH45" s="815"/>
      <c r="CI45" s="1020"/>
      <c r="CJ45" s="865"/>
      <c r="CK45" s="864">
        <v>0</v>
      </c>
      <c r="CL45" s="865">
        <v>0</v>
      </c>
      <c r="CM45" s="864">
        <v>0</v>
      </c>
      <c r="CN45" s="865">
        <v>0</v>
      </c>
      <c r="CO45" s="864">
        <v>0</v>
      </c>
      <c r="CP45" s="865">
        <v>0</v>
      </c>
      <c r="CQ45" s="864">
        <v>0</v>
      </c>
      <c r="CR45" s="865">
        <v>0</v>
      </c>
      <c r="CS45" s="864">
        <v>0</v>
      </c>
      <c r="CT45" s="865">
        <v>0</v>
      </c>
      <c r="CU45" s="864">
        <v>0</v>
      </c>
      <c r="CV45" s="865">
        <v>0</v>
      </c>
      <c r="CW45" s="864">
        <v>0</v>
      </c>
      <c r="CX45" s="865">
        <v>0</v>
      </c>
      <c r="CY45" s="864">
        <v>0</v>
      </c>
      <c r="CZ45" s="865">
        <v>0</v>
      </c>
      <c r="DA45" s="864">
        <v>0</v>
      </c>
      <c r="DB45" s="865">
        <v>0</v>
      </c>
      <c r="DC45" s="864">
        <v>0</v>
      </c>
      <c r="DD45" s="865">
        <v>0</v>
      </c>
      <c r="DE45" s="864">
        <v>0</v>
      </c>
      <c r="DF45" s="865">
        <v>0</v>
      </c>
      <c r="DG45" s="864">
        <v>0</v>
      </c>
      <c r="DH45" s="865">
        <v>0</v>
      </c>
      <c r="DI45" s="864">
        <v>0</v>
      </c>
      <c r="DJ45" s="865">
        <v>0</v>
      </c>
      <c r="DK45" s="864">
        <v>0</v>
      </c>
      <c r="DL45" s="865">
        <v>0</v>
      </c>
      <c r="DM45" s="864">
        <v>0</v>
      </c>
      <c r="DN45" s="865">
        <v>0</v>
      </c>
      <c r="DO45" s="864">
        <v>0</v>
      </c>
      <c r="DP45" s="865">
        <v>0</v>
      </c>
      <c r="DQ45" s="864">
        <v>0</v>
      </c>
      <c r="DR45" s="1021">
        <v>0</v>
      </c>
      <c r="DS45" s="815"/>
      <c r="DT45" s="1011"/>
      <c r="DU45" s="815"/>
      <c r="DV45" s="1020"/>
      <c r="DW45" s="865"/>
      <c r="DX45" s="864">
        <v>0</v>
      </c>
      <c r="DY45" s="865">
        <v>0</v>
      </c>
      <c r="DZ45" s="864">
        <v>0</v>
      </c>
      <c r="EA45" s="865">
        <v>0</v>
      </c>
      <c r="EB45" s="864">
        <v>0</v>
      </c>
      <c r="EC45" s="865">
        <v>0</v>
      </c>
      <c r="ED45" s="864">
        <v>0</v>
      </c>
      <c r="EE45" s="865">
        <v>0</v>
      </c>
      <c r="EF45" s="864">
        <v>0</v>
      </c>
      <c r="EG45" s="865">
        <v>0</v>
      </c>
      <c r="EH45" s="864">
        <v>0</v>
      </c>
      <c r="EI45" s="865">
        <v>0</v>
      </c>
      <c r="EJ45" s="864">
        <v>0</v>
      </c>
      <c r="EK45" s="865">
        <v>0</v>
      </c>
      <c r="EL45" s="864">
        <v>0</v>
      </c>
      <c r="EM45" s="865">
        <v>0</v>
      </c>
      <c r="EN45" s="864">
        <v>0</v>
      </c>
      <c r="EO45" s="865">
        <v>0</v>
      </c>
      <c r="EP45" s="864">
        <v>0</v>
      </c>
      <c r="EQ45" s="865">
        <v>0</v>
      </c>
      <c r="ER45" s="864">
        <v>0</v>
      </c>
      <c r="ES45" s="865">
        <v>0</v>
      </c>
      <c r="ET45" s="864">
        <v>0</v>
      </c>
      <c r="EU45" s="865">
        <v>0</v>
      </c>
      <c r="EV45" s="864">
        <v>0</v>
      </c>
      <c r="EW45" s="865">
        <v>0</v>
      </c>
      <c r="EX45" s="864">
        <v>0</v>
      </c>
      <c r="EY45" s="865">
        <v>0</v>
      </c>
      <c r="EZ45" s="864">
        <v>0</v>
      </c>
      <c r="FA45" s="865">
        <v>0</v>
      </c>
      <c r="FB45" s="864">
        <v>0</v>
      </c>
      <c r="FC45" s="865">
        <v>0</v>
      </c>
      <c r="FD45" s="864">
        <v>0</v>
      </c>
      <c r="FE45" s="1021">
        <v>0</v>
      </c>
      <c r="FF45" s="815"/>
      <c r="FG45" s="1012"/>
      <c r="FH45" s="815"/>
      <c r="FI45" s="1013"/>
      <c r="FK45" s="1022" t="b">
        <v>1</v>
      </c>
    </row>
    <row r="46" spans="1:167" outlineLevel="1">
      <c r="A46" s="813" t="str">
        <f t="shared" si="0"/>
        <v>39Intelligent Air Technology LDC Innovation Fund Pilot Program</v>
      </c>
      <c r="C46" s="849">
        <v>39</v>
      </c>
      <c r="D46" s="1035" t="s">
        <v>1238</v>
      </c>
      <c r="E46" s="1035">
        <v>2015</v>
      </c>
      <c r="G46" s="1024">
        <v>0</v>
      </c>
      <c r="H46" s="854">
        <v>0</v>
      </c>
      <c r="I46" s="853">
        <v>0</v>
      </c>
      <c r="J46" s="854">
        <v>0</v>
      </c>
      <c r="K46" s="853">
        <v>0</v>
      </c>
      <c r="L46" s="854">
        <v>0</v>
      </c>
      <c r="M46" s="853">
        <v>0</v>
      </c>
      <c r="N46" s="854">
        <v>0</v>
      </c>
      <c r="O46" s="853">
        <v>0</v>
      </c>
      <c r="P46" s="854">
        <v>0</v>
      </c>
      <c r="Q46" s="853">
        <v>0</v>
      </c>
      <c r="R46" s="854">
        <v>0</v>
      </c>
      <c r="S46" s="853">
        <v>0</v>
      </c>
      <c r="T46" s="854">
        <v>0</v>
      </c>
      <c r="U46" s="853">
        <v>0</v>
      </c>
      <c r="V46" s="854">
        <v>0</v>
      </c>
      <c r="W46" s="853">
        <v>0</v>
      </c>
      <c r="X46" s="854">
        <v>0</v>
      </c>
      <c r="Y46" s="853">
        <v>0</v>
      </c>
      <c r="Z46" s="854">
        <v>0</v>
      </c>
      <c r="AA46" s="853">
        <v>0</v>
      </c>
      <c r="AB46" s="854">
        <v>0</v>
      </c>
      <c r="AC46" s="853">
        <v>0</v>
      </c>
      <c r="AD46" s="854">
        <v>0</v>
      </c>
      <c r="AE46" s="853">
        <v>0</v>
      </c>
      <c r="AF46" s="854">
        <v>0</v>
      </c>
      <c r="AG46" s="853">
        <v>0</v>
      </c>
      <c r="AH46" s="854">
        <v>0</v>
      </c>
      <c r="AI46" s="853">
        <v>0</v>
      </c>
      <c r="AJ46" s="854">
        <v>0</v>
      </c>
      <c r="AK46" s="853">
        <v>0</v>
      </c>
      <c r="AL46" s="854">
        <v>0</v>
      </c>
      <c r="AM46" s="853">
        <v>0</v>
      </c>
      <c r="AN46" s="854">
        <v>0</v>
      </c>
      <c r="AO46" s="853">
        <v>0</v>
      </c>
      <c r="AP46" s="1025">
        <v>0</v>
      </c>
      <c r="AQ46" s="815"/>
      <c r="AR46" s="998"/>
      <c r="AS46" s="815"/>
      <c r="AT46" s="1024">
        <v>0</v>
      </c>
      <c r="AU46" s="854">
        <v>0</v>
      </c>
      <c r="AV46" s="853">
        <v>0</v>
      </c>
      <c r="AW46" s="854">
        <v>0</v>
      </c>
      <c r="AX46" s="853">
        <v>0</v>
      </c>
      <c r="AY46" s="854">
        <v>0</v>
      </c>
      <c r="AZ46" s="853">
        <v>0</v>
      </c>
      <c r="BA46" s="854">
        <v>0</v>
      </c>
      <c r="BB46" s="853">
        <v>0</v>
      </c>
      <c r="BC46" s="854">
        <v>0</v>
      </c>
      <c r="BD46" s="853">
        <v>0</v>
      </c>
      <c r="BE46" s="854">
        <v>0</v>
      </c>
      <c r="BF46" s="853">
        <v>0</v>
      </c>
      <c r="BG46" s="854">
        <v>0</v>
      </c>
      <c r="BH46" s="853">
        <v>0</v>
      </c>
      <c r="BI46" s="854">
        <v>0</v>
      </c>
      <c r="BJ46" s="853">
        <v>0</v>
      </c>
      <c r="BK46" s="854">
        <v>0</v>
      </c>
      <c r="BL46" s="853">
        <v>0</v>
      </c>
      <c r="BM46" s="854">
        <v>0</v>
      </c>
      <c r="BN46" s="853">
        <v>0</v>
      </c>
      <c r="BO46" s="854">
        <v>0</v>
      </c>
      <c r="BP46" s="853">
        <v>0</v>
      </c>
      <c r="BQ46" s="854">
        <v>0</v>
      </c>
      <c r="BR46" s="853">
        <v>0</v>
      </c>
      <c r="BS46" s="854">
        <v>0</v>
      </c>
      <c r="BT46" s="853">
        <v>0</v>
      </c>
      <c r="BU46" s="854">
        <v>0</v>
      </c>
      <c r="BV46" s="853">
        <v>0</v>
      </c>
      <c r="BW46" s="854">
        <v>0</v>
      </c>
      <c r="BX46" s="853">
        <v>0</v>
      </c>
      <c r="BY46" s="854">
        <v>0</v>
      </c>
      <c r="BZ46" s="853">
        <v>0</v>
      </c>
      <c r="CA46" s="854">
        <v>0</v>
      </c>
      <c r="CB46" s="853">
        <v>0</v>
      </c>
      <c r="CC46" s="1025">
        <v>0</v>
      </c>
      <c r="CD46" s="815"/>
      <c r="CE46" s="1009"/>
      <c r="CF46" s="815"/>
      <c r="CG46" s="1010"/>
      <c r="CH46" s="815"/>
      <c r="CI46" s="1024"/>
      <c r="CJ46" s="854"/>
      <c r="CK46" s="853">
        <v>0</v>
      </c>
      <c r="CL46" s="854">
        <v>0</v>
      </c>
      <c r="CM46" s="853">
        <v>0</v>
      </c>
      <c r="CN46" s="854">
        <v>0</v>
      </c>
      <c r="CO46" s="853">
        <v>0</v>
      </c>
      <c r="CP46" s="854">
        <v>0</v>
      </c>
      <c r="CQ46" s="853">
        <v>0</v>
      </c>
      <c r="CR46" s="854">
        <v>0</v>
      </c>
      <c r="CS46" s="853">
        <v>0</v>
      </c>
      <c r="CT46" s="854">
        <v>0</v>
      </c>
      <c r="CU46" s="853">
        <v>0</v>
      </c>
      <c r="CV46" s="854">
        <v>0</v>
      </c>
      <c r="CW46" s="853">
        <v>0</v>
      </c>
      <c r="CX46" s="854">
        <v>0</v>
      </c>
      <c r="CY46" s="853">
        <v>0</v>
      </c>
      <c r="CZ46" s="854">
        <v>0</v>
      </c>
      <c r="DA46" s="853">
        <v>0</v>
      </c>
      <c r="DB46" s="854">
        <v>0</v>
      </c>
      <c r="DC46" s="853">
        <v>0</v>
      </c>
      <c r="DD46" s="854">
        <v>0</v>
      </c>
      <c r="DE46" s="853">
        <v>0</v>
      </c>
      <c r="DF46" s="854">
        <v>0</v>
      </c>
      <c r="DG46" s="853">
        <v>0</v>
      </c>
      <c r="DH46" s="854">
        <v>0</v>
      </c>
      <c r="DI46" s="853">
        <v>0</v>
      </c>
      <c r="DJ46" s="854">
        <v>0</v>
      </c>
      <c r="DK46" s="853">
        <v>0</v>
      </c>
      <c r="DL46" s="854">
        <v>0</v>
      </c>
      <c r="DM46" s="853">
        <v>0</v>
      </c>
      <c r="DN46" s="854">
        <v>0</v>
      </c>
      <c r="DO46" s="853">
        <v>0</v>
      </c>
      <c r="DP46" s="854">
        <v>0</v>
      </c>
      <c r="DQ46" s="853">
        <v>0</v>
      </c>
      <c r="DR46" s="1025">
        <v>0</v>
      </c>
      <c r="DS46" s="815"/>
      <c r="DT46" s="1011"/>
      <c r="DU46" s="815"/>
      <c r="DV46" s="1024"/>
      <c r="DW46" s="854"/>
      <c r="DX46" s="853">
        <v>0</v>
      </c>
      <c r="DY46" s="854">
        <v>0</v>
      </c>
      <c r="DZ46" s="853">
        <v>0</v>
      </c>
      <c r="EA46" s="854">
        <v>0</v>
      </c>
      <c r="EB46" s="853">
        <v>0</v>
      </c>
      <c r="EC46" s="854">
        <v>0</v>
      </c>
      <c r="ED46" s="853">
        <v>0</v>
      </c>
      <c r="EE46" s="854">
        <v>0</v>
      </c>
      <c r="EF46" s="853">
        <v>0</v>
      </c>
      <c r="EG46" s="854">
        <v>0</v>
      </c>
      <c r="EH46" s="853">
        <v>0</v>
      </c>
      <c r="EI46" s="854">
        <v>0</v>
      </c>
      <c r="EJ46" s="853">
        <v>0</v>
      </c>
      <c r="EK46" s="854">
        <v>0</v>
      </c>
      <c r="EL46" s="853">
        <v>0</v>
      </c>
      <c r="EM46" s="854">
        <v>0</v>
      </c>
      <c r="EN46" s="853">
        <v>0</v>
      </c>
      <c r="EO46" s="854">
        <v>0</v>
      </c>
      <c r="EP46" s="853">
        <v>0</v>
      </c>
      <c r="EQ46" s="854">
        <v>0</v>
      </c>
      <c r="ER46" s="853">
        <v>0</v>
      </c>
      <c r="ES46" s="854">
        <v>0</v>
      </c>
      <c r="ET46" s="853">
        <v>0</v>
      </c>
      <c r="EU46" s="854">
        <v>0</v>
      </c>
      <c r="EV46" s="853">
        <v>0</v>
      </c>
      <c r="EW46" s="854">
        <v>0</v>
      </c>
      <c r="EX46" s="853">
        <v>0</v>
      </c>
      <c r="EY46" s="854">
        <v>0</v>
      </c>
      <c r="EZ46" s="853">
        <v>0</v>
      </c>
      <c r="FA46" s="854">
        <v>0</v>
      </c>
      <c r="FB46" s="853">
        <v>0</v>
      </c>
      <c r="FC46" s="854">
        <v>0</v>
      </c>
      <c r="FD46" s="853">
        <v>0</v>
      </c>
      <c r="FE46" s="1025">
        <v>0</v>
      </c>
      <c r="FF46" s="815"/>
      <c r="FG46" s="1012"/>
      <c r="FH46" s="815"/>
      <c r="FI46" s="1013"/>
      <c r="FK46" s="1026" t="b">
        <v>1</v>
      </c>
    </row>
    <row r="47" spans="1:167" outlineLevel="1">
      <c r="A47" s="813" t="str">
        <f t="shared" si="0"/>
        <v>40OPsaver LDC Innovation Fund Pilot Program</v>
      </c>
      <c r="C47" s="842">
        <v>40</v>
      </c>
      <c r="D47" s="1036" t="s">
        <v>1239</v>
      </c>
      <c r="E47" s="1036">
        <v>2015</v>
      </c>
      <c r="G47" s="1020">
        <v>0</v>
      </c>
      <c r="H47" s="865">
        <v>0</v>
      </c>
      <c r="I47" s="864">
        <v>0</v>
      </c>
      <c r="J47" s="865">
        <v>0</v>
      </c>
      <c r="K47" s="864">
        <v>0</v>
      </c>
      <c r="L47" s="865">
        <v>0</v>
      </c>
      <c r="M47" s="864">
        <v>0</v>
      </c>
      <c r="N47" s="865">
        <v>0</v>
      </c>
      <c r="O47" s="864">
        <v>0</v>
      </c>
      <c r="P47" s="865">
        <v>0</v>
      </c>
      <c r="Q47" s="864">
        <v>0</v>
      </c>
      <c r="R47" s="865">
        <v>0</v>
      </c>
      <c r="S47" s="864">
        <v>0</v>
      </c>
      <c r="T47" s="865">
        <v>0</v>
      </c>
      <c r="U47" s="864">
        <v>0</v>
      </c>
      <c r="V47" s="865">
        <v>0</v>
      </c>
      <c r="W47" s="864">
        <v>0</v>
      </c>
      <c r="X47" s="865">
        <v>0</v>
      </c>
      <c r="Y47" s="864">
        <v>0</v>
      </c>
      <c r="Z47" s="865">
        <v>0</v>
      </c>
      <c r="AA47" s="864">
        <v>0</v>
      </c>
      <c r="AB47" s="865">
        <v>0</v>
      </c>
      <c r="AC47" s="864">
        <v>0</v>
      </c>
      <c r="AD47" s="865">
        <v>0</v>
      </c>
      <c r="AE47" s="864">
        <v>0</v>
      </c>
      <c r="AF47" s="865">
        <v>0</v>
      </c>
      <c r="AG47" s="864">
        <v>0</v>
      </c>
      <c r="AH47" s="865">
        <v>0</v>
      </c>
      <c r="AI47" s="864">
        <v>0</v>
      </c>
      <c r="AJ47" s="865">
        <v>0</v>
      </c>
      <c r="AK47" s="864">
        <v>0</v>
      </c>
      <c r="AL47" s="865">
        <v>0</v>
      </c>
      <c r="AM47" s="864">
        <v>0</v>
      </c>
      <c r="AN47" s="865">
        <v>0</v>
      </c>
      <c r="AO47" s="864">
        <v>0</v>
      </c>
      <c r="AP47" s="1021">
        <v>0</v>
      </c>
      <c r="AQ47" s="815"/>
      <c r="AR47" s="998"/>
      <c r="AS47" s="815"/>
      <c r="AT47" s="1020">
        <v>0</v>
      </c>
      <c r="AU47" s="865">
        <v>0</v>
      </c>
      <c r="AV47" s="864">
        <v>0</v>
      </c>
      <c r="AW47" s="865">
        <v>0</v>
      </c>
      <c r="AX47" s="864">
        <v>0</v>
      </c>
      <c r="AY47" s="865">
        <v>0</v>
      </c>
      <c r="AZ47" s="864">
        <v>0</v>
      </c>
      <c r="BA47" s="865">
        <v>0</v>
      </c>
      <c r="BB47" s="864">
        <v>0</v>
      </c>
      <c r="BC47" s="865">
        <v>0</v>
      </c>
      <c r="BD47" s="864">
        <v>0</v>
      </c>
      <c r="BE47" s="865">
        <v>0</v>
      </c>
      <c r="BF47" s="864">
        <v>0</v>
      </c>
      <c r="BG47" s="865">
        <v>0</v>
      </c>
      <c r="BH47" s="864">
        <v>0</v>
      </c>
      <c r="BI47" s="865">
        <v>0</v>
      </c>
      <c r="BJ47" s="864">
        <v>0</v>
      </c>
      <c r="BK47" s="865">
        <v>0</v>
      </c>
      <c r="BL47" s="864">
        <v>0</v>
      </c>
      <c r="BM47" s="865">
        <v>0</v>
      </c>
      <c r="BN47" s="864">
        <v>0</v>
      </c>
      <c r="BO47" s="865">
        <v>0</v>
      </c>
      <c r="BP47" s="864">
        <v>0</v>
      </c>
      <c r="BQ47" s="865">
        <v>0</v>
      </c>
      <c r="BR47" s="864">
        <v>0</v>
      </c>
      <c r="BS47" s="865">
        <v>0</v>
      </c>
      <c r="BT47" s="864">
        <v>0</v>
      </c>
      <c r="BU47" s="865">
        <v>0</v>
      </c>
      <c r="BV47" s="864">
        <v>0</v>
      </c>
      <c r="BW47" s="865">
        <v>0</v>
      </c>
      <c r="BX47" s="864">
        <v>0</v>
      </c>
      <c r="BY47" s="865">
        <v>0</v>
      </c>
      <c r="BZ47" s="864">
        <v>0</v>
      </c>
      <c r="CA47" s="865">
        <v>0</v>
      </c>
      <c r="CB47" s="864">
        <v>0</v>
      </c>
      <c r="CC47" s="1021">
        <v>0</v>
      </c>
      <c r="CD47" s="815"/>
      <c r="CE47" s="1009"/>
      <c r="CF47" s="815"/>
      <c r="CG47" s="1010"/>
      <c r="CH47" s="815"/>
      <c r="CI47" s="1020"/>
      <c r="CJ47" s="865"/>
      <c r="CK47" s="864">
        <v>0</v>
      </c>
      <c r="CL47" s="865">
        <v>0</v>
      </c>
      <c r="CM47" s="864">
        <v>0</v>
      </c>
      <c r="CN47" s="865">
        <v>0</v>
      </c>
      <c r="CO47" s="864">
        <v>0</v>
      </c>
      <c r="CP47" s="865">
        <v>0</v>
      </c>
      <c r="CQ47" s="864">
        <v>0</v>
      </c>
      <c r="CR47" s="865">
        <v>0</v>
      </c>
      <c r="CS47" s="864">
        <v>0</v>
      </c>
      <c r="CT47" s="865">
        <v>0</v>
      </c>
      <c r="CU47" s="864">
        <v>0</v>
      </c>
      <c r="CV47" s="865">
        <v>0</v>
      </c>
      <c r="CW47" s="864">
        <v>0</v>
      </c>
      <c r="CX47" s="865">
        <v>0</v>
      </c>
      <c r="CY47" s="864">
        <v>0</v>
      </c>
      <c r="CZ47" s="865">
        <v>0</v>
      </c>
      <c r="DA47" s="864">
        <v>0</v>
      </c>
      <c r="DB47" s="865">
        <v>0</v>
      </c>
      <c r="DC47" s="864">
        <v>0</v>
      </c>
      <c r="DD47" s="865">
        <v>0</v>
      </c>
      <c r="DE47" s="864">
        <v>0</v>
      </c>
      <c r="DF47" s="865">
        <v>0</v>
      </c>
      <c r="DG47" s="864">
        <v>0</v>
      </c>
      <c r="DH47" s="865">
        <v>0</v>
      </c>
      <c r="DI47" s="864">
        <v>0</v>
      </c>
      <c r="DJ47" s="865">
        <v>0</v>
      </c>
      <c r="DK47" s="864">
        <v>0</v>
      </c>
      <c r="DL47" s="865">
        <v>0</v>
      </c>
      <c r="DM47" s="864">
        <v>0</v>
      </c>
      <c r="DN47" s="865">
        <v>0</v>
      </c>
      <c r="DO47" s="864">
        <v>0</v>
      </c>
      <c r="DP47" s="865">
        <v>0</v>
      </c>
      <c r="DQ47" s="864">
        <v>0</v>
      </c>
      <c r="DR47" s="1021">
        <v>0</v>
      </c>
      <c r="DS47" s="815"/>
      <c r="DT47" s="1011"/>
      <c r="DU47" s="815"/>
      <c r="DV47" s="1020"/>
      <c r="DW47" s="865"/>
      <c r="DX47" s="864">
        <v>0</v>
      </c>
      <c r="DY47" s="865">
        <v>0</v>
      </c>
      <c r="DZ47" s="864">
        <v>0</v>
      </c>
      <c r="EA47" s="865">
        <v>0</v>
      </c>
      <c r="EB47" s="864">
        <v>0</v>
      </c>
      <c r="EC47" s="865">
        <v>0</v>
      </c>
      <c r="ED47" s="864">
        <v>0</v>
      </c>
      <c r="EE47" s="865">
        <v>0</v>
      </c>
      <c r="EF47" s="864">
        <v>0</v>
      </c>
      <c r="EG47" s="865">
        <v>0</v>
      </c>
      <c r="EH47" s="864">
        <v>0</v>
      </c>
      <c r="EI47" s="865">
        <v>0</v>
      </c>
      <c r="EJ47" s="864">
        <v>0</v>
      </c>
      <c r="EK47" s="865">
        <v>0</v>
      </c>
      <c r="EL47" s="864">
        <v>0</v>
      </c>
      <c r="EM47" s="865">
        <v>0</v>
      </c>
      <c r="EN47" s="864">
        <v>0</v>
      </c>
      <c r="EO47" s="865">
        <v>0</v>
      </c>
      <c r="EP47" s="864">
        <v>0</v>
      </c>
      <c r="EQ47" s="865">
        <v>0</v>
      </c>
      <c r="ER47" s="864">
        <v>0</v>
      </c>
      <c r="ES47" s="865">
        <v>0</v>
      </c>
      <c r="ET47" s="864">
        <v>0</v>
      </c>
      <c r="EU47" s="865">
        <v>0</v>
      </c>
      <c r="EV47" s="864">
        <v>0</v>
      </c>
      <c r="EW47" s="865">
        <v>0</v>
      </c>
      <c r="EX47" s="864">
        <v>0</v>
      </c>
      <c r="EY47" s="865">
        <v>0</v>
      </c>
      <c r="EZ47" s="864">
        <v>0</v>
      </c>
      <c r="FA47" s="865">
        <v>0</v>
      </c>
      <c r="FB47" s="864">
        <v>0</v>
      </c>
      <c r="FC47" s="865">
        <v>0</v>
      </c>
      <c r="FD47" s="864">
        <v>0</v>
      </c>
      <c r="FE47" s="1021">
        <v>0</v>
      </c>
      <c r="FF47" s="815"/>
      <c r="FG47" s="1012"/>
      <c r="FH47" s="815"/>
      <c r="FI47" s="1013"/>
      <c r="FK47" s="1022" t="b">
        <v>1</v>
      </c>
    </row>
    <row r="48" spans="1:167" outlineLevel="1">
      <c r="A48" s="813" t="str">
        <f t="shared" si="0"/>
        <v>41PUMPsaver LDC Innovation Fund Pilot Program</v>
      </c>
      <c r="C48" s="849">
        <v>41</v>
      </c>
      <c r="D48" s="1035" t="s">
        <v>1240</v>
      </c>
      <c r="E48" s="1035">
        <v>2015</v>
      </c>
      <c r="G48" s="1024">
        <v>0</v>
      </c>
      <c r="H48" s="854">
        <v>0</v>
      </c>
      <c r="I48" s="853">
        <v>0</v>
      </c>
      <c r="J48" s="854">
        <v>0</v>
      </c>
      <c r="K48" s="853">
        <v>0</v>
      </c>
      <c r="L48" s="854">
        <v>0</v>
      </c>
      <c r="M48" s="853">
        <v>0</v>
      </c>
      <c r="N48" s="854">
        <v>0</v>
      </c>
      <c r="O48" s="853">
        <v>0</v>
      </c>
      <c r="P48" s="854">
        <v>0</v>
      </c>
      <c r="Q48" s="853">
        <v>0</v>
      </c>
      <c r="R48" s="854">
        <v>0</v>
      </c>
      <c r="S48" s="853">
        <v>0</v>
      </c>
      <c r="T48" s="854">
        <v>0</v>
      </c>
      <c r="U48" s="853">
        <v>0</v>
      </c>
      <c r="V48" s="854">
        <v>0</v>
      </c>
      <c r="W48" s="853">
        <v>0</v>
      </c>
      <c r="X48" s="854">
        <v>0</v>
      </c>
      <c r="Y48" s="853">
        <v>0</v>
      </c>
      <c r="Z48" s="854">
        <v>0</v>
      </c>
      <c r="AA48" s="853">
        <v>0</v>
      </c>
      <c r="AB48" s="854">
        <v>0</v>
      </c>
      <c r="AC48" s="853">
        <v>0</v>
      </c>
      <c r="AD48" s="854">
        <v>0</v>
      </c>
      <c r="AE48" s="853">
        <v>0</v>
      </c>
      <c r="AF48" s="854">
        <v>0</v>
      </c>
      <c r="AG48" s="853">
        <v>0</v>
      </c>
      <c r="AH48" s="854">
        <v>0</v>
      </c>
      <c r="AI48" s="853">
        <v>0</v>
      </c>
      <c r="AJ48" s="854">
        <v>0</v>
      </c>
      <c r="AK48" s="853">
        <v>0</v>
      </c>
      <c r="AL48" s="854">
        <v>0</v>
      </c>
      <c r="AM48" s="853">
        <v>0</v>
      </c>
      <c r="AN48" s="854">
        <v>0</v>
      </c>
      <c r="AO48" s="853">
        <v>0</v>
      </c>
      <c r="AP48" s="1025">
        <v>0</v>
      </c>
      <c r="AQ48" s="815"/>
      <c r="AR48" s="998"/>
      <c r="AS48" s="815"/>
      <c r="AT48" s="1024">
        <v>0</v>
      </c>
      <c r="AU48" s="854">
        <v>0</v>
      </c>
      <c r="AV48" s="853">
        <v>0</v>
      </c>
      <c r="AW48" s="854">
        <v>0</v>
      </c>
      <c r="AX48" s="853">
        <v>0</v>
      </c>
      <c r="AY48" s="854">
        <v>0</v>
      </c>
      <c r="AZ48" s="853">
        <v>0</v>
      </c>
      <c r="BA48" s="854">
        <v>0</v>
      </c>
      <c r="BB48" s="853">
        <v>0</v>
      </c>
      <c r="BC48" s="854">
        <v>0</v>
      </c>
      <c r="BD48" s="853">
        <v>0</v>
      </c>
      <c r="BE48" s="854">
        <v>0</v>
      </c>
      <c r="BF48" s="853">
        <v>0</v>
      </c>
      <c r="BG48" s="854">
        <v>0</v>
      </c>
      <c r="BH48" s="853">
        <v>0</v>
      </c>
      <c r="BI48" s="854">
        <v>0</v>
      </c>
      <c r="BJ48" s="853">
        <v>0</v>
      </c>
      <c r="BK48" s="854">
        <v>0</v>
      </c>
      <c r="BL48" s="853">
        <v>0</v>
      </c>
      <c r="BM48" s="854">
        <v>0</v>
      </c>
      <c r="BN48" s="853">
        <v>0</v>
      </c>
      <c r="BO48" s="854">
        <v>0</v>
      </c>
      <c r="BP48" s="853">
        <v>0</v>
      </c>
      <c r="BQ48" s="854">
        <v>0</v>
      </c>
      <c r="BR48" s="853">
        <v>0</v>
      </c>
      <c r="BS48" s="854">
        <v>0</v>
      </c>
      <c r="BT48" s="853">
        <v>0</v>
      </c>
      <c r="BU48" s="854">
        <v>0</v>
      </c>
      <c r="BV48" s="853">
        <v>0</v>
      </c>
      <c r="BW48" s="854">
        <v>0</v>
      </c>
      <c r="BX48" s="853">
        <v>0</v>
      </c>
      <c r="BY48" s="854">
        <v>0</v>
      </c>
      <c r="BZ48" s="853">
        <v>0</v>
      </c>
      <c r="CA48" s="854">
        <v>0</v>
      </c>
      <c r="CB48" s="853">
        <v>0</v>
      </c>
      <c r="CC48" s="1025">
        <v>0</v>
      </c>
      <c r="CD48" s="815"/>
      <c r="CE48" s="1009"/>
      <c r="CF48" s="815"/>
      <c r="CG48" s="1010"/>
      <c r="CH48" s="815"/>
      <c r="CI48" s="1024"/>
      <c r="CJ48" s="854"/>
      <c r="CK48" s="853">
        <v>0</v>
      </c>
      <c r="CL48" s="854">
        <v>0</v>
      </c>
      <c r="CM48" s="853">
        <v>0</v>
      </c>
      <c r="CN48" s="854">
        <v>0</v>
      </c>
      <c r="CO48" s="853">
        <v>0</v>
      </c>
      <c r="CP48" s="854">
        <v>0</v>
      </c>
      <c r="CQ48" s="853">
        <v>0</v>
      </c>
      <c r="CR48" s="854">
        <v>0</v>
      </c>
      <c r="CS48" s="853">
        <v>0</v>
      </c>
      <c r="CT48" s="854">
        <v>0</v>
      </c>
      <c r="CU48" s="853">
        <v>0</v>
      </c>
      <c r="CV48" s="854">
        <v>0</v>
      </c>
      <c r="CW48" s="853">
        <v>0</v>
      </c>
      <c r="CX48" s="854">
        <v>0</v>
      </c>
      <c r="CY48" s="853">
        <v>0</v>
      </c>
      <c r="CZ48" s="854">
        <v>0</v>
      </c>
      <c r="DA48" s="853">
        <v>0</v>
      </c>
      <c r="DB48" s="854">
        <v>0</v>
      </c>
      <c r="DC48" s="853">
        <v>0</v>
      </c>
      <c r="DD48" s="854">
        <v>0</v>
      </c>
      <c r="DE48" s="853">
        <v>0</v>
      </c>
      <c r="DF48" s="854">
        <v>0</v>
      </c>
      <c r="DG48" s="853">
        <v>0</v>
      </c>
      <c r="DH48" s="854">
        <v>0</v>
      </c>
      <c r="DI48" s="853">
        <v>0</v>
      </c>
      <c r="DJ48" s="854">
        <v>0</v>
      </c>
      <c r="DK48" s="853">
        <v>0</v>
      </c>
      <c r="DL48" s="854">
        <v>0</v>
      </c>
      <c r="DM48" s="853">
        <v>0</v>
      </c>
      <c r="DN48" s="854">
        <v>0</v>
      </c>
      <c r="DO48" s="853">
        <v>0</v>
      </c>
      <c r="DP48" s="854">
        <v>0</v>
      </c>
      <c r="DQ48" s="853">
        <v>0</v>
      </c>
      <c r="DR48" s="1025">
        <v>0</v>
      </c>
      <c r="DS48" s="815"/>
      <c r="DT48" s="1011"/>
      <c r="DU48" s="815"/>
      <c r="DV48" s="1024"/>
      <c r="DW48" s="854"/>
      <c r="DX48" s="853">
        <v>0</v>
      </c>
      <c r="DY48" s="854">
        <v>0</v>
      </c>
      <c r="DZ48" s="853">
        <v>0</v>
      </c>
      <c r="EA48" s="854">
        <v>0</v>
      </c>
      <c r="EB48" s="853">
        <v>0</v>
      </c>
      <c r="EC48" s="854">
        <v>0</v>
      </c>
      <c r="ED48" s="853">
        <v>0</v>
      </c>
      <c r="EE48" s="854">
        <v>0</v>
      </c>
      <c r="EF48" s="853">
        <v>0</v>
      </c>
      <c r="EG48" s="854">
        <v>0</v>
      </c>
      <c r="EH48" s="853">
        <v>0</v>
      </c>
      <c r="EI48" s="854">
        <v>0</v>
      </c>
      <c r="EJ48" s="853">
        <v>0</v>
      </c>
      <c r="EK48" s="854">
        <v>0</v>
      </c>
      <c r="EL48" s="853">
        <v>0</v>
      </c>
      <c r="EM48" s="854">
        <v>0</v>
      </c>
      <c r="EN48" s="853">
        <v>0</v>
      </c>
      <c r="EO48" s="854">
        <v>0</v>
      </c>
      <c r="EP48" s="853">
        <v>0</v>
      </c>
      <c r="EQ48" s="854">
        <v>0</v>
      </c>
      <c r="ER48" s="853">
        <v>0</v>
      </c>
      <c r="ES48" s="854">
        <v>0</v>
      </c>
      <c r="ET48" s="853">
        <v>0</v>
      </c>
      <c r="EU48" s="854">
        <v>0</v>
      </c>
      <c r="EV48" s="853">
        <v>0</v>
      </c>
      <c r="EW48" s="854">
        <v>0</v>
      </c>
      <c r="EX48" s="853">
        <v>0</v>
      </c>
      <c r="EY48" s="854">
        <v>0</v>
      </c>
      <c r="EZ48" s="853">
        <v>0</v>
      </c>
      <c r="FA48" s="854">
        <v>0</v>
      </c>
      <c r="FB48" s="853">
        <v>0</v>
      </c>
      <c r="FC48" s="854">
        <v>0</v>
      </c>
      <c r="FD48" s="853">
        <v>0</v>
      </c>
      <c r="FE48" s="1025">
        <v>0</v>
      </c>
      <c r="FF48" s="815"/>
      <c r="FG48" s="1012"/>
      <c r="FH48" s="815"/>
      <c r="FI48" s="1013"/>
      <c r="FK48" s="1026" t="b">
        <v>1</v>
      </c>
    </row>
    <row r="49" spans="1:167" outlineLevel="1">
      <c r="A49" s="813" t="str">
        <f t="shared" si="0"/>
        <v>42Residential Direct Install LDC Innovation Fund Pilot Program</v>
      </c>
      <c r="C49" s="842">
        <v>42</v>
      </c>
      <c r="D49" s="1036" t="s">
        <v>1241</v>
      </c>
      <c r="E49" s="1036">
        <v>2015</v>
      </c>
      <c r="G49" s="1020">
        <v>0</v>
      </c>
      <c r="H49" s="865">
        <v>0</v>
      </c>
      <c r="I49" s="864">
        <v>0</v>
      </c>
      <c r="J49" s="865">
        <v>0</v>
      </c>
      <c r="K49" s="864">
        <v>0</v>
      </c>
      <c r="L49" s="865">
        <v>0</v>
      </c>
      <c r="M49" s="864">
        <v>0</v>
      </c>
      <c r="N49" s="865">
        <v>0</v>
      </c>
      <c r="O49" s="864">
        <v>0</v>
      </c>
      <c r="P49" s="865">
        <v>0</v>
      </c>
      <c r="Q49" s="864">
        <v>0</v>
      </c>
      <c r="R49" s="865">
        <v>0</v>
      </c>
      <c r="S49" s="864">
        <v>0</v>
      </c>
      <c r="T49" s="865">
        <v>0</v>
      </c>
      <c r="U49" s="864">
        <v>0</v>
      </c>
      <c r="V49" s="865">
        <v>0</v>
      </c>
      <c r="W49" s="864">
        <v>0</v>
      </c>
      <c r="X49" s="865">
        <v>0</v>
      </c>
      <c r="Y49" s="864">
        <v>0</v>
      </c>
      <c r="Z49" s="865">
        <v>0</v>
      </c>
      <c r="AA49" s="864">
        <v>0</v>
      </c>
      <c r="AB49" s="865">
        <v>0</v>
      </c>
      <c r="AC49" s="864">
        <v>0</v>
      </c>
      <c r="AD49" s="865">
        <v>0</v>
      </c>
      <c r="AE49" s="864">
        <v>0</v>
      </c>
      <c r="AF49" s="865">
        <v>0</v>
      </c>
      <c r="AG49" s="864">
        <v>0</v>
      </c>
      <c r="AH49" s="865">
        <v>0</v>
      </c>
      <c r="AI49" s="864">
        <v>0</v>
      </c>
      <c r="AJ49" s="865">
        <v>0</v>
      </c>
      <c r="AK49" s="864">
        <v>0</v>
      </c>
      <c r="AL49" s="865">
        <v>0</v>
      </c>
      <c r="AM49" s="864">
        <v>0</v>
      </c>
      <c r="AN49" s="865">
        <v>0</v>
      </c>
      <c r="AO49" s="864">
        <v>0</v>
      </c>
      <c r="AP49" s="1021">
        <v>0</v>
      </c>
      <c r="AQ49" s="815"/>
      <c r="AR49" s="998"/>
      <c r="AS49" s="815"/>
      <c r="AT49" s="1020">
        <v>0</v>
      </c>
      <c r="AU49" s="865">
        <v>0</v>
      </c>
      <c r="AV49" s="864">
        <v>0</v>
      </c>
      <c r="AW49" s="865">
        <v>0</v>
      </c>
      <c r="AX49" s="864">
        <v>0</v>
      </c>
      <c r="AY49" s="865">
        <v>0</v>
      </c>
      <c r="AZ49" s="864">
        <v>0</v>
      </c>
      <c r="BA49" s="865">
        <v>0</v>
      </c>
      <c r="BB49" s="864">
        <v>0</v>
      </c>
      <c r="BC49" s="865">
        <v>0</v>
      </c>
      <c r="BD49" s="864">
        <v>0</v>
      </c>
      <c r="BE49" s="865">
        <v>0</v>
      </c>
      <c r="BF49" s="864">
        <v>0</v>
      </c>
      <c r="BG49" s="865">
        <v>0</v>
      </c>
      <c r="BH49" s="864">
        <v>0</v>
      </c>
      <c r="BI49" s="865">
        <v>0</v>
      </c>
      <c r="BJ49" s="864">
        <v>0</v>
      </c>
      <c r="BK49" s="865">
        <v>0</v>
      </c>
      <c r="BL49" s="864">
        <v>0</v>
      </c>
      <c r="BM49" s="865">
        <v>0</v>
      </c>
      <c r="BN49" s="864">
        <v>0</v>
      </c>
      <c r="BO49" s="865">
        <v>0</v>
      </c>
      <c r="BP49" s="864">
        <v>0</v>
      </c>
      <c r="BQ49" s="865">
        <v>0</v>
      </c>
      <c r="BR49" s="864">
        <v>0</v>
      </c>
      <c r="BS49" s="865">
        <v>0</v>
      </c>
      <c r="BT49" s="864">
        <v>0</v>
      </c>
      <c r="BU49" s="865">
        <v>0</v>
      </c>
      <c r="BV49" s="864">
        <v>0</v>
      </c>
      <c r="BW49" s="865">
        <v>0</v>
      </c>
      <c r="BX49" s="864">
        <v>0</v>
      </c>
      <c r="BY49" s="865">
        <v>0</v>
      </c>
      <c r="BZ49" s="864">
        <v>0</v>
      </c>
      <c r="CA49" s="865">
        <v>0</v>
      </c>
      <c r="CB49" s="864">
        <v>0</v>
      </c>
      <c r="CC49" s="1021">
        <v>0</v>
      </c>
      <c r="CD49" s="815"/>
      <c r="CE49" s="1009"/>
      <c r="CF49" s="815"/>
      <c r="CG49" s="1010"/>
      <c r="CH49" s="815"/>
      <c r="CI49" s="1020"/>
      <c r="CJ49" s="865"/>
      <c r="CK49" s="864">
        <v>0</v>
      </c>
      <c r="CL49" s="865">
        <v>0</v>
      </c>
      <c r="CM49" s="864">
        <v>0</v>
      </c>
      <c r="CN49" s="865">
        <v>0</v>
      </c>
      <c r="CO49" s="864">
        <v>0</v>
      </c>
      <c r="CP49" s="865">
        <v>0</v>
      </c>
      <c r="CQ49" s="864">
        <v>0</v>
      </c>
      <c r="CR49" s="865">
        <v>0</v>
      </c>
      <c r="CS49" s="864">
        <v>0</v>
      </c>
      <c r="CT49" s="865">
        <v>0</v>
      </c>
      <c r="CU49" s="864">
        <v>0</v>
      </c>
      <c r="CV49" s="865">
        <v>0</v>
      </c>
      <c r="CW49" s="864">
        <v>0</v>
      </c>
      <c r="CX49" s="865">
        <v>0</v>
      </c>
      <c r="CY49" s="864">
        <v>0</v>
      </c>
      <c r="CZ49" s="865">
        <v>0</v>
      </c>
      <c r="DA49" s="864">
        <v>0</v>
      </c>
      <c r="DB49" s="865">
        <v>0</v>
      </c>
      <c r="DC49" s="864">
        <v>0</v>
      </c>
      <c r="DD49" s="865">
        <v>0</v>
      </c>
      <c r="DE49" s="864">
        <v>0</v>
      </c>
      <c r="DF49" s="865">
        <v>0</v>
      </c>
      <c r="DG49" s="864">
        <v>0</v>
      </c>
      <c r="DH49" s="865">
        <v>0</v>
      </c>
      <c r="DI49" s="864">
        <v>0</v>
      </c>
      <c r="DJ49" s="865">
        <v>0</v>
      </c>
      <c r="DK49" s="864">
        <v>0</v>
      </c>
      <c r="DL49" s="865">
        <v>0</v>
      </c>
      <c r="DM49" s="864">
        <v>0</v>
      </c>
      <c r="DN49" s="865">
        <v>0</v>
      </c>
      <c r="DO49" s="864">
        <v>0</v>
      </c>
      <c r="DP49" s="865">
        <v>0</v>
      </c>
      <c r="DQ49" s="864">
        <v>0</v>
      </c>
      <c r="DR49" s="1021">
        <v>0</v>
      </c>
      <c r="DS49" s="815"/>
      <c r="DT49" s="1011"/>
      <c r="DU49" s="815"/>
      <c r="DV49" s="1020"/>
      <c r="DW49" s="865"/>
      <c r="DX49" s="864">
        <v>0</v>
      </c>
      <c r="DY49" s="865">
        <v>0</v>
      </c>
      <c r="DZ49" s="864">
        <v>0</v>
      </c>
      <c r="EA49" s="865">
        <v>0</v>
      </c>
      <c r="EB49" s="864">
        <v>0</v>
      </c>
      <c r="EC49" s="865">
        <v>0</v>
      </c>
      <c r="ED49" s="864">
        <v>0</v>
      </c>
      <c r="EE49" s="865">
        <v>0</v>
      </c>
      <c r="EF49" s="864">
        <v>0</v>
      </c>
      <c r="EG49" s="865">
        <v>0</v>
      </c>
      <c r="EH49" s="864">
        <v>0</v>
      </c>
      <c r="EI49" s="865">
        <v>0</v>
      </c>
      <c r="EJ49" s="864">
        <v>0</v>
      </c>
      <c r="EK49" s="865">
        <v>0</v>
      </c>
      <c r="EL49" s="864">
        <v>0</v>
      </c>
      <c r="EM49" s="865">
        <v>0</v>
      </c>
      <c r="EN49" s="864">
        <v>0</v>
      </c>
      <c r="EO49" s="865">
        <v>0</v>
      </c>
      <c r="EP49" s="864">
        <v>0</v>
      </c>
      <c r="EQ49" s="865">
        <v>0</v>
      </c>
      <c r="ER49" s="864">
        <v>0</v>
      </c>
      <c r="ES49" s="865">
        <v>0</v>
      </c>
      <c r="ET49" s="864">
        <v>0</v>
      </c>
      <c r="EU49" s="865">
        <v>0</v>
      </c>
      <c r="EV49" s="864">
        <v>0</v>
      </c>
      <c r="EW49" s="865">
        <v>0</v>
      </c>
      <c r="EX49" s="864">
        <v>0</v>
      </c>
      <c r="EY49" s="865">
        <v>0</v>
      </c>
      <c r="EZ49" s="864">
        <v>0</v>
      </c>
      <c r="FA49" s="865">
        <v>0</v>
      </c>
      <c r="FB49" s="864">
        <v>0</v>
      </c>
      <c r="FC49" s="865">
        <v>0</v>
      </c>
      <c r="FD49" s="864">
        <v>0</v>
      </c>
      <c r="FE49" s="1021">
        <v>0</v>
      </c>
      <c r="FF49" s="815"/>
      <c r="FG49" s="1012"/>
      <c r="FH49" s="815"/>
      <c r="FI49" s="1013"/>
      <c r="FK49" s="1022" t="b">
        <v>1</v>
      </c>
    </row>
    <row r="50" spans="1:167" outlineLevel="1">
      <c r="A50" s="813" t="str">
        <f t="shared" si="0"/>
        <v>43Residential Direct Mail LDC Innovation Fund Pilot Program</v>
      </c>
      <c r="C50" s="849">
        <v>43</v>
      </c>
      <c r="D50" s="1035" t="s">
        <v>1242</v>
      </c>
      <c r="E50" s="1035">
        <v>2015</v>
      </c>
      <c r="G50" s="1024">
        <v>0</v>
      </c>
      <c r="H50" s="854">
        <v>0</v>
      </c>
      <c r="I50" s="853">
        <v>0</v>
      </c>
      <c r="J50" s="854">
        <v>0</v>
      </c>
      <c r="K50" s="853">
        <v>0</v>
      </c>
      <c r="L50" s="854">
        <v>0</v>
      </c>
      <c r="M50" s="853">
        <v>0</v>
      </c>
      <c r="N50" s="854">
        <v>0</v>
      </c>
      <c r="O50" s="853">
        <v>0</v>
      </c>
      <c r="P50" s="854">
        <v>0</v>
      </c>
      <c r="Q50" s="853">
        <v>0</v>
      </c>
      <c r="R50" s="854">
        <v>0</v>
      </c>
      <c r="S50" s="853">
        <v>0</v>
      </c>
      <c r="T50" s="854">
        <v>0</v>
      </c>
      <c r="U50" s="853">
        <v>0</v>
      </c>
      <c r="V50" s="854">
        <v>0</v>
      </c>
      <c r="W50" s="853">
        <v>0</v>
      </c>
      <c r="X50" s="854">
        <v>0</v>
      </c>
      <c r="Y50" s="853">
        <v>0</v>
      </c>
      <c r="Z50" s="854">
        <v>0</v>
      </c>
      <c r="AA50" s="853">
        <v>0</v>
      </c>
      <c r="AB50" s="854">
        <v>0</v>
      </c>
      <c r="AC50" s="853">
        <v>0</v>
      </c>
      <c r="AD50" s="854">
        <v>0</v>
      </c>
      <c r="AE50" s="853">
        <v>0</v>
      </c>
      <c r="AF50" s="854">
        <v>0</v>
      </c>
      <c r="AG50" s="853">
        <v>0</v>
      </c>
      <c r="AH50" s="854">
        <v>0</v>
      </c>
      <c r="AI50" s="853">
        <v>0</v>
      </c>
      <c r="AJ50" s="854">
        <v>0</v>
      </c>
      <c r="AK50" s="853">
        <v>0</v>
      </c>
      <c r="AL50" s="854">
        <v>0</v>
      </c>
      <c r="AM50" s="853">
        <v>0</v>
      </c>
      <c r="AN50" s="854">
        <v>0</v>
      </c>
      <c r="AO50" s="853">
        <v>0</v>
      </c>
      <c r="AP50" s="1025">
        <v>0</v>
      </c>
      <c r="AQ50" s="815"/>
      <c r="AR50" s="998"/>
      <c r="AS50" s="815"/>
      <c r="AT50" s="1024">
        <v>0</v>
      </c>
      <c r="AU50" s="854">
        <v>0</v>
      </c>
      <c r="AV50" s="853">
        <v>0</v>
      </c>
      <c r="AW50" s="854">
        <v>0</v>
      </c>
      <c r="AX50" s="853">
        <v>0</v>
      </c>
      <c r="AY50" s="854">
        <v>0</v>
      </c>
      <c r="AZ50" s="853">
        <v>0</v>
      </c>
      <c r="BA50" s="854">
        <v>0</v>
      </c>
      <c r="BB50" s="853">
        <v>0</v>
      </c>
      <c r="BC50" s="854">
        <v>0</v>
      </c>
      <c r="BD50" s="853">
        <v>0</v>
      </c>
      <c r="BE50" s="854">
        <v>0</v>
      </c>
      <c r="BF50" s="853">
        <v>0</v>
      </c>
      <c r="BG50" s="854">
        <v>0</v>
      </c>
      <c r="BH50" s="853">
        <v>0</v>
      </c>
      <c r="BI50" s="854">
        <v>0</v>
      </c>
      <c r="BJ50" s="853">
        <v>0</v>
      </c>
      <c r="BK50" s="854">
        <v>0</v>
      </c>
      <c r="BL50" s="853">
        <v>0</v>
      </c>
      <c r="BM50" s="854">
        <v>0</v>
      </c>
      <c r="BN50" s="853">
        <v>0</v>
      </c>
      <c r="BO50" s="854">
        <v>0</v>
      </c>
      <c r="BP50" s="853">
        <v>0</v>
      </c>
      <c r="BQ50" s="854">
        <v>0</v>
      </c>
      <c r="BR50" s="853">
        <v>0</v>
      </c>
      <c r="BS50" s="854">
        <v>0</v>
      </c>
      <c r="BT50" s="853">
        <v>0</v>
      </c>
      <c r="BU50" s="854">
        <v>0</v>
      </c>
      <c r="BV50" s="853">
        <v>0</v>
      </c>
      <c r="BW50" s="854">
        <v>0</v>
      </c>
      <c r="BX50" s="853">
        <v>0</v>
      </c>
      <c r="BY50" s="854">
        <v>0</v>
      </c>
      <c r="BZ50" s="853">
        <v>0</v>
      </c>
      <c r="CA50" s="854">
        <v>0</v>
      </c>
      <c r="CB50" s="853">
        <v>0</v>
      </c>
      <c r="CC50" s="1025">
        <v>0</v>
      </c>
      <c r="CD50" s="815"/>
      <c r="CE50" s="1009"/>
      <c r="CF50" s="815"/>
      <c r="CG50" s="1010"/>
      <c r="CH50" s="815"/>
      <c r="CI50" s="1024"/>
      <c r="CJ50" s="854"/>
      <c r="CK50" s="853">
        <v>0</v>
      </c>
      <c r="CL50" s="854">
        <v>0</v>
      </c>
      <c r="CM50" s="853">
        <v>0</v>
      </c>
      <c r="CN50" s="854">
        <v>0</v>
      </c>
      <c r="CO50" s="853">
        <v>0</v>
      </c>
      <c r="CP50" s="854">
        <v>0</v>
      </c>
      <c r="CQ50" s="853">
        <v>0</v>
      </c>
      <c r="CR50" s="854">
        <v>0</v>
      </c>
      <c r="CS50" s="853">
        <v>0</v>
      </c>
      <c r="CT50" s="854">
        <v>0</v>
      </c>
      <c r="CU50" s="853">
        <v>0</v>
      </c>
      <c r="CV50" s="854">
        <v>0</v>
      </c>
      <c r="CW50" s="853">
        <v>0</v>
      </c>
      <c r="CX50" s="854">
        <v>0</v>
      </c>
      <c r="CY50" s="853">
        <v>0</v>
      </c>
      <c r="CZ50" s="854">
        <v>0</v>
      </c>
      <c r="DA50" s="853">
        <v>0</v>
      </c>
      <c r="DB50" s="854">
        <v>0</v>
      </c>
      <c r="DC50" s="853">
        <v>0</v>
      </c>
      <c r="DD50" s="854">
        <v>0</v>
      </c>
      <c r="DE50" s="853">
        <v>0</v>
      </c>
      <c r="DF50" s="854">
        <v>0</v>
      </c>
      <c r="DG50" s="853">
        <v>0</v>
      </c>
      <c r="DH50" s="854">
        <v>0</v>
      </c>
      <c r="DI50" s="853">
        <v>0</v>
      </c>
      <c r="DJ50" s="854">
        <v>0</v>
      </c>
      <c r="DK50" s="853">
        <v>0</v>
      </c>
      <c r="DL50" s="854">
        <v>0</v>
      </c>
      <c r="DM50" s="853">
        <v>0</v>
      </c>
      <c r="DN50" s="854">
        <v>0</v>
      </c>
      <c r="DO50" s="853">
        <v>0</v>
      </c>
      <c r="DP50" s="854">
        <v>0</v>
      </c>
      <c r="DQ50" s="853">
        <v>0</v>
      </c>
      <c r="DR50" s="1025">
        <v>0</v>
      </c>
      <c r="DS50" s="815"/>
      <c r="DT50" s="1011"/>
      <c r="DU50" s="815"/>
      <c r="DV50" s="1024"/>
      <c r="DW50" s="854"/>
      <c r="DX50" s="853">
        <v>0</v>
      </c>
      <c r="DY50" s="854">
        <v>0</v>
      </c>
      <c r="DZ50" s="853">
        <v>0</v>
      </c>
      <c r="EA50" s="854">
        <v>0</v>
      </c>
      <c r="EB50" s="853">
        <v>0</v>
      </c>
      <c r="EC50" s="854">
        <v>0</v>
      </c>
      <c r="ED50" s="853">
        <v>0</v>
      </c>
      <c r="EE50" s="854">
        <v>0</v>
      </c>
      <c r="EF50" s="853">
        <v>0</v>
      </c>
      <c r="EG50" s="854">
        <v>0</v>
      </c>
      <c r="EH50" s="853">
        <v>0</v>
      </c>
      <c r="EI50" s="854">
        <v>0</v>
      </c>
      <c r="EJ50" s="853">
        <v>0</v>
      </c>
      <c r="EK50" s="854">
        <v>0</v>
      </c>
      <c r="EL50" s="853">
        <v>0</v>
      </c>
      <c r="EM50" s="854">
        <v>0</v>
      </c>
      <c r="EN50" s="853">
        <v>0</v>
      </c>
      <c r="EO50" s="854">
        <v>0</v>
      </c>
      <c r="EP50" s="853">
        <v>0</v>
      </c>
      <c r="EQ50" s="854">
        <v>0</v>
      </c>
      <c r="ER50" s="853">
        <v>0</v>
      </c>
      <c r="ES50" s="854">
        <v>0</v>
      </c>
      <c r="ET50" s="853">
        <v>0</v>
      </c>
      <c r="EU50" s="854">
        <v>0</v>
      </c>
      <c r="EV50" s="853">
        <v>0</v>
      </c>
      <c r="EW50" s="854">
        <v>0</v>
      </c>
      <c r="EX50" s="853">
        <v>0</v>
      </c>
      <c r="EY50" s="854">
        <v>0</v>
      </c>
      <c r="EZ50" s="853">
        <v>0</v>
      </c>
      <c r="FA50" s="854">
        <v>0</v>
      </c>
      <c r="FB50" s="853">
        <v>0</v>
      </c>
      <c r="FC50" s="854">
        <v>0</v>
      </c>
      <c r="FD50" s="853">
        <v>0</v>
      </c>
      <c r="FE50" s="1025">
        <v>0</v>
      </c>
      <c r="FF50" s="815"/>
      <c r="FG50" s="1012"/>
      <c r="FH50" s="815"/>
      <c r="FI50" s="1013"/>
      <c r="FK50" s="1026" t="b">
        <v>1</v>
      </c>
    </row>
    <row r="51" spans="1:167" outlineLevel="1">
      <c r="A51" s="813" t="str">
        <f t="shared" si="0"/>
        <v>44Residential Ductless Heat Pump LDC Innovation Fund Pilot Program</v>
      </c>
      <c r="C51" s="842">
        <v>44</v>
      </c>
      <c r="D51" s="1036" t="s">
        <v>1243</v>
      </c>
      <c r="E51" s="1036">
        <v>2015</v>
      </c>
      <c r="G51" s="1020">
        <v>0</v>
      </c>
      <c r="H51" s="865">
        <v>0</v>
      </c>
      <c r="I51" s="864">
        <v>0</v>
      </c>
      <c r="J51" s="865">
        <v>0</v>
      </c>
      <c r="K51" s="864">
        <v>0</v>
      </c>
      <c r="L51" s="865">
        <v>0</v>
      </c>
      <c r="M51" s="864">
        <v>0</v>
      </c>
      <c r="N51" s="865">
        <v>0</v>
      </c>
      <c r="O51" s="864">
        <v>0</v>
      </c>
      <c r="P51" s="865">
        <v>0</v>
      </c>
      <c r="Q51" s="864">
        <v>0</v>
      </c>
      <c r="R51" s="865">
        <v>0</v>
      </c>
      <c r="S51" s="864">
        <v>0</v>
      </c>
      <c r="T51" s="865">
        <v>0</v>
      </c>
      <c r="U51" s="864">
        <v>0</v>
      </c>
      <c r="V51" s="865">
        <v>0</v>
      </c>
      <c r="W51" s="864">
        <v>0</v>
      </c>
      <c r="X51" s="865">
        <v>0</v>
      </c>
      <c r="Y51" s="864">
        <v>0</v>
      </c>
      <c r="Z51" s="865">
        <v>0</v>
      </c>
      <c r="AA51" s="864">
        <v>0</v>
      </c>
      <c r="AB51" s="865">
        <v>0</v>
      </c>
      <c r="AC51" s="864">
        <v>0</v>
      </c>
      <c r="AD51" s="865">
        <v>0</v>
      </c>
      <c r="AE51" s="864">
        <v>0</v>
      </c>
      <c r="AF51" s="865">
        <v>0</v>
      </c>
      <c r="AG51" s="864">
        <v>0</v>
      </c>
      <c r="AH51" s="865">
        <v>0</v>
      </c>
      <c r="AI51" s="864">
        <v>0</v>
      </c>
      <c r="AJ51" s="865">
        <v>0</v>
      </c>
      <c r="AK51" s="864">
        <v>0</v>
      </c>
      <c r="AL51" s="865">
        <v>0</v>
      </c>
      <c r="AM51" s="864">
        <v>0</v>
      </c>
      <c r="AN51" s="865">
        <v>0</v>
      </c>
      <c r="AO51" s="864">
        <v>0</v>
      </c>
      <c r="AP51" s="1021">
        <v>0</v>
      </c>
      <c r="AQ51" s="815"/>
      <c r="AR51" s="998"/>
      <c r="AS51" s="815"/>
      <c r="AT51" s="1020">
        <v>0</v>
      </c>
      <c r="AU51" s="865">
        <v>0</v>
      </c>
      <c r="AV51" s="864">
        <v>0</v>
      </c>
      <c r="AW51" s="865">
        <v>0</v>
      </c>
      <c r="AX51" s="864">
        <v>0</v>
      </c>
      <c r="AY51" s="865">
        <v>0</v>
      </c>
      <c r="AZ51" s="864">
        <v>0</v>
      </c>
      <c r="BA51" s="865">
        <v>0</v>
      </c>
      <c r="BB51" s="864">
        <v>0</v>
      </c>
      <c r="BC51" s="865">
        <v>0</v>
      </c>
      <c r="BD51" s="864">
        <v>0</v>
      </c>
      <c r="BE51" s="865">
        <v>0</v>
      </c>
      <c r="BF51" s="864">
        <v>0</v>
      </c>
      <c r="BG51" s="865">
        <v>0</v>
      </c>
      <c r="BH51" s="864">
        <v>0</v>
      </c>
      <c r="BI51" s="865">
        <v>0</v>
      </c>
      <c r="BJ51" s="864">
        <v>0</v>
      </c>
      <c r="BK51" s="865">
        <v>0</v>
      </c>
      <c r="BL51" s="864">
        <v>0</v>
      </c>
      <c r="BM51" s="865">
        <v>0</v>
      </c>
      <c r="BN51" s="864">
        <v>0</v>
      </c>
      <c r="BO51" s="865">
        <v>0</v>
      </c>
      <c r="BP51" s="864">
        <v>0</v>
      </c>
      <c r="BQ51" s="865">
        <v>0</v>
      </c>
      <c r="BR51" s="864">
        <v>0</v>
      </c>
      <c r="BS51" s="865">
        <v>0</v>
      </c>
      <c r="BT51" s="864">
        <v>0</v>
      </c>
      <c r="BU51" s="865">
        <v>0</v>
      </c>
      <c r="BV51" s="864">
        <v>0</v>
      </c>
      <c r="BW51" s="865">
        <v>0</v>
      </c>
      <c r="BX51" s="864">
        <v>0</v>
      </c>
      <c r="BY51" s="865">
        <v>0</v>
      </c>
      <c r="BZ51" s="864">
        <v>0</v>
      </c>
      <c r="CA51" s="865">
        <v>0</v>
      </c>
      <c r="CB51" s="864">
        <v>0</v>
      </c>
      <c r="CC51" s="1021">
        <v>0</v>
      </c>
      <c r="CD51" s="815"/>
      <c r="CE51" s="1009"/>
      <c r="CF51" s="815"/>
      <c r="CG51" s="1010"/>
      <c r="CH51" s="815"/>
      <c r="CI51" s="1020"/>
      <c r="CJ51" s="865"/>
      <c r="CK51" s="864">
        <v>0</v>
      </c>
      <c r="CL51" s="865">
        <v>0</v>
      </c>
      <c r="CM51" s="864">
        <v>0</v>
      </c>
      <c r="CN51" s="865">
        <v>0</v>
      </c>
      <c r="CO51" s="864">
        <v>0</v>
      </c>
      <c r="CP51" s="865">
        <v>0</v>
      </c>
      <c r="CQ51" s="864">
        <v>0</v>
      </c>
      <c r="CR51" s="865">
        <v>0</v>
      </c>
      <c r="CS51" s="864">
        <v>0</v>
      </c>
      <c r="CT51" s="865">
        <v>0</v>
      </c>
      <c r="CU51" s="864">
        <v>0</v>
      </c>
      <c r="CV51" s="865">
        <v>0</v>
      </c>
      <c r="CW51" s="864">
        <v>0</v>
      </c>
      <c r="CX51" s="865">
        <v>0</v>
      </c>
      <c r="CY51" s="864">
        <v>0</v>
      </c>
      <c r="CZ51" s="865">
        <v>0</v>
      </c>
      <c r="DA51" s="864">
        <v>0</v>
      </c>
      <c r="DB51" s="865">
        <v>0</v>
      </c>
      <c r="DC51" s="864">
        <v>0</v>
      </c>
      <c r="DD51" s="865">
        <v>0</v>
      </c>
      <c r="DE51" s="864">
        <v>0</v>
      </c>
      <c r="DF51" s="865">
        <v>0</v>
      </c>
      <c r="DG51" s="864">
        <v>0</v>
      </c>
      <c r="DH51" s="865">
        <v>0</v>
      </c>
      <c r="DI51" s="864">
        <v>0</v>
      </c>
      <c r="DJ51" s="865">
        <v>0</v>
      </c>
      <c r="DK51" s="864">
        <v>0</v>
      </c>
      <c r="DL51" s="865">
        <v>0</v>
      </c>
      <c r="DM51" s="864">
        <v>0</v>
      </c>
      <c r="DN51" s="865">
        <v>0</v>
      </c>
      <c r="DO51" s="864">
        <v>0</v>
      </c>
      <c r="DP51" s="865">
        <v>0</v>
      </c>
      <c r="DQ51" s="864">
        <v>0</v>
      </c>
      <c r="DR51" s="1021">
        <v>0</v>
      </c>
      <c r="DS51" s="815"/>
      <c r="DT51" s="1011"/>
      <c r="DU51" s="815"/>
      <c r="DV51" s="1020"/>
      <c r="DW51" s="865"/>
      <c r="DX51" s="864">
        <v>0</v>
      </c>
      <c r="DY51" s="865">
        <v>0</v>
      </c>
      <c r="DZ51" s="864">
        <v>0</v>
      </c>
      <c r="EA51" s="865">
        <v>0</v>
      </c>
      <c r="EB51" s="864">
        <v>0</v>
      </c>
      <c r="EC51" s="865">
        <v>0</v>
      </c>
      <c r="ED51" s="864">
        <v>0</v>
      </c>
      <c r="EE51" s="865">
        <v>0</v>
      </c>
      <c r="EF51" s="864">
        <v>0</v>
      </c>
      <c r="EG51" s="865">
        <v>0</v>
      </c>
      <c r="EH51" s="864">
        <v>0</v>
      </c>
      <c r="EI51" s="865">
        <v>0</v>
      </c>
      <c r="EJ51" s="864">
        <v>0</v>
      </c>
      <c r="EK51" s="865">
        <v>0</v>
      </c>
      <c r="EL51" s="864">
        <v>0</v>
      </c>
      <c r="EM51" s="865">
        <v>0</v>
      </c>
      <c r="EN51" s="864">
        <v>0</v>
      </c>
      <c r="EO51" s="865">
        <v>0</v>
      </c>
      <c r="EP51" s="864">
        <v>0</v>
      </c>
      <c r="EQ51" s="865">
        <v>0</v>
      </c>
      <c r="ER51" s="864">
        <v>0</v>
      </c>
      <c r="ES51" s="865">
        <v>0</v>
      </c>
      <c r="ET51" s="864">
        <v>0</v>
      </c>
      <c r="EU51" s="865">
        <v>0</v>
      </c>
      <c r="EV51" s="864">
        <v>0</v>
      </c>
      <c r="EW51" s="865">
        <v>0</v>
      </c>
      <c r="EX51" s="864">
        <v>0</v>
      </c>
      <c r="EY51" s="865">
        <v>0</v>
      </c>
      <c r="EZ51" s="864">
        <v>0</v>
      </c>
      <c r="FA51" s="865">
        <v>0</v>
      </c>
      <c r="FB51" s="864">
        <v>0</v>
      </c>
      <c r="FC51" s="865">
        <v>0</v>
      </c>
      <c r="FD51" s="864">
        <v>0</v>
      </c>
      <c r="FE51" s="1021">
        <v>0</v>
      </c>
      <c r="FF51" s="815"/>
      <c r="FG51" s="1012"/>
      <c r="FH51" s="815"/>
      <c r="FI51" s="1013"/>
      <c r="FK51" s="1022" t="b">
        <v>1</v>
      </c>
    </row>
    <row r="52" spans="1:167" outlineLevel="1">
      <c r="A52" s="813" t="str">
        <f t="shared" si="0"/>
        <v>45Retrocomissioning LDC Innovation Fund Pilot Program</v>
      </c>
      <c r="C52" s="849">
        <v>45</v>
      </c>
      <c r="D52" s="1035" t="s">
        <v>1244</v>
      </c>
      <c r="E52" s="1035">
        <v>2015</v>
      </c>
      <c r="G52" s="1024">
        <v>0</v>
      </c>
      <c r="H52" s="854">
        <v>0</v>
      </c>
      <c r="I52" s="853">
        <v>0</v>
      </c>
      <c r="J52" s="854">
        <v>0</v>
      </c>
      <c r="K52" s="853">
        <v>0</v>
      </c>
      <c r="L52" s="854">
        <v>0</v>
      </c>
      <c r="M52" s="853">
        <v>0</v>
      </c>
      <c r="N52" s="854">
        <v>0</v>
      </c>
      <c r="O52" s="853">
        <v>0</v>
      </c>
      <c r="P52" s="854">
        <v>0</v>
      </c>
      <c r="Q52" s="853">
        <v>0</v>
      </c>
      <c r="R52" s="854">
        <v>0</v>
      </c>
      <c r="S52" s="853">
        <v>0</v>
      </c>
      <c r="T52" s="854">
        <v>0</v>
      </c>
      <c r="U52" s="853">
        <v>0</v>
      </c>
      <c r="V52" s="854">
        <v>0</v>
      </c>
      <c r="W52" s="853">
        <v>0</v>
      </c>
      <c r="X52" s="854">
        <v>0</v>
      </c>
      <c r="Y52" s="853">
        <v>0</v>
      </c>
      <c r="Z52" s="854">
        <v>0</v>
      </c>
      <c r="AA52" s="853">
        <v>0</v>
      </c>
      <c r="AB52" s="854">
        <v>0</v>
      </c>
      <c r="AC52" s="853">
        <v>0</v>
      </c>
      <c r="AD52" s="854">
        <v>0</v>
      </c>
      <c r="AE52" s="853">
        <v>0</v>
      </c>
      <c r="AF52" s="854">
        <v>0</v>
      </c>
      <c r="AG52" s="853">
        <v>0</v>
      </c>
      <c r="AH52" s="854">
        <v>0</v>
      </c>
      <c r="AI52" s="853">
        <v>0</v>
      </c>
      <c r="AJ52" s="854">
        <v>0</v>
      </c>
      <c r="AK52" s="853">
        <v>0</v>
      </c>
      <c r="AL52" s="854">
        <v>0</v>
      </c>
      <c r="AM52" s="853">
        <v>0</v>
      </c>
      <c r="AN52" s="854">
        <v>0</v>
      </c>
      <c r="AO52" s="853">
        <v>0</v>
      </c>
      <c r="AP52" s="1025">
        <v>0</v>
      </c>
      <c r="AQ52" s="815"/>
      <c r="AR52" s="998"/>
      <c r="AS52" s="815"/>
      <c r="AT52" s="1024">
        <v>0</v>
      </c>
      <c r="AU52" s="854">
        <v>0</v>
      </c>
      <c r="AV52" s="853">
        <v>0</v>
      </c>
      <c r="AW52" s="854">
        <v>0</v>
      </c>
      <c r="AX52" s="853">
        <v>0</v>
      </c>
      <c r="AY52" s="854">
        <v>0</v>
      </c>
      <c r="AZ52" s="853">
        <v>0</v>
      </c>
      <c r="BA52" s="854">
        <v>0</v>
      </c>
      <c r="BB52" s="853">
        <v>0</v>
      </c>
      <c r="BC52" s="854">
        <v>0</v>
      </c>
      <c r="BD52" s="853">
        <v>0</v>
      </c>
      <c r="BE52" s="854">
        <v>0</v>
      </c>
      <c r="BF52" s="853">
        <v>0</v>
      </c>
      <c r="BG52" s="854">
        <v>0</v>
      </c>
      <c r="BH52" s="853">
        <v>0</v>
      </c>
      <c r="BI52" s="854">
        <v>0</v>
      </c>
      <c r="BJ52" s="853">
        <v>0</v>
      </c>
      <c r="BK52" s="854">
        <v>0</v>
      </c>
      <c r="BL52" s="853">
        <v>0</v>
      </c>
      <c r="BM52" s="854">
        <v>0</v>
      </c>
      <c r="BN52" s="853">
        <v>0</v>
      </c>
      <c r="BO52" s="854">
        <v>0</v>
      </c>
      <c r="BP52" s="853">
        <v>0</v>
      </c>
      <c r="BQ52" s="854">
        <v>0</v>
      </c>
      <c r="BR52" s="853">
        <v>0</v>
      </c>
      <c r="BS52" s="854">
        <v>0</v>
      </c>
      <c r="BT52" s="853">
        <v>0</v>
      </c>
      <c r="BU52" s="854">
        <v>0</v>
      </c>
      <c r="BV52" s="853">
        <v>0</v>
      </c>
      <c r="BW52" s="854">
        <v>0</v>
      </c>
      <c r="BX52" s="853">
        <v>0</v>
      </c>
      <c r="BY52" s="854">
        <v>0</v>
      </c>
      <c r="BZ52" s="853">
        <v>0</v>
      </c>
      <c r="CA52" s="854">
        <v>0</v>
      </c>
      <c r="CB52" s="853">
        <v>0</v>
      </c>
      <c r="CC52" s="1025">
        <v>0</v>
      </c>
      <c r="CD52" s="815"/>
      <c r="CE52" s="1009"/>
      <c r="CF52" s="815"/>
      <c r="CG52" s="1010"/>
      <c r="CH52" s="815"/>
      <c r="CI52" s="1024"/>
      <c r="CJ52" s="854"/>
      <c r="CK52" s="853">
        <v>0</v>
      </c>
      <c r="CL52" s="854">
        <v>0</v>
      </c>
      <c r="CM52" s="853">
        <v>0</v>
      </c>
      <c r="CN52" s="854">
        <v>0</v>
      </c>
      <c r="CO52" s="853">
        <v>0</v>
      </c>
      <c r="CP52" s="854">
        <v>0</v>
      </c>
      <c r="CQ52" s="853">
        <v>0</v>
      </c>
      <c r="CR52" s="854">
        <v>0</v>
      </c>
      <c r="CS52" s="853">
        <v>0</v>
      </c>
      <c r="CT52" s="854">
        <v>0</v>
      </c>
      <c r="CU52" s="853">
        <v>0</v>
      </c>
      <c r="CV52" s="854">
        <v>0</v>
      </c>
      <c r="CW52" s="853">
        <v>0</v>
      </c>
      <c r="CX52" s="854">
        <v>0</v>
      </c>
      <c r="CY52" s="853">
        <v>0</v>
      </c>
      <c r="CZ52" s="854">
        <v>0</v>
      </c>
      <c r="DA52" s="853">
        <v>0</v>
      </c>
      <c r="DB52" s="854">
        <v>0</v>
      </c>
      <c r="DC52" s="853">
        <v>0</v>
      </c>
      <c r="DD52" s="854">
        <v>0</v>
      </c>
      <c r="DE52" s="853">
        <v>0</v>
      </c>
      <c r="DF52" s="854">
        <v>0</v>
      </c>
      <c r="DG52" s="853">
        <v>0</v>
      </c>
      <c r="DH52" s="854">
        <v>0</v>
      </c>
      <c r="DI52" s="853">
        <v>0</v>
      </c>
      <c r="DJ52" s="854">
        <v>0</v>
      </c>
      <c r="DK52" s="853">
        <v>0</v>
      </c>
      <c r="DL52" s="854">
        <v>0</v>
      </c>
      <c r="DM52" s="853">
        <v>0</v>
      </c>
      <c r="DN52" s="854">
        <v>0</v>
      </c>
      <c r="DO52" s="853">
        <v>0</v>
      </c>
      <c r="DP52" s="854">
        <v>0</v>
      </c>
      <c r="DQ52" s="853">
        <v>0</v>
      </c>
      <c r="DR52" s="1025">
        <v>0</v>
      </c>
      <c r="DS52" s="815"/>
      <c r="DT52" s="1011"/>
      <c r="DU52" s="815"/>
      <c r="DV52" s="1024"/>
      <c r="DW52" s="854"/>
      <c r="DX52" s="853">
        <v>0</v>
      </c>
      <c r="DY52" s="854">
        <v>0</v>
      </c>
      <c r="DZ52" s="853">
        <v>0</v>
      </c>
      <c r="EA52" s="854">
        <v>0</v>
      </c>
      <c r="EB52" s="853">
        <v>0</v>
      </c>
      <c r="EC52" s="854">
        <v>0</v>
      </c>
      <c r="ED52" s="853">
        <v>0</v>
      </c>
      <c r="EE52" s="854">
        <v>0</v>
      </c>
      <c r="EF52" s="853">
        <v>0</v>
      </c>
      <c r="EG52" s="854">
        <v>0</v>
      </c>
      <c r="EH52" s="853">
        <v>0</v>
      </c>
      <c r="EI52" s="854">
        <v>0</v>
      </c>
      <c r="EJ52" s="853">
        <v>0</v>
      </c>
      <c r="EK52" s="854">
        <v>0</v>
      </c>
      <c r="EL52" s="853">
        <v>0</v>
      </c>
      <c r="EM52" s="854">
        <v>0</v>
      </c>
      <c r="EN52" s="853">
        <v>0</v>
      </c>
      <c r="EO52" s="854">
        <v>0</v>
      </c>
      <c r="EP52" s="853">
        <v>0</v>
      </c>
      <c r="EQ52" s="854">
        <v>0</v>
      </c>
      <c r="ER52" s="853">
        <v>0</v>
      </c>
      <c r="ES52" s="854">
        <v>0</v>
      </c>
      <c r="ET52" s="853">
        <v>0</v>
      </c>
      <c r="EU52" s="854">
        <v>0</v>
      </c>
      <c r="EV52" s="853">
        <v>0</v>
      </c>
      <c r="EW52" s="854">
        <v>0</v>
      </c>
      <c r="EX52" s="853">
        <v>0</v>
      </c>
      <c r="EY52" s="854">
        <v>0</v>
      </c>
      <c r="EZ52" s="853">
        <v>0</v>
      </c>
      <c r="FA52" s="854">
        <v>0</v>
      </c>
      <c r="FB52" s="853">
        <v>0</v>
      </c>
      <c r="FC52" s="854">
        <v>0</v>
      </c>
      <c r="FD52" s="853">
        <v>0</v>
      </c>
      <c r="FE52" s="1025">
        <v>0</v>
      </c>
      <c r="FF52" s="815"/>
      <c r="FG52" s="1012"/>
      <c r="FH52" s="815"/>
      <c r="FI52" s="1013"/>
      <c r="FK52" s="1026" t="b">
        <v>1</v>
      </c>
    </row>
    <row r="53" spans="1:167" outlineLevel="1">
      <c r="A53" s="813" t="str">
        <f t="shared" si="0"/>
        <v>46RTUsaver LDC Innovation Fund Pilot Program</v>
      </c>
      <c r="C53" s="842">
        <v>46</v>
      </c>
      <c r="D53" s="1036" t="s">
        <v>1245</v>
      </c>
      <c r="E53" s="1036">
        <v>2015</v>
      </c>
      <c r="G53" s="1020">
        <v>0</v>
      </c>
      <c r="H53" s="865">
        <v>0</v>
      </c>
      <c r="I53" s="864">
        <v>0</v>
      </c>
      <c r="J53" s="865">
        <v>0</v>
      </c>
      <c r="K53" s="864">
        <v>0</v>
      </c>
      <c r="L53" s="865">
        <v>0</v>
      </c>
      <c r="M53" s="864">
        <v>0</v>
      </c>
      <c r="N53" s="865">
        <v>0</v>
      </c>
      <c r="O53" s="864">
        <v>0</v>
      </c>
      <c r="P53" s="865">
        <v>0</v>
      </c>
      <c r="Q53" s="864">
        <v>0</v>
      </c>
      <c r="R53" s="865">
        <v>0</v>
      </c>
      <c r="S53" s="864">
        <v>0</v>
      </c>
      <c r="T53" s="865">
        <v>0</v>
      </c>
      <c r="U53" s="864">
        <v>0</v>
      </c>
      <c r="V53" s="865">
        <v>0</v>
      </c>
      <c r="W53" s="864">
        <v>0</v>
      </c>
      <c r="X53" s="865">
        <v>0</v>
      </c>
      <c r="Y53" s="864">
        <v>0</v>
      </c>
      <c r="Z53" s="865">
        <v>0</v>
      </c>
      <c r="AA53" s="864">
        <v>0</v>
      </c>
      <c r="AB53" s="865">
        <v>0</v>
      </c>
      <c r="AC53" s="864">
        <v>0</v>
      </c>
      <c r="AD53" s="865">
        <v>0</v>
      </c>
      <c r="AE53" s="864">
        <v>0</v>
      </c>
      <c r="AF53" s="865">
        <v>0</v>
      </c>
      <c r="AG53" s="864">
        <v>0</v>
      </c>
      <c r="AH53" s="865">
        <v>0</v>
      </c>
      <c r="AI53" s="864">
        <v>0</v>
      </c>
      <c r="AJ53" s="865">
        <v>0</v>
      </c>
      <c r="AK53" s="864">
        <v>0</v>
      </c>
      <c r="AL53" s="865">
        <v>0</v>
      </c>
      <c r="AM53" s="864">
        <v>0</v>
      </c>
      <c r="AN53" s="865">
        <v>0</v>
      </c>
      <c r="AO53" s="864">
        <v>0</v>
      </c>
      <c r="AP53" s="1021">
        <v>0</v>
      </c>
      <c r="AQ53" s="815"/>
      <c r="AR53" s="998"/>
      <c r="AS53" s="815"/>
      <c r="AT53" s="1020">
        <v>0</v>
      </c>
      <c r="AU53" s="865">
        <v>0</v>
      </c>
      <c r="AV53" s="864">
        <v>0</v>
      </c>
      <c r="AW53" s="865">
        <v>0</v>
      </c>
      <c r="AX53" s="864">
        <v>0</v>
      </c>
      <c r="AY53" s="865">
        <v>0</v>
      </c>
      <c r="AZ53" s="864">
        <v>0</v>
      </c>
      <c r="BA53" s="865">
        <v>0</v>
      </c>
      <c r="BB53" s="864">
        <v>0</v>
      </c>
      <c r="BC53" s="865">
        <v>0</v>
      </c>
      <c r="BD53" s="864">
        <v>0</v>
      </c>
      <c r="BE53" s="865">
        <v>0</v>
      </c>
      <c r="BF53" s="864">
        <v>0</v>
      </c>
      <c r="BG53" s="865">
        <v>0</v>
      </c>
      <c r="BH53" s="864">
        <v>0</v>
      </c>
      <c r="BI53" s="865">
        <v>0</v>
      </c>
      <c r="BJ53" s="864">
        <v>0</v>
      </c>
      <c r="BK53" s="865">
        <v>0</v>
      </c>
      <c r="BL53" s="864">
        <v>0</v>
      </c>
      <c r="BM53" s="865">
        <v>0</v>
      </c>
      <c r="BN53" s="864">
        <v>0</v>
      </c>
      <c r="BO53" s="865">
        <v>0</v>
      </c>
      <c r="BP53" s="864">
        <v>0</v>
      </c>
      <c r="BQ53" s="865">
        <v>0</v>
      </c>
      <c r="BR53" s="864">
        <v>0</v>
      </c>
      <c r="BS53" s="865">
        <v>0</v>
      </c>
      <c r="BT53" s="864">
        <v>0</v>
      </c>
      <c r="BU53" s="865">
        <v>0</v>
      </c>
      <c r="BV53" s="864">
        <v>0</v>
      </c>
      <c r="BW53" s="865">
        <v>0</v>
      </c>
      <c r="BX53" s="864">
        <v>0</v>
      </c>
      <c r="BY53" s="865">
        <v>0</v>
      </c>
      <c r="BZ53" s="864">
        <v>0</v>
      </c>
      <c r="CA53" s="865">
        <v>0</v>
      </c>
      <c r="CB53" s="864">
        <v>0</v>
      </c>
      <c r="CC53" s="1021">
        <v>0</v>
      </c>
      <c r="CD53" s="815"/>
      <c r="CE53" s="1009"/>
      <c r="CF53" s="815"/>
      <c r="CG53" s="1010"/>
      <c r="CH53" s="815"/>
      <c r="CI53" s="1020"/>
      <c r="CJ53" s="865"/>
      <c r="CK53" s="864">
        <v>0</v>
      </c>
      <c r="CL53" s="865">
        <v>0</v>
      </c>
      <c r="CM53" s="864">
        <v>0</v>
      </c>
      <c r="CN53" s="865">
        <v>0</v>
      </c>
      <c r="CO53" s="864">
        <v>0</v>
      </c>
      <c r="CP53" s="865">
        <v>0</v>
      </c>
      <c r="CQ53" s="864">
        <v>0</v>
      </c>
      <c r="CR53" s="865">
        <v>0</v>
      </c>
      <c r="CS53" s="864">
        <v>0</v>
      </c>
      <c r="CT53" s="865">
        <v>0</v>
      </c>
      <c r="CU53" s="864">
        <v>0</v>
      </c>
      <c r="CV53" s="865">
        <v>0</v>
      </c>
      <c r="CW53" s="864">
        <v>0</v>
      </c>
      <c r="CX53" s="865">
        <v>0</v>
      </c>
      <c r="CY53" s="864">
        <v>0</v>
      </c>
      <c r="CZ53" s="865">
        <v>0</v>
      </c>
      <c r="DA53" s="864">
        <v>0</v>
      </c>
      <c r="DB53" s="865">
        <v>0</v>
      </c>
      <c r="DC53" s="864">
        <v>0</v>
      </c>
      <c r="DD53" s="865">
        <v>0</v>
      </c>
      <c r="DE53" s="864">
        <v>0</v>
      </c>
      <c r="DF53" s="865">
        <v>0</v>
      </c>
      <c r="DG53" s="864">
        <v>0</v>
      </c>
      <c r="DH53" s="865">
        <v>0</v>
      </c>
      <c r="DI53" s="864">
        <v>0</v>
      </c>
      <c r="DJ53" s="865">
        <v>0</v>
      </c>
      <c r="DK53" s="864">
        <v>0</v>
      </c>
      <c r="DL53" s="865">
        <v>0</v>
      </c>
      <c r="DM53" s="864">
        <v>0</v>
      </c>
      <c r="DN53" s="865">
        <v>0</v>
      </c>
      <c r="DO53" s="864">
        <v>0</v>
      </c>
      <c r="DP53" s="865">
        <v>0</v>
      </c>
      <c r="DQ53" s="864">
        <v>0</v>
      </c>
      <c r="DR53" s="1021">
        <v>0</v>
      </c>
      <c r="DS53" s="815"/>
      <c r="DT53" s="1011"/>
      <c r="DU53" s="815"/>
      <c r="DV53" s="1020"/>
      <c r="DW53" s="865"/>
      <c r="DX53" s="864">
        <v>0</v>
      </c>
      <c r="DY53" s="865">
        <v>0</v>
      </c>
      <c r="DZ53" s="864">
        <v>0</v>
      </c>
      <c r="EA53" s="865">
        <v>0</v>
      </c>
      <c r="EB53" s="864">
        <v>0</v>
      </c>
      <c r="EC53" s="865">
        <v>0</v>
      </c>
      <c r="ED53" s="864">
        <v>0</v>
      </c>
      <c r="EE53" s="865">
        <v>0</v>
      </c>
      <c r="EF53" s="864">
        <v>0</v>
      </c>
      <c r="EG53" s="865">
        <v>0</v>
      </c>
      <c r="EH53" s="864">
        <v>0</v>
      </c>
      <c r="EI53" s="865">
        <v>0</v>
      </c>
      <c r="EJ53" s="864">
        <v>0</v>
      </c>
      <c r="EK53" s="865">
        <v>0</v>
      </c>
      <c r="EL53" s="864">
        <v>0</v>
      </c>
      <c r="EM53" s="865">
        <v>0</v>
      </c>
      <c r="EN53" s="864">
        <v>0</v>
      </c>
      <c r="EO53" s="865">
        <v>0</v>
      </c>
      <c r="EP53" s="864">
        <v>0</v>
      </c>
      <c r="EQ53" s="865">
        <v>0</v>
      </c>
      <c r="ER53" s="864">
        <v>0</v>
      </c>
      <c r="ES53" s="865">
        <v>0</v>
      </c>
      <c r="ET53" s="864">
        <v>0</v>
      </c>
      <c r="EU53" s="865">
        <v>0</v>
      </c>
      <c r="EV53" s="864">
        <v>0</v>
      </c>
      <c r="EW53" s="865">
        <v>0</v>
      </c>
      <c r="EX53" s="864">
        <v>0</v>
      </c>
      <c r="EY53" s="865">
        <v>0</v>
      </c>
      <c r="EZ53" s="864">
        <v>0</v>
      </c>
      <c r="FA53" s="865">
        <v>0</v>
      </c>
      <c r="FB53" s="864">
        <v>0</v>
      </c>
      <c r="FC53" s="865">
        <v>0</v>
      </c>
      <c r="FD53" s="864">
        <v>0</v>
      </c>
      <c r="FE53" s="1021">
        <v>0</v>
      </c>
      <c r="FF53" s="815"/>
      <c r="FG53" s="1012"/>
      <c r="FH53" s="815"/>
      <c r="FI53" s="1013"/>
      <c r="FK53" s="1022" t="b">
        <v>1</v>
      </c>
    </row>
    <row r="54" spans="1:167" outlineLevel="1">
      <c r="A54" s="813" t="str">
        <f t="shared" si="0"/>
        <v>47Small &amp; Medium Business Energy Management System LDC Innovation Fund Pilot Program</v>
      </c>
      <c r="C54" s="849">
        <v>47</v>
      </c>
      <c r="D54" s="1023" t="s">
        <v>1246</v>
      </c>
      <c r="E54" s="1023">
        <v>2015</v>
      </c>
      <c r="G54" s="1024">
        <v>0</v>
      </c>
      <c r="H54" s="854">
        <v>0</v>
      </c>
      <c r="I54" s="853">
        <v>0</v>
      </c>
      <c r="J54" s="854">
        <v>0</v>
      </c>
      <c r="K54" s="853">
        <v>0</v>
      </c>
      <c r="L54" s="854">
        <v>0</v>
      </c>
      <c r="M54" s="853">
        <v>0</v>
      </c>
      <c r="N54" s="854">
        <v>0</v>
      </c>
      <c r="O54" s="853">
        <v>0</v>
      </c>
      <c r="P54" s="854">
        <v>0</v>
      </c>
      <c r="Q54" s="853">
        <v>0</v>
      </c>
      <c r="R54" s="854">
        <v>0</v>
      </c>
      <c r="S54" s="853">
        <v>0</v>
      </c>
      <c r="T54" s="854">
        <v>0</v>
      </c>
      <c r="U54" s="853">
        <v>0</v>
      </c>
      <c r="V54" s="854">
        <v>0</v>
      </c>
      <c r="W54" s="853">
        <v>0</v>
      </c>
      <c r="X54" s="854">
        <v>0</v>
      </c>
      <c r="Y54" s="853">
        <v>0</v>
      </c>
      <c r="Z54" s="854">
        <v>0</v>
      </c>
      <c r="AA54" s="853">
        <v>0</v>
      </c>
      <c r="AB54" s="854">
        <v>0</v>
      </c>
      <c r="AC54" s="853">
        <v>0</v>
      </c>
      <c r="AD54" s="854">
        <v>0</v>
      </c>
      <c r="AE54" s="853">
        <v>0</v>
      </c>
      <c r="AF54" s="854">
        <v>0</v>
      </c>
      <c r="AG54" s="853">
        <v>0</v>
      </c>
      <c r="AH54" s="854">
        <v>0</v>
      </c>
      <c r="AI54" s="853">
        <v>0</v>
      </c>
      <c r="AJ54" s="854">
        <v>0</v>
      </c>
      <c r="AK54" s="853">
        <v>0</v>
      </c>
      <c r="AL54" s="854">
        <v>0</v>
      </c>
      <c r="AM54" s="853">
        <v>0</v>
      </c>
      <c r="AN54" s="854">
        <v>0</v>
      </c>
      <c r="AO54" s="853">
        <v>0</v>
      </c>
      <c r="AP54" s="1025">
        <v>0</v>
      </c>
      <c r="AQ54" s="815"/>
      <c r="AR54" s="998"/>
      <c r="AS54" s="815"/>
      <c r="AT54" s="1024">
        <v>0</v>
      </c>
      <c r="AU54" s="854">
        <v>0</v>
      </c>
      <c r="AV54" s="853">
        <v>0</v>
      </c>
      <c r="AW54" s="854">
        <v>0</v>
      </c>
      <c r="AX54" s="853">
        <v>0</v>
      </c>
      <c r="AY54" s="854">
        <v>0</v>
      </c>
      <c r="AZ54" s="853">
        <v>0</v>
      </c>
      <c r="BA54" s="854">
        <v>0</v>
      </c>
      <c r="BB54" s="853">
        <v>0</v>
      </c>
      <c r="BC54" s="854">
        <v>0</v>
      </c>
      <c r="BD54" s="853">
        <v>0</v>
      </c>
      <c r="BE54" s="854">
        <v>0</v>
      </c>
      <c r="BF54" s="853">
        <v>0</v>
      </c>
      <c r="BG54" s="854">
        <v>0</v>
      </c>
      <c r="BH54" s="853">
        <v>0</v>
      </c>
      <c r="BI54" s="854">
        <v>0</v>
      </c>
      <c r="BJ54" s="853">
        <v>0</v>
      </c>
      <c r="BK54" s="854">
        <v>0</v>
      </c>
      <c r="BL54" s="853">
        <v>0</v>
      </c>
      <c r="BM54" s="854">
        <v>0</v>
      </c>
      <c r="BN54" s="853">
        <v>0</v>
      </c>
      <c r="BO54" s="854">
        <v>0</v>
      </c>
      <c r="BP54" s="853">
        <v>0</v>
      </c>
      <c r="BQ54" s="854">
        <v>0</v>
      </c>
      <c r="BR54" s="853">
        <v>0</v>
      </c>
      <c r="BS54" s="854">
        <v>0</v>
      </c>
      <c r="BT54" s="853">
        <v>0</v>
      </c>
      <c r="BU54" s="854">
        <v>0</v>
      </c>
      <c r="BV54" s="853">
        <v>0</v>
      </c>
      <c r="BW54" s="854">
        <v>0</v>
      </c>
      <c r="BX54" s="853">
        <v>0</v>
      </c>
      <c r="BY54" s="854">
        <v>0</v>
      </c>
      <c r="BZ54" s="853">
        <v>0</v>
      </c>
      <c r="CA54" s="854">
        <v>0</v>
      </c>
      <c r="CB54" s="853">
        <v>0</v>
      </c>
      <c r="CC54" s="1025">
        <v>0</v>
      </c>
      <c r="CD54" s="815"/>
      <c r="CE54" s="1009"/>
      <c r="CF54" s="815"/>
      <c r="CG54" s="1010"/>
      <c r="CH54" s="815"/>
      <c r="CI54" s="1024"/>
      <c r="CJ54" s="854"/>
      <c r="CK54" s="853">
        <v>0</v>
      </c>
      <c r="CL54" s="854">
        <v>0</v>
      </c>
      <c r="CM54" s="853">
        <v>0</v>
      </c>
      <c r="CN54" s="854">
        <v>0</v>
      </c>
      <c r="CO54" s="853">
        <v>0</v>
      </c>
      <c r="CP54" s="854">
        <v>0</v>
      </c>
      <c r="CQ54" s="853">
        <v>0</v>
      </c>
      <c r="CR54" s="854">
        <v>0</v>
      </c>
      <c r="CS54" s="853">
        <v>0</v>
      </c>
      <c r="CT54" s="854">
        <v>0</v>
      </c>
      <c r="CU54" s="853">
        <v>0</v>
      </c>
      <c r="CV54" s="854">
        <v>0</v>
      </c>
      <c r="CW54" s="853">
        <v>0</v>
      </c>
      <c r="CX54" s="854">
        <v>0</v>
      </c>
      <c r="CY54" s="853">
        <v>0</v>
      </c>
      <c r="CZ54" s="854">
        <v>0</v>
      </c>
      <c r="DA54" s="853">
        <v>0</v>
      </c>
      <c r="DB54" s="854">
        <v>0</v>
      </c>
      <c r="DC54" s="853">
        <v>0</v>
      </c>
      <c r="DD54" s="854">
        <v>0</v>
      </c>
      <c r="DE54" s="853">
        <v>0</v>
      </c>
      <c r="DF54" s="854">
        <v>0</v>
      </c>
      <c r="DG54" s="853">
        <v>0</v>
      </c>
      <c r="DH54" s="854">
        <v>0</v>
      </c>
      <c r="DI54" s="853">
        <v>0</v>
      </c>
      <c r="DJ54" s="854">
        <v>0</v>
      </c>
      <c r="DK54" s="853">
        <v>0</v>
      </c>
      <c r="DL54" s="854">
        <v>0</v>
      </c>
      <c r="DM54" s="853">
        <v>0</v>
      </c>
      <c r="DN54" s="854">
        <v>0</v>
      </c>
      <c r="DO54" s="853">
        <v>0</v>
      </c>
      <c r="DP54" s="854">
        <v>0</v>
      </c>
      <c r="DQ54" s="853">
        <v>0</v>
      </c>
      <c r="DR54" s="1025">
        <v>0</v>
      </c>
      <c r="DS54" s="815"/>
      <c r="DT54" s="1011"/>
      <c r="DU54" s="815"/>
      <c r="DV54" s="1024"/>
      <c r="DW54" s="854"/>
      <c r="DX54" s="853">
        <v>0</v>
      </c>
      <c r="DY54" s="854">
        <v>0</v>
      </c>
      <c r="DZ54" s="853">
        <v>0</v>
      </c>
      <c r="EA54" s="854">
        <v>0</v>
      </c>
      <c r="EB54" s="853">
        <v>0</v>
      </c>
      <c r="EC54" s="854">
        <v>0</v>
      </c>
      <c r="ED54" s="853">
        <v>0</v>
      </c>
      <c r="EE54" s="854">
        <v>0</v>
      </c>
      <c r="EF54" s="853">
        <v>0</v>
      </c>
      <c r="EG54" s="854">
        <v>0</v>
      </c>
      <c r="EH54" s="853">
        <v>0</v>
      </c>
      <c r="EI54" s="854">
        <v>0</v>
      </c>
      <c r="EJ54" s="853">
        <v>0</v>
      </c>
      <c r="EK54" s="854">
        <v>0</v>
      </c>
      <c r="EL54" s="853">
        <v>0</v>
      </c>
      <c r="EM54" s="854">
        <v>0</v>
      </c>
      <c r="EN54" s="853">
        <v>0</v>
      </c>
      <c r="EO54" s="854">
        <v>0</v>
      </c>
      <c r="EP54" s="853">
        <v>0</v>
      </c>
      <c r="EQ54" s="854">
        <v>0</v>
      </c>
      <c r="ER54" s="853">
        <v>0</v>
      </c>
      <c r="ES54" s="854">
        <v>0</v>
      </c>
      <c r="ET54" s="853">
        <v>0</v>
      </c>
      <c r="EU54" s="854">
        <v>0</v>
      </c>
      <c r="EV54" s="853">
        <v>0</v>
      </c>
      <c r="EW54" s="854">
        <v>0</v>
      </c>
      <c r="EX54" s="853">
        <v>0</v>
      </c>
      <c r="EY54" s="854">
        <v>0</v>
      </c>
      <c r="EZ54" s="853">
        <v>0</v>
      </c>
      <c r="FA54" s="854">
        <v>0</v>
      </c>
      <c r="FB54" s="853">
        <v>0</v>
      </c>
      <c r="FC54" s="854">
        <v>0</v>
      </c>
      <c r="FD54" s="853">
        <v>0</v>
      </c>
      <c r="FE54" s="1025">
        <v>0</v>
      </c>
      <c r="FF54" s="815"/>
      <c r="FG54" s="1012"/>
      <c r="FH54" s="815"/>
      <c r="FI54" s="1013"/>
      <c r="FK54" s="1026" t="b">
        <v>1</v>
      </c>
    </row>
    <row r="55" spans="1:167" outlineLevel="1">
      <c r="A55" s="813" t="str">
        <f t="shared" si="0"/>
        <v>48Solar Powered Attic Ventilation LDC Innovation Fund Pilot Program</v>
      </c>
      <c r="C55" s="842">
        <v>48</v>
      </c>
      <c r="D55" s="1019" t="s">
        <v>1247</v>
      </c>
      <c r="E55" s="1019">
        <v>2015</v>
      </c>
      <c r="G55" s="1020">
        <v>0</v>
      </c>
      <c r="H55" s="865">
        <v>0</v>
      </c>
      <c r="I55" s="864">
        <v>0</v>
      </c>
      <c r="J55" s="865">
        <v>0</v>
      </c>
      <c r="K55" s="864">
        <v>0</v>
      </c>
      <c r="L55" s="865">
        <v>0</v>
      </c>
      <c r="M55" s="864">
        <v>0</v>
      </c>
      <c r="N55" s="865">
        <v>0</v>
      </c>
      <c r="O55" s="864">
        <v>0</v>
      </c>
      <c r="P55" s="865">
        <v>0</v>
      </c>
      <c r="Q55" s="864">
        <v>0</v>
      </c>
      <c r="R55" s="865">
        <v>0</v>
      </c>
      <c r="S55" s="864">
        <v>0</v>
      </c>
      <c r="T55" s="865">
        <v>0</v>
      </c>
      <c r="U55" s="864">
        <v>0</v>
      </c>
      <c r="V55" s="865">
        <v>0</v>
      </c>
      <c r="W55" s="864">
        <v>0</v>
      </c>
      <c r="X55" s="865">
        <v>0</v>
      </c>
      <c r="Y55" s="864">
        <v>0</v>
      </c>
      <c r="Z55" s="865">
        <v>0</v>
      </c>
      <c r="AA55" s="864">
        <v>0</v>
      </c>
      <c r="AB55" s="865">
        <v>0</v>
      </c>
      <c r="AC55" s="864">
        <v>0</v>
      </c>
      <c r="AD55" s="865">
        <v>0</v>
      </c>
      <c r="AE55" s="864">
        <v>0</v>
      </c>
      <c r="AF55" s="865">
        <v>0</v>
      </c>
      <c r="AG55" s="864">
        <v>0</v>
      </c>
      <c r="AH55" s="865">
        <v>0</v>
      </c>
      <c r="AI55" s="864">
        <v>0</v>
      </c>
      <c r="AJ55" s="865">
        <v>0</v>
      </c>
      <c r="AK55" s="864">
        <v>0</v>
      </c>
      <c r="AL55" s="865">
        <v>0</v>
      </c>
      <c r="AM55" s="864">
        <v>0</v>
      </c>
      <c r="AN55" s="865">
        <v>0</v>
      </c>
      <c r="AO55" s="864">
        <v>0</v>
      </c>
      <c r="AP55" s="1021">
        <v>0</v>
      </c>
      <c r="AQ55" s="815"/>
      <c r="AR55" s="998"/>
      <c r="AS55" s="815"/>
      <c r="AT55" s="1020">
        <v>0</v>
      </c>
      <c r="AU55" s="865">
        <v>0</v>
      </c>
      <c r="AV55" s="864">
        <v>0</v>
      </c>
      <c r="AW55" s="865">
        <v>0</v>
      </c>
      <c r="AX55" s="864">
        <v>0</v>
      </c>
      <c r="AY55" s="865">
        <v>0</v>
      </c>
      <c r="AZ55" s="864">
        <v>0</v>
      </c>
      <c r="BA55" s="865">
        <v>0</v>
      </c>
      <c r="BB55" s="864">
        <v>0</v>
      </c>
      <c r="BC55" s="865">
        <v>0</v>
      </c>
      <c r="BD55" s="864">
        <v>0</v>
      </c>
      <c r="BE55" s="865">
        <v>0</v>
      </c>
      <c r="BF55" s="864">
        <v>0</v>
      </c>
      <c r="BG55" s="865">
        <v>0</v>
      </c>
      <c r="BH55" s="864">
        <v>0</v>
      </c>
      <c r="BI55" s="865">
        <v>0</v>
      </c>
      <c r="BJ55" s="864">
        <v>0</v>
      </c>
      <c r="BK55" s="865">
        <v>0</v>
      </c>
      <c r="BL55" s="864">
        <v>0</v>
      </c>
      <c r="BM55" s="865">
        <v>0</v>
      </c>
      <c r="BN55" s="864">
        <v>0</v>
      </c>
      <c r="BO55" s="865">
        <v>0</v>
      </c>
      <c r="BP55" s="864">
        <v>0</v>
      </c>
      <c r="BQ55" s="865">
        <v>0</v>
      </c>
      <c r="BR55" s="864">
        <v>0</v>
      </c>
      <c r="BS55" s="865">
        <v>0</v>
      </c>
      <c r="BT55" s="864">
        <v>0</v>
      </c>
      <c r="BU55" s="865">
        <v>0</v>
      </c>
      <c r="BV55" s="864">
        <v>0</v>
      </c>
      <c r="BW55" s="865">
        <v>0</v>
      </c>
      <c r="BX55" s="864">
        <v>0</v>
      </c>
      <c r="BY55" s="865">
        <v>0</v>
      </c>
      <c r="BZ55" s="864">
        <v>0</v>
      </c>
      <c r="CA55" s="865">
        <v>0</v>
      </c>
      <c r="CB55" s="864">
        <v>0</v>
      </c>
      <c r="CC55" s="1021">
        <v>0</v>
      </c>
      <c r="CD55" s="815"/>
      <c r="CE55" s="1009"/>
      <c r="CF55" s="815"/>
      <c r="CG55" s="1010"/>
      <c r="CH55" s="815"/>
      <c r="CI55" s="1020"/>
      <c r="CJ55" s="865"/>
      <c r="CK55" s="864">
        <v>0</v>
      </c>
      <c r="CL55" s="865">
        <v>0</v>
      </c>
      <c r="CM55" s="864">
        <v>0</v>
      </c>
      <c r="CN55" s="865">
        <v>0</v>
      </c>
      <c r="CO55" s="864">
        <v>0</v>
      </c>
      <c r="CP55" s="865">
        <v>0</v>
      </c>
      <c r="CQ55" s="864">
        <v>0</v>
      </c>
      <c r="CR55" s="865">
        <v>0</v>
      </c>
      <c r="CS55" s="864">
        <v>0</v>
      </c>
      <c r="CT55" s="865">
        <v>0</v>
      </c>
      <c r="CU55" s="864">
        <v>0</v>
      </c>
      <c r="CV55" s="865">
        <v>0</v>
      </c>
      <c r="CW55" s="864">
        <v>0</v>
      </c>
      <c r="CX55" s="865">
        <v>0</v>
      </c>
      <c r="CY55" s="864">
        <v>0</v>
      </c>
      <c r="CZ55" s="865">
        <v>0</v>
      </c>
      <c r="DA55" s="864">
        <v>0</v>
      </c>
      <c r="DB55" s="865">
        <v>0</v>
      </c>
      <c r="DC55" s="864">
        <v>0</v>
      </c>
      <c r="DD55" s="865">
        <v>0</v>
      </c>
      <c r="DE55" s="864">
        <v>0</v>
      </c>
      <c r="DF55" s="865">
        <v>0</v>
      </c>
      <c r="DG55" s="864">
        <v>0</v>
      </c>
      <c r="DH55" s="865">
        <v>0</v>
      </c>
      <c r="DI55" s="864">
        <v>0</v>
      </c>
      <c r="DJ55" s="865">
        <v>0</v>
      </c>
      <c r="DK55" s="864">
        <v>0</v>
      </c>
      <c r="DL55" s="865">
        <v>0</v>
      </c>
      <c r="DM55" s="864">
        <v>0</v>
      </c>
      <c r="DN55" s="865">
        <v>0</v>
      </c>
      <c r="DO55" s="864">
        <v>0</v>
      </c>
      <c r="DP55" s="865">
        <v>0</v>
      </c>
      <c r="DQ55" s="864">
        <v>0</v>
      </c>
      <c r="DR55" s="1021">
        <v>0</v>
      </c>
      <c r="DS55" s="815"/>
      <c r="DT55" s="1011"/>
      <c r="DU55" s="815"/>
      <c r="DV55" s="1020"/>
      <c r="DW55" s="865"/>
      <c r="DX55" s="864">
        <v>0</v>
      </c>
      <c r="DY55" s="865">
        <v>0</v>
      </c>
      <c r="DZ55" s="864">
        <v>0</v>
      </c>
      <c r="EA55" s="865">
        <v>0</v>
      </c>
      <c r="EB55" s="864">
        <v>0</v>
      </c>
      <c r="EC55" s="865">
        <v>0</v>
      </c>
      <c r="ED55" s="864">
        <v>0</v>
      </c>
      <c r="EE55" s="865">
        <v>0</v>
      </c>
      <c r="EF55" s="864">
        <v>0</v>
      </c>
      <c r="EG55" s="865">
        <v>0</v>
      </c>
      <c r="EH55" s="864">
        <v>0</v>
      </c>
      <c r="EI55" s="865">
        <v>0</v>
      </c>
      <c r="EJ55" s="864">
        <v>0</v>
      </c>
      <c r="EK55" s="865">
        <v>0</v>
      </c>
      <c r="EL55" s="864">
        <v>0</v>
      </c>
      <c r="EM55" s="865">
        <v>0</v>
      </c>
      <c r="EN55" s="864">
        <v>0</v>
      </c>
      <c r="EO55" s="865">
        <v>0</v>
      </c>
      <c r="EP55" s="864">
        <v>0</v>
      </c>
      <c r="EQ55" s="865">
        <v>0</v>
      </c>
      <c r="ER55" s="864">
        <v>0</v>
      </c>
      <c r="ES55" s="865">
        <v>0</v>
      </c>
      <c r="ET55" s="864">
        <v>0</v>
      </c>
      <c r="EU55" s="865">
        <v>0</v>
      </c>
      <c r="EV55" s="864">
        <v>0</v>
      </c>
      <c r="EW55" s="865">
        <v>0</v>
      </c>
      <c r="EX55" s="864">
        <v>0</v>
      </c>
      <c r="EY55" s="865">
        <v>0</v>
      </c>
      <c r="EZ55" s="864">
        <v>0</v>
      </c>
      <c r="FA55" s="865">
        <v>0</v>
      </c>
      <c r="FB55" s="864">
        <v>0</v>
      </c>
      <c r="FC55" s="865">
        <v>0</v>
      </c>
      <c r="FD55" s="864">
        <v>0</v>
      </c>
      <c r="FE55" s="1021">
        <v>0</v>
      </c>
      <c r="FF55" s="815"/>
      <c r="FG55" s="1012"/>
      <c r="FH55" s="815"/>
      <c r="FI55" s="1013"/>
      <c r="FK55" s="1022" t="b">
        <v>1</v>
      </c>
    </row>
    <row r="56" spans="1:167" outlineLevel="1">
      <c r="A56" s="813" t="str">
        <f t="shared" si="0"/>
        <v>49Toronto Hydro – Enbridge Joint Low-Income Program LDC Innovation Fund Pilot Program</v>
      </c>
      <c r="C56" s="849">
        <v>49</v>
      </c>
      <c r="D56" s="1023" t="s">
        <v>1248</v>
      </c>
      <c r="E56" s="1023">
        <v>2015</v>
      </c>
      <c r="G56" s="1024">
        <v>0</v>
      </c>
      <c r="H56" s="854">
        <v>0</v>
      </c>
      <c r="I56" s="853">
        <v>0</v>
      </c>
      <c r="J56" s="854">
        <v>0</v>
      </c>
      <c r="K56" s="853">
        <v>0</v>
      </c>
      <c r="L56" s="854">
        <v>0</v>
      </c>
      <c r="M56" s="853">
        <v>0</v>
      </c>
      <c r="N56" s="854">
        <v>0</v>
      </c>
      <c r="O56" s="853">
        <v>0</v>
      </c>
      <c r="P56" s="854">
        <v>0</v>
      </c>
      <c r="Q56" s="853">
        <v>0</v>
      </c>
      <c r="R56" s="854">
        <v>0</v>
      </c>
      <c r="S56" s="853">
        <v>0</v>
      </c>
      <c r="T56" s="854">
        <v>0</v>
      </c>
      <c r="U56" s="853">
        <v>0</v>
      </c>
      <c r="V56" s="854">
        <v>0</v>
      </c>
      <c r="W56" s="853">
        <v>0</v>
      </c>
      <c r="X56" s="854">
        <v>0</v>
      </c>
      <c r="Y56" s="853">
        <v>0</v>
      </c>
      <c r="Z56" s="854">
        <v>0</v>
      </c>
      <c r="AA56" s="853">
        <v>0</v>
      </c>
      <c r="AB56" s="854">
        <v>0</v>
      </c>
      <c r="AC56" s="853">
        <v>0</v>
      </c>
      <c r="AD56" s="854">
        <v>0</v>
      </c>
      <c r="AE56" s="853">
        <v>0</v>
      </c>
      <c r="AF56" s="854">
        <v>0</v>
      </c>
      <c r="AG56" s="853">
        <v>0</v>
      </c>
      <c r="AH56" s="854">
        <v>0</v>
      </c>
      <c r="AI56" s="853">
        <v>0</v>
      </c>
      <c r="AJ56" s="854">
        <v>0</v>
      </c>
      <c r="AK56" s="853">
        <v>0</v>
      </c>
      <c r="AL56" s="854">
        <v>0</v>
      </c>
      <c r="AM56" s="853">
        <v>0</v>
      </c>
      <c r="AN56" s="854">
        <v>0</v>
      </c>
      <c r="AO56" s="853">
        <v>0</v>
      </c>
      <c r="AP56" s="1025">
        <v>0</v>
      </c>
      <c r="AQ56" s="815"/>
      <c r="AR56" s="998"/>
      <c r="AS56" s="815"/>
      <c r="AT56" s="1024">
        <v>0</v>
      </c>
      <c r="AU56" s="854">
        <v>0</v>
      </c>
      <c r="AV56" s="853">
        <v>0</v>
      </c>
      <c r="AW56" s="854">
        <v>0</v>
      </c>
      <c r="AX56" s="853">
        <v>0</v>
      </c>
      <c r="AY56" s="854">
        <v>0</v>
      </c>
      <c r="AZ56" s="853">
        <v>0</v>
      </c>
      <c r="BA56" s="854">
        <v>0</v>
      </c>
      <c r="BB56" s="853">
        <v>0</v>
      </c>
      <c r="BC56" s="854">
        <v>0</v>
      </c>
      <c r="BD56" s="853">
        <v>0</v>
      </c>
      <c r="BE56" s="854">
        <v>0</v>
      </c>
      <c r="BF56" s="853">
        <v>0</v>
      </c>
      <c r="BG56" s="854">
        <v>0</v>
      </c>
      <c r="BH56" s="853">
        <v>0</v>
      </c>
      <c r="BI56" s="854">
        <v>0</v>
      </c>
      <c r="BJ56" s="853">
        <v>0</v>
      </c>
      <c r="BK56" s="854">
        <v>0</v>
      </c>
      <c r="BL56" s="853">
        <v>0</v>
      </c>
      <c r="BM56" s="854">
        <v>0</v>
      </c>
      <c r="BN56" s="853">
        <v>0</v>
      </c>
      <c r="BO56" s="854">
        <v>0</v>
      </c>
      <c r="BP56" s="853">
        <v>0</v>
      </c>
      <c r="BQ56" s="854">
        <v>0</v>
      </c>
      <c r="BR56" s="853">
        <v>0</v>
      </c>
      <c r="BS56" s="854">
        <v>0</v>
      </c>
      <c r="BT56" s="853">
        <v>0</v>
      </c>
      <c r="BU56" s="854">
        <v>0</v>
      </c>
      <c r="BV56" s="853">
        <v>0</v>
      </c>
      <c r="BW56" s="854">
        <v>0</v>
      </c>
      <c r="BX56" s="853">
        <v>0</v>
      </c>
      <c r="BY56" s="854">
        <v>0</v>
      </c>
      <c r="BZ56" s="853">
        <v>0</v>
      </c>
      <c r="CA56" s="854">
        <v>0</v>
      </c>
      <c r="CB56" s="853">
        <v>0</v>
      </c>
      <c r="CC56" s="1025">
        <v>0</v>
      </c>
      <c r="CD56" s="815"/>
      <c r="CE56" s="1009"/>
      <c r="CF56" s="815"/>
      <c r="CG56" s="1010"/>
      <c r="CH56" s="815"/>
      <c r="CI56" s="1024"/>
      <c r="CJ56" s="854"/>
      <c r="CK56" s="853">
        <v>0</v>
      </c>
      <c r="CL56" s="854">
        <v>0</v>
      </c>
      <c r="CM56" s="853">
        <v>0</v>
      </c>
      <c r="CN56" s="854">
        <v>0</v>
      </c>
      <c r="CO56" s="853">
        <v>0</v>
      </c>
      <c r="CP56" s="854">
        <v>0</v>
      </c>
      <c r="CQ56" s="853">
        <v>0</v>
      </c>
      <c r="CR56" s="854">
        <v>0</v>
      </c>
      <c r="CS56" s="853">
        <v>0</v>
      </c>
      <c r="CT56" s="854">
        <v>0</v>
      </c>
      <c r="CU56" s="853">
        <v>0</v>
      </c>
      <c r="CV56" s="854">
        <v>0</v>
      </c>
      <c r="CW56" s="853">
        <v>0</v>
      </c>
      <c r="CX56" s="854">
        <v>0</v>
      </c>
      <c r="CY56" s="853">
        <v>0</v>
      </c>
      <c r="CZ56" s="854">
        <v>0</v>
      </c>
      <c r="DA56" s="853">
        <v>0</v>
      </c>
      <c r="DB56" s="854">
        <v>0</v>
      </c>
      <c r="DC56" s="853">
        <v>0</v>
      </c>
      <c r="DD56" s="854">
        <v>0</v>
      </c>
      <c r="DE56" s="853">
        <v>0</v>
      </c>
      <c r="DF56" s="854">
        <v>0</v>
      </c>
      <c r="DG56" s="853">
        <v>0</v>
      </c>
      <c r="DH56" s="854">
        <v>0</v>
      </c>
      <c r="DI56" s="853">
        <v>0</v>
      </c>
      <c r="DJ56" s="854">
        <v>0</v>
      </c>
      <c r="DK56" s="853">
        <v>0</v>
      </c>
      <c r="DL56" s="854">
        <v>0</v>
      </c>
      <c r="DM56" s="853">
        <v>0</v>
      </c>
      <c r="DN56" s="854">
        <v>0</v>
      </c>
      <c r="DO56" s="853">
        <v>0</v>
      </c>
      <c r="DP56" s="854">
        <v>0</v>
      </c>
      <c r="DQ56" s="853">
        <v>0</v>
      </c>
      <c r="DR56" s="1025">
        <v>0</v>
      </c>
      <c r="DS56" s="815"/>
      <c r="DT56" s="1011"/>
      <c r="DU56" s="815"/>
      <c r="DV56" s="1024"/>
      <c r="DW56" s="854"/>
      <c r="DX56" s="853">
        <v>0</v>
      </c>
      <c r="DY56" s="854">
        <v>0</v>
      </c>
      <c r="DZ56" s="853">
        <v>0</v>
      </c>
      <c r="EA56" s="854">
        <v>0</v>
      </c>
      <c r="EB56" s="853">
        <v>0</v>
      </c>
      <c r="EC56" s="854">
        <v>0</v>
      </c>
      <c r="ED56" s="853">
        <v>0</v>
      </c>
      <c r="EE56" s="854">
        <v>0</v>
      </c>
      <c r="EF56" s="853">
        <v>0</v>
      </c>
      <c r="EG56" s="854">
        <v>0</v>
      </c>
      <c r="EH56" s="853">
        <v>0</v>
      </c>
      <c r="EI56" s="854">
        <v>0</v>
      </c>
      <c r="EJ56" s="853">
        <v>0</v>
      </c>
      <c r="EK56" s="854">
        <v>0</v>
      </c>
      <c r="EL56" s="853">
        <v>0</v>
      </c>
      <c r="EM56" s="854">
        <v>0</v>
      </c>
      <c r="EN56" s="853">
        <v>0</v>
      </c>
      <c r="EO56" s="854">
        <v>0</v>
      </c>
      <c r="EP56" s="853">
        <v>0</v>
      </c>
      <c r="EQ56" s="854">
        <v>0</v>
      </c>
      <c r="ER56" s="853">
        <v>0</v>
      </c>
      <c r="ES56" s="854">
        <v>0</v>
      </c>
      <c r="ET56" s="853">
        <v>0</v>
      </c>
      <c r="EU56" s="854">
        <v>0</v>
      </c>
      <c r="EV56" s="853">
        <v>0</v>
      </c>
      <c r="EW56" s="854">
        <v>0</v>
      </c>
      <c r="EX56" s="853">
        <v>0</v>
      </c>
      <c r="EY56" s="854">
        <v>0</v>
      </c>
      <c r="EZ56" s="853">
        <v>0</v>
      </c>
      <c r="FA56" s="854">
        <v>0</v>
      </c>
      <c r="FB56" s="853">
        <v>0</v>
      </c>
      <c r="FC56" s="854">
        <v>0</v>
      </c>
      <c r="FD56" s="853">
        <v>0</v>
      </c>
      <c r="FE56" s="1025">
        <v>0</v>
      </c>
      <c r="FF56" s="815"/>
      <c r="FG56" s="1012"/>
      <c r="FH56" s="815"/>
      <c r="FI56" s="1013"/>
      <c r="FK56" s="1026" t="b">
        <v>1</v>
      </c>
    </row>
    <row r="57" spans="1:167" outlineLevel="1">
      <c r="A57" s="813" t="str">
        <f t="shared" si="0"/>
        <v>50Truckload Event LDC Innovation Fund Pilot Program</v>
      </c>
      <c r="C57" s="879">
        <v>50</v>
      </c>
      <c r="D57" s="1042" t="s">
        <v>1249</v>
      </c>
      <c r="E57" s="1042">
        <v>2015</v>
      </c>
      <c r="G57" s="1038">
        <v>0</v>
      </c>
      <c r="H57" s="884">
        <v>0</v>
      </c>
      <c r="I57" s="883">
        <v>0</v>
      </c>
      <c r="J57" s="884">
        <v>0</v>
      </c>
      <c r="K57" s="883">
        <v>0</v>
      </c>
      <c r="L57" s="884">
        <v>0</v>
      </c>
      <c r="M57" s="883">
        <v>0</v>
      </c>
      <c r="N57" s="884">
        <v>0</v>
      </c>
      <c r="O57" s="883">
        <v>0</v>
      </c>
      <c r="P57" s="884">
        <v>0</v>
      </c>
      <c r="Q57" s="883">
        <v>0</v>
      </c>
      <c r="R57" s="884">
        <v>0</v>
      </c>
      <c r="S57" s="883">
        <v>0</v>
      </c>
      <c r="T57" s="884">
        <v>0</v>
      </c>
      <c r="U57" s="883">
        <v>0</v>
      </c>
      <c r="V57" s="884">
        <v>0</v>
      </c>
      <c r="W57" s="883">
        <v>0</v>
      </c>
      <c r="X57" s="884">
        <v>0</v>
      </c>
      <c r="Y57" s="883">
        <v>0</v>
      </c>
      <c r="Z57" s="884">
        <v>0</v>
      </c>
      <c r="AA57" s="883">
        <v>0</v>
      </c>
      <c r="AB57" s="884">
        <v>0</v>
      </c>
      <c r="AC57" s="883">
        <v>0</v>
      </c>
      <c r="AD57" s="884">
        <v>0</v>
      </c>
      <c r="AE57" s="883">
        <v>0</v>
      </c>
      <c r="AF57" s="884">
        <v>0</v>
      </c>
      <c r="AG57" s="883">
        <v>0</v>
      </c>
      <c r="AH57" s="884">
        <v>0</v>
      </c>
      <c r="AI57" s="883">
        <v>0</v>
      </c>
      <c r="AJ57" s="884">
        <v>0</v>
      </c>
      <c r="AK57" s="883">
        <v>0</v>
      </c>
      <c r="AL57" s="884">
        <v>0</v>
      </c>
      <c r="AM57" s="883">
        <v>0</v>
      </c>
      <c r="AN57" s="884">
        <v>0</v>
      </c>
      <c r="AO57" s="883">
        <v>0</v>
      </c>
      <c r="AP57" s="1039">
        <v>0</v>
      </c>
      <c r="AQ57" s="815"/>
      <c r="AR57" s="998"/>
      <c r="AS57" s="815"/>
      <c r="AT57" s="1038">
        <v>0</v>
      </c>
      <c r="AU57" s="884">
        <v>0</v>
      </c>
      <c r="AV57" s="883">
        <v>0</v>
      </c>
      <c r="AW57" s="884">
        <v>0</v>
      </c>
      <c r="AX57" s="883">
        <v>0</v>
      </c>
      <c r="AY57" s="884">
        <v>0</v>
      </c>
      <c r="AZ57" s="883">
        <v>0</v>
      </c>
      <c r="BA57" s="884">
        <v>0</v>
      </c>
      <c r="BB57" s="883">
        <v>0</v>
      </c>
      <c r="BC57" s="884">
        <v>0</v>
      </c>
      <c r="BD57" s="883">
        <v>0</v>
      </c>
      <c r="BE57" s="884">
        <v>0</v>
      </c>
      <c r="BF57" s="883">
        <v>0</v>
      </c>
      <c r="BG57" s="884">
        <v>0</v>
      </c>
      <c r="BH57" s="883">
        <v>0</v>
      </c>
      <c r="BI57" s="884">
        <v>0</v>
      </c>
      <c r="BJ57" s="883">
        <v>0</v>
      </c>
      <c r="BK57" s="884">
        <v>0</v>
      </c>
      <c r="BL57" s="883">
        <v>0</v>
      </c>
      <c r="BM57" s="884">
        <v>0</v>
      </c>
      <c r="BN57" s="883">
        <v>0</v>
      </c>
      <c r="BO57" s="884">
        <v>0</v>
      </c>
      <c r="BP57" s="883">
        <v>0</v>
      </c>
      <c r="BQ57" s="884">
        <v>0</v>
      </c>
      <c r="BR57" s="883">
        <v>0</v>
      </c>
      <c r="BS57" s="884">
        <v>0</v>
      </c>
      <c r="BT57" s="883">
        <v>0</v>
      </c>
      <c r="BU57" s="884">
        <v>0</v>
      </c>
      <c r="BV57" s="883">
        <v>0</v>
      </c>
      <c r="BW57" s="884">
        <v>0</v>
      </c>
      <c r="BX57" s="883">
        <v>0</v>
      </c>
      <c r="BY57" s="884">
        <v>0</v>
      </c>
      <c r="BZ57" s="883">
        <v>0</v>
      </c>
      <c r="CA57" s="884">
        <v>0</v>
      </c>
      <c r="CB57" s="883">
        <v>0</v>
      </c>
      <c r="CC57" s="1039">
        <v>0</v>
      </c>
      <c r="CD57" s="815"/>
      <c r="CE57" s="1009"/>
      <c r="CF57" s="815"/>
      <c r="CG57" s="1010"/>
      <c r="CH57" s="815"/>
      <c r="CI57" s="1038"/>
      <c r="CJ57" s="884"/>
      <c r="CK57" s="883">
        <v>0</v>
      </c>
      <c r="CL57" s="884">
        <v>0</v>
      </c>
      <c r="CM57" s="883">
        <v>0</v>
      </c>
      <c r="CN57" s="884">
        <v>0</v>
      </c>
      <c r="CO57" s="883">
        <v>0</v>
      </c>
      <c r="CP57" s="884">
        <v>0</v>
      </c>
      <c r="CQ57" s="883">
        <v>0</v>
      </c>
      <c r="CR57" s="884">
        <v>0</v>
      </c>
      <c r="CS57" s="883">
        <v>0</v>
      </c>
      <c r="CT57" s="884">
        <v>0</v>
      </c>
      <c r="CU57" s="883">
        <v>0</v>
      </c>
      <c r="CV57" s="884">
        <v>0</v>
      </c>
      <c r="CW57" s="883">
        <v>0</v>
      </c>
      <c r="CX57" s="884">
        <v>0</v>
      </c>
      <c r="CY57" s="883">
        <v>0</v>
      </c>
      <c r="CZ57" s="884">
        <v>0</v>
      </c>
      <c r="DA57" s="883">
        <v>0</v>
      </c>
      <c r="DB57" s="884">
        <v>0</v>
      </c>
      <c r="DC57" s="883">
        <v>0</v>
      </c>
      <c r="DD57" s="884">
        <v>0</v>
      </c>
      <c r="DE57" s="883">
        <v>0</v>
      </c>
      <c r="DF57" s="884">
        <v>0</v>
      </c>
      <c r="DG57" s="883">
        <v>0</v>
      </c>
      <c r="DH57" s="884">
        <v>0</v>
      </c>
      <c r="DI57" s="883">
        <v>0</v>
      </c>
      <c r="DJ57" s="884">
        <v>0</v>
      </c>
      <c r="DK57" s="883">
        <v>0</v>
      </c>
      <c r="DL57" s="884">
        <v>0</v>
      </c>
      <c r="DM57" s="883">
        <v>0</v>
      </c>
      <c r="DN57" s="884">
        <v>0</v>
      </c>
      <c r="DO57" s="883">
        <v>0</v>
      </c>
      <c r="DP57" s="884">
        <v>0</v>
      </c>
      <c r="DQ57" s="883">
        <v>0</v>
      </c>
      <c r="DR57" s="1039">
        <v>0</v>
      </c>
      <c r="DS57" s="815"/>
      <c r="DT57" s="1011"/>
      <c r="DU57" s="815"/>
      <c r="DV57" s="1038"/>
      <c r="DW57" s="884"/>
      <c r="DX57" s="883">
        <v>0</v>
      </c>
      <c r="DY57" s="884">
        <v>0</v>
      </c>
      <c r="DZ57" s="883">
        <v>0</v>
      </c>
      <c r="EA57" s="884">
        <v>0</v>
      </c>
      <c r="EB57" s="883">
        <v>0</v>
      </c>
      <c r="EC57" s="884">
        <v>0</v>
      </c>
      <c r="ED57" s="883">
        <v>0</v>
      </c>
      <c r="EE57" s="884">
        <v>0</v>
      </c>
      <c r="EF57" s="883">
        <v>0</v>
      </c>
      <c r="EG57" s="884">
        <v>0</v>
      </c>
      <c r="EH57" s="883">
        <v>0</v>
      </c>
      <c r="EI57" s="884">
        <v>0</v>
      </c>
      <c r="EJ57" s="883">
        <v>0</v>
      </c>
      <c r="EK57" s="884">
        <v>0</v>
      </c>
      <c r="EL57" s="883">
        <v>0</v>
      </c>
      <c r="EM57" s="884">
        <v>0</v>
      </c>
      <c r="EN57" s="883">
        <v>0</v>
      </c>
      <c r="EO57" s="884">
        <v>0</v>
      </c>
      <c r="EP57" s="883">
        <v>0</v>
      </c>
      <c r="EQ57" s="884">
        <v>0</v>
      </c>
      <c r="ER57" s="883">
        <v>0</v>
      </c>
      <c r="ES57" s="884">
        <v>0</v>
      </c>
      <c r="ET57" s="883">
        <v>0</v>
      </c>
      <c r="EU57" s="884">
        <v>0</v>
      </c>
      <c r="EV57" s="883">
        <v>0</v>
      </c>
      <c r="EW57" s="884">
        <v>0</v>
      </c>
      <c r="EX57" s="883">
        <v>0</v>
      </c>
      <c r="EY57" s="884">
        <v>0</v>
      </c>
      <c r="EZ57" s="883">
        <v>0</v>
      </c>
      <c r="FA57" s="884">
        <v>0</v>
      </c>
      <c r="FB57" s="883">
        <v>0</v>
      </c>
      <c r="FC57" s="884">
        <v>0</v>
      </c>
      <c r="FD57" s="883">
        <v>0</v>
      </c>
      <c r="FE57" s="1039">
        <v>0</v>
      </c>
      <c r="FF57" s="815"/>
      <c r="FG57" s="1012"/>
      <c r="FH57" s="815"/>
      <c r="FI57" s="1013"/>
      <c r="FK57" s="1040" t="b">
        <v>1</v>
      </c>
    </row>
    <row r="58" spans="1:167" outlineLevel="1">
      <c r="A58" s="813" t="str">
        <f t="shared" si="0"/>
        <v>51Industrial Accelerator Program</v>
      </c>
      <c r="C58" s="835">
        <v>51</v>
      </c>
      <c r="D58" s="1015" t="s">
        <v>1250</v>
      </c>
      <c r="E58" s="1015">
        <v>2015</v>
      </c>
      <c r="G58" s="1016">
        <v>0</v>
      </c>
      <c r="H58" s="877">
        <v>0</v>
      </c>
      <c r="I58" s="876">
        <v>0</v>
      </c>
      <c r="J58" s="877">
        <v>0</v>
      </c>
      <c r="K58" s="876">
        <v>0</v>
      </c>
      <c r="L58" s="877">
        <v>0</v>
      </c>
      <c r="M58" s="876">
        <v>0</v>
      </c>
      <c r="N58" s="877">
        <v>0</v>
      </c>
      <c r="O58" s="876">
        <v>0</v>
      </c>
      <c r="P58" s="877">
        <v>0</v>
      </c>
      <c r="Q58" s="876">
        <v>0</v>
      </c>
      <c r="R58" s="877">
        <v>0</v>
      </c>
      <c r="S58" s="876">
        <v>0</v>
      </c>
      <c r="T58" s="877">
        <v>0</v>
      </c>
      <c r="U58" s="876">
        <v>0</v>
      </c>
      <c r="V58" s="877">
        <v>0</v>
      </c>
      <c r="W58" s="876">
        <v>0</v>
      </c>
      <c r="X58" s="877">
        <v>0</v>
      </c>
      <c r="Y58" s="876">
        <v>0</v>
      </c>
      <c r="Z58" s="877">
        <v>0</v>
      </c>
      <c r="AA58" s="876">
        <v>0</v>
      </c>
      <c r="AB58" s="877">
        <v>0</v>
      </c>
      <c r="AC58" s="876">
        <v>0</v>
      </c>
      <c r="AD58" s="877">
        <v>0</v>
      </c>
      <c r="AE58" s="876">
        <v>0</v>
      </c>
      <c r="AF58" s="877">
        <v>0</v>
      </c>
      <c r="AG58" s="876">
        <v>0</v>
      </c>
      <c r="AH58" s="877">
        <v>0</v>
      </c>
      <c r="AI58" s="876">
        <v>0</v>
      </c>
      <c r="AJ58" s="877">
        <v>0</v>
      </c>
      <c r="AK58" s="876">
        <v>0</v>
      </c>
      <c r="AL58" s="877">
        <v>0</v>
      </c>
      <c r="AM58" s="876">
        <v>0</v>
      </c>
      <c r="AN58" s="877">
        <v>0</v>
      </c>
      <c r="AO58" s="876">
        <v>0</v>
      </c>
      <c r="AP58" s="1017">
        <v>0</v>
      </c>
      <c r="AQ58" s="815"/>
      <c r="AR58" s="998"/>
      <c r="AS58" s="815"/>
      <c r="AT58" s="1016">
        <v>0</v>
      </c>
      <c r="AU58" s="877">
        <v>0</v>
      </c>
      <c r="AV58" s="876">
        <v>0</v>
      </c>
      <c r="AW58" s="877">
        <v>0</v>
      </c>
      <c r="AX58" s="876">
        <v>0</v>
      </c>
      <c r="AY58" s="877">
        <v>0</v>
      </c>
      <c r="AZ58" s="876">
        <v>0</v>
      </c>
      <c r="BA58" s="877">
        <v>0</v>
      </c>
      <c r="BB58" s="876">
        <v>0</v>
      </c>
      <c r="BC58" s="877">
        <v>0</v>
      </c>
      <c r="BD58" s="876">
        <v>0</v>
      </c>
      <c r="BE58" s="877">
        <v>0</v>
      </c>
      <c r="BF58" s="876">
        <v>0</v>
      </c>
      <c r="BG58" s="877">
        <v>0</v>
      </c>
      <c r="BH58" s="876">
        <v>0</v>
      </c>
      <c r="BI58" s="877">
        <v>0</v>
      </c>
      <c r="BJ58" s="876">
        <v>0</v>
      </c>
      <c r="BK58" s="877">
        <v>0</v>
      </c>
      <c r="BL58" s="876">
        <v>0</v>
      </c>
      <c r="BM58" s="877">
        <v>0</v>
      </c>
      <c r="BN58" s="876">
        <v>0</v>
      </c>
      <c r="BO58" s="877">
        <v>0</v>
      </c>
      <c r="BP58" s="876">
        <v>0</v>
      </c>
      <c r="BQ58" s="877">
        <v>0</v>
      </c>
      <c r="BR58" s="876">
        <v>0</v>
      </c>
      <c r="BS58" s="877">
        <v>0</v>
      </c>
      <c r="BT58" s="876">
        <v>0</v>
      </c>
      <c r="BU58" s="877">
        <v>0</v>
      </c>
      <c r="BV58" s="876">
        <v>0</v>
      </c>
      <c r="BW58" s="877">
        <v>0</v>
      </c>
      <c r="BX58" s="876">
        <v>0</v>
      </c>
      <c r="BY58" s="877">
        <v>0</v>
      </c>
      <c r="BZ58" s="876">
        <v>0</v>
      </c>
      <c r="CA58" s="877">
        <v>0</v>
      </c>
      <c r="CB58" s="876">
        <v>0</v>
      </c>
      <c r="CC58" s="1017">
        <v>0</v>
      </c>
      <c r="CD58" s="815"/>
      <c r="CE58" s="1009"/>
      <c r="CF58" s="815"/>
      <c r="CG58" s="1010"/>
      <c r="CH58" s="815"/>
      <c r="CI58" s="1016"/>
      <c r="CJ58" s="877"/>
      <c r="CK58" s="876">
        <v>0</v>
      </c>
      <c r="CL58" s="877">
        <v>0</v>
      </c>
      <c r="CM58" s="876">
        <v>0</v>
      </c>
      <c r="CN58" s="877">
        <v>0</v>
      </c>
      <c r="CO58" s="876">
        <v>0</v>
      </c>
      <c r="CP58" s="877">
        <v>0</v>
      </c>
      <c r="CQ58" s="876">
        <v>0</v>
      </c>
      <c r="CR58" s="877">
        <v>0</v>
      </c>
      <c r="CS58" s="876">
        <v>0</v>
      </c>
      <c r="CT58" s="877">
        <v>0</v>
      </c>
      <c r="CU58" s="876">
        <v>0</v>
      </c>
      <c r="CV58" s="877">
        <v>0</v>
      </c>
      <c r="CW58" s="876">
        <v>0</v>
      </c>
      <c r="CX58" s="877">
        <v>0</v>
      </c>
      <c r="CY58" s="876">
        <v>0</v>
      </c>
      <c r="CZ58" s="877">
        <v>0</v>
      </c>
      <c r="DA58" s="876">
        <v>0</v>
      </c>
      <c r="DB58" s="877">
        <v>0</v>
      </c>
      <c r="DC58" s="876">
        <v>0</v>
      </c>
      <c r="DD58" s="877">
        <v>0</v>
      </c>
      <c r="DE58" s="876">
        <v>0</v>
      </c>
      <c r="DF58" s="877">
        <v>0</v>
      </c>
      <c r="DG58" s="876">
        <v>0</v>
      </c>
      <c r="DH58" s="877">
        <v>0</v>
      </c>
      <c r="DI58" s="876">
        <v>0</v>
      </c>
      <c r="DJ58" s="877">
        <v>0</v>
      </c>
      <c r="DK58" s="876">
        <v>0</v>
      </c>
      <c r="DL58" s="877">
        <v>0</v>
      </c>
      <c r="DM58" s="876">
        <v>0</v>
      </c>
      <c r="DN58" s="877">
        <v>0</v>
      </c>
      <c r="DO58" s="876">
        <v>0</v>
      </c>
      <c r="DP58" s="877">
        <v>0</v>
      </c>
      <c r="DQ58" s="876">
        <v>0</v>
      </c>
      <c r="DR58" s="1017">
        <v>0</v>
      </c>
      <c r="DS58" s="815"/>
      <c r="DT58" s="1011"/>
      <c r="DU58" s="815"/>
      <c r="DV58" s="1016"/>
      <c r="DW58" s="877"/>
      <c r="DX58" s="876">
        <v>0</v>
      </c>
      <c r="DY58" s="877">
        <v>0</v>
      </c>
      <c r="DZ58" s="876">
        <v>0</v>
      </c>
      <c r="EA58" s="877">
        <v>0</v>
      </c>
      <c r="EB58" s="876">
        <v>0</v>
      </c>
      <c r="EC58" s="877">
        <v>0</v>
      </c>
      <c r="ED58" s="876">
        <v>0</v>
      </c>
      <c r="EE58" s="877">
        <v>0</v>
      </c>
      <c r="EF58" s="876">
        <v>0</v>
      </c>
      <c r="EG58" s="877">
        <v>0</v>
      </c>
      <c r="EH58" s="876">
        <v>0</v>
      </c>
      <c r="EI58" s="877">
        <v>0</v>
      </c>
      <c r="EJ58" s="876">
        <v>0</v>
      </c>
      <c r="EK58" s="877">
        <v>0</v>
      </c>
      <c r="EL58" s="876">
        <v>0</v>
      </c>
      <c r="EM58" s="877">
        <v>0</v>
      </c>
      <c r="EN58" s="876">
        <v>0</v>
      </c>
      <c r="EO58" s="877">
        <v>0</v>
      </c>
      <c r="EP58" s="876">
        <v>0</v>
      </c>
      <c r="EQ58" s="877">
        <v>0</v>
      </c>
      <c r="ER58" s="876">
        <v>0</v>
      </c>
      <c r="ES58" s="877">
        <v>0</v>
      </c>
      <c r="ET58" s="876">
        <v>0</v>
      </c>
      <c r="EU58" s="877">
        <v>0</v>
      </c>
      <c r="EV58" s="876">
        <v>0</v>
      </c>
      <c r="EW58" s="877">
        <v>0</v>
      </c>
      <c r="EX58" s="876">
        <v>0</v>
      </c>
      <c r="EY58" s="877">
        <v>0</v>
      </c>
      <c r="EZ58" s="876">
        <v>0</v>
      </c>
      <c r="FA58" s="877">
        <v>0</v>
      </c>
      <c r="FB58" s="876">
        <v>0</v>
      </c>
      <c r="FC58" s="877">
        <v>0</v>
      </c>
      <c r="FD58" s="876">
        <v>0</v>
      </c>
      <c r="FE58" s="1017">
        <v>0</v>
      </c>
      <c r="FF58" s="815"/>
      <c r="FG58" s="1012"/>
      <c r="FH58" s="815"/>
      <c r="FI58" s="1013"/>
      <c r="FK58" s="1018" t="b">
        <v>1</v>
      </c>
    </row>
    <row r="59" spans="1:167" outlineLevel="1">
      <c r="A59" s="813" t="str">
        <f t="shared" si="0"/>
        <v>52Save on Energy Energy Performance Program for Multi-Site Customers</v>
      </c>
      <c r="C59" s="842">
        <v>52</v>
      </c>
      <c r="D59" s="1019" t="s">
        <v>1251</v>
      </c>
      <c r="E59" s="1019">
        <v>2015</v>
      </c>
      <c r="G59" s="1020">
        <v>0</v>
      </c>
      <c r="H59" s="865">
        <v>0</v>
      </c>
      <c r="I59" s="864">
        <v>0</v>
      </c>
      <c r="J59" s="865">
        <v>0</v>
      </c>
      <c r="K59" s="864">
        <v>0</v>
      </c>
      <c r="L59" s="865">
        <v>0</v>
      </c>
      <c r="M59" s="864">
        <v>0</v>
      </c>
      <c r="N59" s="865">
        <v>0</v>
      </c>
      <c r="O59" s="864">
        <v>0</v>
      </c>
      <c r="P59" s="865">
        <v>0</v>
      </c>
      <c r="Q59" s="864">
        <v>0</v>
      </c>
      <c r="R59" s="865">
        <v>0</v>
      </c>
      <c r="S59" s="864">
        <v>0</v>
      </c>
      <c r="T59" s="865">
        <v>0</v>
      </c>
      <c r="U59" s="864">
        <v>0</v>
      </c>
      <c r="V59" s="865">
        <v>0</v>
      </c>
      <c r="W59" s="864">
        <v>0</v>
      </c>
      <c r="X59" s="865">
        <v>0</v>
      </c>
      <c r="Y59" s="864">
        <v>0</v>
      </c>
      <c r="Z59" s="865">
        <v>0</v>
      </c>
      <c r="AA59" s="864">
        <v>0</v>
      </c>
      <c r="AB59" s="865">
        <v>0</v>
      </c>
      <c r="AC59" s="864">
        <v>0</v>
      </c>
      <c r="AD59" s="865">
        <v>0</v>
      </c>
      <c r="AE59" s="864">
        <v>0</v>
      </c>
      <c r="AF59" s="865">
        <v>0</v>
      </c>
      <c r="AG59" s="864">
        <v>0</v>
      </c>
      <c r="AH59" s="865">
        <v>0</v>
      </c>
      <c r="AI59" s="864">
        <v>0</v>
      </c>
      <c r="AJ59" s="865">
        <v>0</v>
      </c>
      <c r="AK59" s="864">
        <v>0</v>
      </c>
      <c r="AL59" s="865">
        <v>0</v>
      </c>
      <c r="AM59" s="864">
        <v>0</v>
      </c>
      <c r="AN59" s="865">
        <v>0</v>
      </c>
      <c r="AO59" s="864">
        <v>0</v>
      </c>
      <c r="AP59" s="1021">
        <v>0</v>
      </c>
      <c r="AQ59" s="815"/>
      <c r="AR59" s="998"/>
      <c r="AS59" s="815"/>
      <c r="AT59" s="1020">
        <v>0</v>
      </c>
      <c r="AU59" s="865">
        <v>0</v>
      </c>
      <c r="AV59" s="864">
        <v>0</v>
      </c>
      <c r="AW59" s="865">
        <v>0</v>
      </c>
      <c r="AX59" s="864">
        <v>0</v>
      </c>
      <c r="AY59" s="865">
        <v>0</v>
      </c>
      <c r="AZ59" s="864">
        <v>0</v>
      </c>
      <c r="BA59" s="865">
        <v>0</v>
      </c>
      <c r="BB59" s="864">
        <v>0</v>
      </c>
      <c r="BC59" s="865">
        <v>0</v>
      </c>
      <c r="BD59" s="864">
        <v>0</v>
      </c>
      <c r="BE59" s="865">
        <v>0</v>
      </c>
      <c r="BF59" s="864">
        <v>0</v>
      </c>
      <c r="BG59" s="865">
        <v>0</v>
      </c>
      <c r="BH59" s="864">
        <v>0</v>
      </c>
      <c r="BI59" s="865">
        <v>0</v>
      </c>
      <c r="BJ59" s="864">
        <v>0</v>
      </c>
      <c r="BK59" s="865">
        <v>0</v>
      </c>
      <c r="BL59" s="864">
        <v>0</v>
      </c>
      <c r="BM59" s="865">
        <v>0</v>
      </c>
      <c r="BN59" s="864">
        <v>0</v>
      </c>
      <c r="BO59" s="865">
        <v>0</v>
      </c>
      <c r="BP59" s="864">
        <v>0</v>
      </c>
      <c r="BQ59" s="865">
        <v>0</v>
      </c>
      <c r="BR59" s="864">
        <v>0</v>
      </c>
      <c r="BS59" s="865">
        <v>0</v>
      </c>
      <c r="BT59" s="864">
        <v>0</v>
      </c>
      <c r="BU59" s="865">
        <v>0</v>
      </c>
      <c r="BV59" s="864">
        <v>0</v>
      </c>
      <c r="BW59" s="865">
        <v>0</v>
      </c>
      <c r="BX59" s="864">
        <v>0</v>
      </c>
      <c r="BY59" s="865">
        <v>0</v>
      </c>
      <c r="BZ59" s="864">
        <v>0</v>
      </c>
      <c r="CA59" s="865">
        <v>0</v>
      </c>
      <c r="CB59" s="864">
        <v>0</v>
      </c>
      <c r="CC59" s="1021">
        <v>0</v>
      </c>
      <c r="CD59" s="815"/>
      <c r="CE59" s="1009"/>
      <c r="CF59" s="815"/>
      <c r="CG59" s="1010"/>
      <c r="CH59" s="815"/>
      <c r="CI59" s="1020"/>
      <c r="CJ59" s="865"/>
      <c r="CK59" s="864">
        <v>0</v>
      </c>
      <c r="CL59" s="865">
        <v>0</v>
      </c>
      <c r="CM59" s="864">
        <v>0</v>
      </c>
      <c r="CN59" s="865">
        <v>0</v>
      </c>
      <c r="CO59" s="864">
        <v>0</v>
      </c>
      <c r="CP59" s="865">
        <v>0</v>
      </c>
      <c r="CQ59" s="864">
        <v>0</v>
      </c>
      <c r="CR59" s="865">
        <v>0</v>
      </c>
      <c r="CS59" s="864">
        <v>0</v>
      </c>
      <c r="CT59" s="865">
        <v>0</v>
      </c>
      <c r="CU59" s="864">
        <v>0</v>
      </c>
      <c r="CV59" s="865">
        <v>0</v>
      </c>
      <c r="CW59" s="864">
        <v>0</v>
      </c>
      <c r="CX59" s="865">
        <v>0</v>
      </c>
      <c r="CY59" s="864">
        <v>0</v>
      </c>
      <c r="CZ59" s="865">
        <v>0</v>
      </c>
      <c r="DA59" s="864">
        <v>0</v>
      </c>
      <c r="DB59" s="865">
        <v>0</v>
      </c>
      <c r="DC59" s="864">
        <v>0</v>
      </c>
      <c r="DD59" s="865">
        <v>0</v>
      </c>
      <c r="DE59" s="864">
        <v>0</v>
      </c>
      <c r="DF59" s="865">
        <v>0</v>
      </c>
      <c r="DG59" s="864">
        <v>0</v>
      </c>
      <c r="DH59" s="865">
        <v>0</v>
      </c>
      <c r="DI59" s="864">
        <v>0</v>
      </c>
      <c r="DJ59" s="865">
        <v>0</v>
      </c>
      <c r="DK59" s="864">
        <v>0</v>
      </c>
      <c r="DL59" s="865">
        <v>0</v>
      </c>
      <c r="DM59" s="864">
        <v>0</v>
      </c>
      <c r="DN59" s="865">
        <v>0</v>
      </c>
      <c r="DO59" s="864">
        <v>0</v>
      </c>
      <c r="DP59" s="865">
        <v>0</v>
      </c>
      <c r="DQ59" s="864">
        <v>0</v>
      </c>
      <c r="DR59" s="1021">
        <v>0</v>
      </c>
      <c r="DS59" s="815"/>
      <c r="DT59" s="1011"/>
      <c r="DU59" s="815"/>
      <c r="DV59" s="1020"/>
      <c r="DW59" s="865"/>
      <c r="DX59" s="864">
        <v>0</v>
      </c>
      <c r="DY59" s="865">
        <v>0</v>
      </c>
      <c r="DZ59" s="864">
        <v>0</v>
      </c>
      <c r="EA59" s="865">
        <v>0</v>
      </c>
      <c r="EB59" s="864">
        <v>0</v>
      </c>
      <c r="EC59" s="865">
        <v>0</v>
      </c>
      <c r="ED59" s="864">
        <v>0</v>
      </c>
      <c r="EE59" s="865">
        <v>0</v>
      </c>
      <c r="EF59" s="864">
        <v>0</v>
      </c>
      <c r="EG59" s="865">
        <v>0</v>
      </c>
      <c r="EH59" s="864">
        <v>0</v>
      </c>
      <c r="EI59" s="865">
        <v>0</v>
      </c>
      <c r="EJ59" s="864">
        <v>0</v>
      </c>
      <c r="EK59" s="865">
        <v>0</v>
      </c>
      <c r="EL59" s="864">
        <v>0</v>
      </c>
      <c r="EM59" s="865">
        <v>0</v>
      </c>
      <c r="EN59" s="864">
        <v>0</v>
      </c>
      <c r="EO59" s="865">
        <v>0</v>
      </c>
      <c r="EP59" s="864">
        <v>0</v>
      </c>
      <c r="EQ59" s="865">
        <v>0</v>
      </c>
      <c r="ER59" s="864">
        <v>0</v>
      </c>
      <c r="ES59" s="865">
        <v>0</v>
      </c>
      <c r="ET59" s="864">
        <v>0</v>
      </c>
      <c r="EU59" s="865">
        <v>0</v>
      </c>
      <c r="EV59" s="864">
        <v>0</v>
      </c>
      <c r="EW59" s="865">
        <v>0</v>
      </c>
      <c r="EX59" s="864">
        <v>0</v>
      </c>
      <c r="EY59" s="865">
        <v>0</v>
      </c>
      <c r="EZ59" s="864">
        <v>0</v>
      </c>
      <c r="FA59" s="865">
        <v>0</v>
      </c>
      <c r="FB59" s="864">
        <v>0</v>
      </c>
      <c r="FC59" s="865">
        <v>0</v>
      </c>
      <c r="FD59" s="864">
        <v>0</v>
      </c>
      <c r="FE59" s="1021">
        <v>0</v>
      </c>
      <c r="FF59" s="815"/>
      <c r="FG59" s="1012"/>
      <c r="FH59" s="815"/>
      <c r="FI59" s="1013"/>
      <c r="FK59" s="1022" t="b">
        <v>1</v>
      </c>
    </row>
    <row r="60" spans="1:167" outlineLevel="1">
      <c r="A60" s="813" t="str">
        <f t="shared" si="0"/>
        <v>53Whole Home Pilot Program</v>
      </c>
      <c r="C60" s="907">
        <v>53</v>
      </c>
      <c r="D60" s="1027" t="s">
        <v>1252</v>
      </c>
      <c r="E60" s="1027">
        <v>2015</v>
      </c>
      <c r="G60" s="1028">
        <v>0</v>
      </c>
      <c r="H60" s="912">
        <v>0</v>
      </c>
      <c r="I60" s="911">
        <v>0</v>
      </c>
      <c r="J60" s="912">
        <v>0</v>
      </c>
      <c r="K60" s="911">
        <v>0</v>
      </c>
      <c r="L60" s="912">
        <v>0</v>
      </c>
      <c r="M60" s="911">
        <v>0</v>
      </c>
      <c r="N60" s="912">
        <v>0</v>
      </c>
      <c r="O60" s="911">
        <v>0</v>
      </c>
      <c r="P60" s="912">
        <v>0</v>
      </c>
      <c r="Q60" s="911">
        <v>0</v>
      </c>
      <c r="R60" s="912">
        <v>0</v>
      </c>
      <c r="S60" s="911">
        <v>0</v>
      </c>
      <c r="T60" s="912">
        <v>0</v>
      </c>
      <c r="U60" s="911">
        <v>0</v>
      </c>
      <c r="V60" s="912">
        <v>0</v>
      </c>
      <c r="W60" s="911">
        <v>0</v>
      </c>
      <c r="X60" s="912">
        <v>0</v>
      </c>
      <c r="Y60" s="911">
        <v>0</v>
      </c>
      <c r="Z60" s="912">
        <v>0</v>
      </c>
      <c r="AA60" s="911">
        <v>0</v>
      </c>
      <c r="AB60" s="912">
        <v>0</v>
      </c>
      <c r="AC60" s="911">
        <v>0</v>
      </c>
      <c r="AD60" s="912">
        <v>0</v>
      </c>
      <c r="AE60" s="911">
        <v>0</v>
      </c>
      <c r="AF60" s="912">
        <v>0</v>
      </c>
      <c r="AG60" s="911">
        <v>0</v>
      </c>
      <c r="AH60" s="912">
        <v>0</v>
      </c>
      <c r="AI60" s="911">
        <v>0</v>
      </c>
      <c r="AJ60" s="912">
        <v>0</v>
      </c>
      <c r="AK60" s="911">
        <v>0</v>
      </c>
      <c r="AL60" s="912">
        <v>0</v>
      </c>
      <c r="AM60" s="911">
        <v>0</v>
      </c>
      <c r="AN60" s="912">
        <v>0</v>
      </c>
      <c r="AO60" s="911">
        <v>0</v>
      </c>
      <c r="AP60" s="1029">
        <v>0</v>
      </c>
      <c r="AQ60" s="815"/>
      <c r="AR60" s="998"/>
      <c r="AS60" s="815"/>
      <c r="AT60" s="1028">
        <v>0</v>
      </c>
      <c r="AU60" s="912">
        <v>0</v>
      </c>
      <c r="AV60" s="911">
        <v>0</v>
      </c>
      <c r="AW60" s="912">
        <v>0</v>
      </c>
      <c r="AX60" s="911">
        <v>0</v>
      </c>
      <c r="AY60" s="912">
        <v>0</v>
      </c>
      <c r="AZ60" s="911">
        <v>0</v>
      </c>
      <c r="BA60" s="912">
        <v>0</v>
      </c>
      <c r="BB60" s="911">
        <v>0</v>
      </c>
      <c r="BC60" s="912">
        <v>0</v>
      </c>
      <c r="BD60" s="911">
        <v>0</v>
      </c>
      <c r="BE60" s="912">
        <v>0</v>
      </c>
      <c r="BF60" s="911">
        <v>0</v>
      </c>
      <c r="BG60" s="912">
        <v>0</v>
      </c>
      <c r="BH60" s="911">
        <v>0</v>
      </c>
      <c r="BI60" s="912">
        <v>0</v>
      </c>
      <c r="BJ60" s="911">
        <v>0</v>
      </c>
      <c r="BK60" s="912">
        <v>0</v>
      </c>
      <c r="BL60" s="911">
        <v>0</v>
      </c>
      <c r="BM60" s="912">
        <v>0</v>
      </c>
      <c r="BN60" s="911">
        <v>0</v>
      </c>
      <c r="BO60" s="912">
        <v>0</v>
      </c>
      <c r="BP60" s="911">
        <v>0</v>
      </c>
      <c r="BQ60" s="912">
        <v>0</v>
      </c>
      <c r="BR60" s="911">
        <v>0</v>
      </c>
      <c r="BS60" s="912">
        <v>0</v>
      </c>
      <c r="BT60" s="911">
        <v>0</v>
      </c>
      <c r="BU60" s="912">
        <v>0</v>
      </c>
      <c r="BV60" s="911">
        <v>0</v>
      </c>
      <c r="BW60" s="912">
        <v>0</v>
      </c>
      <c r="BX60" s="911">
        <v>0</v>
      </c>
      <c r="BY60" s="912">
        <v>0</v>
      </c>
      <c r="BZ60" s="911">
        <v>0</v>
      </c>
      <c r="CA60" s="912">
        <v>0</v>
      </c>
      <c r="CB60" s="911">
        <v>0</v>
      </c>
      <c r="CC60" s="1029">
        <v>0</v>
      </c>
      <c r="CD60" s="815"/>
      <c r="CE60" s="1009"/>
      <c r="CF60" s="815"/>
      <c r="CG60" s="1010"/>
      <c r="CH60" s="815"/>
      <c r="CI60" s="1028"/>
      <c r="CJ60" s="912"/>
      <c r="CK60" s="911">
        <v>0</v>
      </c>
      <c r="CL60" s="912">
        <v>0</v>
      </c>
      <c r="CM60" s="911">
        <v>0</v>
      </c>
      <c r="CN60" s="912">
        <v>0</v>
      </c>
      <c r="CO60" s="911">
        <v>0</v>
      </c>
      <c r="CP60" s="912">
        <v>0</v>
      </c>
      <c r="CQ60" s="911">
        <v>0</v>
      </c>
      <c r="CR60" s="912">
        <v>0</v>
      </c>
      <c r="CS60" s="911">
        <v>0</v>
      </c>
      <c r="CT60" s="912">
        <v>0</v>
      </c>
      <c r="CU60" s="911">
        <v>0</v>
      </c>
      <c r="CV60" s="912">
        <v>0</v>
      </c>
      <c r="CW60" s="911">
        <v>0</v>
      </c>
      <c r="CX60" s="912">
        <v>0</v>
      </c>
      <c r="CY60" s="911">
        <v>0</v>
      </c>
      <c r="CZ60" s="912">
        <v>0</v>
      </c>
      <c r="DA60" s="911">
        <v>0</v>
      </c>
      <c r="DB60" s="912">
        <v>0</v>
      </c>
      <c r="DC60" s="911">
        <v>0</v>
      </c>
      <c r="DD60" s="912">
        <v>0</v>
      </c>
      <c r="DE60" s="911">
        <v>0</v>
      </c>
      <c r="DF60" s="912">
        <v>0</v>
      </c>
      <c r="DG60" s="911">
        <v>0</v>
      </c>
      <c r="DH60" s="912">
        <v>0</v>
      </c>
      <c r="DI60" s="911">
        <v>0</v>
      </c>
      <c r="DJ60" s="912">
        <v>0</v>
      </c>
      <c r="DK60" s="911">
        <v>0</v>
      </c>
      <c r="DL60" s="912">
        <v>0</v>
      </c>
      <c r="DM60" s="911">
        <v>0</v>
      </c>
      <c r="DN60" s="912">
        <v>0</v>
      </c>
      <c r="DO60" s="911">
        <v>0</v>
      </c>
      <c r="DP60" s="912">
        <v>0</v>
      </c>
      <c r="DQ60" s="911">
        <v>0</v>
      </c>
      <c r="DR60" s="1029">
        <v>0</v>
      </c>
      <c r="DS60" s="815"/>
      <c r="DT60" s="1011"/>
      <c r="DU60" s="815"/>
      <c r="DV60" s="1028"/>
      <c r="DW60" s="912"/>
      <c r="DX60" s="911">
        <v>0</v>
      </c>
      <c r="DY60" s="912">
        <v>0</v>
      </c>
      <c r="DZ60" s="911">
        <v>0</v>
      </c>
      <c r="EA60" s="912">
        <v>0</v>
      </c>
      <c r="EB60" s="911">
        <v>0</v>
      </c>
      <c r="EC60" s="912">
        <v>0</v>
      </c>
      <c r="ED60" s="911">
        <v>0</v>
      </c>
      <c r="EE60" s="912">
        <v>0</v>
      </c>
      <c r="EF60" s="911">
        <v>0</v>
      </c>
      <c r="EG60" s="912">
        <v>0</v>
      </c>
      <c r="EH60" s="911">
        <v>0</v>
      </c>
      <c r="EI60" s="912">
        <v>0</v>
      </c>
      <c r="EJ60" s="911">
        <v>0</v>
      </c>
      <c r="EK60" s="912">
        <v>0</v>
      </c>
      <c r="EL60" s="911">
        <v>0</v>
      </c>
      <c r="EM60" s="912">
        <v>0</v>
      </c>
      <c r="EN60" s="911">
        <v>0</v>
      </c>
      <c r="EO60" s="912">
        <v>0</v>
      </c>
      <c r="EP60" s="911">
        <v>0</v>
      </c>
      <c r="EQ60" s="912">
        <v>0</v>
      </c>
      <c r="ER60" s="911">
        <v>0</v>
      </c>
      <c r="ES60" s="912">
        <v>0</v>
      </c>
      <c r="ET60" s="911">
        <v>0</v>
      </c>
      <c r="EU60" s="912">
        <v>0</v>
      </c>
      <c r="EV60" s="911">
        <v>0</v>
      </c>
      <c r="EW60" s="912">
        <v>0</v>
      </c>
      <c r="EX60" s="911">
        <v>0</v>
      </c>
      <c r="EY60" s="912">
        <v>0</v>
      </c>
      <c r="EZ60" s="911">
        <v>0</v>
      </c>
      <c r="FA60" s="912">
        <v>0</v>
      </c>
      <c r="FB60" s="911">
        <v>0</v>
      </c>
      <c r="FC60" s="912">
        <v>0</v>
      </c>
      <c r="FD60" s="911">
        <v>0</v>
      </c>
      <c r="FE60" s="1029">
        <v>0</v>
      </c>
      <c r="FF60" s="815"/>
      <c r="FG60" s="1012"/>
      <c r="FH60" s="815"/>
      <c r="FI60" s="1013"/>
      <c r="FK60" s="1030" t="b">
        <v>1</v>
      </c>
    </row>
    <row r="61" spans="1:167" outlineLevel="1">
      <c r="A61" s="813" t="str">
        <f t="shared" si="0"/>
        <v>54Save on Energy Retrofit Program Enabled Savings</v>
      </c>
      <c r="C61" s="900">
        <v>54</v>
      </c>
      <c r="D61" s="1043" t="s">
        <v>1199</v>
      </c>
      <c r="E61" s="1043">
        <v>2015</v>
      </c>
      <c r="G61" s="1032">
        <v>0</v>
      </c>
      <c r="H61" s="905">
        <v>0</v>
      </c>
      <c r="I61" s="904">
        <v>0</v>
      </c>
      <c r="J61" s="905">
        <v>0</v>
      </c>
      <c r="K61" s="904">
        <v>0</v>
      </c>
      <c r="L61" s="905">
        <v>0</v>
      </c>
      <c r="M61" s="904">
        <v>0</v>
      </c>
      <c r="N61" s="905">
        <v>0</v>
      </c>
      <c r="O61" s="904">
        <v>0</v>
      </c>
      <c r="P61" s="905">
        <v>0</v>
      </c>
      <c r="Q61" s="904">
        <v>0</v>
      </c>
      <c r="R61" s="905">
        <v>0</v>
      </c>
      <c r="S61" s="904">
        <v>0</v>
      </c>
      <c r="T61" s="905">
        <v>0</v>
      </c>
      <c r="U61" s="904">
        <v>0</v>
      </c>
      <c r="V61" s="905">
        <v>0</v>
      </c>
      <c r="W61" s="904">
        <v>0</v>
      </c>
      <c r="X61" s="905">
        <v>0</v>
      </c>
      <c r="Y61" s="904">
        <v>0</v>
      </c>
      <c r="Z61" s="905">
        <v>0</v>
      </c>
      <c r="AA61" s="904">
        <v>0</v>
      </c>
      <c r="AB61" s="905">
        <v>0</v>
      </c>
      <c r="AC61" s="904">
        <v>0</v>
      </c>
      <c r="AD61" s="905">
        <v>0</v>
      </c>
      <c r="AE61" s="904">
        <v>0</v>
      </c>
      <c r="AF61" s="905">
        <v>0</v>
      </c>
      <c r="AG61" s="904">
        <v>0</v>
      </c>
      <c r="AH61" s="905">
        <v>0</v>
      </c>
      <c r="AI61" s="904">
        <v>0</v>
      </c>
      <c r="AJ61" s="905">
        <v>0</v>
      </c>
      <c r="AK61" s="904">
        <v>0</v>
      </c>
      <c r="AL61" s="905">
        <v>0</v>
      </c>
      <c r="AM61" s="904">
        <v>0</v>
      </c>
      <c r="AN61" s="905">
        <v>0</v>
      </c>
      <c r="AO61" s="904">
        <v>0</v>
      </c>
      <c r="AP61" s="1033">
        <v>0</v>
      </c>
      <c r="AQ61" s="815"/>
      <c r="AR61" s="998"/>
      <c r="AS61" s="815"/>
      <c r="AT61" s="1032">
        <v>0</v>
      </c>
      <c r="AU61" s="905">
        <v>0</v>
      </c>
      <c r="AV61" s="904">
        <v>0</v>
      </c>
      <c r="AW61" s="905">
        <v>0</v>
      </c>
      <c r="AX61" s="904">
        <v>0</v>
      </c>
      <c r="AY61" s="905">
        <v>0</v>
      </c>
      <c r="AZ61" s="904">
        <v>0</v>
      </c>
      <c r="BA61" s="905">
        <v>0</v>
      </c>
      <c r="BB61" s="904">
        <v>0</v>
      </c>
      <c r="BC61" s="905">
        <v>0</v>
      </c>
      <c r="BD61" s="904">
        <v>0</v>
      </c>
      <c r="BE61" s="905">
        <v>0</v>
      </c>
      <c r="BF61" s="904">
        <v>0</v>
      </c>
      <c r="BG61" s="905">
        <v>0</v>
      </c>
      <c r="BH61" s="904">
        <v>0</v>
      </c>
      <c r="BI61" s="905">
        <v>0</v>
      </c>
      <c r="BJ61" s="904">
        <v>0</v>
      </c>
      <c r="BK61" s="905">
        <v>0</v>
      </c>
      <c r="BL61" s="904">
        <v>0</v>
      </c>
      <c r="BM61" s="905">
        <v>0</v>
      </c>
      <c r="BN61" s="904">
        <v>0</v>
      </c>
      <c r="BO61" s="905">
        <v>0</v>
      </c>
      <c r="BP61" s="904">
        <v>0</v>
      </c>
      <c r="BQ61" s="905">
        <v>0</v>
      </c>
      <c r="BR61" s="904">
        <v>0</v>
      </c>
      <c r="BS61" s="905">
        <v>0</v>
      </c>
      <c r="BT61" s="904">
        <v>0</v>
      </c>
      <c r="BU61" s="905">
        <v>0</v>
      </c>
      <c r="BV61" s="904">
        <v>0</v>
      </c>
      <c r="BW61" s="905">
        <v>0</v>
      </c>
      <c r="BX61" s="904">
        <v>0</v>
      </c>
      <c r="BY61" s="905">
        <v>0</v>
      </c>
      <c r="BZ61" s="904">
        <v>0</v>
      </c>
      <c r="CA61" s="905">
        <v>0</v>
      </c>
      <c r="CB61" s="904">
        <v>0</v>
      </c>
      <c r="CC61" s="1033">
        <v>0</v>
      </c>
      <c r="CD61" s="815"/>
      <c r="CE61" s="1009"/>
      <c r="CF61" s="815"/>
      <c r="CG61" s="1010"/>
      <c r="CH61" s="815"/>
      <c r="CI61" s="1032"/>
      <c r="CJ61" s="905"/>
      <c r="CK61" s="904">
        <v>0</v>
      </c>
      <c r="CL61" s="905">
        <v>0</v>
      </c>
      <c r="CM61" s="904">
        <v>0</v>
      </c>
      <c r="CN61" s="905">
        <v>0</v>
      </c>
      <c r="CO61" s="904">
        <v>0</v>
      </c>
      <c r="CP61" s="905">
        <v>0</v>
      </c>
      <c r="CQ61" s="904">
        <v>0</v>
      </c>
      <c r="CR61" s="905">
        <v>0</v>
      </c>
      <c r="CS61" s="904">
        <v>0</v>
      </c>
      <c r="CT61" s="905">
        <v>0</v>
      </c>
      <c r="CU61" s="904">
        <v>0</v>
      </c>
      <c r="CV61" s="905">
        <v>0</v>
      </c>
      <c r="CW61" s="904">
        <v>0</v>
      </c>
      <c r="CX61" s="905">
        <v>0</v>
      </c>
      <c r="CY61" s="904">
        <v>0</v>
      </c>
      <c r="CZ61" s="905">
        <v>0</v>
      </c>
      <c r="DA61" s="904">
        <v>0</v>
      </c>
      <c r="DB61" s="905">
        <v>0</v>
      </c>
      <c r="DC61" s="904">
        <v>0</v>
      </c>
      <c r="DD61" s="905">
        <v>0</v>
      </c>
      <c r="DE61" s="904">
        <v>0</v>
      </c>
      <c r="DF61" s="905">
        <v>0</v>
      </c>
      <c r="DG61" s="904">
        <v>0</v>
      </c>
      <c r="DH61" s="905">
        <v>0</v>
      </c>
      <c r="DI61" s="904">
        <v>0</v>
      </c>
      <c r="DJ61" s="905">
        <v>0</v>
      </c>
      <c r="DK61" s="904">
        <v>0</v>
      </c>
      <c r="DL61" s="905">
        <v>0</v>
      </c>
      <c r="DM61" s="904">
        <v>0</v>
      </c>
      <c r="DN61" s="905">
        <v>0</v>
      </c>
      <c r="DO61" s="904">
        <v>0</v>
      </c>
      <c r="DP61" s="905">
        <v>0</v>
      </c>
      <c r="DQ61" s="904">
        <v>0</v>
      </c>
      <c r="DR61" s="1033">
        <v>0</v>
      </c>
      <c r="DS61" s="815"/>
      <c r="DT61" s="1011"/>
      <c r="DU61" s="815"/>
      <c r="DV61" s="1032"/>
      <c r="DW61" s="905"/>
      <c r="DX61" s="904">
        <v>0</v>
      </c>
      <c r="DY61" s="905">
        <v>0</v>
      </c>
      <c r="DZ61" s="904">
        <v>0</v>
      </c>
      <c r="EA61" s="905">
        <v>0</v>
      </c>
      <c r="EB61" s="904">
        <v>0</v>
      </c>
      <c r="EC61" s="905">
        <v>0</v>
      </c>
      <c r="ED61" s="904">
        <v>0</v>
      </c>
      <c r="EE61" s="905">
        <v>0</v>
      </c>
      <c r="EF61" s="904">
        <v>0</v>
      </c>
      <c r="EG61" s="905">
        <v>0</v>
      </c>
      <c r="EH61" s="904">
        <v>0</v>
      </c>
      <c r="EI61" s="905">
        <v>0</v>
      </c>
      <c r="EJ61" s="904">
        <v>0</v>
      </c>
      <c r="EK61" s="905">
        <v>0</v>
      </c>
      <c r="EL61" s="904">
        <v>0</v>
      </c>
      <c r="EM61" s="905">
        <v>0</v>
      </c>
      <c r="EN61" s="904">
        <v>0</v>
      </c>
      <c r="EO61" s="905">
        <v>0</v>
      </c>
      <c r="EP61" s="904">
        <v>0</v>
      </c>
      <c r="EQ61" s="905">
        <v>0</v>
      </c>
      <c r="ER61" s="904">
        <v>0</v>
      </c>
      <c r="ES61" s="905">
        <v>0</v>
      </c>
      <c r="ET61" s="904">
        <v>0</v>
      </c>
      <c r="EU61" s="905">
        <v>0</v>
      </c>
      <c r="EV61" s="904">
        <v>0</v>
      </c>
      <c r="EW61" s="905">
        <v>0</v>
      </c>
      <c r="EX61" s="904">
        <v>0</v>
      </c>
      <c r="EY61" s="905">
        <v>0</v>
      </c>
      <c r="EZ61" s="904">
        <v>0</v>
      </c>
      <c r="FA61" s="905">
        <v>0</v>
      </c>
      <c r="FB61" s="904">
        <v>0</v>
      </c>
      <c r="FC61" s="905">
        <v>0</v>
      </c>
      <c r="FD61" s="904">
        <v>0</v>
      </c>
      <c r="FE61" s="1033">
        <v>0</v>
      </c>
      <c r="FF61" s="815"/>
      <c r="FG61" s="1012"/>
      <c r="FH61" s="815"/>
      <c r="FI61" s="1013"/>
      <c r="FK61" s="1034" t="b">
        <v>1</v>
      </c>
    </row>
    <row r="62" spans="1:167" outlineLevel="1">
      <c r="A62" s="813" t="str">
        <f t="shared" si="0"/>
        <v>55Save on Energy High Performance New Construction Program Enabled Savings</v>
      </c>
      <c r="C62" s="849">
        <v>55</v>
      </c>
      <c r="D62" s="1023" t="s">
        <v>1200</v>
      </c>
      <c r="E62" s="1023">
        <v>2015</v>
      </c>
      <c r="G62" s="1024">
        <v>0</v>
      </c>
      <c r="H62" s="854">
        <v>0</v>
      </c>
      <c r="I62" s="853">
        <v>0</v>
      </c>
      <c r="J62" s="854">
        <v>0</v>
      </c>
      <c r="K62" s="853">
        <v>0</v>
      </c>
      <c r="L62" s="854">
        <v>0</v>
      </c>
      <c r="M62" s="853">
        <v>0</v>
      </c>
      <c r="N62" s="854">
        <v>0</v>
      </c>
      <c r="O62" s="853">
        <v>0</v>
      </c>
      <c r="P62" s="854">
        <v>0</v>
      </c>
      <c r="Q62" s="853">
        <v>0</v>
      </c>
      <c r="R62" s="854">
        <v>0</v>
      </c>
      <c r="S62" s="853">
        <v>0</v>
      </c>
      <c r="T62" s="854">
        <v>0</v>
      </c>
      <c r="U62" s="853">
        <v>0</v>
      </c>
      <c r="V62" s="854">
        <v>0</v>
      </c>
      <c r="W62" s="853">
        <v>0</v>
      </c>
      <c r="X62" s="854">
        <v>0</v>
      </c>
      <c r="Y62" s="853">
        <v>0</v>
      </c>
      <c r="Z62" s="854">
        <v>0</v>
      </c>
      <c r="AA62" s="853">
        <v>0</v>
      </c>
      <c r="AB62" s="854">
        <v>0</v>
      </c>
      <c r="AC62" s="853">
        <v>0</v>
      </c>
      <c r="AD62" s="854">
        <v>0</v>
      </c>
      <c r="AE62" s="853">
        <v>0</v>
      </c>
      <c r="AF62" s="854">
        <v>0</v>
      </c>
      <c r="AG62" s="853">
        <v>0</v>
      </c>
      <c r="AH62" s="854">
        <v>0</v>
      </c>
      <c r="AI62" s="853">
        <v>0</v>
      </c>
      <c r="AJ62" s="854">
        <v>0</v>
      </c>
      <c r="AK62" s="853">
        <v>0</v>
      </c>
      <c r="AL62" s="854">
        <v>0</v>
      </c>
      <c r="AM62" s="853">
        <v>0</v>
      </c>
      <c r="AN62" s="854">
        <v>0</v>
      </c>
      <c r="AO62" s="853">
        <v>0</v>
      </c>
      <c r="AP62" s="1025">
        <v>0</v>
      </c>
      <c r="AQ62" s="815"/>
      <c r="AR62" s="998"/>
      <c r="AS62" s="815"/>
      <c r="AT62" s="1024">
        <v>0</v>
      </c>
      <c r="AU62" s="854">
        <v>0</v>
      </c>
      <c r="AV62" s="853">
        <v>0</v>
      </c>
      <c r="AW62" s="854">
        <v>0</v>
      </c>
      <c r="AX62" s="853">
        <v>0</v>
      </c>
      <c r="AY62" s="854">
        <v>0</v>
      </c>
      <c r="AZ62" s="853">
        <v>0</v>
      </c>
      <c r="BA62" s="854">
        <v>0</v>
      </c>
      <c r="BB62" s="853">
        <v>0</v>
      </c>
      <c r="BC62" s="854">
        <v>0</v>
      </c>
      <c r="BD62" s="853">
        <v>0</v>
      </c>
      <c r="BE62" s="854">
        <v>0</v>
      </c>
      <c r="BF62" s="853">
        <v>0</v>
      </c>
      <c r="BG62" s="854">
        <v>0</v>
      </c>
      <c r="BH62" s="853">
        <v>0</v>
      </c>
      <c r="BI62" s="854">
        <v>0</v>
      </c>
      <c r="BJ62" s="853">
        <v>0</v>
      </c>
      <c r="BK62" s="854">
        <v>0</v>
      </c>
      <c r="BL62" s="853">
        <v>0</v>
      </c>
      <c r="BM62" s="854">
        <v>0</v>
      </c>
      <c r="BN62" s="853">
        <v>0</v>
      </c>
      <c r="BO62" s="854">
        <v>0</v>
      </c>
      <c r="BP62" s="853">
        <v>0</v>
      </c>
      <c r="BQ62" s="854">
        <v>0</v>
      </c>
      <c r="BR62" s="853">
        <v>0</v>
      </c>
      <c r="BS62" s="854">
        <v>0</v>
      </c>
      <c r="BT62" s="853">
        <v>0</v>
      </c>
      <c r="BU62" s="854">
        <v>0</v>
      </c>
      <c r="BV62" s="853">
        <v>0</v>
      </c>
      <c r="BW62" s="854">
        <v>0</v>
      </c>
      <c r="BX62" s="853">
        <v>0</v>
      </c>
      <c r="BY62" s="854">
        <v>0</v>
      </c>
      <c r="BZ62" s="853">
        <v>0</v>
      </c>
      <c r="CA62" s="854">
        <v>0</v>
      </c>
      <c r="CB62" s="853">
        <v>0</v>
      </c>
      <c r="CC62" s="1025">
        <v>0</v>
      </c>
      <c r="CD62" s="815"/>
      <c r="CE62" s="1009"/>
      <c r="CF62" s="815"/>
      <c r="CG62" s="1010"/>
      <c r="CH62" s="815"/>
      <c r="CI62" s="1024"/>
      <c r="CJ62" s="854"/>
      <c r="CK62" s="853">
        <v>0</v>
      </c>
      <c r="CL62" s="854">
        <v>0</v>
      </c>
      <c r="CM62" s="853">
        <v>0</v>
      </c>
      <c r="CN62" s="854">
        <v>0</v>
      </c>
      <c r="CO62" s="853">
        <v>0</v>
      </c>
      <c r="CP62" s="854">
        <v>0</v>
      </c>
      <c r="CQ62" s="853">
        <v>0</v>
      </c>
      <c r="CR62" s="854">
        <v>0</v>
      </c>
      <c r="CS62" s="853">
        <v>0</v>
      </c>
      <c r="CT62" s="854">
        <v>0</v>
      </c>
      <c r="CU62" s="853">
        <v>0</v>
      </c>
      <c r="CV62" s="854">
        <v>0</v>
      </c>
      <c r="CW62" s="853">
        <v>0</v>
      </c>
      <c r="CX62" s="854">
        <v>0</v>
      </c>
      <c r="CY62" s="853">
        <v>0</v>
      </c>
      <c r="CZ62" s="854">
        <v>0</v>
      </c>
      <c r="DA62" s="853">
        <v>0</v>
      </c>
      <c r="DB62" s="854">
        <v>0</v>
      </c>
      <c r="DC62" s="853">
        <v>0</v>
      </c>
      <c r="DD62" s="854">
        <v>0</v>
      </c>
      <c r="DE62" s="853">
        <v>0</v>
      </c>
      <c r="DF62" s="854">
        <v>0</v>
      </c>
      <c r="DG62" s="853">
        <v>0</v>
      </c>
      <c r="DH62" s="854">
        <v>0</v>
      </c>
      <c r="DI62" s="853">
        <v>0</v>
      </c>
      <c r="DJ62" s="854">
        <v>0</v>
      </c>
      <c r="DK62" s="853">
        <v>0</v>
      </c>
      <c r="DL62" s="854">
        <v>0</v>
      </c>
      <c r="DM62" s="853">
        <v>0</v>
      </c>
      <c r="DN62" s="854">
        <v>0</v>
      </c>
      <c r="DO62" s="853">
        <v>0</v>
      </c>
      <c r="DP62" s="854">
        <v>0</v>
      </c>
      <c r="DQ62" s="853">
        <v>0</v>
      </c>
      <c r="DR62" s="1025">
        <v>0</v>
      </c>
      <c r="DS62" s="815"/>
      <c r="DT62" s="1011"/>
      <c r="DU62" s="815"/>
      <c r="DV62" s="1024"/>
      <c r="DW62" s="854"/>
      <c r="DX62" s="853">
        <v>0</v>
      </c>
      <c r="DY62" s="854">
        <v>0</v>
      </c>
      <c r="DZ62" s="853">
        <v>0</v>
      </c>
      <c r="EA62" s="854">
        <v>0</v>
      </c>
      <c r="EB62" s="853">
        <v>0</v>
      </c>
      <c r="EC62" s="854">
        <v>0</v>
      </c>
      <c r="ED62" s="853">
        <v>0</v>
      </c>
      <c r="EE62" s="854">
        <v>0</v>
      </c>
      <c r="EF62" s="853">
        <v>0</v>
      </c>
      <c r="EG62" s="854">
        <v>0</v>
      </c>
      <c r="EH62" s="853">
        <v>0</v>
      </c>
      <c r="EI62" s="854">
        <v>0</v>
      </c>
      <c r="EJ62" s="853">
        <v>0</v>
      </c>
      <c r="EK62" s="854">
        <v>0</v>
      </c>
      <c r="EL62" s="853">
        <v>0</v>
      </c>
      <c r="EM62" s="854">
        <v>0</v>
      </c>
      <c r="EN62" s="853">
        <v>0</v>
      </c>
      <c r="EO62" s="854">
        <v>0</v>
      </c>
      <c r="EP62" s="853">
        <v>0</v>
      </c>
      <c r="EQ62" s="854">
        <v>0</v>
      </c>
      <c r="ER62" s="853">
        <v>0</v>
      </c>
      <c r="ES62" s="854">
        <v>0</v>
      </c>
      <c r="ET62" s="853">
        <v>0</v>
      </c>
      <c r="EU62" s="854">
        <v>0</v>
      </c>
      <c r="EV62" s="853">
        <v>0</v>
      </c>
      <c r="EW62" s="854">
        <v>0</v>
      </c>
      <c r="EX62" s="853">
        <v>0</v>
      </c>
      <c r="EY62" s="854">
        <v>0</v>
      </c>
      <c r="EZ62" s="853">
        <v>0</v>
      </c>
      <c r="FA62" s="854">
        <v>0</v>
      </c>
      <c r="FB62" s="853">
        <v>0</v>
      </c>
      <c r="FC62" s="854">
        <v>0</v>
      </c>
      <c r="FD62" s="853">
        <v>0</v>
      </c>
      <c r="FE62" s="1025">
        <v>0</v>
      </c>
      <c r="FF62" s="815"/>
      <c r="FG62" s="1012"/>
      <c r="FH62" s="815"/>
      <c r="FI62" s="1013"/>
      <c r="FK62" s="1026" t="b">
        <v>1</v>
      </c>
    </row>
    <row r="63" spans="1:167" outlineLevel="1">
      <c r="A63" s="813" t="str">
        <f t="shared" si="0"/>
        <v>56Save on Energy Process &amp; Systems Upgrades Program Enabled Savings</v>
      </c>
      <c r="C63" s="879">
        <v>56</v>
      </c>
      <c r="D63" s="1042" t="s">
        <v>1201</v>
      </c>
      <c r="E63" s="1042">
        <v>2015</v>
      </c>
      <c r="G63" s="1038">
        <v>0</v>
      </c>
      <c r="H63" s="884">
        <v>0</v>
      </c>
      <c r="I63" s="883">
        <v>0</v>
      </c>
      <c r="J63" s="884">
        <v>0</v>
      </c>
      <c r="K63" s="883">
        <v>0</v>
      </c>
      <c r="L63" s="884">
        <v>0</v>
      </c>
      <c r="M63" s="883">
        <v>0</v>
      </c>
      <c r="N63" s="884">
        <v>0</v>
      </c>
      <c r="O63" s="883">
        <v>0</v>
      </c>
      <c r="P63" s="884">
        <v>0</v>
      </c>
      <c r="Q63" s="883">
        <v>0</v>
      </c>
      <c r="R63" s="884">
        <v>0</v>
      </c>
      <c r="S63" s="883">
        <v>0</v>
      </c>
      <c r="T63" s="884">
        <v>0</v>
      </c>
      <c r="U63" s="883">
        <v>0</v>
      </c>
      <c r="V63" s="884">
        <v>0</v>
      </c>
      <c r="W63" s="883">
        <v>0</v>
      </c>
      <c r="X63" s="884">
        <v>0</v>
      </c>
      <c r="Y63" s="883">
        <v>0</v>
      </c>
      <c r="Z63" s="884">
        <v>0</v>
      </c>
      <c r="AA63" s="883">
        <v>0</v>
      </c>
      <c r="AB63" s="884">
        <v>0</v>
      </c>
      <c r="AC63" s="883">
        <v>0</v>
      </c>
      <c r="AD63" s="884">
        <v>0</v>
      </c>
      <c r="AE63" s="883">
        <v>0</v>
      </c>
      <c r="AF63" s="884">
        <v>0</v>
      </c>
      <c r="AG63" s="883">
        <v>0</v>
      </c>
      <c r="AH63" s="884">
        <v>0</v>
      </c>
      <c r="AI63" s="883">
        <v>0</v>
      </c>
      <c r="AJ63" s="884">
        <v>0</v>
      </c>
      <c r="AK63" s="883">
        <v>0</v>
      </c>
      <c r="AL63" s="884">
        <v>0</v>
      </c>
      <c r="AM63" s="883">
        <v>0</v>
      </c>
      <c r="AN63" s="884">
        <v>0</v>
      </c>
      <c r="AO63" s="883">
        <v>0</v>
      </c>
      <c r="AP63" s="1039">
        <v>0</v>
      </c>
      <c r="AQ63" s="815"/>
      <c r="AR63" s="998"/>
      <c r="AS63" s="815"/>
      <c r="AT63" s="1038">
        <v>0</v>
      </c>
      <c r="AU63" s="884">
        <v>0</v>
      </c>
      <c r="AV63" s="883">
        <v>0</v>
      </c>
      <c r="AW63" s="884">
        <v>0</v>
      </c>
      <c r="AX63" s="883">
        <v>0</v>
      </c>
      <c r="AY63" s="884">
        <v>0</v>
      </c>
      <c r="AZ63" s="883">
        <v>0</v>
      </c>
      <c r="BA63" s="884">
        <v>0</v>
      </c>
      <c r="BB63" s="883">
        <v>0</v>
      </c>
      <c r="BC63" s="884">
        <v>0</v>
      </c>
      <c r="BD63" s="883">
        <v>0</v>
      </c>
      <c r="BE63" s="884">
        <v>0</v>
      </c>
      <c r="BF63" s="883">
        <v>0</v>
      </c>
      <c r="BG63" s="884">
        <v>0</v>
      </c>
      <c r="BH63" s="883">
        <v>0</v>
      </c>
      <c r="BI63" s="884">
        <v>0</v>
      </c>
      <c r="BJ63" s="883">
        <v>0</v>
      </c>
      <c r="BK63" s="884">
        <v>0</v>
      </c>
      <c r="BL63" s="883">
        <v>0</v>
      </c>
      <c r="BM63" s="884">
        <v>0</v>
      </c>
      <c r="BN63" s="883">
        <v>0</v>
      </c>
      <c r="BO63" s="884">
        <v>0</v>
      </c>
      <c r="BP63" s="883">
        <v>0</v>
      </c>
      <c r="BQ63" s="884">
        <v>0</v>
      </c>
      <c r="BR63" s="883">
        <v>0</v>
      </c>
      <c r="BS63" s="884">
        <v>0</v>
      </c>
      <c r="BT63" s="883">
        <v>0</v>
      </c>
      <c r="BU63" s="884">
        <v>0</v>
      </c>
      <c r="BV63" s="883">
        <v>0</v>
      </c>
      <c r="BW63" s="884">
        <v>0</v>
      </c>
      <c r="BX63" s="883">
        <v>0</v>
      </c>
      <c r="BY63" s="884">
        <v>0</v>
      </c>
      <c r="BZ63" s="883">
        <v>0</v>
      </c>
      <c r="CA63" s="884">
        <v>0</v>
      </c>
      <c r="CB63" s="883">
        <v>0</v>
      </c>
      <c r="CC63" s="1039">
        <v>0</v>
      </c>
      <c r="CD63" s="815"/>
      <c r="CE63" s="1009"/>
      <c r="CF63" s="815"/>
      <c r="CG63" s="1010"/>
      <c r="CH63" s="815"/>
      <c r="CI63" s="1038"/>
      <c r="CJ63" s="884"/>
      <c r="CK63" s="883">
        <v>0</v>
      </c>
      <c r="CL63" s="884">
        <v>0</v>
      </c>
      <c r="CM63" s="883">
        <v>0</v>
      </c>
      <c r="CN63" s="884">
        <v>0</v>
      </c>
      <c r="CO63" s="883">
        <v>0</v>
      </c>
      <c r="CP63" s="884">
        <v>0</v>
      </c>
      <c r="CQ63" s="883">
        <v>0</v>
      </c>
      <c r="CR63" s="884">
        <v>0</v>
      </c>
      <c r="CS63" s="883">
        <v>0</v>
      </c>
      <c r="CT63" s="884">
        <v>0</v>
      </c>
      <c r="CU63" s="883">
        <v>0</v>
      </c>
      <c r="CV63" s="884">
        <v>0</v>
      </c>
      <c r="CW63" s="883">
        <v>0</v>
      </c>
      <c r="CX63" s="884">
        <v>0</v>
      </c>
      <c r="CY63" s="883">
        <v>0</v>
      </c>
      <c r="CZ63" s="884">
        <v>0</v>
      </c>
      <c r="DA63" s="883">
        <v>0</v>
      </c>
      <c r="DB63" s="884">
        <v>0</v>
      </c>
      <c r="DC63" s="883">
        <v>0</v>
      </c>
      <c r="DD63" s="884">
        <v>0</v>
      </c>
      <c r="DE63" s="883">
        <v>0</v>
      </c>
      <c r="DF63" s="884">
        <v>0</v>
      </c>
      <c r="DG63" s="883">
        <v>0</v>
      </c>
      <c r="DH63" s="884">
        <v>0</v>
      </c>
      <c r="DI63" s="883">
        <v>0</v>
      </c>
      <c r="DJ63" s="884">
        <v>0</v>
      </c>
      <c r="DK63" s="883">
        <v>0</v>
      </c>
      <c r="DL63" s="884">
        <v>0</v>
      </c>
      <c r="DM63" s="883">
        <v>0</v>
      </c>
      <c r="DN63" s="884">
        <v>0</v>
      </c>
      <c r="DO63" s="883">
        <v>0</v>
      </c>
      <c r="DP63" s="884">
        <v>0</v>
      </c>
      <c r="DQ63" s="883">
        <v>0</v>
      </c>
      <c r="DR63" s="1039">
        <v>0</v>
      </c>
      <c r="DS63" s="815"/>
      <c r="DT63" s="1011"/>
      <c r="DU63" s="815"/>
      <c r="DV63" s="1038"/>
      <c r="DW63" s="884"/>
      <c r="DX63" s="883">
        <v>0</v>
      </c>
      <c r="DY63" s="884">
        <v>0</v>
      </c>
      <c r="DZ63" s="883">
        <v>0</v>
      </c>
      <c r="EA63" s="884">
        <v>0</v>
      </c>
      <c r="EB63" s="883">
        <v>0</v>
      </c>
      <c r="EC63" s="884">
        <v>0</v>
      </c>
      <c r="ED63" s="883">
        <v>0</v>
      </c>
      <c r="EE63" s="884">
        <v>0</v>
      </c>
      <c r="EF63" s="883">
        <v>0</v>
      </c>
      <c r="EG63" s="884">
        <v>0</v>
      </c>
      <c r="EH63" s="883">
        <v>0</v>
      </c>
      <c r="EI63" s="884">
        <v>0</v>
      </c>
      <c r="EJ63" s="883">
        <v>0</v>
      </c>
      <c r="EK63" s="884">
        <v>0</v>
      </c>
      <c r="EL63" s="883">
        <v>0</v>
      </c>
      <c r="EM63" s="884">
        <v>0</v>
      </c>
      <c r="EN63" s="883">
        <v>0</v>
      </c>
      <c r="EO63" s="884">
        <v>0</v>
      </c>
      <c r="EP63" s="883">
        <v>0</v>
      </c>
      <c r="EQ63" s="884">
        <v>0</v>
      </c>
      <c r="ER63" s="883">
        <v>0</v>
      </c>
      <c r="ES63" s="884">
        <v>0</v>
      </c>
      <c r="ET63" s="883">
        <v>0</v>
      </c>
      <c r="EU63" s="884">
        <v>0</v>
      </c>
      <c r="EV63" s="883">
        <v>0</v>
      </c>
      <c r="EW63" s="884">
        <v>0</v>
      </c>
      <c r="EX63" s="883">
        <v>0</v>
      </c>
      <c r="EY63" s="884">
        <v>0</v>
      </c>
      <c r="EZ63" s="883">
        <v>0</v>
      </c>
      <c r="FA63" s="884">
        <v>0</v>
      </c>
      <c r="FB63" s="883">
        <v>0</v>
      </c>
      <c r="FC63" s="884">
        <v>0</v>
      </c>
      <c r="FD63" s="883">
        <v>0</v>
      </c>
      <c r="FE63" s="1039">
        <v>0</v>
      </c>
      <c r="FF63" s="815"/>
      <c r="FG63" s="1012"/>
      <c r="FH63" s="815"/>
      <c r="FI63" s="1013"/>
      <c r="FK63" s="1040" t="b">
        <v>1</v>
      </c>
    </row>
    <row r="64" spans="1:167" outlineLevel="1">
      <c r="A64" s="813" t="str">
        <f t="shared" si="0"/>
        <v>57Non-Approved Program</v>
      </c>
      <c r="C64" s="835">
        <v>57</v>
      </c>
      <c r="D64" s="1015" t="s">
        <v>1253</v>
      </c>
      <c r="E64" s="1015">
        <v>2015</v>
      </c>
      <c r="G64" s="1016">
        <v>0</v>
      </c>
      <c r="H64" s="877">
        <v>0</v>
      </c>
      <c r="I64" s="876">
        <v>0</v>
      </c>
      <c r="J64" s="877">
        <v>0</v>
      </c>
      <c r="K64" s="876">
        <v>0</v>
      </c>
      <c r="L64" s="877">
        <v>0</v>
      </c>
      <c r="M64" s="876">
        <v>0</v>
      </c>
      <c r="N64" s="877">
        <v>0</v>
      </c>
      <c r="O64" s="876">
        <v>0</v>
      </c>
      <c r="P64" s="877">
        <v>0</v>
      </c>
      <c r="Q64" s="876">
        <v>0</v>
      </c>
      <c r="R64" s="877">
        <v>0</v>
      </c>
      <c r="S64" s="876">
        <v>0</v>
      </c>
      <c r="T64" s="877">
        <v>0</v>
      </c>
      <c r="U64" s="876">
        <v>0</v>
      </c>
      <c r="V64" s="877">
        <v>0</v>
      </c>
      <c r="W64" s="876">
        <v>0</v>
      </c>
      <c r="X64" s="877">
        <v>0</v>
      </c>
      <c r="Y64" s="876">
        <v>0</v>
      </c>
      <c r="Z64" s="877">
        <v>0</v>
      </c>
      <c r="AA64" s="876">
        <v>0</v>
      </c>
      <c r="AB64" s="877">
        <v>0</v>
      </c>
      <c r="AC64" s="876">
        <v>0</v>
      </c>
      <c r="AD64" s="877">
        <v>0</v>
      </c>
      <c r="AE64" s="876">
        <v>0</v>
      </c>
      <c r="AF64" s="877">
        <v>0</v>
      </c>
      <c r="AG64" s="876">
        <v>0</v>
      </c>
      <c r="AH64" s="877">
        <v>0</v>
      </c>
      <c r="AI64" s="876">
        <v>0</v>
      </c>
      <c r="AJ64" s="877">
        <v>0</v>
      </c>
      <c r="AK64" s="876">
        <v>0</v>
      </c>
      <c r="AL64" s="877">
        <v>0</v>
      </c>
      <c r="AM64" s="876">
        <v>0</v>
      </c>
      <c r="AN64" s="877">
        <v>0</v>
      </c>
      <c r="AO64" s="876">
        <v>0</v>
      </c>
      <c r="AP64" s="1017">
        <v>0</v>
      </c>
      <c r="AQ64" s="815"/>
      <c r="AR64" s="998"/>
      <c r="AS64" s="815"/>
      <c r="AT64" s="1016">
        <v>0</v>
      </c>
      <c r="AU64" s="877">
        <v>0</v>
      </c>
      <c r="AV64" s="876">
        <v>0</v>
      </c>
      <c r="AW64" s="877">
        <v>0</v>
      </c>
      <c r="AX64" s="876">
        <v>0</v>
      </c>
      <c r="AY64" s="877">
        <v>0</v>
      </c>
      <c r="AZ64" s="876">
        <v>0</v>
      </c>
      <c r="BA64" s="877">
        <v>0</v>
      </c>
      <c r="BB64" s="876">
        <v>0</v>
      </c>
      <c r="BC64" s="877">
        <v>0</v>
      </c>
      <c r="BD64" s="876">
        <v>0</v>
      </c>
      <c r="BE64" s="877">
        <v>0</v>
      </c>
      <c r="BF64" s="876">
        <v>0</v>
      </c>
      <c r="BG64" s="877">
        <v>0</v>
      </c>
      <c r="BH64" s="876">
        <v>0</v>
      </c>
      <c r="BI64" s="877">
        <v>0</v>
      </c>
      <c r="BJ64" s="876">
        <v>0</v>
      </c>
      <c r="BK64" s="877">
        <v>0</v>
      </c>
      <c r="BL64" s="876">
        <v>0</v>
      </c>
      <c r="BM64" s="877">
        <v>0</v>
      </c>
      <c r="BN64" s="876">
        <v>0</v>
      </c>
      <c r="BO64" s="877">
        <v>0</v>
      </c>
      <c r="BP64" s="876">
        <v>0</v>
      </c>
      <c r="BQ64" s="877">
        <v>0</v>
      </c>
      <c r="BR64" s="876">
        <v>0</v>
      </c>
      <c r="BS64" s="877">
        <v>0</v>
      </c>
      <c r="BT64" s="876">
        <v>0</v>
      </c>
      <c r="BU64" s="877">
        <v>0</v>
      </c>
      <c r="BV64" s="876">
        <v>0</v>
      </c>
      <c r="BW64" s="877">
        <v>0</v>
      </c>
      <c r="BX64" s="876">
        <v>0</v>
      </c>
      <c r="BY64" s="877">
        <v>0</v>
      </c>
      <c r="BZ64" s="876">
        <v>0</v>
      </c>
      <c r="CA64" s="877">
        <v>0</v>
      </c>
      <c r="CB64" s="876">
        <v>0</v>
      </c>
      <c r="CC64" s="1017">
        <v>0</v>
      </c>
      <c r="CD64" s="815"/>
      <c r="CE64" s="1009"/>
      <c r="CF64" s="815"/>
      <c r="CG64" s="1010"/>
      <c r="CH64" s="815"/>
      <c r="CI64" s="1016"/>
      <c r="CJ64" s="877"/>
      <c r="CK64" s="876">
        <v>0</v>
      </c>
      <c r="CL64" s="877">
        <v>0</v>
      </c>
      <c r="CM64" s="876">
        <v>0</v>
      </c>
      <c r="CN64" s="877">
        <v>0</v>
      </c>
      <c r="CO64" s="876">
        <v>0</v>
      </c>
      <c r="CP64" s="877">
        <v>0</v>
      </c>
      <c r="CQ64" s="876">
        <v>0</v>
      </c>
      <c r="CR64" s="877">
        <v>0</v>
      </c>
      <c r="CS64" s="876">
        <v>0</v>
      </c>
      <c r="CT64" s="877">
        <v>0</v>
      </c>
      <c r="CU64" s="876">
        <v>0</v>
      </c>
      <c r="CV64" s="877">
        <v>0</v>
      </c>
      <c r="CW64" s="876">
        <v>0</v>
      </c>
      <c r="CX64" s="877">
        <v>0</v>
      </c>
      <c r="CY64" s="876">
        <v>0</v>
      </c>
      <c r="CZ64" s="877">
        <v>0</v>
      </c>
      <c r="DA64" s="876">
        <v>0</v>
      </c>
      <c r="DB64" s="877">
        <v>0</v>
      </c>
      <c r="DC64" s="876">
        <v>0</v>
      </c>
      <c r="DD64" s="877">
        <v>0</v>
      </c>
      <c r="DE64" s="876">
        <v>0</v>
      </c>
      <c r="DF64" s="877">
        <v>0</v>
      </c>
      <c r="DG64" s="876">
        <v>0</v>
      </c>
      <c r="DH64" s="877">
        <v>0</v>
      </c>
      <c r="DI64" s="876">
        <v>0</v>
      </c>
      <c r="DJ64" s="877">
        <v>0</v>
      </c>
      <c r="DK64" s="876">
        <v>0</v>
      </c>
      <c r="DL64" s="877">
        <v>0</v>
      </c>
      <c r="DM64" s="876">
        <v>0</v>
      </c>
      <c r="DN64" s="877">
        <v>0</v>
      </c>
      <c r="DO64" s="876">
        <v>0</v>
      </c>
      <c r="DP64" s="877">
        <v>0</v>
      </c>
      <c r="DQ64" s="876">
        <v>0</v>
      </c>
      <c r="DR64" s="1017">
        <v>0</v>
      </c>
      <c r="DS64" s="815"/>
      <c r="DT64" s="1011"/>
      <c r="DU64" s="815"/>
      <c r="DV64" s="1016"/>
      <c r="DW64" s="877"/>
      <c r="DX64" s="876">
        <v>0</v>
      </c>
      <c r="DY64" s="877">
        <v>0</v>
      </c>
      <c r="DZ64" s="876">
        <v>0</v>
      </c>
      <c r="EA64" s="877">
        <v>0</v>
      </c>
      <c r="EB64" s="876">
        <v>0</v>
      </c>
      <c r="EC64" s="877">
        <v>0</v>
      </c>
      <c r="ED64" s="876">
        <v>0</v>
      </c>
      <c r="EE64" s="877">
        <v>0</v>
      </c>
      <c r="EF64" s="876">
        <v>0</v>
      </c>
      <c r="EG64" s="877">
        <v>0</v>
      </c>
      <c r="EH64" s="876">
        <v>0</v>
      </c>
      <c r="EI64" s="877">
        <v>0</v>
      </c>
      <c r="EJ64" s="876">
        <v>0</v>
      </c>
      <c r="EK64" s="877">
        <v>0</v>
      </c>
      <c r="EL64" s="876">
        <v>0</v>
      </c>
      <c r="EM64" s="877">
        <v>0</v>
      </c>
      <c r="EN64" s="876">
        <v>0</v>
      </c>
      <c r="EO64" s="877">
        <v>0</v>
      </c>
      <c r="EP64" s="876">
        <v>0</v>
      </c>
      <c r="EQ64" s="877">
        <v>0</v>
      </c>
      <c r="ER64" s="876">
        <v>0</v>
      </c>
      <c r="ES64" s="877">
        <v>0</v>
      </c>
      <c r="ET64" s="876">
        <v>0</v>
      </c>
      <c r="EU64" s="877">
        <v>0</v>
      </c>
      <c r="EV64" s="876">
        <v>0</v>
      </c>
      <c r="EW64" s="877">
        <v>0</v>
      </c>
      <c r="EX64" s="876">
        <v>0</v>
      </c>
      <c r="EY64" s="877">
        <v>0</v>
      </c>
      <c r="EZ64" s="876">
        <v>0</v>
      </c>
      <c r="FA64" s="877">
        <v>0</v>
      </c>
      <c r="FB64" s="876">
        <v>0</v>
      </c>
      <c r="FC64" s="877">
        <v>0</v>
      </c>
      <c r="FD64" s="876">
        <v>0</v>
      </c>
      <c r="FE64" s="1017">
        <v>0</v>
      </c>
      <c r="FF64" s="815"/>
      <c r="FG64" s="1012"/>
      <c r="FH64" s="815"/>
      <c r="FI64" s="1013"/>
      <c r="FK64" s="1018" t="b">
        <v>1</v>
      </c>
    </row>
    <row r="65" spans="1:167" outlineLevel="1">
      <c r="A65" s="813" t="str">
        <f t="shared" si="0"/>
        <v>58Unassigned Program</v>
      </c>
      <c r="C65" s="879">
        <v>58</v>
      </c>
      <c r="D65" s="1042" t="s">
        <v>1254</v>
      </c>
      <c r="E65" s="1042">
        <v>2015</v>
      </c>
      <c r="G65" s="1038">
        <v>0</v>
      </c>
      <c r="H65" s="884">
        <v>0</v>
      </c>
      <c r="I65" s="883">
        <v>0</v>
      </c>
      <c r="J65" s="884">
        <v>0</v>
      </c>
      <c r="K65" s="883">
        <v>0</v>
      </c>
      <c r="L65" s="884">
        <v>0</v>
      </c>
      <c r="M65" s="883">
        <v>0</v>
      </c>
      <c r="N65" s="884">
        <v>0</v>
      </c>
      <c r="O65" s="883">
        <v>0</v>
      </c>
      <c r="P65" s="884">
        <v>0</v>
      </c>
      <c r="Q65" s="883">
        <v>0</v>
      </c>
      <c r="R65" s="884">
        <v>0</v>
      </c>
      <c r="S65" s="883">
        <v>0</v>
      </c>
      <c r="T65" s="884">
        <v>0</v>
      </c>
      <c r="U65" s="883">
        <v>0</v>
      </c>
      <c r="V65" s="884">
        <v>0</v>
      </c>
      <c r="W65" s="883">
        <v>0</v>
      </c>
      <c r="X65" s="884">
        <v>0</v>
      </c>
      <c r="Y65" s="883">
        <v>0</v>
      </c>
      <c r="Z65" s="884">
        <v>0</v>
      </c>
      <c r="AA65" s="883">
        <v>0</v>
      </c>
      <c r="AB65" s="884">
        <v>0</v>
      </c>
      <c r="AC65" s="883">
        <v>0</v>
      </c>
      <c r="AD65" s="884">
        <v>0</v>
      </c>
      <c r="AE65" s="883">
        <v>0</v>
      </c>
      <c r="AF65" s="884">
        <v>0</v>
      </c>
      <c r="AG65" s="883">
        <v>0</v>
      </c>
      <c r="AH65" s="884">
        <v>0</v>
      </c>
      <c r="AI65" s="883">
        <v>0</v>
      </c>
      <c r="AJ65" s="884">
        <v>0</v>
      </c>
      <c r="AK65" s="883">
        <v>0</v>
      </c>
      <c r="AL65" s="884">
        <v>0</v>
      </c>
      <c r="AM65" s="883">
        <v>0</v>
      </c>
      <c r="AN65" s="884">
        <v>0</v>
      </c>
      <c r="AO65" s="883">
        <v>0</v>
      </c>
      <c r="AP65" s="1039">
        <v>0</v>
      </c>
      <c r="AQ65" s="815"/>
      <c r="AR65" s="998"/>
      <c r="AS65" s="815"/>
      <c r="AT65" s="1038">
        <v>0</v>
      </c>
      <c r="AU65" s="884">
        <v>0</v>
      </c>
      <c r="AV65" s="883">
        <v>0</v>
      </c>
      <c r="AW65" s="884">
        <v>0</v>
      </c>
      <c r="AX65" s="883">
        <v>0</v>
      </c>
      <c r="AY65" s="884">
        <v>0</v>
      </c>
      <c r="AZ65" s="883">
        <v>0</v>
      </c>
      <c r="BA65" s="884">
        <v>0</v>
      </c>
      <c r="BB65" s="883">
        <v>0</v>
      </c>
      <c r="BC65" s="884">
        <v>0</v>
      </c>
      <c r="BD65" s="883">
        <v>0</v>
      </c>
      <c r="BE65" s="884">
        <v>0</v>
      </c>
      <c r="BF65" s="883">
        <v>0</v>
      </c>
      <c r="BG65" s="884">
        <v>0</v>
      </c>
      <c r="BH65" s="883">
        <v>0</v>
      </c>
      <c r="BI65" s="884">
        <v>0</v>
      </c>
      <c r="BJ65" s="883">
        <v>0</v>
      </c>
      <c r="BK65" s="884">
        <v>0</v>
      </c>
      <c r="BL65" s="883">
        <v>0</v>
      </c>
      <c r="BM65" s="884">
        <v>0</v>
      </c>
      <c r="BN65" s="883">
        <v>0</v>
      </c>
      <c r="BO65" s="884">
        <v>0</v>
      </c>
      <c r="BP65" s="883">
        <v>0</v>
      </c>
      <c r="BQ65" s="884">
        <v>0</v>
      </c>
      <c r="BR65" s="883">
        <v>0</v>
      </c>
      <c r="BS65" s="884">
        <v>0</v>
      </c>
      <c r="BT65" s="883">
        <v>0</v>
      </c>
      <c r="BU65" s="884">
        <v>0</v>
      </c>
      <c r="BV65" s="883">
        <v>0</v>
      </c>
      <c r="BW65" s="884">
        <v>0</v>
      </c>
      <c r="BX65" s="883">
        <v>0</v>
      </c>
      <c r="BY65" s="884">
        <v>0</v>
      </c>
      <c r="BZ65" s="883">
        <v>0</v>
      </c>
      <c r="CA65" s="884">
        <v>0</v>
      </c>
      <c r="CB65" s="883">
        <v>0</v>
      </c>
      <c r="CC65" s="1039">
        <v>0</v>
      </c>
      <c r="CD65" s="815"/>
      <c r="CE65" s="1009"/>
      <c r="CF65" s="815"/>
      <c r="CG65" s="1010"/>
      <c r="CH65" s="815"/>
      <c r="CI65" s="1038"/>
      <c r="CJ65" s="884"/>
      <c r="CK65" s="883">
        <v>0</v>
      </c>
      <c r="CL65" s="884">
        <v>0</v>
      </c>
      <c r="CM65" s="883">
        <v>0</v>
      </c>
      <c r="CN65" s="884">
        <v>0</v>
      </c>
      <c r="CO65" s="883">
        <v>0</v>
      </c>
      <c r="CP65" s="884">
        <v>0</v>
      </c>
      <c r="CQ65" s="883">
        <v>0</v>
      </c>
      <c r="CR65" s="884">
        <v>0</v>
      </c>
      <c r="CS65" s="883">
        <v>0</v>
      </c>
      <c r="CT65" s="884">
        <v>0</v>
      </c>
      <c r="CU65" s="883">
        <v>0</v>
      </c>
      <c r="CV65" s="884">
        <v>0</v>
      </c>
      <c r="CW65" s="883">
        <v>0</v>
      </c>
      <c r="CX65" s="884">
        <v>0</v>
      </c>
      <c r="CY65" s="883">
        <v>0</v>
      </c>
      <c r="CZ65" s="884">
        <v>0</v>
      </c>
      <c r="DA65" s="883">
        <v>0</v>
      </c>
      <c r="DB65" s="884">
        <v>0</v>
      </c>
      <c r="DC65" s="883">
        <v>0</v>
      </c>
      <c r="DD65" s="884">
        <v>0</v>
      </c>
      <c r="DE65" s="883">
        <v>0</v>
      </c>
      <c r="DF65" s="884">
        <v>0</v>
      </c>
      <c r="DG65" s="883">
        <v>0</v>
      </c>
      <c r="DH65" s="884">
        <v>0</v>
      </c>
      <c r="DI65" s="883">
        <v>0</v>
      </c>
      <c r="DJ65" s="884">
        <v>0</v>
      </c>
      <c r="DK65" s="883">
        <v>0</v>
      </c>
      <c r="DL65" s="884">
        <v>0</v>
      </c>
      <c r="DM65" s="883">
        <v>0</v>
      </c>
      <c r="DN65" s="884">
        <v>0</v>
      </c>
      <c r="DO65" s="883">
        <v>0</v>
      </c>
      <c r="DP65" s="884">
        <v>0</v>
      </c>
      <c r="DQ65" s="883">
        <v>0</v>
      </c>
      <c r="DR65" s="1039">
        <v>0</v>
      </c>
      <c r="DS65" s="815"/>
      <c r="DT65" s="1011"/>
      <c r="DU65" s="815"/>
      <c r="DV65" s="1038"/>
      <c r="DW65" s="884"/>
      <c r="DX65" s="883">
        <v>0</v>
      </c>
      <c r="DY65" s="884">
        <v>0</v>
      </c>
      <c r="DZ65" s="883">
        <v>0</v>
      </c>
      <c r="EA65" s="884">
        <v>0</v>
      </c>
      <c r="EB65" s="883">
        <v>0</v>
      </c>
      <c r="EC65" s="884">
        <v>0</v>
      </c>
      <c r="ED65" s="883">
        <v>0</v>
      </c>
      <c r="EE65" s="884">
        <v>0</v>
      </c>
      <c r="EF65" s="883">
        <v>0</v>
      </c>
      <c r="EG65" s="884">
        <v>0</v>
      </c>
      <c r="EH65" s="883">
        <v>0</v>
      </c>
      <c r="EI65" s="884">
        <v>0</v>
      </c>
      <c r="EJ65" s="883">
        <v>0</v>
      </c>
      <c r="EK65" s="884">
        <v>0</v>
      </c>
      <c r="EL65" s="883">
        <v>0</v>
      </c>
      <c r="EM65" s="884">
        <v>0</v>
      </c>
      <c r="EN65" s="883">
        <v>0</v>
      </c>
      <c r="EO65" s="884">
        <v>0</v>
      </c>
      <c r="EP65" s="883">
        <v>0</v>
      </c>
      <c r="EQ65" s="884">
        <v>0</v>
      </c>
      <c r="ER65" s="883">
        <v>0</v>
      </c>
      <c r="ES65" s="884">
        <v>0</v>
      </c>
      <c r="ET65" s="883">
        <v>0</v>
      </c>
      <c r="EU65" s="884">
        <v>0</v>
      </c>
      <c r="EV65" s="883">
        <v>0</v>
      </c>
      <c r="EW65" s="884">
        <v>0</v>
      </c>
      <c r="EX65" s="883">
        <v>0</v>
      </c>
      <c r="EY65" s="884">
        <v>0</v>
      </c>
      <c r="EZ65" s="883">
        <v>0</v>
      </c>
      <c r="FA65" s="884">
        <v>0</v>
      </c>
      <c r="FB65" s="883">
        <v>0</v>
      </c>
      <c r="FC65" s="884">
        <v>0</v>
      </c>
      <c r="FD65" s="883">
        <v>0</v>
      </c>
      <c r="FE65" s="1039">
        <v>0</v>
      </c>
      <c r="FF65" s="815"/>
      <c r="FG65" s="1012"/>
      <c r="FH65" s="815"/>
      <c r="FI65" s="1013"/>
      <c r="FK65" s="1040" t="b">
        <v>1</v>
      </c>
    </row>
    <row r="66" spans="1:167" outlineLevel="1">
      <c r="A66" s="813" t="str">
        <f t="shared" si="0"/>
        <v>59Conservation Voltage Reduction Conservation Fund Pilot Program</v>
      </c>
      <c r="C66" s="835">
        <v>59</v>
      </c>
      <c r="D66" s="1015" t="s">
        <v>1255</v>
      </c>
      <c r="E66" s="1015">
        <v>2015</v>
      </c>
      <c r="G66" s="1016">
        <v>0</v>
      </c>
      <c r="H66" s="877">
        <v>0</v>
      </c>
      <c r="I66" s="876">
        <v>0</v>
      </c>
      <c r="J66" s="877">
        <v>0</v>
      </c>
      <c r="K66" s="876">
        <v>0</v>
      </c>
      <c r="L66" s="877">
        <v>0</v>
      </c>
      <c r="M66" s="876">
        <v>0</v>
      </c>
      <c r="N66" s="877">
        <v>0</v>
      </c>
      <c r="O66" s="876">
        <v>0</v>
      </c>
      <c r="P66" s="877">
        <v>0</v>
      </c>
      <c r="Q66" s="876">
        <v>0</v>
      </c>
      <c r="R66" s="877">
        <v>0</v>
      </c>
      <c r="S66" s="876">
        <v>0</v>
      </c>
      <c r="T66" s="877">
        <v>0</v>
      </c>
      <c r="U66" s="876">
        <v>0</v>
      </c>
      <c r="V66" s="877">
        <v>0</v>
      </c>
      <c r="W66" s="876">
        <v>0</v>
      </c>
      <c r="X66" s="877">
        <v>0</v>
      </c>
      <c r="Y66" s="876">
        <v>0</v>
      </c>
      <c r="Z66" s="877">
        <v>0</v>
      </c>
      <c r="AA66" s="876">
        <v>0</v>
      </c>
      <c r="AB66" s="877">
        <v>0</v>
      </c>
      <c r="AC66" s="876">
        <v>0</v>
      </c>
      <c r="AD66" s="877">
        <v>0</v>
      </c>
      <c r="AE66" s="876">
        <v>0</v>
      </c>
      <c r="AF66" s="877">
        <v>0</v>
      </c>
      <c r="AG66" s="876">
        <v>0</v>
      </c>
      <c r="AH66" s="877">
        <v>0</v>
      </c>
      <c r="AI66" s="876">
        <v>0</v>
      </c>
      <c r="AJ66" s="877">
        <v>0</v>
      </c>
      <c r="AK66" s="876">
        <v>0</v>
      </c>
      <c r="AL66" s="877">
        <v>0</v>
      </c>
      <c r="AM66" s="876">
        <v>0</v>
      </c>
      <c r="AN66" s="877">
        <v>0</v>
      </c>
      <c r="AO66" s="876">
        <v>0</v>
      </c>
      <c r="AP66" s="1017">
        <v>0</v>
      </c>
      <c r="AQ66" s="815"/>
      <c r="AR66" s="998"/>
      <c r="AS66" s="815"/>
      <c r="AT66" s="1016">
        <v>0</v>
      </c>
      <c r="AU66" s="877">
        <v>0</v>
      </c>
      <c r="AV66" s="876">
        <v>0</v>
      </c>
      <c r="AW66" s="877">
        <v>0</v>
      </c>
      <c r="AX66" s="876">
        <v>0</v>
      </c>
      <c r="AY66" s="877">
        <v>0</v>
      </c>
      <c r="AZ66" s="876">
        <v>0</v>
      </c>
      <c r="BA66" s="877">
        <v>0</v>
      </c>
      <c r="BB66" s="876">
        <v>0</v>
      </c>
      <c r="BC66" s="877">
        <v>0</v>
      </c>
      <c r="BD66" s="876">
        <v>0</v>
      </c>
      <c r="BE66" s="877">
        <v>0</v>
      </c>
      <c r="BF66" s="876">
        <v>0</v>
      </c>
      <c r="BG66" s="877">
        <v>0</v>
      </c>
      <c r="BH66" s="876">
        <v>0</v>
      </c>
      <c r="BI66" s="877">
        <v>0</v>
      </c>
      <c r="BJ66" s="876">
        <v>0</v>
      </c>
      <c r="BK66" s="877">
        <v>0</v>
      </c>
      <c r="BL66" s="876">
        <v>0</v>
      </c>
      <c r="BM66" s="877">
        <v>0</v>
      </c>
      <c r="BN66" s="876">
        <v>0</v>
      </c>
      <c r="BO66" s="877">
        <v>0</v>
      </c>
      <c r="BP66" s="876">
        <v>0</v>
      </c>
      <c r="BQ66" s="877">
        <v>0</v>
      </c>
      <c r="BR66" s="876">
        <v>0</v>
      </c>
      <c r="BS66" s="877">
        <v>0</v>
      </c>
      <c r="BT66" s="876">
        <v>0</v>
      </c>
      <c r="BU66" s="877">
        <v>0</v>
      </c>
      <c r="BV66" s="876">
        <v>0</v>
      </c>
      <c r="BW66" s="877">
        <v>0</v>
      </c>
      <c r="BX66" s="876">
        <v>0</v>
      </c>
      <c r="BY66" s="877">
        <v>0</v>
      </c>
      <c r="BZ66" s="876">
        <v>0</v>
      </c>
      <c r="CA66" s="877">
        <v>0</v>
      </c>
      <c r="CB66" s="876">
        <v>0</v>
      </c>
      <c r="CC66" s="1017">
        <v>0</v>
      </c>
      <c r="CD66" s="815"/>
      <c r="CE66" s="1009"/>
      <c r="CF66" s="815"/>
      <c r="CG66" s="1010"/>
      <c r="CH66" s="815"/>
      <c r="CI66" s="1016"/>
      <c r="CJ66" s="877"/>
      <c r="CK66" s="876">
        <v>0</v>
      </c>
      <c r="CL66" s="877">
        <v>0</v>
      </c>
      <c r="CM66" s="876">
        <v>0</v>
      </c>
      <c r="CN66" s="877">
        <v>0</v>
      </c>
      <c r="CO66" s="876">
        <v>0</v>
      </c>
      <c r="CP66" s="877">
        <v>0</v>
      </c>
      <c r="CQ66" s="876">
        <v>0</v>
      </c>
      <c r="CR66" s="877">
        <v>0</v>
      </c>
      <c r="CS66" s="876">
        <v>0</v>
      </c>
      <c r="CT66" s="877">
        <v>0</v>
      </c>
      <c r="CU66" s="876">
        <v>0</v>
      </c>
      <c r="CV66" s="877">
        <v>0</v>
      </c>
      <c r="CW66" s="876">
        <v>0</v>
      </c>
      <c r="CX66" s="877">
        <v>0</v>
      </c>
      <c r="CY66" s="876">
        <v>0</v>
      </c>
      <c r="CZ66" s="877">
        <v>0</v>
      </c>
      <c r="DA66" s="876">
        <v>0</v>
      </c>
      <c r="DB66" s="877">
        <v>0</v>
      </c>
      <c r="DC66" s="876">
        <v>0</v>
      </c>
      <c r="DD66" s="877">
        <v>0</v>
      </c>
      <c r="DE66" s="876">
        <v>0</v>
      </c>
      <c r="DF66" s="877">
        <v>0</v>
      </c>
      <c r="DG66" s="876">
        <v>0</v>
      </c>
      <c r="DH66" s="877">
        <v>0</v>
      </c>
      <c r="DI66" s="876">
        <v>0</v>
      </c>
      <c r="DJ66" s="877">
        <v>0</v>
      </c>
      <c r="DK66" s="876">
        <v>0</v>
      </c>
      <c r="DL66" s="877">
        <v>0</v>
      </c>
      <c r="DM66" s="876">
        <v>0</v>
      </c>
      <c r="DN66" s="877">
        <v>0</v>
      </c>
      <c r="DO66" s="876">
        <v>0</v>
      </c>
      <c r="DP66" s="877">
        <v>0</v>
      </c>
      <c r="DQ66" s="876">
        <v>0</v>
      </c>
      <c r="DR66" s="1017">
        <v>0</v>
      </c>
      <c r="DS66" s="815"/>
      <c r="DT66" s="1011"/>
      <c r="DU66" s="815"/>
      <c r="DV66" s="1016"/>
      <c r="DW66" s="877"/>
      <c r="DX66" s="876">
        <v>0</v>
      </c>
      <c r="DY66" s="877">
        <v>0</v>
      </c>
      <c r="DZ66" s="876">
        <v>0</v>
      </c>
      <c r="EA66" s="877">
        <v>0</v>
      </c>
      <c r="EB66" s="876">
        <v>0</v>
      </c>
      <c r="EC66" s="877">
        <v>0</v>
      </c>
      <c r="ED66" s="876">
        <v>0</v>
      </c>
      <c r="EE66" s="877">
        <v>0</v>
      </c>
      <c r="EF66" s="876">
        <v>0</v>
      </c>
      <c r="EG66" s="877">
        <v>0</v>
      </c>
      <c r="EH66" s="876">
        <v>0</v>
      </c>
      <c r="EI66" s="877">
        <v>0</v>
      </c>
      <c r="EJ66" s="876">
        <v>0</v>
      </c>
      <c r="EK66" s="877">
        <v>0</v>
      </c>
      <c r="EL66" s="876">
        <v>0</v>
      </c>
      <c r="EM66" s="877">
        <v>0</v>
      </c>
      <c r="EN66" s="876">
        <v>0</v>
      </c>
      <c r="EO66" s="877">
        <v>0</v>
      </c>
      <c r="EP66" s="876">
        <v>0</v>
      </c>
      <c r="EQ66" s="877">
        <v>0</v>
      </c>
      <c r="ER66" s="876">
        <v>0</v>
      </c>
      <c r="ES66" s="877">
        <v>0</v>
      </c>
      <c r="ET66" s="876">
        <v>0</v>
      </c>
      <c r="EU66" s="877">
        <v>0</v>
      </c>
      <c r="EV66" s="876">
        <v>0</v>
      </c>
      <c r="EW66" s="877">
        <v>0</v>
      </c>
      <c r="EX66" s="876">
        <v>0</v>
      </c>
      <c r="EY66" s="877">
        <v>0</v>
      </c>
      <c r="EZ66" s="876">
        <v>0</v>
      </c>
      <c r="FA66" s="877">
        <v>0</v>
      </c>
      <c r="FB66" s="876">
        <v>0</v>
      </c>
      <c r="FC66" s="877">
        <v>0</v>
      </c>
      <c r="FD66" s="876">
        <v>0</v>
      </c>
      <c r="FE66" s="1017">
        <v>0</v>
      </c>
      <c r="FF66" s="815"/>
      <c r="FG66" s="1012"/>
      <c r="FH66" s="815"/>
      <c r="FI66" s="1013"/>
      <c r="FK66" s="1018" t="b">
        <v>1</v>
      </c>
    </row>
    <row r="67" spans="1:167" outlineLevel="1">
      <c r="A67" s="813" t="str">
        <f t="shared" si="0"/>
        <v>60EnerNOC Conservation Fund Pilot Program</v>
      </c>
      <c r="C67" s="842">
        <v>60</v>
      </c>
      <c r="D67" s="1019" t="s">
        <v>1204</v>
      </c>
      <c r="E67" s="1019">
        <v>2015</v>
      </c>
      <c r="G67" s="1020">
        <v>0</v>
      </c>
      <c r="H67" s="865">
        <v>0</v>
      </c>
      <c r="I67" s="864">
        <v>0</v>
      </c>
      <c r="J67" s="865">
        <v>0</v>
      </c>
      <c r="K67" s="864">
        <v>0</v>
      </c>
      <c r="L67" s="865">
        <v>0</v>
      </c>
      <c r="M67" s="864">
        <v>0</v>
      </c>
      <c r="N67" s="865">
        <v>0</v>
      </c>
      <c r="O67" s="864">
        <v>0</v>
      </c>
      <c r="P67" s="865">
        <v>0</v>
      </c>
      <c r="Q67" s="864">
        <v>0</v>
      </c>
      <c r="R67" s="865">
        <v>0</v>
      </c>
      <c r="S67" s="864">
        <v>0</v>
      </c>
      <c r="T67" s="865">
        <v>0</v>
      </c>
      <c r="U67" s="864">
        <v>0</v>
      </c>
      <c r="V67" s="865">
        <v>0</v>
      </c>
      <c r="W67" s="864">
        <v>0</v>
      </c>
      <c r="X67" s="865">
        <v>0</v>
      </c>
      <c r="Y67" s="864">
        <v>0</v>
      </c>
      <c r="Z67" s="865">
        <v>0</v>
      </c>
      <c r="AA67" s="864">
        <v>0</v>
      </c>
      <c r="AB67" s="865">
        <v>0</v>
      </c>
      <c r="AC67" s="864">
        <v>0</v>
      </c>
      <c r="AD67" s="865">
        <v>0</v>
      </c>
      <c r="AE67" s="864">
        <v>0</v>
      </c>
      <c r="AF67" s="865">
        <v>0</v>
      </c>
      <c r="AG67" s="864">
        <v>0</v>
      </c>
      <c r="AH67" s="865">
        <v>0</v>
      </c>
      <c r="AI67" s="864">
        <v>0</v>
      </c>
      <c r="AJ67" s="865">
        <v>0</v>
      </c>
      <c r="AK67" s="864">
        <v>0</v>
      </c>
      <c r="AL67" s="865">
        <v>0</v>
      </c>
      <c r="AM67" s="864">
        <v>0</v>
      </c>
      <c r="AN67" s="865">
        <v>0</v>
      </c>
      <c r="AO67" s="864">
        <v>0</v>
      </c>
      <c r="AP67" s="1021">
        <v>0</v>
      </c>
      <c r="AQ67" s="815"/>
      <c r="AR67" s="998"/>
      <c r="AS67" s="815"/>
      <c r="AT67" s="1020">
        <v>0</v>
      </c>
      <c r="AU67" s="865">
        <v>0</v>
      </c>
      <c r="AV67" s="864">
        <v>0</v>
      </c>
      <c r="AW67" s="865">
        <v>0</v>
      </c>
      <c r="AX67" s="864">
        <v>0</v>
      </c>
      <c r="AY67" s="865">
        <v>0</v>
      </c>
      <c r="AZ67" s="864">
        <v>0</v>
      </c>
      <c r="BA67" s="865">
        <v>0</v>
      </c>
      <c r="BB67" s="864">
        <v>0</v>
      </c>
      <c r="BC67" s="865">
        <v>0</v>
      </c>
      <c r="BD67" s="864">
        <v>0</v>
      </c>
      <c r="BE67" s="865">
        <v>0</v>
      </c>
      <c r="BF67" s="864">
        <v>0</v>
      </c>
      <c r="BG67" s="865">
        <v>0</v>
      </c>
      <c r="BH67" s="864">
        <v>0</v>
      </c>
      <c r="BI67" s="865">
        <v>0</v>
      </c>
      <c r="BJ67" s="864">
        <v>0</v>
      </c>
      <c r="BK67" s="865">
        <v>0</v>
      </c>
      <c r="BL67" s="864">
        <v>0</v>
      </c>
      <c r="BM67" s="865">
        <v>0</v>
      </c>
      <c r="BN67" s="864">
        <v>0</v>
      </c>
      <c r="BO67" s="865">
        <v>0</v>
      </c>
      <c r="BP67" s="864">
        <v>0</v>
      </c>
      <c r="BQ67" s="865">
        <v>0</v>
      </c>
      <c r="BR67" s="864">
        <v>0</v>
      </c>
      <c r="BS67" s="865">
        <v>0</v>
      </c>
      <c r="BT67" s="864">
        <v>0</v>
      </c>
      <c r="BU67" s="865">
        <v>0</v>
      </c>
      <c r="BV67" s="864">
        <v>0</v>
      </c>
      <c r="BW67" s="865">
        <v>0</v>
      </c>
      <c r="BX67" s="864">
        <v>0</v>
      </c>
      <c r="BY67" s="865">
        <v>0</v>
      </c>
      <c r="BZ67" s="864">
        <v>0</v>
      </c>
      <c r="CA67" s="865">
        <v>0</v>
      </c>
      <c r="CB67" s="864">
        <v>0</v>
      </c>
      <c r="CC67" s="1021">
        <v>0</v>
      </c>
      <c r="CD67" s="815"/>
      <c r="CE67" s="1009"/>
      <c r="CF67" s="815"/>
      <c r="CG67" s="1010"/>
      <c r="CH67" s="815"/>
      <c r="CI67" s="1020"/>
      <c r="CJ67" s="865"/>
      <c r="CK67" s="864">
        <v>0</v>
      </c>
      <c r="CL67" s="865">
        <v>0</v>
      </c>
      <c r="CM67" s="864">
        <v>0</v>
      </c>
      <c r="CN67" s="865">
        <v>0</v>
      </c>
      <c r="CO67" s="864">
        <v>0</v>
      </c>
      <c r="CP67" s="865">
        <v>0</v>
      </c>
      <c r="CQ67" s="864">
        <v>0</v>
      </c>
      <c r="CR67" s="865">
        <v>0</v>
      </c>
      <c r="CS67" s="864">
        <v>0</v>
      </c>
      <c r="CT67" s="865">
        <v>0</v>
      </c>
      <c r="CU67" s="864">
        <v>0</v>
      </c>
      <c r="CV67" s="865">
        <v>0</v>
      </c>
      <c r="CW67" s="864">
        <v>0</v>
      </c>
      <c r="CX67" s="865">
        <v>0</v>
      </c>
      <c r="CY67" s="864">
        <v>0</v>
      </c>
      <c r="CZ67" s="865">
        <v>0</v>
      </c>
      <c r="DA67" s="864">
        <v>0</v>
      </c>
      <c r="DB67" s="865">
        <v>0</v>
      </c>
      <c r="DC67" s="864">
        <v>0</v>
      </c>
      <c r="DD67" s="865">
        <v>0</v>
      </c>
      <c r="DE67" s="864">
        <v>0</v>
      </c>
      <c r="DF67" s="865">
        <v>0</v>
      </c>
      <c r="DG67" s="864">
        <v>0</v>
      </c>
      <c r="DH67" s="865">
        <v>0</v>
      </c>
      <c r="DI67" s="864">
        <v>0</v>
      </c>
      <c r="DJ67" s="865">
        <v>0</v>
      </c>
      <c r="DK67" s="864">
        <v>0</v>
      </c>
      <c r="DL67" s="865">
        <v>0</v>
      </c>
      <c r="DM67" s="864">
        <v>0</v>
      </c>
      <c r="DN67" s="865">
        <v>0</v>
      </c>
      <c r="DO67" s="864">
        <v>0</v>
      </c>
      <c r="DP67" s="865">
        <v>0</v>
      </c>
      <c r="DQ67" s="864">
        <v>0</v>
      </c>
      <c r="DR67" s="1021">
        <v>0</v>
      </c>
      <c r="DS67" s="815"/>
      <c r="DT67" s="1011"/>
      <c r="DU67" s="815"/>
      <c r="DV67" s="1020"/>
      <c r="DW67" s="865"/>
      <c r="DX67" s="864">
        <v>0</v>
      </c>
      <c r="DY67" s="865">
        <v>0</v>
      </c>
      <c r="DZ67" s="864">
        <v>0</v>
      </c>
      <c r="EA67" s="865">
        <v>0</v>
      </c>
      <c r="EB67" s="864">
        <v>0</v>
      </c>
      <c r="EC67" s="865">
        <v>0</v>
      </c>
      <c r="ED67" s="864">
        <v>0</v>
      </c>
      <c r="EE67" s="865">
        <v>0</v>
      </c>
      <c r="EF67" s="864">
        <v>0</v>
      </c>
      <c r="EG67" s="865">
        <v>0</v>
      </c>
      <c r="EH67" s="864">
        <v>0</v>
      </c>
      <c r="EI67" s="865">
        <v>0</v>
      </c>
      <c r="EJ67" s="864">
        <v>0</v>
      </c>
      <c r="EK67" s="865">
        <v>0</v>
      </c>
      <c r="EL67" s="864">
        <v>0</v>
      </c>
      <c r="EM67" s="865">
        <v>0</v>
      </c>
      <c r="EN67" s="864">
        <v>0</v>
      </c>
      <c r="EO67" s="865">
        <v>0</v>
      </c>
      <c r="EP67" s="864">
        <v>0</v>
      </c>
      <c r="EQ67" s="865">
        <v>0</v>
      </c>
      <c r="ER67" s="864">
        <v>0</v>
      </c>
      <c r="ES67" s="865">
        <v>0</v>
      </c>
      <c r="ET67" s="864">
        <v>0</v>
      </c>
      <c r="EU67" s="865">
        <v>0</v>
      </c>
      <c r="EV67" s="864">
        <v>0</v>
      </c>
      <c r="EW67" s="865">
        <v>0</v>
      </c>
      <c r="EX67" s="864">
        <v>0</v>
      </c>
      <c r="EY67" s="865">
        <v>0</v>
      </c>
      <c r="EZ67" s="864">
        <v>0</v>
      </c>
      <c r="FA67" s="865">
        <v>0</v>
      </c>
      <c r="FB67" s="864">
        <v>0</v>
      </c>
      <c r="FC67" s="865">
        <v>0</v>
      </c>
      <c r="FD67" s="864">
        <v>0</v>
      </c>
      <c r="FE67" s="1021">
        <v>0</v>
      </c>
      <c r="FF67" s="815"/>
      <c r="FG67" s="1012"/>
      <c r="FH67" s="815"/>
      <c r="FI67" s="1013"/>
      <c r="FK67" s="1022" t="b">
        <v>1</v>
      </c>
    </row>
    <row r="68" spans="1:167" outlineLevel="1">
      <c r="A68" s="813" t="str">
        <f t="shared" si="0"/>
        <v>61Home Depot Home Appliance Market Uplift Conservation Fund Pilot Program</v>
      </c>
      <c r="C68" s="849">
        <v>61</v>
      </c>
      <c r="D68" s="1023" t="s">
        <v>1205</v>
      </c>
      <c r="E68" s="1023">
        <v>2015</v>
      </c>
      <c r="G68" s="1024">
        <v>0</v>
      </c>
      <c r="H68" s="854">
        <v>0</v>
      </c>
      <c r="I68" s="853">
        <v>0</v>
      </c>
      <c r="J68" s="854">
        <v>0</v>
      </c>
      <c r="K68" s="853">
        <v>0</v>
      </c>
      <c r="L68" s="854">
        <v>0</v>
      </c>
      <c r="M68" s="853">
        <v>0</v>
      </c>
      <c r="N68" s="854">
        <v>0</v>
      </c>
      <c r="O68" s="853">
        <v>0</v>
      </c>
      <c r="P68" s="854">
        <v>0</v>
      </c>
      <c r="Q68" s="853">
        <v>0</v>
      </c>
      <c r="R68" s="854">
        <v>0</v>
      </c>
      <c r="S68" s="853">
        <v>0</v>
      </c>
      <c r="T68" s="854">
        <v>0</v>
      </c>
      <c r="U68" s="853">
        <v>0</v>
      </c>
      <c r="V68" s="854">
        <v>0</v>
      </c>
      <c r="W68" s="853">
        <v>0</v>
      </c>
      <c r="X68" s="854">
        <v>0</v>
      </c>
      <c r="Y68" s="853">
        <v>0</v>
      </c>
      <c r="Z68" s="854">
        <v>0</v>
      </c>
      <c r="AA68" s="853">
        <v>0</v>
      </c>
      <c r="AB68" s="854">
        <v>0</v>
      </c>
      <c r="AC68" s="853">
        <v>0</v>
      </c>
      <c r="AD68" s="854">
        <v>0</v>
      </c>
      <c r="AE68" s="853">
        <v>0</v>
      </c>
      <c r="AF68" s="854">
        <v>0</v>
      </c>
      <c r="AG68" s="853">
        <v>0</v>
      </c>
      <c r="AH68" s="854">
        <v>0</v>
      </c>
      <c r="AI68" s="853">
        <v>0</v>
      </c>
      <c r="AJ68" s="854">
        <v>0</v>
      </c>
      <c r="AK68" s="853">
        <v>0</v>
      </c>
      <c r="AL68" s="854">
        <v>0</v>
      </c>
      <c r="AM68" s="853">
        <v>0</v>
      </c>
      <c r="AN68" s="854">
        <v>0</v>
      </c>
      <c r="AO68" s="853">
        <v>0</v>
      </c>
      <c r="AP68" s="1025">
        <v>0</v>
      </c>
      <c r="AQ68" s="815"/>
      <c r="AR68" s="998"/>
      <c r="AS68" s="815"/>
      <c r="AT68" s="1024">
        <v>0</v>
      </c>
      <c r="AU68" s="854">
        <v>0</v>
      </c>
      <c r="AV68" s="853">
        <v>0</v>
      </c>
      <c r="AW68" s="854">
        <v>0</v>
      </c>
      <c r="AX68" s="853">
        <v>0</v>
      </c>
      <c r="AY68" s="854">
        <v>0</v>
      </c>
      <c r="AZ68" s="853">
        <v>0</v>
      </c>
      <c r="BA68" s="854">
        <v>0</v>
      </c>
      <c r="BB68" s="853">
        <v>0</v>
      </c>
      <c r="BC68" s="854">
        <v>0</v>
      </c>
      <c r="BD68" s="853">
        <v>0</v>
      </c>
      <c r="BE68" s="854">
        <v>0</v>
      </c>
      <c r="BF68" s="853">
        <v>0</v>
      </c>
      <c r="BG68" s="854">
        <v>0</v>
      </c>
      <c r="BH68" s="853">
        <v>0</v>
      </c>
      <c r="BI68" s="854">
        <v>0</v>
      </c>
      <c r="BJ68" s="853">
        <v>0</v>
      </c>
      <c r="BK68" s="854">
        <v>0</v>
      </c>
      <c r="BL68" s="853">
        <v>0</v>
      </c>
      <c r="BM68" s="854">
        <v>0</v>
      </c>
      <c r="BN68" s="853">
        <v>0</v>
      </c>
      <c r="BO68" s="854">
        <v>0</v>
      </c>
      <c r="BP68" s="853">
        <v>0</v>
      </c>
      <c r="BQ68" s="854">
        <v>0</v>
      </c>
      <c r="BR68" s="853">
        <v>0</v>
      </c>
      <c r="BS68" s="854">
        <v>0</v>
      </c>
      <c r="BT68" s="853">
        <v>0</v>
      </c>
      <c r="BU68" s="854">
        <v>0</v>
      </c>
      <c r="BV68" s="853">
        <v>0</v>
      </c>
      <c r="BW68" s="854">
        <v>0</v>
      </c>
      <c r="BX68" s="853">
        <v>0</v>
      </c>
      <c r="BY68" s="854">
        <v>0</v>
      </c>
      <c r="BZ68" s="853">
        <v>0</v>
      </c>
      <c r="CA68" s="854">
        <v>0</v>
      </c>
      <c r="CB68" s="853">
        <v>0</v>
      </c>
      <c r="CC68" s="1025">
        <v>0</v>
      </c>
      <c r="CD68" s="815"/>
      <c r="CE68" s="1009"/>
      <c r="CF68" s="815"/>
      <c r="CG68" s="1010"/>
      <c r="CH68" s="815"/>
      <c r="CI68" s="1024"/>
      <c r="CJ68" s="854"/>
      <c r="CK68" s="853">
        <v>0</v>
      </c>
      <c r="CL68" s="854">
        <v>0</v>
      </c>
      <c r="CM68" s="853">
        <v>0</v>
      </c>
      <c r="CN68" s="854">
        <v>0</v>
      </c>
      <c r="CO68" s="853">
        <v>0</v>
      </c>
      <c r="CP68" s="854">
        <v>0</v>
      </c>
      <c r="CQ68" s="853">
        <v>0</v>
      </c>
      <c r="CR68" s="854">
        <v>0</v>
      </c>
      <c r="CS68" s="853">
        <v>0</v>
      </c>
      <c r="CT68" s="854">
        <v>0</v>
      </c>
      <c r="CU68" s="853">
        <v>0</v>
      </c>
      <c r="CV68" s="854">
        <v>0</v>
      </c>
      <c r="CW68" s="853">
        <v>0</v>
      </c>
      <c r="CX68" s="854">
        <v>0</v>
      </c>
      <c r="CY68" s="853">
        <v>0</v>
      </c>
      <c r="CZ68" s="854">
        <v>0</v>
      </c>
      <c r="DA68" s="853">
        <v>0</v>
      </c>
      <c r="DB68" s="854">
        <v>0</v>
      </c>
      <c r="DC68" s="853">
        <v>0</v>
      </c>
      <c r="DD68" s="854">
        <v>0</v>
      </c>
      <c r="DE68" s="853">
        <v>0</v>
      </c>
      <c r="DF68" s="854">
        <v>0</v>
      </c>
      <c r="DG68" s="853">
        <v>0</v>
      </c>
      <c r="DH68" s="854">
        <v>0</v>
      </c>
      <c r="DI68" s="853">
        <v>0</v>
      </c>
      <c r="DJ68" s="854">
        <v>0</v>
      </c>
      <c r="DK68" s="853">
        <v>0</v>
      </c>
      <c r="DL68" s="854">
        <v>0</v>
      </c>
      <c r="DM68" s="853">
        <v>0</v>
      </c>
      <c r="DN68" s="854">
        <v>0</v>
      </c>
      <c r="DO68" s="853">
        <v>0</v>
      </c>
      <c r="DP68" s="854">
        <v>0</v>
      </c>
      <c r="DQ68" s="853">
        <v>0</v>
      </c>
      <c r="DR68" s="1025">
        <v>0</v>
      </c>
      <c r="DS68" s="815"/>
      <c r="DT68" s="1011"/>
      <c r="DU68" s="815"/>
      <c r="DV68" s="1024"/>
      <c r="DW68" s="854"/>
      <c r="DX68" s="853">
        <v>0</v>
      </c>
      <c r="DY68" s="854">
        <v>0</v>
      </c>
      <c r="DZ68" s="853">
        <v>0</v>
      </c>
      <c r="EA68" s="854">
        <v>0</v>
      </c>
      <c r="EB68" s="853">
        <v>0</v>
      </c>
      <c r="EC68" s="854">
        <v>0</v>
      </c>
      <c r="ED68" s="853">
        <v>0</v>
      </c>
      <c r="EE68" s="854">
        <v>0</v>
      </c>
      <c r="EF68" s="853">
        <v>0</v>
      </c>
      <c r="EG68" s="854">
        <v>0</v>
      </c>
      <c r="EH68" s="853">
        <v>0</v>
      </c>
      <c r="EI68" s="854">
        <v>0</v>
      </c>
      <c r="EJ68" s="853">
        <v>0</v>
      </c>
      <c r="EK68" s="854">
        <v>0</v>
      </c>
      <c r="EL68" s="853">
        <v>0</v>
      </c>
      <c r="EM68" s="854">
        <v>0</v>
      </c>
      <c r="EN68" s="853">
        <v>0</v>
      </c>
      <c r="EO68" s="854">
        <v>0</v>
      </c>
      <c r="EP68" s="853">
        <v>0</v>
      </c>
      <c r="EQ68" s="854">
        <v>0</v>
      </c>
      <c r="ER68" s="853">
        <v>0</v>
      </c>
      <c r="ES68" s="854">
        <v>0</v>
      </c>
      <c r="ET68" s="853">
        <v>0</v>
      </c>
      <c r="EU68" s="854">
        <v>0</v>
      </c>
      <c r="EV68" s="853">
        <v>0</v>
      </c>
      <c r="EW68" s="854">
        <v>0</v>
      </c>
      <c r="EX68" s="853">
        <v>0</v>
      </c>
      <c r="EY68" s="854">
        <v>0</v>
      </c>
      <c r="EZ68" s="853">
        <v>0</v>
      </c>
      <c r="FA68" s="854">
        <v>0</v>
      </c>
      <c r="FB68" s="853">
        <v>0</v>
      </c>
      <c r="FC68" s="854">
        <v>0</v>
      </c>
      <c r="FD68" s="853">
        <v>0</v>
      </c>
      <c r="FE68" s="1025">
        <v>0</v>
      </c>
      <c r="FF68" s="815"/>
      <c r="FG68" s="1012"/>
      <c r="FH68" s="815"/>
      <c r="FI68" s="1013"/>
      <c r="FK68" s="1026" t="b">
        <v>1</v>
      </c>
    </row>
    <row r="69" spans="1:167" outlineLevel="1">
      <c r="A69" s="813" t="str">
        <f t="shared" si="0"/>
        <v>62Loblaw P4P Conservation Fund Pilot Program</v>
      </c>
      <c r="C69" s="842">
        <v>62</v>
      </c>
      <c r="D69" s="1019" t="s">
        <v>1206</v>
      </c>
      <c r="E69" s="1019">
        <v>2015</v>
      </c>
      <c r="G69" s="1020">
        <v>0</v>
      </c>
      <c r="H69" s="865">
        <v>0</v>
      </c>
      <c r="I69" s="864">
        <v>0</v>
      </c>
      <c r="J69" s="865">
        <v>0</v>
      </c>
      <c r="K69" s="864">
        <v>0</v>
      </c>
      <c r="L69" s="865">
        <v>0</v>
      </c>
      <c r="M69" s="864">
        <v>0</v>
      </c>
      <c r="N69" s="865">
        <v>0</v>
      </c>
      <c r="O69" s="864">
        <v>0</v>
      </c>
      <c r="P69" s="865">
        <v>0</v>
      </c>
      <c r="Q69" s="864">
        <v>0</v>
      </c>
      <c r="R69" s="865">
        <v>0</v>
      </c>
      <c r="S69" s="864">
        <v>0</v>
      </c>
      <c r="T69" s="865">
        <v>0</v>
      </c>
      <c r="U69" s="864">
        <v>0</v>
      </c>
      <c r="V69" s="865">
        <v>0</v>
      </c>
      <c r="W69" s="864">
        <v>0</v>
      </c>
      <c r="X69" s="865">
        <v>0</v>
      </c>
      <c r="Y69" s="864">
        <v>0</v>
      </c>
      <c r="Z69" s="865">
        <v>0</v>
      </c>
      <c r="AA69" s="864">
        <v>0</v>
      </c>
      <c r="AB69" s="865">
        <v>0</v>
      </c>
      <c r="AC69" s="864">
        <v>0</v>
      </c>
      <c r="AD69" s="865">
        <v>0</v>
      </c>
      <c r="AE69" s="864">
        <v>0</v>
      </c>
      <c r="AF69" s="865">
        <v>0</v>
      </c>
      <c r="AG69" s="864">
        <v>0</v>
      </c>
      <c r="AH69" s="865">
        <v>0</v>
      </c>
      <c r="AI69" s="864">
        <v>0</v>
      </c>
      <c r="AJ69" s="865">
        <v>0</v>
      </c>
      <c r="AK69" s="864">
        <v>0</v>
      </c>
      <c r="AL69" s="865">
        <v>0</v>
      </c>
      <c r="AM69" s="864">
        <v>0</v>
      </c>
      <c r="AN69" s="865">
        <v>0</v>
      </c>
      <c r="AO69" s="864">
        <v>0</v>
      </c>
      <c r="AP69" s="1021">
        <v>0</v>
      </c>
      <c r="AQ69" s="815"/>
      <c r="AR69" s="998"/>
      <c r="AS69" s="815"/>
      <c r="AT69" s="1020">
        <v>0</v>
      </c>
      <c r="AU69" s="865">
        <v>0</v>
      </c>
      <c r="AV69" s="864">
        <v>0</v>
      </c>
      <c r="AW69" s="865">
        <v>0</v>
      </c>
      <c r="AX69" s="864">
        <v>0</v>
      </c>
      <c r="AY69" s="865">
        <v>0</v>
      </c>
      <c r="AZ69" s="864">
        <v>0</v>
      </c>
      <c r="BA69" s="865">
        <v>0</v>
      </c>
      <c r="BB69" s="864">
        <v>0</v>
      </c>
      <c r="BC69" s="865">
        <v>0</v>
      </c>
      <c r="BD69" s="864">
        <v>0</v>
      </c>
      <c r="BE69" s="865">
        <v>0</v>
      </c>
      <c r="BF69" s="864">
        <v>0</v>
      </c>
      <c r="BG69" s="865">
        <v>0</v>
      </c>
      <c r="BH69" s="864">
        <v>0</v>
      </c>
      <c r="BI69" s="865">
        <v>0</v>
      </c>
      <c r="BJ69" s="864">
        <v>0</v>
      </c>
      <c r="BK69" s="865">
        <v>0</v>
      </c>
      <c r="BL69" s="864">
        <v>0</v>
      </c>
      <c r="BM69" s="865">
        <v>0</v>
      </c>
      <c r="BN69" s="864">
        <v>0</v>
      </c>
      <c r="BO69" s="865">
        <v>0</v>
      </c>
      <c r="BP69" s="864">
        <v>0</v>
      </c>
      <c r="BQ69" s="865">
        <v>0</v>
      </c>
      <c r="BR69" s="864">
        <v>0</v>
      </c>
      <c r="BS69" s="865">
        <v>0</v>
      </c>
      <c r="BT69" s="864">
        <v>0</v>
      </c>
      <c r="BU69" s="865">
        <v>0</v>
      </c>
      <c r="BV69" s="864">
        <v>0</v>
      </c>
      <c r="BW69" s="865">
        <v>0</v>
      </c>
      <c r="BX69" s="864">
        <v>0</v>
      </c>
      <c r="BY69" s="865">
        <v>0</v>
      </c>
      <c r="BZ69" s="864">
        <v>0</v>
      </c>
      <c r="CA69" s="865">
        <v>0</v>
      </c>
      <c r="CB69" s="864">
        <v>0</v>
      </c>
      <c r="CC69" s="1021">
        <v>0</v>
      </c>
      <c r="CD69" s="815"/>
      <c r="CE69" s="1009"/>
      <c r="CF69" s="815"/>
      <c r="CG69" s="1010"/>
      <c r="CH69" s="815"/>
      <c r="CI69" s="1020"/>
      <c r="CJ69" s="865"/>
      <c r="CK69" s="864">
        <v>0</v>
      </c>
      <c r="CL69" s="865">
        <v>0</v>
      </c>
      <c r="CM69" s="864">
        <v>0</v>
      </c>
      <c r="CN69" s="865">
        <v>0</v>
      </c>
      <c r="CO69" s="864">
        <v>0</v>
      </c>
      <c r="CP69" s="865">
        <v>0</v>
      </c>
      <c r="CQ69" s="864">
        <v>0</v>
      </c>
      <c r="CR69" s="865">
        <v>0</v>
      </c>
      <c r="CS69" s="864">
        <v>0</v>
      </c>
      <c r="CT69" s="865">
        <v>0</v>
      </c>
      <c r="CU69" s="864">
        <v>0</v>
      </c>
      <c r="CV69" s="865">
        <v>0</v>
      </c>
      <c r="CW69" s="864">
        <v>0</v>
      </c>
      <c r="CX69" s="865">
        <v>0</v>
      </c>
      <c r="CY69" s="864">
        <v>0</v>
      </c>
      <c r="CZ69" s="865">
        <v>0</v>
      </c>
      <c r="DA69" s="864">
        <v>0</v>
      </c>
      <c r="DB69" s="865">
        <v>0</v>
      </c>
      <c r="DC69" s="864">
        <v>0</v>
      </c>
      <c r="DD69" s="865">
        <v>0</v>
      </c>
      <c r="DE69" s="864">
        <v>0</v>
      </c>
      <c r="DF69" s="865">
        <v>0</v>
      </c>
      <c r="DG69" s="864">
        <v>0</v>
      </c>
      <c r="DH69" s="865">
        <v>0</v>
      </c>
      <c r="DI69" s="864">
        <v>0</v>
      </c>
      <c r="DJ69" s="865">
        <v>0</v>
      </c>
      <c r="DK69" s="864">
        <v>0</v>
      </c>
      <c r="DL69" s="865">
        <v>0</v>
      </c>
      <c r="DM69" s="864">
        <v>0</v>
      </c>
      <c r="DN69" s="865">
        <v>0</v>
      </c>
      <c r="DO69" s="864">
        <v>0</v>
      </c>
      <c r="DP69" s="865">
        <v>0</v>
      </c>
      <c r="DQ69" s="864">
        <v>0</v>
      </c>
      <c r="DR69" s="1021">
        <v>0</v>
      </c>
      <c r="DS69" s="815"/>
      <c r="DT69" s="1011"/>
      <c r="DU69" s="815"/>
      <c r="DV69" s="1020"/>
      <c r="DW69" s="865"/>
      <c r="DX69" s="864">
        <v>0</v>
      </c>
      <c r="DY69" s="865">
        <v>0</v>
      </c>
      <c r="DZ69" s="864">
        <v>0</v>
      </c>
      <c r="EA69" s="865">
        <v>0</v>
      </c>
      <c r="EB69" s="864">
        <v>0</v>
      </c>
      <c r="EC69" s="865">
        <v>0</v>
      </c>
      <c r="ED69" s="864">
        <v>0</v>
      </c>
      <c r="EE69" s="865">
        <v>0</v>
      </c>
      <c r="EF69" s="864">
        <v>0</v>
      </c>
      <c r="EG69" s="865">
        <v>0</v>
      </c>
      <c r="EH69" s="864">
        <v>0</v>
      </c>
      <c r="EI69" s="865">
        <v>0</v>
      </c>
      <c r="EJ69" s="864">
        <v>0</v>
      </c>
      <c r="EK69" s="865">
        <v>0</v>
      </c>
      <c r="EL69" s="864">
        <v>0</v>
      </c>
      <c r="EM69" s="865">
        <v>0</v>
      </c>
      <c r="EN69" s="864">
        <v>0</v>
      </c>
      <c r="EO69" s="865">
        <v>0</v>
      </c>
      <c r="EP69" s="864">
        <v>0</v>
      </c>
      <c r="EQ69" s="865">
        <v>0</v>
      </c>
      <c r="ER69" s="864">
        <v>0</v>
      </c>
      <c r="ES69" s="865">
        <v>0</v>
      </c>
      <c r="ET69" s="864">
        <v>0</v>
      </c>
      <c r="EU69" s="865">
        <v>0</v>
      </c>
      <c r="EV69" s="864">
        <v>0</v>
      </c>
      <c r="EW69" s="865">
        <v>0</v>
      </c>
      <c r="EX69" s="864">
        <v>0</v>
      </c>
      <c r="EY69" s="865">
        <v>0</v>
      </c>
      <c r="EZ69" s="864">
        <v>0</v>
      </c>
      <c r="FA69" s="865">
        <v>0</v>
      </c>
      <c r="FB69" s="864">
        <v>0</v>
      </c>
      <c r="FC69" s="865">
        <v>0</v>
      </c>
      <c r="FD69" s="864">
        <v>0</v>
      </c>
      <c r="FE69" s="1021">
        <v>0</v>
      </c>
      <c r="FF69" s="815"/>
      <c r="FG69" s="1012"/>
      <c r="FH69" s="815"/>
      <c r="FI69" s="1013"/>
      <c r="FK69" s="1022" t="b">
        <v>1</v>
      </c>
    </row>
    <row r="70" spans="1:167" outlineLevel="1">
      <c r="A70" s="813" t="str">
        <f t="shared" si="0"/>
        <v>63Ontario Clean Water Agency P4P Conservation Fund Pilot Program</v>
      </c>
      <c r="C70" s="849">
        <v>63</v>
      </c>
      <c r="D70" s="1023" t="s">
        <v>1207</v>
      </c>
      <c r="E70" s="1023">
        <v>2015</v>
      </c>
      <c r="G70" s="1024">
        <v>0</v>
      </c>
      <c r="H70" s="854">
        <v>0</v>
      </c>
      <c r="I70" s="853">
        <v>0</v>
      </c>
      <c r="J70" s="854">
        <v>0</v>
      </c>
      <c r="K70" s="853">
        <v>0</v>
      </c>
      <c r="L70" s="854">
        <v>0</v>
      </c>
      <c r="M70" s="853">
        <v>0</v>
      </c>
      <c r="N70" s="854">
        <v>0</v>
      </c>
      <c r="O70" s="853">
        <v>0</v>
      </c>
      <c r="P70" s="854">
        <v>0</v>
      </c>
      <c r="Q70" s="853">
        <v>0</v>
      </c>
      <c r="R70" s="854">
        <v>0</v>
      </c>
      <c r="S70" s="853">
        <v>0</v>
      </c>
      <c r="T70" s="854">
        <v>0</v>
      </c>
      <c r="U70" s="853">
        <v>0</v>
      </c>
      <c r="V70" s="854">
        <v>0</v>
      </c>
      <c r="W70" s="853">
        <v>0</v>
      </c>
      <c r="X70" s="854">
        <v>0</v>
      </c>
      <c r="Y70" s="853">
        <v>0</v>
      </c>
      <c r="Z70" s="854">
        <v>0</v>
      </c>
      <c r="AA70" s="853">
        <v>0</v>
      </c>
      <c r="AB70" s="854">
        <v>0</v>
      </c>
      <c r="AC70" s="853">
        <v>0</v>
      </c>
      <c r="AD70" s="854">
        <v>0</v>
      </c>
      <c r="AE70" s="853">
        <v>0</v>
      </c>
      <c r="AF70" s="854">
        <v>0</v>
      </c>
      <c r="AG70" s="853">
        <v>0</v>
      </c>
      <c r="AH70" s="854">
        <v>0</v>
      </c>
      <c r="AI70" s="853">
        <v>0</v>
      </c>
      <c r="AJ70" s="854">
        <v>0</v>
      </c>
      <c r="AK70" s="853">
        <v>0</v>
      </c>
      <c r="AL70" s="854">
        <v>0</v>
      </c>
      <c r="AM70" s="853">
        <v>0</v>
      </c>
      <c r="AN70" s="854">
        <v>0</v>
      </c>
      <c r="AO70" s="853">
        <v>0</v>
      </c>
      <c r="AP70" s="1025">
        <v>0</v>
      </c>
      <c r="AQ70" s="815"/>
      <c r="AR70" s="998"/>
      <c r="AS70" s="815"/>
      <c r="AT70" s="1024">
        <v>0</v>
      </c>
      <c r="AU70" s="854">
        <v>0</v>
      </c>
      <c r="AV70" s="853">
        <v>0</v>
      </c>
      <c r="AW70" s="854">
        <v>0</v>
      </c>
      <c r="AX70" s="853">
        <v>0</v>
      </c>
      <c r="AY70" s="854">
        <v>0</v>
      </c>
      <c r="AZ70" s="853">
        <v>0</v>
      </c>
      <c r="BA70" s="854">
        <v>0</v>
      </c>
      <c r="BB70" s="853">
        <v>0</v>
      </c>
      <c r="BC70" s="854">
        <v>0</v>
      </c>
      <c r="BD70" s="853">
        <v>0</v>
      </c>
      <c r="BE70" s="854">
        <v>0</v>
      </c>
      <c r="BF70" s="853">
        <v>0</v>
      </c>
      <c r="BG70" s="854">
        <v>0</v>
      </c>
      <c r="BH70" s="853">
        <v>0</v>
      </c>
      <c r="BI70" s="854">
        <v>0</v>
      </c>
      <c r="BJ70" s="853">
        <v>0</v>
      </c>
      <c r="BK70" s="854">
        <v>0</v>
      </c>
      <c r="BL70" s="853">
        <v>0</v>
      </c>
      <c r="BM70" s="854">
        <v>0</v>
      </c>
      <c r="BN70" s="853">
        <v>0</v>
      </c>
      <c r="BO70" s="854">
        <v>0</v>
      </c>
      <c r="BP70" s="853">
        <v>0</v>
      </c>
      <c r="BQ70" s="854">
        <v>0</v>
      </c>
      <c r="BR70" s="853">
        <v>0</v>
      </c>
      <c r="BS70" s="854">
        <v>0</v>
      </c>
      <c r="BT70" s="853">
        <v>0</v>
      </c>
      <c r="BU70" s="854">
        <v>0</v>
      </c>
      <c r="BV70" s="853">
        <v>0</v>
      </c>
      <c r="BW70" s="854">
        <v>0</v>
      </c>
      <c r="BX70" s="853">
        <v>0</v>
      </c>
      <c r="BY70" s="854">
        <v>0</v>
      </c>
      <c r="BZ70" s="853">
        <v>0</v>
      </c>
      <c r="CA70" s="854">
        <v>0</v>
      </c>
      <c r="CB70" s="853">
        <v>0</v>
      </c>
      <c r="CC70" s="1025">
        <v>0</v>
      </c>
      <c r="CD70" s="815"/>
      <c r="CE70" s="1009"/>
      <c r="CF70" s="815"/>
      <c r="CG70" s="1010"/>
      <c r="CH70" s="815"/>
      <c r="CI70" s="1024"/>
      <c r="CJ70" s="854"/>
      <c r="CK70" s="853">
        <v>0</v>
      </c>
      <c r="CL70" s="854">
        <v>0</v>
      </c>
      <c r="CM70" s="853">
        <v>0</v>
      </c>
      <c r="CN70" s="854">
        <v>0</v>
      </c>
      <c r="CO70" s="853">
        <v>0</v>
      </c>
      <c r="CP70" s="854">
        <v>0</v>
      </c>
      <c r="CQ70" s="853">
        <v>0</v>
      </c>
      <c r="CR70" s="854">
        <v>0</v>
      </c>
      <c r="CS70" s="853">
        <v>0</v>
      </c>
      <c r="CT70" s="854">
        <v>0</v>
      </c>
      <c r="CU70" s="853">
        <v>0</v>
      </c>
      <c r="CV70" s="854">
        <v>0</v>
      </c>
      <c r="CW70" s="853">
        <v>0</v>
      </c>
      <c r="CX70" s="854">
        <v>0</v>
      </c>
      <c r="CY70" s="853">
        <v>0</v>
      </c>
      <c r="CZ70" s="854">
        <v>0</v>
      </c>
      <c r="DA70" s="853">
        <v>0</v>
      </c>
      <c r="DB70" s="854">
        <v>0</v>
      </c>
      <c r="DC70" s="853">
        <v>0</v>
      </c>
      <c r="DD70" s="854">
        <v>0</v>
      </c>
      <c r="DE70" s="853">
        <v>0</v>
      </c>
      <c r="DF70" s="854">
        <v>0</v>
      </c>
      <c r="DG70" s="853">
        <v>0</v>
      </c>
      <c r="DH70" s="854">
        <v>0</v>
      </c>
      <c r="DI70" s="853">
        <v>0</v>
      </c>
      <c r="DJ70" s="854">
        <v>0</v>
      </c>
      <c r="DK70" s="853">
        <v>0</v>
      </c>
      <c r="DL70" s="854">
        <v>0</v>
      </c>
      <c r="DM70" s="853">
        <v>0</v>
      </c>
      <c r="DN70" s="854">
        <v>0</v>
      </c>
      <c r="DO70" s="853">
        <v>0</v>
      </c>
      <c r="DP70" s="854">
        <v>0</v>
      </c>
      <c r="DQ70" s="853">
        <v>0</v>
      </c>
      <c r="DR70" s="1025">
        <v>0</v>
      </c>
      <c r="DS70" s="815"/>
      <c r="DT70" s="1011"/>
      <c r="DU70" s="815"/>
      <c r="DV70" s="1024"/>
      <c r="DW70" s="854"/>
      <c r="DX70" s="853">
        <v>0</v>
      </c>
      <c r="DY70" s="854">
        <v>0</v>
      </c>
      <c r="DZ70" s="853">
        <v>0</v>
      </c>
      <c r="EA70" s="854">
        <v>0</v>
      </c>
      <c r="EB70" s="853">
        <v>0</v>
      </c>
      <c r="EC70" s="854">
        <v>0</v>
      </c>
      <c r="ED70" s="853">
        <v>0</v>
      </c>
      <c r="EE70" s="854">
        <v>0</v>
      </c>
      <c r="EF70" s="853">
        <v>0</v>
      </c>
      <c r="EG70" s="854">
        <v>0</v>
      </c>
      <c r="EH70" s="853">
        <v>0</v>
      </c>
      <c r="EI70" s="854">
        <v>0</v>
      </c>
      <c r="EJ70" s="853">
        <v>0</v>
      </c>
      <c r="EK70" s="854">
        <v>0</v>
      </c>
      <c r="EL70" s="853">
        <v>0</v>
      </c>
      <c r="EM70" s="854">
        <v>0</v>
      </c>
      <c r="EN70" s="853">
        <v>0</v>
      </c>
      <c r="EO70" s="854">
        <v>0</v>
      </c>
      <c r="EP70" s="853">
        <v>0</v>
      </c>
      <c r="EQ70" s="854">
        <v>0</v>
      </c>
      <c r="ER70" s="853">
        <v>0</v>
      </c>
      <c r="ES70" s="854">
        <v>0</v>
      </c>
      <c r="ET70" s="853">
        <v>0</v>
      </c>
      <c r="EU70" s="854">
        <v>0</v>
      </c>
      <c r="EV70" s="853">
        <v>0</v>
      </c>
      <c r="EW70" s="854">
        <v>0</v>
      </c>
      <c r="EX70" s="853">
        <v>0</v>
      </c>
      <c r="EY70" s="854">
        <v>0</v>
      </c>
      <c r="EZ70" s="853">
        <v>0</v>
      </c>
      <c r="FA70" s="854">
        <v>0</v>
      </c>
      <c r="FB70" s="853">
        <v>0</v>
      </c>
      <c r="FC70" s="854">
        <v>0</v>
      </c>
      <c r="FD70" s="853">
        <v>0</v>
      </c>
      <c r="FE70" s="1025">
        <v>0</v>
      </c>
      <c r="FF70" s="815"/>
      <c r="FG70" s="1012"/>
      <c r="FH70" s="815"/>
      <c r="FI70" s="1013"/>
      <c r="FK70" s="1026" t="b">
        <v>1</v>
      </c>
    </row>
    <row r="71" spans="1:167" outlineLevel="1">
      <c r="A71" s="813" t="str">
        <f t="shared" si="0"/>
        <v>64Performance Based Conservation Fund Pilot Program</v>
      </c>
      <c r="C71" s="842">
        <v>64</v>
      </c>
      <c r="D71" s="1019" t="s">
        <v>1256</v>
      </c>
      <c r="E71" s="1019">
        <v>2015</v>
      </c>
      <c r="G71" s="1020">
        <v>0</v>
      </c>
      <c r="H71" s="865">
        <v>0</v>
      </c>
      <c r="I71" s="864">
        <v>0</v>
      </c>
      <c r="J71" s="865">
        <v>0</v>
      </c>
      <c r="K71" s="864">
        <v>0</v>
      </c>
      <c r="L71" s="865">
        <v>0</v>
      </c>
      <c r="M71" s="864">
        <v>0</v>
      </c>
      <c r="N71" s="865">
        <v>0</v>
      </c>
      <c r="O71" s="864">
        <v>0</v>
      </c>
      <c r="P71" s="865">
        <v>0</v>
      </c>
      <c r="Q71" s="864">
        <v>0</v>
      </c>
      <c r="R71" s="865">
        <v>0</v>
      </c>
      <c r="S71" s="864">
        <v>0</v>
      </c>
      <c r="T71" s="865">
        <v>0</v>
      </c>
      <c r="U71" s="864">
        <v>0</v>
      </c>
      <c r="V71" s="865">
        <v>0</v>
      </c>
      <c r="W71" s="864">
        <v>0</v>
      </c>
      <c r="X71" s="865">
        <v>0</v>
      </c>
      <c r="Y71" s="864">
        <v>0</v>
      </c>
      <c r="Z71" s="865">
        <v>0</v>
      </c>
      <c r="AA71" s="864">
        <v>0</v>
      </c>
      <c r="AB71" s="865">
        <v>0</v>
      </c>
      <c r="AC71" s="864">
        <v>0</v>
      </c>
      <c r="AD71" s="865">
        <v>0</v>
      </c>
      <c r="AE71" s="864">
        <v>0</v>
      </c>
      <c r="AF71" s="865">
        <v>0</v>
      </c>
      <c r="AG71" s="864">
        <v>0</v>
      </c>
      <c r="AH71" s="865">
        <v>0</v>
      </c>
      <c r="AI71" s="864">
        <v>0</v>
      </c>
      <c r="AJ71" s="865">
        <v>0</v>
      </c>
      <c r="AK71" s="864">
        <v>0</v>
      </c>
      <c r="AL71" s="865">
        <v>0</v>
      </c>
      <c r="AM71" s="864">
        <v>0</v>
      </c>
      <c r="AN71" s="865">
        <v>0</v>
      </c>
      <c r="AO71" s="864">
        <v>0</v>
      </c>
      <c r="AP71" s="1021">
        <v>0</v>
      </c>
      <c r="AQ71" s="815"/>
      <c r="AR71" s="998"/>
      <c r="AS71" s="815"/>
      <c r="AT71" s="1020">
        <v>0</v>
      </c>
      <c r="AU71" s="865">
        <v>0</v>
      </c>
      <c r="AV71" s="864">
        <v>0</v>
      </c>
      <c r="AW71" s="865">
        <v>0</v>
      </c>
      <c r="AX71" s="864">
        <v>0</v>
      </c>
      <c r="AY71" s="865">
        <v>0</v>
      </c>
      <c r="AZ71" s="864">
        <v>0</v>
      </c>
      <c r="BA71" s="865">
        <v>0</v>
      </c>
      <c r="BB71" s="864">
        <v>0</v>
      </c>
      <c r="BC71" s="865">
        <v>0</v>
      </c>
      <c r="BD71" s="864">
        <v>0</v>
      </c>
      <c r="BE71" s="865">
        <v>0</v>
      </c>
      <c r="BF71" s="864">
        <v>0</v>
      </c>
      <c r="BG71" s="865">
        <v>0</v>
      </c>
      <c r="BH71" s="864">
        <v>0</v>
      </c>
      <c r="BI71" s="865">
        <v>0</v>
      </c>
      <c r="BJ71" s="864">
        <v>0</v>
      </c>
      <c r="BK71" s="865">
        <v>0</v>
      </c>
      <c r="BL71" s="864">
        <v>0</v>
      </c>
      <c r="BM71" s="865">
        <v>0</v>
      </c>
      <c r="BN71" s="864">
        <v>0</v>
      </c>
      <c r="BO71" s="865">
        <v>0</v>
      </c>
      <c r="BP71" s="864">
        <v>0</v>
      </c>
      <c r="BQ71" s="865">
        <v>0</v>
      </c>
      <c r="BR71" s="864">
        <v>0</v>
      </c>
      <c r="BS71" s="865">
        <v>0</v>
      </c>
      <c r="BT71" s="864">
        <v>0</v>
      </c>
      <c r="BU71" s="865">
        <v>0</v>
      </c>
      <c r="BV71" s="864">
        <v>0</v>
      </c>
      <c r="BW71" s="865">
        <v>0</v>
      </c>
      <c r="BX71" s="864">
        <v>0</v>
      </c>
      <c r="BY71" s="865">
        <v>0</v>
      </c>
      <c r="BZ71" s="864">
        <v>0</v>
      </c>
      <c r="CA71" s="865">
        <v>0</v>
      </c>
      <c r="CB71" s="864">
        <v>0</v>
      </c>
      <c r="CC71" s="1021">
        <v>0</v>
      </c>
      <c r="CD71" s="815"/>
      <c r="CE71" s="1009"/>
      <c r="CF71" s="815"/>
      <c r="CG71" s="1010"/>
      <c r="CH71" s="815"/>
      <c r="CI71" s="1020"/>
      <c r="CJ71" s="865"/>
      <c r="CK71" s="864">
        <v>0</v>
      </c>
      <c r="CL71" s="865">
        <v>0</v>
      </c>
      <c r="CM71" s="864">
        <v>0</v>
      </c>
      <c r="CN71" s="865">
        <v>0</v>
      </c>
      <c r="CO71" s="864">
        <v>0</v>
      </c>
      <c r="CP71" s="865">
        <v>0</v>
      </c>
      <c r="CQ71" s="864">
        <v>0</v>
      </c>
      <c r="CR71" s="865">
        <v>0</v>
      </c>
      <c r="CS71" s="864">
        <v>0</v>
      </c>
      <c r="CT71" s="865">
        <v>0</v>
      </c>
      <c r="CU71" s="864">
        <v>0</v>
      </c>
      <c r="CV71" s="865">
        <v>0</v>
      </c>
      <c r="CW71" s="864">
        <v>0</v>
      </c>
      <c r="CX71" s="865">
        <v>0</v>
      </c>
      <c r="CY71" s="864">
        <v>0</v>
      </c>
      <c r="CZ71" s="865">
        <v>0</v>
      </c>
      <c r="DA71" s="864">
        <v>0</v>
      </c>
      <c r="DB71" s="865">
        <v>0</v>
      </c>
      <c r="DC71" s="864">
        <v>0</v>
      </c>
      <c r="DD71" s="865">
        <v>0</v>
      </c>
      <c r="DE71" s="864">
        <v>0</v>
      </c>
      <c r="DF71" s="865">
        <v>0</v>
      </c>
      <c r="DG71" s="864">
        <v>0</v>
      </c>
      <c r="DH71" s="865">
        <v>0</v>
      </c>
      <c r="DI71" s="864">
        <v>0</v>
      </c>
      <c r="DJ71" s="865">
        <v>0</v>
      </c>
      <c r="DK71" s="864">
        <v>0</v>
      </c>
      <c r="DL71" s="865">
        <v>0</v>
      </c>
      <c r="DM71" s="864">
        <v>0</v>
      </c>
      <c r="DN71" s="865">
        <v>0</v>
      </c>
      <c r="DO71" s="864">
        <v>0</v>
      </c>
      <c r="DP71" s="865">
        <v>0</v>
      </c>
      <c r="DQ71" s="864">
        <v>0</v>
      </c>
      <c r="DR71" s="1021">
        <v>0</v>
      </c>
      <c r="DS71" s="815"/>
      <c r="DT71" s="1011"/>
      <c r="DU71" s="815"/>
      <c r="DV71" s="1020"/>
      <c r="DW71" s="865"/>
      <c r="DX71" s="864">
        <v>0</v>
      </c>
      <c r="DY71" s="865">
        <v>0</v>
      </c>
      <c r="DZ71" s="864">
        <v>0</v>
      </c>
      <c r="EA71" s="865">
        <v>0</v>
      </c>
      <c r="EB71" s="864">
        <v>0</v>
      </c>
      <c r="EC71" s="865">
        <v>0</v>
      </c>
      <c r="ED71" s="864">
        <v>0</v>
      </c>
      <c r="EE71" s="865">
        <v>0</v>
      </c>
      <c r="EF71" s="864">
        <v>0</v>
      </c>
      <c r="EG71" s="865">
        <v>0</v>
      </c>
      <c r="EH71" s="864">
        <v>0</v>
      </c>
      <c r="EI71" s="865">
        <v>0</v>
      </c>
      <c r="EJ71" s="864">
        <v>0</v>
      </c>
      <c r="EK71" s="865">
        <v>0</v>
      </c>
      <c r="EL71" s="864">
        <v>0</v>
      </c>
      <c r="EM71" s="865">
        <v>0</v>
      </c>
      <c r="EN71" s="864">
        <v>0</v>
      </c>
      <c r="EO71" s="865">
        <v>0</v>
      </c>
      <c r="EP71" s="864">
        <v>0</v>
      </c>
      <c r="EQ71" s="865">
        <v>0</v>
      </c>
      <c r="ER71" s="864">
        <v>0</v>
      </c>
      <c r="ES71" s="865">
        <v>0</v>
      </c>
      <c r="ET71" s="864">
        <v>0</v>
      </c>
      <c r="EU71" s="865">
        <v>0</v>
      </c>
      <c r="EV71" s="864">
        <v>0</v>
      </c>
      <c r="EW71" s="865">
        <v>0</v>
      </c>
      <c r="EX71" s="864">
        <v>0</v>
      </c>
      <c r="EY71" s="865">
        <v>0</v>
      </c>
      <c r="EZ71" s="864">
        <v>0</v>
      </c>
      <c r="FA71" s="865">
        <v>0</v>
      </c>
      <c r="FB71" s="864">
        <v>0</v>
      </c>
      <c r="FC71" s="865">
        <v>0</v>
      </c>
      <c r="FD71" s="864">
        <v>0</v>
      </c>
      <c r="FE71" s="1021">
        <v>0</v>
      </c>
      <c r="FF71" s="815"/>
      <c r="FG71" s="1012"/>
      <c r="FH71" s="815"/>
      <c r="FI71" s="1013"/>
      <c r="FK71" s="1022" t="b">
        <v>1</v>
      </c>
    </row>
    <row r="72" spans="1:167" outlineLevel="1">
      <c r="A72" s="813" t="str">
        <f t="shared" si="0"/>
        <v>65Social Benchmarking Conservation Fund Pilot Program</v>
      </c>
      <c r="C72" s="849">
        <v>65</v>
      </c>
      <c r="D72" s="1023" t="s">
        <v>1208</v>
      </c>
      <c r="E72" s="1023">
        <v>2015</v>
      </c>
      <c r="G72" s="1024">
        <v>0</v>
      </c>
      <c r="H72" s="854">
        <v>0</v>
      </c>
      <c r="I72" s="853">
        <v>0</v>
      </c>
      <c r="J72" s="854">
        <v>0</v>
      </c>
      <c r="K72" s="853">
        <v>0</v>
      </c>
      <c r="L72" s="854">
        <v>0</v>
      </c>
      <c r="M72" s="853">
        <v>0</v>
      </c>
      <c r="N72" s="854">
        <v>0</v>
      </c>
      <c r="O72" s="853">
        <v>0</v>
      </c>
      <c r="P72" s="854">
        <v>0</v>
      </c>
      <c r="Q72" s="853">
        <v>0</v>
      </c>
      <c r="R72" s="854">
        <v>0</v>
      </c>
      <c r="S72" s="853">
        <v>0</v>
      </c>
      <c r="T72" s="854">
        <v>0</v>
      </c>
      <c r="U72" s="853">
        <v>0</v>
      </c>
      <c r="V72" s="854">
        <v>0</v>
      </c>
      <c r="W72" s="853">
        <v>0</v>
      </c>
      <c r="X72" s="854">
        <v>0</v>
      </c>
      <c r="Y72" s="853">
        <v>0</v>
      </c>
      <c r="Z72" s="854">
        <v>0</v>
      </c>
      <c r="AA72" s="853">
        <v>0</v>
      </c>
      <c r="AB72" s="854">
        <v>0</v>
      </c>
      <c r="AC72" s="853">
        <v>0</v>
      </c>
      <c r="AD72" s="854">
        <v>0</v>
      </c>
      <c r="AE72" s="853">
        <v>0</v>
      </c>
      <c r="AF72" s="854">
        <v>0</v>
      </c>
      <c r="AG72" s="853">
        <v>0</v>
      </c>
      <c r="AH72" s="854">
        <v>0</v>
      </c>
      <c r="AI72" s="853">
        <v>0</v>
      </c>
      <c r="AJ72" s="854">
        <v>0</v>
      </c>
      <c r="AK72" s="853">
        <v>0</v>
      </c>
      <c r="AL72" s="854">
        <v>0</v>
      </c>
      <c r="AM72" s="853">
        <v>0</v>
      </c>
      <c r="AN72" s="854">
        <v>0</v>
      </c>
      <c r="AO72" s="853">
        <v>0</v>
      </c>
      <c r="AP72" s="1025">
        <v>0</v>
      </c>
      <c r="AQ72" s="815"/>
      <c r="AR72" s="998"/>
      <c r="AS72" s="815"/>
      <c r="AT72" s="1024">
        <v>0</v>
      </c>
      <c r="AU72" s="854">
        <v>0</v>
      </c>
      <c r="AV72" s="853">
        <v>0</v>
      </c>
      <c r="AW72" s="854">
        <v>0</v>
      </c>
      <c r="AX72" s="853">
        <v>0</v>
      </c>
      <c r="AY72" s="854">
        <v>0</v>
      </c>
      <c r="AZ72" s="853">
        <v>0</v>
      </c>
      <c r="BA72" s="854">
        <v>0</v>
      </c>
      <c r="BB72" s="853">
        <v>0</v>
      </c>
      <c r="BC72" s="854">
        <v>0</v>
      </c>
      <c r="BD72" s="853">
        <v>0</v>
      </c>
      <c r="BE72" s="854">
        <v>0</v>
      </c>
      <c r="BF72" s="853">
        <v>0</v>
      </c>
      <c r="BG72" s="854">
        <v>0</v>
      </c>
      <c r="BH72" s="853">
        <v>0</v>
      </c>
      <c r="BI72" s="854">
        <v>0</v>
      </c>
      <c r="BJ72" s="853">
        <v>0</v>
      </c>
      <c r="BK72" s="854">
        <v>0</v>
      </c>
      <c r="BL72" s="853">
        <v>0</v>
      </c>
      <c r="BM72" s="854">
        <v>0</v>
      </c>
      <c r="BN72" s="853">
        <v>0</v>
      </c>
      <c r="BO72" s="854">
        <v>0</v>
      </c>
      <c r="BP72" s="853">
        <v>0</v>
      </c>
      <c r="BQ72" s="854">
        <v>0</v>
      </c>
      <c r="BR72" s="853">
        <v>0</v>
      </c>
      <c r="BS72" s="854">
        <v>0</v>
      </c>
      <c r="BT72" s="853">
        <v>0</v>
      </c>
      <c r="BU72" s="854">
        <v>0</v>
      </c>
      <c r="BV72" s="853">
        <v>0</v>
      </c>
      <c r="BW72" s="854">
        <v>0</v>
      </c>
      <c r="BX72" s="853">
        <v>0</v>
      </c>
      <c r="BY72" s="854">
        <v>0</v>
      </c>
      <c r="BZ72" s="853">
        <v>0</v>
      </c>
      <c r="CA72" s="854">
        <v>0</v>
      </c>
      <c r="CB72" s="853">
        <v>0</v>
      </c>
      <c r="CC72" s="1025">
        <v>0</v>
      </c>
      <c r="CD72" s="815"/>
      <c r="CE72" s="1009"/>
      <c r="CF72" s="815"/>
      <c r="CG72" s="1010"/>
      <c r="CH72" s="815"/>
      <c r="CI72" s="1024"/>
      <c r="CJ72" s="854"/>
      <c r="CK72" s="853">
        <v>0</v>
      </c>
      <c r="CL72" s="854">
        <v>0</v>
      </c>
      <c r="CM72" s="853">
        <v>0</v>
      </c>
      <c r="CN72" s="854">
        <v>0</v>
      </c>
      <c r="CO72" s="853">
        <v>0</v>
      </c>
      <c r="CP72" s="854">
        <v>0</v>
      </c>
      <c r="CQ72" s="853">
        <v>0</v>
      </c>
      <c r="CR72" s="854">
        <v>0</v>
      </c>
      <c r="CS72" s="853">
        <v>0</v>
      </c>
      <c r="CT72" s="854">
        <v>0</v>
      </c>
      <c r="CU72" s="853">
        <v>0</v>
      </c>
      <c r="CV72" s="854">
        <v>0</v>
      </c>
      <c r="CW72" s="853">
        <v>0</v>
      </c>
      <c r="CX72" s="854">
        <v>0</v>
      </c>
      <c r="CY72" s="853">
        <v>0</v>
      </c>
      <c r="CZ72" s="854">
        <v>0</v>
      </c>
      <c r="DA72" s="853">
        <v>0</v>
      </c>
      <c r="DB72" s="854">
        <v>0</v>
      </c>
      <c r="DC72" s="853">
        <v>0</v>
      </c>
      <c r="DD72" s="854">
        <v>0</v>
      </c>
      <c r="DE72" s="853">
        <v>0</v>
      </c>
      <c r="DF72" s="854">
        <v>0</v>
      </c>
      <c r="DG72" s="853">
        <v>0</v>
      </c>
      <c r="DH72" s="854">
        <v>0</v>
      </c>
      <c r="DI72" s="853">
        <v>0</v>
      </c>
      <c r="DJ72" s="854">
        <v>0</v>
      </c>
      <c r="DK72" s="853">
        <v>0</v>
      </c>
      <c r="DL72" s="854">
        <v>0</v>
      </c>
      <c r="DM72" s="853">
        <v>0</v>
      </c>
      <c r="DN72" s="854">
        <v>0</v>
      </c>
      <c r="DO72" s="853">
        <v>0</v>
      </c>
      <c r="DP72" s="854">
        <v>0</v>
      </c>
      <c r="DQ72" s="853">
        <v>0</v>
      </c>
      <c r="DR72" s="1025">
        <v>0</v>
      </c>
      <c r="DS72" s="815"/>
      <c r="DT72" s="1011"/>
      <c r="DU72" s="815"/>
      <c r="DV72" s="1024"/>
      <c r="DW72" s="854"/>
      <c r="DX72" s="853">
        <v>0</v>
      </c>
      <c r="DY72" s="854">
        <v>0</v>
      </c>
      <c r="DZ72" s="853">
        <v>0</v>
      </c>
      <c r="EA72" s="854">
        <v>0</v>
      </c>
      <c r="EB72" s="853">
        <v>0</v>
      </c>
      <c r="EC72" s="854">
        <v>0</v>
      </c>
      <c r="ED72" s="853">
        <v>0</v>
      </c>
      <c r="EE72" s="854">
        <v>0</v>
      </c>
      <c r="EF72" s="853">
        <v>0</v>
      </c>
      <c r="EG72" s="854">
        <v>0</v>
      </c>
      <c r="EH72" s="853">
        <v>0</v>
      </c>
      <c r="EI72" s="854">
        <v>0</v>
      </c>
      <c r="EJ72" s="853">
        <v>0</v>
      </c>
      <c r="EK72" s="854">
        <v>0</v>
      </c>
      <c r="EL72" s="853">
        <v>0</v>
      </c>
      <c r="EM72" s="854">
        <v>0</v>
      </c>
      <c r="EN72" s="853">
        <v>0</v>
      </c>
      <c r="EO72" s="854">
        <v>0</v>
      </c>
      <c r="EP72" s="853">
        <v>0</v>
      </c>
      <c r="EQ72" s="854">
        <v>0</v>
      </c>
      <c r="ER72" s="853">
        <v>0</v>
      </c>
      <c r="ES72" s="854">
        <v>0</v>
      </c>
      <c r="ET72" s="853">
        <v>0</v>
      </c>
      <c r="EU72" s="854">
        <v>0</v>
      </c>
      <c r="EV72" s="853">
        <v>0</v>
      </c>
      <c r="EW72" s="854">
        <v>0</v>
      </c>
      <c r="EX72" s="853">
        <v>0</v>
      </c>
      <c r="EY72" s="854">
        <v>0</v>
      </c>
      <c r="EZ72" s="853">
        <v>0</v>
      </c>
      <c r="FA72" s="854">
        <v>0</v>
      </c>
      <c r="FB72" s="853">
        <v>0</v>
      </c>
      <c r="FC72" s="854">
        <v>0</v>
      </c>
      <c r="FD72" s="853">
        <v>0</v>
      </c>
      <c r="FE72" s="1025">
        <v>0</v>
      </c>
      <c r="FF72" s="815"/>
      <c r="FG72" s="1012"/>
      <c r="FH72" s="815"/>
      <c r="FI72" s="1013"/>
      <c r="FK72" s="1026" t="b">
        <v>1</v>
      </c>
    </row>
    <row r="73" spans="1:167" outlineLevel="1">
      <c r="A73" s="813" t="str">
        <f t="shared" ref="A73:A136" si="1">C73&amp;D73</f>
        <v>66Strategic Energy Group Conservation Fund Pilot Program</v>
      </c>
      <c r="C73" s="879">
        <v>66</v>
      </c>
      <c r="D73" s="1042" t="s">
        <v>1209</v>
      </c>
      <c r="E73" s="1042">
        <v>2015</v>
      </c>
      <c r="G73" s="1038">
        <v>0</v>
      </c>
      <c r="H73" s="884">
        <v>0</v>
      </c>
      <c r="I73" s="883">
        <v>0</v>
      </c>
      <c r="J73" s="884">
        <v>0</v>
      </c>
      <c r="K73" s="883">
        <v>0</v>
      </c>
      <c r="L73" s="884">
        <v>0</v>
      </c>
      <c r="M73" s="883">
        <v>0</v>
      </c>
      <c r="N73" s="884">
        <v>0</v>
      </c>
      <c r="O73" s="883">
        <v>0</v>
      </c>
      <c r="P73" s="884">
        <v>0</v>
      </c>
      <c r="Q73" s="883">
        <v>0</v>
      </c>
      <c r="R73" s="884">
        <v>0</v>
      </c>
      <c r="S73" s="883">
        <v>0</v>
      </c>
      <c r="T73" s="884">
        <v>0</v>
      </c>
      <c r="U73" s="883">
        <v>0</v>
      </c>
      <c r="V73" s="884">
        <v>0</v>
      </c>
      <c r="W73" s="883">
        <v>0</v>
      </c>
      <c r="X73" s="884">
        <v>0</v>
      </c>
      <c r="Y73" s="883">
        <v>0</v>
      </c>
      <c r="Z73" s="884">
        <v>0</v>
      </c>
      <c r="AA73" s="883">
        <v>0</v>
      </c>
      <c r="AB73" s="884">
        <v>0</v>
      </c>
      <c r="AC73" s="883">
        <v>0</v>
      </c>
      <c r="AD73" s="884">
        <v>0</v>
      </c>
      <c r="AE73" s="883">
        <v>0</v>
      </c>
      <c r="AF73" s="884">
        <v>0</v>
      </c>
      <c r="AG73" s="883">
        <v>0</v>
      </c>
      <c r="AH73" s="884">
        <v>0</v>
      </c>
      <c r="AI73" s="883">
        <v>0</v>
      </c>
      <c r="AJ73" s="884">
        <v>0</v>
      </c>
      <c r="AK73" s="883">
        <v>0</v>
      </c>
      <c r="AL73" s="884">
        <v>0</v>
      </c>
      <c r="AM73" s="883">
        <v>0</v>
      </c>
      <c r="AN73" s="884">
        <v>0</v>
      </c>
      <c r="AO73" s="883">
        <v>0</v>
      </c>
      <c r="AP73" s="1039">
        <v>0</v>
      </c>
      <c r="AQ73" s="815"/>
      <c r="AR73" s="998"/>
      <c r="AS73" s="815"/>
      <c r="AT73" s="1038">
        <v>0</v>
      </c>
      <c r="AU73" s="884">
        <v>0</v>
      </c>
      <c r="AV73" s="883">
        <v>0</v>
      </c>
      <c r="AW73" s="884">
        <v>0</v>
      </c>
      <c r="AX73" s="883">
        <v>0</v>
      </c>
      <c r="AY73" s="884">
        <v>0</v>
      </c>
      <c r="AZ73" s="883">
        <v>0</v>
      </c>
      <c r="BA73" s="884">
        <v>0</v>
      </c>
      <c r="BB73" s="883">
        <v>0</v>
      </c>
      <c r="BC73" s="884">
        <v>0</v>
      </c>
      <c r="BD73" s="883">
        <v>0</v>
      </c>
      <c r="BE73" s="884">
        <v>0</v>
      </c>
      <c r="BF73" s="883">
        <v>0</v>
      </c>
      <c r="BG73" s="884">
        <v>0</v>
      </c>
      <c r="BH73" s="883">
        <v>0</v>
      </c>
      <c r="BI73" s="884">
        <v>0</v>
      </c>
      <c r="BJ73" s="883">
        <v>0</v>
      </c>
      <c r="BK73" s="884">
        <v>0</v>
      </c>
      <c r="BL73" s="883">
        <v>0</v>
      </c>
      <c r="BM73" s="884">
        <v>0</v>
      </c>
      <c r="BN73" s="883">
        <v>0</v>
      </c>
      <c r="BO73" s="884">
        <v>0</v>
      </c>
      <c r="BP73" s="883">
        <v>0</v>
      </c>
      <c r="BQ73" s="884">
        <v>0</v>
      </c>
      <c r="BR73" s="883">
        <v>0</v>
      </c>
      <c r="BS73" s="884">
        <v>0</v>
      </c>
      <c r="BT73" s="883">
        <v>0</v>
      </c>
      <c r="BU73" s="884">
        <v>0</v>
      </c>
      <c r="BV73" s="883">
        <v>0</v>
      </c>
      <c r="BW73" s="884">
        <v>0</v>
      </c>
      <c r="BX73" s="883">
        <v>0</v>
      </c>
      <c r="BY73" s="884">
        <v>0</v>
      </c>
      <c r="BZ73" s="883">
        <v>0</v>
      </c>
      <c r="CA73" s="884">
        <v>0</v>
      </c>
      <c r="CB73" s="883">
        <v>0</v>
      </c>
      <c r="CC73" s="1039">
        <v>0</v>
      </c>
      <c r="CD73" s="815"/>
      <c r="CE73" s="1009"/>
      <c r="CF73" s="815"/>
      <c r="CG73" s="1010"/>
      <c r="CH73" s="815"/>
      <c r="CI73" s="1038"/>
      <c r="CJ73" s="884"/>
      <c r="CK73" s="883">
        <v>0</v>
      </c>
      <c r="CL73" s="884">
        <v>0</v>
      </c>
      <c r="CM73" s="883">
        <v>0</v>
      </c>
      <c r="CN73" s="884">
        <v>0</v>
      </c>
      <c r="CO73" s="883">
        <v>0</v>
      </c>
      <c r="CP73" s="884">
        <v>0</v>
      </c>
      <c r="CQ73" s="883">
        <v>0</v>
      </c>
      <c r="CR73" s="884">
        <v>0</v>
      </c>
      <c r="CS73" s="883">
        <v>0</v>
      </c>
      <c r="CT73" s="884">
        <v>0</v>
      </c>
      <c r="CU73" s="883">
        <v>0</v>
      </c>
      <c r="CV73" s="884">
        <v>0</v>
      </c>
      <c r="CW73" s="883">
        <v>0</v>
      </c>
      <c r="CX73" s="884">
        <v>0</v>
      </c>
      <c r="CY73" s="883">
        <v>0</v>
      </c>
      <c r="CZ73" s="884">
        <v>0</v>
      </c>
      <c r="DA73" s="883">
        <v>0</v>
      </c>
      <c r="DB73" s="884">
        <v>0</v>
      </c>
      <c r="DC73" s="883">
        <v>0</v>
      </c>
      <c r="DD73" s="884">
        <v>0</v>
      </c>
      <c r="DE73" s="883">
        <v>0</v>
      </c>
      <c r="DF73" s="884">
        <v>0</v>
      </c>
      <c r="DG73" s="883">
        <v>0</v>
      </c>
      <c r="DH73" s="884">
        <v>0</v>
      </c>
      <c r="DI73" s="883">
        <v>0</v>
      </c>
      <c r="DJ73" s="884">
        <v>0</v>
      </c>
      <c r="DK73" s="883">
        <v>0</v>
      </c>
      <c r="DL73" s="884">
        <v>0</v>
      </c>
      <c r="DM73" s="883">
        <v>0</v>
      </c>
      <c r="DN73" s="884">
        <v>0</v>
      </c>
      <c r="DO73" s="883">
        <v>0</v>
      </c>
      <c r="DP73" s="884">
        <v>0</v>
      </c>
      <c r="DQ73" s="883">
        <v>0</v>
      </c>
      <c r="DR73" s="1039">
        <v>0</v>
      </c>
      <c r="DS73" s="815"/>
      <c r="DT73" s="1011"/>
      <c r="DU73" s="815"/>
      <c r="DV73" s="1038"/>
      <c r="DW73" s="884"/>
      <c r="DX73" s="883">
        <v>0</v>
      </c>
      <c r="DY73" s="884">
        <v>0</v>
      </c>
      <c r="DZ73" s="883">
        <v>0</v>
      </c>
      <c r="EA73" s="884">
        <v>0</v>
      </c>
      <c r="EB73" s="883">
        <v>0</v>
      </c>
      <c r="EC73" s="884">
        <v>0</v>
      </c>
      <c r="ED73" s="883">
        <v>0</v>
      </c>
      <c r="EE73" s="884">
        <v>0</v>
      </c>
      <c r="EF73" s="883">
        <v>0</v>
      </c>
      <c r="EG73" s="884">
        <v>0</v>
      </c>
      <c r="EH73" s="883">
        <v>0</v>
      </c>
      <c r="EI73" s="884">
        <v>0</v>
      </c>
      <c r="EJ73" s="883">
        <v>0</v>
      </c>
      <c r="EK73" s="884">
        <v>0</v>
      </c>
      <c r="EL73" s="883">
        <v>0</v>
      </c>
      <c r="EM73" s="884">
        <v>0</v>
      </c>
      <c r="EN73" s="883">
        <v>0</v>
      </c>
      <c r="EO73" s="884">
        <v>0</v>
      </c>
      <c r="EP73" s="883">
        <v>0</v>
      </c>
      <c r="EQ73" s="884">
        <v>0</v>
      </c>
      <c r="ER73" s="883">
        <v>0</v>
      </c>
      <c r="ES73" s="884">
        <v>0</v>
      </c>
      <c r="ET73" s="883">
        <v>0</v>
      </c>
      <c r="EU73" s="884">
        <v>0</v>
      </c>
      <c r="EV73" s="883">
        <v>0</v>
      </c>
      <c r="EW73" s="884">
        <v>0</v>
      </c>
      <c r="EX73" s="883">
        <v>0</v>
      </c>
      <c r="EY73" s="884">
        <v>0</v>
      </c>
      <c r="EZ73" s="883">
        <v>0</v>
      </c>
      <c r="FA73" s="884">
        <v>0</v>
      </c>
      <c r="FB73" s="883">
        <v>0</v>
      </c>
      <c r="FC73" s="884">
        <v>0</v>
      </c>
      <c r="FD73" s="883">
        <v>0</v>
      </c>
      <c r="FE73" s="1039">
        <v>0</v>
      </c>
      <c r="FF73" s="815"/>
      <c r="FG73" s="1012"/>
      <c r="FH73" s="815"/>
      <c r="FI73" s="1013"/>
      <c r="FK73" s="1040" t="b">
        <v>1</v>
      </c>
    </row>
    <row r="74" spans="1:167" outlineLevel="1">
      <c r="A74" s="813" t="str">
        <f t="shared" si="1"/>
        <v>67Appliance Retirement Initiative</v>
      </c>
      <c r="C74" s="835">
        <v>67</v>
      </c>
      <c r="D74" s="1015" t="s">
        <v>97</v>
      </c>
      <c r="E74" s="1015">
        <v>2015</v>
      </c>
      <c r="G74" s="1016">
        <v>39293</v>
      </c>
      <c r="H74" s="877">
        <v>39293</v>
      </c>
      <c r="I74" s="876">
        <v>39293</v>
      </c>
      <c r="J74" s="877">
        <v>39021</v>
      </c>
      <c r="K74" s="876">
        <v>25361</v>
      </c>
      <c r="L74" s="877">
        <v>0</v>
      </c>
      <c r="M74" s="876">
        <v>0</v>
      </c>
      <c r="N74" s="877">
        <v>0</v>
      </c>
      <c r="O74" s="876">
        <v>0</v>
      </c>
      <c r="P74" s="877">
        <v>0</v>
      </c>
      <c r="Q74" s="876">
        <v>0</v>
      </c>
      <c r="R74" s="877">
        <v>0</v>
      </c>
      <c r="S74" s="876">
        <v>0</v>
      </c>
      <c r="T74" s="877">
        <v>0</v>
      </c>
      <c r="U74" s="876">
        <v>0</v>
      </c>
      <c r="V74" s="877">
        <v>0</v>
      </c>
      <c r="W74" s="876">
        <v>0</v>
      </c>
      <c r="X74" s="877">
        <v>0</v>
      </c>
      <c r="Y74" s="876">
        <v>0</v>
      </c>
      <c r="Z74" s="877">
        <v>0</v>
      </c>
      <c r="AA74" s="876">
        <v>0</v>
      </c>
      <c r="AB74" s="877">
        <v>0</v>
      </c>
      <c r="AC74" s="876">
        <v>0</v>
      </c>
      <c r="AD74" s="877">
        <v>0</v>
      </c>
      <c r="AE74" s="876">
        <v>0</v>
      </c>
      <c r="AF74" s="877">
        <v>0</v>
      </c>
      <c r="AG74" s="876">
        <v>0</v>
      </c>
      <c r="AH74" s="877">
        <v>0</v>
      </c>
      <c r="AI74" s="876">
        <v>0</v>
      </c>
      <c r="AJ74" s="877">
        <v>0</v>
      </c>
      <c r="AK74" s="876">
        <v>0</v>
      </c>
      <c r="AL74" s="877">
        <v>0</v>
      </c>
      <c r="AM74" s="876">
        <v>0</v>
      </c>
      <c r="AN74" s="877">
        <v>0</v>
      </c>
      <c r="AO74" s="876">
        <v>0</v>
      </c>
      <c r="AP74" s="1017">
        <v>0</v>
      </c>
      <c r="AQ74" s="815"/>
      <c r="AR74" s="998"/>
      <c r="AS74" s="815"/>
      <c r="AT74" s="1016">
        <v>6</v>
      </c>
      <c r="AU74" s="877">
        <v>6</v>
      </c>
      <c r="AV74" s="876">
        <v>6</v>
      </c>
      <c r="AW74" s="877">
        <v>6</v>
      </c>
      <c r="AX74" s="876">
        <v>4</v>
      </c>
      <c r="AY74" s="877">
        <v>0</v>
      </c>
      <c r="AZ74" s="876">
        <v>0</v>
      </c>
      <c r="BA74" s="877">
        <v>0</v>
      </c>
      <c r="BB74" s="876">
        <v>0</v>
      </c>
      <c r="BC74" s="877">
        <v>0</v>
      </c>
      <c r="BD74" s="876">
        <v>0</v>
      </c>
      <c r="BE74" s="877">
        <v>0</v>
      </c>
      <c r="BF74" s="876">
        <v>0</v>
      </c>
      <c r="BG74" s="877">
        <v>0</v>
      </c>
      <c r="BH74" s="876">
        <v>0</v>
      </c>
      <c r="BI74" s="877">
        <v>0</v>
      </c>
      <c r="BJ74" s="876">
        <v>0</v>
      </c>
      <c r="BK74" s="877">
        <v>0</v>
      </c>
      <c r="BL74" s="876">
        <v>0</v>
      </c>
      <c r="BM74" s="877">
        <v>0</v>
      </c>
      <c r="BN74" s="876">
        <v>0</v>
      </c>
      <c r="BO74" s="877">
        <v>0</v>
      </c>
      <c r="BP74" s="876">
        <v>0</v>
      </c>
      <c r="BQ74" s="877">
        <v>0</v>
      </c>
      <c r="BR74" s="876">
        <v>0</v>
      </c>
      <c r="BS74" s="877">
        <v>0</v>
      </c>
      <c r="BT74" s="876">
        <v>0</v>
      </c>
      <c r="BU74" s="877">
        <v>0</v>
      </c>
      <c r="BV74" s="876">
        <v>0</v>
      </c>
      <c r="BW74" s="877">
        <v>0</v>
      </c>
      <c r="BX74" s="876">
        <v>0</v>
      </c>
      <c r="BY74" s="877">
        <v>0</v>
      </c>
      <c r="BZ74" s="876">
        <v>0</v>
      </c>
      <c r="CA74" s="877">
        <v>0</v>
      </c>
      <c r="CB74" s="876">
        <v>0</v>
      </c>
      <c r="CC74" s="1017">
        <v>0</v>
      </c>
      <c r="CD74" s="815"/>
      <c r="CE74" s="1009"/>
      <c r="CF74" s="815"/>
      <c r="CG74" s="1010"/>
      <c r="CH74" s="815"/>
      <c r="CI74" s="1016"/>
      <c r="CJ74" s="877"/>
      <c r="CK74" s="876">
        <v>18525</v>
      </c>
      <c r="CL74" s="877">
        <v>18421</v>
      </c>
      <c r="CM74" s="876">
        <v>11802</v>
      </c>
      <c r="CN74" s="877">
        <v>0</v>
      </c>
      <c r="CO74" s="876">
        <v>0</v>
      </c>
      <c r="CP74" s="877">
        <v>0</v>
      </c>
      <c r="CQ74" s="876">
        <v>0</v>
      </c>
      <c r="CR74" s="877">
        <v>0</v>
      </c>
      <c r="CS74" s="876">
        <v>0</v>
      </c>
      <c r="CT74" s="877">
        <v>0</v>
      </c>
      <c r="CU74" s="876">
        <v>0</v>
      </c>
      <c r="CV74" s="877">
        <v>0</v>
      </c>
      <c r="CW74" s="876">
        <v>0</v>
      </c>
      <c r="CX74" s="877">
        <v>0</v>
      </c>
      <c r="CY74" s="876">
        <v>0</v>
      </c>
      <c r="CZ74" s="877">
        <v>0</v>
      </c>
      <c r="DA74" s="876">
        <v>0</v>
      </c>
      <c r="DB74" s="877">
        <v>0</v>
      </c>
      <c r="DC74" s="876">
        <v>0</v>
      </c>
      <c r="DD74" s="877">
        <v>0</v>
      </c>
      <c r="DE74" s="876">
        <v>0</v>
      </c>
      <c r="DF74" s="877">
        <v>0</v>
      </c>
      <c r="DG74" s="876">
        <v>0</v>
      </c>
      <c r="DH74" s="877">
        <v>0</v>
      </c>
      <c r="DI74" s="876">
        <v>0</v>
      </c>
      <c r="DJ74" s="877">
        <v>0</v>
      </c>
      <c r="DK74" s="876">
        <v>0</v>
      </c>
      <c r="DL74" s="877">
        <v>0</v>
      </c>
      <c r="DM74" s="876">
        <v>0</v>
      </c>
      <c r="DN74" s="877">
        <v>0</v>
      </c>
      <c r="DO74" s="876">
        <v>0</v>
      </c>
      <c r="DP74" s="877">
        <v>0</v>
      </c>
      <c r="DQ74" s="876">
        <v>0</v>
      </c>
      <c r="DR74" s="1017">
        <v>0</v>
      </c>
      <c r="DS74" s="815"/>
      <c r="DT74" s="1011"/>
      <c r="DU74" s="815"/>
      <c r="DV74" s="1016"/>
      <c r="DW74" s="877"/>
      <c r="DX74" s="876">
        <v>3</v>
      </c>
      <c r="DY74" s="877">
        <v>3</v>
      </c>
      <c r="DZ74" s="876">
        <v>2</v>
      </c>
      <c r="EA74" s="877">
        <v>0</v>
      </c>
      <c r="EB74" s="876">
        <v>0</v>
      </c>
      <c r="EC74" s="877">
        <v>0</v>
      </c>
      <c r="ED74" s="876">
        <v>0</v>
      </c>
      <c r="EE74" s="877">
        <v>0</v>
      </c>
      <c r="EF74" s="876">
        <v>0</v>
      </c>
      <c r="EG74" s="877">
        <v>0</v>
      </c>
      <c r="EH74" s="876">
        <v>0</v>
      </c>
      <c r="EI74" s="877">
        <v>0</v>
      </c>
      <c r="EJ74" s="876">
        <v>0</v>
      </c>
      <c r="EK74" s="877">
        <v>0</v>
      </c>
      <c r="EL74" s="876">
        <v>0</v>
      </c>
      <c r="EM74" s="877">
        <v>0</v>
      </c>
      <c r="EN74" s="876">
        <v>0</v>
      </c>
      <c r="EO74" s="877">
        <v>0</v>
      </c>
      <c r="EP74" s="876">
        <v>0</v>
      </c>
      <c r="EQ74" s="877">
        <v>0</v>
      </c>
      <c r="ER74" s="876">
        <v>0</v>
      </c>
      <c r="ES74" s="877">
        <v>0</v>
      </c>
      <c r="ET74" s="876">
        <v>0</v>
      </c>
      <c r="EU74" s="877">
        <v>0</v>
      </c>
      <c r="EV74" s="876">
        <v>0</v>
      </c>
      <c r="EW74" s="877">
        <v>0</v>
      </c>
      <c r="EX74" s="876">
        <v>0</v>
      </c>
      <c r="EY74" s="877">
        <v>0</v>
      </c>
      <c r="EZ74" s="876">
        <v>0</v>
      </c>
      <c r="FA74" s="877">
        <v>0</v>
      </c>
      <c r="FB74" s="876">
        <v>0</v>
      </c>
      <c r="FC74" s="877">
        <v>0</v>
      </c>
      <c r="FD74" s="876">
        <v>0</v>
      </c>
      <c r="FE74" s="1017">
        <v>0</v>
      </c>
      <c r="FF74" s="815"/>
      <c r="FG74" s="1012"/>
      <c r="FH74" s="815"/>
      <c r="FI74" s="1013"/>
      <c r="FK74" s="1018" t="b">
        <v>0</v>
      </c>
    </row>
    <row r="75" spans="1:167" outlineLevel="1">
      <c r="A75" s="813" t="str">
        <f t="shared" si="1"/>
        <v>68Coupon Initiative</v>
      </c>
      <c r="C75" s="842">
        <v>68</v>
      </c>
      <c r="D75" s="1036" t="s">
        <v>95</v>
      </c>
      <c r="E75" s="1036">
        <v>2015</v>
      </c>
      <c r="G75" s="1020">
        <v>125808</v>
      </c>
      <c r="H75" s="865">
        <v>124632</v>
      </c>
      <c r="I75" s="864">
        <v>124632</v>
      </c>
      <c r="J75" s="865">
        <v>124632</v>
      </c>
      <c r="K75" s="864">
        <v>124632</v>
      </c>
      <c r="L75" s="865">
        <v>124632</v>
      </c>
      <c r="M75" s="864">
        <v>124632</v>
      </c>
      <c r="N75" s="865">
        <v>124605</v>
      </c>
      <c r="O75" s="864">
        <v>124605</v>
      </c>
      <c r="P75" s="865">
        <v>124605</v>
      </c>
      <c r="Q75" s="864">
        <v>113932</v>
      </c>
      <c r="R75" s="865">
        <v>113388</v>
      </c>
      <c r="S75" s="864">
        <v>113388</v>
      </c>
      <c r="T75" s="865">
        <v>113023</v>
      </c>
      <c r="U75" s="864">
        <v>113023</v>
      </c>
      <c r="V75" s="865">
        <v>112976</v>
      </c>
      <c r="W75" s="864">
        <v>43964</v>
      </c>
      <c r="X75" s="865">
        <v>43964</v>
      </c>
      <c r="Y75" s="864">
        <v>43964</v>
      </c>
      <c r="Z75" s="865">
        <v>43964</v>
      </c>
      <c r="AA75" s="864">
        <v>0</v>
      </c>
      <c r="AB75" s="865">
        <v>0</v>
      </c>
      <c r="AC75" s="864">
        <v>0</v>
      </c>
      <c r="AD75" s="865">
        <v>0</v>
      </c>
      <c r="AE75" s="864">
        <v>0</v>
      </c>
      <c r="AF75" s="865">
        <v>0</v>
      </c>
      <c r="AG75" s="864">
        <v>0</v>
      </c>
      <c r="AH75" s="865">
        <v>0</v>
      </c>
      <c r="AI75" s="864">
        <v>0</v>
      </c>
      <c r="AJ75" s="865">
        <v>0</v>
      </c>
      <c r="AK75" s="864">
        <v>0</v>
      </c>
      <c r="AL75" s="865">
        <v>0</v>
      </c>
      <c r="AM75" s="864">
        <v>0</v>
      </c>
      <c r="AN75" s="865">
        <v>0</v>
      </c>
      <c r="AO75" s="864">
        <v>0</v>
      </c>
      <c r="AP75" s="1021">
        <v>0</v>
      </c>
      <c r="AQ75" s="815"/>
      <c r="AR75" s="998"/>
      <c r="AS75" s="815"/>
      <c r="AT75" s="1020">
        <v>8</v>
      </c>
      <c r="AU75" s="865">
        <v>8</v>
      </c>
      <c r="AV75" s="864">
        <v>8</v>
      </c>
      <c r="AW75" s="865">
        <v>8</v>
      </c>
      <c r="AX75" s="864">
        <v>8</v>
      </c>
      <c r="AY75" s="865">
        <v>8</v>
      </c>
      <c r="AZ75" s="864">
        <v>8</v>
      </c>
      <c r="BA75" s="865">
        <v>8</v>
      </c>
      <c r="BB75" s="864">
        <v>8</v>
      </c>
      <c r="BC75" s="865">
        <v>8</v>
      </c>
      <c r="BD75" s="864">
        <v>7</v>
      </c>
      <c r="BE75" s="865">
        <v>7</v>
      </c>
      <c r="BF75" s="864">
        <v>7</v>
      </c>
      <c r="BG75" s="865">
        <v>7</v>
      </c>
      <c r="BH75" s="864">
        <v>7</v>
      </c>
      <c r="BI75" s="865">
        <v>7</v>
      </c>
      <c r="BJ75" s="864">
        <v>3</v>
      </c>
      <c r="BK75" s="865">
        <v>3</v>
      </c>
      <c r="BL75" s="864">
        <v>3</v>
      </c>
      <c r="BM75" s="865">
        <v>3</v>
      </c>
      <c r="BN75" s="864">
        <v>0</v>
      </c>
      <c r="BO75" s="865">
        <v>0</v>
      </c>
      <c r="BP75" s="864">
        <v>0</v>
      </c>
      <c r="BQ75" s="865">
        <v>0</v>
      </c>
      <c r="BR75" s="864">
        <v>0</v>
      </c>
      <c r="BS75" s="865">
        <v>0</v>
      </c>
      <c r="BT75" s="864">
        <v>0</v>
      </c>
      <c r="BU75" s="865">
        <v>0</v>
      </c>
      <c r="BV75" s="864">
        <v>0</v>
      </c>
      <c r="BW75" s="865">
        <v>0</v>
      </c>
      <c r="BX75" s="864">
        <v>0</v>
      </c>
      <c r="BY75" s="865">
        <v>0</v>
      </c>
      <c r="BZ75" s="864">
        <v>0</v>
      </c>
      <c r="CA75" s="865">
        <v>0</v>
      </c>
      <c r="CB75" s="864">
        <v>0</v>
      </c>
      <c r="CC75" s="1021">
        <v>0</v>
      </c>
      <c r="CD75" s="815"/>
      <c r="CE75" s="1009"/>
      <c r="CF75" s="815"/>
      <c r="CG75" s="1010"/>
      <c r="CH75" s="815"/>
      <c r="CI75" s="1020"/>
      <c r="CJ75" s="865"/>
      <c r="CK75" s="864">
        <v>216959</v>
      </c>
      <c r="CL75" s="865">
        <v>216959</v>
      </c>
      <c r="CM75" s="864">
        <v>216959</v>
      </c>
      <c r="CN75" s="865">
        <v>216959</v>
      </c>
      <c r="CO75" s="864">
        <v>216959</v>
      </c>
      <c r="CP75" s="865">
        <v>216913</v>
      </c>
      <c r="CQ75" s="864">
        <v>216913</v>
      </c>
      <c r="CR75" s="865">
        <v>216913</v>
      </c>
      <c r="CS75" s="864">
        <v>198333</v>
      </c>
      <c r="CT75" s="865">
        <v>197386</v>
      </c>
      <c r="CU75" s="864">
        <v>197386</v>
      </c>
      <c r="CV75" s="865">
        <v>196750</v>
      </c>
      <c r="CW75" s="864">
        <v>196750</v>
      </c>
      <c r="CX75" s="865">
        <v>196667</v>
      </c>
      <c r="CY75" s="864">
        <v>76533</v>
      </c>
      <c r="CZ75" s="865">
        <v>76533</v>
      </c>
      <c r="DA75" s="864">
        <v>76533</v>
      </c>
      <c r="DB75" s="865">
        <v>76533</v>
      </c>
      <c r="DC75" s="864">
        <v>0</v>
      </c>
      <c r="DD75" s="865">
        <v>0</v>
      </c>
      <c r="DE75" s="864">
        <v>0</v>
      </c>
      <c r="DF75" s="865">
        <v>0</v>
      </c>
      <c r="DG75" s="864">
        <v>0</v>
      </c>
      <c r="DH75" s="865">
        <v>0</v>
      </c>
      <c r="DI75" s="864">
        <v>0</v>
      </c>
      <c r="DJ75" s="865">
        <v>0</v>
      </c>
      <c r="DK75" s="864">
        <v>0</v>
      </c>
      <c r="DL75" s="865">
        <v>0</v>
      </c>
      <c r="DM75" s="864">
        <v>0</v>
      </c>
      <c r="DN75" s="865">
        <v>0</v>
      </c>
      <c r="DO75" s="864">
        <v>0</v>
      </c>
      <c r="DP75" s="865">
        <v>0</v>
      </c>
      <c r="DQ75" s="864">
        <v>0</v>
      </c>
      <c r="DR75" s="1021">
        <v>0</v>
      </c>
      <c r="DS75" s="815"/>
      <c r="DT75" s="1011"/>
      <c r="DU75" s="815"/>
      <c r="DV75" s="1020"/>
      <c r="DW75" s="865"/>
      <c r="DX75" s="864">
        <v>14</v>
      </c>
      <c r="DY75" s="865">
        <v>14</v>
      </c>
      <c r="DZ75" s="864">
        <v>14</v>
      </c>
      <c r="EA75" s="865">
        <v>14</v>
      </c>
      <c r="EB75" s="864">
        <v>14</v>
      </c>
      <c r="EC75" s="865">
        <v>14</v>
      </c>
      <c r="ED75" s="864">
        <v>14</v>
      </c>
      <c r="EE75" s="865">
        <v>14</v>
      </c>
      <c r="EF75" s="864">
        <v>12</v>
      </c>
      <c r="EG75" s="865">
        <v>12</v>
      </c>
      <c r="EH75" s="864">
        <v>12</v>
      </c>
      <c r="EI75" s="865">
        <v>12</v>
      </c>
      <c r="EJ75" s="864">
        <v>12</v>
      </c>
      <c r="EK75" s="865">
        <v>12</v>
      </c>
      <c r="EL75" s="864">
        <v>5</v>
      </c>
      <c r="EM75" s="865">
        <v>5</v>
      </c>
      <c r="EN75" s="864">
        <v>5</v>
      </c>
      <c r="EO75" s="865">
        <v>5</v>
      </c>
      <c r="EP75" s="864">
        <v>0</v>
      </c>
      <c r="EQ75" s="865">
        <v>0</v>
      </c>
      <c r="ER75" s="864">
        <v>0</v>
      </c>
      <c r="ES75" s="865">
        <v>0</v>
      </c>
      <c r="ET75" s="864">
        <v>0</v>
      </c>
      <c r="EU75" s="865">
        <v>0</v>
      </c>
      <c r="EV75" s="864">
        <v>0</v>
      </c>
      <c r="EW75" s="865">
        <v>0</v>
      </c>
      <c r="EX75" s="864">
        <v>0</v>
      </c>
      <c r="EY75" s="865">
        <v>0</v>
      </c>
      <c r="EZ75" s="864">
        <v>0</v>
      </c>
      <c r="FA75" s="865">
        <v>0</v>
      </c>
      <c r="FB75" s="864">
        <v>0</v>
      </c>
      <c r="FC75" s="865">
        <v>0</v>
      </c>
      <c r="FD75" s="864">
        <v>0</v>
      </c>
      <c r="FE75" s="1021">
        <v>0</v>
      </c>
      <c r="FF75" s="815"/>
      <c r="FG75" s="1012"/>
      <c r="FH75" s="815"/>
      <c r="FI75" s="1013"/>
      <c r="FK75" s="1022" t="b">
        <v>0</v>
      </c>
    </row>
    <row r="76" spans="1:167" outlineLevel="1">
      <c r="A76" s="813" t="str">
        <f t="shared" si="1"/>
        <v>69Bi-Annual Retailer Event Initiative</v>
      </c>
      <c r="C76" s="849">
        <v>69</v>
      </c>
      <c r="D76" s="1023" t="s">
        <v>96</v>
      </c>
      <c r="E76" s="1023">
        <v>2015</v>
      </c>
      <c r="G76" s="1024">
        <v>358638</v>
      </c>
      <c r="H76" s="854">
        <v>352242</v>
      </c>
      <c r="I76" s="853">
        <v>352242</v>
      </c>
      <c r="J76" s="854">
        <v>352242</v>
      </c>
      <c r="K76" s="853">
        <v>352242</v>
      </c>
      <c r="L76" s="854">
        <v>352242</v>
      </c>
      <c r="M76" s="853">
        <v>352242</v>
      </c>
      <c r="N76" s="854">
        <v>352072</v>
      </c>
      <c r="O76" s="853">
        <v>352072</v>
      </c>
      <c r="P76" s="854">
        <v>352072</v>
      </c>
      <c r="Q76" s="853">
        <v>325156</v>
      </c>
      <c r="R76" s="854">
        <v>307955</v>
      </c>
      <c r="S76" s="853">
        <v>307955</v>
      </c>
      <c r="T76" s="854">
        <v>301745</v>
      </c>
      <c r="U76" s="853">
        <v>301745</v>
      </c>
      <c r="V76" s="854">
        <v>301093</v>
      </c>
      <c r="W76" s="853">
        <v>111415</v>
      </c>
      <c r="X76" s="854">
        <v>111415</v>
      </c>
      <c r="Y76" s="853">
        <v>111415</v>
      </c>
      <c r="Z76" s="854">
        <v>111415</v>
      </c>
      <c r="AA76" s="853">
        <v>0</v>
      </c>
      <c r="AB76" s="854">
        <v>0</v>
      </c>
      <c r="AC76" s="853">
        <v>0</v>
      </c>
      <c r="AD76" s="854">
        <v>0</v>
      </c>
      <c r="AE76" s="853">
        <v>0</v>
      </c>
      <c r="AF76" s="854">
        <v>0</v>
      </c>
      <c r="AG76" s="853">
        <v>0</v>
      </c>
      <c r="AH76" s="854">
        <v>0</v>
      </c>
      <c r="AI76" s="853">
        <v>0</v>
      </c>
      <c r="AJ76" s="854">
        <v>0</v>
      </c>
      <c r="AK76" s="853">
        <v>0</v>
      </c>
      <c r="AL76" s="854">
        <v>0</v>
      </c>
      <c r="AM76" s="853">
        <v>0</v>
      </c>
      <c r="AN76" s="854">
        <v>0</v>
      </c>
      <c r="AO76" s="853">
        <v>0</v>
      </c>
      <c r="AP76" s="1025">
        <v>0</v>
      </c>
      <c r="AQ76" s="815"/>
      <c r="AR76" s="998"/>
      <c r="AS76" s="815"/>
      <c r="AT76" s="1024">
        <v>24</v>
      </c>
      <c r="AU76" s="854">
        <v>24</v>
      </c>
      <c r="AV76" s="853">
        <v>24</v>
      </c>
      <c r="AW76" s="854">
        <v>24</v>
      </c>
      <c r="AX76" s="853">
        <v>24</v>
      </c>
      <c r="AY76" s="854">
        <v>24</v>
      </c>
      <c r="AZ76" s="853">
        <v>24</v>
      </c>
      <c r="BA76" s="854">
        <v>24</v>
      </c>
      <c r="BB76" s="853">
        <v>24</v>
      </c>
      <c r="BC76" s="854">
        <v>24</v>
      </c>
      <c r="BD76" s="853">
        <v>20</v>
      </c>
      <c r="BE76" s="854">
        <v>19</v>
      </c>
      <c r="BF76" s="853">
        <v>19</v>
      </c>
      <c r="BG76" s="854">
        <v>19</v>
      </c>
      <c r="BH76" s="853">
        <v>19</v>
      </c>
      <c r="BI76" s="854">
        <v>19</v>
      </c>
      <c r="BJ76" s="853">
        <v>7</v>
      </c>
      <c r="BK76" s="854">
        <v>7</v>
      </c>
      <c r="BL76" s="853">
        <v>7</v>
      </c>
      <c r="BM76" s="854">
        <v>7</v>
      </c>
      <c r="BN76" s="853">
        <v>0</v>
      </c>
      <c r="BO76" s="854">
        <v>0</v>
      </c>
      <c r="BP76" s="853">
        <v>0</v>
      </c>
      <c r="BQ76" s="854">
        <v>0</v>
      </c>
      <c r="BR76" s="853">
        <v>0</v>
      </c>
      <c r="BS76" s="854">
        <v>0</v>
      </c>
      <c r="BT76" s="853">
        <v>0</v>
      </c>
      <c r="BU76" s="854">
        <v>0</v>
      </c>
      <c r="BV76" s="853">
        <v>0</v>
      </c>
      <c r="BW76" s="854">
        <v>0</v>
      </c>
      <c r="BX76" s="853">
        <v>0</v>
      </c>
      <c r="BY76" s="854">
        <v>0</v>
      </c>
      <c r="BZ76" s="853">
        <v>0</v>
      </c>
      <c r="CA76" s="854">
        <v>0</v>
      </c>
      <c r="CB76" s="853">
        <v>0</v>
      </c>
      <c r="CC76" s="1025">
        <v>0</v>
      </c>
      <c r="CD76" s="815"/>
      <c r="CE76" s="1009"/>
      <c r="CF76" s="815"/>
      <c r="CG76" s="1010"/>
      <c r="CH76" s="815"/>
      <c r="CI76" s="1024"/>
      <c r="CJ76" s="854"/>
      <c r="CK76" s="853">
        <v>613181</v>
      </c>
      <c r="CL76" s="854">
        <v>613181</v>
      </c>
      <c r="CM76" s="853">
        <v>613181</v>
      </c>
      <c r="CN76" s="854">
        <v>613181</v>
      </c>
      <c r="CO76" s="853">
        <v>613181</v>
      </c>
      <c r="CP76" s="854">
        <v>612886</v>
      </c>
      <c r="CQ76" s="853">
        <v>612886</v>
      </c>
      <c r="CR76" s="854">
        <v>612886</v>
      </c>
      <c r="CS76" s="853">
        <v>566030</v>
      </c>
      <c r="CT76" s="854">
        <v>536087</v>
      </c>
      <c r="CU76" s="853">
        <v>536087</v>
      </c>
      <c r="CV76" s="854">
        <v>525276</v>
      </c>
      <c r="CW76" s="853">
        <v>525276</v>
      </c>
      <c r="CX76" s="854">
        <v>524142</v>
      </c>
      <c r="CY76" s="853">
        <v>193951</v>
      </c>
      <c r="CZ76" s="854">
        <v>193951</v>
      </c>
      <c r="DA76" s="853">
        <v>193951</v>
      </c>
      <c r="DB76" s="854">
        <v>193951</v>
      </c>
      <c r="DC76" s="853">
        <v>0</v>
      </c>
      <c r="DD76" s="854">
        <v>0</v>
      </c>
      <c r="DE76" s="853">
        <v>0</v>
      </c>
      <c r="DF76" s="854">
        <v>0</v>
      </c>
      <c r="DG76" s="853">
        <v>0</v>
      </c>
      <c r="DH76" s="854">
        <v>0</v>
      </c>
      <c r="DI76" s="853">
        <v>0</v>
      </c>
      <c r="DJ76" s="854">
        <v>0</v>
      </c>
      <c r="DK76" s="853">
        <v>0</v>
      </c>
      <c r="DL76" s="854">
        <v>0</v>
      </c>
      <c r="DM76" s="853">
        <v>0</v>
      </c>
      <c r="DN76" s="854">
        <v>0</v>
      </c>
      <c r="DO76" s="853">
        <v>0</v>
      </c>
      <c r="DP76" s="854">
        <v>0</v>
      </c>
      <c r="DQ76" s="853">
        <v>0</v>
      </c>
      <c r="DR76" s="1025">
        <v>0</v>
      </c>
      <c r="DS76" s="815"/>
      <c r="DT76" s="1011"/>
      <c r="DU76" s="815"/>
      <c r="DV76" s="1024"/>
      <c r="DW76" s="854"/>
      <c r="DX76" s="853">
        <v>42</v>
      </c>
      <c r="DY76" s="854">
        <v>42</v>
      </c>
      <c r="DZ76" s="853">
        <v>42</v>
      </c>
      <c r="EA76" s="854">
        <v>42</v>
      </c>
      <c r="EB76" s="853">
        <v>42</v>
      </c>
      <c r="EC76" s="854">
        <v>41</v>
      </c>
      <c r="ED76" s="853">
        <v>41</v>
      </c>
      <c r="EE76" s="854">
        <v>41</v>
      </c>
      <c r="EF76" s="853">
        <v>35</v>
      </c>
      <c r="EG76" s="854">
        <v>33</v>
      </c>
      <c r="EH76" s="853">
        <v>33</v>
      </c>
      <c r="EI76" s="854">
        <v>33</v>
      </c>
      <c r="EJ76" s="853">
        <v>33</v>
      </c>
      <c r="EK76" s="854">
        <v>33</v>
      </c>
      <c r="EL76" s="853">
        <v>12</v>
      </c>
      <c r="EM76" s="854">
        <v>12</v>
      </c>
      <c r="EN76" s="853">
        <v>12</v>
      </c>
      <c r="EO76" s="854">
        <v>12</v>
      </c>
      <c r="EP76" s="853">
        <v>0</v>
      </c>
      <c r="EQ76" s="854">
        <v>0</v>
      </c>
      <c r="ER76" s="853">
        <v>0</v>
      </c>
      <c r="ES76" s="854">
        <v>0</v>
      </c>
      <c r="ET76" s="853">
        <v>0</v>
      </c>
      <c r="EU76" s="854">
        <v>0</v>
      </c>
      <c r="EV76" s="853">
        <v>0</v>
      </c>
      <c r="EW76" s="854">
        <v>0</v>
      </c>
      <c r="EX76" s="853">
        <v>0</v>
      </c>
      <c r="EY76" s="854">
        <v>0</v>
      </c>
      <c r="EZ76" s="853">
        <v>0</v>
      </c>
      <c r="FA76" s="854">
        <v>0</v>
      </c>
      <c r="FB76" s="853">
        <v>0</v>
      </c>
      <c r="FC76" s="854">
        <v>0</v>
      </c>
      <c r="FD76" s="853">
        <v>0</v>
      </c>
      <c r="FE76" s="1025">
        <v>0</v>
      </c>
      <c r="FF76" s="815"/>
      <c r="FG76" s="1012"/>
      <c r="FH76" s="815"/>
      <c r="FI76" s="1013"/>
      <c r="FK76" s="1026" t="b">
        <v>0</v>
      </c>
    </row>
    <row r="77" spans="1:167" outlineLevel="1">
      <c r="A77" s="813" t="str">
        <f t="shared" si="1"/>
        <v>70HVAC Incentives Initiative</v>
      </c>
      <c r="C77" s="842">
        <v>70</v>
      </c>
      <c r="D77" s="1019" t="s">
        <v>654</v>
      </c>
      <c r="E77" s="1019">
        <v>2015</v>
      </c>
      <c r="G77" s="1020">
        <v>808874</v>
      </c>
      <c r="H77" s="865">
        <v>808874</v>
      </c>
      <c r="I77" s="864">
        <v>808874</v>
      </c>
      <c r="J77" s="865">
        <v>808874</v>
      </c>
      <c r="K77" s="864">
        <v>808874</v>
      </c>
      <c r="L77" s="865">
        <v>808874</v>
      </c>
      <c r="M77" s="864">
        <v>808874</v>
      </c>
      <c r="N77" s="865">
        <v>808874</v>
      </c>
      <c r="O77" s="864">
        <v>808874</v>
      </c>
      <c r="P77" s="865">
        <v>808874</v>
      </c>
      <c r="Q77" s="864">
        <v>808874</v>
      </c>
      <c r="R77" s="865">
        <v>808874</v>
      </c>
      <c r="S77" s="864">
        <v>808874</v>
      </c>
      <c r="T77" s="865">
        <v>808874</v>
      </c>
      <c r="U77" s="864">
        <v>808874</v>
      </c>
      <c r="V77" s="865">
        <v>808874</v>
      </c>
      <c r="W77" s="864">
        <v>808874</v>
      </c>
      <c r="X77" s="865">
        <v>808874</v>
      </c>
      <c r="Y77" s="864">
        <v>772675</v>
      </c>
      <c r="Z77" s="865">
        <v>0</v>
      </c>
      <c r="AA77" s="864">
        <v>0</v>
      </c>
      <c r="AB77" s="865">
        <v>0</v>
      </c>
      <c r="AC77" s="864">
        <v>0</v>
      </c>
      <c r="AD77" s="865">
        <v>0</v>
      </c>
      <c r="AE77" s="864">
        <v>0</v>
      </c>
      <c r="AF77" s="865">
        <v>0</v>
      </c>
      <c r="AG77" s="864">
        <v>0</v>
      </c>
      <c r="AH77" s="865">
        <v>0</v>
      </c>
      <c r="AI77" s="864">
        <v>0</v>
      </c>
      <c r="AJ77" s="865">
        <v>0</v>
      </c>
      <c r="AK77" s="864">
        <v>0</v>
      </c>
      <c r="AL77" s="865">
        <v>0</v>
      </c>
      <c r="AM77" s="864">
        <v>0</v>
      </c>
      <c r="AN77" s="865">
        <v>0</v>
      </c>
      <c r="AO77" s="864">
        <v>0</v>
      </c>
      <c r="AP77" s="1021">
        <v>0</v>
      </c>
      <c r="AQ77" s="815"/>
      <c r="AR77" s="998"/>
      <c r="AS77" s="815"/>
      <c r="AT77" s="1020">
        <v>425</v>
      </c>
      <c r="AU77" s="865">
        <v>425</v>
      </c>
      <c r="AV77" s="864">
        <v>425</v>
      </c>
      <c r="AW77" s="865">
        <v>425</v>
      </c>
      <c r="AX77" s="864">
        <v>425</v>
      </c>
      <c r="AY77" s="865">
        <v>425</v>
      </c>
      <c r="AZ77" s="864">
        <v>425</v>
      </c>
      <c r="BA77" s="865">
        <v>425</v>
      </c>
      <c r="BB77" s="864">
        <v>425</v>
      </c>
      <c r="BC77" s="865">
        <v>425</v>
      </c>
      <c r="BD77" s="864">
        <v>425</v>
      </c>
      <c r="BE77" s="865">
        <v>425</v>
      </c>
      <c r="BF77" s="864">
        <v>425</v>
      </c>
      <c r="BG77" s="865">
        <v>425</v>
      </c>
      <c r="BH77" s="864">
        <v>425</v>
      </c>
      <c r="BI77" s="865">
        <v>425</v>
      </c>
      <c r="BJ77" s="864">
        <v>425</v>
      </c>
      <c r="BK77" s="865">
        <v>425</v>
      </c>
      <c r="BL77" s="864">
        <v>384</v>
      </c>
      <c r="BM77" s="865">
        <v>0</v>
      </c>
      <c r="BN77" s="864">
        <v>0</v>
      </c>
      <c r="BO77" s="865">
        <v>0</v>
      </c>
      <c r="BP77" s="864">
        <v>0</v>
      </c>
      <c r="BQ77" s="865">
        <v>0</v>
      </c>
      <c r="BR77" s="864">
        <v>0</v>
      </c>
      <c r="BS77" s="865">
        <v>0</v>
      </c>
      <c r="BT77" s="864">
        <v>0</v>
      </c>
      <c r="BU77" s="865">
        <v>0</v>
      </c>
      <c r="BV77" s="864">
        <v>0</v>
      </c>
      <c r="BW77" s="865">
        <v>0</v>
      </c>
      <c r="BX77" s="864">
        <v>0</v>
      </c>
      <c r="BY77" s="865">
        <v>0</v>
      </c>
      <c r="BZ77" s="864">
        <v>0</v>
      </c>
      <c r="CA77" s="865">
        <v>0</v>
      </c>
      <c r="CB77" s="864">
        <v>0</v>
      </c>
      <c r="CC77" s="1021">
        <v>0</v>
      </c>
      <c r="CD77" s="815"/>
      <c r="CE77" s="1009"/>
      <c r="CF77" s="815"/>
      <c r="CG77" s="1010"/>
      <c r="CH77" s="815"/>
      <c r="CI77" s="1020"/>
      <c r="CJ77" s="865"/>
      <c r="CK77" s="864">
        <v>450464</v>
      </c>
      <c r="CL77" s="865">
        <v>450464</v>
      </c>
      <c r="CM77" s="864">
        <v>450464</v>
      </c>
      <c r="CN77" s="865">
        <v>450464</v>
      </c>
      <c r="CO77" s="864">
        <v>450464</v>
      </c>
      <c r="CP77" s="865">
        <v>450464</v>
      </c>
      <c r="CQ77" s="864">
        <v>450464</v>
      </c>
      <c r="CR77" s="865">
        <v>450464</v>
      </c>
      <c r="CS77" s="864">
        <v>450464</v>
      </c>
      <c r="CT77" s="865">
        <v>450464</v>
      </c>
      <c r="CU77" s="864">
        <v>450464</v>
      </c>
      <c r="CV77" s="865">
        <v>450464</v>
      </c>
      <c r="CW77" s="864">
        <v>450464</v>
      </c>
      <c r="CX77" s="865">
        <v>450464</v>
      </c>
      <c r="CY77" s="864">
        <v>450464</v>
      </c>
      <c r="CZ77" s="865">
        <v>450464</v>
      </c>
      <c r="DA77" s="864">
        <v>430305</v>
      </c>
      <c r="DB77" s="865">
        <v>0</v>
      </c>
      <c r="DC77" s="864">
        <v>0</v>
      </c>
      <c r="DD77" s="865">
        <v>0</v>
      </c>
      <c r="DE77" s="864">
        <v>0</v>
      </c>
      <c r="DF77" s="865">
        <v>0</v>
      </c>
      <c r="DG77" s="864">
        <v>0</v>
      </c>
      <c r="DH77" s="865">
        <v>0</v>
      </c>
      <c r="DI77" s="864">
        <v>0</v>
      </c>
      <c r="DJ77" s="865">
        <v>0</v>
      </c>
      <c r="DK77" s="864">
        <v>0</v>
      </c>
      <c r="DL77" s="865">
        <v>0</v>
      </c>
      <c r="DM77" s="864">
        <v>0</v>
      </c>
      <c r="DN77" s="865">
        <v>0</v>
      </c>
      <c r="DO77" s="864">
        <v>0</v>
      </c>
      <c r="DP77" s="865">
        <v>0</v>
      </c>
      <c r="DQ77" s="864">
        <v>0</v>
      </c>
      <c r="DR77" s="1021">
        <v>0</v>
      </c>
      <c r="DS77" s="815"/>
      <c r="DT77" s="1011"/>
      <c r="DU77" s="815"/>
      <c r="DV77" s="1020"/>
      <c r="DW77" s="865"/>
      <c r="DX77" s="864">
        <v>237</v>
      </c>
      <c r="DY77" s="865">
        <v>237</v>
      </c>
      <c r="DZ77" s="864">
        <v>237</v>
      </c>
      <c r="EA77" s="865">
        <v>237</v>
      </c>
      <c r="EB77" s="864">
        <v>237</v>
      </c>
      <c r="EC77" s="865">
        <v>237</v>
      </c>
      <c r="ED77" s="864">
        <v>237</v>
      </c>
      <c r="EE77" s="865">
        <v>237</v>
      </c>
      <c r="EF77" s="864">
        <v>237</v>
      </c>
      <c r="EG77" s="865">
        <v>237</v>
      </c>
      <c r="EH77" s="864">
        <v>237</v>
      </c>
      <c r="EI77" s="865">
        <v>237</v>
      </c>
      <c r="EJ77" s="864">
        <v>237</v>
      </c>
      <c r="EK77" s="865">
        <v>237</v>
      </c>
      <c r="EL77" s="864">
        <v>237</v>
      </c>
      <c r="EM77" s="865">
        <v>237</v>
      </c>
      <c r="EN77" s="864">
        <v>214</v>
      </c>
      <c r="EO77" s="865">
        <v>0</v>
      </c>
      <c r="EP77" s="864">
        <v>0</v>
      </c>
      <c r="EQ77" s="865">
        <v>0</v>
      </c>
      <c r="ER77" s="864">
        <v>0</v>
      </c>
      <c r="ES77" s="865">
        <v>0</v>
      </c>
      <c r="ET77" s="864">
        <v>0</v>
      </c>
      <c r="EU77" s="865">
        <v>0</v>
      </c>
      <c r="EV77" s="864">
        <v>0</v>
      </c>
      <c r="EW77" s="865">
        <v>0</v>
      </c>
      <c r="EX77" s="864">
        <v>0</v>
      </c>
      <c r="EY77" s="865">
        <v>0</v>
      </c>
      <c r="EZ77" s="864">
        <v>0</v>
      </c>
      <c r="FA77" s="865">
        <v>0</v>
      </c>
      <c r="FB77" s="864">
        <v>0</v>
      </c>
      <c r="FC77" s="865">
        <v>0</v>
      </c>
      <c r="FD77" s="864">
        <v>0</v>
      </c>
      <c r="FE77" s="1021">
        <v>0</v>
      </c>
      <c r="FF77" s="815"/>
      <c r="FG77" s="1012"/>
      <c r="FH77" s="815"/>
      <c r="FI77" s="1013"/>
      <c r="FK77" s="1022" t="b">
        <v>0</v>
      </c>
    </row>
    <row r="78" spans="1:167" outlineLevel="1">
      <c r="A78" s="813" t="str">
        <f t="shared" si="1"/>
        <v>71Residential New Construction and Major Renovation Initiative</v>
      </c>
      <c r="C78" s="907">
        <v>71</v>
      </c>
      <c r="D78" s="1044" t="s">
        <v>98</v>
      </c>
      <c r="E78" s="1044">
        <v>2015</v>
      </c>
      <c r="G78" s="1028">
        <v>0</v>
      </c>
      <c r="H78" s="912">
        <v>0</v>
      </c>
      <c r="I78" s="911">
        <v>0</v>
      </c>
      <c r="J78" s="912">
        <v>0</v>
      </c>
      <c r="K78" s="911">
        <v>0</v>
      </c>
      <c r="L78" s="912">
        <v>0</v>
      </c>
      <c r="M78" s="911">
        <v>0</v>
      </c>
      <c r="N78" s="912">
        <v>0</v>
      </c>
      <c r="O78" s="911">
        <v>0</v>
      </c>
      <c r="P78" s="912">
        <v>0</v>
      </c>
      <c r="Q78" s="911">
        <v>0</v>
      </c>
      <c r="R78" s="912">
        <v>0</v>
      </c>
      <c r="S78" s="911">
        <v>0</v>
      </c>
      <c r="T78" s="912">
        <v>0</v>
      </c>
      <c r="U78" s="911">
        <v>0</v>
      </c>
      <c r="V78" s="912">
        <v>0</v>
      </c>
      <c r="W78" s="911">
        <v>0</v>
      </c>
      <c r="X78" s="912">
        <v>0</v>
      </c>
      <c r="Y78" s="911">
        <v>0</v>
      </c>
      <c r="Z78" s="912">
        <v>0</v>
      </c>
      <c r="AA78" s="911">
        <v>0</v>
      </c>
      <c r="AB78" s="912">
        <v>0</v>
      </c>
      <c r="AC78" s="911">
        <v>0</v>
      </c>
      <c r="AD78" s="912">
        <v>0</v>
      </c>
      <c r="AE78" s="911">
        <v>0</v>
      </c>
      <c r="AF78" s="912">
        <v>0</v>
      </c>
      <c r="AG78" s="911">
        <v>0</v>
      </c>
      <c r="AH78" s="912">
        <v>0</v>
      </c>
      <c r="AI78" s="911">
        <v>0</v>
      </c>
      <c r="AJ78" s="912">
        <v>0</v>
      </c>
      <c r="AK78" s="911">
        <v>0</v>
      </c>
      <c r="AL78" s="912">
        <v>0</v>
      </c>
      <c r="AM78" s="911">
        <v>0</v>
      </c>
      <c r="AN78" s="912">
        <v>0</v>
      </c>
      <c r="AO78" s="911">
        <v>0</v>
      </c>
      <c r="AP78" s="1029">
        <v>0</v>
      </c>
      <c r="AQ78" s="815"/>
      <c r="AR78" s="998"/>
      <c r="AS78" s="815"/>
      <c r="AT78" s="1028">
        <v>0</v>
      </c>
      <c r="AU78" s="912">
        <v>0</v>
      </c>
      <c r="AV78" s="911">
        <v>0</v>
      </c>
      <c r="AW78" s="912">
        <v>0</v>
      </c>
      <c r="AX78" s="911">
        <v>0</v>
      </c>
      <c r="AY78" s="912">
        <v>0</v>
      </c>
      <c r="AZ78" s="911">
        <v>0</v>
      </c>
      <c r="BA78" s="912">
        <v>0</v>
      </c>
      <c r="BB78" s="911">
        <v>0</v>
      </c>
      <c r="BC78" s="912">
        <v>0</v>
      </c>
      <c r="BD78" s="911">
        <v>0</v>
      </c>
      <c r="BE78" s="912">
        <v>0</v>
      </c>
      <c r="BF78" s="911">
        <v>0</v>
      </c>
      <c r="BG78" s="912">
        <v>0</v>
      </c>
      <c r="BH78" s="911">
        <v>0</v>
      </c>
      <c r="BI78" s="912">
        <v>0</v>
      </c>
      <c r="BJ78" s="911">
        <v>0</v>
      </c>
      <c r="BK78" s="912">
        <v>0</v>
      </c>
      <c r="BL78" s="911">
        <v>0</v>
      </c>
      <c r="BM78" s="912">
        <v>0</v>
      </c>
      <c r="BN78" s="911">
        <v>0</v>
      </c>
      <c r="BO78" s="912">
        <v>0</v>
      </c>
      <c r="BP78" s="911">
        <v>0</v>
      </c>
      <c r="BQ78" s="912">
        <v>0</v>
      </c>
      <c r="BR78" s="911">
        <v>0</v>
      </c>
      <c r="BS78" s="912">
        <v>0</v>
      </c>
      <c r="BT78" s="911">
        <v>0</v>
      </c>
      <c r="BU78" s="912">
        <v>0</v>
      </c>
      <c r="BV78" s="911">
        <v>0</v>
      </c>
      <c r="BW78" s="912">
        <v>0</v>
      </c>
      <c r="BX78" s="911">
        <v>0</v>
      </c>
      <c r="BY78" s="912">
        <v>0</v>
      </c>
      <c r="BZ78" s="911">
        <v>0</v>
      </c>
      <c r="CA78" s="912">
        <v>0</v>
      </c>
      <c r="CB78" s="911">
        <v>0</v>
      </c>
      <c r="CC78" s="1029">
        <v>0</v>
      </c>
      <c r="CD78" s="815"/>
      <c r="CE78" s="1009"/>
      <c r="CF78" s="815"/>
      <c r="CG78" s="1010"/>
      <c r="CH78" s="815"/>
      <c r="CI78" s="1028"/>
      <c r="CJ78" s="912"/>
      <c r="CK78" s="911">
        <v>0</v>
      </c>
      <c r="CL78" s="912">
        <v>0</v>
      </c>
      <c r="CM78" s="911">
        <v>0</v>
      </c>
      <c r="CN78" s="912">
        <v>0</v>
      </c>
      <c r="CO78" s="911">
        <v>0</v>
      </c>
      <c r="CP78" s="912">
        <v>0</v>
      </c>
      <c r="CQ78" s="911">
        <v>0</v>
      </c>
      <c r="CR78" s="912">
        <v>0</v>
      </c>
      <c r="CS78" s="911">
        <v>0</v>
      </c>
      <c r="CT78" s="912">
        <v>0</v>
      </c>
      <c r="CU78" s="911">
        <v>0</v>
      </c>
      <c r="CV78" s="912">
        <v>0</v>
      </c>
      <c r="CW78" s="911">
        <v>0</v>
      </c>
      <c r="CX78" s="912">
        <v>0</v>
      </c>
      <c r="CY78" s="911">
        <v>0</v>
      </c>
      <c r="CZ78" s="912">
        <v>0</v>
      </c>
      <c r="DA78" s="911">
        <v>0</v>
      </c>
      <c r="DB78" s="912">
        <v>0</v>
      </c>
      <c r="DC78" s="911">
        <v>0</v>
      </c>
      <c r="DD78" s="912">
        <v>0</v>
      </c>
      <c r="DE78" s="911">
        <v>0</v>
      </c>
      <c r="DF78" s="912">
        <v>0</v>
      </c>
      <c r="DG78" s="911">
        <v>0</v>
      </c>
      <c r="DH78" s="912">
        <v>0</v>
      </c>
      <c r="DI78" s="911">
        <v>0</v>
      </c>
      <c r="DJ78" s="912">
        <v>0</v>
      </c>
      <c r="DK78" s="911">
        <v>0</v>
      </c>
      <c r="DL78" s="912">
        <v>0</v>
      </c>
      <c r="DM78" s="911">
        <v>0</v>
      </c>
      <c r="DN78" s="912">
        <v>0</v>
      </c>
      <c r="DO78" s="911">
        <v>0</v>
      </c>
      <c r="DP78" s="912">
        <v>0</v>
      </c>
      <c r="DQ78" s="911">
        <v>0</v>
      </c>
      <c r="DR78" s="1029">
        <v>0</v>
      </c>
      <c r="DS78" s="815"/>
      <c r="DT78" s="1011"/>
      <c r="DU78" s="815"/>
      <c r="DV78" s="1028"/>
      <c r="DW78" s="912"/>
      <c r="DX78" s="911">
        <v>0</v>
      </c>
      <c r="DY78" s="912">
        <v>0</v>
      </c>
      <c r="DZ78" s="911">
        <v>0</v>
      </c>
      <c r="EA78" s="912">
        <v>0</v>
      </c>
      <c r="EB78" s="911">
        <v>0</v>
      </c>
      <c r="EC78" s="912">
        <v>0</v>
      </c>
      <c r="ED78" s="911">
        <v>0</v>
      </c>
      <c r="EE78" s="912">
        <v>0</v>
      </c>
      <c r="EF78" s="911">
        <v>0</v>
      </c>
      <c r="EG78" s="912">
        <v>0</v>
      </c>
      <c r="EH78" s="911">
        <v>0</v>
      </c>
      <c r="EI78" s="912">
        <v>0</v>
      </c>
      <c r="EJ78" s="911">
        <v>0</v>
      </c>
      <c r="EK78" s="912">
        <v>0</v>
      </c>
      <c r="EL78" s="911">
        <v>0</v>
      </c>
      <c r="EM78" s="912">
        <v>0</v>
      </c>
      <c r="EN78" s="911">
        <v>0</v>
      </c>
      <c r="EO78" s="912">
        <v>0</v>
      </c>
      <c r="EP78" s="911">
        <v>0</v>
      </c>
      <c r="EQ78" s="912">
        <v>0</v>
      </c>
      <c r="ER78" s="911">
        <v>0</v>
      </c>
      <c r="ES78" s="912">
        <v>0</v>
      </c>
      <c r="ET78" s="911">
        <v>0</v>
      </c>
      <c r="EU78" s="912">
        <v>0</v>
      </c>
      <c r="EV78" s="911">
        <v>0</v>
      </c>
      <c r="EW78" s="912">
        <v>0</v>
      </c>
      <c r="EX78" s="911">
        <v>0</v>
      </c>
      <c r="EY78" s="912">
        <v>0</v>
      </c>
      <c r="EZ78" s="911">
        <v>0</v>
      </c>
      <c r="FA78" s="912">
        <v>0</v>
      </c>
      <c r="FB78" s="911">
        <v>0</v>
      </c>
      <c r="FC78" s="912">
        <v>0</v>
      </c>
      <c r="FD78" s="911">
        <v>0</v>
      </c>
      <c r="FE78" s="1029">
        <v>0</v>
      </c>
      <c r="FF78" s="815"/>
      <c r="FG78" s="1012"/>
      <c r="FH78" s="815"/>
      <c r="FI78" s="1013"/>
      <c r="FK78" s="1030" t="b">
        <v>1</v>
      </c>
    </row>
    <row r="79" spans="1:167" outlineLevel="1">
      <c r="A79" s="813" t="str">
        <f t="shared" si="1"/>
        <v>72Energy Audit Initiative</v>
      </c>
      <c r="C79" s="900">
        <v>72</v>
      </c>
      <c r="D79" s="1031" t="s">
        <v>99</v>
      </c>
      <c r="E79" s="1031">
        <v>2015</v>
      </c>
      <c r="G79" s="1032">
        <v>497807</v>
      </c>
      <c r="H79" s="905">
        <v>497807</v>
      </c>
      <c r="I79" s="904">
        <v>497807</v>
      </c>
      <c r="J79" s="905">
        <v>497807</v>
      </c>
      <c r="K79" s="904">
        <v>0</v>
      </c>
      <c r="L79" s="905">
        <v>0</v>
      </c>
      <c r="M79" s="904">
        <v>0</v>
      </c>
      <c r="N79" s="905">
        <v>0</v>
      </c>
      <c r="O79" s="904">
        <v>0</v>
      </c>
      <c r="P79" s="905">
        <v>0</v>
      </c>
      <c r="Q79" s="904">
        <v>0</v>
      </c>
      <c r="R79" s="905">
        <v>0</v>
      </c>
      <c r="S79" s="904">
        <v>0</v>
      </c>
      <c r="T79" s="905">
        <v>0</v>
      </c>
      <c r="U79" s="904">
        <v>0</v>
      </c>
      <c r="V79" s="905">
        <v>0</v>
      </c>
      <c r="W79" s="904">
        <v>0</v>
      </c>
      <c r="X79" s="905">
        <v>0</v>
      </c>
      <c r="Y79" s="904">
        <v>0</v>
      </c>
      <c r="Z79" s="905">
        <v>0</v>
      </c>
      <c r="AA79" s="904">
        <v>0</v>
      </c>
      <c r="AB79" s="905">
        <v>0</v>
      </c>
      <c r="AC79" s="904">
        <v>0</v>
      </c>
      <c r="AD79" s="905">
        <v>0</v>
      </c>
      <c r="AE79" s="904">
        <v>0</v>
      </c>
      <c r="AF79" s="905">
        <v>0</v>
      </c>
      <c r="AG79" s="904">
        <v>0</v>
      </c>
      <c r="AH79" s="905">
        <v>0</v>
      </c>
      <c r="AI79" s="904">
        <v>0</v>
      </c>
      <c r="AJ79" s="905">
        <v>0</v>
      </c>
      <c r="AK79" s="904">
        <v>0</v>
      </c>
      <c r="AL79" s="905">
        <v>0</v>
      </c>
      <c r="AM79" s="904">
        <v>0</v>
      </c>
      <c r="AN79" s="905">
        <v>0</v>
      </c>
      <c r="AO79" s="904">
        <v>0</v>
      </c>
      <c r="AP79" s="1033">
        <v>0</v>
      </c>
      <c r="AQ79" s="815"/>
      <c r="AR79" s="998"/>
      <c r="AS79" s="815"/>
      <c r="AT79" s="1032">
        <v>106</v>
      </c>
      <c r="AU79" s="905">
        <v>106</v>
      </c>
      <c r="AV79" s="904">
        <v>106</v>
      </c>
      <c r="AW79" s="905">
        <v>106</v>
      </c>
      <c r="AX79" s="904">
        <v>0</v>
      </c>
      <c r="AY79" s="905">
        <v>0</v>
      </c>
      <c r="AZ79" s="904">
        <v>0</v>
      </c>
      <c r="BA79" s="905">
        <v>0</v>
      </c>
      <c r="BB79" s="904">
        <v>0</v>
      </c>
      <c r="BC79" s="905">
        <v>0</v>
      </c>
      <c r="BD79" s="904">
        <v>0</v>
      </c>
      <c r="BE79" s="905">
        <v>0</v>
      </c>
      <c r="BF79" s="904">
        <v>0</v>
      </c>
      <c r="BG79" s="905">
        <v>0</v>
      </c>
      <c r="BH79" s="904">
        <v>0</v>
      </c>
      <c r="BI79" s="905">
        <v>0</v>
      </c>
      <c r="BJ79" s="904">
        <v>0</v>
      </c>
      <c r="BK79" s="905">
        <v>0</v>
      </c>
      <c r="BL79" s="904">
        <v>0</v>
      </c>
      <c r="BM79" s="905">
        <v>0</v>
      </c>
      <c r="BN79" s="904">
        <v>0</v>
      </c>
      <c r="BO79" s="905">
        <v>0</v>
      </c>
      <c r="BP79" s="904">
        <v>0</v>
      </c>
      <c r="BQ79" s="905">
        <v>0</v>
      </c>
      <c r="BR79" s="904">
        <v>0</v>
      </c>
      <c r="BS79" s="905">
        <v>0</v>
      </c>
      <c r="BT79" s="904">
        <v>0</v>
      </c>
      <c r="BU79" s="905">
        <v>0</v>
      </c>
      <c r="BV79" s="904">
        <v>0</v>
      </c>
      <c r="BW79" s="905">
        <v>0</v>
      </c>
      <c r="BX79" s="904">
        <v>0</v>
      </c>
      <c r="BY79" s="905">
        <v>0</v>
      </c>
      <c r="BZ79" s="904">
        <v>0</v>
      </c>
      <c r="CA79" s="905">
        <v>0</v>
      </c>
      <c r="CB79" s="904">
        <v>0</v>
      </c>
      <c r="CC79" s="1033">
        <v>0</v>
      </c>
      <c r="CD79" s="815"/>
      <c r="CE79" s="1009"/>
      <c r="CF79" s="815"/>
      <c r="CG79" s="1010"/>
      <c r="CH79" s="815"/>
      <c r="CI79" s="1032"/>
      <c r="CJ79" s="905"/>
      <c r="CK79" s="904">
        <v>437557</v>
      </c>
      <c r="CL79" s="905">
        <v>437557</v>
      </c>
      <c r="CM79" s="904">
        <v>0</v>
      </c>
      <c r="CN79" s="905">
        <v>0</v>
      </c>
      <c r="CO79" s="904">
        <v>0</v>
      </c>
      <c r="CP79" s="905">
        <v>0</v>
      </c>
      <c r="CQ79" s="904">
        <v>0</v>
      </c>
      <c r="CR79" s="905">
        <v>0</v>
      </c>
      <c r="CS79" s="904">
        <v>0</v>
      </c>
      <c r="CT79" s="905">
        <v>0</v>
      </c>
      <c r="CU79" s="904">
        <v>0</v>
      </c>
      <c r="CV79" s="905">
        <v>0</v>
      </c>
      <c r="CW79" s="904">
        <v>0</v>
      </c>
      <c r="CX79" s="905">
        <v>0</v>
      </c>
      <c r="CY79" s="904">
        <v>0</v>
      </c>
      <c r="CZ79" s="905">
        <v>0</v>
      </c>
      <c r="DA79" s="904">
        <v>0</v>
      </c>
      <c r="DB79" s="905">
        <v>0</v>
      </c>
      <c r="DC79" s="904">
        <v>0</v>
      </c>
      <c r="DD79" s="905">
        <v>0</v>
      </c>
      <c r="DE79" s="904">
        <v>0</v>
      </c>
      <c r="DF79" s="905">
        <v>0</v>
      </c>
      <c r="DG79" s="904">
        <v>0</v>
      </c>
      <c r="DH79" s="905">
        <v>0</v>
      </c>
      <c r="DI79" s="904">
        <v>0</v>
      </c>
      <c r="DJ79" s="905">
        <v>0</v>
      </c>
      <c r="DK79" s="904">
        <v>0</v>
      </c>
      <c r="DL79" s="905">
        <v>0</v>
      </c>
      <c r="DM79" s="904">
        <v>0</v>
      </c>
      <c r="DN79" s="905">
        <v>0</v>
      </c>
      <c r="DO79" s="904">
        <v>0</v>
      </c>
      <c r="DP79" s="905">
        <v>0</v>
      </c>
      <c r="DQ79" s="904">
        <v>0</v>
      </c>
      <c r="DR79" s="1033">
        <v>0</v>
      </c>
      <c r="DS79" s="815"/>
      <c r="DT79" s="1011"/>
      <c r="DU79" s="815"/>
      <c r="DV79" s="1032"/>
      <c r="DW79" s="905"/>
      <c r="DX79" s="904">
        <v>93</v>
      </c>
      <c r="DY79" s="905">
        <v>93</v>
      </c>
      <c r="DZ79" s="904">
        <v>0</v>
      </c>
      <c r="EA79" s="905">
        <v>0</v>
      </c>
      <c r="EB79" s="904">
        <v>0</v>
      </c>
      <c r="EC79" s="905">
        <v>0</v>
      </c>
      <c r="ED79" s="904">
        <v>0</v>
      </c>
      <c r="EE79" s="905">
        <v>0</v>
      </c>
      <c r="EF79" s="904">
        <v>0</v>
      </c>
      <c r="EG79" s="905">
        <v>0</v>
      </c>
      <c r="EH79" s="904">
        <v>0</v>
      </c>
      <c r="EI79" s="905">
        <v>0</v>
      </c>
      <c r="EJ79" s="904">
        <v>0</v>
      </c>
      <c r="EK79" s="905">
        <v>0</v>
      </c>
      <c r="EL79" s="904">
        <v>0</v>
      </c>
      <c r="EM79" s="905">
        <v>0</v>
      </c>
      <c r="EN79" s="904">
        <v>0</v>
      </c>
      <c r="EO79" s="905">
        <v>0</v>
      </c>
      <c r="EP79" s="904">
        <v>0</v>
      </c>
      <c r="EQ79" s="905">
        <v>0</v>
      </c>
      <c r="ER79" s="904">
        <v>0</v>
      </c>
      <c r="ES79" s="905">
        <v>0</v>
      </c>
      <c r="ET79" s="904">
        <v>0</v>
      </c>
      <c r="EU79" s="905">
        <v>0</v>
      </c>
      <c r="EV79" s="904">
        <v>0</v>
      </c>
      <c r="EW79" s="905">
        <v>0</v>
      </c>
      <c r="EX79" s="904">
        <v>0</v>
      </c>
      <c r="EY79" s="905">
        <v>0</v>
      </c>
      <c r="EZ79" s="904">
        <v>0</v>
      </c>
      <c r="FA79" s="905">
        <v>0</v>
      </c>
      <c r="FB79" s="904">
        <v>0</v>
      </c>
      <c r="FC79" s="905">
        <v>0</v>
      </c>
      <c r="FD79" s="904">
        <v>0</v>
      </c>
      <c r="FE79" s="1033">
        <v>0</v>
      </c>
      <c r="FF79" s="815"/>
      <c r="FG79" s="1012"/>
      <c r="FH79" s="815"/>
      <c r="FI79" s="1013"/>
      <c r="FK79" s="1034" t="b">
        <v>0</v>
      </c>
    </row>
    <row r="80" spans="1:167" outlineLevel="1">
      <c r="A80" s="813" t="str">
        <f t="shared" si="1"/>
        <v>73Efficiency:Equipment Replacement Incentive Initiative</v>
      </c>
      <c r="C80" s="849">
        <v>73</v>
      </c>
      <c r="D80" s="1035" t="s">
        <v>1257</v>
      </c>
      <c r="E80" s="1035">
        <v>2015</v>
      </c>
      <c r="G80" s="1024">
        <v>8575274</v>
      </c>
      <c r="H80" s="854">
        <v>8575274</v>
      </c>
      <c r="I80" s="853">
        <v>8569416</v>
      </c>
      <c r="J80" s="854">
        <v>8569416</v>
      </c>
      <c r="K80" s="853">
        <v>8569416</v>
      </c>
      <c r="L80" s="854">
        <v>8569416</v>
      </c>
      <c r="M80" s="853">
        <v>8367353</v>
      </c>
      <c r="N80" s="854">
        <v>8367353</v>
      </c>
      <c r="O80" s="853">
        <v>7943296</v>
      </c>
      <c r="P80" s="854">
        <v>7123477</v>
      </c>
      <c r="Q80" s="853">
        <v>4003509</v>
      </c>
      <c r="R80" s="854">
        <v>2879705</v>
      </c>
      <c r="S80" s="853">
        <v>2080195</v>
      </c>
      <c r="T80" s="854">
        <v>2080195</v>
      </c>
      <c r="U80" s="853">
        <v>2080195</v>
      </c>
      <c r="V80" s="854">
        <v>1459776</v>
      </c>
      <c r="W80" s="853">
        <v>107892</v>
      </c>
      <c r="X80" s="854">
        <v>107892</v>
      </c>
      <c r="Y80" s="853">
        <v>107892</v>
      </c>
      <c r="Z80" s="854">
        <v>107892</v>
      </c>
      <c r="AA80" s="853">
        <v>0</v>
      </c>
      <c r="AB80" s="854">
        <v>0</v>
      </c>
      <c r="AC80" s="853">
        <v>0</v>
      </c>
      <c r="AD80" s="854">
        <v>0</v>
      </c>
      <c r="AE80" s="853">
        <v>0</v>
      </c>
      <c r="AF80" s="854">
        <v>0</v>
      </c>
      <c r="AG80" s="853">
        <v>0</v>
      </c>
      <c r="AH80" s="854">
        <v>0</v>
      </c>
      <c r="AI80" s="853">
        <v>0</v>
      </c>
      <c r="AJ80" s="854">
        <v>0</v>
      </c>
      <c r="AK80" s="853">
        <v>0</v>
      </c>
      <c r="AL80" s="854">
        <v>0</v>
      </c>
      <c r="AM80" s="853">
        <v>0</v>
      </c>
      <c r="AN80" s="854">
        <v>0</v>
      </c>
      <c r="AO80" s="853">
        <v>0</v>
      </c>
      <c r="AP80" s="1025">
        <v>0</v>
      </c>
      <c r="AQ80" s="815"/>
      <c r="AR80" s="998"/>
      <c r="AS80" s="815"/>
      <c r="AT80" s="1024">
        <v>793</v>
      </c>
      <c r="AU80" s="854">
        <v>793</v>
      </c>
      <c r="AV80" s="853">
        <v>792</v>
      </c>
      <c r="AW80" s="854">
        <v>792</v>
      </c>
      <c r="AX80" s="853">
        <v>792</v>
      </c>
      <c r="AY80" s="854">
        <v>792</v>
      </c>
      <c r="AZ80" s="853">
        <v>756</v>
      </c>
      <c r="BA80" s="854">
        <v>756</v>
      </c>
      <c r="BB80" s="853">
        <v>739</v>
      </c>
      <c r="BC80" s="854">
        <v>623</v>
      </c>
      <c r="BD80" s="853">
        <v>302</v>
      </c>
      <c r="BE80" s="854">
        <v>268</v>
      </c>
      <c r="BF80" s="853">
        <v>173</v>
      </c>
      <c r="BG80" s="854">
        <v>173</v>
      </c>
      <c r="BH80" s="853">
        <v>173</v>
      </c>
      <c r="BI80" s="854">
        <v>128</v>
      </c>
      <c r="BJ80" s="853">
        <v>35</v>
      </c>
      <c r="BK80" s="854">
        <v>35</v>
      </c>
      <c r="BL80" s="853">
        <v>35</v>
      </c>
      <c r="BM80" s="854">
        <v>35</v>
      </c>
      <c r="BN80" s="853">
        <v>0</v>
      </c>
      <c r="BO80" s="854">
        <v>0</v>
      </c>
      <c r="BP80" s="853">
        <v>0</v>
      </c>
      <c r="BQ80" s="854">
        <v>0</v>
      </c>
      <c r="BR80" s="853">
        <v>0</v>
      </c>
      <c r="BS80" s="854">
        <v>0</v>
      </c>
      <c r="BT80" s="853">
        <v>0</v>
      </c>
      <c r="BU80" s="854">
        <v>0</v>
      </c>
      <c r="BV80" s="853">
        <v>0</v>
      </c>
      <c r="BW80" s="854">
        <v>0</v>
      </c>
      <c r="BX80" s="853">
        <v>0</v>
      </c>
      <c r="BY80" s="854">
        <v>0</v>
      </c>
      <c r="BZ80" s="853">
        <v>0</v>
      </c>
      <c r="CA80" s="854">
        <v>0</v>
      </c>
      <c r="CB80" s="853">
        <v>0</v>
      </c>
      <c r="CC80" s="1025">
        <v>0</v>
      </c>
      <c r="CD80" s="815"/>
      <c r="CE80" s="1009"/>
      <c r="CF80" s="815"/>
      <c r="CG80" s="1010"/>
      <c r="CH80" s="815"/>
      <c r="CI80" s="1024"/>
      <c r="CJ80" s="854"/>
      <c r="CK80" s="853">
        <v>6265867</v>
      </c>
      <c r="CL80" s="854">
        <v>6265867</v>
      </c>
      <c r="CM80" s="853">
        <v>6265867</v>
      </c>
      <c r="CN80" s="854">
        <v>6265867</v>
      </c>
      <c r="CO80" s="853">
        <v>6114504</v>
      </c>
      <c r="CP80" s="854">
        <v>6114504</v>
      </c>
      <c r="CQ80" s="853">
        <v>5812734</v>
      </c>
      <c r="CR80" s="854">
        <v>5204680</v>
      </c>
      <c r="CS80" s="853">
        <v>2925230</v>
      </c>
      <c r="CT80" s="854">
        <v>2125672</v>
      </c>
      <c r="CU80" s="853">
        <v>1491137</v>
      </c>
      <c r="CV80" s="854">
        <v>1491137</v>
      </c>
      <c r="CW80" s="853">
        <v>1491137</v>
      </c>
      <c r="CX80" s="854">
        <v>1048503</v>
      </c>
      <c r="CY80" s="853">
        <v>85579</v>
      </c>
      <c r="CZ80" s="854">
        <v>85579</v>
      </c>
      <c r="DA80" s="853">
        <v>85579</v>
      </c>
      <c r="DB80" s="854">
        <v>85579</v>
      </c>
      <c r="DC80" s="853">
        <v>0</v>
      </c>
      <c r="DD80" s="854">
        <v>0</v>
      </c>
      <c r="DE80" s="853">
        <v>0</v>
      </c>
      <c r="DF80" s="854">
        <v>0</v>
      </c>
      <c r="DG80" s="853">
        <v>0</v>
      </c>
      <c r="DH80" s="854">
        <v>0</v>
      </c>
      <c r="DI80" s="853">
        <v>0</v>
      </c>
      <c r="DJ80" s="854">
        <v>0</v>
      </c>
      <c r="DK80" s="853">
        <v>0</v>
      </c>
      <c r="DL80" s="854">
        <v>0</v>
      </c>
      <c r="DM80" s="853">
        <v>0</v>
      </c>
      <c r="DN80" s="854">
        <v>0</v>
      </c>
      <c r="DO80" s="853">
        <v>0</v>
      </c>
      <c r="DP80" s="854">
        <v>0</v>
      </c>
      <c r="DQ80" s="853">
        <v>0</v>
      </c>
      <c r="DR80" s="1025">
        <v>0</v>
      </c>
      <c r="DS80" s="815"/>
      <c r="DT80" s="1011"/>
      <c r="DU80" s="815"/>
      <c r="DV80" s="1024"/>
      <c r="DW80" s="854"/>
      <c r="DX80" s="853">
        <v>587</v>
      </c>
      <c r="DY80" s="854">
        <v>587</v>
      </c>
      <c r="DZ80" s="853">
        <v>587</v>
      </c>
      <c r="EA80" s="854">
        <v>587</v>
      </c>
      <c r="EB80" s="853">
        <v>561</v>
      </c>
      <c r="EC80" s="854">
        <v>561</v>
      </c>
      <c r="ED80" s="853">
        <v>549</v>
      </c>
      <c r="EE80" s="854">
        <v>463</v>
      </c>
      <c r="EF80" s="853">
        <v>225</v>
      </c>
      <c r="EG80" s="854">
        <v>201</v>
      </c>
      <c r="EH80" s="853">
        <v>126</v>
      </c>
      <c r="EI80" s="854">
        <v>126</v>
      </c>
      <c r="EJ80" s="853">
        <v>126</v>
      </c>
      <c r="EK80" s="854">
        <v>94</v>
      </c>
      <c r="EL80" s="853">
        <v>28</v>
      </c>
      <c r="EM80" s="854">
        <v>28</v>
      </c>
      <c r="EN80" s="853">
        <v>28</v>
      </c>
      <c r="EO80" s="854">
        <v>28</v>
      </c>
      <c r="EP80" s="853">
        <v>0</v>
      </c>
      <c r="EQ80" s="854">
        <v>0</v>
      </c>
      <c r="ER80" s="853">
        <v>0</v>
      </c>
      <c r="ES80" s="854">
        <v>0</v>
      </c>
      <c r="ET80" s="853">
        <v>0</v>
      </c>
      <c r="EU80" s="854">
        <v>0</v>
      </c>
      <c r="EV80" s="853">
        <v>0</v>
      </c>
      <c r="EW80" s="854">
        <v>0</v>
      </c>
      <c r="EX80" s="853">
        <v>0</v>
      </c>
      <c r="EY80" s="854">
        <v>0</v>
      </c>
      <c r="EZ80" s="853">
        <v>0</v>
      </c>
      <c r="FA80" s="854">
        <v>0</v>
      </c>
      <c r="FB80" s="853">
        <v>0</v>
      </c>
      <c r="FC80" s="854">
        <v>0</v>
      </c>
      <c r="FD80" s="853">
        <v>0</v>
      </c>
      <c r="FE80" s="1025">
        <v>0</v>
      </c>
      <c r="FF80" s="815"/>
      <c r="FG80" s="1012"/>
      <c r="FH80" s="815"/>
      <c r="FI80" s="1013"/>
      <c r="FK80" s="1026" t="b">
        <v>0</v>
      </c>
    </row>
    <row r="81" spans="1:167" outlineLevel="1">
      <c r="A81" s="813" t="str">
        <f t="shared" si="1"/>
        <v>74Direct Install Lighting and Water Heating Initiative</v>
      </c>
      <c r="C81" s="842">
        <v>74</v>
      </c>
      <c r="D81" s="1036" t="s">
        <v>101</v>
      </c>
      <c r="E81" s="1036">
        <v>2015</v>
      </c>
      <c r="G81" s="1020">
        <v>509042</v>
      </c>
      <c r="H81" s="865">
        <v>453499</v>
      </c>
      <c r="I81" s="864">
        <v>379679</v>
      </c>
      <c r="J81" s="865">
        <v>379679</v>
      </c>
      <c r="K81" s="864">
        <v>379679</v>
      </c>
      <c r="L81" s="865">
        <v>379679</v>
      </c>
      <c r="M81" s="864">
        <v>379679</v>
      </c>
      <c r="N81" s="865">
        <v>379679</v>
      </c>
      <c r="O81" s="864">
        <v>379679</v>
      </c>
      <c r="P81" s="865">
        <v>379679</v>
      </c>
      <c r="Q81" s="864">
        <v>366539</v>
      </c>
      <c r="R81" s="865">
        <v>21470</v>
      </c>
      <c r="S81" s="864">
        <v>0</v>
      </c>
      <c r="T81" s="865">
        <v>0</v>
      </c>
      <c r="U81" s="864">
        <v>0</v>
      </c>
      <c r="V81" s="865">
        <v>0</v>
      </c>
      <c r="W81" s="864">
        <v>0</v>
      </c>
      <c r="X81" s="865">
        <v>0</v>
      </c>
      <c r="Y81" s="864">
        <v>0</v>
      </c>
      <c r="Z81" s="865">
        <v>0</v>
      </c>
      <c r="AA81" s="864">
        <v>0</v>
      </c>
      <c r="AB81" s="865">
        <v>0</v>
      </c>
      <c r="AC81" s="864">
        <v>0</v>
      </c>
      <c r="AD81" s="865">
        <v>0</v>
      </c>
      <c r="AE81" s="864">
        <v>0</v>
      </c>
      <c r="AF81" s="865">
        <v>0</v>
      </c>
      <c r="AG81" s="864">
        <v>0</v>
      </c>
      <c r="AH81" s="865">
        <v>0</v>
      </c>
      <c r="AI81" s="864">
        <v>0</v>
      </c>
      <c r="AJ81" s="865">
        <v>0</v>
      </c>
      <c r="AK81" s="864">
        <v>0</v>
      </c>
      <c r="AL81" s="865">
        <v>0</v>
      </c>
      <c r="AM81" s="864">
        <v>0</v>
      </c>
      <c r="AN81" s="865">
        <v>0</v>
      </c>
      <c r="AO81" s="864">
        <v>0</v>
      </c>
      <c r="AP81" s="1021">
        <v>0</v>
      </c>
      <c r="AQ81" s="815"/>
      <c r="AR81" s="998"/>
      <c r="AS81" s="815"/>
      <c r="AT81" s="1020">
        <v>114</v>
      </c>
      <c r="AU81" s="865">
        <v>102</v>
      </c>
      <c r="AV81" s="864">
        <v>82</v>
      </c>
      <c r="AW81" s="865">
        <v>82</v>
      </c>
      <c r="AX81" s="864">
        <v>82</v>
      </c>
      <c r="AY81" s="865">
        <v>82</v>
      </c>
      <c r="AZ81" s="864">
        <v>82</v>
      </c>
      <c r="BA81" s="865">
        <v>82</v>
      </c>
      <c r="BB81" s="864">
        <v>82</v>
      </c>
      <c r="BC81" s="865">
        <v>82</v>
      </c>
      <c r="BD81" s="864">
        <v>81</v>
      </c>
      <c r="BE81" s="865">
        <v>6</v>
      </c>
      <c r="BF81" s="864">
        <v>0</v>
      </c>
      <c r="BG81" s="865">
        <v>0</v>
      </c>
      <c r="BH81" s="864">
        <v>0</v>
      </c>
      <c r="BI81" s="865">
        <v>0</v>
      </c>
      <c r="BJ81" s="864">
        <v>0</v>
      </c>
      <c r="BK81" s="865">
        <v>0</v>
      </c>
      <c r="BL81" s="864">
        <v>0</v>
      </c>
      <c r="BM81" s="865">
        <v>0</v>
      </c>
      <c r="BN81" s="864">
        <v>0</v>
      </c>
      <c r="BO81" s="865">
        <v>0</v>
      </c>
      <c r="BP81" s="864">
        <v>0</v>
      </c>
      <c r="BQ81" s="865">
        <v>0</v>
      </c>
      <c r="BR81" s="864">
        <v>0</v>
      </c>
      <c r="BS81" s="865">
        <v>0</v>
      </c>
      <c r="BT81" s="864">
        <v>0</v>
      </c>
      <c r="BU81" s="865">
        <v>0</v>
      </c>
      <c r="BV81" s="864">
        <v>0</v>
      </c>
      <c r="BW81" s="865">
        <v>0</v>
      </c>
      <c r="BX81" s="864">
        <v>0</v>
      </c>
      <c r="BY81" s="865">
        <v>0</v>
      </c>
      <c r="BZ81" s="864">
        <v>0</v>
      </c>
      <c r="CA81" s="865">
        <v>0</v>
      </c>
      <c r="CB81" s="864">
        <v>0</v>
      </c>
      <c r="CC81" s="1021">
        <v>0</v>
      </c>
      <c r="CD81" s="815"/>
      <c r="CE81" s="1009"/>
      <c r="CF81" s="815"/>
      <c r="CG81" s="1010"/>
      <c r="CH81" s="815"/>
      <c r="CI81" s="1020"/>
      <c r="CJ81" s="865"/>
      <c r="CK81" s="864">
        <v>326075</v>
      </c>
      <c r="CL81" s="865">
        <v>326075</v>
      </c>
      <c r="CM81" s="864">
        <v>326075</v>
      </c>
      <c r="CN81" s="865">
        <v>326075</v>
      </c>
      <c r="CO81" s="864">
        <v>326075</v>
      </c>
      <c r="CP81" s="865">
        <v>326075</v>
      </c>
      <c r="CQ81" s="864">
        <v>326075</v>
      </c>
      <c r="CR81" s="865">
        <v>326075</v>
      </c>
      <c r="CS81" s="864">
        <v>314790</v>
      </c>
      <c r="CT81" s="865">
        <v>18439</v>
      </c>
      <c r="CU81" s="864">
        <v>0</v>
      </c>
      <c r="CV81" s="865">
        <v>0</v>
      </c>
      <c r="CW81" s="864">
        <v>0</v>
      </c>
      <c r="CX81" s="865">
        <v>0</v>
      </c>
      <c r="CY81" s="864">
        <v>0</v>
      </c>
      <c r="CZ81" s="865">
        <v>0</v>
      </c>
      <c r="DA81" s="864">
        <v>0</v>
      </c>
      <c r="DB81" s="865">
        <v>0</v>
      </c>
      <c r="DC81" s="864">
        <v>0</v>
      </c>
      <c r="DD81" s="865">
        <v>0</v>
      </c>
      <c r="DE81" s="864">
        <v>0</v>
      </c>
      <c r="DF81" s="865">
        <v>0</v>
      </c>
      <c r="DG81" s="864">
        <v>0</v>
      </c>
      <c r="DH81" s="865">
        <v>0</v>
      </c>
      <c r="DI81" s="864">
        <v>0</v>
      </c>
      <c r="DJ81" s="865">
        <v>0</v>
      </c>
      <c r="DK81" s="864">
        <v>0</v>
      </c>
      <c r="DL81" s="865">
        <v>0</v>
      </c>
      <c r="DM81" s="864">
        <v>0</v>
      </c>
      <c r="DN81" s="865">
        <v>0</v>
      </c>
      <c r="DO81" s="864">
        <v>0</v>
      </c>
      <c r="DP81" s="865">
        <v>0</v>
      </c>
      <c r="DQ81" s="864">
        <v>0</v>
      </c>
      <c r="DR81" s="1021">
        <v>0</v>
      </c>
      <c r="DS81" s="815"/>
      <c r="DT81" s="1011"/>
      <c r="DU81" s="815"/>
      <c r="DV81" s="1020"/>
      <c r="DW81" s="865"/>
      <c r="DX81" s="864">
        <v>69</v>
      </c>
      <c r="DY81" s="865">
        <v>69</v>
      </c>
      <c r="DZ81" s="864">
        <v>69</v>
      </c>
      <c r="EA81" s="865">
        <v>69</v>
      </c>
      <c r="EB81" s="864">
        <v>69</v>
      </c>
      <c r="EC81" s="865">
        <v>69</v>
      </c>
      <c r="ED81" s="864">
        <v>69</v>
      </c>
      <c r="EE81" s="865">
        <v>69</v>
      </c>
      <c r="EF81" s="864">
        <v>68</v>
      </c>
      <c r="EG81" s="865">
        <v>5</v>
      </c>
      <c r="EH81" s="864">
        <v>0</v>
      </c>
      <c r="EI81" s="865">
        <v>0</v>
      </c>
      <c r="EJ81" s="864">
        <v>0</v>
      </c>
      <c r="EK81" s="865">
        <v>0</v>
      </c>
      <c r="EL81" s="864">
        <v>0</v>
      </c>
      <c r="EM81" s="865">
        <v>0</v>
      </c>
      <c r="EN81" s="864">
        <v>0</v>
      </c>
      <c r="EO81" s="865">
        <v>0</v>
      </c>
      <c r="EP81" s="864">
        <v>0</v>
      </c>
      <c r="EQ81" s="865">
        <v>0</v>
      </c>
      <c r="ER81" s="864">
        <v>0</v>
      </c>
      <c r="ES81" s="865">
        <v>0</v>
      </c>
      <c r="ET81" s="864">
        <v>0</v>
      </c>
      <c r="EU81" s="865">
        <v>0</v>
      </c>
      <c r="EV81" s="864">
        <v>0</v>
      </c>
      <c r="EW81" s="865">
        <v>0</v>
      </c>
      <c r="EX81" s="864">
        <v>0</v>
      </c>
      <c r="EY81" s="865">
        <v>0</v>
      </c>
      <c r="EZ81" s="864">
        <v>0</v>
      </c>
      <c r="FA81" s="865">
        <v>0</v>
      </c>
      <c r="FB81" s="864">
        <v>0</v>
      </c>
      <c r="FC81" s="865">
        <v>0</v>
      </c>
      <c r="FD81" s="864">
        <v>0</v>
      </c>
      <c r="FE81" s="1021">
        <v>0</v>
      </c>
      <c r="FF81" s="815"/>
      <c r="FG81" s="1012"/>
      <c r="FH81" s="815"/>
      <c r="FI81" s="1013"/>
      <c r="FK81" s="1022" t="b">
        <v>0</v>
      </c>
    </row>
    <row r="82" spans="1:167" outlineLevel="1">
      <c r="A82" s="813" t="str">
        <f t="shared" si="1"/>
        <v>75New Construction and Major Renovation Initiative</v>
      </c>
      <c r="C82" s="849">
        <v>75</v>
      </c>
      <c r="D82" s="1035" t="s">
        <v>102</v>
      </c>
      <c r="E82" s="1035">
        <v>2015</v>
      </c>
      <c r="G82" s="1024">
        <v>69900</v>
      </c>
      <c r="H82" s="854">
        <v>69900</v>
      </c>
      <c r="I82" s="853">
        <v>69900</v>
      </c>
      <c r="J82" s="854">
        <v>69900</v>
      </c>
      <c r="K82" s="853">
        <v>69900</v>
      </c>
      <c r="L82" s="854">
        <v>69900</v>
      </c>
      <c r="M82" s="853">
        <v>69900</v>
      </c>
      <c r="N82" s="854">
        <v>69900</v>
      </c>
      <c r="O82" s="853">
        <v>62341</v>
      </c>
      <c r="P82" s="854">
        <v>62341</v>
      </c>
      <c r="Q82" s="853">
        <v>59284</v>
      </c>
      <c r="R82" s="854">
        <v>59284</v>
      </c>
      <c r="S82" s="853">
        <v>4167</v>
      </c>
      <c r="T82" s="854">
        <v>4167</v>
      </c>
      <c r="U82" s="853">
        <v>4167</v>
      </c>
      <c r="V82" s="854">
        <v>0</v>
      </c>
      <c r="W82" s="853">
        <v>0</v>
      </c>
      <c r="X82" s="854">
        <v>0</v>
      </c>
      <c r="Y82" s="853">
        <v>0</v>
      </c>
      <c r="Z82" s="854">
        <v>0</v>
      </c>
      <c r="AA82" s="853">
        <v>0</v>
      </c>
      <c r="AB82" s="854">
        <v>0</v>
      </c>
      <c r="AC82" s="853">
        <v>0</v>
      </c>
      <c r="AD82" s="854">
        <v>0</v>
      </c>
      <c r="AE82" s="853">
        <v>0</v>
      </c>
      <c r="AF82" s="854">
        <v>0</v>
      </c>
      <c r="AG82" s="853">
        <v>0</v>
      </c>
      <c r="AH82" s="854">
        <v>0</v>
      </c>
      <c r="AI82" s="853">
        <v>0</v>
      </c>
      <c r="AJ82" s="854">
        <v>0</v>
      </c>
      <c r="AK82" s="853">
        <v>0</v>
      </c>
      <c r="AL82" s="854">
        <v>0</v>
      </c>
      <c r="AM82" s="853">
        <v>0</v>
      </c>
      <c r="AN82" s="854">
        <v>0</v>
      </c>
      <c r="AO82" s="853">
        <v>0</v>
      </c>
      <c r="AP82" s="1025">
        <v>0</v>
      </c>
      <c r="AQ82" s="815"/>
      <c r="AR82" s="998"/>
      <c r="AS82" s="815"/>
      <c r="AT82" s="1024">
        <v>13</v>
      </c>
      <c r="AU82" s="854">
        <v>13</v>
      </c>
      <c r="AV82" s="853">
        <v>13</v>
      </c>
      <c r="AW82" s="854">
        <v>13</v>
      </c>
      <c r="AX82" s="853">
        <v>13</v>
      </c>
      <c r="AY82" s="854">
        <v>13</v>
      </c>
      <c r="AZ82" s="853">
        <v>13</v>
      </c>
      <c r="BA82" s="854">
        <v>13</v>
      </c>
      <c r="BB82" s="853">
        <v>11</v>
      </c>
      <c r="BC82" s="854">
        <v>11</v>
      </c>
      <c r="BD82" s="853">
        <v>11</v>
      </c>
      <c r="BE82" s="854">
        <v>11</v>
      </c>
      <c r="BF82" s="853">
        <v>2</v>
      </c>
      <c r="BG82" s="854">
        <v>2</v>
      </c>
      <c r="BH82" s="853">
        <v>2</v>
      </c>
      <c r="BI82" s="854">
        <v>0</v>
      </c>
      <c r="BJ82" s="853">
        <v>0</v>
      </c>
      <c r="BK82" s="854">
        <v>0</v>
      </c>
      <c r="BL82" s="853">
        <v>0</v>
      </c>
      <c r="BM82" s="854">
        <v>0</v>
      </c>
      <c r="BN82" s="853">
        <v>0</v>
      </c>
      <c r="BO82" s="854">
        <v>0</v>
      </c>
      <c r="BP82" s="853">
        <v>0</v>
      </c>
      <c r="BQ82" s="854">
        <v>0</v>
      </c>
      <c r="BR82" s="853">
        <v>0</v>
      </c>
      <c r="BS82" s="854">
        <v>0</v>
      </c>
      <c r="BT82" s="853">
        <v>0</v>
      </c>
      <c r="BU82" s="854">
        <v>0</v>
      </c>
      <c r="BV82" s="853">
        <v>0</v>
      </c>
      <c r="BW82" s="854">
        <v>0</v>
      </c>
      <c r="BX82" s="853">
        <v>0</v>
      </c>
      <c r="BY82" s="854">
        <v>0</v>
      </c>
      <c r="BZ82" s="853">
        <v>0</v>
      </c>
      <c r="CA82" s="854">
        <v>0</v>
      </c>
      <c r="CB82" s="853">
        <v>0</v>
      </c>
      <c r="CC82" s="1025">
        <v>0</v>
      </c>
      <c r="CD82" s="815"/>
      <c r="CE82" s="1009"/>
      <c r="CF82" s="815"/>
      <c r="CG82" s="1010"/>
      <c r="CH82" s="815"/>
      <c r="CI82" s="1024"/>
      <c r="CJ82" s="854"/>
      <c r="CK82" s="853">
        <v>34950</v>
      </c>
      <c r="CL82" s="854">
        <v>34950</v>
      </c>
      <c r="CM82" s="853">
        <v>34950</v>
      </c>
      <c r="CN82" s="854">
        <v>34950</v>
      </c>
      <c r="CO82" s="853">
        <v>34950</v>
      </c>
      <c r="CP82" s="854">
        <v>34950</v>
      </c>
      <c r="CQ82" s="853">
        <v>31171</v>
      </c>
      <c r="CR82" s="854">
        <v>31171</v>
      </c>
      <c r="CS82" s="853">
        <v>29642</v>
      </c>
      <c r="CT82" s="854">
        <v>29642</v>
      </c>
      <c r="CU82" s="853">
        <v>2083</v>
      </c>
      <c r="CV82" s="854">
        <v>2083</v>
      </c>
      <c r="CW82" s="853">
        <v>2083</v>
      </c>
      <c r="CX82" s="854">
        <v>0</v>
      </c>
      <c r="CY82" s="853">
        <v>0</v>
      </c>
      <c r="CZ82" s="854">
        <v>0</v>
      </c>
      <c r="DA82" s="853">
        <v>0</v>
      </c>
      <c r="DB82" s="854">
        <v>0</v>
      </c>
      <c r="DC82" s="853">
        <v>0</v>
      </c>
      <c r="DD82" s="854">
        <v>0</v>
      </c>
      <c r="DE82" s="853">
        <v>0</v>
      </c>
      <c r="DF82" s="854">
        <v>0</v>
      </c>
      <c r="DG82" s="853">
        <v>0</v>
      </c>
      <c r="DH82" s="854">
        <v>0</v>
      </c>
      <c r="DI82" s="853">
        <v>0</v>
      </c>
      <c r="DJ82" s="854">
        <v>0</v>
      </c>
      <c r="DK82" s="853">
        <v>0</v>
      </c>
      <c r="DL82" s="854">
        <v>0</v>
      </c>
      <c r="DM82" s="853">
        <v>0</v>
      </c>
      <c r="DN82" s="854">
        <v>0</v>
      </c>
      <c r="DO82" s="853">
        <v>0</v>
      </c>
      <c r="DP82" s="854">
        <v>0</v>
      </c>
      <c r="DQ82" s="853">
        <v>0</v>
      </c>
      <c r="DR82" s="1025">
        <v>0</v>
      </c>
      <c r="DS82" s="815"/>
      <c r="DT82" s="1011"/>
      <c r="DU82" s="815"/>
      <c r="DV82" s="1024"/>
      <c r="DW82" s="854"/>
      <c r="DX82" s="853">
        <v>7</v>
      </c>
      <c r="DY82" s="854">
        <v>7</v>
      </c>
      <c r="DZ82" s="853">
        <v>7</v>
      </c>
      <c r="EA82" s="854">
        <v>7</v>
      </c>
      <c r="EB82" s="853">
        <v>7</v>
      </c>
      <c r="EC82" s="854">
        <v>7</v>
      </c>
      <c r="ED82" s="853">
        <v>6</v>
      </c>
      <c r="EE82" s="854">
        <v>6</v>
      </c>
      <c r="EF82" s="853">
        <v>5</v>
      </c>
      <c r="EG82" s="854">
        <v>5</v>
      </c>
      <c r="EH82" s="853">
        <v>1</v>
      </c>
      <c r="EI82" s="854">
        <v>1</v>
      </c>
      <c r="EJ82" s="853">
        <v>1</v>
      </c>
      <c r="EK82" s="854">
        <v>0</v>
      </c>
      <c r="EL82" s="853">
        <v>0</v>
      </c>
      <c r="EM82" s="854">
        <v>0</v>
      </c>
      <c r="EN82" s="853">
        <v>0</v>
      </c>
      <c r="EO82" s="854">
        <v>0</v>
      </c>
      <c r="EP82" s="853">
        <v>0</v>
      </c>
      <c r="EQ82" s="854">
        <v>0</v>
      </c>
      <c r="ER82" s="853">
        <v>0</v>
      </c>
      <c r="ES82" s="854">
        <v>0</v>
      </c>
      <c r="ET82" s="853">
        <v>0</v>
      </c>
      <c r="EU82" s="854">
        <v>0</v>
      </c>
      <c r="EV82" s="853">
        <v>0</v>
      </c>
      <c r="EW82" s="854">
        <v>0</v>
      </c>
      <c r="EX82" s="853">
        <v>0</v>
      </c>
      <c r="EY82" s="854">
        <v>0</v>
      </c>
      <c r="EZ82" s="853">
        <v>0</v>
      </c>
      <c r="FA82" s="854">
        <v>0</v>
      </c>
      <c r="FB82" s="853">
        <v>0</v>
      </c>
      <c r="FC82" s="854">
        <v>0</v>
      </c>
      <c r="FD82" s="853">
        <v>0</v>
      </c>
      <c r="FE82" s="1025">
        <v>0</v>
      </c>
      <c r="FF82" s="815"/>
      <c r="FG82" s="1012"/>
      <c r="FH82" s="815"/>
      <c r="FI82" s="1013"/>
      <c r="FK82" s="1026" t="b">
        <v>0</v>
      </c>
    </row>
    <row r="83" spans="1:167" outlineLevel="1">
      <c r="A83" s="813" t="str">
        <f t="shared" si="1"/>
        <v>76Existing Building Commissioning Incentive Initiative</v>
      </c>
      <c r="C83" s="879">
        <v>76</v>
      </c>
      <c r="D83" s="1037" t="s">
        <v>103</v>
      </c>
      <c r="E83" s="1037">
        <v>2015</v>
      </c>
      <c r="G83" s="1038">
        <v>0</v>
      </c>
      <c r="H83" s="884">
        <v>0</v>
      </c>
      <c r="I83" s="883">
        <v>0</v>
      </c>
      <c r="J83" s="884">
        <v>0</v>
      </c>
      <c r="K83" s="883">
        <v>0</v>
      </c>
      <c r="L83" s="884">
        <v>0</v>
      </c>
      <c r="M83" s="883">
        <v>0</v>
      </c>
      <c r="N83" s="884">
        <v>0</v>
      </c>
      <c r="O83" s="883">
        <v>0</v>
      </c>
      <c r="P83" s="884">
        <v>0</v>
      </c>
      <c r="Q83" s="883">
        <v>0</v>
      </c>
      <c r="R83" s="884">
        <v>0</v>
      </c>
      <c r="S83" s="883">
        <v>0</v>
      </c>
      <c r="T83" s="884">
        <v>0</v>
      </c>
      <c r="U83" s="883">
        <v>0</v>
      </c>
      <c r="V83" s="884">
        <v>0</v>
      </c>
      <c r="W83" s="883">
        <v>0</v>
      </c>
      <c r="X83" s="884">
        <v>0</v>
      </c>
      <c r="Y83" s="883">
        <v>0</v>
      </c>
      <c r="Z83" s="884">
        <v>0</v>
      </c>
      <c r="AA83" s="883">
        <v>0</v>
      </c>
      <c r="AB83" s="884">
        <v>0</v>
      </c>
      <c r="AC83" s="883">
        <v>0</v>
      </c>
      <c r="AD83" s="884">
        <v>0</v>
      </c>
      <c r="AE83" s="883">
        <v>0</v>
      </c>
      <c r="AF83" s="884">
        <v>0</v>
      </c>
      <c r="AG83" s="883">
        <v>0</v>
      </c>
      <c r="AH83" s="884">
        <v>0</v>
      </c>
      <c r="AI83" s="883">
        <v>0</v>
      </c>
      <c r="AJ83" s="884">
        <v>0</v>
      </c>
      <c r="AK83" s="883">
        <v>0</v>
      </c>
      <c r="AL83" s="884">
        <v>0</v>
      </c>
      <c r="AM83" s="883">
        <v>0</v>
      </c>
      <c r="AN83" s="884">
        <v>0</v>
      </c>
      <c r="AO83" s="883">
        <v>0</v>
      </c>
      <c r="AP83" s="1039">
        <v>0</v>
      </c>
      <c r="AQ83" s="815"/>
      <c r="AR83" s="998"/>
      <c r="AS83" s="815"/>
      <c r="AT83" s="1038">
        <v>0</v>
      </c>
      <c r="AU83" s="884">
        <v>0</v>
      </c>
      <c r="AV83" s="883">
        <v>0</v>
      </c>
      <c r="AW83" s="884">
        <v>0</v>
      </c>
      <c r="AX83" s="883">
        <v>0</v>
      </c>
      <c r="AY83" s="884">
        <v>0</v>
      </c>
      <c r="AZ83" s="883">
        <v>0</v>
      </c>
      <c r="BA83" s="884">
        <v>0</v>
      </c>
      <c r="BB83" s="883">
        <v>0</v>
      </c>
      <c r="BC83" s="884">
        <v>0</v>
      </c>
      <c r="BD83" s="883">
        <v>0</v>
      </c>
      <c r="BE83" s="884">
        <v>0</v>
      </c>
      <c r="BF83" s="883">
        <v>0</v>
      </c>
      <c r="BG83" s="884">
        <v>0</v>
      </c>
      <c r="BH83" s="883">
        <v>0</v>
      </c>
      <c r="BI83" s="884">
        <v>0</v>
      </c>
      <c r="BJ83" s="883">
        <v>0</v>
      </c>
      <c r="BK83" s="884">
        <v>0</v>
      </c>
      <c r="BL83" s="883">
        <v>0</v>
      </c>
      <c r="BM83" s="884">
        <v>0</v>
      </c>
      <c r="BN83" s="883">
        <v>0</v>
      </c>
      <c r="BO83" s="884">
        <v>0</v>
      </c>
      <c r="BP83" s="883">
        <v>0</v>
      </c>
      <c r="BQ83" s="884">
        <v>0</v>
      </c>
      <c r="BR83" s="883">
        <v>0</v>
      </c>
      <c r="BS83" s="884">
        <v>0</v>
      </c>
      <c r="BT83" s="883">
        <v>0</v>
      </c>
      <c r="BU83" s="884">
        <v>0</v>
      </c>
      <c r="BV83" s="883">
        <v>0</v>
      </c>
      <c r="BW83" s="884">
        <v>0</v>
      </c>
      <c r="BX83" s="883">
        <v>0</v>
      </c>
      <c r="BY83" s="884">
        <v>0</v>
      </c>
      <c r="BZ83" s="883">
        <v>0</v>
      </c>
      <c r="CA83" s="884">
        <v>0</v>
      </c>
      <c r="CB83" s="883">
        <v>0</v>
      </c>
      <c r="CC83" s="1039">
        <v>0</v>
      </c>
      <c r="CD83" s="815"/>
      <c r="CE83" s="1009"/>
      <c r="CF83" s="815"/>
      <c r="CG83" s="1010"/>
      <c r="CH83" s="815"/>
      <c r="CI83" s="1038"/>
      <c r="CJ83" s="884"/>
      <c r="CK83" s="883">
        <v>0</v>
      </c>
      <c r="CL83" s="884">
        <v>0</v>
      </c>
      <c r="CM83" s="883">
        <v>0</v>
      </c>
      <c r="CN83" s="884">
        <v>0</v>
      </c>
      <c r="CO83" s="883">
        <v>0</v>
      </c>
      <c r="CP83" s="884">
        <v>0</v>
      </c>
      <c r="CQ83" s="883">
        <v>0</v>
      </c>
      <c r="CR83" s="884">
        <v>0</v>
      </c>
      <c r="CS83" s="883">
        <v>0</v>
      </c>
      <c r="CT83" s="884">
        <v>0</v>
      </c>
      <c r="CU83" s="883">
        <v>0</v>
      </c>
      <c r="CV83" s="884">
        <v>0</v>
      </c>
      <c r="CW83" s="883">
        <v>0</v>
      </c>
      <c r="CX83" s="884">
        <v>0</v>
      </c>
      <c r="CY83" s="883">
        <v>0</v>
      </c>
      <c r="CZ83" s="884">
        <v>0</v>
      </c>
      <c r="DA83" s="883">
        <v>0</v>
      </c>
      <c r="DB83" s="884">
        <v>0</v>
      </c>
      <c r="DC83" s="883">
        <v>0</v>
      </c>
      <c r="DD83" s="884">
        <v>0</v>
      </c>
      <c r="DE83" s="883">
        <v>0</v>
      </c>
      <c r="DF83" s="884">
        <v>0</v>
      </c>
      <c r="DG83" s="883">
        <v>0</v>
      </c>
      <c r="DH83" s="884">
        <v>0</v>
      </c>
      <c r="DI83" s="883">
        <v>0</v>
      </c>
      <c r="DJ83" s="884">
        <v>0</v>
      </c>
      <c r="DK83" s="883">
        <v>0</v>
      </c>
      <c r="DL83" s="884">
        <v>0</v>
      </c>
      <c r="DM83" s="883">
        <v>0</v>
      </c>
      <c r="DN83" s="884">
        <v>0</v>
      </c>
      <c r="DO83" s="883">
        <v>0</v>
      </c>
      <c r="DP83" s="884">
        <v>0</v>
      </c>
      <c r="DQ83" s="883">
        <v>0</v>
      </c>
      <c r="DR83" s="1039">
        <v>0</v>
      </c>
      <c r="DS83" s="815"/>
      <c r="DT83" s="1011"/>
      <c r="DU83" s="815"/>
      <c r="DV83" s="1038"/>
      <c r="DW83" s="884"/>
      <c r="DX83" s="883">
        <v>0</v>
      </c>
      <c r="DY83" s="884">
        <v>0</v>
      </c>
      <c r="DZ83" s="883">
        <v>0</v>
      </c>
      <c r="EA83" s="884">
        <v>0</v>
      </c>
      <c r="EB83" s="883">
        <v>0</v>
      </c>
      <c r="EC83" s="884">
        <v>0</v>
      </c>
      <c r="ED83" s="883">
        <v>0</v>
      </c>
      <c r="EE83" s="884">
        <v>0</v>
      </c>
      <c r="EF83" s="883">
        <v>0</v>
      </c>
      <c r="EG83" s="884">
        <v>0</v>
      </c>
      <c r="EH83" s="883">
        <v>0</v>
      </c>
      <c r="EI83" s="884">
        <v>0</v>
      </c>
      <c r="EJ83" s="883">
        <v>0</v>
      </c>
      <c r="EK83" s="884">
        <v>0</v>
      </c>
      <c r="EL83" s="883">
        <v>0</v>
      </c>
      <c r="EM83" s="884">
        <v>0</v>
      </c>
      <c r="EN83" s="883">
        <v>0</v>
      </c>
      <c r="EO83" s="884">
        <v>0</v>
      </c>
      <c r="EP83" s="883">
        <v>0</v>
      </c>
      <c r="EQ83" s="884">
        <v>0</v>
      </c>
      <c r="ER83" s="883">
        <v>0</v>
      </c>
      <c r="ES83" s="884">
        <v>0</v>
      </c>
      <c r="ET83" s="883">
        <v>0</v>
      </c>
      <c r="EU83" s="884">
        <v>0</v>
      </c>
      <c r="EV83" s="883">
        <v>0</v>
      </c>
      <c r="EW83" s="884">
        <v>0</v>
      </c>
      <c r="EX83" s="883">
        <v>0</v>
      </c>
      <c r="EY83" s="884">
        <v>0</v>
      </c>
      <c r="EZ83" s="883">
        <v>0</v>
      </c>
      <c r="FA83" s="884">
        <v>0</v>
      </c>
      <c r="FB83" s="883">
        <v>0</v>
      </c>
      <c r="FC83" s="884">
        <v>0</v>
      </c>
      <c r="FD83" s="883">
        <v>0</v>
      </c>
      <c r="FE83" s="1039">
        <v>0</v>
      </c>
      <c r="FF83" s="815"/>
      <c r="FG83" s="1012"/>
      <c r="FH83" s="815"/>
      <c r="FI83" s="1013"/>
      <c r="FK83" s="1040" t="b">
        <v>1</v>
      </c>
    </row>
    <row r="84" spans="1:167" outlineLevel="1">
      <c r="A84" s="813" t="str">
        <f t="shared" si="1"/>
        <v>77Process and Systems Upgrades Initiatives - Project Incentive Initiative</v>
      </c>
      <c r="C84" s="835">
        <v>77</v>
      </c>
      <c r="D84" s="1041" t="s">
        <v>104</v>
      </c>
      <c r="E84" s="1041">
        <v>2015</v>
      </c>
      <c r="G84" s="1016">
        <v>0</v>
      </c>
      <c r="H84" s="877">
        <v>0</v>
      </c>
      <c r="I84" s="876">
        <v>0</v>
      </c>
      <c r="J84" s="877">
        <v>0</v>
      </c>
      <c r="K84" s="876">
        <v>0</v>
      </c>
      <c r="L84" s="877">
        <v>0</v>
      </c>
      <c r="M84" s="876">
        <v>0</v>
      </c>
      <c r="N84" s="877">
        <v>0</v>
      </c>
      <c r="O84" s="876">
        <v>0</v>
      </c>
      <c r="P84" s="877">
        <v>0</v>
      </c>
      <c r="Q84" s="876">
        <v>0</v>
      </c>
      <c r="R84" s="877">
        <v>0</v>
      </c>
      <c r="S84" s="876">
        <v>0</v>
      </c>
      <c r="T84" s="877">
        <v>0</v>
      </c>
      <c r="U84" s="876">
        <v>0</v>
      </c>
      <c r="V84" s="877">
        <v>0</v>
      </c>
      <c r="W84" s="876">
        <v>0</v>
      </c>
      <c r="X84" s="877">
        <v>0</v>
      </c>
      <c r="Y84" s="876">
        <v>0</v>
      </c>
      <c r="Z84" s="877">
        <v>0</v>
      </c>
      <c r="AA84" s="876">
        <v>0</v>
      </c>
      <c r="AB84" s="877">
        <v>0</v>
      </c>
      <c r="AC84" s="876">
        <v>0</v>
      </c>
      <c r="AD84" s="877">
        <v>0</v>
      </c>
      <c r="AE84" s="876">
        <v>0</v>
      </c>
      <c r="AF84" s="877">
        <v>0</v>
      </c>
      <c r="AG84" s="876">
        <v>0</v>
      </c>
      <c r="AH84" s="877">
        <v>0</v>
      </c>
      <c r="AI84" s="876">
        <v>0</v>
      </c>
      <c r="AJ84" s="877">
        <v>0</v>
      </c>
      <c r="AK84" s="876">
        <v>0</v>
      </c>
      <c r="AL84" s="877">
        <v>0</v>
      </c>
      <c r="AM84" s="876">
        <v>0</v>
      </c>
      <c r="AN84" s="877">
        <v>0</v>
      </c>
      <c r="AO84" s="876">
        <v>0</v>
      </c>
      <c r="AP84" s="1017">
        <v>0</v>
      </c>
      <c r="AQ84" s="815"/>
      <c r="AR84" s="998"/>
      <c r="AS84" s="815"/>
      <c r="AT84" s="1016">
        <v>0</v>
      </c>
      <c r="AU84" s="877">
        <v>0</v>
      </c>
      <c r="AV84" s="876">
        <v>0</v>
      </c>
      <c r="AW84" s="877">
        <v>0</v>
      </c>
      <c r="AX84" s="876">
        <v>0</v>
      </c>
      <c r="AY84" s="877">
        <v>0</v>
      </c>
      <c r="AZ84" s="876">
        <v>0</v>
      </c>
      <c r="BA84" s="877">
        <v>0</v>
      </c>
      <c r="BB84" s="876">
        <v>0</v>
      </c>
      <c r="BC84" s="877">
        <v>0</v>
      </c>
      <c r="BD84" s="876">
        <v>0</v>
      </c>
      <c r="BE84" s="877">
        <v>0</v>
      </c>
      <c r="BF84" s="876">
        <v>0</v>
      </c>
      <c r="BG84" s="877">
        <v>0</v>
      </c>
      <c r="BH84" s="876">
        <v>0</v>
      </c>
      <c r="BI84" s="877">
        <v>0</v>
      </c>
      <c r="BJ84" s="876">
        <v>0</v>
      </c>
      <c r="BK84" s="877">
        <v>0</v>
      </c>
      <c r="BL84" s="876">
        <v>0</v>
      </c>
      <c r="BM84" s="877">
        <v>0</v>
      </c>
      <c r="BN84" s="876">
        <v>0</v>
      </c>
      <c r="BO84" s="877">
        <v>0</v>
      </c>
      <c r="BP84" s="876">
        <v>0</v>
      </c>
      <c r="BQ84" s="877">
        <v>0</v>
      </c>
      <c r="BR84" s="876">
        <v>0</v>
      </c>
      <c r="BS84" s="877">
        <v>0</v>
      </c>
      <c r="BT84" s="876">
        <v>0</v>
      </c>
      <c r="BU84" s="877">
        <v>0</v>
      </c>
      <c r="BV84" s="876">
        <v>0</v>
      </c>
      <c r="BW84" s="877">
        <v>0</v>
      </c>
      <c r="BX84" s="876">
        <v>0</v>
      </c>
      <c r="BY84" s="877">
        <v>0</v>
      </c>
      <c r="BZ84" s="876">
        <v>0</v>
      </c>
      <c r="CA84" s="877">
        <v>0</v>
      </c>
      <c r="CB84" s="876">
        <v>0</v>
      </c>
      <c r="CC84" s="1017">
        <v>0</v>
      </c>
      <c r="CD84" s="815"/>
      <c r="CE84" s="1009"/>
      <c r="CF84" s="815"/>
      <c r="CG84" s="1010"/>
      <c r="CH84" s="815"/>
      <c r="CI84" s="1016"/>
      <c r="CJ84" s="877"/>
      <c r="CK84" s="876">
        <v>0</v>
      </c>
      <c r="CL84" s="877">
        <v>0</v>
      </c>
      <c r="CM84" s="876">
        <v>0</v>
      </c>
      <c r="CN84" s="877">
        <v>0</v>
      </c>
      <c r="CO84" s="876">
        <v>0</v>
      </c>
      <c r="CP84" s="877">
        <v>0</v>
      </c>
      <c r="CQ84" s="876">
        <v>0</v>
      </c>
      <c r="CR84" s="877">
        <v>0</v>
      </c>
      <c r="CS84" s="876">
        <v>0</v>
      </c>
      <c r="CT84" s="877">
        <v>0</v>
      </c>
      <c r="CU84" s="876">
        <v>0</v>
      </c>
      <c r="CV84" s="877">
        <v>0</v>
      </c>
      <c r="CW84" s="876">
        <v>0</v>
      </c>
      <c r="CX84" s="877">
        <v>0</v>
      </c>
      <c r="CY84" s="876">
        <v>0</v>
      </c>
      <c r="CZ84" s="877">
        <v>0</v>
      </c>
      <c r="DA84" s="876">
        <v>0</v>
      </c>
      <c r="DB84" s="877">
        <v>0</v>
      </c>
      <c r="DC84" s="876">
        <v>0</v>
      </c>
      <c r="DD84" s="877">
        <v>0</v>
      </c>
      <c r="DE84" s="876">
        <v>0</v>
      </c>
      <c r="DF84" s="877">
        <v>0</v>
      </c>
      <c r="DG84" s="876">
        <v>0</v>
      </c>
      <c r="DH84" s="877">
        <v>0</v>
      </c>
      <c r="DI84" s="876">
        <v>0</v>
      </c>
      <c r="DJ84" s="877">
        <v>0</v>
      </c>
      <c r="DK84" s="876">
        <v>0</v>
      </c>
      <c r="DL84" s="877">
        <v>0</v>
      </c>
      <c r="DM84" s="876">
        <v>0</v>
      </c>
      <c r="DN84" s="877">
        <v>0</v>
      </c>
      <c r="DO84" s="876">
        <v>0</v>
      </c>
      <c r="DP84" s="877">
        <v>0</v>
      </c>
      <c r="DQ84" s="876">
        <v>0</v>
      </c>
      <c r="DR84" s="1017">
        <v>0</v>
      </c>
      <c r="DS84" s="815"/>
      <c r="DT84" s="1011"/>
      <c r="DU84" s="815"/>
      <c r="DV84" s="1016"/>
      <c r="DW84" s="877"/>
      <c r="DX84" s="876">
        <v>0</v>
      </c>
      <c r="DY84" s="877">
        <v>0</v>
      </c>
      <c r="DZ84" s="876">
        <v>0</v>
      </c>
      <c r="EA84" s="877">
        <v>0</v>
      </c>
      <c r="EB84" s="876">
        <v>0</v>
      </c>
      <c r="EC84" s="877">
        <v>0</v>
      </c>
      <c r="ED84" s="876">
        <v>0</v>
      </c>
      <c r="EE84" s="877">
        <v>0</v>
      </c>
      <c r="EF84" s="876">
        <v>0</v>
      </c>
      <c r="EG84" s="877">
        <v>0</v>
      </c>
      <c r="EH84" s="876">
        <v>0</v>
      </c>
      <c r="EI84" s="877">
        <v>0</v>
      </c>
      <c r="EJ84" s="876">
        <v>0</v>
      </c>
      <c r="EK84" s="877">
        <v>0</v>
      </c>
      <c r="EL84" s="876">
        <v>0</v>
      </c>
      <c r="EM84" s="877">
        <v>0</v>
      </c>
      <c r="EN84" s="876">
        <v>0</v>
      </c>
      <c r="EO84" s="877">
        <v>0</v>
      </c>
      <c r="EP84" s="876">
        <v>0</v>
      </c>
      <c r="EQ84" s="877">
        <v>0</v>
      </c>
      <c r="ER84" s="876">
        <v>0</v>
      </c>
      <c r="ES84" s="877">
        <v>0</v>
      </c>
      <c r="ET84" s="876">
        <v>0</v>
      </c>
      <c r="EU84" s="877">
        <v>0</v>
      </c>
      <c r="EV84" s="876">
        <v>0</v>
      </c>
      <c r="EW84" s="877">
        <v>0</v>
      </c>
      <c r="EX84" s="876">
        <v>0</v>
      </c>
      <c r="EY84" s="877">
        <v>0</v>
      </c>
      <c r="EZ84" s="876">
        <v>0</v>
      </c>
      <c r="FA84" s="877">
        <v>0</v>
      </c>
      <c r="FB84" s="876">
        <v>0</v>
      </c>
      <c r="FC84" s="877">
        <v>0</v>
      </c>
      <c r="FD84" s="876">
        <v>0</v>
      </c>
      <c r="FE84" s="1017">
        <v>0</v>
      </c>
      <c r="FF84" s="815"/>
      <c r="FG84" s="1012"/>
      <c r="FH84" s="815"/>
      <c r="FI84" s="1013"/>
      <c r="FK84" s="1018" t="b">
        <v>1</v>
      </c>
    </row>
    <row r="85" spans="1:167" outlineLevel="1">
      <c r="A85" s="813" t="str">
        <f t="shared" si="1"/>
        <v>78Process and Systems Upgrades Initiatives - Energy Manager Initiative</v>
      </c>
      <c r="C85" s="842">
        <v>78</v>
      </c>
      <c r="D85" s="1036" t="s">
        <v>106</v>
      </c>
      <c r="E85" s="1036">
        <v>2015</v>
      </c>
      <c r="G85" s="1020">
        <v>29016</v>
      </c>
      <c r="H85" s="865">
        <v>29016</v>
      </c>
      <c r="I85" s="864">
        <v>29016</v>
      </c>
      <c r="J85" s="865">
        <v>29016</v>
      </c>
      <c r="K85" s="864">
        <v>29016</v>
      </c>
      <c r="L85" s="865">
        <v>29016</v>
      </c>
      <c r="M85" s="864">
        <v>29016</v>
      </c>
      <c r="N85" s="865">
        <v>29016</v>
      </c>
      <c r="O85" s="864">
        <v>29016</v>
      </c>
      <c r="P85" s="865">
        <v>29016</v>
      </c>
      <c r="Q85" s="864">
        <v>0</v>
      </c>
      <c r="R85" s="865">
        <v>0</v>
      </c>
      <c r="S85" s="864">
        <v>0</v>
      </c>
      <c r="T85" s="865">
        <v>0</v>
      </c>
      <c r="U85" s="864">
        <v>0</v>
      </c>
      <c r="V85" s="865">
        <v>0</v>
      </c>
      <c r="W85" s="864">
        <v>0</v>
      </c>
      <c r="X85" s="865">
        <v>0</v>
      </c>
      <c r="Y85" s="864">
        <v>0</v>
      </c>
      <c r="Z85" s="865">
        <v>0</v>
      </c>
      <c r="AA85" s="864">
        <v>0</v>
      </c>
      <c r="AB85" s="865">
        <v>0</v>
      </c>
      <c r="AC85" s="864">
        <v>0</v>
      </c>
      <c r="AD85" s="865">
        <v>0</v>
      </c>
      <c r="AE85" s="864">
        <v>0</v>
      </c>
      <c r="AF85" s="865">
        <v>0</v>
      </c>
      <c r="AG85" s="864">
        <v>0</v>
      </c>
      <c r="AH85" s="865">
        <v>0</v>
      </c>
      <c r="AI85" s="864">
        <v>0</v>
      </c>
      <c r="AJ85" s="865">
        <v>0</v>
      </c>
      <c r="AK85" s="864">
        <v>0</v>
      </c>
      <c r="AL85" s="865">
        <v>0</v>
      </c>
      <c r="AM85" s="864">
        <v>0</v>
      </c>
      <c r="AN85" s="865">
        <v>0</v>
      </c>
      <c r="AO85" s="864">
        <v>0</v>
      </c>
      <c r="AP85" s="1021">
        <v>0</v>
      </c>
      <c r="AQ85" s="815"/>
      <c r="AR85" s="998"/>
      <c r="AS85" s="815"/>
      <c r="AT85" s="1020">
        <v>7</v>
      </c>
      <c r="AU85" s="865">
        <v>7</v>
      </c>
      <c r="AV85" s="864">
        <v>7</v>
      </c>
      <c r="AW85" s="865">
        <v>7</v>
      </c>
      <c r="AX85" s="864">
        <v>7</v>
      </c>
      <c r="AY85" s="865">
        <v>7</v>
      </c>
      <c r="AZ85" s="864">
        <v>7</v>
      </c>
      <c r="BA85" s="865">
        <v>7</v>
      </c>
      <c r="BB85" s="864">
        <v>7</v>
      </c>
      <c r="BC85" s="865">
        <v>7</v>
      </c>
      <c r="BD85" s="864">
        <v>0</v>
      </c>
      <c r="BE85" s="865">
        <v>0</v>
      </c>
      <c r="BF85" s="864">
        <v>0</v>
      </c>
      <c r="BG85" s="865">
        <v>0</v>
      </c>
      <c r="BH85" s="864">
        <v>0</v>
      </c>
      <c r="BI85" s="865">
        <v>0</v>
      </c>
      <c r="BJ85" s="864">
        <v>0</v>
      </c>
      <c r="BK85" s="865">
        <v>0</v>
      </c>
      <c r="BL85" s="864">
        <v>0</v>
      </c>
      <c r="BM85" s="865">
        <v>0</v>
      </c>
      <c r="BN85" s="864">
        <v>0</v>
      </c>
      <c r="BO85" s="865">
        <v>0</v>
      </c>
      <c r="BP85" s="864">
        <v>0</v>
      </c>
      <c r="BQ85" s="865">
        <v>0</v>
      </c>
      <c r="BR85" s="864">
        <v>0</v>
      </c>
      <c r="BS85" s="865">
        <v>0</v>
      </c>
      <c r="BT85" s="864">
        <v>0</v>
      </c>
      <c r="BU85" s="865">
        <v>0</v>
      </c>
      <c r="BV85" s="864">
        <v>0</v>
      </c>
      <c r="BW85" s="865">
        <v>0</v>
      </c>
      <c r="BX85" s="864">
        <v>0</v>
      </c>
      <c r="BY85" s="865">
        <v>0</v>
      </c>
      <c r="BZ85" s="864">
        <v>0</v>
      </c>
      <c r="CA85" s="865">
        <v>0</v>
      </c>
      <c r="CB85" s="864">
        <v>0</v>
      </c>
      <c r="CC85" s="1021">
        <v>0</v>
      </c>
      <c r="CD85" s="815"/>
      <c r="CE85" s="1009"/>
      <c r="CF85" s="815"/>
      <c r="CG85" s="1010"/>
      <c r="CH85" s="815"/>
      <c r="CI85" s="1020"/>
      <c r="CJ85" s="865"/>
      <c r="CK85" s="864">
        <v>21762</v>
      </c>
      <c r="CL85" s="865">
        <v>21762</v>
      </c>
      <c r="CM85" s="864">
        <v>21762</v>
      </c>
      <c r="CN85" s="865">
        <v>21762</v>
      </c>
      <c r="CO85" s="864">
        <v>21762</v>
      </c>
      <c r="CP85" s="865">
        <v>21762</v>
      </c>
      <c r="CQ85" s="864">
        <v>21762</v>
      </c>
      <c r="CR85" s="865">
        <v>21762</v>
      </c>
      <c r="CS85" s="864">
        <v>0</v>
      </c>
      <c r="CT85" s="865">
        <v>0</v>
      </c>
      <c r="CU85" s="864">
        <v>0</v>
      </c>
      <c r="CV85" s="865">
        <v>0</v>
      </c>
      <c r="CW85" s="864">
        <v>0</v>
      </c>
      <c r="CX85" s="865">
        <v>0</v>
      </c>
      <c r="CY85" s="864">
        <v>0</v>
      </c>
      <c r="CZ85" s="865">
        <v>0</v>
      </c>
      <c r="DA85" s="864">
        <v>0</v>
      </c>
      <c r="DB85" s="865">
        <v>0</v>
      </c>
      <c r="DC85" s="864">
        <v>0</v>
      </c>
      <c r="DD85" s="865">
        <v>0</v>
      </c>
      <c r="DE85" s="864">
        <v>0</v>
      </c>
      <c r="DF85" s="865">
        <v>0</v>
      </c>
      <c r="DG85" s="864">
        <v>0</v>
      </c>
      <c r="DH85" s="865">
        <v>0</v>
      </c>
      <c r="DI85" s="864">
        <v>0</v>
      </c>
      <c r="DJ85" s="865">
        <v>0</v>
      </c>
      <c r="DK85" s="864">
        <v>0</v>
      </c>
      <c r="DL85" s="865">
        <v>0</v>
      </c>
      <c r="DM85" s="864">
        <v>0</v>
      </c>
      <c r="DN85" s="865">
        <v>0</v>
      </c>
      <c r="DO85" s="864">
        <v>0</v>
      </c>
      <c r="DP85" s="865">
        <v>0</v>
      </c>
      <c r="DQ85" s="864">
        <v>0</v>
      </c>
      <c r="DR85" s="1021">
        <v>0</v>
      </c>
      <c r="DS85" s="815"/>
      <c r="DT85" s="1011"/>
      <c r="DU85" s="815"/>
      <c r="DV85" s="1020"/>
      <c r="DW85" s="865"/>
      <c r="DX85" s="864">
        <v>6</v>
      </c>
      <c r="DY85" s="865">
        <v>6</v>
      </c>
      <c r="DZ85" s="864">
        <v>6</v>
      </c>
      <c r="EA85" s="865">
        <v>6</v>
      </c>
      <c r="EB85" s="864">
        <v>6</v>
      </c>
      <c r="EC85" s="865">
        <v>6</v>
      </c>
      <c r="ED85" s="864">
        <v>6</v>
      </c>
      <c r="EE85" s="865">
        <v>6</v>
      </c>
      <c r="EF85" s="864">
        <v>0</v>
      </c>
      <c r="EG85" s="865">
        <v>0</v>
      </c>
      <c r="EH85" s="864">
        <v>0</v>
      </c>
      <c r="EI85" s="865">
        <v>0</v>
      </c>
      <c r="EJ85" s="864">
        <v>0</v>
      </c>
      <c r="EK85" s="865">
        <v>0</v>
      </c>
      <c r="EL85" s="864">
        <v>0</v>
      </c>
      <c r="EM85" s="865">
        <v>0</v>
      </c>
      <c r="EN85" s="864">
        <v>0</v>
      </c>
      <c r="EO85" s="865">
        <v>0</v>
      </c>
      <c r="EP85" s="864">
        <v>0</v>
      </c>
      <c r="EQ85" s="865">
        <v>0</v>
      </c>
      <c r="ER85" s="864">
        <v>0</v>
      </c>
      <c r="ES85" s="865">
        <v>0</v>
      </c>
      <c r="ET85" s="864">
        <v>0</v>
      </c>
      <c r="EU85" s="865">
        <v>0</v>
      </c>
      <c r="EV85" s="864">
        <v>0</v>
      </c>
      <c r="EW85" s="865">
        <v>0</v>
      </c>
      <c r="EX85" s="864">
        <v>0</v>
      </c>
      <c r="EY85" s="865">
        <v>0</v>
      </c>
      <c r="EZ85" s="864">
        <v>0</v>
      </c>
      <c r="FA85" s="865">
        <v>0</v>
      </c>
      <c r="FB85" s="864">
        <v>0</v>
      </c>
      <c r="FC85" s="865">
        <v>0</v>
      </c>
      <c r="FD85" s="864">
        <v>0</v>
      </c>
      <c r="FE85" s="1021">
        <v>0</v>
      </c>
      <c r="FF85" s="815"/>
      <c r="FG85" s="1012"/>
      <c r="FH85" s="815"/>
      <c r="FI85" s="1013"/>
      <c r="FK85" s="1022" t="b">
        <v>0</v>
      </c>
    </row>
    <row r="86" spans="1:167" outlineLevel="1">
      <c r="A86" s="813" t="str">
        <f t="shared" si="1"/>
        <v>79Process and Systems Upgrades Initiatives - Monitoring and Targeting Initiative</v>
      </c>
      <c r="C86" s="907">
        <v>79</v>
      </c>
      <c r="D86" s="1044" t="s">
        <v>105</v>
      </c>
      <c r="E86" s="1044">
        <v>2015</v>
      </c>
      <c r="G86" s="1028">
        <v>0</v>
      </c>
      <c r="H86" s="912">
        <v>0</v>
      </c>
      <c r="I86" s="911">
        <v>0</v>
      </c>
      <c r="J86" s="912">
        <v>0</v>
      </c>
      <c r="K86" s="911">
        <v>0</v>
      </c>
      <c r="L86" s="912">
        <v>0</v>
      </c>
      <c r="M86" s="911">
        <v>0</v>
      </c>
      <c r="N86" s="912">
        <v>0</v>
      </c>
      <c r="O86" s="911">
        <v>0</v>
      </c>
      <c r="P86" s="912">
        <v>0</v>
      </c>
      <c r="Q86" s="911">
        <v>0</v>
      </c>
      <c r="R86" s="912">
        <v>0</v>
      </c>
      <c r="S86" s="911">
        <v>0</v>
      </c>
      <c r="T86" s="912">
        <v>0</v>
      </c>
      <c r="U86" s="911">
        <v>0</v>
      </c>
      <c r="V86" s="912">
        <v>0</v>
      </c>
      <c r="W86" s="911">
        <v>0</v>
      </c>
      <c r="X86" s="912">
        <v>0</v>
      </c>
      <c r="Y86" s="911">
        <v>0</v>
      </c>
      <c r="Z86" s="912">
        <v>0</v>
      </c>
      <c r="AA86" s="911">
        <v>0</v>
      </c>
      <c r="AB86" s="912">
        <v>0</v>
      </c>
      <c r="AC86" s="911">
        <v>0</v>
      </c>
      <c r="AD86" s="912">
        <v>0</v>
      </c>
      <c r="AE86" s="911">
        <v>0</v>
      </c>
      <c r="AF86" s="912">
        <v>0</v>
      </c>
      <c r="AG86" s="911">
        <v>0</v>
      </c>
      <c r="AH86" s="912">
        <v>0</v>
      </c>
      <c r="AI86" s="911">
        <v>0</v>
      </c>
      <c r="AJ86" s="912">
        <v>0</v>
      </c>
      <c r="AK86" s="911">
        <v>0</v>
      </c>
      <c r="AL86" s="912">
        <v>0</v>
      </c>
      <c r="AM86" s="911">
        <v>0</v>
      </c>
      <c r="AN86" s="912">
        <v>0</v>
      </c>
      <c r="AO86" s="911">
        <v>0</v>
      </c>
      <c r="AP86" s="1029">
        <v>0</v>
      </c>
      <c r="AQ86" s="815"/>
      <c r="AR86" s="998"/>
      <c r="AS86" s="815"/>
      <c r="AT86" s="1028">
        <v>0</v>
      </c>
      <c r="AU86" s="912">
        <v>0</v>
      </c>
      <c r="AV86" s="911">
        <v>0</v>
      </c>
      <c r="AW86" s="912">
        <v>0</v>
      </c>
      <c r="AX86" s="911">
        <v>0</v>
      </c>
      <c r="AY86" s="912">
        <v>0</v>
      </c>
      <c r="AZ86" s="911">
        <v>0</v>
      </c>
      <c r="BA86" s="912">
        <v>0</v>
      </c>
      <c r="BB86" s="911">
        <v>0</v>
      </c>
      <c r="BC86" s="912">
        <v>0</v>
      </c>
      <c r="BD86" s="911">
        <v>0</v>
      </c>
      <c r="BE86" s="912">
        <v>0</v>
      </c>
      <c r="BF86" s="911">
        <v>0</v>
      </c>
      <c r="BG86" s="912">
        <v>0</v>
      </c>
      <c r="BH86" s="911">
        <v>0</v>
      </c>
      <c r="BI86" s="912">
        <v>0</v>
      </c>
      <c r="BJ86" s="911">
        <v>0</v>
      </c>
      <c r="BK86" s="912">
        <v>0</v>
      </c>
      <c r="BL86" s="911">
        <v>0</v>
      </c>
      <c r="BM86" s="912">
        <v>0</v>
      </c>
      <c r="BN86" s="911">
        <v>0</v>
      </c>
      <c r="BO86" s="912">
        <v>0</v>
      </c>
      <c r="BP86" s="911">
        <v>0</v>
      </c>
      <c r="BQ86" s="912">
        <v>0</v>
      </c>
      <c r="BR86" s="911">
        <v>0</v>
      </c>
      <c r="BS86" s="912">
        <v>0</v>
      </c>
      <c r="BT86" s="911">
        <v>0</v>
      </c>
      <c r="BU86" s="912">
        <v>0</v>
      </c>
      <c r="BV86" s="911">
        <v>0</v>
      </c>
      <c r="BW86" s="912">
        <v>0</v>
      </c>
      <c r="BX86" s="911">
        <v>0</v>
      </c>
      <c r="BY86" s="912">
        <v>0</v>
      </c>
      <c r="BZ86" s="911">
        <v>0</v>
      </c>
      <c r="CA86" s="912">
        <v>0</v>
      </c>
      <c r="CB86" s="911">
        <v>0</v>
      </c>
      <c r="CC86" s="1029">
        <v>0</v>
      </c>
      <c r="CD86" s="815"/>
      <c r="CE86" s="1009"/>
      <c r="CF86" s="815"/>
      <c r="CG86" s="1010"/>
      <c r="CH86" s="815"/>
      <c r="CI86" s="1028"/>
      <c r="CJ86" s="912"/>
      <c r="CK86" s="911">
        <v>0</v>
      </c>
      <c r="CL86" s="912">
        <v>0</v>
      </c>
      <c r="CM86" s="911">
        <v>0</v>
      </c>
      <c r="CN86" s="912">
        <v>0</v>
      </c>
      <c r="CO86" s="911">
        <v>0</v>
      </c>
      <c r="CP86" s="912">
        <v>0</v>
      </c>
      <c r="CQ86" s="911">
        <v>0</v>
      </c>
      <c r="CR86" s="912">
        <v>0</v>
      </c>
      <c r="CS86" s="911">
        <v>0</v>
      </c>
      <c r="CT86" s="912">
        <v>0</v>
      </c>
      <c r="CU86" s="911">
        <v>0</v>
      </c>
      <c r="CV86" s="912">
        <v>0</v>
      </c>
      <c r="CW86" s="911">
        <v>0</v>
      </c>
      <c r="CX86" s="912">
        <v>0</v>
      </c>
      <c r="CY86" s="911">
        <v>0</v>
      </c>
      <c r="CZ86" s="912">
        <v>0</v>
      </c>
      <c r="DA86" s="911">
        <v>0</v>
      </c>
      <c r="DB86" s="912">
        <v>0</v>
      </c>
      <c r="DC86" s="911">
        <v>0</v>
      </c>
      <c r="DD86" s="912">
        <v>0</v>
      </c>
      <c r="DE86" s="911">
        <v>0</v>
      </c>
      <c r="DF86" s="912">
        <v>0</v>
      </c>
      <c r="DG86" s="911">
        <v>0</v>
      </c>
      <c r="DH86" s="912">
        <v>0</v>
      </c>
      <c r="DI86" s="911">
        <v>0</v>
      </c>
      <c r="DJ86" s="912">
        <v>0</v>
      </c>
      <c r="DK86" s="911">
        <v>0</v>
      </c>
      <c r="DL86" s="912">
        <v>0</v>
      </c>
      <c r="DM86" s="911">
        <v>0</v>
      </c>
      <c r="DN86" s="912">
        <v>0</v>
      </c>
      <c r="DO86" s="911">
        <v>0</v>
      </c>
      <c r="DP86" s="912">
        <v>0</v>
      </c>
      <c r="DQ86" s="911">
        <v>0</v>
      </c>
      <c r="DR86" s="1029">
        <v>0</v>
      </c>
      <c r="DS86" s="815"/>
      <c r="DT86" s="1011"/>
      <c r="DU86" s="815"/>
      <c r="DV86" s="1028"/>
      <c r="DW86" s="912"/>
      <c r="DX86" s="911">
        <v>0</v>
      </c>
      <c r="DY86" s="912">
        <v>0</v>
      </c>
      <c r="DZ86" s="911">
        <v>0</v>
      </c>
      <c r="EA86" s="912">
        <v>0</v>
      </c>
      <c r="EB86" s="911">
        <v>0</v>
      </c>
      <c r="EC86" s="912">
        <v>0</v>
      </c>
      <c r="ED86" s="911">
        <v>0</v>
      </c>
      <c r="EE86" s="912">
        <v>0</v>
      </c>
      <c r="EF86" s="911">
        <v>0</v>
      </c>
      <c r="EG86" s="912">
        <v>0</v>
      </c>
      <c r="EH86" s="911">
        <v>0</v>
      </c>
      <c r="EI86" s="912">
        <v>0</v>
      </c>
      <c r="EJ86" s="911">
        <v>0</v>
      </c>
      <c r="EK86" s="912">
        <v>0</v>
      </c>
      <c r="EL86" s="911">
        <v>0</v>
      </c>
      <c r="EM86" s="912">
        <v>0</v>
      </c>
      <c r="EN86" s="911">
        <v>0</v>
      </c>
      <c r="EO86" s="912">
        <v>0</v>
      </c>
      <c r="EP86" s="911">
        <v>0</v>
      </c>
      <c r="EQ86" s="912">
        <v>0</v>
      </c>
      <c r="ER86" s="911">
        <v>0</v>
      </c>
      <c r="ES86" s="912">
        <v>0</v>
      </c>
      <c r="ET86" s="911">
        <v>0</v>
      </c>
      <c r="EU86" s="912">
        <v>0</v>
      </c>
      <c r="EV86" s="911">
        <v>0</v>
      </c>
      <c r="EW86" s="912">
        <v>0</v>
      </c>
      <c r="EX86" s="911">
        <v>0</v>
      </c>
      <c r="EY86" s="912">
        <v>0</v>
      </c>
      <c r="EZ86" s="911">
        <v>0</v>
      </c>
      <c r="FA86" s="912">
        <v>0</v>
      </c>
      <c r="FB86" s="911">
        <v>0</v>
      </c>
      <c r="FC86" s="912">
        <v>0</v>
      </c>
      <c r="FD86" s="911">
        <v>0</v>
      </c>
      <c r="FE86" s="1029">
        <v>0</v>
      </c>
      <c r="FF86" s="815"/>
      <c r="FG86" s="1012"/>
      <c r="FH86" s="815"/>
      <c r="FI86" s="1013"/>
      <c r="FK86" s="1030" t="b">
        <v>1</v>
      </c>
    </row>
    <row r="87" spans="1:167" outlineLevel="1">
      <c r="A87" s="813" t="str">
        <f t="shared" si="1"/>
        <v>80Low Income Initiative</v>
      </c>
      <c r="C87" s="1045">
        <v>80</v>
      </c>
      <c r="D87" s="1046" t="s">
        <v>108</v>
      </c>
      <c r="E87" s="1046">
        <v>2015</v>
      </c>
      <c r="G87" s="1047">
        <v>112115</v>
      </c>
      <c r="H87" s="1048">
        <v>88861</v>
      </c>
      <c r="I87" s="1049">
        <v>85116</v>
      </c>
      <c r="J87" s="1048">
        <v>81371</v>
      </c>
      <c r="K87" s="1049">
        <v>80881</v>
      </c>
      <c r="L87" s="1048">
        <v>80881</v>
      </c>
      <c r="M87" s="1049">
        <v>79725</v>
      </c>
      <c r="N87" s="1048">
        <v>79525</v>
      </c>
      <c r="O87" s="1049">
        <v>43881</v>
      </c>
      <c r="P87" s="1048">
        <v>43603</v>
      </c>
      <c r="Q87" s="1049">
        <v>35478</v>
      </c>
      <c r="R87" s="1048">
        <v>35478</v>
      </c>
      <c r="S87" s="1049">
        <v>34673</v>
      </c>
      <c r="T87" s="1048">
        <v>34673</v>
      </c>
      <c r="U87" s="1049">
        <v>6298</v>
      </c>
      <c r="V87" s="1048">
        <v>4762</v>
      </c>
      <c r="W87" s="1049">
        <v>4762</v>
      </c>
      <c r="X87" s="1048">
        <v>4762</v>
      </c>
      <c r="Y87" s="1049">
        <v>4762</v>
      </c>
      <c r="Z87" s="1048">
        <v>4762</v>
      </c>
      <c r="AA87" s="1049">
        <v>4762</v>
      </c>
      <c r="AB87" s="1048">
        <v>0</v>
      </c>
      <c r="AC87" s="1049">
        <v>0</v>
      </c>
      <c r="AD87" s="1048">
        <v>0</v>
      </c>
      <c r="AE87" s="1049">
        <v>0</v>
      </c>
      <c r="AF87" s="1048">
        <v>0</v>
      </c>
      <c r="AG87" s="1049">
        <v>0</v>
      </c>
      <c r="AH87" s="1048">
        <v>0</v>
      </c>
      <c r="AI87" s="1049">
        <v>0</v>
      </c>
      <c r="AJ87" s="1048">
        <v>0</v>
      </c>
      <c r="AK87" s="1049">
        <v>0</v>
      </c>
      <c r="AL87" s="1048">
        <v>0</v>
      </c>
      <c r="AM87" s="1049">
        <v>0</v>
      </c>
      <c r="AN87" s="1048">
        <v>0</v>
      </c>
      <c r="AO87" s="1049">
        <v>0</v>
      </c>
      <c r="AP87" s="1050">
        <v>0</v>
      </c>
      <c r="AQ87" s="815"/>
      <c r="AR87" s="998"/>
      <c r="AS87" s="815"/>
      <c r="AT87" s="1047">
        <v>10</v>
      </c>
      <c r="AU87" s="1048">
        <v>8</v>
      </c>
      <c r="AV87" s="1049">
        <v>8</v>
      </c>
      <c r="AW87" s="1048">
        <v>8</v>
      </c>
      <c r="AX87" s="1049">
        <v>8</v>
      </c>
      <c r="AY87" s="1048">
        <v>8</v>
      </c>
      <c r="AZ87" s="1049">
        <v>8</v>
      </c>
      <c r="BA87" s="1048">
        <v>8</v>
      </c>
      <c r="BB87" s="1049">
        <v>6</v>
      </c>
      <c r="BC87" s="1048">
        <v>6</v>
      </c>
      <c r="BD87" s="1049">
        <v>5</v>
      </c>
      <c r="BE87" s="1048">
        <v>5</v>
      </c>
      <c r="BF87" s="1049">
        <v>4</v>
      </c>
      <c r="BG87" s="1048">
        <v>4</v>
      </c>
      <c r="BH87" s="1049">
        <v>1</v>
      </c>
      <c r="BI87" s="1048">
        <v>1</v>
      </c>
      <c r="BJ87" s="1049">
        <v>1</v>
      </c>
      <c r="BK87" s="1048">
        <v>1</v>
      </c>
      <c r="BL87" s="1049">
        <v>1</v>
      </c>
      <c r="BM87" s="1048">
        <v>1</v>
      </c>
      <c r="BN87" s="1049">
        <v>1</v>
      </c>
      <c r="BO87" s="1048">
        <v>0</v>
      </c>
      <c r="BP87" s="1049">
        <v>0</v>
      </c>
      <c r="BQ87" s="1048">
        <v>0</v>
      </c>
      <c r="BR87" s="1049">
        <v>0</v>
      </c>
      <c r="BS87" s="1048">
        <v>0</v>
      </c>
      <c r="BT87" s="1049">
        <v>0</v>
      </c>
      <c r="BU87" s="1048">
        <v>0</v>
      </c>
      <c r="BV87" s="1049">
        <v>0</v>
      </c>
      <c r="BW87" s="1048">
        <v>0</v>
      </c>
      <c r="BX87" s="1049">
        <v>0</v>
      </c>
      <c r="BY87" s="1048">
        <v>0</v>
      </c>
      <c r="BZ87" s="1049">
        <v>0</v>
      </c>
      <c r="CA87" s="1048">
        <v>0</v>
      </c>
      <c r="CB87" s="1049">
        <v>0</v>
      </c>
      <c r="CC87" s="1050">
        <v>0</v>
      </c>
      <c r="CD87" s="815"/>
      <c r="CE87" s="1009"/>
      <c r="CF87" s="815"/>
      <c r="CG87" s="1010"/>
      <c r="CH87" s="815"/>
      <c r="CI87" s="1047"/>
      <c r="CJ87" s="1048"/>
      <c r="CK87" s="1049">
        <v>85116</v>
      </c>
      <c r="CL87" s="1048">
        <v>81371</v>
      </c>
      <c r="CM87" s="1049">
        <v>80881</v>
      </c>
      <c r="CN87" s="1048">
        <v>80881</v>
      </c>
      <c r="CO87" s="1049">
        <v>79725</v>
      </c>
      <c r="CP87" s="1048">
        <v>79525</v>
      </c>
      <c r="CQ87" s="1049">
        <v>43881</v>
      </c>
      <c r="CR87" s="1048">
        <v>43603</v>
      </c>
      <c r="CS87" s="1049">
        <v>35478</v>
      </c>
      <c r="CT87" s="1048">
        <v>35478</v>
      </c>
      <c r="CU87" s="1049">
        <v>34673</v>
      </c>
      <c r="CV87" s="1048">
        <v>34673</v>
      </c>
      <c r="CW87" s="1049">
        <v>6298</v>
      </c>
      <c r="CX87" s="1048">
        <v>4762</v>
      </c>
      <c r="CY87" s="1049">
        <v>4762</v>
      </c>
      <c r="CZ87" s="1048">
        <v>4762</v>
      </c>
      <c r="DA87" s="1049">
        <v>4762</v>
      </c>
      <c r="DB87" s="1048">
        <v>4762</v>
      </c>
      <c r="DC87" s="1049">
        <v>4762</v>
      </c>
      <c r="DD87" s="1048">
        <v>0</v>
      </c>
      <c r="DE87" s="1049">
        <v>0</v>
      </c>
      <c r="DF87" s="1048">
        <v>0</v>
      </c>
      <c r="DG87" s="1049">
        <v>0</v>
      </c>
      <c r="DH87" s="1048">
        <v>0</v>
      </c>
      <c r="DI87" s="1049">
        <v>0</v>
      </c>
      <c r="DJ87" s="1048">
        <v>0</v>
      </c>
      <c r="DK87" s="1049">
        <v>0</v>
      </c>
      <c r="DL87" s="1048">
        <v>0</v>
      </c>
      <c r="DM87" s="1049">
        <v>0</v>
      </c>
      <c r="DN87" s="1048">
        <v>0</v>
      </c>
      <c r="DO87" s="1049">
        <v>0</v>
      </c>
      <c r="DP87" s="1048">
        <v>0</v>
      </c>
      <c r="DQ87" s="1049">
        <v>0</v>
      </c>
      <c r="DR87" s="1050">
        <v>0</v>
      </c>
      <c r="DS87" s="815"/>
      <c r="DT87" s="1011"/>
      <c r="DU87" s="815"/>
      <c r="DV87" s="1047"/>
      <c r="DW87" s="1048"/>
      <c r="DX87" s="1049">
        <v>8</v>
      </c>
      <c r="DY87" s="1048">
        <v>8</v>
      </c>
      <c r="DZ87" s="1049">
        <v>8</v>
      </c>
      <c r="EA87" s="1048">
        <v>8</v>
      </c>
      <c r="EB87" s="1049">
        <v>8</v>
      </c>
      <c r="EC87" s="1048">
        <v>8</v>
      </c>
      <c r="ED87" s="1049">
        <v>6</v>
      </c>
      <c r="EE87" s="1048">
        <v>6</v>
      </c>
      <c r="EF87" s="1049">
        <v>5</v>
      </c>
      <c r="EG87" s="1048">
        <v>5</v>
      </c>
      <c r="EH87" s="1049">
        <v>4</v>
      </c>
      <c r="EI87" s="1048">
        <v>4</v>
      </c>
      <c r="EJ87" s="1049">
        <v>1</v>
      </c>
      <c r="EK87" s="1048">
        <v>1</v>
      </c>
      <c r="EL87" s="1049">
        <v>1</v>
      </c>
      <c r="EM87" s="1048">
        <v>1</v>
      </c>
      <c r="EN87" s="1049">
        <v>1</v>
      </c>
      <c r="EO87" s="1048">
        <v>1</v>
      </c>
      <c r="EP87" s="1049">
        <v>1</v>
      </c>
      <c r="EQ87" s="1048">
        <v>0</v>
      </c>
      <c r="ER87" s="1049">
        <v>0</v>
      </c>
      <c r="ES87" s="1048">
        <v>0</v>
      </c>
      <c r="ET87" s="1049">
        <v>0</v>
      </c>
      <c r="EU87" s="1048">
        <v>0</v>
      </c>
      <c r="EV87" s="1049">
        <v>0</v>
      </c>
      <c r="EW87" s="1048">
        <v>0</v>
      </c>
      <c r="EX87" s="1049">
        <v>0</v>
      </c>
      <c r="EY87" s="1048">
        <v>0</v>
      </c>
      <c r="EZ87" s="1049">
        <v>0</v>
      </c>
      <c r="FA87" s="1048">
        <v>0</v>
      </c>
      <c r="FB87" s="1049">
        <v>0</v>
      </c>
      <c r="FC87" s="1048">
        <v>0</v>
      </c>
      <c r="FD87" s="1049">
        <v>0</v>
      </c>
      <c r="FE87" s="1050">
        <v>0</v>
      </c>
      <c r="FF87" s="815"/>
      <c r="FG87" s="1012"/>
      <c r="FH87" s="815"/>
      <c r="FI87" s="1013"/>
      <c r="FK87" s="1051" t="b">
        <v>0</v>
      </c>
    </row>
    <row r="88" spans="1:167" outlineLevel="1">
      <c r="A88" s="813" t="str">
        <f t="shared" si="1"/>
        <v>81Aboriginal Conservation Program</v>
      </c>
      <c r="C88" s="835">
        <v>81</v>
      </c>
      <c r="D88" s="1015" t="s">
        <v>492</v>
      </c>
      <c r="E88" s="1015">
        <v>2015</v>
      </c>
      <c r="G88" s="1016">
        <v>0</v>
      </c>
      <c r="H88" s="877">
        <v>0</v>
      </c>
      <c r="I88" s="876">
        <v>0</v>
      </c>
      <c r="J88" s="877">
        <v>0</v>
      </c>
      <c r="K88" s="876">
        <v>0</v>
      </c>
      <c r="L88" s="877">
        <v>0</v>
      </c>
      <c r="M88" s="876">
        <v>0</v>
      </c>
      <c r="N88" s="877">
        <v>0</v>
      </c>
      <c r="O88" s="876">
        <v>0</v>
      </c>
      <c r="P88" s="877">
        <v>0</v>
      </c>
      <c r="Q88" s="876">
        <v>0</v>
      </c>
      <c r="R88" s="877">
        <v>0</v>
      </c>
      <c r="S88" s="876">
        <v>0</v>
      </c>
      <c r="T88" s="877">
        <v>0</v>
      </c>
      <c r="U88" s="876">
        <v>0</v>
      </c>
      <c r="V88" s="877">
        <v>0</v>
      </c>
      <c r="W88" s="876">
        <v>0</v>
      </c>
      <c r="X88" s="877">
        <v>0</v>
      </c>
      <c r="Y88" s="876">
        <v>0</v>
      </c>
      <c r="Z88" s="877">
        <v>0</v>
      </c>
      <c r="AA88" s="876">
        <v>0</v>
      </c>
      <c r="AB88" s="877">
        <v>0</v>
      </c>
      <c r="AC88" s="876">
        <v>0</v>
      </c>
      <c r="AD88" s="877">
        <v>0</v>
      </c>
      <c r="AE88" s="876">
        <v>0</v>
      </c>
      <c r="AF88" s="877">
        <v>0</v>
      </c>
      <c r="AG88" s="876">
        <v>0</v>
      </c>
      <c r="AH88" s="877">
        <v>0</v>
      </c>
      <c r="AI88" s="876">
        <v>0</v>
      </c>
      <c r="AJ88" s="877">
        <v>0</v>
      </c>
      <c r="AK88" s="876">
        <v>0</v>
      </c>
      <c r="AL88" s="877">
        <v>0</v>
      </c>
      <c r="AM88" s="876">
        <v>0</v>
      </c>
      <c r="AN88" s="877">
        <v>0</v>
      </c>
      <c r="AO88" s="876">
        <v>0</v>
      </c>
      <c r="AP88" s="1017">
        <v>0</v>
      </c>
      <c r="AQ88" s="815"/>
      <c r="AR88" s="998"/>
      <c r="AS88" s="815"/>
      <c r="AT88" s="1016">
        <v>0</v>
      </c>
      <c r="AU88" s="877">
        <v>0</v>
      </c>
      <c r="AV88" s="876">
        <v>0</v>
      </c>
      <c r="AW88" s="877">
        <v>0</v>
      </c>
      <c r="AX88" s="876">
        <v>0</v>
      </c>
      <c r="AY88" s="877">
        <v>0</v>
      </c>
      <c r="AZ88" s="876">
        <v>0</v>
      </c>
      <c r="BA88" s="877">
        <v>0</v>
      </c>
      <c r="BB88" s="876">
        <v>0</v>
      </c>
      <c r="BC88" s="877">
        <v>0</v>
      </c>
      <c r="BD88" s="876">
        <v>0</v>
      </c>
      <c r="BE88" s="877">
        <v>0</v>
      </c>
      <c r="BF88" s="876">
        <v>0</v>
      </c>
      <c r="BG88" s="877">
        <v>0</v>
      </c>
      <c r="BH88" s="876">
        <v>0</v>
      </c>
      <c r="BI88" s="877">
        <v>0</v>
      </c>
      <c r="BJ88" s="876">
        <v>0</v>
      </c>
      <c r="BK88" s="877">
        <v>0</v>
      </c>
      <c r="BL88" s="876">
        <v>0</v>
      </c>
      <c r="BM88" s="877">
        <v>0</v>
      </c>
      <c r="BN88" s="876">
        <v>0</v>
      </c>
      <c r="BO88" s="877">
        <v>0</v>
      </c>
      <c r="BP88" s="876">
        <v>0</v>
      </c>
      <c r="BQ88" s="877">
        <v>0</v>
      </c>
      <c r="BR88" s="876">
        <v>0</v>
      </c>
      <c r="BS88" s="877">
        <v>0</v>
      </c>
      <c r="BT88" s="876">
        <v>0</v>
      </c>
      <c r="BU88" s="877">
        <v>0</v>
      </c>
      <c r="BV88" s="876">
        <v>0</v>
      </c>
      <c r="BW88" s="877">
        <v>0</v>
      </c>
      <c r="BX88" s="876">
        <v>0</v>
      </c>
      <c r="BY88" s="877">
        <v>0</v>
      </c>
      <c r="BZ88" s="876">
        <v>0</v>
      </c>
      <c r="CA88" s="877">
        <v>0</v>
      </c>
      <c r="CB88" s="876">
        <v>0</v>
      </c>
      <c r="CC88" s="1017">
        <v>0</v>
      </c>
      <c r="CD88" s="815"/>
      <c r="CE88" s="1009"/>
      <c r="CF88" s="815"/>
      <c r="CG88" s="1010"/>
      <c r="CH88" s="815"/>
      <c r="CI88" s="1016"/>
      <c r="CJ88" s="877"/>
      <c r="CK88" s="876">
        <v>0</v>
      </c>
      <c r="CL88" s="877">
        <v>0</v>
      </c>
      <c r="CM88" s="876">
        <v>0</v>
      </c>
      <c r="CN88" s="877">
        <v>0</v>
      </c>
      <c r="CO88" s="876">
        <v>0</v>
      </c>
      <c r="CP88" s="877">
        <v>0</v>
      </c>
      <c r="CQ88" s="876">
        <v>0</v>
      </c>
      <c r="CR88" s="877">
        <v>0</v>
      </c>
      <c r="CS88" s="876">
        <v>0</v>
      </c>
      <c r="CT88" s="877">
        <v>0</v>
      </c>
      <c r="CU88" s="876">
        <v>0</v>
      </c>
      <c r="CV88" s="877">
        <v>0</v>
      </c>
      <c r="CW88" s="876">
        <v>0</v>
      </c>
      <c r="CX88" s="877">
        <v>0</v>
      </c>
      <c r="CY88" s="876">
        <v>0</v>
      </c>
      <c r="CZ88" s="877">
        <v>0</v>
      </c>
      <c r="DA88" s="876">
        <v>0</v>
      </c>
      <c r="DB88" s="877">
        <v>0</v>
      </c>
      <c r="DC88" s="876">
        <v>0</v>
      </c>
      <c r="DD88" s="877">
        <v>0</v>
      </c>
      <c r="DE88" s="876">
        <v>0</v>
      </c>
      <c r="DF88" s="877">
        <v>0</v>
      </c>
      <c r="DG88" s="876">
        <v>0</v>
      </c>
      <c r="DH88" s="877">
        <v>0</v>
      </c>
      <c r="DI88" s="876">
        <v>0</v>
      </c>
      <c r="DJ88" s="877">
        <v>0</v>
      </c>
      <c r="DK88" s="876">
        <v>0</v>
      </c>
      <c r="DL88" s="877">
        <v>0</v>
      </c>
      <c r="DM88" s="876">
        <v>0</v>
      </c>
      <c r="DN88" s="877">
        <v>0</v>
      </c>
      <c r="DO88" s="876">
        <v>0</v>
      </c>
      <c r="DP88" s="877">
        <v>0</v>
      </c>
      <c r="DQ88" s="876">
        <v>0</v>
      </c>
      <c r="DR88" s="1017">
        <v>0</v>
      </c>
      <c r="DS88" s="815"/>
      <c r="DT88" s="1011"/>
      <c r="DU88" s="815"/>
      <c r="DV88" s="1016"/>
      <c r="DW88" s="877"/>
      <c r="DX88" s="876">
        <v>0</v>
      </c>
      <c r="DY88" s="877">
        <v>0</v>
      </c>
      <c r="DZ88" s="876">
        <v>0</v>
      </c>
      <c r="EA88" s="877">
        <v>0</v>
      </c>
      <c r="EB88" s="876">
        <v>0</v>
      </c>
      <c r="EC88" s="877">
        <v>0</v>
      </c>
      <c r="ED88" s="876">
        <v>0</v>
      </c>
      <c r="EE88" s="877">
        <v>0</v>
      </c>
      <c r="EF88" s="876">
        <v>0</v>
      </c>
      <c r="EG88" s="877">
        <v>0</v>
      </c>
      <c r="EH88" s="876">
        <v>0</v>
      </c>
      <c r="EI88" s="877">
        <v>0</v>
      </c>
      <c r="EJ88" s="876">
        <v>0</v>
      </c>
      <c r="EK88" s="877">
        <v>0</v>
      </c>
      <c r="EL88" s="876">
        <v>0</v>
      </c>
      <c r="EM88" s="877">
        <v>0</v>
      </c>
      <c r="EN88" s="876">
        <v>0</v>
      </c>
      <c r="EO88" s="877">
        <v>0</v>
      </c>
      <c r="EP88" s="876">
        <v>0</v>
      </c>
      <c r="EQ88" s="877">
        <v>0</v>
      </c>
      <c r="ER88" s="876">
        <v>0</v>
      </c>
      <c r="ES88" s="877">
        <v>0</v>
      </c>
      <c r="ET88" s="876">
        <v>0</v>
      </c>
      <c r="EU88" s="877">
        <v>0</v>
      </c>
      <c r="EV88" s="876">
        <v>0</v>
      </c>
      <c r="EW88" s="877">
        <v>0</v>
      </c>
      <c r="EX88" s="876">
        <v>0</v>
      </c>
      <c r="EY88" s="877">
        <v>0</v>
      </c>
      <c r="EZ88" s="876">
        <v>0</v>
      </c>
      <c r="FA88" s="877">
        <v>0</v>
      </c>
      <c r="FB88" s="876">
        <v>0</v>
      </c>
      <c r="FC88" s="877">
        <v>0</v>
      </c>
      <c r="FD88" s="876">
        <v>0</v>
      </c>
      <c r="FE88" s="1017">
        <v>0</v>
      </c>
      <c r="FF88" s="815"/>
      <c r="FG88" s="1012"/>
      <c r="FH88" s="815"/>
      <c r="FI88" s="1013"/>
      <c r="FK88" s="1018" t="b">
        <v>1</v>
      </c>
    </row>
    <row r="89" spans="1:167" outlineLevel="1">
      <c r="A89" s="813" t="str">
        <f t="shared" si="1"/>
        <v>82Program Enabled Savings</v>
      </c>
      <c r="C89" s="879">
        <v>82</v>
      </c>
      <c r="D89" s="1042" t="s">
        <v>488</v>
      </c>
      <c r="E89" s="1042">
        <v>2015</v>
      </c>
      <c r="G89" s="1038">
        <v>0</v>
      </c>
      <c r="H89" s="884">
        <v>0</v>
      </c>
      <c r="I89" s="883">
        <v>0</v>
      </c>
      <c r="J89" s="884">
        <v>0</v>
      </c>
      <c r="K89" s="883">
        <v>0</v>
      </c>
      <c r="L89" s="884">
        <v>0</v>
      </c>
      <c r="M89" s="883">
        <v>0</v>
      </c>
      <c r="N89" s="884">
        <v>0</v>
      </c>
      <c r="O89" s="883">
        <v>0</v>
      </c>
      <c r="P89" s="884">
        <v>0</v>
      </c>
      <c r="Q89" s="883">
        <v>0</v>
      </c>
      <c r="R89" s="884">
        <v>0</v>
      </c>
      <c r="S89" s="883">
        <v>0</v>
      </c>
      <c r="T89" s="884">
        <v>0</v>
      </c>
      <c r="U89" s="883">
        <v>0</v>
      </c>
      <c r="V89" s="884">
        <v>0</v>
      </c>
      <c r="W89" s="883">
        <v>0</v>
      </c>
      <c r="X89" s="884">
        <v>0</v>
      </c>
      <c r="Y89" s="883">
        <v>0</v>
      </c>
      <c r="Z89" s="884">
        <v>0</v>
      </c>
      <c r="AA89" s="883">
        <v>0</v>
      </c>
      <c r="AB89" s="884">
        <v>0</v>
      </c>
      <c r="AC89" s="883">
        <v>0</v>
      </c>
      <c r="AD89" s="884">
        <v>0</v>
      </c>
      <c r="AE89" s="883">
        <v>0</v>
      </c>
      <c r="AF89" s="884">
        <v>0</v>
      </c>
      <c r="AG89" s="883">
        <v>0</v>
      </c>
      <c r="AH89" s="884">
        <v>0</v>
      </c>
      <c r="AI89" s="883">
        <v>0</v>
      </c>
      <c r="AJ89" s="884">
        <v>0</v>
      </c>
      <c r="AK89" s="883">
        <v>0</v>
      </c>
      <c r="AL89" s="884">
        <v>0</v>
      </c>
      <c r="AM89" s="883">
        <v>0</v>
      </c>
      <c r="AN89" s="884">
        <v>0</v>
      </c>
      <c r="AO89" s="883">
        <v>0</v>
      </c>
      <c r="AP89" s="1039">
        <v>0</v>
      </c>
      <c r="AQ89" s="815"/>
      <c r="AR89" s="998"/>
      <c r="AS89" s="815"/>
      <c r="AT89" s="1038">
        <v>0</v>
      </c>
      <c r="AU89" s="884">
        <v>0</v>
      </c>
      <c r="AV89" s="883">
        <v>0</v>
      </c>
      <c r="AW89" s="884">
        <v>0</v>
      </c>
      <c r="AX89" s="883">
        <v>0</v>
      </c>
      <c r="AY89" s="884">
        <v>0</v>
      </c>
      <c r="AZ89" s="883">
        <v>0</v>
      </c>
      <c r="BA89" s="884">
        <v>0</v>
      </c>
      <c r="BB89" s="883">
        <v>0</v>
      </c>
      <c r="BC89" s="884">
        <v>0</v>
      </c>
      <c r="BD89" s="883">
        <v>0</v>
      </c>
      <c r="BE89" s="884">
        <v>0</v>
      </c>
      <c r="BF89" s="883">
        <v>0</v>
      </c>
      <c r="BG89" s="884">
        <v>0</v>
      </c>
      <c r="BH89" s="883">
        <v>0</v>
      </c>
      <c r="BI89" s="884">
        <v>0</v>
      </c>
      <c r="BJ89" s="883">
        <v>0</v>
      </c>
      <c r="BK89" s="884">
        <v>0</v>
      </c>
      <c r="BL89" s="883">
        <v>0</v>
      </c>
      <c r="BM89" s="884">
        <v>0</v>
      </c>
      <c r="BN89" s="883">
        <v>0</v>
      </c>
      <c r="BO89" s="884">
        <v>0</v>
      </c>
      <c r="BP89" s="883">
        <v>0</v>
      </c>
      <c r="BQ89" s="884">
        <v>0</v>
      </c>
      <c r="BR89" s="883">
        <v>0</v>
      </c>
      <c r="BS89" s="884">
        <v>0</v>
      </c>
      <c r="BT89" s="883">
        <v>0</v>
      </c>
      <c r="BU89" s="884">
        <v>0</v>
      </c>
      <c r="BV89" s="883">
        <v>0</v>
      </c>
      <c r="BW89" s="884">
        <v>0</v>
      </c>
      <c r="BX89" s="883">
        <v>0</v>
      </c>
      <c r="BY89" s="884">
        <v>0</v>
      </c>
      <c r="BZ89" s="883">
        <v>0</v>
      </c>
      <c r="CA89" s="884">
        <v>0</v>
      </c>
      <c r="CB89" s="883">
        <v>0</v>
      </c>
      <c r="CC89" s="1039">
        <v>0</v>
      </c>
      <c r="CD89" s="815"/>
      <c r="CE89" s="1009"/>
      <c r="CF89" s="815"/>
      <c r="CG89" s="1010"/>
      <c r="CH89" s="815"/>
      <c r="CI89" s="1038"/>
      <c r="CJ89" s="884"/>
      <c r="CK89" s="883">
        <v>0</v>
      </c>
      <c r="CL89" s="884">
        <v>0</v>
      </c>
      <c r="CM89" s="883">
        <v>0</v>
      </c>
      <c r="CN89" s="884">
        <v>0</v>
      </c>
      <c r="CO89" s="883">
        <v>0</v>
      </c>
      <c r="CP89" s="884">
        <v>0</v>
      </c>
      <c r="CQ89" s="883">
        <v>0</v>
      </c>
      <c r="CR89" s="884">
        <v>0</v>
      </c>
      <c r="CS89" s="883">
        <v>0</v>
      </c>
      <c r="CT89" s="884">
        <v>0</v>
      </c>
      <c r="CU89" s="883">
        <v>0</v>
      </c>
      <c r="CV89" s="884">
        <v>0</v>
      </c>
      <c r="CW89" s="883">
        <v>0</v>
      </c>
      <c r="CX89" s="884">
        <v>0</v>
      </c>
      <c r="CY89" s="883">
        <v>0</v>
      </c>
      <c r="CZ89" s="884">
        <v>0</v>
      </c>
      <c r="DA89" s="883">
        <v>0</v>
      </c>
      <c r="DB89" s="884">
        <v>0</v>
      </c>
      <c r="DC89" s="883">
        <v>0</v>
      </c>
      <c r="DD89" s="884">
        <v>0</v>
      </c>
      <c r="DE89" s="883">
        <v>0</v>
      </c>
      <c r="DF89" s="884">
        <v>0</v>
      </c>
      <c r="DG89" s="883">
        <v>0</v>
      </c>
      <c r="DH89" s="884">
        <v>0</v>
      </c>
      <c r="DI89" s="883">
        <v>0</v>
      </c>
      <c r="DJ89" s="884">
        <v>0</v>
      </c>
      <c r="DK89" s="883">
        <v>0</v>
      </c>
      <c r="DL89" s="884">
        <v>0</v>
      </c>
      <c r="DM89" s="883">
        <v>0</v>
      </c>
      <c r="DN89" s="884">
        <v>0</v>
      </c>
      <c r="DO89" s="883">
        <v>0</v>
      </c>
      <c r="DP89" s="884">
        <v>0</v>
      </c>
      <c r="DQ89" s="883">
        <v>0</v>
      </c>
      <c r="DR89" s="1039">
        <v>0</v>
      </c>
      <c r="DS89" s="815"/>
      <c r="DT89" s="1011"/>
      <c r="DU89" s="815"/>
      <c r="DV89" s="1038"/>
      <c r="DW89" s="884"/>
      <c r="DX89" s="883">
        <v>0</v>
      </c>
      <c r="DY89" s="884">
        <v>0</v>
      </c>
      <c r="DZ89" s="883">
        <v>0</v>
      </c>
      <c r="EA89" s="884">
        <v>0</v>
      </c>
      <c r="EB89" s="883">
        <v>0</v>
      </c>
      <c r="EC89" s="884">
        <v>0</v>
      </c>
      <c r="ED89" s="883">
        <v>0</v>
      </c>
      <c r="EE89" s="884">
        <v>0</v>
      </c>
      <c r="EF89" s="883">
        <v>0</v>
      </c>
      <c r="EG89" s="884">
        <v>0</v>
      </c>
      <c r="EH89" s="883">
        <v>0</v>
      </c>
      <c r="EI89" s="884">
        <v>0</v>
      </c>
      <c r="EJ89" s="883">
        <v>0</v>
      </c>
      <c r="EK89" s="884">
        <v>0</v>
      </c>
      <c r="EL89" s="883">
        <v>0</v>
      </c>
      <c r="EM89" s="884">
        <v>0</v>
      </c>
      <c r="EN89" s="883">
        <v>0</v>
      </c>
      <c r="EO89" s="884">
        <v>0</v>
      </c>
      <c r="EP89" s="883">
        <v>0</v>
      </c>
      <c r="EQ89" s="884">
        <v>0</v>
      </c>
      <c r="ER89" s="883">
        <v>0</v>
      </c>
      <c r="ES89" s="884">
        <v>0</v>
      </c>
      <c r="ET89" s="883">
        <v>0</v>
      </c>
      <c r="EU89" s="884">
        <v>0</v>
      </c>
      <c r="EV89" s="883">
        <v>0</v>
      </c>
      <c r="EW89" s="884">
        <v>0</v>
      </c>
      <c r="EX89" s="883">
        <v>0</v>
      </c>
      <c r="EY89" s="884">
        <v>0</v>
      </c>
      <c r="EZ89" s="883">
        <v>0</v>
      </c>
      <c r="FA89" s="884">
        <v>0</v>
      </c>
      <c r="FB89" s="883">
        <v>0</v>
      </c>
      <c r="FC89" s="884">
        <v>0</v>
      </c>
      <c r="FD89" s="883">
        <v>0</v>
      </c>
      <c r="FE89" s="1039">
        <v>0</v>
      </c>
      <c r="FF89" s="815"/>
      <c r="FG89" s="1012"/>
      <c r="FH89" s="815"/>
      <c r="FI89" s="1013"/>
      <c r="FK89" s="1040" t="b">
        <v>1</v>
      </c>
    </row>
    <row r="90" spans="1:167">
      <c r="A90" s="813" t="str">
        <f t="shared" si="1"/>
        <v>Subtotal:  2015 Verified 2015 Results</v>
      </c>
      <c r="B90" s="813" t="s">
        <v>1258</v>
      </c>
      <c r="C90" s="1052" t="s">
        <v>1259</v>
      </c>
      <c r="D90" s="1053"/>
      <c r="E90" s="1053"/>
      <c r="G90" s="1054">
        <v>11311414</v>
      </c>
      <c r="H90" s="1054">
        <v>11224164</v>
      </c>
      <c r="I90" s="1054">
        <v>11140741</v>
      </c>
      <c r="J90" s="1054">
        <v>11136724</v>
      </c>
      <c r="K90" s="1054">
        <v>10624767</v>
      </c>
      <c r="L90" s="1054">
        <v>10599406</v>
      </c>
      <c r="M90" s="1054">
        <v>10396187</v>
      </c>
      <c r="N90" s="1054">
        <v>10395751</v>
      </c>
      <c r="O90" s="1054">
        <v>9928491</v>
      </c>
      <c r="P90" s="1054">
        <v>9108394</v>
      </c>
      <c r="Q90" s="1054">
        <v>5891164</v>
      </c>
      <c r="R90" s="1054">
        <v>4404262</v>
      </c>
      <c r="S90" s="1054">
        <v>3527360</v>
      </c>
      <c r="T90" s="1054">
        <v>3519847</v>
      </c>
      <c r="U90" s="1054">
        <v>3491472</v>
      </c>
      <c r="V90" s="1054">
        <v>2864541</v>
      </c>
      <c r="W90" s="1054">
        <v>1201614</v>
      </c>
      <c r="X90" s="1054">
        <v>1201614</v>
      </c>
      <c r="Y90" s="1054">
        <v>1163592</v>
      </c>
      <c r="Z90" s="1054">
        <v>296654</v>
      </c>
      <c r="AA90" s="1054">
        <v>4762</v>
      </c>
      <c r="AB90" s="1054">
        <v>0</v>
      </c>
      <c r="AC90" s="1054">
        <v>0</v>
      </c>
      <c r="AD90" s="1054">
        <v>0</v>
      </c>
      <c r="AE90" s="1054">
        <v>0</v>
      </c>
      <c r="AF90" s="1054">
        <v>0</v>
      </c>
      <c r="AG90" s="1054">
        <v>0</v>
      </c>
      <c r="AH90" s="1054">
        <v>0</v>
      </c>
      <c r="AI90" s="1054">
        <v>0</v>
      </c>
      <c r="AJ90" s="1054">
        <v>0</v>
      </c>
      <c r="AK90" s="1054">
        <v>0</v>
      </c>
      <c r="AL90" s="1054">
        <v>0</v>
      </c>
      <c r="AM90" s="1054">
        <v>0</v>
      </c>
      <c r="AN90" s="1054">
        <v>0</v>
      </c>
      <c r="AO90" s="1054">
        <v>0</v>
      </c>
      <c r="AP90" s="1054">
        <v>0</v>
      </c>
      <c r="AQ90" s="815"/>
      <c r="AR90" s="998"/>
      <c r="AS90" s="815"/>
      <c r="AT90" s="1054">
        <v>1561</v>
      </c>
      <c r="AU90" s="1054">
        <v>1547</v>
      </c>
      <c r="AV90" s="1054">
        <v>1526</v>
      </c>
      <c r="AW90" s="1054">
        <v>1526</v>
      </c>
      <c r="AX90" s="1054">
        <v>1418</v>
      </c>
      <c r="AY90" s="1054">
        <v>1414</v>
      </c>
      <c r="AZ90" s="1054">
        <v>1378</v>
      </c>
      <c r="BA90" s="1054">
        <v>1378</v>
      </c>
      <c r="BB90" s="1054">
        <v>1357</v>
      </c>
      <c r="BC90" s="1054">
        <v>1241</v>
      </c>
      <c r="BD90" s="1054">
        <v>905</v>
      </c>
      <c r="BE90" s="1054">
        <v>795</v>
      </c>
      <c r="BF90" s="1054">
        <v>684</v>
      </c>
      <c r="BG90" s="1054">
        <v>684</v>
      </c>
      <c r="BH90" s="1054">
        <v>681</v>
      </c>
      <c r="BI90" s="1054">
        <v>634</v>
      </c>
      <c r="BJ90" s="1054">
        <v>522</v>
      </c>
      <c r="BK90" s="1054">
        <v>522</v>
      </c>
      <c r="BL90" s="1054">
        <v>479</v>
      </c>
      <c r="BM90" s="1054">
        <v>48</v>
      </c>
      <c r="BN90" s="1054">
        <v>1</v>
      </c>
      <c r="BO90" s="1054">
        <v>0</v>
      </c>
      <c r="BP90" s="1054">
        <v>0</v>
      </c>
      <c r="BQ90" s="1054">
        <v>0</v>
      </c>
      <c r="BR90" s="1054">
        <v>0</v>
      </c>
      <c r="BS90" s="1054">
        <v>0</v>
      </c>
      <c r="BT90" s="1054">
        <v>0</v>
      </c>
      <c r="BU90" s="1054">
        <v>0</v>
      </c>
      <c r="BV90" s="1054">
        <v>0</v>
      </c>
      <c r="BW90" s="1054">
        <v>0</v>
      </c>
      <c r="BX90" s="1054">
        <v>0</v>
      </c>
      <c r="BY90" s="1054">
        <v>0</v>
      </c>
      <c r="BZ90" s="1054">
        <v>0</v>
      </c>
      <c r="CA90" s="1054">
        <v>0</v>
      </c>
      <c r="CB90" s="1054">
        <v>0</v>
      </c>
      <c r="CC90" s="1054">
        <v>0</v>
      </c>
      <c r="CD90" s="815"/>
      <c r="CE90" s="1009"/>
      <c r="CF90" s="815"/>
      <c r="CG90" s="1010"/>
      <c r="CH90" s="815"/>
      <c r="CI90" s="1054">
        <v>8835803</v>
      </c>
      <c r="CJ90" s="1054">
        <v>8750131</v>
      </c>
      <c r="CK90" s="1054">
        <v>8678340</v>
      </c>
      <c r="CL90" s="1054">
        <v>8674491</v>
      </c>
      <c r="CM90" s="1054">
        <v>8229825</v>
      </c>
      <c r="CN90" s="1054">
        <v>8218023</v>
      </c>
      <c r="CO90" s="1054">
        <v>8065504</v>
      </c>
      <c r="CP90" s="1054">
        <v>8064896</v>
      </c>
      <c r="CQ90" s="1054">
        <v>7723703</v>
      </c>
      <c r="CR90" s="1054">
        <v>7115371</v>
      </c>
      <c r="CS90" s="1054">
        <v>4716755</v>
      </c>
      <c r="CT90" s="1054">
        <v>3589463</v>
      </c>
      <c r="CU90" s="1054">
        <v>2908125</v>
      </c>
      <c r="CV90" s="1054">
        <v>2895045</v>
      </c>
      <c r="CW90" s="1054">
        <v>2866670</v>
      </c>
      <c r="CX90" s="1054">
        <v>2419008</v>
      </c>
      <c r="CY90" s="1054">
        <v>914623</v>
      </c>
      <c r="CZ90" s="1054">
        <v>914623</v>
      </c>
      <c r="DA90" s="1054">
        <v>893449</v>
      </c>
      <c r="DB90" s="1054">
        <v>410648</v>
      </c>
      <c r="DC90" s="1054">
        <v>4762</v>
      </c>
      <c r="DD90" s="1054">
        <v>0</v>
      </c>
      <c r="DE90" s="1054">
        <v>0</v>
      </c>
      <c r="DF90" s="1054">
        <v>0</v>
      </c>
      <c r="DG90" s="1054">
        <v>0</v>
      </c>
      <c r="DH90" s="1054">
        <v>0</v>
      </c>
      <c r="DI90" s="1054">
        <v>0</v>
      </c>
      <c r="DJ90" s="1054">
        <v>0</v>
      </c>
      <c r="DK90" s="1054">
        <v>0</v>
      </c>
      <c r="DL90" s="1054">
        <v>0</v>
      </c>
      <c r="DM90" s="1054">
        <v>0</v>
      </c>
      <c r="DN90" s="1054">
        <v>0</v>
      </c>
      <c r="DO90" s="1054">
        <v>0</v>
      </c>
      <c r="DP90" s="1054">
        <v>0</v>
      </c>
      <c r="DQ90" s="1054">
        <v>0</v>
      </c>
      <c r="DR90" s="1054">
        <v>0</v>
      </c>
      <c r="DS90" s="815"/>
      <c r="DT90" s="1011"/>
      <c r="DU90" s="815"/>
      <c r="DV90" s="1054"/>
      <c r="DW90" s="1054"/>
      <c r="DX90" s="1054">
        <v>1103</v>
      </c>
      <c r="DY90" s="1054">
        <v>1103</v>
      </c>
      <c r="DZ90" s="1054">
        <v>1009</v>
      </c>
      <c r="EA90" s="1054">
        <v>1007</v>
      </c>
      <c r="EB90" s="1054">
        <v>981</v>
      </c>
      <c r="EC90" s="1054">
        <v>980</v>
      </c>
      <c r="ED90" s="1054">
        <v>965</v>
      </c>
      <c r="EE90" s="1054">
        <v>879</v>
      </c>
      <c r="EF90" s="1054">
        <v>623</v>
      </c>
      <c r="EG90" s="1054">
        <v>534</v>
      </c>
      <c r="EH90" s="1054">
        <v>449</v>
      </c>
      <c r="EI90" s="1054">
        <v>449</v>
      </c>
      <c r="EJ90" s="1054">
        <v>446</v>
      </c>
      <c r="EK90" s="1054">
        <v>413</v>
      </c>
      <c r="EL90" s="1054">
        <v>313</v>
      </c>
      <c r="EM90" s="1054">
        <v>313</v>
      </c>
      <c r="EN90" s="1054">
        <v>289</v>
      </c>
      <c r="EO90" s="1054">
        <v>49</v>
      </c>
      <c r="EP90" s="1054">
        <v>1</v>
      </c>
      <c r="EQ90" s="1054">
        <v>0</v>
      </c>
      <c r="ER90" s="1054">
        <v>0</v>
      </c>
      <c r="ES90" s="1054">
        <v>0</v>
      </c>
      <c r="ET90" s="1054">
        <v>0</v>
      </c>
      <c r="EU90" s="1054">
        <v>0</v>
      </c>
      <c r="EV90" s="1054">
        <v>0</v>
      </c>
      <c r="EW90" s="1054">
        <v>0</v>
      </c>
      <c r="EX90" s="1054">
        <v>0</v>
      </c>
      <c r="EY90" s="1054">
        <v>0</v>
      </c>
      <c r="EZ90" s="1054">
        <v>0</v>
      </c>
      <c r="FA90" s="1054">
        <v>0</v>
      </c>
      <c r="FB90" s="1054">
        <v>0</v>
      </c>
      <c r="FC90" s="1054">
        <v>0</v>
      </c>
      <c r="FD90" s="1054">
        <v>0</v>
      </c>
      <c r="FE90" s="1054">
        <v>0</v>
      </c>
      <c r="FF90" s="815"/>
      <c r="FG90" s="1012"/>
      <c r="FH90" s="815"/>
      <c r="FI90" s="1013"/>
      <c r="FK90" s="1054"/>
    </row>
    <row r="91" spans="1:167" ht="5.0999999999999996" customHeight="1">
      <c r="A91" s="813" t="str">
        <f t="shared" si="1"/>
        <v/>
      </c>
      <c r="C91" s="954"/>
      <c r="D91" s="954"/>
      <c r="E91" s="954"/>
      <c r="G91" s="956"/>
      <c r="H91" s="956"/>
      <c r="I91" s="956"/>
      <c r="J91" s="956"/>
      <c r="K91" s="956"/>
      <c r="L91" s="956"/>
      <c r="M91" s="956"/>
      <c r="N91" s="956"/>
      <c r="O91" s="956"/>
      <c r="P91" s="956"/>
      <c r="Q91" s="956"/>
      <c r="R91" s="956"/>
      <c r="S91" s="956"/>
      <c r="T91" s="956"/>
      <c r="U91" s="956"/>
      <c r="V91" s="956"/>
      <c r="W91" s="956"/>
      <c r="X91" s="956"/>
      <c r="Y91" s="956"/>
      <c r="Z91" s="956"/>
      <c r="AA91" s="956"/>
      <c r="AB91" s="956"/>
      <c r="AC91" s="956"/>
      <c r="AD91" s="956"/>
      <c r="AE91" s="956"/>
      <c r="AF91" s="956"/>
      <c r="AG91" s="956"/>
      <c r="AH91" s="956"/>
      <c r="AI91" s="956"/>
      <c r="AJ91" s="956"/>
      <c r="AK91" s="956"/>
      <c r="AL91" s="956"/>
      <c r="AM91" s="956"/>
      <c r="AN91" s="956"/>
      <c r="AO91" s="956"/>
      <c r="AP91" s="956"/>
      <c r="AQ91" s="815"/>
      <c r="AR91" s="998"/>
      <c r="AS91" s="815"/>
      <c r="AT91" s="956"/>
      <c r="AU91" s="956"/>
      <c r="AV91" s="956"/>
      <c r="AW91" s="956"/>
      <c r="AX91" s="956"/>
      <c r="AY91" s="956"/>
      <c r="AZ91" s="956"/>
      <c r="BA91" s="956"/>
      <c r="BB91" s="956"/>
      <c r="BC91" s="956"/>
      <c r="BD91" s="956"/>
      <c r="BE91" s="956"/>
      <c r="BF91" s="956"/>
      <c r="BG91" s="956"/>
      <c r="BH91" s="956"/>
      <c r="BI91" s="956"/>
      <c r="BJ91" s="956"/>
      <c r="BK91" s="956"/>
      <c r="BL91" s="956"/>
      <c r="BM91" s="956"/>
      <c r="BN91" s="956"/>
      <c r="BO91" s="956"/>
      <c r="BP91" s="956"/>
      <c r="BQ91" s="956"/>
      <c r="BR91" s="956"/>
      <c r="BS91" s="956"/>
      <c r="BT91" s="956"/>
      <c r="BU91" s="956"/>
      <c r="BV91" s="956"/>
      <c r="BW91" s="956"/>
      <c r="BX91" s="956"/>
      <c r="BY91" s="956"/>
      <c r="BZ91" s="956"/>
      <c r="CA91" s="956"/>
      <c r="CB91" s="956"/>
      <c r="CC91" s="956"/>
      <c r="CD91" s="815"/>
      <c r="CE91" s="1009"/>
      <c r="CF91" s="815"/>
      <c r="CG91" s="1010"/>
      <c r="CH91" s="815"/>
      <c r="CI91" s="956"/>
      <c r="CJ91" s="956"/>
      <c r="CK91" s="956"/>
      <c r="CL91" s="956"/>
      <c r="CM91" s="956"/>
      <c r="CN91" s="956"/>
      <c r="CO91" s="956"/>
      <c r="CP91" s="956"/>
      <c r="CQ91" s="956"/>
      <c r="CR91" s="956"/>
      <c r="CS91" s="956"/>
      <c r="CT91" s="956"/>
      <c r="CU91" s="956"/>
      <c r="CV91" s="956"/>
      <c r="CW91" s="956"/>
      <c r="CX91" s="956"/>
      <c r="CY91" s="956"/>
      <c r="CZ91" s="956"/>
      <c r="DA91" s="956"/>
      <c r="DB91" s="956"/>
      <c r="DC91" s="956"/>
      <c r="DD91" s="956"/>
      <c r="DE91" s="956"/>
      <c r="DF91" s="956"/>
      <c r="DG91" s="956"/>
      <c r="DH91" s="956"/>
      <c r="DI91" s="956"/>
      <c r="DJ91" s="956"/>
      <c r="DK91" s="956"/>
      <c r="DL91" s="956"/>
      <c r="DM91" s="956"/>
      <c r="DN91" s="956"/>
      <c r="DO91" s="956"/>
      <c r="DP91" s="956"/>
      <c r="DQ91" s="956"/>
      <c r="DR91" s="956"/>
      <c r="DS91" s="815"/>
      <c r="DT91" s="1011"/>
      <c r="DU91" s="815"/>
      <c r="DV91" s="956"/>
      <c r="DW91" s="956"/>
      <c r="DX91" s="956"/>
      <c r="DY91" s="956"/>
      <c r="DZ91" s="956"/>
      <c r="EA91" s="956"/>
      <c r="EB91" s="956"/>
      <c r="EC91" s="956"/>
      <c r="ED91" s="956"/>
      <c r="EE91" s="956"/>
      <c r="EF91" s="956"/>
      <c r="EG91" s="956"/>
      <c r="EH91" s="956"/>
      <c r="EI91" s="956"/>
      <c r="EJ91" s="956"/>
      <c r="EK91" s="956"/>
      <c r="EL91" s="956"/>
      <c r="EM91" s="956"/>
      <c r="EN91" s="956"/>
      <c r="EO91" s="956"/>
      <c r="EP91" s="956"/>
      <c r="EQ91" s="956"/>
      <c r="ER91" s="956"/>
      <c r="ES91" s="956"/>
      <c r="ET91" s="956"/>
      <c r="EU91" s="956"/>
      <c r="EV91" s="956"/>
      <c r="EW91" s="956"/>
      <c r="EX91" s="956"/>
      <c r="EY91" s="956"/>
      <c r="EZ91" s="956"/>
      <c r="FA91" s="956"/>
      <c r="FB91" s="956"/>
      <c r="FC91" s="956"/>
      <c r="FD91" s="956"/>
      <c r="FE91" s="956"/>
      <c r="FF91" s="815"/>
      <c r="FG91" s="1012"/>
      <c r="FH91" s="815"/>
      <c r="FI91" s="1013"/>
      <c r="FK91" s="956"/>
    </row>
    <row r="92" spans="1:167" outlineLevel="1">
      <c r="A92" s="813" t="str">
        <f t="shared" si="1"/>
        <v>2016 Verified 2015 Results Adjustments</v>
      </c>
      <c r="C92" s="829" t="s">
        <v>1260</v>
      </c>
      <c r="D92" s="831"/>
      <c r="E92" s="831"/>
      <c r="G92" s="832"/>
      <c r="H92" s="833"/>
      <c r="I92" s="833"/>
      <c r="J92" s="833"/>
      <c r="K92" s="833"/>
      <c r="L92" s="833"/>
      <c r="M92" s="833"/>
      <c r="N92" s="833"/>
      <c r="O92" s="833"/>
      <c r="P92" s="833"/>
      <c r="Q92" s="833"/>
      <c r="R92" s="833"/>
      <c r="S92" s="833"/>
      <c r="T92" s="833"/>
      <c r="U92" s="833"/>
      <c r="V92" s="833"/>
      <c r="W92" s="833"/>
      <c r="X92" s="833"/>
      <c r="Y92" s="833"/>
      <c r="Z92" s="833"/>
      <c r="AA92" s="833"/>
      <c r="AB92" s="833"/>
      <c r="AC92" s="833"/>
      <c r="AD92" s="833"/>
      <c r="AE92" s="833"/>
      <c r="AF92" s="833"/>
      <c r="AG92" s="833"/>
      <c r="AH92" s="833"/>
      <c r="AI92" s="833"/>
      <c r="AJ92" s="833"/>
      <c r="AK92" s="833"/>
      <c r="AL92" s="833"/>
      <c r="AM92" s="833"/>
      <c r="AN92" s="833"/>
      <c r="AO92" s="833"/>
      <c r="AP92" s="834"/>
      <c r="AQ92" s="815"/>
      <c r="AR92" s="998"/>
      <c r="AS92" s="815"/>
      <c r="AT92" s="832"/>
      <c r="AU92" s="833"/>
      <c r="AV92" s="833"/>
      <c r="AW92" s="833"/>
      <c r="AX92" s="833"/>
      <c r="AY92" s="833"/>
      <c r="AZ92" s="833"/>
      <c r="BA92" s="833"/>
      <c r="BB92" s="833"/>
      <c r="BC92" s="833"/>
      <c r="BD92" s="833"/>
      <c r="BE92" s="833"/>
      <c r="BF92" s="833"/>
      <c r="BG92" s="833"/>
      <c r="BH92" s="833"/>
      <c r="BI92" s="833"/>
      <c r="BJ92" s="833"/>
      <c r="BK92" s="833"/>
      <c r="BL92" s="833"/>
      <c r="BM92" s="833"/>
      <c r="BN92" s="833"/>
      <c r="BO92" s="833"/>
      <c r="BP92" s="833"/>
      <c r="BQ92" s="833"/>
      <c r="BR92" s="833"/>
      <c r="BS92" s="833"/>
      <c r="BT92" s="833"/>
      <c r="BU92" s="833"/>
      <c r="BV92" s="833"/>
      <c r="BW92" s="833"/>
      <c r="BX92" s="833"/>
      <c r="BY92" s="833"/>
      <c r="BZ92" s="833"/>
      <c r="CA92" s="833"/>
      <c r="CB92" s="833"/>
      <c r="CC92" s="834"/>
      <c r="CD92" s="815"/>
      <c r="CE92" s="1009"/>
      <c r="CF92" s="815"/>
      <c r="CG92" s="1010"/>
      <c r="CH92" s="815"/>
      <c r="CI92" s="832"/>
      <c r="CJ92" s="833"/>
      <c r="CK92" s="833"/>
      <c r="CL92" s="833"/>
      <c r="CM92" s="833"/>
      <c r="CN92" s="833"/>
      <c r="CO92" s="833"/>
      <c r="CP92" s="833"/>
      <c r="CQ92" s="833"/>
      <c r="CR92" s="833"/>
      <c r="CS92" s="833"/>
      <c r="CT92" s="833"/>
      <c r="CU92" s="833"/>
      <c r="CV92" s="833"/>
      <c r="CW92" s="833"/>
      <c r="CX92" s="833"/>
      <c r="CY92" s="833"/>
      <c r="CZ92" s="833"/>
      <c r="DA92" s="833"/>
      <c r="DB92" s="833"/>
      <c r="DC92" s="833"/>
      <c r="DD92" s="833"/>
      <c r="DE92" s="833"/>
      <c r="DF92" s="833"/>
      <c r="DG92" s="833"/>
      <c r="DH92" s="833"/>
      <c r="DI92" s="833"/>
      <c r="DJ92" s="833"/>
      <c r="DK92" s="833"/>
      <c r="DL92" s="833"/>
      <c r="DM92" s="833"/>
      <c r="DN92" s="833"/>
      <c r="DO92" s="833"/>
      <c r="DP92" s="833"/>
      <c r="DQ92" s="833"/>
      <c r="DR92" s="834"/>
      <c r="DS92" s="815"/>
      <c r="DT92" s="1011"/>
      <c r="DU92" s="815"/>
      <c r="DV92" s="832"/>
      <c r="DW92" s="833"/>
      <c r="DX92" s="833"/>
      <c r="DY92" s="833"/>
      <c r="DZ92" s="833"/>
      <c r="EA92" s="833"/>
      <c r="EB92" s="833"/>
      <c r="EC92" s="833"/>
      <c r="ED92" s="833"/>
      <c r="EE92" s="833"/>
      <c r="EF92" s="833"/>
      <c r="EG92" s="833"/>
      <c r="EH92" s="833"/>
      <c r="EI92" s="833"/>
      <c r="EJ92" s="833"/>
      <c r="EK92" s="833"/>
      <c r="EL92" s="833"/>
      <c r="EM92" s="833"/>
      <c r="EN92" s="833"/>
      <c r="EO92" s="833"/>
      <c r="EP92" s="833"/>
      <c r="EQ92" s="833"/>
      <c r="ER92" s="833"/>
      <c r="ES92" s="833"/>
      <c r="ET92" s="833"/>
      <c r="EU92" s="833"/>
      <c r="EV92" s="833"/>
      <c r="EW92" s="833"/>
      <c r="EX92" s="833"/>
      <c r="EY92" s="833"/>
      <c r="EZ92" s="833"/>
      <c r="FA92" s="833"/>
      <c r="FB92" s="833"/>
      <c r="FC92" s="833"/>
      <c r="FD92" s="833"/>
      <c r="FE92" s="834"/>
      <c r="FF92" s="815"/>
      <c r="FG92" s="1012"/>
      <c r="FH92" s="815"/>
      <c r="FI92" s="1013"/>
      <c r="FK92" s="1055"/>
    </row>
    <row r="93" spans="1:167" outlineLevel="1">
      <c r="A93" s="813" t="str">
        <f t="shared" si="1"/>
        <v>83Save on Energy Coupon Program</v>
      </c>
      <c r="C93" s="835">
        <v>83</v>
      </c>
      <c r="D93" s="1015" t="s">
        <v>113</v>
      </c>
      <c r="E93" s="1015">
        <v>2015</v>
      </c>
      <c r="G93" s="1016">
        <v>33109</v>
      </c>
      <c r="H93" s="877">
        <v>32618</v>
      </c>
      <c r="I93" s="876">
        <v>32618</v>
      </c>
      <c r="J93" s="877">
        <v>32618</v>
      </c>
      <c r="K93" s="876">
        <v>32618</v>
      </c>
      <c r="L93" s="877">
        <v>32618</v>
      </c>
      <c r="M93" s="876">
        <v>32618</v>
      </c>
      <c r="N93" s="877">
        <v>32595</v>
      </c>
      <c r="O93" s="876">
        <v>32595</v>
      </c>
      <c r="P93" s="877">
        <v>32595</v>
      </c>
      <c r="Q93" s="876">
        <v>30622</v>
      </c>
      <c r="R93" s="877">
        <v>30567</v>
      </c>
      <c r="S93" s="876">
        <v>30567</v>
      </c>
      <c r="T93" s="877">
        <v>30408</v>
      </c>
      <c r="U93" s="876">
        <v>30408</v>
      </c>
      <c r="V93" s="877">
        <v>30339</v>
      </c>
      <c r="W93" s="876">
        <v>16830</v>
      </c>
      <c r="X93" s="877">
        <v>16830</v>
      </c>
      <c r="Y93" s="876">
        <v>16830</v>
      </c>
      <c r="Z93" s="877">
        <v>16830</v>
      </c>
      <c r="AA93" s="876">
        <v>0</v>
      </c>
      <c r="AB93" s="877">
        <v>0</v>
      </c>
      <c r="AC93" s="876">
        <v>0</v>
      </c>
      <c r="AD93" s="877">
        <v>0</v>
      </c>
      <c r="AE93" s="876">
        <v>0</v>
      </c>
      <c r="AF93" s="877">
        <v>0</v>
      </c>
      <c r="AG93" s="876">
        <v>0</v>
      </c>
      <c r="AH93" s="877">
        <v>0</v>
      </c>
      <c r="AI93" s="876">
        <v>0</v>
      </c>
      <c r="AJ93" s="877">
        <v>0</v>
      </c>
      <c r="AK93" s="876">
        <v>0</v>
      </c>
      <c r="AL93" s="877">
        <v>0</v>
      </c>
      <c r="AM93" s="876">
        <v>0</v>
      </c>
      <c r="AN93" s="877">
        <v>0</v>
      </c>
      <c r="AO93" s="876">
        <v>0</v>
      </c>
      <c r="AP93" s="1017">
        <v>0</v>
      </c>
      <c r="AQ93" s="815"/>
      <c r="AR93" s="998"/>
      <c r="AS93" s="815"/>
      <c r="AT93" s="1016">
        <v>2</v>
      </c>
      <c r="AU93" s="877">
        <v>2</v>
      </c>
      <c r="AV93" s="876">
        <v>2</v>
      </c>
      <c r="AW93" s="877">
        <v>2</v>
      </c>
      <c r="AX93" s="876">
        <v>2</v>
      </c>
      <c r="AY93" s="877">
        <v>2</v>
      </c>
      <c r="AZ93" s="876">
        <v>2</v>
      </c>
      <c r="BA93" s="877">
        <v>2</v>
      </c>
      <c r="BB93" s="876">
        <v>2</v>
      </c>
      <c r="BC93" s="877">
        <v>2</v>
      </c>
      <c r="BD93" s="876">
        <v>2</v>
      </c>
      <c r="BE93" s="877">
        <v>2</v>
      </c>
      <c r="BF93" s="876">
        <v>2</v>
      </c>
      <c r="BG93" s="877">
        <v>2</v>
      </c>
      <c r="BH93" s="876">
        <v>2</v>
      </c>
      <c r="BI93" s="877">
        <v>2</v>
      </c>
      <c r="BJ93" s="876">
        <v>1</v>
      </c>
      <c r="BK93" s="877">
        <v>1</v>
      </c>
      <c r="BL93" s="876">
        <v>1</v>
      </c>
      <c r="BM93" s="877">
        <v>1</v>
      </c>
      <c r="BN93" s="876">
        <v>0</v>
      </c>
      <c r="BO93" s="877">
        <v>0</v>
      </c>
      <c r="BP93" s="876">
        <v>0</v>
      </c>
      <c r="BQ93" s="877">
        <v>0</v>
      </c>
      <c r="BR93" s="876">
        <v>0</v>
      </c>
      <c r="BS93" s="877">
        <v>0</v>
      </c>
      <c r="BT93" s="876">
        <v>0</v>
      </c>
      <c r="BU93" s="877">
        <v>0</v>
      </c>
      <c r="BV93" s="876">
        <v>0</v>
      </c>
      <c r="BW93" s="877">
        <v>0</v>
      </c>
      <c r="BX93" s="876">
        <v>0</v>
      </c>
      <c r="BY93" s="877">
        <v>0</v>
      </c>
      <c r="BZ93" s="876">
        <v>0</v>
      </c>
      <c r="CA93" s="877">
        <v>0</v>
      </c>
      <c r="CB93" s="876">
        <v>0</v>
      </c>
      <c r="CC93" s="1017">
        <v>0</v>
      </c>
      <c r="CD93" s="815"/>
      <c r="CE93" s="1009"/>
      <c r="CF93" s="815"/>
      <c r="CG93" s="1010"/>
      <c r="CH93" s="815"/>
      <c r="CI93" s="1016"/>
      <c r="CJ93" s="877"/>
      <c r="CK93" s="876">
        <v>56781</v>
      </c>
      <c r="CL93" s="877">
        <v>56781</v>
      </c>
      <c r="CM93" s="876">
        <v>56781</v>
      </c>
      <c r="CN93" s="877">
        <v>56781</v>
      </c>
      <c r="CO93" s="876">
        <v>56781</v>
      </c>
      <c r="CP93" s="877">
        <v>56742</v>
      </c>
      <c r="CQ93" s="876">
        <v>56742</v>
      </c>
      <c r="CR93" s="877">
        <v>56742</v>
      </c>
      <c r="CS93" s="876">
        <v>53306</v>
      </c>
      <c r="CT93" s="877">
        <v>53212</v>
      </c>
      <c r="CU93" s="876">
        <v>53212</v>
      </c>
      <c r="CV93" s="877">
        <v>52935</v>
      </c>
      <c r="CW93" s="876">
        <v>52935</v>
      </c>
      <c r="CX93" s="877">
        <v>52815</v>
      </c>
      <c r="CY93" s="876">
        <v>29297</v>
      </c>
      <c r="CZ93" s="877">
        <v>29297</v>
      </c>
      <c r="DA93" s="876">
        <v>29297</v>
      </c>
      <c r="DB93" s="877">
        <v>29297</v>
      </c>
      <c r="DC93" s="876">
        <v>0</v>
      </c>
      <c r="DD93" s="877">
        <v>0</v>
      </c>
      <c r="DE93" s="876">
        <v>0</v>
      </c>
      <c r="DF93" s="877">
        <v>0</v>
      </c>
      <c r="DG93" s="876">
        <v>0</v>
      </c>
      <c r="DH93" s="877">
        <v>0</v>
      </c>
      <c r="DI93" s="876">
        <v>0</v>
      </c>
      <c r="DJ93" s="877">
        <v>0</v>
      </c>
      <c r="DK93" s="876">
        <v>0</v>
      </c>
      <c r="DL93" s="877">
        <v>0</v>
      </c>
      <c r="DM93" s="876">
        <v>0</v>
      </c>
      <c r="DN93" s="877">
        <v>0</v>
      </c>
      <c r="DO93" s="876">
        <v>0</v>
      </c>
      <c r="DP93" s="877">
        <v>0</v>
      </c>
      <c r="DQ93" s="876">
        <v>0</v>
      </c>
      <c r="DR93" s="1017">
        <v>0</v>
      </c>
      <c r="DS93" s="815"/>
      <c r="DT93" s="1011"/>
      <c r="DU93" s="815"/>
      <c r="DV93" s="1016"/>
      <c r="DW93" s="877"/>
      <c r="DX93" s="876">
        <v>4</v>
      </c>
      <c r="DY93" s="877">
        <v>4</v>
      </c>
      <c r="DZ93" s="876">
        <v>4</v>
      </c>
      <c r="EA93" s="877">
        <v>4</v>
      </c>
      <c r="EB93" s="876">
        <v>4</v>
      </c>
      <c r="EC93" s="877">
        <v>4</v>
      </c>
      <c r="ED93" s="876">
        <v>4</v>
      </c>
      <c r="EE93" s="877">
        <v>4</v>
      </c>
      <c r="EF93" s="876">
        <v>3</v>
      </c>
      <c r="EG93" s="877">
        <v>3</v>
      </c>
      <c r="EH93" s="876">
        <v>3</v>
      </c>
      <c r="EI93" s="877">
        <v>3</v>
      </c>
      <c r="EJ93" s="876">
        <v>3</v>
      </c>
      <c r="EK93" s="877">
        <v>3</v>
      </c>
      <c r="EL93" s="876">
        <v>2</v>
      </c>
      <c r="EM93" s="877">
        <v>2</v>
      </c>
      <c r="EN93" s="876">
        <v>2</v>
      </c>
      <c r="EO93" s="877">
        <v>2</v>
      </c>
      <c r="EP93" s="876">
        <v>0</v>
      </c>
      <c r="EQ93" s="877">
        <v>0</v>
      </c>
      <c r="ER93" s="876">
        <v>0</v>
      </c>
      <c r="ES93" s="877">
        <v>0</v>
      </c>
      <c r="ET93" s="876">
        <v>0</v>
      </c>
      <c r="EU93" s="877">
        <v>0</v>
      </c>
      <c r="EV93" s="876">
        <v>0</v>
      </c>
      <c r="EW93" s="877">
        <v>0</v>
      </c>
      <c r="EX93" s="876">
        <v>0</v>
      </c>
      <c r="EY93" s="877">
        <v>0</v>
      </c>
      <c r="EZ93" s="876">
        <v>0</v>
      </c>
      <c r="FA93" s="877">
        <v>0</v>
      </c>
      <c r="FB93" s="876">
        <v>0</v>
      </c>
      <c r="FC93" s="877">
        <v>0</v>
      </c>
      <c r="FD93" s="876">
        <v>0</v>
      </c>
      <c r="FE93" s="1017">
        <v>0</v>
      </c>
      <c r="FF93" s="815"/>
      <c r="FG93" s="1012"/>
      <c r="FH93" s="815"/>
      <c r="FI93" s="1013"/>
      <c r="FK93" s="1018" t="b">
        <v>0</v>
      </c>
    </row>
    <row r="94" spans="1:167" outlineLevel="1">
      <c r="A94" s="813" t="str">
        <f t="shared" si="1"/>
        <v>84Save on Energy Instant Discount Program</v>
      </c>
      <c r="C94" s="842">
        <v>84</v>
      </c>
      <c r="D94" s="1019" t="s">
        <v>1224</v>
      </c>
      <c r="E94" s="1019">
        <v>2015</v>
      </c>
      <c r="G94" s="1020">
        <v>0</v>
      </c>
      <c r="H94" s="865">
        <v>0</v>
      </c>
      <c r="I94" s="864">
        <v>0</v>
      </c>
      <c r="J94" s="865">
        <v>0</v>
      </c>
      <c r="K94" s="864">
        <v>0</v>
      </c>
      <c r="L94" s="865">
        <v>0</v>
      </c>
      <c r="M94" s="864">
        <v>0</v>
      </c>
      <c r="N94" s="865">
        <v>0</v>
      </c>
      <c r="O94" s="864">
        <v>0</v>
      </c>
      <c r="P94" s="865">
        <v>0</v>
      </c>
      <c r="Q94" s="864">
        <v>0</v>
      </c>
      <c r="R94" s="865">
        <v>0</v>
      </c>
      <c r="S94" s="864">
        <v>0</v>
      </c>
      <c r="T94" s="865">
        <v>0</v>
      </c>
      <c r="U94" s="864">
        <v>0</v>
      </c>
      <c r="V94" s="865">
        <v>0</v>
      </c>
      <c r="W94" s="864">
        <v>0</v>
      </c>
      <c r="X94" s="865">
        <v>0</v>
      </c>
      <c r="Y94" s="864">
        <v>0</v>
      </c>
      <c r="Z94" s="865">
        <v>0</v>
      </c>
      <c r="AA94" s="864">
        <v>0</v>
      </c>
      <c r="AB94" s="865">
        <v>0</v>
      </c>
      <c r="AC94" s="864">
        <v>0</v>
      </c>
      <c r="AD94" s="865">
        <v>0</v>
      </c>
      <c r="AE94" s="864">
        <v>0</v>
      </c>
      <c r="AF94" s="865">
        <v>0</v>
      </c>
      <c r="AG94" s="864">
        <v>0</v>
      </c>
      <c r="AH94" s="865">
        <v>0</v>
      </c>
      <c r="AI94" s="864">
        <v>0</v>
      </c>
      <c r="AJ94" s="865">
        <v>0</v>
      </c>
      <c r="AK94" s="864">
        <v>0</v>
      </c>
      <c r="AL94" s="865">
        <v>0</v>
      </c>
      <c r="AM94" s="864">
        <v>0</v>
      </c>
      <c r="AN94" s="865">
        <v>0</v>
      </c>
      <c r="AO94" s="864">
        <v>0</v>
      </c>
      <c r="AP94" s="1021">
        <v>0</v>
      </c>
      <c r="AQ94" s="815"/>
      <c r="AR94" s="998"/>
      <c r="AS94" s="815"/>
      <c r="AT94" s="1020">
        <v>0</v>
      </c>
      <c r="AU94" s="865">
        <v>0</v>
      </c>
      <c r="AV94" s="864">
        <v>0</v>
      </c>
      <c r="AW94" s="865">
        <v>0</v>
      </c>
      <c r="AX94" s="864">
        <v>0</v>
      </c>
      <c r="AY94" s="865">
        <v>0</v>
      </c>
      <c r="AZ94" s="864">
        <v>0</v>
      </c>
      <c r="BA94" s="865">
        <v>0</v>
      </c>
      <c r="BB94" s="864">
        <v>0</v>
      </c>
      <c r="BC94" s="865">
        <v>0</v>
      </c>
      <c r="BD94" s="864">
        <v>0</v>
      </c>
      <c r="BE94" s="865">
        <v>0</v>
      </c>
      <c r="BF94" s="864">
        <v>0</v>
      </c>
      <c r="BG94" s="865">
        <v>0</v>
      </c>
      <c r="BH94" s="864">
        <v>0</v>
      </c>
      <c r="BI94" s="865">
        <v>0</v>
      </c>
      <c r="BJ94" s="864">
        <v>0</v>
      </c>
      <c r="BK94" s="865">
        <v>0</v>
      </c>
      <c r="BL94" s="864">
        <v>0</v>
      </c>
      <c r="BM94" s="865">
        <v>0</v>
      </c>
      <c r="BN94" s="864">
        <v>0</v>
      </c>
      <c r="BO94" s="865">
        <v>0</v>
      </c>
      <c r="BP94" s="864">
        <v>0</v>
      </c>
      <c r="BQ94" s="865">
        <v>0</v>
      </c>
      <c r="BR94" s="864">
        <v>0</v>
      </c>
      <c r="BS94" s="865">
        <v>0</v>
      </c>
      <c r="BT94" s="864">
        <v>0</v>
      </c>
      <c r="BU94" s="865">
        <v>0</v>
      </c>
      <c r="BV94" s="864">
        <v>0</v>
      </c>
      <c r="BW94" s="865">
        <v>0</v>
      </c>
      <c r="BX94" s="864">
        <v>0</v>
      </c>
      <c r="BY94" s="865">
        <v>0</v>
      </c>
      <c r="BZ94" s="864">
        <v>0</v>
      </c>
      <c r="CA94" s="865">
        <v>0</v>
      </c>
      <c r="CB94" s="864">
        <v>0</v>
      </c>
      <c r="CC94" s="1021">
        <v>0</v>
      </c>
      <c r="CD94" s="815"/>
      <c r="CE94" s="1009"/>
      <c r="CF94" s="815"/>
      <c r="CG94" s="1010"/>
      <c r="CH94" s="815"/>
      <c r="CI94" s="1020"/>
      <c r="CJ94" s="865"/>
      <c r="CK94" s="864">
        <v>0</v>
      </c>
      <c r="CL94" s="865">
        <v>0</v>
      </c>
      <c r="CM94" s="864">
        <v>0</v>
      </c>
      <c r="CN94" s="865">
        <v>0</v>
      </c>
      <c r="CO94" s="864">
        <v>0</v>
      </c>
      <c r="CP94" s="865">
        <v>0</v>
      </c>
      <c r="CQ94" s="864">
        <v>0</v>
      </c>
      <c r="CR94" s="865">
        <v>0</v>
      </c>
      <c r="CS94" s="864">
        <v>0</v>
      </c>
      <c r="CT94" s="865">
        <v>0</v>
      </c>
      <c r="CU94" s="864">
        <v>0</v>
      </c>
      <c r="CV94" s="865">
        <v>0</v>
      </c>
      <c r="CW94" s="864">
        <v>0</v>
      </c>
      <c r="CX94" s="865">
        <v>0</v>
      </c>
      <c r="CY94" s="864">
        <v>0</v>
      </c>
      <c r="CZ94" s="865">
        <v>0</v>
      </c>
      <c r="DA94" s="864">
        <v>0</v>
      </c>
      <c r="DB94" s="865">
        <v>0</v>
      </c>
      <c r="DC94" s="864">
        <v>0</v>
      </c>
      <c r="DD94" s="865">
        <v>0</v>
      </c>
      <c r="DE94" s="864">
        <v>0</v>
      </c>
      <c r="DF94" s="865">
        <v>0</v>
      </c>
      <c r="DG94" s="864">
        <v>0</v>
      </c>
      <c r="DH94" s="865">
        <v>0</v>
      </c>
      <c r="DI94" s="864">
        <v>0</v>
      </c>
      <c r="DJ94" s="865">
        <v>0</v>
      </c>
      <c r="DK94" s="864">
        <v>0</v>
      </c>
      <c r="DL94" s="865">
        <v>0</v>
      </c>
      <c r="DM94" s="864">
        <v>0</v>
      </c>
      <c r="DN94" s="865">
        <v>0</v>
      </c>
      <c r="DO94" s="864">
        <v>0</v>
      </c>
      <c r="DP94" s="865">
        <v>0</v>
      </c>
      <c r="DQ94" s="864">
        <v>0</v>
      </c>
      <c r="DR94" s="1021">
        <v>0</v>
      </c>
      <c r="DS94" s="815"/>
      <c r="DT94" s="1011"/>
      <c r="DU94" s="815"/>
      <c r="DV94" s="1020"/>
      <c r="DW94" s="865"/>
      <c r="DX94" s="864">
        <v>0</v>
      </c>
      <c r="DY94" s="865">
        <v>0</v>
      </c>
      <c r="DZ94" s="864">
        <v>0</v>
      </c>
      <c r="EA94" s="865">
        <v>0</v>
      </c>
      <c r="EB94" s="864">
        <v>0</v>
      </c>
      <c r="EC94" s="865">
        <v>0</v>
      </c>
      <c r="ED94" s="864">
        <v>0</v>
      </c>
      <c r="EE94" s="865">
        <v>0</v>
      </c>
      <c r="EF94" s="864">
        <v>0</v>
      </c>
      <c r="EG94" s="865">
        <v>0</v>
      </c>
      <c r="EH94" s="864">
        <v>0</v>
      </c>
      <c r="EI94" s="865">
        <v>0</v>
      </c>
      <c r="EJ94" s="864">
        <v>0</v>
      </c>
      <c r="EK94" s="865">
        <v>0</v>
      </c>
      <c r="EL94" s="864">
        <v>0</v>
      </c>
      <c r="EM94" s="865">
        <v>0</v>
      </c>
      <c r="EN94" s="864">
        <v>0</v>
      </c>
      <c r="EO94" s="865">
        <v>0</v>
      </c>
      <c r="EP94" s="864">
        <v>0</v>
      </c>
      <c r="EQ94" s="865">
        <v>0</v>
      </c>
      <c r="ER94" s="864">
        <v>0</v>
      </c>
      <c r="ES94" s="865">
        <v>0</v>
      </c>
      <c r="ET94" s="864">
        <v>0</v>
      </c>
      <c r="EU94" s="865">
        <v>0</v>
      </c>
      <c r="EV94" s="864">
        <v>0</v>
      </c>
      <c r="EW94" s="865">
        <v>0</v>
      </c>
      <c r="EX94" s="864">
        <v>0</v>
      </c>
      <c r="EY94" s="865">
        <v>0</v>
      </c>
      <c r="EZ94" s="864">
        <v>0</v>
      </c>
      <c r="FA94" s="865">
        <v>0</v>
      </c>
      <c r="FB94" s="864">
        <v>0</v>
      </c>
      <c r="FC94" s="865">
        <v>0</v>
      </c>
      <c r="FD94" s="864">
        <v>0</v>
      </c>
      <c r="FE94" s="1021">
        <v>0</v>
      </c>
      <c r="FF94" s="815"/>
      <c r="FG94" s="1012"/>
      <c r="FH94" s="815"/>
      <c r="FI94" s="1013"/>
      <c r="FK94" s="1022" t="b">
        <v>1</v>
      </c>
    </row>
    <row r="95" spans="1:167" outlineLevel="1">
      <c r="A95" s="813" t="str">
        <f t="shared" si="1"/>
        <v>85Save on Energy Heating &amp; Cooling Program</v>
      </c>
      <c r="C95" s="849">
        <v>85</v>
      </c>
      <c r="D95" s="1023" t="s">
        <v>1166</v>
      </c>
      <c r="E95" s="1023">
        <v>2015</v>
      </c>
      <c r="G95" s="1024">
        <v>15869</v>
      </c>
      <c r="H95" s="854">
        <v>15869</v>
      </c>
      <c r="I95" s="853">
        <v>15869</v>
      </c>
      <c r="J95" s="854">
        <v>15869</v>
      </c>
      <c r="K95" s="853">
        <v>15869</v>
      </c>
      <c r="L95" s="854">
        <v>15869</v>
      </c>
      <c r="M95" s="853">
        <v>15869</v>
      </c>
      <c r="N95" s="854">
        <v>15869</v>
      </c>
      <c r="O95" s="853">
        <v>15869</v>
      </c>
      <c r="P95" s="854">
        <v>15869</v>
      </c>
      <c r="Q95" s="853">
        <v>15869</v>
      </c>
      <c r="R95" s="854">
        <v>15869</v>
      </c>
      <c r="S95" s="853">
        <v>15869</v>
      </c>
      <c r="T95" s="854">
        <v>15869</v>
      </c>
      <c r="U95" s="853">
        <v>15869</v>
      </c>
      <c r="V95" s="854">
        <v>15869</v>
      </c>
      <c r="W95" s="853">
        <v>15869</v>
      </c>
      <c r="X95" s="854">
        <v>15869</v>
      </c>
      <c r="Y95" s="853">
        <v>15710</v>
      </c>
      <c r="Z95" s="854">
        <v>0</v>
      </c>
      <c r="AA95" s="853">
        <v>0</v>
      </c>
      <c r="AB95" s="854">
        <v>0</v>
      </c>
      <c r="AC95" s="853">
        <v>0</v>
      </c>
      <c r="AD95" s="854">
        <v>0</v>
      </c>
      <c r="AE95" s="853">
        <v>0</v>
      </c>
      <c r="AF95" s="854">
        <v>0</v>
      </c>
      <c r="AG95" s="853">
        <v>0</v>
      </c>
      <c r="AH95" s="854">
        <v>0</v>
      </c>
      <c r="AI95" s="853">
        <v>0</v>
      </c>
      <c r="AJ95" s="854">
        <v>0</v>
      </c>
      <c r="AK95" s="853">
        <v>0</v>
      </c>
      <c r="AL95" s="854">
        <v>0</v>
      </c>
      <c r="AM95" s="853">
        <v>0</v>
      </c>
      <c r="AN95" s="854">
        <v>0</v>
      </c>
      <c r="AO95" s="853">
        <v>0</v>
      </c>
      <c r="AP95" s="1025">
        <v>0</v>
      </c>
      <c r="AQ95" s="815"/>
      <c r="AR95" s="998"/>
      <c r="AS95" s="815"/>
      <c r="AT95" s="1024">
        <v>8</v>
      </c>
      <c r="AU95" s="854">
        <v>8</v>
      </c>
      <c r="AV95" s="853">
        <v>8</v>
      </c>
      <c r="AW95" s="854">
        <v>8</v>
      </c>
      <c r="AX95" s="853">
        <v>8</v>
      </c>
      <c r="AY95" s="854">
        <v>8</v>
      </c>
      <c r="AZ95" s="853">
        <v>8</v>
      </c>
      <c r="BA95" s="854">
        <v>8</v>
      </c>
      <c r="BB95" s="853">
        <v>8</v>
      </c>
      <c r="BC95" s="854">
        <v>8</v>
      </c>
      <c r="BD95" s="853">
        <v>8</v>
      </c>
      <c r="BE95" s="854">
        <v>8</v>
      </c>
      <c r="BF95" s="853">
        <v>8</v>
      </c>
      <c r="BG95" s="854">
        <v>8</v>
      </c>
      <c r="BH95" s="853">
        <v>8</v>
      </c>
      <c r="BI95" s="854">
        <v>8</v>
      </c>
      <c r="BJ95" s="853">
        <v>8</v>
      </c>
      <c r="BK95" s="854">
        <v>8</v>
      </c>
      <c r="BL95" s="853">
        <v>8</v>
      </c>
      <c r="BM95" s="854">
        <v>0</v>
      </c>
      <c r="BN95" s="853">
        <v>0</v>
      </c>
      <c r="BO95" s="854">
        <v>0</v>
      </c>
      <c r="BP95" s="853">
        <v>0</v>
      </c>
      <c r="BQ95" s="854">
        <v>0</v>
      </c>
      <c r="BR95" s="853">
        <v>0</v>
      </c>
      <c r="BS95" s="854">
        <v>0</v>
      </c>
      <c r="BT95" s="853">
        <v>0</v>
      </c>
      <c r="BU95" s="854">
        <v>0</v>
      </c>
      <c r="BV95" s="853">
        <v>0</v>
      </c>
      <c r="BW95" s="854">
        <v>0</v>
      </c>
      <c r="BX95" s="853">
        <v>0</v>
      </c>
      <c r="BY95" s="854">
        <v>0</v>
      </c>
      <c r="BZ95" s="853">
        <v>0</v>
      </c>
      <c r="CA95" s="854">
        <v>0</v>
      </c>
      <c r="CB95" s="853">
        <v>0</v>
      </c>
      <c r="CC95" s="1025">
        <v>0</v>
      </c>
      <c r="CD95" s="815"/>
      <c r="CE95" s="1009"/>
      <c r="CF95" s="815"/>
      <c r="CG95" s="1010"/>
      <c r="CH95" s="815"/>
      <c r="CI95" s="1024"/>
      <c r="CJ95" s="854"/>
      <c r="CK95" s="853">
        <v>8838</v>
      </c>
      <c r="CL95" s="854">
        <v>8838</v>
      </c>
      <c r="CM95" s="853">
        <v>8838</v>
      </c>
      <c r="CN95" s="854">
        <v>8838</v>
      </c>
      <c r="CO95" s="853">
        <v>8838</v>
      </c>
      <c r="CP95" s="854">
        <v>8838</v>
      </c>
      <c r="CQ95" s="853">
        <v>8838</v>
      </c>
      <c r="CR95" s="854">
        <v>8838</v>
      </c>
      <c r="CS95" s="853">
        <v>8838</v>
      </c>
      <c r="CT95" s="854">
        <v>8838</v>
      </c>
      <c r="CU95" s="853">
        <v>8838</v>
      </c>
      <c r="CV95" s="854">
        <v>8838</v>
      </c>
      <c r="CW95" s="853">
        <v>8838</v>
      </c>
      <c r="CX95" s="854">
        <v>8838</v>
      </c>
      <c r="CY95" s="853">
        <v>8838</v>
      </c>
      <c r="CZ95" s="854">
        <v>8838</v>
      </c>
      <c r="DA95" s="853">
        <v>8749</v>
      </c>
      <c r="DB95" s="854">
        <v>0</v>
      </c>
      <c r="DC95" s="853">
        <v>0</v>
      </c>
      <c r="DD95" s="854">
        <v>0</v>
      </c>
      <c r="DE95" s="853">
        <v>0</v>
      </c>
      <c r="DF95" s="854">
        <v>0</v>
      </c>
      <c r="DG95" s="853">
        <v>0</v>
      </c>
      <c r="DH95" s="854">
        <v>0</v>
      </c>
      <c r="DI95" s="853">
        <v>0</v>
      </c>
      <c r="DJ95" s="854">
        <v>0</v>
      </c>
      <c r="DK95" s="853">
        <v>0</v>
      </c>
      <c r="DL95" s="854">
        <v>0</v>
      </c>
      <c r="DM95" s="853">
        <v>0</v>
      </c>
      <c r="DN95" s="854">
        <v>0</v>
      </c>
      <c r="DO95" s="853">
        <v>0</v>
      </c>
      <c r="DP95" s="854">
        <v>0</v>
      </c>
      <c r="DQ95" s="853">
        <v>0</v>
      </c>
      <c r="DR95" s="1025">
        <v>0</v>
      </c>
      <c r="DS95" s="815"/>
      <c r="DT95" s="1011"/>
      <c r="DU95" s="815"/>
      <c r="DV95" s="1024"/>
      <c r="DW95" s="854"/>
      <c r="DX95" s="853">
        <v>4</v>
      </c>
      <c r="DY95" s="854">
        <v>4</v>
      </c>
      <c r="DZ95" s="853">
        <v>4</v>
      </c>
      <c r="EA95" s="854">
        <v>4</v>
      </c>
      <c r="EB95" s="853">
        <v>4</v>
      </c>
      <c r="EC95" s="854">
        <v>4</v>
      </c>
      <c r="ED95" s="853">
        <v>4</v>
      </c>
      <c r="EE95" s="854">
        <v>4</v>
      </c>
      <c r="EF95" s="853">
        <v>4</v>
      </c>
      <c r="EG95" s="854">
        <v>4</v>
      </c>
      <c r="EH95" s="853">
        <v>4</v>
      </c>
      <c r="EI95" s="854">
        <v>4</v>
      </c>
      <c r="EJ95" s="853">
        <v>4</v>
      </c>
      <c r="EK95" s="854">
        <v>4</v>
      </c>
      <c r="EL95" s="853">
        <v>4</v>
      </c>
      <c r="EM95" s="854">
        <v>4</v>
      </c>
      <c r="EN95" s="853">
        <v>4</v>
      </c>
      <c r="EO95" s="854">
        <v>0</v>
      </c>
      <c r="EP95" s="853">
        <v>0</v>
      </c>
      <c r="EQ95" s="854">
        <v>0</v>
      </c>
      <c r="ER95" s="853">
        <v>0</v>
      </c>
      <c r="ES95" s="854">
        <v>0</v>
      </c>
      <c r="ET95" s="853">
        <v>0</v>
      </c>
      <c r="EU95" s="854">
        <v>0</v>
      </c>
      <c r="EV95" s="853">
        <v>0</v>
      </c>
      <c r="EW95" s="854">
        <v>0</v>
      </c>
      <c r="EX95" s="853">
        <v>0</v>
      </c>
      <c r="EY95" s="854">
        <v>0</v>
      </c>
      <c r="EZ95" s="853">
        <v>0</v>
      </c>
      <c r="FA95" s="854">
        <v>0</v>
      </c>
      <c r="FB95" s="853">
        <v>0</v>
      </c>
      <c r="FC95" s="854">
        <v>0</v>
      </c>
      <c r="FD95" s="853">
        <v>0</v>
      </c>
      <c r="FE95" s="1025">
        <v>0</v>
      </c>
      <c r="FF95" s="815"/>
      <c r="FG95" s="1012"/>
      <c r="FH95" s="815"/>
      <c r="FI95" s="1013"/>
      <c r="FK95" s="1026" t="b">
        <v>0</v>
      </c>
    </row>
    <row r="96" spans="1:167" outlineLevel="1">
      <c r="A96" s="813" t="str">
        <f t="shared" si="1"/>
        <v>86Save on Energy New Construction Program</v>
      </c>
      <c r="C96" s="842">
        <v>86</v>
      </c>
      <c r="D96" s="1019" t="s">
        <v>115</v>
      </c>
      <c r="E96" s="1019">
        <v>2015</v>
      </c>
      <c r="G96" s="1020">
        <v>0</v>
      </c>
      <c r="H96" s="865">
        <v>0</v>
      </c>
      <c r="I96" s="864">
        <v>0</v>
      </c>
      <c r="J96" s="865">
        <v>0</v>
      </c>
      <c r="K96" s="864">
        <v>0</v>
      </c>
      <c r="L96" s="865">
        <v>0</v>
      </c>
      <c r="M96" s="864">
        <v>0</v>
      </c>
      <c r="N96" s="865">
        <v>0</v>
      </c>
      <c r="O96" s="864">
        <v>0</v>
      </c>
      <c r="P96" s="865">
        <v>0</v>
      </c>
      <c r="Q96" s="864">
        <v>0</v>
      </c>
      <c r="R96" s="865">
        <v>0</v>
      </c>
      <c r="S96" s="864">
        <v>0</v>
      </c>
      <c r="T96" s="865">
        <v>0</v>
      </c>
      <c r="U96" s="864">
        <v>0</v>
      </c>
      <c r="V96" s="865">
        <v>0</v>
      </c>
      <c r="W96" s="864">
        <v>0</v>
      </c>
      <c r="X96" s="865">
        <v>0</v>
      </c>
      <c r="Y96" s="864">
        <v>0</v>
      </c>
      <c r="Z96" s="865">
        <v>0</v>
      </c>
      <c r="AA96" s="864">
        <v>0</v>
      </c>
      <c r="AB96" s="865">
        <v>0</v>
      </c>
      <c r="AC96" s="864">
        <v>0</v>
      </c>
      <c r="AD96" s="865">
        <v>0</v>
      </c>
      <c r="AE96" s="864">
        <v>0</v>
      </c>
      <c r="AF96" s="865">
        <v>0</v>
      </c>
      <c r="AG96" s="864">
        <v>0</v>
      </c>
      <c r="AH96" s="865">
        <v>0</v>
      </c>
      <c r="AI96" s="864">
        <v>0</v>
      </c>
      <c r="AJ96" s="865">
        <v>0</v>
      </c>
      <c r="AK96" s="864">
        <v>0</v>
      </c>
      <c r="AL96" s="865">
        <v>0</v>
      </c>
      <c r="AM96" s="864">
        <v>0</v>
      </c>
      <c r="AN96" s="865">
        <v>0</v>
      </c>
      <c r="AO96" s="864">
        <v>0</v>
      </c>
      <c r="AP96" s="1021">
        <v>0</v>
      </c>
      <c r="AQ96" s="815"/>
      <c r="AR96" s="998"/>
      <c r="AS96" s="815"/>
      <c r="AT96" s="1020">
        <v>0</v>
      </c>
      <c r="AU96" s="865">
        <v>0</v>
      </c>
      <c r="AV96" s="864">
        <v>0</v>
      </c>
      <c r="AW96" s="865">
        <v>0</v>
      </c>
      <c r="AX96" s="864">
        <v>0</v>
      </c>
      <c r="AY96" s="865">
        <v>0</v>
      </c>
      <c r="AZ96" s="864">
        <v>0</v>
      </c>
      <c r="BA96" s="865">
        <v>0</v>
      </c>
      <c r="BB96" s="864">
        <v>0</v>
      </c>
      <c r="BC96" s="865">
        <v>0</v>
      </c>
      <c r="BD96" s="864">
        <v>0</v>
      </c>
      <c r="BE96" s="865">
        <v>0</v>
      </c>
      <c r="BF96" s="864">
        <v>0</v>
      </c>
      <c r="BG96" s="865">
        <v>0</v>
      </c>
      <c r="BH96" s="864">
        <v>0</v>
      </c>
      <c r="BI96" s="865">
        <v>0</v>
      </c>
      <c r="BJ96" s="864">
        <v>0</v>
      </c>
      <c r="BK96" s="865">
        <v>0</v>
      </c>
      <c r="BL96" s="864">
        <v>0</v>
      </c>
      <c r="BM96" s="865">
        <v>0</v>
      </c>
      <c r="BN96" s="864">
        <v>0</v>
      </c>
      <c r="BO96" s="865">
        <v>0</v>
      </c>
      <c r="BP96" s="864">
        <v>0</v>
      </c>
      <c r="BQ96" s="865">
        <v>0</v>
      </c>
      <c r="BR96" s="864">
        <v>0</v>
      </c>
      <c r="BS96" s="865">
        <v>0</v>
      </c>
      <c r="BT96" s="864">
        <v>0</v>
      </c>
      <c r="BU96" s="865">
        <v>0</v>
      </c>
      <c r="BV96" s="864">
        <v>0</v>
      </c>
      <c r="BW96" s="865">
        <v>0</v>
      </c>
      <c r="BX96" s="864">
        <v>0</v>
      </c>
      <c r="BY96" s="865">
        <v>0</v>
      </c>
      <c r="BZ96" s="864">
        <v>0</v>
      </c>
      <c r="CA96" s="865">
        <v>0</v>
      </c>
      <c r="CB96" s="864">
        <v>0</v>
      </c>
      <c r="CC96" s="1021">
        <v>0</v>
      </c>
      <c r="CD96" s="815"/>
      <c r="CE96" s="1009"/>
      <c r="CF96" s="815"/>
      <c r="CG96" s="1010"/>
      <c r="CH96" s="815"/>
      <c r="CI96" s="1020"/>
      <c r="CJ96" s="865"/>
      <c r="CK96" s="864">
        <v>0</v>
      </c>
      <c r="CL96" s="865">
        <v>0</v>
      </c>
      <c r="CM96" s="864">
        <v>0</v>
      </c>
      <c r="CN96" s="865">
        <v>0</v>
      </c>
      <c r="CO96" s="864">
        <v>0</v>
      </c>
      <c r="CP96" s="865">
        <v>0</v>
      </c>
      <c r="CQ96" s="864">
        <v>0</v>
      </c>
      <c r="CR96" s="865">
        <v>0</v>
      </c>
      <c r="CS96" s="864">
        <v>0</v>
      </c>
      <c r="CT96" s="865">
        <v>0</v>
      </c>
      <c r="CU96" s="864">
        <v>0</v>
      </c>
      <c r="CV96" s="865">
        <v>0</v>
      </c>
      <c r="CW96" s="864">
        <v>0</v>
      </c>
      <c r="CX96" s="865">
        <v>0</v>
      </c>
      <c r="CY96" s="864">
        <v>0</v>
      </c>
      <c r="CZ96" s="865">
        <v>0</v>
      </c>
      <c r="DA96" s="864">
        <v>0</v>
      </c>
      <c r="DB96" s="865">
        <v>0</v>
      </c>
      <c r="DC96" s="864">
        <v>0</v>
      </c>
      <c r="DD96" s="865">
        <v>0</v>
      </c>
      <c r="DE96" s="864">
        <v>0</v>
      </c>
      <c r="DF96" s="865">
        <v>0</v>
      </c>
      <c r="DG96" s="864">
        <v>0</v>
      </c>
      <c r="DH96" s="865">
        <v>0</v>
      </c>
      <c r="DI96" s="864">
        <v>0</v>
      </c>
      <c r="DJ96" s="865">
        <v>0</v>
      </c>
      <c r="DK96" s="864">
        <v>0</v>
      </c>
      <c r="DL96" s="865">
        <v>0</v>
      </c>
      <c r="DM96" s="864">
        <v>0</v>
      </c>
      <c r="DN96" s="865">
        <v>0</v>
      </c>
      <c r="DO96" s="864">
        <v>0</v>
      </c>
      <c r="DP96" s="865">
        <v>0</v>
      </c>
      <c r="DQ96" s="864">
        <v>0</v>
      </c>
      <c r="DR96" s="1021">
        <v>0</v>
      </c>
      <c r="DS96" s="815"/>
      <c r="DT96" s="1011"/>
      <c r="DU96" s="815"/>
      <c r="DV96" s="1020"/>
      <c r="DW96" s="865"/>
      <c r="DX96" s="864">
        <v>0</v>
      </c>
      <c r="DY96" s="865">
        <v>0</v>
      </c>
      <c r="DZ96" s="864">
        <v>0</v>
      </c>
      <c r="EA96" s="865">
        <v>0</v>
      </c>
      <c r="EB96" s="864">
        <v>0</v>
      </c>
      <c r="EC96" s="865">
        <v>0</v>
      </c>
      <c r="ED96" s="864">
        <v>0</v>
      </c>
      <c r="EE96" s="865">
        <v>0</v>
      </c>
      <c r="EF96" s="864">
        <v>0</v>
      </c>
      <c r="EG96" s="865">
        <v>0</v>
      </c>
      <c r="EH96" s="864">
        <v>0</v>
      </c>
      <c r="EI96" s="865">
        <v>0</v>
      </c>
      <c r="EJ96" s="864">
        <v>0</v>
      </c>
      <c r="EK96" s="865">
        <v>0</v>
      </c>
      <c r="EL96" s="864">
        <v>0</v>
      </c>
      <c r="EM96" s="865">
        <v>0</v>
      </c>
      <c r="EN96" s="864">
        <v>0</v>
      </c>
      <c r="EO96" s="865">
        <v>0</v>
      </c>
      <c r="EP96" s="864">
        <v>0</v>
      </c>
      <c r="EQ96" s="865">
        <v>0</v>
      </c>
      <c r="ER96" s="864">
        <v>0</v>
      </c>
      <c r="ES96" s="865">
        <v>0</v>
      </c>
      <c r="ET96" s="864">
        <v>0</v>
      </c>
      <c r="EU96" s="865">
        <v>0</v>
      </c>
      <c r="EV96" s="864">
        <v>0</v>
      </c>
      <c r="EW96" s="865">
        <v>0</v>
      </c>
      <c r="EX96" s="864">
        <v>0</v>
      </c>
      <c r="EY96" s="865">
        <v>0</v>
      </c>
      <c r="EZ96" s="864">
        <v>0</v>
      </c>
      <c r="FA96" s="865">
        <v>0</v>
      </c>
      <c r="FB96" s="864">
        <v>0</v>
      </c>
      <c r="FC96" s="865">
        <v>0</v>
      </c>
      <c r="FD96" s="864">
        <v>0</v>
      </c>
      <c r="FE96" s="1021">
        <v>0</v>
      </c>
      <c r="FF96" s="815"/>
      <c r="FG96" s="1012"/>
      <c r="FH96" s="815"/>
      <c r="FI96" s="1013"/>
      <c r="FK96" s="1022" t="b">
        <v>1</v>
      </c>
    </row>
    <row r="97" spans="1:167" outlineLevel="1">
      <c r="A97" s="813" t="str">
        <f t="shared" si="1"/>
        <v>87Save on Energy Home Assistance Program</v>
      </c>
      <c r="C97" s="907">
        <v>87</v>
      </c>
      <c r="D97" s="1027" t="s">
        <v>116</v>
      </c>
      <c r="E97" s="1027">
        <v>2015</v>
      </c>
      <c r="G97" s="1028">
        <v>0</v>
      </c>
      <c r="H97" s="912">
        <v>0</v>
      </c>
      <c r="I97" s="911">
        <v>0</v>
      </c>
      <c r="J97" s="912">
        <v>0</v>
      </c>
      <c r="K97" s="911">
        <v>0</v>
      </c>
      <c r="L97" s="912">
        <v>0</v>
      </c>
      <c r="M97" s="911">
        <v>0</v>
      </c>
      <c r="N97" s="912">
        <v>0</v>
      </c>
      <c r="O97" s="911">
        <v>0</v>
      </c>
      <c r="P97" s="912">
        <v>0</v>
      </c>
      <c r="Q97" s="911">
        <v>0</v>
      </c>
      <c r="R97" s="912">
        <v>0</v>
      </c>
      <c r="S97" s="911">
        <v>0</v>
      </c>
      <c r="T97" s="912">
        <v>0</v>
      </c>
      <c r="U97" s="911">
        <v>0</v>
      </c>
      <c r="V97" s="912">
        <v>0</v>
      </c>
      <c r="W97" s="911">
        <v>0</v>
      </c>
      <c r="X97" s="912">
        <v>0</v>
      </c>
      <c r="Y97" s="911">
        <v>0</v>
      </c>
      <c r="Z97" s="912">
        <v>0</v>
      </c>
      <c r="AA97" s="911">
        <v>0</v>
      </c>
      <c r="AB97" s="912">
        <v>0</v>
      </c>
      <c r="AC97" s="911">
        <v>0</v>
      </c>
      <c r="AD97" s="912">
        <v>0</v>
      </c>
      <c r="AE97" s="911">
        <v>0</v>
      </c>
      <c r="AF97" s="912">
        <v>0</v>
      </c>
      <c r="AG97" s="911">
        <v>0</v>
      </c>
      <c r="AH97" s="912">
        <v>0</v>
      </c>
      <c r="AI97" s="911">
        <v>0</v>
      </c>
      <c r="AJ97" s="912">
        <v>0</v>
      </c>
      <c r="AK97" s="911">
        <v>0</v>
      </c>
      <c r="AL97" s="912">
        <v>0</v>
      </c>
      <c r="AM97" s="911">
        <v>0</v>
      </c>
      <c r="AN97" s="912">
        <v>0</v>
      </c>
      <c r="AO97" s="911">
        <v>0</v>
      </c>
      <c r="AP97" s="1029">
        <v>0</v>
      </c>
      <c r="AQ97" s="815"/>
      <c r="AR97" s="998"/>
      <c r="AS97" s="815"/>
      <c r="AT97" s="1028">
        <v>0</v>
      </c>
      <c r="AU97" s="912">
        <v>0</v>
      </c>
      <c r="AV97" s="911">
        <v>0</v>
      </c>
      <c r="AW97" s="912">
        <v>0</v>
      </c>
      <c r="AX97" s="911">
        <v>0</v>
      </c>
      <c r="AY97" s="912">
        <v>0</v>
      </c>
      <c r="AZ97" s="911">
        <v>0</v>
      </c>
      <c r="BA97" s="912">
        <v>0</v>
      </c>
      <c r="BB97" s="911">
        <v>0</v>
      </c>
      <c r="BC97" s="912">
        <v>0</v>
      </c>
      <c r="BD97" s="911">
        <v>0</v>
      </c>
      <c r="BE97" s="912">
        <v>0</v>
      </c>
      <c r="BF97" s="911">
        <v>0</v>
      </c>
      <c r="BG97" s="912">
        <v>0</v>
      </c>
      <c r="BH97" s="911">
        <v>0</v>
      </c>
      <c r="BI97" s="912">
        <v>0</v>
      </c>
      <c r="BJ97" s="911">
        <v>0</v>
      </c>
      <c r="BK97" s="912">
        <v>0</v>
      </c>
      <c r="BL97" s="911">
        <v>0</v>
      </c>
      <c r="BM97" s="912">
        <v>0</v>
      </c>
      <c r="BN97" s="911">
        <v>0</v>
      </c>
      <c r="BO97" s="912">
        <v>0</v>
      </c>
      <c r="BP97" s="911">
        <v>0</v>
      </c>
      <c r="BQ97" s="912">
        <v>0</v>
      </c>
      <c r="BR97" s="911">
        <v>0</v>
      </c>
      <c r="BS97" s="912">
        <v>0</v>
      </c>
      <c r="BT97" s="911">
        <v>0</v>
      </c>
      <c r="BU97" s="912">
        <v>0</v>
      </c>
      <c r="BV97" s="911">
        <v>0</v>
      </c>
      <c r="BW97" s="912">
        <v>0</v>
      </c>
      <c r="BX97" s="911">
        <v>0</v>
      </c>
      <c r="BY97" s="912">
        <v>0</v>
      </c>
      <c r="BZ97" s="911">
        <v>0</v>
      </c>
      <c r="CA97" s="912">
        <v>0</v>
      </c>
      <c r="CB97" s="911">
        <v>0</v>
      </c>
      <c r="CC97" s="1029">
        <v>0</v>
      </c>
      <c r="CD97" s="815"/>
      <c r="CE97" s="1009"/>
      <c r="CF97" s="815"/>
      <c r="CG97" s="1010"/>
      <c r="CH97" s="815"/>
      <c r="CI97" s="1028"/>
      <c r="CJ97" s="912"/>
      <c r="CK97" s="911">
        <v>0</v>
      </c>
      <c r="CL97" s="912">
        <v>0</v>
      </c>
      <c r="CM97" s="911">
        <v>0</v>
      </c>
      <c r="CN97" s="912">
        <v>0</v>
      </c>
      <c r="CO97" s="911">
        <v>0</v>
      </c>
      <c r="CP97" s="912">
        <v>0</v>
      </c>
      <c r="CQ97" s="911">
        <v>0</v>
      </c>
      <c r="CR97" s="912">
        <v>0</v>
      </c>
      <c r="CS97" s="911">
        <v>0</v>
      </c>
      <c r="CT97" s="912">
        <v>0</v>
      </c>
      <c r="CU97" s="911">
        <v>0</v>
      </c>
      <c r="CV97" s="912">
        <v>0</v>
      </c>
      <c r="CW97" s="911">
        <v>0</v>
      </c>
      <c r="CX97" s="912">
        <v>0</v>
      </c>
      <c r="CY97" s="911">
        <v>0</v>
      </c>
      <c r="CZ97" s="912">
        <v>0</v>
      </c>
      <c r="DA97" s="911">
        <v>0</v>
      </c>
      <c r="DB97" s="912">
        <v>0</v>
      </c>
      <c r="DC97" s="911">
        <v>0</v>
      </c>
      <c r="DD97" s="912">
        <v>0</v>
      </c>
      <c r="DE97" s="911">
        <v>0</v>
      </c>
      <c r="DF97" s="912">
        <v>0</v>
      </c>
      <c r="DG97" s="911">
        <v>0</v>
      </c>
      <c r="DH97" s="912">
        <v>0</v>
      </c>
      <c r="DI97" s="911">
        <v>0</v>
      </c>
      <c r="DJ97" s="912">
        <v>0</v>
      </c>
      <c r="DK97" s="911">
        <v>0</v>
      </c>
      <c r="DL97" s="912">
        <v>0</v>
      </c>
      <c r="DM97" s="911">
        <v>0</v>
      </c>
      <c r="DN97" s="912">
        <v>0</v>
      </c>
      <c r="DO97" s="911">
        <v>0</v>
      </c>
      <c r="DP97" s="912">
        <v>0</v>
      </c>
      <c r="DQ97" s="911">
        <v>0</v>
      </c>
      <c r="DR97" s="1029">
        <v>0</v>
      </c>
      <c r="DS97" s="815"/>
      <c r="DT97" s="1011"/>
      <c r="DU97" s="815"/>
      <c r="DV97" s="1028"/>
      <c r="DW97" s="912"/>
      <c r="DX97" s="911">
        <v>0</v>
      </c>
      <c r="DY97" s="912">
        <v>0</v>
      </c>
      <c r="DZ97" s="911">
        <v>0</v>
      </c>
      <c r="EA97" s="912">
        <v>0</v>
      </c>
      <c r="EB97" s="911">
        <v>0</v>
      </c>
      <c r="EC97" s="912">
        <v>0</v>
      </c>
      <c r="ED97" s="911">
        <v>0</v>
      </c>
      <c r="EE97" s="912">
        <v>0</v>
      </c>
      <c r="EF97" s="911">
        <v>0</v>
      </c>
      <c r="EG97" s="912">
        <v>0</v>
      </c>
      <c r="EH97" s="911">
        <v>0</v>
      </c>
      <c r="EI97" s="912">
        <v>0</v>
      </c>
      <c r="EJ97" s="911">
        <v>0</v>
      </c>
      <c r="EK97" s="912">
        <v>0</v>
      </c>
      <c r="EL97" s="911">
        <v>0</v>
      </c>
      <c r="EM97" s="912">
        <v>0</v>
      </c>
      <c r="EN97" s="911">
        <v>0</v>
      </c>
      <c r="EO97" s="912">
        <v>0</v>
      </c>
      <c r="EP97" s="911">
        <v>0</v>
      </c>
      <c r="EQ97" s="912">
        <v>0</v>
      </c>
      <c r="ER97" s="911">
        <v>0</v>
      </c>
      <c r="ES97" s="912">
        <v>0</v>
      </c>
      <c r="ET97" s="911">
        <v>0</v>
      </c>
      <c r="EU97" s="912">
        <v>0</v>
      </c>
      <c r="EV97" s="911">
        <v>0</v>
      </c>
      <c r="EW97" s="912">
        <v>0</v>
      </c>
      <c r="EX97" s="911">
        <v>0</v>
      </c>
      <c r="EY97" s="912">
        <v>0</v>
      </c>
      <c r="EZ97" s="911">
        <v>0</v>
      </c>
      <c r="FA97" s="912">
        <v>0</v>
      </c>
      <c r="FB97" s="911">
        <v>0</v>
      </c>
      <c r="FC97" s="912">
        <v>0</v>
      </c>
      <c r="FD97" s="911">
        <v>0</v>
      </c>
      <c r="FE97" s="1029">
        <v>0</v>
      </c>
      <c r="FF97" s="815"/>
      <c r="FG97" s="1012"/>
      <c r="FH97" s="815"/>
      <c r="FI97" s="1013"/>
      <c r="FK97" s="1030" t="b">
        <v>1</v>
      </c>
    </row>
    <row r="98" spans="1:167" outlineLevel="1">
      <c r="A98" s="813" t="str">
        <f t="shared" si="1"/>
        <v>88Save on Energy Audit Funding Program</v>
      </c>
      <c r="C98" s="900">
        <v>88</v>
      </c>
      <c r="D98" s="1031" t="s">
        <v>117</v>
      </c>
      <c r="E98" s="1031">
        <v>2015</v>
      </c>
      <c r="G98" s="1032">
        <v>0</v>
      </c>
      <c r="H98" s="905">
        <v>0</v>
      </c>
      <c r="I98" s="904">
        <v>0</v>
      </c>
      <c r="J98" s="905">
        <v>0</v>
      </c>
      <c r="K98" s="904">
        <v>0</v>
      </c>
      <c r="L98" s="905">
        <v>0</v>
      </c>
      <c r="M98" s="904">
        <v>0</v>
      </c>
      <c r="N98" s="905">
        <v>0</v>
      </c>
      <c r="O98" s="904">
        <v>0</v>
      </c>
      <c r="P98" s="905">
        <v>0</v>
      </c>
      <c r="Q98" s="904">
        <v>0</v>
      </c>
      <c r="R98" s="905">
        <v>0</v>
      </c>
      <c r="S98" s="904">
        <v>0</v>
      </c>
      <c r="T98" s="905">
        <v>0</v>
      </c>
      <c r="U98" s="904">
        <v>0</v>
      </c>
      <c r="V98" s="905">
        <v>0</v>
      </c>
      <c r="W98" s="904">
        <v>0</v>
      </c>
      <c r="X98" s="905">
        <v>0</v>
      </c>
      <c r="Y98" s="904">
        <v>0</v>
      </c>
      <c r="Z98" s="905">
        <v>0</v>
      </c>
      <c r="AA98" s="904">
        <v>0</v>
      </c>
      <c r="AB98" s="905">
        <v>0</v>
      </c>
      <c r="AC98" s="904">
        <v>0</v>
      </c>
      <c r="AD98" s="905">
        <v>0</v>
      </c>
      <c r="AE98" s="904">
        <v>0</v>
      </c>
      <c r="AF98" s="905">
        <v>0</v>
      </c>
      <c r="AG98" s="904">
        <v>0</v>
      </c>
      <c r="AH98" s="905">
        <v>0</v>
      </c>
      <c r="AI98" s="904">
        <v>0</v>
      </c>
      <c r="AJ98" s="905">
        <v>0</v>
      </c>
      <c r="AK98" s="904">
        <v>0</v>
      </c>
      <c r="AL98" s="905">
        <v>0</v>
      </c>
      <c r="AM98" s="904">
        <v>0</v>
      </c>
      <c r="AN98" s="905">
        <v>0</v>
      </c>
      <c r="AO98" s="904">
        <v>0</v>
      </c>
      <c r="AP98" s="1033">
        <v>0</v>
      </c>
      <c r="AQ98" s="815"/>
      <c r="AR98" s="998"/>
      <c r="AS98" s="815"/>
      <c r="AT98" s="1032">
        <v>0</v>
      </c>
      <c r="AU98" s="905">
        <v>0</v>
      </c>
      <c r="AV98" s="904">
        <v>0</v>
      </c>
      <c r="AW98" s="905">
        <v>0</v>
      </c>
      <c r="AX98" s="904">
        <v>0</v>
      </c>
      <c r="AY98" s="905">
        <v>0</v>
      </c>
      <c r="AZ98" s="904">
        <v>0</v>
      </c>
      <c r="BA98" s="905">
        <v>0</v>
      </c>
      <c r="BB98" s="904">
        <v>0</v>
      </c>
      <c r="BC98" s="905">
        <v>0</v>
      </c>
      <c r="BD98" s="904">
        <v>0</v>
      </c>
      <c r="BE98" s="905">
        <v>0</v>
      </c>
      <c r="BF98" s="904">
        <v>0</v>
      </c>
      <c r="BG98" s="905">
        <v>0</v>
      </c>
      <c r="BH98" s="904">
        <v>0</v>
      </c>
      <c r="BI98" s="905">
        <v>0</v>
      </c>
      <c r="BJ98" s="904">
        <v>0</v>
      </c>
      <c r="BK98" s="905">
        <v>0</v>
      </c>
      <c r="BL98" s="904">
        <v>0</v>
      </c>
      <c r="BM98" s="905">
        <v>0</v>
      </c>
      <c r="BN98" s="904">
        <v>0</v>
      </c>
      <c r="BO98" s="905">
        <v>0</v>
      </c>
      <c r="BP98" s="904">
        <v>0</v>
      </c>
      <c r="BQ98" s="905">
        <v>0</v>
      </c>
      <c r="BR98" s="904">
        <v>0</v>
      </c>
      <c r="BS98" s="905">
        <v>0</v>
      </c>
      <c r="BT98" s="904">
        <v>0</v>
      </c>
      <c r="BU98" s="905">
        <v>0</v>
      </c>
      <c r="BV98" s="904">
        <v>0</v>
      </c>
      <c r="BW98" s="905">
        <v>0</v>
      </c>
      <c r="BX98" s="904">
        <v>0</v>
      </c>
      <c r="BY98" s="905">
        <v>0</v>
      </c>
      <c r="BZ98" s="904">
        <v>0</v>
      </c>
      <c r="CA98" s="905">
        <v>0</v>
      </c>
      <c r="CB98" s="904">
        <v>0</v>
      </c>
      <c r="CC98" s="1033">
        <v>0</v>
      </c>
      <c r="CD98" s="815"/>
      <c r="CE98" s="1009"/>
      <c r="CF98" s="815"/>
      <c r="CG98" s="1010"/>
      <c r="CH98" s="815"/>
      <c r="CI98" s="1032"/>
      <c r="CJ98" s="905"/>
      <c r="CK98" s="904">
        <v>0</v>
      </c>
      <c r="CL98" s="905">
        <v>0</v>
      </c>
      <c r="CM98" s="904">
        <v>0</v>
      </c>
      <c r="CN98" s="905">
        <v>0</v>
      </c>
      <c r="CO98" s="904">
        <v>0</v>
      </c>
      <c r="CP98" s="905">
        <v>0</v>
      </c>
      <c r="CQ98" s="904">
        <v>0</v>
      </c>
      <c r="CR98" s="905">
        <v>0</v>
      </c>
      <c r="CS98" s="904">
        <v>0</v>
      </c>
      <c r="CT98" s="905">
        <v>0</v>
      </c>
      <c r="CU98" s="904">
        <v>0</v>
      </c>
      <c r="CV98" s="905">
        <v>0</v>
      </c>
      <c r="CW98" s="904">
        <v>0</v>
      </c>
      <c r="CX98" s="905">
        <v>0</v>
      </c>
      <c r="CY98" s="904">
        <v>0</v>
      </c>
      <c r="CZ98" s="905">
        <v>0</v>
      </c>
      <c r="DA98" s="904">
        <v>0</v>
      </c>
      <c r="DB98" s="905">
        <v>0</v>
      </c>
      <c r="DC98" s="904">
        <v>0</v>
      </c>
      <c r="DD98" s="905">
        <v>0</v>
      </c>
      <c r="DE98" s="904">
        <v>0</v>
      </c>
      <c r="DF98" s="905">
        <v>0</v>
      </c>
      <c r="DG98" s="904">
        <v>0</v>
      </c>
      <c r="DH98" s="905">
        <v>0</v>
      </c>
      <c r="DI98" s="904">
        <v>0</v>
      </c>
      <c r="DJ98" s="905">
        <v>0</v>
      </c>
      <c r="DK98" s="904">
        <v>0</v>
      </c>
      <c r="DL98" s="905">
        <v>0</v>
      </c>
      <c r="DM98" s="904">
        <v>0</v>
      </c>
      <c r="DN98" s="905">
        <v>0</v>
      </c>
      <c r="DO98" s="904">
        <v>0</v>
      </c>
      <c r="DP98" s="905">
        <v>0</v>
      </c>
      <c r="DQ98" s="904">
        <v>0</v>
      </c>
      <c r="DR98" s="1033">
        <v>0</v>
      </c>
      <c r="DS98" s="815"/>
      <c r="DT98" s="1011"/>
      <c r="DU98" s="815"/>
      <c r="DV98" s="1032"/>
      <c r="DW98" s="905"/>
      <c r="DX98" s="904">
        <v>0</v>
      </c>
      <c r="DY98" s="905">
        <v>0</v>
      </c>
      <c r="DZ98" s="904">
        <v>0</v>
      </c>
      <c r="EA98" s="905">
        <v>0</v>
      </c>
      <c r="EB98" s="904">
        <v>0</v>
      </c>
      <c r="EC98" s="905">
        <v>0</v>
      </c>
      <c r="ED98" s="904">
        <v>0</v>
      </c>
      <c r="EE98" s="905">
        <v>0</v>
      </c>
      <c r="EF98" s="904">
        <v>0</v>
      </c>
      <c r="EG98" s="905">
        <v>0</v>
      </c>
      <c r="EH98" s="904">
        <v>0</v>
      </c>
      <c r="EI98" s="905">
        <v>0</v>
      </c>
      <c r="EJ98" s="904">
        <v>0</v>
      </c>
      <c r="EK98" s="905">
        <v>0</v>
      </c>
      <c r="EL98" s="904">
        <v>0</v>
      </c>
      <c r="EM98" s="905">
        <v>0</v>
      </c>
      <c r="EN98" s="904">
        <v>0</v>
      </c>
      <c r="EO98" s="905">
        <v>0</v>
      </c>
      <c r="EP98" s="904">
        <v>0</v>
      </c>
      <c r="EQ98" s="905">
        <v>0</v>
      </c>
      <c r="ER98" s="904">
        <v>0</v>
      </c>
      <c r="ES98" s="905">
        <v>0</v>
      </c>
      <c r="ET98" s="904">
        <v>0</v>
      </c>
      <c r="EU98" s="905">
        <v>0</v>
      </c>
      <c r="EV98" s="904">
        <v>0</v>
      </c>
      <c r="EW98" s="905">
        <v>0</v>
      </c>
      <c r="EX98" s="904">
        <v>0</v>
      </c>
      <c r="EY98" s="905">
        <v>0</v>
      </c>
      <c r="EZ98" s="904">
        <v>0</v>
      </c>
      <c r="FA98" s="905">
        <v>0</v>
      </c>
      <c r="FB98" s="904">
        <v>0</v>
      </c>
      <c r="FC98" s="905">
        <v>0</v>
      </c>
      <c r="FD98" s="904">
        <v>0</v>
      </c>
      <c r="FE98" s="1033">
        <v>0</v>
      </c>
      <c r="FF98" s="815"/>
      <c r="FG98" s="1012"/>
      <c r="FH98" s="815"/>
      <c r="FI98" s="1013"/>
      <c r="FK98" s="1034" t="b">
        <v>1</v>
      </c>
    </row>
    <row r="99" spans="1:167" outlineLevel="1">
      <c r="A99" s="813" t="str">
        <f t="shared" si="1"/>
        <v>89Save on Energy Retrofit Program</v>
      </c>
      <c r="C99" s="849">
        <v>89</v>
      </c>
      <c r="D99" s="1035" t="s">
        <v>118</v>
      </c>
      <c r="E99" s="1035">
        <v>2015</v>
      </c>
      <c r="G99" s="1024">
        <v>147198</v>
      </c>
      <c r="H99" s="854">
        <v>147198</v>
      </c>
      <c r="I99" s="853">
        <v>147198</v>
      </c>
      <c r="J99" s="854">
        <v>147198</v>
      </c>
      <c r="K99" s="853">
        <v>147198</v>
      </c>
      <c r="L99" s="854">
        <v>147198</v>
      </c>
      <c r="M99" s="853">
        <v>139533</v>
      </c>
      <c r="N99" s="854">
        <v>139533</v>
      </c>
      <c r="O99" s="853">
        <v>139533</v>
      </c>
      <c r="P99" s="854">
        <v>115330</v>
      </c>
      <c r="Q99" s="853">
        <v>57540</v>
      </c>
      <c r="R99" s="854">
        <v>57540</v>
      </c>
      <c r="S99" s="853">
        <v>0</v>
      </c>
      <c r="T99" s="854">
        <v>0</v>
      </c>
      <c r="U99" s="853">
        <v>0</v>
      </c>
      <c r="V99" s="854">
        <v>0</v>
      </c>
      <c r="W99" s="853">
        <v>0</v>
      </c>
      <c r="X99" s="854">
        <v>0</v>
      </c>
      <c r="Y99" s="853">
        <v>0</v>
      </c>
      <c r="Z99" s="854">
        <v>0</v>
      </c>
      <c r="AA99" s="853">
        <v>0</v>
      </c>
      <c r="AB99" s="854">
        <v>0</v>
      </c>
      <c r="AC99" s="853">
        <v>0</v>
      </c>
      <c r="AD99" s="854">
        <v>0</v>
      </c>
      <c r="AE99" s="853">
        <v>0</v>
      </c>
      <c r="AF99" s="854">
        <v>0</v>
      </c>
      <c r="AG99" s="853">
        <v>0</v>
      </c>
      <c r="AH99" s="854">
        <v>0</v>
      </c>
      <c r="AI99" s="853">
        <v>0</v>
      </c>
      <c r="AJ99" s="854">
        <v>0</v>
      </c>
      <c r="AK99" s="853">
        <v>0</v>
      </c>
      <c r="AL99" s="854">
        <v>0</v>
      </c>
      <c r="AM99" s="853">
        <v>0</v>
      </c>
      <c r="AN99" s="854">
        <v>0</v>
      </c>
      <c r="AO99" s="853">
        <v>0</v>
      </c>
      <c r="AP99" s="1025">
        <v>0</v>
      </c>
      <c r="AQ99" s="815"/>
      <c r="AR99" s="998"/>
      <c r="AS99" s="815"/>
      <c r="AT99" s="1024">
        <v>28</v>
      </c>
      <c r="AU99" s="854">
        <v>28</v>
      </c>
      <c r="AV99" s="853">
        <v>28</v>
      </c>
      <c r="AW99" s="854">
        <v>28</v>
      </c>
      <c r="AX99" s="853">
        <v>28</v>
      </c>
      <c r="AY99" s="854">
        <v>28</v>
      </c>
      <c r="AZ99" s="853">
        <v>26</v>
      </c>
      <c r="BA99" s="854">
        <v>26</v>
      </c>
      <c r="BB99" s="853">
        <v>26</v>
      </c>
      <c r="BC99" s="854">
        <v>21</v>
      </c>
      <c r="BD99" s="853">
        <v>9</v>
      </c>
      <c r="BE99" s="854">
        <v>9</v>
      </c>
      <c r="BF99" s="853">
        <v>0</v>
      </c>
      <c r="BG99" s="854">
        <v>0</v>
      </c>
      <c r="BH99" s="853">
        <v>0</v>
      </c>
      <c r="BI99" s="854">
        <v>0</v>
      </c>
      <c r="BJ99" s="853">
        <v>0</v>
      </c>
      <c r="BK99" s="854">
        <v>0</v>
      </c>
      <c r="BL99" s="853">
        <v>0</v>
      </c>
      <c r="BM99" s="854">
        <v>0</v>
      </c>
      <c r="BN99" s="853">
        <v>0</v>
      </c>
      <c r="BO99" s="854">
        <v>0</v>
      </c>
      <c r="BP99" s="853">
        <v>0</v>
      </c>
      <c r="BQ99" s="854">
        <v>0</v>
      </c>
      <c r="BR99" s="853">
        <v>0</v>
      </c>
      <c r="BS99" s="854">
        <v>0</v>
      </c>
      <c r="BT99" s="853">
        <v>0</v>
      </c>
      <c r="BU99" s="854">
        <v>0</v>
      </c>
      <c r="BV99" s="853">
        <v>0</v>
      </c>
      <c r="BW99" s="854">
        <v>0</v>
      </c>
      <c r="BX99" s="853">
        <v>0</v>
      </c>
      <c r="BY99" s="854">
        <v>0</v>
      </c>
      <c r="BZ99" s="853">
        <v>0</v>
      </c>
      <c r="CA99" s="854">
        <v>0</v>
      </c>
      <c r="CB99" s="853">
        <v>0</v>
      </c>
      <c r="CC99" s="1025">
        <v>0</v>
      </c>
      <c r="CD99" s="815"/>
      <c r="CE99" s="1009"/>
      <c r="CF99" s="815"/>
      <c r="CG99" s="1010"/>
      <c r="CH99" s="815"/>
      <c r="CI99" s="1024"/>
      <c r="CJ99" s="854"/>
      <c r="CK99" s="853">
        <v>112828</v>
      </c>
      <c r="CL99" s="854">
        <v>112828</v>
      </c>
      <c r="CM99" s="853">
        <v>112828</v>
      </c>
      <c r="CN99" s="854">
        <v>112828</v>
      </c>
      <c r="CO99" s="853">
        <v>107087</v>
      </c>
      <c r="CP99" s="854">
        <v>107087</v>
      </c>
      <c r="CQ99" s="853">
        <v>107087</v>
      </c>
      <c r="CR99" s="854">
        <v>88957</v>
      </c>
      <c r="CS99" s="853">
        <v>45667</v>
      </c>
      <c r="CT99" s="854">
        <v>45667</v>
      </c>
      <c r="CU99" s="853">
        <v>0</v>
      </c>
      <c r="CV99" s="854">
        <v>0</v>
      </c>
      <c r="CW99" s="853">
        <v>0</v>
      </c>
      <c r="CX99" s="854">
        <v>0</v>
      </c>
      <c r="CY99" s="853">
        <v>0</v>
      </c>
      <c r="CZ99" s="854">
        <v>0</v>
      </c>
      <c r="DA99" s="853">
        <v>0</v>
      </c>
      <c r="DB99" s="854">
        <v>0</v>
      </c>
      <c r="DC99" s="853">
        <v>0</v>
      </c>
      <c r="DD99" s="854">
        <v>0</v>
      </c>
      <c r="DE99" s="853">
        <v>0</v>
      </c>
      <c r="DF99" s="854">
        <v>0</v>
      </c>
      <c r="DG99" s="853">
        <v>0</v>
      </c>
      <c r="DH99" s="854">
        <v>0</v>
      </c>
      <c r="DI99" s="853">
        <v>0</v>
      </c>
      <c r="DJ99" s="854">
        <v>0</v>
      </c>
      <c r="DK99" s="853">
        <v>0</v>
      </c>
      <c r="DL99" s="854">
        <v>0</v>
      </c>
      <c r="DM99" s="853">
        <v>0</v>
      </c>
      <c r="DN99" s="854">
        <v>0</v>
      </c>
      <c r="DO99" s="853">
        <v>0</v>
      </c>
      <c r="DP99" s="854">
        <v>0</v>
      </c>
      <c r="DQ99" s="853">
        <v>0</v>
      </c>
      <c r="DR99" s="1025">
        <v>0</v>
      </c>
      <c r="DS99" s="815"/>
      <c r="DT99" s="1011"/>
      <c r="DU99" s="815"/>
      <c r="DV99" s="1024"/>
      <c r="DW99" s="854"/>
      <c r="DX99" s="853">
        <v>21</v>
      </c>
      <c r="DY99" s="854">
        <v>21</v>
      </c>
      <c r="DZ99" s="853">
        <v>21</v>
      </c>
      <c r="EA99" s="854">
        <v>21</v>
      </c>
      <c r="EB99" s="853">
        <v>20</v>
      </c>
      <c r="EC99" s="854">
        <v>20</v>
      </c>
      <c r="ED99" s="853">
        <v>20</v>
      </c>
      <c r="EE99" s="854">
        <v>16</v>
      </c>
      <c r="EF99" s="853">
        <v>7</v>
      </c>
      <c r="EG99" s="854">
        <v>7</v>
      </c>
      <c r="EH99" s="853">
        <v>0</v>
      </c>
      <c r="EI99" s="854">
        <v>0</v>
      </c>
      <c r="EJ99" s="853">
        <v>0</v>
      </c>
      <c r="EK99" s="854">
        <v>0</v>
      </c>
      <c r="EL99" s="853">
        <v>0</v>
      </c>
      <c r="EM99" s="854">
        <v>0</v>
      </c>
      <c r="EN99" s="853">
        <v>0</v>
      </c>
      <c r="EO99" s="854">
        <v>0</v>
      </c>
      <c r="EP99" s="853">
        <v>0</v>
      </c>
      <c r="EQ99" s="854">
        <v>0</v>
      </c>
      <c r="ER99" s="853">
        <v>0</v>
      </c>
      <c r="ES99" s="854">
        <v>0</v>
      </c>
      <c r="ET99" s="853">
        <v>0</v>
      </c>
      <c r="EU99" s="854">
        <v>0</v>
      </c>
      <c r="EV99" s="853">
        <v>0</v>
      </c>
      <c r="EW99" s="854">
        <v>0</v>
      </c>
      <c r="EX99" s="853">
        <v>0</v>
      </c>
      <c r="EY99" s="854">
        <v>0</v>
      </c>
      <c r="EZ99" s="853">
        <v>0</v>
      </c>
      <c r="FA99" s="854">
        <v>0</v>
      </c>
      <c r="FB99" s="853">
        <v>0</v>
      </c>
      <c r="FC99" s="854">
        <v>0</v>
      </c>
      <c r="FD99" s="853">
        <v>0</v>
      </c>
      <c r="FE99" s="1025">
        <v>0</v>
      </c>
      <c r="FF99" s="815"/>
      <c r="FG99" s="1012"/>
      <c r="FH99" s="815"/>
      <c r="FI99" s="1013"/>
      <c r="FK99" s="1026" t="b">
        <v>0</v>
      </c>
    </row>
    <row r="100" spans="1:167" outlineLevel="1">
      <c r="A100" s="813" t="str">
        <f t="shared" si="1"/>
        <v>90Save on Energy Small Business Lighting Program</v>
      </c>
      <c r="C100" s="842">
        <v>90</v>
      </c>
      <c r="D100" s="1036" t="s">
        <v>119</v>
      </c>
      <c r="E100" s="1036">
        <v>2015</v>
      </c>
      <c r="G100" s="1020">
        <v>0</v>
      </c>
      <c r="H100" s="865">
        <v>0</v>
      </c>
      <c r="I100" s="864">
        <v>0</v>
      </c>
      <c r="J100" s="865">
        <v>0</v>
      </c>
      <c r="K100" s="864">
        <v>0</v>
      </c>
      <c r="L100" s="865">
        <v>0</v>
      </c>
      <c r="M100" s="864">
        <v>0</v>
      </c>
      <c r="N100" s="865">
        <v>0</v>
      </c>
      <c r="O100" s="864">
        <v>0</v>
      </c>
      <c r="P100" s="865">
        <v>0</v>
      </c>
      <c r="Q100" s="864">
        <v>0</v>
      </c>
      <c r="R100" s="865">
        <v>0</v>
      </c>
      <c r="S100" s="864">
        <v>0</v>
      </c>
      <c r="T100" s="865">
        <v>0</v>
      </c>
      <c r="U100" s="864">
        <v>0</v>
      </c>
      <c r="V100" s="865">
        <v>0</v>
      </c>
      <c r="W100" s="864">
        <v>0</v>
      </c>
      <c r="X100" s="865">
        <v>0</v>
      </c>
      <c r="Y100" s="864">
        <v>0</v>
      </c>
      <c r="Z100" s="865">
        <v>0</v>
      </c>
      <c r="AA100" s="864">
        <v>0</v>
      </c>
      <c r="AB100" s="865">
        <v>0</v>
      </c>
      <c r="AC100" s="864">
        <v>0</v>
      </c>
      <c r="AD100" s="865">
        <v>0</v>
      </c>
      <c r="AE100" s="864">
        <v>0</v>
      </c>
      <c r="AF100" s="865">
        <v>0</v>
      </c>
      <c r="AG100" s="864">
        <v>0</v>
      </c>
      <c r="AH100" s="865">
        <v>0</v>
      </c>
      <c r="AI100" s="864">
        <v>0</v>
      </c>
      <c r="AJ100" s="865">
        <v>0</v>
      </c>
      <c r="AK100" s="864">
        <v>0</v>
      </c>
      <c r="AL100" s="865">
        <v>0</v>
      </c>
      <c r="AM100" s="864">
        <v>0</v>
      </c>
      <c r="AN100" s="865">
        <v>0</v>
      </c>
      <c r="AO100" s="864">
        <v>0</v>
      </c>
      <c r="AP100" s="1021">
        <v>0</v>
      </c>
      <c r="AQ100" s="815"/>
      <c r="AR100" s="998"/>
      <c r="AS100" s="815"/>
      <c r="AT100" s="1020">
        <v>0</v>
      </c>
      <c r="AU100" s="865">
        <v>0</v>
      </c>
      <c r="AV100" s="864">
        <v>0</v>
      </c>
      <c r="AW100" s="865">
        <v>0</v>
      </c>
      <c r="AX100" s="864">
        <v>0</v>
      </c>
      <c r="AY100" s="865">
        <v>0</v>
      </c>
      <c r="AZ100" s="864">
        <v>0</v>
      </c>
      <c r="BA100" s="865">
        <v>0</v>
      </c>
      <c r="BB100" s="864">
        <v>0</v>
      </c>
      <c r="BC100" s="865">
        <v>0</v>
      </c>
      <c r="BD100" s="864">
        <v>0</v>
      </c>
      <c r="BE100" s="865">
        <v>0</v>
      </c>
      <c r="BF100" s="864">
        <v>0</v>
      </c>
      <c r="BG100" s="865">
        <v>0</v>
      </c>
      <c r="BH100" s="864">
        <v>0</v>
      </c>
      <c r="BI100" s="865">
        <v>0</v>
      </c>
      <c r="BJ100" s="864">
        <v>0</v>
      </c>
      <c r="BK100" s="865">
        <v>0</v>
      </c>
      <c r="BL100" s="864">
        <v>0</v>
      </c>
      <c r="BM100" s="865">
        <v>0</v>
      </c>
      <c r="BN100" s="864">
        <v>0</v>
      </c>
      <c r="BO100" s="865">
        <v>0</v>
      </c>
      <c r="BP100" s="864">
        <v>0</v>
      </c>
      <c r="BQ100" s="865">
        <v>0</v>
      </c>
      <c r="BR100" s="864">
        <v>0</v>
      </c>
      <c r="BS100" s="865">
        <v>0</v>
      </c>
      <c r="BT100" s="864">
        <v>0</v>
      </c>
      <c r="BU100" s="865">
        <v>0</v>
      </c>
      <c r="BV100" s="864">
        <v>0</v>
      </c>
      <c r="BW100" s="865">
        <v>0</v>
      </c>
      <c r="BX100" s="864">
        <v>0</v>
      </c>
      <c r="BY100" s="865">
        <v>0</v>
      </c>
      <c r="BZ100" s="864">
        <v>0</v>
      </c>
      <c r="CA100" s="865">
        <v>0</v>
      </c>
      <c r="CB100" s="864">
        <v>0</v>
      </c>
      <c r="CC100" s="1021">
        <v>0</v>
      </c>
      <c r="CD100" s="815"/>
      <c r="CE100" s="1009"/>
      <c r="CF100" s="815"/>
      <c r="CG100" s="1010"/>
      <c r="CH100" s="815"/>
      <c r="CI100" s="1020"/>
      <c r="CJ100" s="865"/>
      <c r="CK100" s="864">
        <v>0</v>
      </c>
      <c r="CL100" s="865">
        <v>0</v>
      </c>
      <c r="CM100" s="864">
        <v>0</v>
      </c>
      <c r="CN100" s="865">
        <v>0</v>
      </c>
      <c r="CO100" s="864">
        <v>0</v>
      </c>
      <c r="CP100" s="865">
        <v>0</v>
      </c>
      <c r="CQ100" s="864">
        <v>0</v>
      </c>
      <c r="CR100" s="865">
        <v>0</v>
      </c>
      <c r="CS100" s="864">
        <v>0</v>
      </c>
      <c r="CT100" s="865">
        <v>0</v>
      </c>
      <c r="CU100" s="864">
        <v>0</v>
      </c>
      <c r="CV100" s="865">
        <v>0</v>
      </c>
      <c r="CW100" s="864">
        <v>0</v>
      </c>
      <c r="CX100" s="865">
        <v>0</v>
      </c>
      <c r="CY100" s="864">
        <v>0</v>
      </c>
      <c r="CZ100" s="865">
        <v>0</v>
      </c>
      <c r="DA100" s="864">
        <v>0</v>
      </c>
      <c r="DB100" s="865">
        <v>0</v>
      </c>
      <c r="DC100" s="864">
        <v>0</v>
      </c>
      <c r="DD100" s="865">
        <v>0</v>
      </c>
      <c r="DE100" s="864">
        <v>0</v>
      </c>
      <c r="DF100" s="865">
        <v>0</v>
      </c>
      <c r="DG100" s="864">
        <v>0</v>
      </c>
      <c r="DH100" s="865">
        <v>0</v>
      </c>
      <c r="DI100" s="864">
        <v>0</v>
      </c>
      <c r="DJ100" s="865">
        <v>0</v>
      </c>
      <c r="DK100" s="864">
        <v>0</v>
      </c>
      <c r="DL100" s="865">
        <v>0</v>
      </c>
      <c r="DM100" s="864">
        <v>0</v>
      </c>
      <c r="DN100" s="865">
        <v>0</v>
      </c>
      <c r="DO100" s="864">
        <v>0</v>
      </c>
      <c r="DP100" s="865">
        <v>0</v>
      </c>
      <c r="DQ100" s="864">
        <v>0</v>
      </c>
      <c r="DR100" s="1021">
        <v>0</v>
      </c>
      <c r="DS100" s="815"/>
      <c r="DT100" s="1011"/>
      <c r="DU100" s="815"/>
      <c r="DV100" s="1020"/>
      <c r="DW100" s="865"/>
      <c r="DX100" s="864">
        <v>0</v>
      </c>
      <c r="DY100" s="865">
        <v>0</v>
      </c>
      <c r="DZ100" s="864">
        <v>0</v>
      </c>
      <c r="EA100" s="865">
        <v>0</v>
      </c>
      <c r="EB100" s="864">
        <v>0</v>
      </c>
      <c r="EC100" s="865">
        <v>0</v>
      </c>
      <c r="ED100" s="864">
        <v>0</v>
      </c>
      <c r="EE100" s="865">
        <v>0</v>
      </c>
      <c r="EF100" s="864">
        <v>0</v>
      </c>
      <c r="EG100" s="865">
        <v>0</v>
      </c>
      <c r="EH100" s="864">
        <v>0</v>
      </c>
      <c r="EI100" s="865">
        <v>0</v>
      </c>
      <c r="EJ100" s="864">
        <v>0</v>
      </c>
      <c r="EK100" s="865">
        <v>0</v>
      </c>
      <c r="EL100" s="864">
        <v>0</v>
      </c>
      <c r="EM100" s="865">
        <v>0</v>
      </c>
      <c r="EN100" s="864">
        <v>0</v>
      </c>
      <c r="EO100" s="865">
        <v>0</v>
      </c>
      <c r="EP100" s="864">
        <v>0</v>
      </c>
      <c r="EQ100" s="865">
        <v>0</v>
      </c>
      <c r="ER100" s="864">
        <v>0</v>
      </c>
      <c r="ES100" s="865">
        <v>0</v>
      </c>
      <c r="ET100" s="864">
        <v>0</v>
      </c>
      <c r="EU100" s="865">
        <v>0</v>
      </c>
      <c r="EV100" s="864">
        <v>0</v>
      </c>
      <c r="EW100" s="865">
        <v>0</v>
      </c>
      <c r="EX100" s="864">
        <v>0</v>
      </c>
      <c r="EY100" s="865">
        <v>0</v>
      </c>
      <c r="EZ100" s="864">
        <v>0</v>
      </c>
      <c r="FA100" s="865">
        <v>0</v>
      </c>
      <c r="FB100" s="864">
        <v>0</v>
      </c>
      <c r="FC100" s="865">
        <v>0</v>
      </c>
      <c r="FD100" s="864">
        <v>0</v>
      </c>
      <c r="FE100" s="1021">
        <v>0</v>
      </c>
      <c r="FF100" s="815"/>
      <c r="FG100" s="1012"/>
      <c r="FH100" s="815"/>
      <c r="FI100" s="1013"/>
      <c r="FK100" s="1022" t="b">
        <v>1</v>
      </c>
    </row>
    <row r="101" spans="1:167" outlineLevel="1">
      <c r="A101" s="813" t="str">
        <f t="shared" si="1"/>
        <v>91Save on Energy High Performance New Construction Program</v>
      </c>
      <c r="C101" s="849">
        <v>91</v>
      </c>
      <c r="D101" s="1035" t="s">
        <v>120</v>
      </c>
      <c r="E101" s="1035">
        <v>2015</v>
      </c>
      <c r="G101" s="1024">
        <v>0</v>
      </c>
      <c r="H101" s="854">
        <v>0</v>
      </c>
      <c r="I101" s="853">
        <v>0</v>
      </c>
      <c r="J101" s="854">
        <v>0</v>
      </c>
      <c r="K101" s="853">
        <v>0</v>
      </c>
      <c r="L101" s="854">
        <v>0</v>
      </c>
      <c r="M101" s="853">
        <v>0</v>
      </c>
      <c r="N101" s="854">
        <v>0</v>
      </c>
      <c r="O101" s="853">
        <v>0</v>
      </c>
      <c r="P101" s="854">
        <v>0</v>
      </c>
      <c r="Q101" s="853">
        <v>0</v>
      </c>
      <c r="R101" s="854">
        <v>0</v>
      </c>
      <c r="S101" s="853">
        <v>0</v>
      </c>
      <c r="T101" s="854">
        <v>0</v>
      </c>
      <c r="U101" s="853">
        <v>0</v>
      </c>
      <c r="V101" s="854">
        <v>0</v>
      </c>
      <c r="W101" s="853">
        <v>0</v>
      </c>
      <c r="X101" s="854">
        <v>0</v>
      </c>
      <c r="Y101" s="853">
        <v>0</v>
      </c>
      <c r="Z101" s="854">
        <v>0</v>
      </c>
      <c r="AA101" s="853">
        <v>0</v>
      </c>
      <c r="AB101" s="854">
        <v>0</v>
      </c>
      <c r="AC101" s="853">
        <v>0</v>
      </c>
      <c r="AD101" s="854">
        <v>0</v>
      </c>
      <c r="AE101" s="853">
        <v>0</v>
      </c>
      <c r="AF101" s="854">
        <v>0</v>
      </c>
      <c r="AG101" s="853">
        <v>0</v>
      </c>
      <c r="AH101" s="854">
        <v>0</v>
      </c>
      <c r="AI101" s="853">
        <v>0</v>
      </c>
      <c r="AJ101" s="854">
        <v>0</v>
      </c>
      <c r="AK101" s="853">
        <v>0</v>
      </c>
      <c r="AL101" s="854">
        <v>0</v>
      </c>
      <c r="AM101" s="853">
        <v>0</v>
      </c>
      <c r="AN101" s="854">
        <v>0</v>
      </c>
      <c r="AO101" s="853">
        <v>0</v>
      </c>
      <c r="AP101" s="1025">
        <v>0</v>
      </c>
      <c r="AQ101" s="815"/>
      <c r="AR101" s="998"/>
      <c r="AS101" s="815"/>
      <c r="AT101" s="1024">
        <v>0</v>
      </c>
      <c r="AU101" s="854">
        <v>0</v>
      </c>
      <c r="AV101" s="853">
        <v>0</v>
      </c>
      <c r="AW101" s="854">
        <v>0</v>
      </c>
      <c r="AX101" s="853">
        <v>0</v>
      </c>
      <c r="AY101" s="854">
        <v>0</v>
      </c>
      <c r="AZ101" s="853">
        <v>0</v>
      </c>
      <c r="BA101" s="854">
        <v>0</v>
      </c>
      <c r="BB101" s="853">
        <v>0</v>
      </c>
      <c r="BC101" s="854">
        <v>0</v>
      </c>
      <c r="BD101" s="853">
        <v>0</v>
      </c>
      <c r="BE101" s="854">
        <v>0</v>
      </c>
      <c r="BF101" s="853">
        <v>0</v>
      </c>
      <c r="BG101" s="854">
        <v>0</v>
      </c>
      <c r="BH101" s="853">
        <v>0</v>
      </c>
      <c r="BI101" s="854">
        <v>0</v>
      </c>
      <c r="BJ101" s="853">
        <v>0</v>
      </c>
      <c r="BK101" s="854">
        <v>0</v>
      </c>
      <c r="BL101" s="853">
        <v>0</v>
      </c>
      <c r="BM101" s="854">
        <v>0</v>
      </c>
      <c r="BN101" s="853">
        <v>0</v>
      </c>
      <c r="BO101" s="854">
        <v>0</v>
      </c>
      <c r="BP101" s="853">
        <v>0</v>
      </c>
      <c r="BQ101" s="854">
        <v>0</v>
      </c>
      <c r="BR101" s="853">
        <v>0</v>
      </c>
      <c r="BS101" s="854">
        <v>0</v>
      </c>
      <c r="BT101" s="853">
        <v>0</v>
      </c>
      <c r="BU101" s="854">
        <v>0</v>
      </c>
      <c r="BV101" s="853">
        <v>0</v>
      </c>
      <c r="BW101" s="854">
        <v>0</v>
      </c>
      <c r="BX101" s="853">
        <v>0</v>
      </c>
      <c r="BY101" s="854">
        <v>0</v>
      </c>
      <c r="BZ101" s="853">
        <v>0</v>
      </c>
      <c r="CA101" s="854">
        <v>0</v>
      </c>
      <c r="CB101" s="853">
        <v>0</v>
      </c>
      <c r="CC101" s="1025">
        <v>0</v>
      </c>
      <c r="CD101" s="815"/>
      <c r="CE101" s="1009"/>
      <c r="CF101" s="815"/>
      <c r="CG101" s="1010"/>
      <c r="CH101" s="815"/>
      <c r="CI101" s="1024"/>
      <c r="CJ101" s="854"/>
      <c r="CK101" s="853">
        <v>0</v>
      </c>
      <c r="CL101" s="854">
        <v>0</v>
      </c>
      <c r="CM101" s="853">
        <v>0</v>
      </c>
      <c r="CN101" s="854">
        <v>0</v>
      </c>
      <c r="CO101" s="853">
        <v>0</v>
      </c>
      <c r="CP101" s="854">
        <v>0</v>
      </c>
      <c r="CQ101" s="853">
        <v>0</v>
      </c>
      <c r="CR101" s="854">
        <v>0</v>
      </c>
      <c r="CS101" s="853">
        <v>0</v>
      </c>
      <c r="CT101" s="854">
        <v>0</v>
      </c>
      <c r="CU101" s="853">
        <v>0</v>
      </c>
      <c r="CV101" s="854">
        <v>0</v>
      </c>
      <c r="CW101" s="853">
        <v>0</v>
      </c>
      <c r="CX101" s="854">
        <v>0</v>
      </c>
      <c r="CY101" s="853">
        <v>0</v>
      </c>
      <c r="CZ101" s="854">
        <v>0</v>
      </c>
      <c r="DA101" s="853">
        <v>0</v>
      </c>
      <c r="DB101" s="854">
        <v>0</v>
      </c>
      <c r="DC101" s="853">
        <v>0</v>
      </c>
      <c r="DD101" s="854">
        <v>0</v>
      </c>
      <c r="DE101" s="853">
        <v>0</v>
      </c>
      <c r="DF101" s="854">
        <v>0</v>
      </c>
      <c r="DG101" s="853">
        <v>0</v>
      </c>
      <c r="DH101" s="854">
        <v>0</v>
      </c>
      <c r="DI101" s="853">
        <v>0</v>
      </c>
      <c r="DJ101" s="854">
        <v>0</v>
      </c>
      <c r="DK101" s="853">
        <v>0</v>
      </c>
      <c r="DL101" s="854">
        <v>0</v>
      </c>
      <c r="DM101" s="853">
        <v>0</v>
      </c>
      <c r="DN101" s="854">
        <v>0</v>
      </c>
      <c r="DO101" s="853">
        <v>0</v>
      </c>
      <c r="DP101" s="854">
        <v>0</v>
      </c>
      <c r="DQ101" s="853">
        <v>0</v>
      </c>
      <c r="DR101" s="1025">
        <v>0</v>
      </c>
      <c r="DS101" s="815"/>
      <c r="DT101" s="1011"/>
      <c r="DU101" s="815"/>
      <c r="DV101" s="1024"/>
      <c r="DW101" s="854"/>
      <c r="DX101" s="853">
        <v>0</v>
      </c>
      <c r="DY101" s="854">
        <v>0</v>
      </c>
      <c r="DZ101" s="853">
        <v>0</v>
      </c>
      <c r="EA101" s="854">
        <v>0</v>
      </c>
      <c r="EB101" s="853">
        <v>0</v>
      </c>
      <c r="EC101" s="854">
        <v>0</v>
      </c>
      <c r="ED101" s="853">
        <v>0</v>
      </c>
      <c r="EE101" s="854">
        <v>0</v>
      </c>
      <c r="EF101" s="853">
        <v>0</v>
      </c>
      <c r="EG101" s="854">
        <v>0</v>
      </c>
      <c r="EH101" s="853">
        <v>0</v>
      </c>
      <c r="EI101" s="854">
        <v>0</v>
      </c>
      <c r="EJ101" s="853">
        <v>0</v>
      </c>
      <c r="EK101" s="854">
        <v>0</v>
      </c>
      <c r="EL101" s="853">
        <v>0</v>
      </c>
      <c r="EM101" s="854">
        <v>0</v>
      </c>
      <c r="EN101" s="853">
        <v>0</v>
      </c>
      <c r="EO101" s="854">
        <v>0</v>
      </c>
      <c r="EP101" s="853">
        <v>0</v>
      </c>
      <c r="EQ101" s="854">
        <v>0</v>
      </c>
      <c r="ER101" s="853">
        <v>0</v>
      </c>
      <c r="ES101" s="854">
        <v>0</v>
      </c>
      <c r="ET101" s="853">
        <v>0</v>
      </c>
      <c r="EU101" s="854">
        <v>0</v>
      </c>
      <c r="EV101" s="853">
        <v>0</v>
      </c>
      <c r="EW101" s="854">
        <v>0</v>
      </c>
      <c r="EX101" s="853">
        <v>0</v>
      </c>
      <c r="EY101" s="854">
        <v>0</v>
      </c>
      <c r="EZ101" s="853">
        <v>0</v>
      </c>
      <c r="FA101" s="854">
        <v>0</v>
      </c>
      <c r="FB101" s="853">
        <v>0</v>
      </c>
      <c r="FC101" s="854">
        <v>0</v>
      </c>
      <c r="FD101" s="853">
        <v>0</v>
      </c>
      <c r="FE101" s="1025">
        <v>0</v>
      </c>
      <c r="FF101" s="815"/>
      <c r="FG101" s="1012"/>
      <c r="FH101" s="815"/>
      <c r="FI101" s="1013"/>
      <c r="FK101" s="1026" t="b">
        <v>1</v>
      </c>
    </row>
    <row r="102" spans="1:167" outlineLevel="1">
      <c r="A102" s="813" t="str">
        <f t="shared" si="1"/>
        <v>92Save on Energy Existing Building Commissioning Program</v>
      </c>
      <c r="C102" s="842">
        <v>92</v>
      </c>
      <c r="D102" s="1036" t="s">
        <v>121</v>
      </c>
      <c r="E102" s="1036">
        <v>2015</v>
      </c>
      <c r="G102" s="1020">
        <v>0</v>
      </c>
      <c r="H102" s="865">
        <v>0</v>
      </c>
      <c r="I102" s="864">
        <v>0</v>
      </c>
      <c r="J102" s="865">
        <v>0</v>
      </c>
      <c r="K102" s="864">
        <v>0</v>
      </c>
      <c r="L102" s="865">
        <v>0</v>
      </c>
      <c r="M102" s="864">
        <v>0</v>
      </c>
      <c r="N102" s="865">
        <v>0</v>
      </c>
      <c r="O102" s="864">
        <v>0</v>
      </c>
      <c r="P102" s="865">
        <v>0</v>
      </c>
      <c r="Q102" s="864">
        <v>0</v>
      </c>
      <c r="R102" s="865">
        <v>0</v>
      </c>
      <c r="S102" s="864">
        <v>0</v>
      </c>
      <c r="T102" s="865">
        <v>0</v>
      </c>
      <c r="U102" s="864">
        <v>0</v>
      </c>
      <c r="V102" s="865">
        <v>0</v>
      </c>
      <c r="W102" s="864">
        <v>0</v>
      </c>
      <c r="X102" s="865">
        <v>0</v>
      </c>
      <c r="Y102" s="864">
        <v>0</v>
      </c>
      <c r="Z102" s="865">
        <v>0</v>
      </c>
      <c r="AA102" s="864">
        <v>0</v>
      </c>
      <c r="AB102" s="865">
        <v>0</v>
      </c>
      <c r="AC102" s="864">
        <v>0</v>
      </c>
      <c r="AD102" s="865">
        <v>0</v>
      </c>
      <c r="AE102" s="864">
        <v>0</v>
      </c>
      <c r="AF102" s="865">
        <v>0</v>
      </c>
      <c r="AG102" s="864">
        <v>0</v>
      </c>
      <c r="AH102" s="865">
        <v>0</v>
      </c>
      <c r="AI102" s="864">
        <v>0</v>
      </c>
      <c r="AJ102" s="865">
        <v>0</v>
      </c>
      <c r="AK102" s="864">
        <v>0</v>
      </c>
      <c r="AL102" s="865">
        <v>0</v>
      </c>
      <c r="AM102" s="864">
        <v>0</v>
      </c>
      <c r="AN102" s="865">
        <v>0</v>
      </c>
      <c r="AO102" s="864">
        <v>0</v>
      </c>
      <c r="AP102" s="1021">
        <v>0</v>
      </c>
      <c r="AQ102" s="815"/>
      <c r="AR102" s="998"/>
      <c r="AS102" s="815"/>
      <c r="AT102" s="1020">
        <v>0</v>
      </c>
      <c r="AU102" s="865">
        <v>0</v>
      </c>
      <c r="AV102" s="864">
        <v>0</v>
      </c>
      <c r="AW102" s="865">
        <v>0</v>
      </c>
      <c r="AX102" s="864">
        <v>0</v>
      </c>
      <c r="AY102" s="865">
        <v>0</v>
      </c>
      <c r="AZ102" s="864">
        <v>0</v>
      </c>
      <c r="BA102" s="865">
        <v>0</v>
      </c>
      <c r="BB102" s="864">
        <v>0</v>
      </c>
      <c r="BC102" s="865">
        <v>0</v>
      </c>
      <c r="BD102" s="864">
        <v>0</v>
      </c>
      <c r="BE102" s="865">
        <v>0</v>
      </c>
      <c r="BF102" s="864">
        <v>0</v>
      </c>
      <c r="BG102" s="865">
        <v>0</v>
      </c>
      <c r="BH102" s="864">
        <v>0</v>
      </c>
      <c r="BI102" s="865">
        <v>0</v>
      </c>
      <c r="BJ102" s="864">
        <v>0</v>
      </c>
      <c r="BK102" s="865">
        <v>0</v>
      </c>
      <c r="BL102" s="864">
        <v>0</v>
      </c>
      <c r="BM102" s="865">
        <v>0</v>
      </c>
      <c r="BN102" s="864">
        <v>0</v>
      </c>
      <c r="BO102" s="865">
        <v>0</v>
      </c>
      <c r="BP102" s="864">
        <v>0</v>
      </c>
      <c r="BQ102" s="865">
        <v>0</v>
      </c>
      <c r="BR102" s="864">
        <v>0</v>
      </c>
      <c r="BS102" s="865">
        <v>0</v>
      </c>
      <c r="BT102" s="864">
        <v>0</v>
      </c>
      <c r="BU102" s="865">
        <v>0</v>
      </c>
      <c r="BV102" s="864">
        <v>0</v>
      </c>
      <c r="BW102" s="865">
        <v>0</v>
      </c>
      <c r="BX102" s="864">
        <v>0</v>
      </c>
      <c r="BY102" s="865">
        <v>0</v>
      </c>
      <c r="BZ102" s="864">
        <v>0</v>
      </c>
      <c r="CA102" s="865">
        <v>0</v>
      </c>
      <c r="CB102" s="864">
        <v>0</v>
      </c>
      <c r="CC102" s="1021">
        <v>0</v>
      </c>
      <c r="CD102" s="815"/>
      <c r="CE102" s="1009"/>
      <c r="CF102" s="815"/>
      <c r="CG102" s="1010"/>
      <c r="CH102" s="815"/>
      <c r="CI102" s="1020"/>
      <c r="CJ102" s="865"/>
      <c r="CK102" s="864">
        <v>0</v>
      </c>
      <c r="CL102" s="865">
        <v>0</v>
      </c>
      <c r="CM102" s="864">
        <v>0</v>
      </c>
      <c r="CN102" s="865">
        <v>0</v>
      </c>
      <c r="CO102" s="864">
        <v>0</v>
      </c>
      <c r="CP102" s="865">
        <v>0</v>
      </c>
      <c r="CQ102" s="864">
        <v>0</v>
      </c>
      <c r="CR102" s="865">
        <v>0</v>
      </c>
      <c r="CS102" s="864">
        <v>0</v>
      </c>
      <c r="CT102" s="865">
        <v>0</v>
      </c>
      <c r="CU102" s="864">
        <v>0</v>
      </c>
      <c r="CV102" s="865">
        <v>0</v>
      </c>
      <c r="CW102" s="864">
        <v>0</v>
      </c>
      <c r="CX102" s="865">
        <v>0</v>
      </c>
      <c r="CY102" s="864">
        <v>0</v>
      </c>
      <c r="CZ102" s="865">
        <v>0</v>
      </c>
      <c r="DA102" s="864">
        <v>0</v>
      </c>
      <c r="DB102" s="865">
        <v>0</v>
      </c>
      <c r="DC102" s="864">
        <v>0</v>
      </c>
      <c r="DD102" s="865">
        <v>0</v>
      </c>
      <c r="DE102" s="864">
        <v>0</v>
      </c>
      <c r="DF102" s="865">
        <v>0</v>
      </c>
      <c r="DG102" s="864">
        <v>0</v>
      </c>
      <c r="DH102" s="865">
        <v>0</v>
      </c>
      <c r="DI102" s="864">
        <v>0</v>
      </c>
      <c r="DJ102" s="865">
        <v>0</v>
      </c>
      <c r="DK102" s="864">
        <v>0</v>
      </c>
      <c r="DL102" s="865">
        <v>0</v>
      </c>
      <c r="DM102" s="864">
        <v>0</v>
      </c>
      <c r="DN102" s="865">
        <v>0</v>
      </c>
      <c r="DO102" s="864">
        <v>0</v>
      </c>
      <c r="DP102" s="865">
        <v>0</v>
      </c>
      <c r="DQ102" s="864">
        <v>0</v>
      </c>
      <c r="DR102" s="1021">
        <v>0</v>
      </c>
      <c r="DS102" s="815"/>
      <c r="DT102" s="1011"/>
      <c r="DU102" s="815"/>
      <c r="DV102" s="1020"/>
      <c r="DW102" s="865"/>
      <c r="DX102" s="864">
        <v>0</v>
      </c>
      <c r="DY102" s="865">
        <v>0</v>
      </c>
      <c r="DZ102" s="864">
        <v>0</v>
      </c>
      <c r="EA102" s="865">
        <v>0</v>
      </c>
      <c r="EB102" s="864">
        <v>0</v>
      </c>
      <c r="EC102" s="865">
        <v>0</v>
      </c>
      <c r="ED102" s="864">
        <v>0</v>
      </c>
      <c r="EE102" s="865">
        <v>0</v>
      </c>
      <c r="EF102" s="864">
        <v>0</v>
      </c>
      <c r="EG102" s="865">
        <v>0</v>
      </c>
      <c r="EH102" s="864">
        <v>0</v>
      </c>
      <c r="EI102" s="865">
        <v>0</v>
      </c>
      <c r="EJ102" s="864">
        <v>0</v>
      </c>
      <c r="EK102" s="865">
        <v>0</v>
      </c>
      <c r="EL102" s="864">
        <v>0</v>
      </c>
      <c r="EM102" s="865">
        <v>0</v>
      </c>
      <c r="EN102" s="864">
        <v>0</v>
      </c>
      <c r="EO102" s="865">
        <v>0</v>
      </c>
      <c r="EP102" s="864">
        <v>0</v>
      </c>
      <c r="EQ102" s="865">
        <v>0</v>
      </c>
      <c r="ER102" s="864">
        <v>0</v>
      </c>
      <c r="ES102" s="865">
        <v>0</v>
      </c>
      <c r="ET102" s="864">
        <v>0</v>
      </c>
      <c r="EU102" s="865">
        <v>0</v>
      </c>
      <c r="EV102" s="864">
        <v>0</v>
      </c>
      <c r="EW102" s="865">
        <v>0</v>
      </c>
      <c r="EX102" s="864">
        <v>0</v>
      </c>
      <c r="EY102" s="865">
        <v>0</v>
      </c>
      <c r="EZ102" s="864">
        <v>0</v>
      </c>
      <c r="FA102" s="865">
        <v>0</v>
      </c>
      <c r="FB102" s="864">
        <v>0</v>
      </c>
      <c r="FC102" s="865">
        <v>0</v>
      </c>
      <c r="FD102" s="864">
        <v>0</v>
      </c>
      <c r="FE102" s="1021">
        <v>0</v>
      </c>
      <c r="FF102" s="815"/>
      <c r="FG102" s="1012"/>
      <c r="FH102" s="815"/>
      <c r="FI102" s="1013"/>
      <c r="FK102" s="1022" t="b">
        <v>1</v>
      </c>
    </row>
    <row r="103" spans="1:167" outlineLevel="1">
      <c r="A103" s="813" t="str">
        <f t="shared" si="1"/>
        <v>93Save on Energy Business Refrigeration Incentive Program</v>
      </c>
      <c r="C103" s="849">
        <v>93</v>
      </c>
      <c r="D103" s="1035" t="s">
        <v>1225</v>
      </c>
      <c r="E103" s="1035">
        <v>2015</v>
      </c>
      <c r="G103" s="1024">
        <v>0</v>
      </c>
      <c r="H103" s="854">
        <v>0</v>
      </c>
      <c r="I103" s="853">
        <v>0</v>
      </c>
      <c r="J103" s="854">
        <v>0</v>
      </c>
      <c r="K103" s="853">
        <v>0</v>
      </c>
      <c r="L103" s="854">
        <v>0</v>
      </c>
      <c r="M103" s="853">
        <v>0</v>
      </c>
      <c r="N103" s="854">
        <v>0</v>
      </c>
      <c r="O103" s="853">
        <v>0</v>
      </c>
      <c r="P103" s="854">
        <v>0</v>
      </c>
      <c r="Q103" s="853">
        <v>0</v>
      </c>
      <c r="R103" s="854">
        <v>0</v>
      </c>
      <c r="S103" s="853">
        <v>0</v>
      </c>
      <c r="T103" s="854">
        <v>0</v>
      </c>
      <c r="U103" s="853">
        <v>0</v>
      </c>
      <c r="V103" s="854">
        <v>0</v>
      </c>
      <c r="W103" s="853">
        <v>0</v>
      </c>
      <c r="X103" s="854">
        <v>0</v>
      </c>
      <c r="Y103" s="853">
        <v>0</v>
      </c>
      <c r="Z103" s="854">
        <v>0</v>
      </c>
      <c r="AA103" s="853">
        <v>0</v>
      </c>
      <c r="AB103" s="854">
        <v>0</v>
      </c>
      <c r="AC103" s="853">
        <v>0</v>
      </c>
      <c r="AD103" s="854">
        <v>0</v>
      </c>
      <c r="AE103" s="853">
        <v>0</v>
      </c>
      <c r="AF103" s="854">
        <v>0</v>
      </c>
      <c r="AG103" s="853">
        <v>0</v>
      </c>
      <c r="AH103" s="854">
        <v>0</v>
      </c>
      <c r="AI103" s="853">
        <v>0</v>
      </c>
      <c r="AJ103" s="854">
        <v>0</v>
      </c>
      <c r="AK103" s="853">
        <v>0</v>
      </c>
      <c r="AL103" s="854">
        <v>0</v>
      </c>
      <c r="AM103" s="853">
        <v>0</v>
      </c>
      <c r="AN103" s="854">
        <v>0</v>
      </c>
      <c r="AO103" s="853">
        <v>0</v>
      </c>
      <c r="AP103" s="1025">
        <v>0</v>
      </c>
      <c r="AQ103" s="815"/>
      <c r="AR103" s="998"/>
      <c r="AS103" s="815"/>
      <c r="AT103" s="1024">
        <v>0</v>
      </c>
      <c r="AU103" s="854">
        <v>0</v>
      </c>
      <c r="AV103" s="853">
        <v>0</v>
      </c>
      <c r="AW103" s="854">
        <v>0</v>
      </c>
      <c r="AX103" s="853">
        <v>0</v>
      </c>
      <c r="AY103" s="854">
        <v>0</v>
      </c>
      <c r="AZ103" s="853">
        <v>0</v>
      </c>
      <c r="BA103" s="854">
        <v>0</v>
      </c>
      <c r="BB103" s="853">
        <v>0</v>
      </c>
      <c r="BC103" s="854">
        <v>0</v>
      </c>
      <c r="BD103" s="853">
        <v>0</v>
      </c>
      <c r="BE103" s="854">
        <v>0</v>
      </c>
      <c r="BF103" s="853">
        <v>0</v>
      </c>
      <c r="BG103" s="854">
        <v>0</v>
      </c>
      <c r="BH103" s="853">
        <v>0</v>
      </c>
      <c r="BI103" s="854">
        <v>0</v>
      </c>
      <c r="BJ103" s="853">
        <v>0</v>
      </c>
      <c r="BK103" s="854">
        <v>0</v>
      </c>
      <c r="BL103" s="853">
        <v>0</v>
      </c>
      <c r="BM103" s="854">
        <v>0</v>
      </c>
      <c r="BN103" s="853">
        <v>0</v>
      </c>
      <c r="BO103" s="854">
        <v>0</v>
      </c>
      <c r="BP103" s="853">
        <v>0</v>
      </c>
      <c r="BQ103" s="854">
        <v>0</v>
      </c>
      <c r="BR103" s="853">
        <v>0</v>
      </c>
      <c r="BS103" s="854">
        <v>0</v>
      </c>
      <c r="BT103" s="853">
        <v>0</v>
      </c>
      <c r="BU103" s="854">
        <v>0</v>
      </c>
      <c r="BV103" s="853">
        <v>0</v>
      </c>
      <c r="BW103" s="854">
        <v>0</v>
      </c>
      <c r="BX103" s="853">
        <v>0</v>
      </c>
      <c r="BY103" s="854">
        <v>0</v>
      </c>
      <c r="BZ103" s="853">
        <v>0</v>
      </c>
      <c r="CA103" s="854">
        <v>0</v>
      </c>
      <c r="CB103" s="853">
        <v>0</v>
      </c>
      <c r="CC103" s="1025">
        <v>0</v>
      </c>
      <c r="CD103" s="815"/>
      <c r="CE103" s="1009"/>
      <c r="CF103" s="815"/>
      <c r="CG103" s="1010"/>
      <c r="CH103" s="815"/>
      <c r="CI103" s="1024"/>
      <c r="CJ103" s="854"/>
      <c r="CK103" s="853">
        <v>0</v>
      </c>
      <c r="CL103" s="854">
        <v>0</v>
      </c>
      <c r="CM103" s="853">
        <v>0</v>
      </c>
      <c r="CN103" s="854">
        <v>0</v>
      </c>
      <c r="CO103" s="853">
        <v>0</v>
      </c>
      <c r="CP103" s="854">
        <v>0</v>
      </c>
      <c r="CQ103" s="853">
        <v>0</v>
      </c>
      <c r="CR103" s="854">
        <v>0</v>
      </c>
      <c r="CS103" s="853">
        <v>0</v>
      </c>
      <c r="CT103" s="854">
        <v>0</v>
      </c>
      <c r="CU103" s="853">
        <v>0</v>
      </c>
      <c r="CV103" s="854">
        <v>0</v>
      </c>
      <c r="CW103" s="853">
        <v>0</v>
      </c>
      <c r="CX103" s="854">
        <v>0</v>
      </c>
      <c r="CY103" s="853">
        <v>0</v>
      </c>
      <c r="CZ103" s="854">
        <v>0</v>
      </c>
      <c r="DA103" s="853">
        <v>0</v>
      </c>
      <c r="DB103" s="854">
        <v>0</v>
      </c>
      <c r="DC103" s="853">
        <v>0</v>
      </c>
      <c r="DD103" s="854">
        <v>0</v>
      </c>
      <c r="DE103" s="853">
        <v>0</v>
      </c>
      <c r="DF103" s="854">
        <v>0</v>
      </c>
      <c r="DG103" s="853">
        <v>0</v>
      </c>
      <c r="DH103" s="854">
        <v>0</v>
      </c>
      <c r="DI103" s="853">
        <v>0</v>
      </c>
      <c r="DJ103" s="854">
        <v>0</v>
      </c>
      <c r="DK103" s="853">
        <v>0</v>
      </c>
      <c r="DL103" s="854">
        <v>0</v>
      </c>
      <c r="DM103" s="853">
        <v>0</v>
      </c>
      <c r="DN103" s="854">
        <v>0</v>
      </c>
      <c r="DO103" s="853">
        <v>0</v>
      </c>
      <c r="DP103" s="854">
        <v>0</v>
      </c>
      <c r="DQ103" s="853">
        <v>0</v>
      </c>
      <c r="DR103" s="1025">
        <v>0</v>
      </c>
      <c r="DS103" s="815"/>
      <c r="DT103" s="1011"/>
      <c r="DU103" s="815"/>
      <c r="DV103" s="1024"/>
      <c r="DW103" s="854"/>
      <c r="DX103" s="853">
        <v>0</v>
      </c>
      <c r="DY103" s="854">
        <v>0</v>
      </c>
      <c r="DZ103" s="853">
        <v>0</v>
      </c>
      <c r="EA103" s="854">
        <v>0</v>
      </c>
      <c r="EB103" s="853">
        <v>0</v>
      </c>
      <c r="EC103" s="854">
        <v>0</v>
      </c>
      <c r="ED103" s="853">
        <v>0</v>
      </c>
      <c r="EE103" s="854">
        <v>0</v>
      </c>
      <c r="EF103" s="853">
        <v>0</v>
      </c>
      <c r="EG103" s="854">
        <v>0</v>
      </c>
      <c r="EH103" s="853">
        <v>0</v>
      </c>
      <c r="EI103" s="854">
        <v>0</v>
      </c>
      <c r="EJ103" s="853">
        <v>0</v>
      </c>
      <c r="EK103" s="854">
        <v>0</v>
      </c>
      <c r="EL103" s="853">
        <v>0</v>
      </c>
      <c r="EM103" s="854">
        <v>0</v>
      </c>
      <c r="EN103" s="853">
        <v>0</v>
      </c>
      <c r="EO103" s="854">
        <v>0</v>
      </c>
      <c r="EP103" s="853">
        <v>0</v>
      </c>
      <c r="EQ103" s="854">
        <v>0</v>
      </c>
      <c r="ER103" s="853">
        <v>0</v>
      </c>
      <c r="ES103" s="854">
        <v>0</v>
      </c>
      <c r="ET103" s="853">
        <v>0</v>
      </c>
      <c r="EU103" s="854">
        <v>0</v>
      </c>
      <c r="EV103" s="853">
        <v>0</v>
      </c>
      <c r="EW103" s="854">
        <v>0</v>
      </c>
      <c r="EX103" s="853">
        <v>0</v>
      </c>
      <c r="EY103" s="854">
        <v>0</v>
      </c>
      <c r="EZ103" s="853">
        <v>0</v>
      </c>
      <c r="FA103" s="854">
        <v>0</v>
      </c>
      <c r="FB103" s="853">
        <v>0</v>
      </c>
      <c r="FC103" s="854">
        <v>0</v>
      </c>
      <c r="FD103" s="853">
        <v>0</v>
      </c>
      <c r="FE103" s="1025">
        <v>0</v>
      </c>
      <c r="FF103" s="815"/>
      <c r="FG103" s="1012"/>
      <c r="FH103" s="815"/>
      <c r="FI103" s="1013"/>
      <c r="FK103" s="1026" t="b">
        <v>1</v>
      </c>
    </row>
    <row r="104" spans="1:167" outlineLevel="1">
      <c r="A104" s="813" t="str">
        <f t="shared" si="1"/>
        <v>94Save on Energy Process &amp; Systems Upgrades Program</v>
      </c>
      <c r="C104" s="842">
        <v>94</v>
      </c>
      <c r="D104" s="1036" t="s">
        <v>122</v>
      </c>
      <c r="E104" s="1036">
        <v>2015</v>
      </c>
      <c r="G104" s="1020">
        <v>0</v>
      </c>
      <c r="H104" s="865">
        <v>0</v>
      </c>
      <c r="I104" s="864">
        <v>0</v>
      </c>
      <c r="J104" s="865">
        <v>0</v>
      </c>
      <c r="K104" s="864">
        <v>0</v>
      </c>
      <c r="L104" s="865">
        <v>0</v>
      </c>
      <c r="M104" s="864">
        <v>0</v>
      </c>
      <c r="N104" s="865">
        <v>0</v>
      </c>
      <c r="O104" s="864">
        <v>0</v>
      </c>
      <c r="P104" s="865">
        <v>0</v>
      </c>
      <c r="Q104" s="864">
        <v>0</v>
      </c>
      <c r="R104" s="865">
        <v>0</v>
      </c>
      <c r="S104" s="864">
        <v>0</v>
      </c>
      <c r="T104" s="865">
        <v>0</v>
      </c>
      <c r="U104" s="864">
        <v>0</v>
      </c>
      <c r="V104" s="865">
        <v>0</v>
      </c>
      <c r="W104" s="864">
        <v>0</v>
      </c>
      <c r="X104" s="865">
        <v>0</v>
      </c>
      <c r="Y104" s="864">
        <v>0</v>
      </c>
      <c r="Z104" s="865">
        <v>0</v>
      </c>
      <c r="AA104" s="864">
        <v>0</v>
      </c>
      <c r="AB104" s="865">
        <v>0</v>
      </c>
      <c r="AC104" s="864">
        <v>0</v>
      </c>
      <c r="AD104" s="865">
        <v>0</v>
      </c>
      <c r="AE104" s="864">
        <v>0</v>
      </c>
      <c r="AF104" s="865">
        <v>0</v>
      </c>
      <c r="AG104" s="864">
        <v>0</v>
      </c>
      <c r="AH104" s="865">
        <v>0</v>
      </c>
      <c r="AI104" s="864">
        <v>0</v>
      </c>
      <c r="AJ104" s="865">
        <v>0</v>
      </c>
      <c r="AK104" s="864">
        <v>0</v>
      </c>
      <c r="AL104" s="865">
        <v>0</v>
      </c>
      <c r="AM104" s="864">
        <v>0</v>
      </c>
      <c r="AN104" s="865">
        <v>0</v>
      </c>
      <c r="AO104" s="864">
        <v>0</v>
      </c>
      <c r="AP104" s="1021">
        <v>0</v>
      </c>
      <c r="AQ104" s="815"/>
      <c r="AR104" s="998"/>
      <c r="AS104" s="815"/>
      <c r="AT104" s="1020">
        <v>0</v>
      </c>
      <c r="AU104" s="865">
        <v>0</v>
      </c>
      <c r="AV104" s="864">
        <v>0</v>
      </c>
      <c r="AW104" s="865">
        <v>0</v>
      </c>
      <c r="AX104" s="864">
        <v>0</v>
      </c>
      <c r="AY104" s="865">
        <v>0</v>
      </c>
      <c r="AZ104" s="864">
        <v>0</v>
      </c>
      <c r="BA104" s="865">
        <v>0</v>
      </c>
      <c r="BB104" s="864">
        <v>0</v>
      </c>
      <c r="BC104" s="865">
        <v>0</v>
      </c>
      <c r="BD104" s="864">
        <v>0</v>
      </c>
      <c r="BE104" s="865">
        <v>0</v>
      </c>
      <c r="BF104" s="864">
        <v>0</v>
      </c>
      <c r="BG104" s="865">
        <v>0</v>
      </c>
      <c r="BH104" s="864">
        <v>0</v>
      </c>
      <c r="BI104" s="865">
        <v>0</v>
      </c>
      <c r="BJ104" s="864">
        <v>0</v>
      </c>
      <c r="BK104" s="865">
        <v>0</v>
      </c>
      <c r="BL104" s="864">
        <v>0</v>
      </c>
      <c r="BM104" s="865">
        <v>0</v>
      </c>
      <c r="BN104" s="864">
        <v>0</v>
      </c>
      <c r="BO104" s="865">
        <v>0</v>
      </c>
      <c r="BP104" s="864">
        <v>0</v>
      </c>
      <c r="BQ104" s="865">
        <v>0</v>
      </c>
      <c r="BR104" s="864">
        <v>0</v>
      </c>
      <c r="BS104" s="865">
        <v>0</v>
      </c>
      <c r="BT104" s="864">
        <v>0</v>
      </c>
      <c r="BU104" s="865">
        <v>0</v>
      </c>
      <c r="BV104" s="864">
        <v>0</v>
      </c>
      <c r="BW104" s="865">
        <v>0</v>
      </c>
      <c r="BX104" s="864">
        <v>0</v>
      </c>
      <c r="BY104" s="865">
        <v>0</v>
      </c>
      <c r="BZ104" s="864">
        <v>0</v>
      </c>
      <c r="CA104" s="865">
        <v>0</v>
      </c>
      <c r="CB104" s="864">
        <v>0</v>
      </c>
      <c r="CC104" s="1021">
        <v>0</v>
      </c>
      <c r="CD104" s="815"/>
      <c r="CE104" s="1009"/>
      <c r="CF104" s="815"/>
      <c r="CG104" s="1010"/>
      <c r="CH104" s="815"/>
      <c r="CI104" s="1020"/>
      <c r="CJ104" s="865"/>
      <c r="CK104" s="864">
        <v>0</v>
      </c>
      <c r="CL104" s="865">
        <v>0</v>
      </c>
      <c r="CM104" s="864">
        <v>0</v>
      </c>
      <c r="CN104" s="865">
        <v>0</v>
      </c>
      <c r="CO104" s="864">
        <v>0</v>
      </c>
      <c r="CP104" s="865">
        <v>0</v>
      </c>
      <c r="CQ104" s="864">
        <v>0</v>
      </c>
      <c r="CR104" s="865">
        <v>0</v>
      </c>
      <c r="CS104" s="864">
        <v>0</v>
      </c>
      <c r="CT104" s="865">
        <v>0</v>
      </c>
      <c r="CU104" s="864">
        <v>0</v>
      </c>
      <c r="CV104" s="865">
        <v>0</v>
      </c>
      <c r="CW104" s="864">
        <v>0</v>
      </c>
      <c r="CX104" s="865">
        <v>0</v>
      </c>
      <c r="CY104" s="864">
        <v>0</v>
      </c>
      <c r="CZ104" s="865">
        <v>0</v>
      </c>
      <c r="DA104" s="864">
        <v>0</v>
      </c>
      <c r="DB104" s="865">
        <v>0</v>
      </c>
      <c r="DC104" s="864">
        <v>0</v>
      </c>
      <c r="DD104" s="865">
        <v>0</v>
      </c>
      <c r="DE104" s="864">
        <v>0</v>
      </c>
      <c r="DF104" s="865">
        <v>0</v>
      </c>
      <c r="DG104" s="864">
        <v>0</v>
      </c>
      <c r="DH104" s="865">
        <v>0</v>
      </c>
      <c r="DI104" s="864">
        <v>0</v>
      </c>
      <c r="DJ104" s="865">
        <v>0</v>
      </c>
      <c r="DK104" s="864">
        <v>0</v>
      </c>
      <c r="DL104" s="865">
        <v>0</v>
      </c>
      <c r="DM104" s="864">
        <v>0</v>
      </c>
      <c r="DN104" s="865">
        <v>0</v>
      </c>
      <c r="DO104" s="864">
        <v>0</v>
      </c>
      <c r="DP104" s="865">
        <v>0</v>
      </c>
      <c r="DQ104" s="864">
        <v>0</v>
      </c>
      <c r="DR104" s="1021">
        <v>0</v>
      </c>
      <c r="DS104" s="815"/>
      <c r="DT104" s="1011"/>
      <c r="DU104" s="815"/>
      <c r="DV104" s="1020"/>
      <c r="DW104" s="865"/>
      <c r="DX104" s="864">
        <v>0</v>
      </c>
      <c r="DY104" s="865">
        <v>0</v>
      </c>
      <c r="DZ104" s="864">
        <v>0</v>
      </c>
      <c r="EA104" s="865">
        <v>0</v>
      </c>
      <c r="EB104" s="864">
        <v>0</v>
      </c>
      <c r="EC104" s="865">
        <v>0</v>
      </c>
      <c r="ED104" s="864">
        <v>0</v>
      </c>
      <c r="EE104" s="865">
        <v>0</v>
      </c>
      <c r="EF104" s="864">
        <v>0</v>
      </c>
      <c r="EG104" s="865">
        <v>0</v>
      </c>
      <c r="EH104" s="864">
        <v>0</v>
      </c>
      <c r="EI104" s="865">
        <v>0</v>
      </c>
      <c r="EJ104" s="864">
        <v>0</v>
      </c>
      <c r="EK104" s="865">
        <v>0</v>
      </c>
      <c r="EL104" s="864">
        <v>0</v>
      </c>
      <c r="EM104" s="865">
        <v>0</v>
      </c>
      <c r="EN104" s="864">
        <v>0</v>
      </c>
      <c r="EO104" s="865">
        <v>0</v>
      </c>
      <c r="EP104" s="864">
        <v>0</v>
      </c>
      <c r="EQ104" s="865">
        <v>0</v>
      </c>
      <c r="ER104" s="864">
        <v>0</v>
      </c>
      <c r="ES104" s="865">
        <v>0</v>
      </c>
      <c r="ET104" s="864">
        <v>0</v>
      </c>
      <c r="EU104" s="865">
        <v>0</v>
      </c>
      <c r="EV104" s="864">
        <v>0</v>
      </c>
      <c r="EW104" s="865">
        <v>0</v>
      </c>
      <c r="EX104" s="864">
        <v>0</v>
      </c>
      <c r="EY104" s="865">
        <v>0</v>
      </c>
      <c r="EZ104" s="864">
        <v>0</v>
      </c>
      <c r="FA104" s="865">
        <v>0</v>
      </c>
      <c r="FB104" s="864">
        <v>0</v>
      </c>
      <c r="FC104" s="865">
        <v>0</v>
      </c>
      <c r="FD104" s="864">
        <v>0</v>
      </c>
      <c r="FE104" s="1021">
        <v>0</v>
      </c>
      <c r="FF104" s="815"/>
      <c r="FG104" s="1012"/>
      <c r="FH104" s="815"/>
      <c r="FI104" s="1013"/>
      <c r="FK104" s="1022" t="b">
        <v>1</v>
      </c>
    </row>
    <row r="105" spans="1:167" outlineLevel="1">
      <c r="A105" s="813" t="str">
        <f t="shared" si="1"/>
        <v>95Save on Energy Energy Manager Program</v>
      </c>
      <c r="C105" s="849">
        <v>95</v>
      </c>
      <c r="D105" s="1035" t="s">
        <v>124</v>
      </c>
      <c r="E105" s="1035">
        <v>2015</v>
      </c>
      <c r="G105" s="1024">
        <v>0</v>
      </c>
      <c r="H105" s="854">
        <v>0</v>
      </c>
      <c r="I105" s="853">
        <v>0</v>
      </c>
      <c r="J105" s="854">
        <v>0</v>
      </c>
      <c r="K105" s="853">
        <v>0</v>
      </c>
      <c r="L105" s="854">
        <v>0</v>
      </c>
      <c r="M105" s="853">
        <v>0</v>
      </c>
      <c r="N105" s="854">
        <v>0</v>
      </c>
      <c r="O105" s="853">
        <v>0</v>
      </c>
      <c r="P105" s="854">
        <v>0</v>
      </c>
      <c r="Q105" s="853">
        <v>0</v>
      </c>
      <c r="R105" s="854">
        <v>0</v>
      </c>
      <c r="S105" s="853">
        <v>0</v>
      </c>
      <c r="T105" s="854">
        <v>0</v>
      </c>
      <c r="U105" s="853">
        <v>0</v>
      </c>
      <c r="V105" s="854">
        <v>0</v>
      </c>
      <c r="W105" s="853">
        <v>0</v>
      </c>
      <c r="X105" s="854">
        <v>0</v>
      </c>
      <c r="Y105" s="853">
        <v>0</v>
      </c>
      <c r="Z105" s="854">
        <v>0</v>
      </c>
      <c r="AA105" s="853">
        <v>0</v>
      </c>
      <c r="AB105" s="854">
        <v>0</v>
      </c>
      <c r="AC105" s="853">
        <v>0</v>
      </c>
      <c r="AD105" s="854">
        <v>0</v>
      </c>
      <c r="AE105" s="853">
        <v>0</v>
      </c>
      <c r="AF105" s="854">
        <v>0</v>
      </c>
      <c r="AG105" s="853">
        <v>0</v>
      </c>
      <c r="AH105" s="854">
        <v>0</v>
      </c>
      <c r="AI105" s="853">
        <v>0</v>
      </c>
      <c r="AJ105" s="854">
        <v>0</v>
      </c>
      <c r="AK105" s="853">
        <v>0</v>
      </c>
      <c r="AL105" s="854">
        <v>0</v>
      </c>
      <c r="AM105" s="853">
        <v>0</v>
      </c>
      <c r="AN105" s="854">
        <v>0</v>
      </c>
      <c r="AO105" s="853">
        <v>0</v>
      </c>
      <c r="AP105" s="1025">
        <v>0</v>
      </c>
      <c r="AQ105" s="815"/>
      <c r="AR105" s="998"/>
      <c r="AS105" s="815"/>
      <c r="AT105" s="1024">
        <v>0</v>
      </c>
      <c r="AU105" s="854">
        <v>0</v>
      </c>
      <c r="AV105" s="853">
        <v>0</v>
      </c>
      <c r="AW105" s="854">
        <v>0</v>
      </c>
      <c r="AX105" s="853">
        <v>0</v>
      </c>
      <c r="AY105" s="854">
        <v>0</v>
      </c>
      <c r="AZ105" s="853">
        <v>0</v>
      </c>
      <c r="BA105" s="854">
        <v>0</v>
      </c>
      <c r="BB105" s="853">
        <v>0</v>
      </c>
      <c r="BC105" s="854">
        <v>0</v>
      </c>
      <c r="BD105" s="853">
        <v>0</v>
      </c>
      <c r="BE105" s="854">
        <v>0</v>
      </c>
      <c r="BF105" s="853">
        <v>0</v>
      </c>
      <c r="BG105" s="854">
        <v>0</v>
      </c>
      <c r="BH105" s="853">
        <v>0</v>
      </c>
      <c r="BI105" s="854">
        <v>0</v>
      </c>
      <c r="BJ105" s="853">
        <v>0</v>
      </c>
      <c r="BK105" s="854">
        <v>0</v>
      </c>
      <c r="BL105" s="853">
        <v>0</v>
      </c>
      <c r="BM105" s="854">
        <v>0</v>
      </c>
      <c r="BN105" s="853">
        <v>0</v>
      </c>
      <c r="BO105" s="854">
        <v>0</v>
      </c>
      <c r="BP105" s="853">
        <v>0</v>
      </c>
      <c r="BQ105" s="854">
        <v>0</v>
      </c>
      <c r="BR105" s="853">
        <v>0</v>
      </c>
      <c r="BS105" s="854">
        <v>0</v>
      </c>
      <c r="BT105" s="853">
        <v>0</v>
      </c>
      <c r="BU105" s="854">
        <v>0</v>
      </c>
      <c r="BV105" s="853">
        <v>0</v>
      </c>
      <c r="BW105" s="854">
        <v>0</v>
      </c>
      <c r="BX105" s="853">
        <v>0</v>
      </c>
      <c r="BY105" s="854">
        <v>0</v>
      </c>
      <c r="BZ105" s="853">
        <v>0</v>
      </c>
      <c r="CA105" s="854">
        <v>0</v>
      </c>
      <c r="CB105" s="853">
        <v>0</v>
      </c>
      <c r="CC105" s="1025">
        <v>0</v>
      </c>
      <c r="CD105" s="815"/>
      <c r="CE105" s="1009"/>
      <c r="CF105" s="815"/>
      <c r="CG105" s="1010"/>
      <c r="CH105" s="815"/>
      <c r="CI105" s="1024"/>
      <c r="CJ105" s="854"/>
      <c r="CK105" s="853">
        <v>0</v>
      </c>
      <c r="CL105" s="854">
        <v>0</v>
      </c>
      <c r="CM105" s="853">
        <v>0</v>
      </c>
      <c r="CN105" s="854">
        <v>0</v>
      </c>
      <c r="CO105" s="853">
        <v>0</v>
      </c>
      <c r="CP105" s="854">
        <v>0</v>
      </c>
      <c r="CQ105" s="853">
        <v>0</v>
      </c>
      <c r="CR105" s="854">
        <v>0</v>
      </c>
      <c r="CS105" s="853">
        <v>0</v>
      </c>
      <c r="CT105" s="854">
        <v>0</v>
      </c>
      <c r="CU105" s="853">
        <v>0</v>
      </c>
      <c r="CV105" s="854">
        <v>0</v>
      </c>
      <c r="CW105" s="853">
        <v>0</v>
      </c>
      <c r="CX105" s="854">
        <v>0</v>
      </c>
      <c r="CY105" s="853">
        <v>0</v>
      </c>
      <c r="CZ105" s="854">
        <v>0</v>
      </c>
      <c r="DA105" s="853">
        <v>0</v>
      </c>
      <c r="DB105" s="854">
        <v>0</v>
      </c>
      <c r="DC105" s="853">
        <v>0</v>
      </c>
      <c r="DD105" s="854">
        <v>0</v>
      </c>
      <c r="DE105" s="853">
        <v>0</v>
      </c>
      <c r="DF105" s="854">
        <v>0</v>
      </c>
      <c r="DG105" s="853">
        <v>0</v>
      </c>
      <c r="DH105" s="854">
        <v>0</v>
      </c>
      <c r="DI105" s="853">
        <v>0</v>
      </c>
      <c r="DJ105" s="854">
        <v>0</v>
      </c>
      <c r="DK105" s="853">
        <v>0</v>
      </c>
      <c r="DL105" s="854">
        <v>0</v>
      </c>
      <c r="DM105" s="853">
        <v>0</v>
      </c>
      <c r="DN105" s="854">
        <v>0</v>
      </c>
      <c r="DO105" s="853">
        <v>0</v>
      </c>
      <c r="DP105" s="854">
        <v>0</v>
      </c>
      <c r="DQ105" s="853">
        <v>0</v>
      </c>
      <c r="DR105" s="1025">
        <v>0</v>
      </c>
      <c r="DS105" s="815"/>
      <c r="DT105" s="1011"/>
      <c r="DU105" s="815"/>
      <c r="DV105" s="1024"/>
      <c r="DW105" s="854"/>
      <c r="DX105" s="853">
        <v>0</v>
      </c>
      <c r="DY105" s="854">
        <v>0</v>
      </c>
      <c r="DZ105" s="853">
        <v>0</v>
      </c>
      <c r="EA105" s="854">
        <v>0</v>
      </c>
      <c r="EB105" s="853">
        <v>0</v>
      </c>
      <c r="EC105" s="854">
        <v>0</v>
      </c>
      <c r="ED105" s="853">
        <v>0</v>
      </c>
      <c r="EE105" s="854">
        <v>0</v>
      </c>
      <c r="EF105" s="853">
        <v>0</v>
      </c>
      <c r="EG105" s="854">
        <v>0</v>
      </c>
      <c r="EH105" s="853">
        <v>0</v>
      </c>
      <c r="EI105" s="854">
        <v>0</v>
      </c>
      <c r="EJ105" s="853">
        <v>0</v>
      </c>
      <c r="EK105" s="854">
        <v>0</v>
      </c>
      <c r="EL105" s="853">
        <v>0</v>
      </c>
      <c r="EM105" s="854">
        <v>0</v>
      </c>
      <c r="EN105" s="853">
        <v>0</v>
      </c>
      <c r="EO105" s="854">
        <v>0</v>
      </c>
      <c r="EP105" s="853">
        <v>0</v>
      </c>
      <c r="EQ105" s="854">
        <v>0</v>
      </c>
      <c r="ER105" s="853">
        <v>0</v>
      </c>
      <c r="ES105" s="854">
        <v>0</v>
      </c>
      <c r="ET105" s="853">
        <v>0</v>
      </c>
      <c r="EU105" s="854">
        <v>0</v>
      </c>
      <c r="EV105" s="853">
        <v>0</v>
      </c>
      <c r="EW105" s="854">
        <v>0</v>
      </c>
      <c r="EX105" s="853">
        <v>0</v>
      </c>
      <c r="EY105" s="854">
        <v>0</v>
      </c>
      <c r="EZ105" s="853">
        <v>0</v>
      </c>
      <c r="FA105" s="854">
        <v>0</v>
      </c>
      <c r="FB105" s="853">
        <v>0</v>
      </c>
      <c r="FC105" s="854">
        <v>0</v>
      </c>
      <c r="FD105" s="853">
        <v>0</v>
      </c>
      <c r="FE105" s="1025">
        <v>0</v>
      </c>
      <c r="FF105" s="815"/>
      <c r="FG105" s="1012"/>
      <c r="FH105" s="815"/>
      <c r="FI105" s="1013"/>
      <c r="FK105" s="1026" t="b">
        <v>1</v>
      </c>
    </row>
    <row r="106" spans="1:167" outlineLevel="1">
      <c r="A106" s="813" t="str">
        <f t="shared" si="1"/>
        <v>96Save on Energy Monitoring &amp; Targeting Program</v>
      </c>
      <c r="C106" s="879">
        <v>96</v>
      </c>
      <c r="D106" s="1037" t="s">
        <v>123</v>
      </c>
      <c r="E106" s="1037">
        <v>2015</v>
      </c>
      <c r="G106" s="1038">
        <v>0</v>
      </c>
      <c r="H106" s="884">
        <v>0</v>
      </c>
      <c r="I106" s="883">
        <v>0</v>
      </c>
      <c r="J106" s="884">
        <v>0</v>
      </c>
      <c r="K106" s="883">
        <v>0</v>
      </c>
      <c r="L106" s="884">
        <v>0</v>
      </c>
      <c r="M106" s="883">
        <v>0</v>
      </c>
      <c r="N106" s="884">
        <v>0</v>
      </c>
      <c r="O106" s="883">
        <v>0</v>
      </c>
      <c r="P106" s="884">
        <v>0</v>
      </c>
      <c r="Q106" s="883">
        <v>0</v>
      </c>
      <c r="R106" s="884">
        <v>0</v>
      </c>
      <c r="S106" s="883">
        <v>0</v>
      </c>
      <c r="T106" s="884">
        <v>0</v>
      </c>
      <c r="U106" s="883">
        <v>0</v>
      </c>
      <c r="V106" s="884">
        <v>0</v>
      </c>
      <c r="W106" s="883">
        <v>0</v>
      </c>
      <c r="X106" s="884">
        <v>0</v>
      </c>
      <c r="Y106" s="883">
        <v>0</v>
      </c>
      <c r="Z106" s="884">
        <v>0</v>
      </c>
      <c r="AA106" s="883">
        <v>0</v>
      </c>
      <c r="AB106" s="884">
        <v>0</v>
      </c>
      <c r="AC106" s="883">
        <v>0</v>
      </c>
      <c r="AD106" s="884">
        <v>0</v>
      </c>
      <c r="AE106" s="883">
        <v>0</v>
      </c>
      <c r="AF106" s="884">
        <v>0</v>
      </c>
      <c r="AG106" s="883">
        <v>0</v>
      </c>
      <c r="AH106" s="884">
        <v>0</v>
      </c>
      <c r="AI106" s="883">
        <v>0</v>
      </c>
      <c r="AJ106" s="884">
        <v>0</v>
      </c>
      <c r="AK106" s="883">
        <v>0</v>
      </c>
      <c r="AL106" s="884">
        <v>0</v>
      </c>
      <c r="AM106" s="883">
        <v>0</v>
      </c>
      <c r="AN106" s="884">
        <v>0</v>
      </c>
      <c r="AO106" s="883">
        <v>0</v>
      </c>
      <c r="AP106" s="1039">
        <v>0</v>
      </c>
      <c r="AQ106" s="815"/>
      <c r="AR106" s="998"/>
      <c r="AS106" s="815"/>
      <c r="AT106" s="1038">
        <v>0</v>
      </c>
      <c r="AU106" s="884">
        <v>0</v>
      </c>
      <c r="AV106" s="883">
        <v>0</v>
      </c>
      <c r="AW106" s="884">
        <v>0</v>
      </c>
      <c r="AX106" s="883">
        <v>0</v>
      </c>
      <c r="AY106" s="884">
        <v>0</v>
      </c>
      <c r="AZ106" s="883">
        <v>0</v>
      </c>
      <c r="BA106" s="884">
        <v>0</v>
      </c>
      <c r="BB106" s="883">
        <v>0</v>
      </c>
      <c r="BC106" s="884">
        <v>0</v>
      </c>
      <c r="BD106" s="883">
        <v>0</v>
      </c>
      <c r="BE106" s="884">
        <v>0</v>
      </c>
      <c r="BF106" s="883">
        <v>0</v>
      </c>
      <c r="BG106" s="884">
        <v>0</v>
      </c>
      <c r="BH106" s="883">
        <v>0</v>
      </c>
      <c r="BI106" s="884">
        <v>0</v>
      </c>
      <c r="BJ106" s="883">
        <v>0</v>
      </c>
      <c r="BK106" s="884">
        <v>0</v>
      </c>
      <c r="BL106" s="883">
        <v>0</v>
      </c>
      <c r="BM106" s="884">
        <v>0</v>
      </c>
      <c r="BN106" s="883">
        <v>0</v>
      </c>
      <c r="BO106" s="884">
        <v>0</v>
      </c>
      <c r="BP106" s="883">
        <v>0</v>
      </c>
      <c r="BQ106" s="884">
        <v>0</v>
      </c>
      <c r="BR106" s="883">
        <v>0</v>
      </c>
      <c r="BS106" s="884">
        <v>0</v>
      </c>
      <c r="BT106" s="883">
        <v>0</v>
      </c>
      <c r="BU106" s="884">
        <v>0</v>
      </c>
      <c r="BV106" s="883">
        <v>0</v>
      </c>
      <c r="BW106" s="884">
        <v>0</v>
      </c>
      <c r="BX106" s="883">
        <v>0</v>
      </c>
      <c r="BY106" s="884">
        <v>0</v>
      </c>
      <c r="BZ106" s="883">
        <v>0</v>
      </c>
      <c r="CA106" s="884">
        <v>0</v>
      </c>
      <c r="CB106" s="883">
        <v>0</v>
      </c>
      <c r="CC106" s="1039">
        <v>0</v>
      </c>
      <c r="CD106" s="815"/>
      <c r="CE106" s="1009"/>
      <c r="CF106" s="815"/>
      <c r="CG106" s="1010"/>
      <c r="CH106" s="815"/>
      <c r="CI106" s="1038"/>
      <c r="CJ106" s="884"/>
      <c r="CK106" s="883">
        <v>0</v>
      </c>
      <c r="CL106" s="884">
        <v>0</v>
      </c>
      <c r="CM106" s="883">
        <v>0</v>
      </c>
      <c r="CN106" s="884">
        <v>0</v>
      </c>
      <c r="CO106" s="883">
        <v>0</v>
      </c>
      <c r="CP106" s="884">
        <v>0</v>
      </c>
      <c r="CQ106" s="883">
        <v>0</v>
      </c>
      <c r="CR106" s="884">
        <v>0</v>
      </c>
      <c r="CS106" s="883">
        <v>0</v>
      </c>
      <c r="CT106" s="884">
        <v>0</v>
      </c>
      <c r="CU106" s="883">
        <v>0</v>
      </c>
      <c r="CV106" s="884">
        <v>0</v>
      </c>
      <c r="CW106" s="883">
        <v>0</v>
      </c>
      <c r="CX106" s="884">
        <v>0</v>
      </c>
      <c r="CY106" s="883">
        <v>0</v>
      </c>
      <c r="CZ106" s="884">
        <v>0</v>
      </c>
      <c r="DA106" s="883">
        <v>0</v>
      </c>
      <c r="DB106" s="884">
        <v>0</v>
      </c>
      <c r="DC106" s="883">
        <v>0</v>
      </c>
      <c r="DD106" s="884">
        <v>0</v>
      </c>
      <c r="DE106" s="883">
        <v>0</v>
      </c>
      <c r="DF106" s="884">
        <v>0</v>
      </c>
      <c r="DG106" s="883">
        <v>0</v>
      </c>
      <c r="DH106" s="884">
        <v>0</v>
      </c>
      <c r="DI106" s="883">
        <v>0</v>
      </c>
      <c r="DJ106" s="884">
        <v>0</v>
      </c>
      <c r="DK106" s="883">
        <v>0</v>
      </c>
      <c r="DL106" s="884">
        <v>0</v>
      </c>
      <c r="DM106" s="883">
        <v>0</v>
      </c>
      <c r="DN106" s="884">
        <v>0</v>
      </c>
      <c r="DO106" s="883">
        <v>0</v>
      </c>
      <c r="DP106" s="884">
        <v>0</v>
      </c>
      <c r="DQ106" s="883">
        <v>0</v>
      </c>
      <c r="DR106" s="1039">
        <v>0</v>
      </c>
      <c r="DS106" s="815"/>
      <c r="DT106" s="1011"/>
      <c r="DU106" s="815"/>
      <c r="DV106" s="1038"/>
      <c r="DW106" s="884"/>
      <c r="DX106" s="883">
        <v>0</v>
      </c>
      <c r="DY106" s="884">
        <v>0</v>
      </c>
      <c r="DZ106" s="883">
        <v>0</v>
      </c>
      <c r="EA106" s="884">
        <v>0</v>
      </c>
      <c r="EB106" s="883">
        <v>0</v>
      </c>
      <c r="EC106" s="884">
        <v>0</v>
      </c>
      <c r="ED106" s="883">
        <v>0</v>
      </c>
      <c r="EE106" s="884">
        <v>0</v>
      </c>
      <c r="EF106" s="883">
        <v>0</v>
      </c>
      <c r="EG106" s="884">
        <v>0</v>
      </c>
      <c r="EH106" s="883">
        <v>0</v>
      </c>
      <c r="EI106" s="884">
        <v>0</v>
      </c>
      <c r="EJ106" s="883">
        <v>0</v>
      </c>
      <c r="EK106" s="884">
        <v>0</v>
      </c>
      <c r="EL106" s="883">
        <v>0</v>
      </c>
      <c r="EM106" s="884">
        <v>0</v>
      </c>
      <c r="EN106" s="883">
        <v>0</v>
      </c>
      <c r="EO106" s="884">
        <v>0</v>
      </c>
      <c r="EP106" s="883">
        <v>0</v>
      </c>
      <c r="EQ106" s="884">
        <v>0</v>
      </c>
      <c r="ER106" s="883">
        <v>0</v>
      </c>
      <c r="ES106" s="884">
        <v>0</v>
      </c>
      <c r="ET106" s="883">
        <v>0</v>
      </c>
      <c r="EU106" s="884">
        <v>0</v>
      </c>
      <c r="EV106" s="883">
        <v>0</v>
      </c>
      <c r="EW106" s="884">
        <v>0</v>
      </c>
      <c r="EX106" s="883">
        <v>0</v>
      </c>
      <c r="EY106" s="884">
        <v>0</v>
      </c>
      <c r="EZ106" s="883">
        <v>0</v>
      </c>
      <c r="FA106" s="884">
        <v>0</v>
      </c>
      <c r="FB106" s="883">
        <v>0</v>
      </c>
      <c r="FC106" s="884">
        <v>0</v>
      </c>
      <c r="FD106" s="883">
        <v>0</v>
      </c>
      <c r="FE106" s="1039">
        <v>0</v>
      </c>
      <c r="FF106" s="815"/>
      <c r="FG106" s="1012"/>
      <c r="FH106" s="815"/>
      <c r="FI106" s="1013"/>
      <c r="FK106" s="1040" t="b">
        <v>1</v>
      </c>
    </row>
    <row r="107" spans="1:167" outlineLevel="1">
      <c r="A107" s="813" t="str">
        <f t="shared" si="1"/>
        <v>97Save on Energy Retrofit Program - P4P</v>
      </c>
      <c r="C107" s="835">
        <v>97</v>
      </c>
      <c r="D107" s="1041" t="s">
        <v>1167</v>
      </c>
      <c r="E107" s="1041">
        <v>2015</v>
      </c>
      <c r="G107" s="1016">
        <v>0</v>
      </c>
      <c r="H107" s="877">
        <v>0</v>
      </c>
      <c r="I107" s="876">
        <v>0</v>
      </c>
      <c r="J107" s="877">
        <v>0</v>
      </c>
      <c r="K107" s="876">
        <v>0</v>
      </c>
      <c r="L107" s="877">
        <v>0</v>
      </c>
      <c r="M107" s="876">
        <v>0</v>
      </c>
      <c r="N107" s="877">
        <v>0</v>
      </c>
      <c r="O107" s="876">
        <v>0</v>
      </c>
      <c r="P107" s="877">
        <v>0</v>
      </c>
      <c r="Q107" s="876">
        <v>0</v>
      </c>
      <c r="R107" s="877">
        <v>0</v>
      </c>
      <c r="S107" s="876">
        <v>0</v>
      </c>
      <c r="T107" s="877">
        <v>0</v>
      </c>
      <c r="U107" s="876">
        <v>0</v>
      </c>
      <c r="V107" s="877">
        <v>0</v>
      </c>
      <c r="W107" s="876">
        <v>0</v>
      </c>
      <c r="X107" s="877">
        <v>0</v>
      </c>
      <c r="Y107" s="876">
        <v>0</v>
      </c>
      <c r="Z107" s="877">
        <v>0</v>
      </c>
      <c r="AA107" s="876">
        <v>0</v>
      </c>
      <c r="AB107" s="877">
        <v>0</v>
      </c>
      <c r="AC107" s="876">
        <v>0</v>
      </c>
      <c r="AD107" s="877">
        <v>0</v>
      </c>
      <c r="AE107" s="876">
        <v>0</v>
      </c>
      <c r="AF107" s="877">
        <v>0</v>
      </c>
      <c r="AG107" s="876">
        <v>0</v>
      </c>
      <c r="AH107" s="877">
        <v>0</v>
      </c>
      <c r="AI107" s="876">
        <v>0</v>
      </c>
      <c r="AJ107" s="877">
        <v>0</v>
      </c>
      <c r="AK107" s="876">
        <v>0</v>
      </c>
      <c r="AL107" s="877">
        <v>0</v>
      </c>
      <c r="AM107" s="876">
        <v>0</v>
      </c>
      <c r="AN107" s="877">
        <v>0</v>
      </c>
      <c r="AO107" s="876">
        <v>0</v>
      </c>
      <c r="AP107" s="1017">
        <v>0</v>
      </c>
      <c r="AQ107" s="815"/>
      <c r="AR107" s="998"/>
      <c r="AS107" s="815"/>
      <c r="AT107" s="1016">
        <v>0</v>
      </c>
      <c r="AU107" s="877">
        <v>0</v>
      </c>
      <c r="AV107" s="876">
        <v>0</v>
      </c>
      <c r="AW107" s="877">
        <v>0</v>
      </c>
      <c r="AX107" s="876">
        <v>0</v>
      </c>
      <c r="AY107" s="877">
        <v>0</v>
      </c>
      <c r="AZ107" s="876">
        <v>0</v>
      </c>
      <c r="BA107" s="877">
        <v>0</v>
      </c>
      <c r="BB107" s="876">
        <v>0</v>
      </c>
      <c r="BC107" s="877">
        <v>0</v>
      </c>
      <c r="BD107" s="876">
        <v>0</v>
      </c>
      <c r="BE107" s="877">
        <v>0</v>
      </c>
      <c r="BF107" s="876">
        <v>0</v>
      </c>
      <c r="BG107" s="877">
        <v>0</v>
      </c>
      <c r="BH107" s="876">
        <v>0</v>
      </c>
      <c r="BI107" s="877">
        <v>0</v>
      </c>
      <c r="BJ107" s="876">
        <v>0</v>
      </c>
      <c r="BK107" s="877">
        <v>0</v>
      </c>
      <c r="BL107" s="876">
        <v>0</v>
      </c>
      <c r="BM107" s="877">
        <v>0</v>
      </c>
      <c r="BN107" s="876">
        <v>0</v>
      </c>
      <c r="BO107" s="877">
        <v>0</v>
      </c>
      <c r="BP107" s="876">
        <v>0</v>
      </c>
      <c r="BQ107" s="877">
        <v>0</v>
      </c>
      <c r="BR107" s="876">
        <v>0</v>
      </c>
      <c r="BS107" s="877">
        <v>0</v>
      </c>
      <c r="BT107" s="876">
        <v>0</v>
      </c>
      <c r="BU107" s="877">
        <v>0</v>
      </c>
      <c r="BV107" s="876">
        <v>0</v>
      </c>
      <c r="BW107" s="877">
        <v>0</v>
      </c>
      <c r="BX107" s="876">
        <v>0</v>
      </c>
      <c r="BY107" s="877">
        <v>0</v>
      </c>
      <c r="BZ107" s="876">
        <v>0</v>
      </c>
      <c r="CA107" s="877">
        <v>0</v>
      </c>
      <c r="CB107" s="876">
        <v>0</v>
      </c>
      <c r="CC107" s="1017">
        <v>0</v>
      </c>
      <c r="CD107" s="815"/>
      <c r="CE107" s="1009"/>
      <c r="CF107" s="815"/>
      <c r="CG107" s="1010"/>
      <c r="CH107" s="815"/>
      <c r="CI107" s="1016"/>
      <c r="CJ107" s="877"/>
      <c r="CK107" s="876">
        <v>0</v>
      </c>
      <c r="CL107" s="877">
        <v>0</v>
      </c>
      <c r="CM107" s="876">
        <v>0</v>
      </c>
      <c r="CN107" s="877">
        <v>0</v>
      </c>
      <c r="CO107" s="876">
        <v>0</v>
      </c>
      <c r="CP107" s="877">
        <v>0</v>
      </c>
      <c r="CQ107" s="876">
        <v>0</v>
      </c>
      <c r="CR107" s="877">
        <v>0</v>
      </c>
      <c r="CS107" s="876">
        <v>0</v>
      </c>
      <c r="CT107" s="877">
        <v>0</v>
      </c>
      <c r="CU107" s="876">
        <v>0</v>
      </c>
      <c r="CV107" s="877">
        <v>0</v>
      </c>
      <c r="CW107" s="876">
        <v>0</v>
      </c>
      <c r="CX107" s="877">
        <v>0</v>
      </c>
      <c r="CY107" s="876">
        <v>0</v>
      </c>
      <c r="CZ107" s="877">
        <v>0</v>
      </c>
      <c r="DA107" s="876">
        <v>0</v>
      </c>
      <c r="DB107" s="877">
        <v>0</v>
      </c>
      <c r="DC107" s="876">
        <v>0</v>
      </c>
      <c r="DD107" s="877">
        <v>0</v>
      </c>
      <c r="DE107" s="876">
        <v>0</v>
      </c>
      <c r="DF107" s="877">
        <v>0</v>
      </c>
      <c r="DG107" s="876">
        <v>0</v>
      </c>
      <c r="DH107" s="877">
        <v>0</v>
      </c>
      <c r="DI107" s="876">
        <v>0</v>
      </c>
      <c r="DJ107" s="877">
        <v>0</v>
      </c>
      <c r="DK107" s="876">
        <v>0</v>
      </c>
      <c r="DL107" s="877">
        <v>0</v>
      </c>
      <c r="DM107" s="876">
        <v>0</v>
      </c>
      <c r="DN107" s="877">
        <v>0</v>
      </c>
      <c r="DO107" s="876">
        <v>0</v>
      </c>
      <c r="DP107" s="877">
        <v>0</v>
      </c>
      <c r="DQ107" s="876">
        <v>0</v>
      </c>
      <c r="DR107" s="1017">
        <v>0</v>
      </c>
      <c r="DS107" s="815"/>
      <c r="DT107" s="1011"/>
      <c r="DU107" s="815"/>
      <c r="DV107" s="1016"/>
      <c r="DW107" s="877"/>
      <c r="DX107" s="876">
        <v>0</v>
      </c>
      <c r="DY107" s="877">
        <v>0</v>
      </c>
      <c r="DZ107" s="876">
        <v>0</v>
      </c>
      <c r="EA107" s="877">
        <v>0</v>
      </c>
      <c r="EB107" s="876">
        <v>0</v>
      </c>
      <c r="EC107" s="877">
        <v>0</v>
      </c>
      <c r="ED107" s="876">
        <v>0</v>
      </c>
      <c r="EE107" s="877">
        <v>0</v>
      </c>
      <c r="EF107" s="876">
        <v>0</v>
      </c>
      <c r="EG107" s="877">
        <v>0</v>
      </c>
      <c r="EH107" s="876">
        <v>0</v>
      </c>
      <c r="EI107" s="877">
        <v>0</v>
      </c>
      <c r="EJ107" s="876">
        <v>0</v>
      </c>
      <c r="EK107" s="877">
        <v>0</v>
      </c>
      <c r="EL107" s="876">
        <v>0</v>
      </c>
      <c r="EM107" s="877">
        <v>0</v>
      </c>
      <c r="EN107" s="876">
        <v>0</v>
      </c>
      <c r="EO107" s="877">
        <v>0</v>
      </c>
      <c r="EP107" s="876">
        <v>0</v>
      </c>
      <c r="EQ107" s="877">
        <v>0</v>
      </c>
      <c r="ER107" s="876">
        <v>0</v>
      </c>
      <c r="ES107" s="877">
        <v>0</v>
      </c>
      <c r="ET107" s="876">
        <v>0</v>
      </c>
      <c r="EU107" s="877">
        <v>0</v>
      </c>
      <c r="EV107" s="876">
        <v>0</v>
      </c>
      <c r="EW107" s="877">
        <v>0</v>
      </c>
      <c r="EX107" s="876">
        <v>0</v>
      </c>
      <c r="EY107" s="877">
        <v>0</v>
      </c>
      <c r="EZ107" s="876">
        <v>0</v>
      </c>
      <c r="FA107" s="877">
        <v>0</v>
      </c>
      <c r="FB107" s="876">
        <v>0</v>
      </c>
      <c r="FC107" s="877">
        <v>0</v>
      </c>
      <c r="FD107" s="876">
        <v>0</v>
      </c>
      <c r="FE107" s="1017">
        <v>0</v>
      </c>
      <c r="FF107" s="815"/>
      <c r="FG107" s="1012"/>
      <c r="FH107" s="815"/>
      <c r="FI107" s="1013"/>
      <c r="FK107" s="1018" t="b">
        <v>1</v>
      </c>
    </row>
    <row r="108" spans="1:167" outlineLevel="1">
      <c r="A108" s="813" t="str">
        <f t="shared" si="1"/>
        <v>98Save on Energy Process &amp; Systems Upgrades Program - P4P</v>
      </c>
      <c r="C108" s="879">
        <v>98</v>
      </c>
      <c r="D108" s="1037" t="s">
        <v>1168</v>
      </c>
      <c r="E108" s="1037">
        <v>2015</v>
      </c>
      <c r="G108" s="1038">
        <v>0</v>
      </c>
      <c r="H108" s="884">
        <v>0</v>
      </c>
      <c r="I108" s="883">
        <v>0</v>
      </c>
      <c r="J108" s="884">
        <v>0</v>
      </c>
      <c r="K108" s="883">
        <v>0</v>
      </c>
      <c r="L108" s="884">
        <v>0</v>
      </c>
      <c r="M108" s="883">
        <v>0</v>
      </c>
      <c r="N108" s="884">
        <v>0</v>
      </c>
      <c r="O108" s="883">
        <v>0</v>
      </c>
      <c r="P108" s="884">
        <v>0</v>
      </c>
      <c r="Q108" s="883">
        <v>0</v>
      </c>
      <c r="R108" s="884">
        <v>0</v>
      </c>
      <c r="S108" s="883">
        <v>0</v>
      </c>
      <c r="T108" s="884">
        <v>0</v>
      </c>
      <c r="U108" s="883">
        <v>0</v>
      </c>
      <c r="V108" s="884">
        <v>0</v>
      </c>
      <c r="W108" s="883">
        <v>0</v>
      </c>
      <c r="X108" s="884">
        <v>0</v>
      </c>
      <c r="Y108" s="883">
        <v>0</v>
      </c>
      <c r="Z108" s="884">
        <v>0</v>
      </c>
      <c r="AA108" s="883">
        <v>0</v>
      </c>
      <c r="AB108" s="884">
        <v>0</v>
      </c>
      <c r="AC108" s="883">
        <v>0</v>
      </c>
      <c r="AD108" s="884">
        <v>0</v>
      </c>
      <c r="AE108" s="883">
        <v>0</v>
      </c>
      <c r="AF108" s="884">
        <v>0</v>
      </c>
      <c r="AG108" s="883">
        <v>0</v>
      </c>
      <c r="AH108" s="884">
        <v>0</v>
      </c>
      <c r="AI108" s="883">
        <v>0</v>
      </c>
      <c r="AJ108" s="884">
        <v>0</v>
      </c>
      <c r="AK108" s="883">
        <v>0</v>
      </c>
      <c r="AL108" s="884">
        <v>0</v>
      </c>
      <c r="AM108" s="883">
        <v>0</v>
      </c>
      <c r="AN108" s="884">
        <v>0</v>
      </c>
      <c r="AO108" s="883">
        <v>0</v>
      </c>
      <c r="AP108" s="1039">
        <v>0</v>
      </c>
      <c r="AQ108" s="815"/>
      <c r="AR108" s="998"/>
      <c r="AS108" s="815"/>
      <c r="AT108" s="1038">
        <v>0</v>
      </c>
      <c r="AU108" s="884">
        <v>0</v>
      </c>
      <c r="AV108" s="883">
        <v>0</v>
      </c>
      <c r="AW108" s="884">
        <v>0</v>
      </c>
      <c r="AX108" s="883">
        <v>0</v>
      </c>
      <c r="AY108" s="884">
        <v>0</v>
      </c>
      <c r="AZ108" s="883">
        <v>0</v>
      </c>
      <c r="BA108" s="884">
        <v>0</v>
      </c>
      <c r="BB108" s="883">
        <v>0</v>
      </c>
      <c r="BC108" s="884">
        <v>0</v>
      </c>
      <c r="BD108" s="883">
        <v>0</v>
      </c>
      <c r="BE108" s="884">
        <v>0</v>
      </c>
      <c r="BF108" s="883">
        <v>0</v>
      </c>
      <c r="BG108" s="884">
        <v>0</v>
      </c>
      <c r="BH108" s="883">
        <v>0</v>
      </c>
      <c r="BI108" s="884">
        <v>0</v>
      </c>
      <c r="BJ108" s="883">
        <v>0</v>
      </c>
      <c r="BK108" s="884">
        <v>0</v>
      </c>
      <c r="BL108" s="883">
        <v>0</v>
      </c>
      <c r="BM108" s="884">
        <v>0</v>
      </c>
      <c r="BN108" s="883">
        <v>0</v>
      </c>
      <c r="BO108" s="884">
        <v>0</v>
      </c>
      <c r="BP108" s="883">
        <v>0</v>
      </c>
      <c r="BQ108" s="884">
        <v>0</v>
      </c>
      <c r="BR108" s="883">
        <v>0</v>
      </c>
      <c r="BS108" s="884">
        <v>0</v>
      </c>
      <c r="BT108" s="883">
        <v>0</v>
      </c>
      <c r="BU108" s="884">
        <v>0</v>
      </c>
      <c r="BV108" s="883">
        <v>0</v>
      </c>
      <c r="BW108" s="884">
        <v>0</v>
      </c>
      <c r="BX108" s="883">
        <v>0</v>
      </c>
      <c r="BY108" s="884">
        <v>0</v>
      </c>
      <c r="BZ108" s="883">
        <v>0</v>
      </c>
      <c r="CA108" s="884">
        <v>0</v>
      </c>
      <c r="CB108" s="883">
        <v>0</v>
      </c>
      <c r="CC108" s="1039">
        <v>0</v>
      </c>
      <c r="CD108" s="815"/>
      <c r="CE108" s="1009"/>
      <c r="CF108" s="815"/>
      <c r="CG108" s="1010"/>
      <c r="CH108" s="815"/>
      <c r="CI108" s="1038"/>
      <c r="CJ108" s="884"/>
      <c r="CK108" s="883">
        <v>0</v>
      </c>
      <c r="CL108" s="884">
        <v>0</v>
      </c>
      <c r="CM108" s="883">
        <v>0</v>
      </c>
      <c r="CN108" s="884">
        <v>0</v>
      </c>
      <c r="CO108" s="883">
        <v>0</v>
      </c>
      <c r="CP108" s="884">
        <v>0</v>
      </c>
      <c r="CQ108" s="883">
        <v>0</v>
      </c>
      <c r="CR108" s="884">
        <v>0</v>
      </c>
      <c r="CS108" s="883">
        <v>0</v>
      </c>
      <c r="CT108" s="884">
        <v>0</v>
      </c>
      <c r="CU108" s="883">
        <v>0</v>
      </c>
      <c r="CV108" s="884">
        <v>0</v>
      </c>
      <c r="CW108" s="883">
        <v>0</v>
      </c>
      <c r="CX108" s="884">
        <v>0</v>
      </c>
      <c r="CY108" s="883">
        <v>0</v>
      </c>
      <c r="CZ108" s="884">
        <v>0</v>
      </c>
      <c r="DA108" s="883">
        <v>0</v>
      </c>
      <c r="DB108" s="884">
        <v>0</v>
      </c>
      <c r="DC108" s="883">
        <v>0</v>
      </c>
      <c r="DD108" s="884">
        <v>0</v>
      </c>
      <c r="DE108" s="883">
        <v>0</v>
      </c>
      <c r="DF108" s="884">
        <v>0</v>
      </c>
      <c r="DG108" s="883">
        <v>0</v>
      </c>
      <c r="DH108" s="884">
        <v>0</v>
      </c>
      <c r="DI108" s="883">
        <v>0</v>
      </c>
      <c r="DJ108" s="884">
        <v>0</v>
      </c>
      <c r="DK108" s="883">
        <v>0</v>
      </c>
      <c r="DL108" s="884">
        <v>0</v>
      </c>
      <c r="DM108" s="883">
        <v>0</v>
      </c>
      <c r="DN108" s="884">
        <v>0</v>
      </c>
      <c r="DO108" s="883">
        <v>0</v>
      </c>
      <c r="DP108" s="884">
        <v>0</v>
      </c>
      <c r="DQ108" s="883">
        <v>0</v>
      </c>
      <c r="DR108" s="1039">
        <v>0</v>
      </c>
      <c r="DS108" s="815"/>
      <c r="DT108" s="1011"/>
      <c r="DU108" s="815"/>
      <c r="DV108" s="1038"/>
      <c r="DW108" s="884"/>
      <c r="DX108" s="883">
        <v>0</v>
      </c>
      <c r="DY108" s="884">
        <v>0</v>
      </c>
      <c r="DZ108" s="883">
        <v>0</v>
      </c>
      <c r="EA108" s="884">
        <v>0</v>
      </c>
      <c r="EB108" s="883">
        <v>0</v>
      </c>
      <c r="EC108" s="884">
        <v>0</v>
      </c>
      <c r="ED108" s="883">
        <v>0</v>
      </c>
      <c r="EE108" s="884">
        <v>0</v>
      </c>
      <c r="EF108" s="883">
        <v>0</v>
      </c>
      <c r="EG108" s="884">
        <v>0</v>
      </c>
      <c r="EH108" s="883">
        <v>0</v>
      </c>
      <c r="EI108" s="884">
        <v>0</v>
      </c>
      <c r="EJ108" s="883">
        <v>0</v>
      </c>
      <c r="EK108" s="884">
        <v>0</v>
      </c>
      <c r="EL108" s="883">
        <v>0</v>
      </c>
      <c r="EM108" s="884">
        <v>0</v>
      </c>
      <c r="EN108" s="883">
        <v>0</v>
      </c>
      <c r="EO108" s="884">
        <v>0</v>
      </c>
      <c r="EP108" s="883">
        <v>0</v>
      </c>
      <c r="EQ108" s="884">
        <v>0</v>
      </c>
      <c r="ER108" s="883">
        <v>0</v>
      </c>
      <c r="ES108" s="884">
        <v>0</v>
      </c>
      <c r="ET108" s="883">
        <v>0</v>
      </c>
      <c r="EU108" s="884">
        <v>0</v>
      </c>
      <c r="EV108" s="883">
        <v>0</v>
      </c>
      <c r="EW108" s="884">
        <v>0</v>
      </c>
      <c r="EX108" s="883">
        <v>0</v>
      </c>
      <c r="EY108" s="884">
        <v>0</v>
      </c>
      <c r="EZ108" s="883">
        <v>0</v>
      </c>
      <c r="FA108" s="884">
        <v>0</v>
      </c>
      <c r="FB108" s="883">
        <v>0</v>
      </c>
      <c r="FC108" s="884">
        <v>0</v>
      </c>
      <c r="FD108" s="883">
        <v>0</v>
      </c>
      <c r="FE108" s="1039">
        <v>0</v>
      </c>
      <c r="FF108" s="815"/>
      <c r="FG108" s="1012"/>
      <c r="FH108" s="815"/>
      <c r="FI108" s="1013"/>
      <c r="FK108" s="1040" t="b">
        <v>1</v>
      </c>
    </row>
    <row r="109" spans="1:167" outlineLevel="1">
      <c r="A109" s="813" t="str">
        <f t="shared" si="1"/>
        <v>99Adaptive Thermostat Local Program</v>
      </c>
      <c r="C109" s="835">
        <v>99</v>
      </c>
      <c r="D109" s="1041" t="s">
        <v>1169</v>
      </c>
      <c r="E109" s="1041">
        <v>2015</v>
      </c>
      <c r="G109" s="1016">
        <v>0</v>
      </c>
      <c r="H109" s="877">
        <v>0</v>
      </c>
      <c r="I109" s="876">
        <v>0</v>
      </c>
      <c r="J109" s="877">
        <v>0</v>
      </c>
      <c r="K109" s="876">
        <v>0</v>
      </c>
      <c r="L109" s="877">
        <v>0</v>
      </c>
      <c r="M109" s="876">
        <v>0</v>
      </c>
      <c r="N109" s="877">
        <v>0</v>
      </c>
      <c r="O109" s="876">
        <v>0</v>
      </c>
      <c r="P109" s="877">
        <v>0</v>
      </c>
      <c r="Q109" s="876">
        <v>0</v>
      </c>
      <c r="R109" s="877">
        <v>0</v>
      </c>
      <c r="S109" s="876">
        <v>0</v>
      </c>
      <c r="T109" s="877">
        <v>0</v>
      </c>
      <c r="U109" s="876">
        <v>0</v>
      </c>
      <c r="V109" s="877">
        <v>0</v>
      </c>
      <c r="W109" s="876">
        <v>0</v>
      </c>
      <c r="X109" s="877">
        <v>0</v>
      </c>
      <c r="Y109" s="876">
        <v>0</v>
      </c>
      <c r="Z109" s="877">
        <v>0</v>
      </c>
      <c r="AA109" s="876">
        <v>0</v>
      </c>
      <c r="AB109" s="877">
        <v>0</v>
      </c>
      <c r="AC109" s="876">
        <v>0</v>
      </c>
      <c r="AD109" s="877">
        <v>0</v>
      </c>
      <c r="AE109" s="876">
        <v>0</v>
      </c>
      <c r="AF109" s="877">
        <v>0</v>
      </c>
      <c r="AG109" s="876">
        <v>0</v>
      </c>
      <c r="AH109" s="877">
        <v>0</v>
      </c>
      <c r="AI109" s="876">
        <v>0</v>
      </c>
      <c r="AJ109" s="877">
        <v>0</v>
      </c>
      <c r="AK109" s="876">
        <v>0</v>
      </c>
      <c r="AL109" s="877">
        <v>0</v>
      </c>
      <c r="AM109" s="876">
        <v>0</v>
      </c>
      <c r="AN109" s="877">
        <v>0</v>
      </c>
      <c r="AO109" s="876">
        <v>0</v>
      </c>
      <c r="AP109" s="1017">
        <v>0</v>
      </c>
      <c r="AQ109" s="815"/>
      <c r="AR109" s="998"/>
      <c r="AS109" s="815"/>
      <c r="AT109" s="1016">
        <v>0</v>
      </c>
      <c r="AU109" s="877">
        <v>0</v>
      </c>
      <c r="AV109" s="876">
        <v>0</v>
      </c>
      <c r="AW109" s="877">
        <v>0</v>
      </c>
      <c r="AX109" s="876">
        <v>0</v>
      </c>
      <c r="AY109" s="877">
        <v>0</v>
      </c>
      <c r="AZ109" s="876">
        <v>0</v>
      </c>
      <c r="BA109" s="877">
        <v>0</v>
      </c>
      <c r="BB109" s="876">
        <v>0</v>
      </c>
      <c r="BC109" s="877">
        <v>0</v>
      </c>
      <c r="BD109" s="876">
        <v>0</v>
      </c>
      <c r="BE109" s="877">
        <v>0</v>
      </c>
      <c r="BF109" s="876">
        <v>0</v>
      </c>
      <c r="BG109" s="877">
        <v>0</v>
      </c>
      <c r="BH109" s="876">
        <v>0</v>
      </c>
      <c r="BI109" s="877">
        <v>0</v>
      </c>
      <c r="BJ109" s="876">
        <v>0</v>
      </c>
      <c r="BK109" s="877">
        <v>0</v>
      </c>
      <c r="BL109" s="876">
        <v>0</v>
      </c>
      <c r="BM109" s="877">
        <v>0</v>
      </c>
      <c r="BN109" s="876">
        <v>0</v>
      </c>
      <c r="BO109" s="877">
        <v>0</v>
      </c>
      <c r="BP109" s="876">
        <v>0</v>
      </c>
      <c r="BQ109" s="877">
        <v>0</v>
      </c>
      <c r="BR109" s="876">
        <v>0</v>
      </c>
      <c r="BS109" s="877">
        <v>0</v>
      </c>
      <c r="BT109" s="876">
        <v>0</v>
      </c>
      <c r="BU109" s="877">
        <v>0</v>
      </c>
      <c r="BV109" s="876">
        <v>0</v>
      </c>
      <c r="BW109" s="877">
        <v>0</v>
      </c>
      <c r="BX109" s="876">
        <v>0</v>
      </c>
      <c r="BY109" s="877">
        <v>0</v>
      </c>
      <c r="BZ109" s="876">
        <v>0</v>
      </c>
      <c r="CA109" s="877">
        <v>0</v>
      </c>
      <c r="CB109" s="876">
        <v>0</v>
      </c>
      <c r="CC109" s="1017">
        <v>0</v>
      </c>
      <c r="CD109" s="815"/>
      <c r="CE109" s="1009"/>
      <c r="CF109" s="815"/>
      <c r="CG109" s="1010"/>
      <c r="CH109" s="815"/>
      <c r="CI109" s="1016"/>
      <c r="CJ109" s="877"/>
      <c r="CK109" s="876">
        <v>0</v>
      </c>
      <c r="CL109" s="877">
        <v>0</v>
      </c>
      <c r="CM109" s="876">
        <v>0</v>
      </c>
      <c r="CN109" s="877">
        <v>0</v>
      </c>
      <c r="CO109" s="876">
        <v>0</v>
      </c>
      <c r="CP109" s="877">
        <v>0</v>
      </c>
      <c r="CQ109" s="876">
        <v>0</v>
      </c>
      <c r="CR109" s="877">
        <v>0</v>
      </c>
      <c r="CS109" s="876">
        <v>0</v>
      </c>
      <c r="CT109" s="877">
        <v>0</v>
      </c>
      <c r="CU109" s="876">
        <v>0</v>
      </c>
      <c r="CV109" s="877">
        <v>0</v>
      </c>
      <c r="CW109" s="876">
        <v>0</v>
      </c>
      <c r="CX109" s="877">
        <v>0</v>
      </c>
      <c r="CY109" s="876">
        <v>0</v>
      </c>
      <c r="CZ109" s="877">
        <v>0</v>
      </c>
      <c r="DA109" s="876">
        <v>0</v>
      </c>
      <c r="DB109" s="877">
        <v>0</v>
      </c>
      <c r="DC109" s="876">
        <v>0</v>
      </c>
      <c r="DD109" s="877">
        <v>0</v>
      </c>
      <c r="DE109" s="876">
        <v>0</v>
      </c>
      <c r="DF109" s="877">
        <v>0</v>
      </c>
      <c r="DG109" s="876">
        <v>0</v>
      </c>
      <c r="DH109" s="877">
        <v>0</v>
      </c>
      <c r="DI109" s="876">
        <v>0</v>
      </c>
      <c r="DJ109" s="877">
        <v>0</v>
      </c>
      <c r="DK109" s="876">
        <v>0</v>
      </c>
      <c r="DL109" s="877">
        <v>0</v>
      </c>
      <c r="DM109" s="876">
        <v>0</v>
      </c>
      <c r="DN109" s="877">
        <v>0</v>
      </c>
      <c r="DO109" s="876">
        <v>0</v>
      </c>
      <c r="DP109" s="877">
        <v>0</v>
      </c>
      <c r="DQ109" s="876">
        <v>0</v>
      </c>
      <c r="DR109" s="1017">
        <v>0</v>
      </c>
      <c r="DS109" s="815"/>
      <c r="DT109" s="1011"/>
      <c r="DU109" s="815"/>
      <c r="DV109" s="1016"/>
      <c r="DW109" s="877"/>
      <c r="DX109" s="876">
        <v>0</v>
      </c>
      <c r="DY109" s="877">
        <v>0</v>
      </c>
      <c r="DZ109" s="876">
        <v>0</v>
      </c>
      <c r="EA109" s="877">
        <v>0</v>
      </c>
      <c r="EB109" s="876">
        <v>0</v>
      </c>
      <c r="EC109" s="877">
        <v>0</v>
      </c>
      <c r="ED109" s="876">
        <v>0</v>
      </c>
      <c r="EE109" s="877">
        <v>0</v>
      </c>
      <c r="EF109" s="876">
        <v>0</v>
      </c>
      <c r="EG109" s="877">
        <v>0</v>
      </c>
      <c r="EH109" s="876">
        <v>0</v>
      </c>
      <c r="EI109" s="877">
        <v>0</v>
      </c>
      <c r="EJ109" s="876">
        <v>0</v>
      </c>
      <c r="EK109" s="877">
        <v>0</v>
      </c>
      <c r="EL109" s="876">
        <v>0</v>
      </c>
      <c r="EM109" s="877">
        <v>0</v>
      </c>
      <c r="EN109" s="876">
        <v>0</v>
      </c>
      <c r="EO109" s="877">
        <v>0</v>
      </c>
      <c r="EP109" s="876">
        <v>0</v>
      </c>
      <c r="EQ109" s="877">
        <v>0</v>
      </c>
      <c r="ER109" s="876">
        <v>0</v>
      </c>
      <c r="ES109" s="877">
        <v>0</v>
      </c>
      <c r="ET109" s="876">
        <v>0</v>
      </c>
      <c r="EU109" s="877">
        <v>0</v>
      </c>
      <c r="EV109" s="876">
        <v>0</v>
      </c>
      <c r="EW109" s="877">
        <v>0</v>
      </c>
      <c r="EX109" s="876">
        <v>0</v>
      </c>
      <c r="EY109" s="877">
        <v>0</v>
      </c>
      <c r="EZ109" s="876">
        <v>0</v>
      </c>
      <c r="FA109" s="877">
        <v>0</v>
      </c>
      <c r="FB109" s="876">
        <v>0</v>
      </c>
      <c r="FC109" s="877">
        <v>0</v>
      </c>
      <c r="FD109" s="876">
        <v>0</v>
      </c>
      <c r="FE109" s="1017">
        <v>0</v>
      </c>
      <c r="FF109" s="815"/>
      <c r="FG109" s="1012"/>
      <c r="FH109" s="815"/>
      <c r="FI109" s="1013"/>
      <c r="FK109" s="1018" t="b">
        <v>1</v>
      </c>
    </row>
    <row r="110" spans="1:167" outlineLevel="1">
      <c r="A110" s="813" t="str">
        <f t="shared" si="1"/>
        <v>100Business Refrigeration Incentives Local Program</v>
      </c>
      <c r="C110" s="842">
        <v>100</v>
      </c>
      <c r="D110" s="1036" t="s">
        <v>1170</v>
      </c>
      <c r="E110" s="1036">
        <v>2015</v>
      </c>
      <c r="G110" s="1020">
        <v>0</v>
      </c>
      <c r="H110" s="865">
        <v>0</v>
      </c>
      <c r="I110" s="864">
        <v>0</v>
      </c>
      <c r="J110" s="865">
        <v>0</v>
      </c>
      <c r="K110" s="864">
        <v>0</v>
      </c>
      <c r="L110" s="865">
        <v>0</v>
      </c>
      <c r="M110" s="864">
        <v>0</v>
      </c>
      <c r="N110" s="865">
        <v>0</v>
      </c>
      <c r="O110" s="864">
        <v>0</v>
      </c>
      <c r="P110" s="865">
        <v>0</v>
      </c>
      <c r="Q110" s="864">
        <v>0</v>
      </c>
      <c r="R110" s="865">
        <v>0</v>
      </c>
      <c r="S110" s="864">
        <v>0</v>
      </c>
      <c r="T110" s="865">
        <v>0</v>
      </c>
      <c r="U110" s="864">
        <v>0</v>
      </c>
      <c r="V110" s="865">
        <v>0</v>
      </c>
      <c r="W110" s="864">
        <v>0</v>
      </c>
      <c r="X110" s="865">
        <v>0</v>
      </c>
      <c r="Y110" s="864">
        <v>0</v>
      </c>
      <c r="Z110" s="865">
        <v>0</v>
      </c>
      <c r="AA110" s="864">
        <v>0</v>
      </c>
      <c r="AB110" s="865">
        <v>0</v>
      </c>
      <c r="AC110" s="864">
        <v>0</v>
      </c>
      <c r="AD110" s="865">
        <v>0</v>
      </c>
      <c r="AE110" s="864">
        <v>0</v>
      </c>
      <c r="AF110" s="865">
        <v>0</v>
      </c>
      <c r="AG110" s="864">
        <v>0</v>
      </c>
      <c r="AH110" s="865">
        <v>0</v>
      </c>
      <c r="AI110" s="864">
        <v>0</v>
      </c>
      <c r="AJ110" s="865">
        <v>0</v>
      </c>
      <c r="AK110" s="864">
        <v>0</v>
      </c>
      <c r="AL110" s="865">
        <v>0</v>
      </c>
      <c r="AM110" s="864">
        <v>0</v>
      </c>
      <c r="AN110" s="865">
        <v>0</v>
      </c>
      <c r="AO110" s="864">
        <v>0</v>
      </c>
      <c r="AP110" s="1021">
        <v>0</v>
      </c>
      <c r="AQ110" s="815"/>
      <c r="AR110" s="998"/>
      <c r="AS110" s="815"/>
      <c r="AT110" s="1020">
        <v>0</v>
      </c>
      <c r="AU110" s="865">
        <v>0</v>
      </c>
      <c r="AV110" s="864">
        <v>0</v>
      </c>
      <c r="AW110" s="865">
        <v>0</v>
      </c>
      <c r="AX110" s="864">
        <v>0</v>
      </c>
      <c r="AY110" s="865">
        <v>0</v>
      </c>
      <c r="AZ110" s="864">
        <v>0</v>
      </c>
      <c r="BA110" s="865">
        <v>0</v>
      </c>
      <c r="BB110" s="864">
        <v>0</v>
      </c>
      <c r="BC110" s="865">
        <v>0</v>
      </c>
      <c r="BD110" s="864">
        <v>0</v>
      </c>
      <c r="BE110" s="865">
        <v>0</v>
      </c>
      <c r="BF110" s="864">
        <v>0</v>
      </c>
      <c r="BG110" s="865">
        <v>0</v>
      </c>
      <c r="BH110" s="864">
        <v>0</v>
      </c>
      <c r="BI110" s="865">
        <v>0</v>
      </c>
      <c r="BJ110" s="864">
        <v>0</v>
      </c>
      <c r="BK110" s="865">
        <v>0</v>
      </c>
      <c r="BL110" s="864">
        <v>0</v>
      </c>
      <c r="BM110" s="865">
        <v>0</v>
      </c>
      <c r="BN110" s="864">
        <v>0</v>
      </c>
      <c r="BO110" s="865">
        <v>0</v>
      </c>
      <c r="BP110" s="864">
        <v>0</v>
      </c>
      <c r="BQ110" s="865">
        <v>0</v>
      </c>
      <c r="BR110" s="864">
        <v>0</v>
      </c>
      <c r="BS110" s="865">
        <v>0</v>
      </c>
      <c r="BT110" s="864">
        <v>0</v>
      </c>
      <c r="BU110" s="865">
        <v>0</v>
      </c>
      <c r="BV110" s="864">
        <v>0</v>
      </c>
      <c r="BW110" s="865">
        <v>0</v>
      </c>
      <c r="BX110" s="864">
        <v>0</v>
      </c>
      <c r="BY110" s="865">
        <v>0</v>
      </c>
      <c r="BZ110" s="864">
        <v>0</v>
      </c>
      <c r="CA110" s="865">
        <v>0</v>
      </c>
      <c r="CB110" s="864">
        <v>0</v>
      </c>
      <c r="CC110" s="1021">
        <v>0</v>
      </c>
      <c r="CD110" s="815"/>
      <c r="CE110" s="1009"/>
      <c r="CF110" s="815"/>
      <c r="CG110" s="1010"/>
      <c r="CH110" s="815"/>
      <c r="CI110" s="1020"/>
      <c r="CJ110" s="865"/>
      <c r="CK110" s="864">
        <v>0</v>
      </c>
      <c r="CL110" s="865">
        <v>0</v>
      </c>
      <c r="CM110" s="864">
        <v>0</v>
      </c>
      <c r="CN110" s="865">
        <v>0</v>
      </c>
      <c r="CO110" s="864">
        <v>0</v>
      </c>
      <c r="CP110" s="865">
        <v>0</v>
      </c>
      <c r="CQ110" s="864">
        <v>0</v>
      </c>
      <c r="CR110" s="865">
        <v>0</v>
      </c>
      <c r="CS110" s="864">
        <v>0</v>
      </c>
      <c r="CT110" s="865">
        <v>0</v>
      </c>
      <c r="CU110" s="864">
        <v>0</v>
      </c>
      <c r="CV110" s="865">
        <v>0</v>
      </c>
      <c r="CW110" s="864">
        <v>0</v>
      </c>
      <c r="CX110" s="865">
        <v>0</v>
      </c>
      <c r="CY110" s="864">
        <v>0</v>
      </c>
      <c r="CZ110" s="865">
        <v>0</v>
      </c>
      <c r="DA110" s="864">
        <v>0</v>
      </c>
      <c r="DB110" s="865">
        <v>0</v>
      </c>
      <c r="DC110" s="864">
        <v>0</v>
      </c>
      <c r="DD110" s="865">
        <v>0</v>
      </c>
      <c r="DE110" s="864">
        <v>0</v>
      </c>
      <c r="DF110" s="865">
        <v>0</v>
      </c>
      <c r="DG110" s="864">
        <v>0</v>
      </c>
      <c r="DH110" s="865">
        <v>0</v>
      </c>
      <c r="DI110" s="864">
        <v>0</v>
      </c>
      <c r="DJ110" s="865">
        <v>0</v>
      </c>
      <c r="DK110" s="864">
        <v>0</v>
      </c>
      <c r="DL110" s="865">
        <v>0</v>
      </c>
      <c r="DM110" s="864">
        <v>0</v>
      </c>
      <c r="DN110" s="865">
        <v>0</v>
      </c>
      <c r="DO110" s="864">
        <v>0</v>
      </c>
      <c r="DP110" s="865">
        <v>0</v>
      </c>
      <c r="DQ110" s="864">
        <v>0</v>
      </c>
      <c r="DR110" s="1021">
        <v>0</v>
      </c>
      <c r="DS110" s="815"/>
      <c r="DT110" s="1011"/>
      <c r="DU110" s="815"/>
      <c r="DV110" s="1020"/>
      <c r="DW110" s="865"/>
      <c r="DX110" s="864">
        <v>0</v>
      </c>
      <c r="DY110" s="865">
        <v>0</v>
      </c>
      <c r="DZ110" s="864">
        <v>0</v>
      </c>
      <c r="EA110" s="865">
        <v>0</v>
      </c>
      <c r="EB110" s="864">
        <v>0</v>
      </c>
      <c r="EC110" s="865">
        <v>0</v>
      </c>
      <c r="ED110" s="864">
        <v>0</v>
      </c>
      <c r="EE110" s="865">
        <v>0</v>
      </c>
      <c r="EF110" s="864">
        <v>0</v>
      </c>
      <c r="EG110" s="865">
        <v>0</v>
      </c>
      <c r="EH110" s="864">
        <v>0</v>
      </c>
      <c r="EI110" s="865">
        <v>0</v>
      </c>
      <c r="EJ110" s="864">
        <v>0</v>
      </c>
      <c r="EK110" s="865">
        <v>0</v>
      </c>
      <c r="EL110" s="864">
        <v>0</v>
      </c>
      <c r="EM110" s="865">
        <v>0</v>
      </c>
      <c r="EN110" s="864">
        <v>0</v>
      </c>
      <c r="EO110" s="865">
        <v>0</v>
      </c>
      <c r="EP110" s="864">
        <v>0</v>
      </c>
      <c r="EQ110" s="865">
        <v>0</v>
      </c>
      <c r="ER110" s="864">
        <v>0</v>
      </c>
      <c r="ES110" s="865">
        <v>0</v>
      </c>
      <c r="ET110" s="864">
        <v>0</v>
      </c>
      <c r="EU110" s="865">
        <v>0</v>
      </c>
      <c r="EV110" s="864">
        <v>0</v>
      </c>
      <c r="EW110" s="865">
        <v>0</v>
      </c>
      <c r="EX110" s="864">
        <v>0</v>
      </c>
      <c r="EY110" s="865">
        <v>0</v>
      </c>
      <c r="EZ110" s="864">
        <v>0</v>
      </c>
      <c r="FA110" s="865">
        <v>0</v>
      </c>
      <c r="FB110" s="864">
        <v>0</v>
      </c>
      <c r="FC110" s="865">
        <v>0</v>
      </c>
      <c r="FD110" s="864">
        <v>0</v>
      </c>
      <c r="FE110" s="1021">
        <v>0</v>
      </c>
      <c r="FF110" s="815"/>
      <c r="FG110" s="1012"/>
      <c r="FH110" s="815"/>
      <c r="FI110" s="1013"/>
      <c r="FK110" s="1022" t="b">
        <v>1</v>
      </c>
    </row>
    <row r="111" spans="1:167" outlineLevel="1">
      <c r="A111" s="813" t="str">
        <f t="shared" si="1"/>
        <v>101Conservation on the Coast Home Assistance Local Program</v>
      </c>
      <c r="C111" s="849">
        <v>101</v>
      </c>
      <c r="D111" s="1035" t="s">
        <v>1171</v>
      </c>
      <c r="E111" s="1035">
        <v>2015</v>
      </c>
      <c r="G111" s="1024">
        <v>0</v>
      </c>
      <c r="H111" s="854">
        <v>0</v>
      </c>
      <c r="I111" s="853">
        <v>0</v>
      </c>
      <c r="J111" s="854">
        <v>0</v>
      </c>
      <c r="K111" s="853">
        <v>0</v>
      </c>
      <c r="L111" s="854">
        <v>0</v>
      </c>
      <c r="M111" s="853">
        <v>0</v>
      </c>
      <c r="N111" s="854">
        <v>0</v>
      </c>
      <c r="O111" s="853">
        <v>0</v>
      </c>
      <c r="P111" s="854">
        <v>0</v>
      </c>
      <c r="Q111" s="853">
        <v>0</v>
      </c>
      <c r="R111" s="854">
        <v>0</v>
      </c>
      <c r="S111" s="853">
        <v>0</v>
      </c>
      <c r="T111" s="854">
        <v>0</v>
      </c>
      <c r="U111" s="853">
        <v>0</v>
      </c>
      <c r="V111" s="854">
        <v>0</v>
      </c>
      <c r="W111" s="853">
        <v>0</v>
      </c>
      <c r="X111" s="854">
        <v>0</v>
      </c>
      <c r="Y111" s="853">
        <v>0</v>
      </c>
      <c r="Z111" s="854">
        <v>0</v>
      </c>
      <c r="AA111" s="853">
        <v>0</v>
      </c>
      <c r="AB111" s="854">
        <v>0</v>
      </c>
      <c r="AC111" s="853">
        <v>0</v>
      </c>
      <c r="AD111" s="854">
        <v>0</v>
      </c>
      <c r="AE111" s="853">
        <v>0</v>
      </c>
      <c r="AF111" s="854">
        <v>0</v>
      </c>
      <c r="AG111" s="853">
        <v>0</v>
      </c>
      <c r="AH111" s="854">
        <v>0</v>
      </c>
      <c r="AI111" s="853">
        <v>0</v>
      </c>
      <c r="AJ111" s="854">
        <v>0</v>
      </c>
      <c r="AK111" s="853">
        <v>0</v>
      </c>
      <c r="AL111" s="854">
        <v>0</v>
      </c>
      <c r="AM111" s="853">
        <v>0</v>
      </c>
      <c r="AN111" s="854">
        <v>0</v>
      </c>
      <c r="AO111" s="853">
        <v>0</v>
      </c>
      <c r="AP111" s="1025">
        <v>0</v>
      </c>
      <c r="AQ111" s="815"/>
      <c r="AR111" s="998"/>
      <c r="AS111" s="815"/>
      <c r="AT111" s="1024">
        <v>0</v>
      </c>
      <c r="AU111" s="854">
        <v>0</v>
      </c>
      <c r="AV111" s="853">
        <v>0</v>
      </c>
      <c r="AW111" s="854">
        <v>0</v>
      </c>
      <c r="AX111" s="853">
        <v>0</v>
      </c>
      <c r="AY111" s="854">
        <v>0</v>
      </c>
      <c r="AZ111" s="853">
        <v>0</v>
      </c>
      <c r="BA111" s="854">
        <v>0</v>
      </c>
      <c r="BB111" s="853">
        <v>0</v>
      </c>
      <c r="BC111" s="854">
        <v>0</v>
      </c>
      <c r="BD111" s="853">
        <v>0</v>
      </c>
      <c r="BE111" s="854">
        <v>0</v>
      </c>
      <c r="BF111" s="853">
        <v>0</v>
      </c>
      <c r="BG111" s="854">
        <v>0</v>
      </c>
      <c r="BH111" s="853">
        <v>0</v>
      </c>
      <c r="BI111" s="854">
        <v>0</v>
      </c>
      <c r="BJ111" s="853">
        <v>0</v>
      </c>
      <c r="BK111" s="854">
        <v>0</v>
      </c>
      <c r="BL111" s="853">
        <v>0</v>
      </c>
      <c r="BM111" s="854">
        <v>0</v>
      </c>
      <c r="BN111" s="853">
        <v>0</v>
      </c>
      <c r="BO111" s="854">
        <v>0</v>
      </c>
      <c r="BP111" s="853">
        <v>0</v>
      </c>
      <c r="BQ111" s="854">
        <v>0</v>
      </c>
      <c r="BR111" s="853">
        <v>0</v>
      </c>
      <c r="BS111" s="854">
        <v>0</v>
      </c>
      <c r="BT111" s="853">
        <v>0</v>
      </c>
      <c r="BU111" s="854">
        <v>0</v>
      </c>
      <c r="BV111" s="853">
        <v>0</v>
      </c>
      <c r="BW111" s="854">
        <v>0</v>
      </c>
      <c r="BX111" s="853">
        <v>0</v>
      </c>
      <c r="BY111" s="854">
        <v>0</v>
      </c>
      <c r="BZ111" s="853">
        <v>0</v>
      </c>
      <c r="CA111" s="854">
        <v>0</v>
      </c>
      <c r="CB111" s="853">
        <v>0</v>
      </c>
      <c r="CC111" s="1025">
        <v>0</v>
      </c>
      <c r="CD111" s="815"/>
      <c r="CE111" s="1009"/>
      <c r="CF111" s="815"/>
      <c r="CG111" s="1010"/>
      <c r="CH111" s="815"/>
      <c r="CI111" s="1024"/>
      <c r="CJ111" s="854"/>
      <c r="CK111" s="853">
        <v>0</v>
      </c>
      <c r="CL111" s="854">
        <v>0</v>
      </c>
      <c r="CM111" s="853">
        <v>0</v>
      </c>
      <c r="CN111" s="854">
        <v>0</v>
      </c>
      <c r="CO111" s="853">
        <v>0</v>
      </c>
      <c r="CP111" s="854">
        <v>0</v>
      </c>
      <c r="CQ111" s="853">
        <v>0</v>
      </c>
      <c r="CR111" s="854">
        <v>0</v>
      </c>
      <c r="CS111" s="853">
        <v>0</v>
      </c>
      <c r="CT111" s="854">
        <v>0</v>
      </c>
      <c r="CU111" s="853">
        <v>0</v>
      </c>
      <c r="CV111" s="854">
        <v>0</v>
      </c>
      <c r="CW111" s="853">
        <v>0</v>
      </c>
      <c r="CX111" s="854">
        <v>0</v>
      </c>
      <c r="CY111" s="853">
        <v>0</v>
      </c>
      <c r="CZ111" s="854">
        <v>0</v>
      </c>
      <c r="DA111" s="853">
        <v>0</v>
      </c>
      <c r="DB111" s="854">
        <v>0</v>
      </c>
      <c r="DC111" s="853">
        <v>0</v>
      </c>
      <c r="DD111" s="854">
        <v>0</v>
      </c>
      <c r="DE111" s="853">
        <v>0</v>
      </c>
      <c r="DF111" s="854">
        <v>0</v>
      </c>
      <c r="DG111" s="853">
        <v>0</v>
      </c>
      <c r="DH111" s="854">
        <v>0</v>
      </c>
      <c r="DI111" s="853">
        <v>0</v>
      </c>
      <c r="DJ111" s="854">
        <v>0</v>
      </c>
      <c r="DK111" s="853">
        <v>0</v>
      </c>
      <c r="DL111" s="854">
        <v>0</v>
      </c>
      <c r="DM111" s="853">
        <v>0</v>
      </c>
      <c r="DN111" s="854">
        <v>0</v>
      </c>
      <c r="DO111" s="853">
        <v>0</v>
      </c>
      <c r="DP111" s="854">
        <v>0</v>
      </c>
      <c r="DQ111" s="853">
        <v>0</v>
      </c>
      <c r="DR111" s="1025">
        <v>0</v>
      </c>
      <c r="DS111" s="815"/>
      <c r="DT111" s="1011"/>
      <c r="DU111" s="815"/>
      <c r="DV111" s="1024"/>
      <c r="DW111" s="854"/>
      <c r="DX111" s="853">
        <v>0</v>
      </c>
      <c r="DY111" s="854">
        <v>0</v>
      </c>
      <c r="DZ111" s="853">
        <v>0</v>
      </c>
      <c r="EA111" s="854">
        <v>0</v>
      </c>
      <c r="EB111" s="853">
        <v>0</v>
      </c>
      <c r="EC111" s="854">
        <v>0</v>
      </c>
      <c r="ED111" s="853">
        <v>0</v>
      </c>
      <c r="EE111" s="854">
        <v>0</v>
      </c>
      <c r="EF111" s="853">
        <v>0</v>
      </c>
      <c r="EG111" s="854">
        <v>0</v>
      </c>
      <c r="EH111" s="853">
        <v>0</v>
      </c>
      <c r="EI111" s="854">
        <v>0</v>
      </c>
      <c r="EJ111" s="853">
        <v>0</v>
      </c>
      <c r="EK111" s="854">
        <v>0</v>
      </c>
      <c r="EL111" s="853">
        <v>0</v>
      </c>
      <c r="EM111" s="854">
        <v>0</v>
      </c>
      <c r="EN111" s="853">
        <v>0</v>
      </c>
      <c r="EO111" s="854">
        <v>0</v>
      </c>
      <c r="EP111" s="853">
        <v>0</v>
      </c>
      <c r="EQ111" s="854">
        <v>0</v>
      </c>
      <c r="ER111" s="853">
        <v>0</v>
      </c>
      <c r="ES111" s="854">
        <v>0</v>
      </c>
      <c r="ET111" s="853">
        <v>0</v>
      </c>
      <c r="EU111" s="854">
        <v>0</v>
      </c>
      <c r="EV111" s="853">
        <v>0</v>
      </c>
      <c r="EW111" s="854">
        <v>0</v>
      </c>
      <c r="EX111" s="853">
        <v>0</v>
      </c>
      <c r="EY111" s="854">
        <v>0</v>
      </c>
      <c r="EZ111" s="853">
        <v>0</v>
      </c>
      <c r="FA111" s="854">
        <v>0</v>
      </c>
      <c r="FB111" s="853">
        <v>0</v>
      </c>
      <c r="FC111" s="854">
        <v>0</v>
      </c>
      <c r="FD111" s="853">
        <v>0</v>
      </c>
      <c r="FE111" s="1025">
        <v>0</v>
      </c>
      <c r="FF111" s="815"/>
      <c r="FG111" s="1012"/>
      <c r="FH111" s="815"/>
      <c r="FI111" s="1013"/>
      <c r="FK111" s="1026" t="b">
        <v>1</v>
      </c>
    </row>
    <row r="112" spans="1:167" outlineLevel="1">
      <c r="A112" s="813" t="str">
        <f t="shared" si="1"/>
        <v>102Conservation on the Coast Small Business Lighting Local Program</v>
      </c>
      <c r="C112" s="842">
        <v>102</v>
      </c>
      <c r="D112" s="1036" t="s">
        <v>1172</v>
      </c>
      <c r="E112" s="1036">
        <v>2015</v>
      </c>
      <c r="G112" s="1020">
        <v>0</v>
      </c>
      <c r="H112" s="865">
        <v>0</v>
      </c>
      <c r="I112" s="864">
        <v>0</v>
      </c>
      <c r="J112" s="865">
        <v>0</v>
      </c>
      <c r="K112" s="864">
        <v>0</v>
      </c>
      <c r="L112" s="865">
        <v>0</v>
      </c>
      <c r="M112" s="864">
        <v>0</v>
      </c>
      <c r="N112" s="865">
        <v>0</v>
      </c>
      <c r="O112" s="864">
        <v>0</v>
      </c>
      <c r="P112" s="865">
        <v>0</v>
      </c>
      <c r="Q112" s="864">
        <v>0</v>
      </c>
      <c r="R112" s="865">
        <v>0</v>
      </c>
      <c r="S112" s="864">
        <v>0</v>
      </c>
      <c r="T112" s="865">
        <v>0</v>
      </c>
      <c r="U112" s="864">
        <v>0</v>
      </c>
      <c r="V112" s="865">
        <v>0</v>
      </c>
      <c r="W112" s="864">
        <v>0</v>
      </c>
      <c r="X112" s="865">
        <v>0</v>
      </c>
      <c r="Y112" s="864">
        <v>0</v>
      </c>
      <c r="Z112" s="865">
        <v>0</v>
      </c>
      <c r="AA112" s="864">
        <v>0</v>
      </c>
      <c r="AB112" s="865">
        <v>0</v>
      </c>
      <c r="AC112" s="864">
        <v>0</v>
      </c>
      <c r="AD112" s="865">
        <v>0</v>
      </c>
      <c r="AE112" s="864">
        <v>0</v>
      </c>
      <c r="AF112" s="865">
        <v>0</v>
      </c>
      <c r="AG112" s="864">
        <v>0</v>
      </c>
      <c r="AH112" s="865">
        <v>0</v>
      </c>
      <c r="AI112" s="864">
        <v>0</v>
      </c>
      <c r="AJ112" s="865">
        <v>0</v>
      </c>
      <c r="AK112" s="864">
        <v>0</v>
      </c>
      <c r="AL112" s="865">
        <v>0</v>
      </c>
      <c r="AM112" s="864">
        <v>0</v>
      </c>
      <c r="AN112" s="865">
        <v>0</v>
      </c>
      <c r="AO112" s="864">
        <v>0</v>
      </c>
      <c r="AP112" s="1021">
        <v>0</v>
      </c>
      <c r="AQ112" s="815"/>
      <c r="AR112" s="998"/>
      <c r="AS112" s="815"/>
      <c r="AT112" s="1020">
        <v>0</v>
      </c>
      <c r="AU112" s="865">
        <v>0</v>
      </c>
      <c r="AV112" s="864">
        <v>0</v>
      </c>
      <c r="AW112" s="865">
        <v>0</v>
      </c>
      <c r="AX112" s="864">
        <v>0</v>
      </c>
      <c r="AY112" s="865">
        <v>0</v>
      </c>
      <c r="AZ112" s="864">
        <v>0</v>
      </c>
      <c r="BA112" s="865">
        <v>0</v>
      </c>
      <c r="BB112" s="864">
        <v>0</v>
      </c>
      <c r="BC112" s="865">
        <v>0</v>
      </c>
      <c r="BD112" s="864">
        <v>0</v>
      </c>
      <c r="BE112" s="865">
        <v>0</v>
      </c>
      <c r="BF112" s="864">
        <v>0</v>
      </c>
      <c r="BG112" s="865">
        <v>0</v>
      </c>
      <c r="BH112" s="864">
        <v>0</v>
      </c>
      <c r="BI112" s="865">
        <v>0</v>
      </c>
      <c r="BJ112" s="864">
        <v>0</v>
      </c>
      <c r="BK112" s="865">
        <v>0</v>
      </c>
      <c r="BL112" s="864">
        <v>0</v>
      </c>
      <c r="BM112" s="865">
        <v>0</v>
      </c>
      <c r="BN112" s="864">
        <v>0</v>
      </c>
      <c r="BO112" s="865">
        <v>0</v>
      </c>
      <c r="BP112" s="864">
        <v>0</v>
      </c>
      <c r="BQ112" s="865">
        <v>0</v>
      </c>
      <c r="BR112" s="864">
        <v>0</v>
      </c>
      <c r="BS112" s="865">
        <v>0</v>
      </c>
      <c r="BT112" s="864">
        <v>0</v>
      </c>
      <c r="BU112" s="865">
        <v>0</v>
      </c>
      <c r="BV112" s="864">
        <v>0</v>
      </c>
      <c r="BW112" s="865">
        <v>0</v>
      </c>
      <c r="BX112" s="864">
        <v>0</v>
      </c>
      <c r="BY112" s="865">
        <v>0</v>
      </c>
      <c r="BZ112" s="864">
        <v>0</v>
      </c>
      <c r="CA112" s="865">
        <v>0</v>
      </c>
      <c r="CB112" s="864">
        <v>0</v>
      </c>
      <c r="CC112" s="1021">
        <v>0</v>
      </c>
      <c r="CD112" s="815"/>
      <c r="CE112" s="1009"/>
      <c r="CF112" s="815"/>
      <c r="CG112" s="1010"/>
      <c r="CH112" s="815"/>
      <c r="CI112" s="1020"/>
      <c r="CJ112" s="865"/>
      <c r="CK112" s="864">
        <v>0</v>
      </c>
      <c r="CL112" s="865">
        <v>0</v>
      </c>
      <c r="CM112" s="864">
        <v>0</v>
      </c>
      <c r="CN112" s="865">
        <v>0</v>
      </c>
      <c r="CO112" s="864">
        <v>0</v>
      </c>
      <c r="CP112" s="865">
        <v>0</v>
      </c>
      <c r="CQ112" s="864">
        <v>0</v>
      </c>
      <c r="CR112" s="865">
        <v>0</v>
      </c>
      <c r="CS112" s="864">
        <v>0</v>
      </c>
      <c r="CT112" s="865">
        <v>0</v>
      </c>
      <c r="CU112" s="864">
        <v>0</v>
      </c>
      <c r="CV112" s="865">
        <v>0</v>
      </c>
      <c r="CW112" s="864">
        <v>0</v>
      </c>
      <c r="CX112" s="865">
        <v>0</v>
      </c>
      <c r="CY112" s="864">
        <v>0</v>
      </c>
      <c r="CZ112" s="865">
        <v>0</v>
      </c>
      <c r="DA112" s="864">
        <v>0</v>
      </c>
      <c r="DB112" s="865">
        <v>0</v>
      </c>
      <c r="DC112" s="864">
        <v>0</v>
      </c>
      <c r="DD112" s="865">
        <v>0</v>
      </c>
      <c r="DE112" s="864">
        <v>0</v>
      </c>
      <c r="DF112" s="865">
        <v>0</v>
      </c>
      <c r="DG112" s="864">
        <v>0</v>
      </c>
      <c r="DH112" s="865">
        <v>0</v>
      </c>
      <c r="DI112" s="864">
        <v>0</v>
      </c>
      <c r="DJ112" s="865">
        <v>0</v>
      </c>
      <c r="DK112" s="864">
        <v>0</v>
      </c>
      <c r="DL112" s="865">
        <v>0</v>
      </c>
      <c r="DM112" s="864">
        <v>0</v>
      </c>
      <c r="DN112" s="865">
        <v>0</v>
      </c>
      <c r="DO112" s="864">
        <v>0</v>
      </c>
      <c r="DP112" s="865">
        <v>0</v>
      </c>
      <c r="DQ112" s="864">
        <v>0</v>
      </c>
      <c r="DR112" s="1021">
        <v>0</v>
      </c>
      <c r="DS112" s="815"/>
      <c r="DT112" s="1011"/>
      <c r="DU112" s="815"/>
      <c r="DV112" s="1020"/>
      <c r="DW112" s="865"/>
      <c r="DX112" s="864">
        <v>0</v>
      </c>
      <c r="DY112" s="865">
        <v>0</v>
      </c>
      <c r="DZ112" s="864">
        <v>0</v>
      </c>
      <c r="EA112" s="865">
        <v>0</v>
      </c>
      <c r="EB112" s="864">
        <v>0</v>
      </c>
      <c r="EC112" s="865">
        <v>0</v>
      </c>
      <c r="ED112" s="864">
        <v>0</v>
      </c>
      <c r="EE112" s="865">
        <v>0</v>
      </c>
      <c r="EF112" s="864">
        <v>0</v>
      </c>
      <c r="EG112" s="865">
        <v>0</v>
      </c>
      <c r="EH112" s="864">
        <v>0</v>
      </c>
      <c r="EI112" s="865">
        <v>0</v>
      </c>
      <c r="EJ112" s="864">
        <v>0</v>
      </c>
      <c r="EK112" s="865">
        <v>0</v>
      </c>
      <c r="EL112" s="864">
        <v>0</v>
      </c>
      <c r="EM112" s="865">
        <v>0</v>
      </c>
      <c r="EN112" s="864">
        <v>0</v>
      </c>
      <c r="EO112" s="865">
        <v>0</v>
      </c>
      <c r="EP112" s="864">
        <v>0</v>
      </c>
      <c r="EQ112" s="865">
        <v>0</v>
      </c>
      <c r="ER112" s="864">
        <v>0</v>
      </c>
      <c r="ES112" s="865">
        <v>0</v>
      </c>
      <c r="ET112" s="864">
        <v>0</v>
      </c>
      <c r="EU112" s="865">
        <v>0</v>
      </c>
      <c r="EV112" s="864">
        <v>0</v>
      </c>
      <c r="EW112" s="865">
        <v>0</v>
      </c>
      <c r="EX112" s="864">
        <v>0</v>
      </c>
      <c r="EY112" s="865">
        <v>0</v>
      </c>
      <c r="EZ112" s="864">
        <v>0</v>
      </c>
      <c r="FA112" s="865">
        <v>0</v>
      </c>
      <c r="FB112" s="864">
        <v>0</v>
      </c>
      <c r="FC112" s="865">
        <v>0</v>
      </c>
      <c r="FD112" s="864">
        <v>0</v>
      </c>
      <c r="FE112" s="1021">
        <v>0</v>
      </c>
      <c r="FF112" s="815"/>
      <c r="FG112" s="1012"/>
      <c r="FH112" s="815"/>
      <c r="FI112" s="1013"/>
      <c r="FK112" s="1022" t="b">
        <v>1</v>
      </c>
    </row>
    <row r="113" spans="1:167" outlineLevel="1">
      <c r="A113" s="813" t="str">
        <f t="shared" si="1"/>
        <v>103First Nations Conservation Local Program</v>
      </c>
      <c r="C113" s="849">
        <v>103</v>
      </c>
      <c r="D113" s="1035" t="s">
        <v>1173</v>
      </c>
      <c r="E113" s="1035">
        <v>2015</v>
      </c>
      <c r="G113" s="1024">
        <v>0</v>
      </c>
      <c r="H113" s="854">
        <v>0</v>
      </c>
      <c r="I113" s="853">
        <v>0</v>
      </c>
      <c r="J113" s="854">
        <v>0</v>
      </c>
      <c r="K113" s="853">
        <v>0</v>
      </c>
      <c r="L113" s="854">
        <v>0</v>
      </c>
      <c r="M113" s="853">
        <v>0</v>
      </c>
      <c r="N113" s="854">
        <v>0</v>
      </c>
      <c r="O113" s="853">
        <v>0</v>
      </c>
      <c r="P113" s="854">
        <v>0</v>
      </c>
      <c r="Q113" s="853">
        <v>0</v>
      </c>
      <c r="R113" s="854">
        <v>0</v>
      </c>
      <c r="S113" s="853">
        <v>0</v>
      </c>
      <c r="T113" s="854">
        <v>0</v>
      </c>
      <c r="U113" s="853">
        <v>0</v>
      </c>
      <c r="V113" s="854">
        <v>0</v>
      </c>
      <c r="W113" s="853">
        <v>0</v>
      </c>
      <c r="X113" s="854">
        <v>0</v>
      </c>
      <c r="Y113" s="853">
        <v>0</v>
      </c>
      <c r="Z113" s="854">
        <v>0</v>
      </c>
      <c r="AA113" s="853">
        <v>0</v>
      </c>
      <c r="AB113" s="854">
        <v>0</v>
      </c>
      <c r="AC113" s="853">
        <v>0</v>
      </c>
      <c r="AD113" s="854">
        <v>0</v>
      </c>
      <c r="AE113" s="853">
        <v>0</v>
      </c>
      <c r="AF113" s="854">
        <v>0</v>
      </c>
      <c r="AG113" s="853">
        <v>0</v>
      </c>
      <c r="AH113" s="854">
        <v>0</v>
      </c>
      <c r="AI113" s="853">
        <v>0</v>
      </c>
      <c r="AJ113" s="854">
        <v>0</v>
      </c>
      <c r="AK113" s="853">
        <v>0</v>
      </c>
      <c r="AL113" s="854">
        <v>0</v>
      </c>
      <c r="AM113" s="853">
        <v>0</v>
      </c>
      <c r="AN113" s="854">
        <v>0</v>
      </c>
      <c r="AO113" s="853">
        <v>0</v>
      </c>
      <c r="AP113" s="1025">
        <v>0</v>
      </c>
      <c r="AQ113" s="815"/>
      <c r="AR113" s="998"/>
      <c r="AS113" s="815"/>
      <c r="AT113" s="1024">
        <v>0</v>
      </c>
      <c r="AU113" s="854">
        <v>0</v>
      </c>
      <c r="AV113" s="853">
        <v>0</v>
      </c>
      <c r="AW113" s="854">
        <v>0</v>
      </c>
      <c r="AX113" s="853">
        <v>0</v>
      </c>
      <c r="AY113" s="854">
        <v>0</v>
      </c>
      <c r="AZ113" s="853">
        <v>0</v>
      </c>
      <c r="BA113" s="854">
        <v>0</v>
      </c>
      <c r="BB113" s="853">
        <v>0</v>
      </c>
      <c r="BC113" s="854">
        <v>0</v>
      </c>
      <c r="BD113" s="853">
        <v>0</v>
      </c>
      <c r="BE113" s="854">
        <v>0</v>
      </c>
      <c r="BF113" s="853">
        <v>0</v>
      </c>
      <c r="BG113" s="854">
        <v>0</v>
      </c>
      <c r="BH113" s="853">
        <v>0</v>
      </c>
      <c r="BI113" s="854">
        <v>0</v>
      </c>
      <c r="BJ113" s="853">
        <v>0</v>
      </c>
      <c r="BK113" s="854">
        <v>0</v>
      </c>
      <c r="BL113" s="853">
        <v>0</v>
      </c>
      <c r="BM113" s="854">
        <v>0</v>
      </c>
      <c r="BN113" s="853">
        <v>0</v>
      </c>
      <c r="BO113" s="854">
        <v>0</v>
      </c>
      <c r="BP113" s="853">
        <v>0</v>
      </c>
      <c r="BQ113" s="854">
        <v>0</v>
      </c>
      <c r="BR113" s="853">
        <v>0</v>
      </c>
      <c r="BS113" s="854">
        <v>0</v>
      </c>
      <c r="BT113" s="853">
        <v>0</v>
      </c>
      <c r="BU113" s="854">
        <v>0</v>
      </c>
      <c r="BV113" s="853">
        <v>0</v>
      </c>
      <c r="BW113" s="854">
        <v>0</v>
      </c>
      <c r="BX113" s="853">
        <v>0</v>
      </c>
      <c r="BY113" s="854">
        <v>0</v>
      </c>
      <c r="BZ113" s="853">
        <v>0</v>
      </c>
      <c r="CA113" s="854">
        <v>0</v>
      </c>
      <c r="CB113" s="853">
        <v>0</v>
      </c>
      <c r="CC113" s="1025">
        <v>0</v>
      </c>
      <c r="CD113" s="815"/>
      <c r="CE113" s="1009"/>
      <c r="CF113" s="815"/>
      <c r="CG113" s="1010"/>
      <c r="CH113" s="815"/>
      <c r="CI113" s="1024"/>
      <c r="CJ113" s="854"/>
      <c r="CK113" s="853">
        <v>0</v>
      </c>
      <c r="CL113" s="854">
        <v>0</v>
      </c>
      <c r="CM113" s="853">
        <v>0</v>
      </c>
      <c r="CN113" s="854">
        <v>0</v>
      </c>
      <c r="CO113" s="853">
        <v>0</v>
      </c>
      <c r="CP113" s="854">
        <v>0</v>
      </c>
      <c r="CQ113" s="853">
        <v>0</v>
      </c>
      <c r="CR113" s="854">
        <v>0</v>
      </c>
      <c r="CS113" s="853">
        <v>0</v>
      </c>
      <c r="CT113" s="854">
        <v>0</v>
      </c>
      <c r="CU113" s="853">
        <v>0</v>
      </c>
      <c r="CV113" s="854">
        <v>0</v>
      </c>
      <c r="CW113" s="853">
        <v>0</v>
      </c>
      <c r="CX113" s="854">
        <v>0</v>
      </c>
      <c r="CY113" s="853">
        <v>0</v>
      </c>
      <c r="CZ113" s="854">
        <v>0</v>
      </c>
      <c r="DA113" s="853">
        <v>0</v>
      </c>
      <c r="DB113" s="854">
        <v>0</v>
      </c>
      <c r="DC113" s="853">
        <v>0</v>
      </c>
      <c r="DD113" s="854">
        <v>0</v>
      </c>
      <c r="DE113" s="853">
        <v>0</v>
      </c>
      <c r="DF113" s="854">
        <v>0</v>
      </c>
      <c r="DG113" s="853">
        <v>0</v>
      </c>
      <c r="DH113" s="854">
        <v>0</v>
      </c>
      <c r="DI113" s="853">
        <v>0</v>
      </c>
      <c r="DJ113" s="854">
        <v>0</v>
      </c>
      <c r="DK113" s="853">
        <v>0</v>
      </c>
      <c r="DL113" s="854">
        <v>0</v>
      </c>
      <c r="DM113" s="853">
        <v>0</v>
      </c>
      <c r="DN113" s="854">
        <v>0</v>
      </c>
      <c r="DO113" s="853">
        <v>0</v>
      </c>
      <c r="DP113" s="854">
        <v>0</v>
      </c>
      <c r="DQ113" s="853">
        <v>0</v>
      </c>
      <c r="DR113" s="1025">
        <v>0</v>
      </c>
      <c r="DS113" s="815"/>
      <c r="DT113" s="1011"/>
      <c r="DU113" s="815"/>
      <c r="DV113" s="1024"/>
      <c r="DW113" s="854"/>
      <c r="DX113" s="853">
        <v>0</v>
      </c>
      <c r="DY113" s="854">
        <v>0</v>
      </c>
      <c r="DZ113" s="853">
        <v>0</v>
      </c>
      <c r="EA113" s="854">
        <v>0</v>
      </c>
      <c r="EB113" s="853">
        <v>0</v>
      </c>
      <c r="EC113" s="854">
        <v>0</v>
      </c>
      <c r="ED113" s="853">
        <v>0</v>
      </c>
      <c r="EE113" s="854">
        <v>0</v>
      </c>
      <c r="EF113" s="853">
        <v>0</v>
      </c>
      <c r="EG113" s="854">
        <v>0</v>
      </c>
      <c r="EH113" s="853">
        <v>0</v>
      </c>
      <c r="EI113" s="854">
        <v>0</v>
      </c>
      <c r="EJ113" s="853">
        <v>0</v>
      </c>
      <c r="EK113" s="854">
        <v>0</v>
      </c>
      <c r="EL113" s="853">
        <v>0</v>
      </c>
      <c r="EM113" s="854">
        <v>0</v>
      </c>
      <c r="EN113" s="853">
        <v>0</v>
      </c>
      <c r="EO113" s="854">
        <v>0</v>
      </c>
      <c r="EP113" s="853">
        <v>0</v>
      </c>
      <c r="EQ113" s="854">
        <v>0</v>
      </c>
      <c r="ER113" s="853">
        <v>0</v>
      </c>
      <c r="ES113" s="854">
        <v>0</v>
      </c>
      <c r="ET113" s="853">
        <v>0</v>
      </c>
      <c r="EU113" s="854">
        <v>0</v>
      </c>
      <c r="EV113" s="853">
        <v>0</v>
      </c>
      <c r="EW113" s="854">
        <v>0</v>
      </c>
      <c r="EX113" s="853">
        <v>0</v>
      </c>
      <c r="EY113" s="854">
        <v>0</v>
      </c>
      <c r="EZ113" s="853">
        <v>0</v>
      </c>
      <c r="FA113" s="854">
        <v>0</v>
      </c>
      <c r="FB113" s="853">
        <v>0</v>
      </c>
      <c r="FC113" s="854">
        <v>0</v>
      </c>
      <c r="FD113" s="853">
        <v>0</v>
      </c>
      <c r="FE113" s="1025">
        <v>0</v>
      </c>
      <c r="FF113" s="815"/>
      <c r="FG113" s="1012"/>
      <c r="FH113" s="815"/>
      <c r="FI113" s="1013"/>
      <c r="FK113" s="1026" t="b">
        <v>1</v>
      </c>
    </row>
    <row r="114" spans="1:167" outlineLevel="1">
      <c r="A114" s="813" t="str">
        <f t="shared" si="1"/>
        <v>104High Efficiency Agriculturual Pumping Local Program</v>
      </c>
      <c r="C114" s="842">
        <v>104</v>
      </c>
      <c r="D114" s="1036" t="s">
        <v>1174</v>
      </c>
      <c r="E114" s="1036">
        <v>2015</v>
      </c>
      <c r="G114" s="1020">
        <v>0</v>
      </c>
      <c r="H114" s="865">
        <v>0</v>
      </c>
      <c r="I114" s="864">
        <v>0</v>
      </c>
      <c r="J114" s="865">
        <v>0</v>
      </c>
      <c r="K114" s="864">
        <v>0</v>
      </c>
      <c r="L114" s="865">
        <v>0</v>
      </c>
      <c r="M114" s="864">
        <v>0</v>
      </c>
      <c r="N114" s="865">
        <v>0</v>
      </c>
      <c r="O114" s="864">
        <v>0</v>
      </c>
      <c r="P114" s="865">
        <v>0</v>
      </c>
      <c r="Q114" s="864">
        <v>0</v>
      </c>
      <c r="R114" s="865">
        <v>0</v>
      </c>
      <c r="S114" s="864">
        <v>0</v>
      </c>
      <c r="T114" s="865">
        <v>0</v>
      </c>
      <c r="U114" s="864">
        <v>0</v>
      </c>
      <c r="V114" s="865">
        <v>0</v>
      </c>
      <c r="W114" s="864">
        <v>0</v>
      </c>
      <c r="X114" s="865">
        <v>0</v>
      </c>
      <c r="Y114" s="864">
        <v>0</v>
      </c>
      <c r="Z114" s="865">
        <v>0</v>
      </c>
      <c r="AA114" s="864">
        <v>0</v>
      </c>
      <c r="AB114" s="865">
        <v>0</v>
      </c>
      <c r="AC114" s="864">
        <v>0</v>
      </c>
      <c r="AD114" s="865">
        <v>0</v>
      </c>
      <c r="AE114" s="864">
        <v>0</v>
      </c>
      <c r="AF114" s="865">
        <v>0</v>
      </c>
      <c r="AG114" s="864">
        <v>0</v>
      </c>
      <c r="AH114" s="865">
        <v>0</v>
      </c>
      <c r="AI114" s="864">
        <v>0</v>
      </c>
      <c r="AJ114" s="865">
        <v>0</v>
      </c>
      <c r="AK114" s="864">
        <v>0</v>
      </c>
      <c r="AL114" s="865">
        <v>0</v>
      </c>
      <c r="AM114" s="864">
        <v>0</v>
      </c>
      <c r="AN114" s="865">
        <v>0</v>
      </c>
      <c r="AO114" s="864">
        <v>0</v>
      </c>
      <c r="AP114" s="1021">
        <v>0</v>
      </c>
      <c r="AQ114" s="815"/>
      <c r="AR114" s="998"/>
      <c r="AS114" s="815"/>
      <c r="AT114" s="1020">
        <v>0</v>
      </c>
      <c r="AU114" s="865">
        <v>0</v>
      </c>
      <c r="AV114" s="864">
        <v>0</v>
      </c>
      <c r="AW114" s="865">
        <v>0</v>
      </c>
      <c r="AX114" s="864">
        <v>0</v>
      </c>
      <c r="AY114" s="865">
        <v>0</v>
      </c>
      <c r="AZ114" s="864">
        <v>0</v>
      </c>
      <c r="BA114" s="865">
        <v>0</v>
      </c>
      <c r="BB114" s="864">
        <v>0</v>
      </c>
      <c r="BC114" s="865">
        <v>0</v>
      </c>
      <c r="BD114" s="864">
        <v>0</v>
      </c>
      <c r="BE114" s="865">
        <v>0</v>
      </c>
      <c r="BF114" s="864">
        <v>0</v>
      </c>
      <c r="BG114" s="865">
        <v>0</v>
      </c>
      <c r="BH114" s="864">
        <v>0</v>
      </c>
      <c r="BI114" s="865">
        <v>0</v>
      </c>
      <c r="BJ114" s="864">
        <v>0</v>
      </c>
      <c r="BK114" s="865">
        <v>0</v>
      </c>
      <c r="BL114" s="864">
        <v>0</v>
      </c>
      <c r="BM114" s="865">
        <v>0</v>
      </c>
      <c r="BN114" s="864">
        <v>0</v>
      </c>
      <c r="BO114" s="865">
        <v>0</v>
      </c>
      <c r="BP114" s="864">
        <v>0</v>
      </c>
      <c r="BQ114" s="865">
        <v>0</v>
      </c>
      <c r="BR114" s="864">
        <v>0</v>
      </c>
      <c r="BS114" s="865">
        <v>0</v>
      </c>
      <c r="BT114" s="864">
        <v>0</v>
      </c>
      <c r="BU114" s="865">
        <v>0</v>
      </c>
      <c r="BV114" s="864">
        <v>0</v>
      </c>
      <c r="BW114" s="865">
        <v>0</v>
      </c>
      <c r="BX114" s="864">
        <v>0</v>
      </c>
      <c r="BY114" s="865">
        <v>0</v>
      </c>
      <c r="BZ114" s="864">
        <v>0</v>
      </c>
      <c r="CA114" s="865">
        <v>0</v>
      </c>
      <c r="CB114" s="864">
        <v>0</v>
      </c>
      <c r="CC114" s="1021">
        <v>0</v>
      </c>
      <c r="CD114" s="815"/>
      <c r="CE114" s="1009"/>
      <c r="CF114" s="815"/>
      <c r="CG114" s="1010"/>
      <c r="CH114" s="815"/>
      <c r="CI114" s="1020"/>
      <c r="CJ114" s="865"/>
      <c r="CK114" s="864">
        <v>0</v>
      </c>
      <c r="CL114" s="865">
        <v>0</v>
      </c>
      <c r="CM114" s="864">
        <v>0</v>
      </c>
      <c r="CN114" s="865">
        <v>0</v>
      </c>
      <c r="CO114" s="864">
        <v>0</v>
      </c>
      <c r="CP114" s="865">
        <v>0</v>
      </c>
      <c r="CQ114" s="864">
        <v>0</v>
      </c>
      <c r="CR114" s="865">
        <v>0</v>
      </c>
      <c r="CS114" s="864">
        <v>0</v>
      </c>
      <c r="CT114" s="865">
        <v>0</v>
      </c>
      <c r="CU114" s="864">
        <v>0</v>
      </c>
      <c r="CV114" s="865">
        <v>0</v>
      </c>
      <c r="CW114" s="864">
        <v>0</v>
      </c>
      <c r="CX114" s="865">
        <v>0</v>
      </c>
      <c r="CY114" s="864">
        <v>0</v>
      </c>
      <c r="CZ114" s="865">
        <v>0</v>
      </c>
      <c r="DA114" s="864">
        <v>0</v>
      </c>
      <c r="DB114" s="865">
        <v>0</v>
      </c>
      <c r="DC114" s="864">
        <v>0</v>
      </c>
      <c r="DD114" s="865">
        <v>0</v>
      </c>
      <c r="DE114" s="864">
        <v>0</v>
      </c>
      <c r="DF114" s="865">
        <v>0</v>
      </c>
      <c r="DG114" s="864">
        <v>0</v>
      </c>
      <c r="DH114" s="865">
        <v>0</v>
      </c>
      <c r="DI114" s="864">
        <v>0</v>
      </c>
      <c r="DJ114" s="865">
        <v>0</v>
      </c>
      <c r="DK114" s="864">
        <v>0</v>
      </c>
      <c r="DL114" s="865">
        <v>0</v>
      </c>
      <c r="DM114" s="864">
        <v>0</v>
      </c>
      <c r="DN114" s="865">
        <v>0</v>
      </c>
      <c r="DO114" s="864">
        <v>0</v>
      </c>
      <c r="DP114" s="865">
        <v>0</v>
      </c>
      <c r="DQ114" s="864">
        <v>0</v>
      </c>
      <c r="DR114" s="1021">
        <v>0</v>
      </c>
      <c r="DS114" s="815"/>
      <c r="DT114" s="1011"/>
      <c r="DU114" s="815"/>
      <c r="DV114" s="1020"/>
      <c r="DW114" s="865"/>
      <c r="DX114" s="864">
        <v>0</v>
      </c>
      <c r="DY114" s="865">
        <v>0</v>
      </c>
      <c r="DZ114" s="864">
        <v>0</v>
      </c>
      <c r="EA114" s="865">
        <v>0</v>
      </c>
      <c r="EB114" s="864">
        <v>0</v>
      </c>
      <c r="EC114" s="865">
        <v>0</v>
      </c>
      <c r="ED114" s="864">
        <v>0</v>
      </c>
      <c r="EE114" s="865">
        <v>0</v>
      </c>
      <c r="EF114" s="864">
        <v>0</v>
      </c>
      <c r="EG114" s="865">
        <v>0</v>
      </c>
      <c r="EH114" s="864">
        <v>0</v>
      </c>
      <c r="EI114" s="865">
        <v>0</v>
      </c>
      <c r="EJ114" s="864">
        <v>0</v>
      </c>
      <c r="EK114" s="865">
        <v>0</v>
      </c>
      <c r="EL114" s="864">
        <v>0</v>
      </c>
      <c r="EM114" s="865">
        <v>0</v>
      </c>
      <c r="EN114" s="864">
        <v>0</v>
      </c>
      <c r="EO114" s="865">
        <v>0</v>
      </c>
      <c r="EP114" s="864">
        <v>0</v>
      </c>
      <c r="EQ114" s="865">
        <v>0</v>
      </c>
      <c r="ER114" s="864">
        <v>0</v>
      </c>
      <c r="ES114" s="865">
        <v>0</v>
      </c>
      <c r="ET114" s="864">
        <v>0</v>
      </c>
      <c r="EU114" s="865">
        <v>0</v>
      </c>
      <c r="EV114" s="864">
        <v>0</v>
      </c>
      <c r="EW114" s="865">
        <v>0</v>
      </c>
      <c r="EX114" s="864">
        <v>0</v>
      </c>
      <c r="EY114" s="865">
        <v>0</v>
      </c>
      <c r="EZ114" s="864">
        <v>0</v>
      </c>
      <c r="FA114" s="865">
        <v>0</v>
      </c>
      <c r="FB114" s="864">
        <v>0</v>
      </c>
      <c r="FC114" s="865">
        <v>0</v>
      </c>
      <c r="FD114" s="864">
        <v>0</v>
      </c>
      <c r="FE114" s="1021">
        <v>0</v>
      </c>
      <c r="FF114" s="815"/>
      <c r="FG114" s="1012"/>
      <c r="FH114" s="815"/>
      <c r="FI114" s="1013"/>
      <c r="FK114" s="1022" t="b">
        <v>1</v>
      </c>
    </row>
    <row r="115" spans="1:167" outlineLevel="1">
      <c r="A115" s="813" t="str">
        <f t="shared" si="1"/>
        <v>105Instant Savings Local Program</v>
      </c>
      <c r="C115" s="849">
        <v>105</v>
      </c>
      <c r="D115" s="1035" t="s">
        <v>1175</v>
      </c>
      <c r="E115" s="1035">
        <v>2015</v>
      </c>
      <c r="G115" s="1024">
        <v>0</v>
      </c>
      <c r="H115" s="854">
        <v>0</v>
      </c>
      <c r="I115" s="853">
        <v>0</v>
      </c>
      <c r="J115" s="854">
        <v>0</v>
      </c>
      <c r="K115" s="853">
        <v>0</v>
      </c>
      <c r="L115" s="854">
        <v>0</v>
      </c>
      <c r="M115" s="853">
        <v>0</v>
      </c>
      <c r="N115" s="854">
        <v>0</v>
      </c>
      <c r="O115" s="853">
        <v>0</v>
      </c>
      <c r="P115" s="854">
        <v>0</v>
      </c>
      <c r="Q115" s="853">
        <v>0</v>
      </c>
      <c r="R115" s="854">
        <v>0</v>
      </c>
      <c r="S115" s="853">
        <v>0</v>
      </c>
      <c r="T115" s="854">
        <v>0</v>
      </c>
      <c r="U115" s="853">
        <v>0</v>
      </c>
      <c r="V115" s="854">
        <v>0</v>
      </c>
      <c r="W115" s="853">
        <v>0</v>
      </c>
      <c r="X115" s="854">
        <v>0</v>
      </c>
      <c r="Y115" s="853">
        <v>0</v>
      </c>
      <c r="Z115" s="854">
        <v>0</v>
      </c>
      <c r="AA115" s="853">
        <v>0</v>
      </c>
      <c r="AB115" s="854">
        <v>0</v>
      </c>
      <c r="AC115" s="853">
        <v>0</v>
      </c>
      <c r="AD115" s="854">
        <v>0</v>
      </c>
      <c r="AE115" s="853">
        <v>0</v>
      </c>
      <c r="AF115" s="854">
        <v>0</v>
      </c>
      <c r="AG115" s="853">
        <v>0</v>
      </c>
      <c r="AH115" s="854">
        <v>0</v>
      </c>
      <c r="AI115" s="853">
        <v>0</v>
      </c>
      <c r="AJ115" s="854">
        <v>0</v>
      </c>
      <c r="AK115" s="853">
        <v>0</v>
      </c>
      <c r="AL115" s="854">
        <v>0</v>
      </c>
      <c r="AM115" s="853">
        <v>0</v>
      </c>
      <c r="AN115" s="854">
        <v>0</v>
      </c>
      <c r="AO115" s="853">
        <v>0</v>
      </c>
      <c r="AP115" s="1025">
        <v>0</v>
      </c>
      <c r="AQ115" s="815"/>
      <c r="AR115" s="998"/>
      <c r="AS115" s="815"/>
      <c r="AT115" s="1024">
        <v>0</v>
      </c>
      <c r="AU115" s="854">
        <v>0</v>
      </c>
      <c r="AV115" s="853">
        <v>0</v>
      </c>
      <c r="AW115" s="854">
        <v>0</v>
      </c>
      <c r="AX115" s="853">
        <v>0</v>
      </c>
      <c r="AY115" s="854">
        <v>0</v>
      </c>
      <c r="AZ115" s="853">
        <v>0</v>
      </c>
      <c r="BA115" s="854">
        <v>0</v>
      </c>
      <c r="BB115" s="853">
        <v>0</v>
      </c>
      <c r="BC115" s="854">
        <v>0</v>
      </c>
      <c r="BD115" s="853">
        <v>0</v>
      </c>
      <c r="BE115" s="854">
        <v>0</v>
      </c>
      <c r="BF115" s="853">
        <v>0</v>
      </c>
      <c r="BG115" s="854">
        <v>0</v>
      </c>
      <c r="BH115" s="853">
        <v>0</v>
      </c>
      <c r="BI115" s="854">
        <v>0</v>
      </c>
      <c r="BJ115" s="853">
        <v>0</v>
      </c>
      <c r="BK115" s="854">
        <v>0</v>
      </c>
      <c r="BL115" s="853">
        <v>0</v>
      </c>
      <c r="BM115" s="854">
        <v>0</v>
      </c>
      <c r="BN115" s="853">
        <v>0</v>
      </c>
      <c r="BO115" s="854">
        <v>0</v>
      </c>
      <c r="BP115" s="853">
        <v>0</v>
      </c>
      <c r="BQ115" s="854">
        <v>0</v>
      </c>
      <c r="BR115" s="853">
        <v>0</v>
      </c>
      <c r="BS115" s="854">
        <v>0</v>
      </c>
      <c r="BT115" s="853">
        <v>0</v>
      </c>
      <c r="BU115" s="854">
        <v>0</v>
      </c>
      <c r="BV115" s="853">
        <v>0</v>
      </c>
      <c r="BW115" s="854">
        <v>0</v>
      </c>
      <c r="BX115" s="853">
        <v>0</v>
      </c>
      <c r="BY115" s="854">
        <v>0</v>
      </c>
      <c r="BZ115" s="853">
        <v>0</v>
      </c>
      <c r="CA115" s="854">
        <v>0</v>
      </c>
      <c r="CB115" s="853">
        <v>0</v>
      </c>
      <c r="CC115" s="1025">
        <v>0</v>
      </c>
      <c r="CD115" s="815"/>
      <c r="CE115" s="1009"/>
      <c r="CF115" s="815"/>
      <c r="CG115" s="1010"/>
      <c r="CH115" s="815"/>
      <c r="CI115" s="1024"/>
      <c r="CJ115" s="854"/>
      <c r="CK115" s="853">
        <v>0</v>
      </c>
      <c r="CL115" s="854">
        <v>0</v>
      </c>
      <c r="CM115" s="853">
        <v>0</v>
      </c>
      <c r="CN115" s="854">
        <v>0</v>
      </c>
      <c r="CO115" s="853">
        <v>0</v>
      </c>
      <c r="CP115" s="854">
        <v>0</v>
      </c>
      <c r="CQ115" s="853">
        <v>0</v>
      </c>
      <c r="CR115" s="854">
        <v>0</v>
      </c>
      <c r="CS115" s="853">
        <v>0</v>
      </c>
      <c r="CT115" s="854">
        <v>0</v>
      </c>
      <c r="CU115" s="853">
        <v>0</v>
      </c>
      <c r="CV115" s="854">
        <v>0</v>
      </c>
      <c r="CW115" s="853">
        <v>0</v>
      </c>
      <c r="CX115" s="854">
        <v>0</v>
      </c>
      <c r="CY115" s="853">
        <v>0</v>
      </c>
      <c r="CZ115" s="854">
        <v>0</v>
      </c>
      <c r="DA115" s="853">
        <v>0</v>
      </c>
      <c r="DB115" s="854">
        <v>0</v>
      </c>
      <c r="DC115" s="853">
        <v>0</v>
      </c>
      <c r="DD115" s="854">
        <v>0</v>
      </c>
      <c r="DE115" s="853">
        <v>0</v>
      </c>
      <c r="DF115" s="854">
        <v>0</v>
      </c>
      <c r="DG115" s="853">
        <v>0</v>
      </c>
      <c r="DH115" s="854">
        <v>0</v>
      </c>
      <c r="DI115" s="853">
        <v>0</v>
      </c>
      <c r="DJ115" s="854">
        <v>0</v>
      </c>
      <c r="DK115" s="853">
        <v>0</v>
      </c>
      <c r="DL115" s="854">
        <v>0</v>
      </c>
      <c r="DM115" s="853">
        <v>0</v>
      </c>
      <c r="DN115" s="854">
        <v>0</v>
      </c>
      <c r="DO115" s="853">
        <v>0</v>
      </c>
      <c r="DP115" s="854">
        <v>0</v>
      </c>
      <c r="DQ115" s="853">
        <v>0</v>
      </c>
      <c r="DR115" s="1025">
        <v>0</v>
      </c>
      <c r="DS115" s="815"/>
      <c r="DT115" s="1011"/>
      <c r="DU115" s="815"/>
      <c r="DV115" s="1024"/>
      <c r="DW115" s="854"/>
      <c r="DX115" s="853">
        <v>0</v>
      </c>
      <c r="DY115" s="854">
        <v>0</v>
      </c>
      <c r="DZ115" s="853">
        <v>0</v>
      </c>
      <c r="EA115" s="854">
        <v>0</v>
      </c>
      <c r="EB115" s="853">
        <v>0</v>
      </c>
      <c r="EC115" s="854">
        <v>0</v>
      </c>
      <c r="ED115" s="853">
        <v>0</v>
      </c>
      <c r="EE115" s="854">
        <v>0</v>
      </c>
      <c r="EF115" s="853">
        <v>0</v>
      </c>
      <c r="EG115" s="854">
        <v>0</v>
      </c>
      <c r="EH115" s="853">
        <v>0</v>
      </c>
      <c r="EI115" s="854">
        <v>0</v>
      </c>
      <c r="EJ115" s="853">
        <v>0</v>
      </c>
      <c r="EK115" s="854">
        <v>0</v>
      </c>
      <c r="EL115" s="853">
        <v>0</v>
      </c>
      <c r="EM115" s="854">
        <v>0</v>
      </c>
      <c r="EN115" s="853">
        <v>0</v>
      </c>
      <c r="EO115" s="854">
        <v>0</v>
      </c>
      <c r="EP115" s="853">
        <v>0</v>
      </c>
      <c r="EQ115" s="854">
        <v>0</v>
      </c>
      <c r="ER115" s="853">
        <v>0</v>
      </c>
      <c r="ES115" s="854">
        <v>0</v>
      </c>
      <c r="ET115" s="853">
        <v>0</v>
      </c>
      <c r="EU115" s="854">
        <v>0</v>
      </c>
      <c r="EV115" s="853">
        <v>0</v>
      </c>
      <c r="EW115" s="854">
        <v>0</v>
      </c>
      <c r="EX115" s="853">
        <v>0</v>
      </c>
      <c r="EY115" s="854">
        <v>0</v>
      </c>
      <c r="EZ115" s="853">
        <v>0</v>
      </c>
      <c r="FA115" s="854">
        <v>0</v>
      </c>
      <c r="FB115" s="853">
        <v>0</v>
      </c>
      <c r="FC115" s="854">
        <v>0</v>
      </c>
      <c r="FD115" s="853">
        <v>0</v>
      </c>
      <c r="FE115" s="1025">
        <v>0</v>
      </c>
      <c r="FF115" s="815"/>
      <c r="FG115" s="1012"/>
      <c r="FH115" s="815"/>
      <c r="FI115" s="1013"/>
      <c r="FK115" s="1026" t="b">
        <v>1</v>
      </c>
    </row>
    <row r="116" spans="1:167" outlineLevel="1">
      <c r="A116" s="813" t="str">
        <f t="shared" si="1"/>
        <v>106OPsaver Local Program</v>
      </c>
      <c r="C116" s="842">
        <v>106</v>
      </c>
      <c r="D116" s="1036" t="s">
        <v>1176</v>
      </c>
      <c r="E116" s="1036">
        <v>2015</v>
      </c>
      <c r="G116" s="1020">
        <v>0</v>
      </c>
      <c r="H116" s="865">
        <v>0</v>
      </c>
      <c r="I116" s="864">
        <v>0</v>
      </c>
      <c r="J116" s="865">
        <v>0</v>
      </c>
      <c r="K116" s="864">
        <v>0</v>
      </c>
      <c r="L116" s="865">
        <v>0</v>
      </c>
      <c r="M116" s="864">
        <v>0</v>
      </c>
      <c r="N116" s="865">
        <v>0</v>
      </c>
      <c r="O116" s="864">
        <v>0</v>
      </c>
      <c r="P116" s="865">
        <v>0</v>
      </c>
      <c r="Q116" s="864">
        <v>0</v>
      </c>
      <c r="R116" s="865">
        <v>0</v>
      </c>
      <c r="S116" s="864">
        <v>0</v>
      </c>
      <c r="T116" s="865">
        <v>0</v>
      </c>
      <c r="U116" s="864">
        <v>0</v>
      </c>
      <c r="V116" s="865">
        <v>0</v>
      </c>
      <c r="W116" s="864">
        <v>0</v>
      </c>
      <c r="X116" s="865">
        <v>0</v>
      </c>
      <c r="Y116" s="864">
        <v>0</v>
      </c>
      <c r="Z116" s="865">
        <v>0</v>
      </c>
      <c r="AA116" s="864">
        <v>0</v>
      </c>
      <c r="AB116" s="865">
        <v>0</v>
      </c>
      <c r="AC116" s="864">
        <v>0</v>
      </c>
      <c r="AD116" s="865">
        <v>0</v>
      </c>
      <c r="AE116" s="864">
        <v>0</v>
      </c>
      <c r="AF116" s="865">
        <v>0</v>
      </c>
      <c r="AG116" s="864">
        <v>0</v>
      </c>
      <c r="AH116" s="865">
        <v>0</v>
      </c>
      <c r="AI116" s="864">
        <v>0</v>
      </c>
      <c r="AJ116" s="865">
        <v>0</v>
      </c>
      <c r="AK116" s="864">
        <v>0</v>
      </c>
      <c r="AL116" s="865">
        <v>0</v>
      </c>
      <c r="AM116" s="864">
        <v>0</v>
      </c>
      <c r="AN116" s="865">
        <v>0</v>
      </c>
      <c r="AO116" s="864">
        <v>0</v>
      </c>
      <c r="AP116" s="1021">
        <v>0</v>
      </c>
      <c r="AQ116" s="815"/>
      <c r="AR116" s="998"/>
      <c r="AS116" s="815"/>
      <c r="AT116" s="1020">
        <v>0</v>
      </c>
      <c r="AU116" s="865">
        <v>0</v>
      </c>
      <c r="AV116" s="864">
        <v>0</v>
      </c>
      <c r="AW116" s="865">
        <v>0</v>
      </c>
      <c r="AX116" s="864">
        <v>0</v>
      </c>
      <c r="AY116" s="865">
        <v>0</v>
      </c>
      <c r="AZ116" s="864">
        <v>0</v>
      </c>
      <c r="BA116" s="865">
        <v>0</v>
      </c>
      <c r="BB116" s="864">
        <v>0</v>
      </c>
      <c r="BC116" s="865">
        <v>0</v>
      </c>
      <c r="BD116" s="864">
        <v>0</v>
      </c>
      <c r="BE116" s="865">
        <v>0</v>
      </c>
      <c r="BF116" s="864">
        <v>0</v>
      </c>
      <c r="BG116" s="865">
        <v>0</v>
      </c>
      <c r="BH116" s="864">
        <v>0</v>
      </c>
      <c r="BI116" s="865">
        <v>0</v>
      </c>
      <c r="BJ116" s="864">
        <v>0</v>
      </c>
      <c r="BK116" s="865">
        <v>0</v>
      </c>
      <c r="BL116" s="864">
        <v>0</v>
      </c>
      <c r="BM116" s="865">
        <v>0</v>
      </c>
      <c r="BN116" s="864">
        <v>0</v>
      </c>
      <c r="BO116" s="865">
        <v>0</v>
      </c>
      <c r="BP116" s="864">
        <v>0</v>
      </c>
      <c r="BQ116" s="865">
        <v>0</v>
      </c>
      <c r="BR116" s="864">
        <v>0</v>
      </c>
      <c r="BS116" s="865">
        <v>0</v>
      </c>
      <c r="BT116" s="864">
        <v>0</v>
      </c>
      <c r="BU116" s="865">
        <v>0</v>
      </c>
      <c r="BV116" s="864">
        <v>0</v>
      </c>
      <c r="BW116" s="865">
        <v>0</v>
      </c>
      <c r="BX116" s="864">
        <v>0</v>
      </c>
      <c r="BY116" s="865">
        <v>0</v>
      </c>
      <c r="BZ116" s="864">
        <v>0</v>
      </c>
      <c r="CA116" s="865">
        <v>0</v>
      </c>
      <c r="CB116" s="864">
        <v>0</v>
      </c>
      <c r="CC116" s="1021">
        <v>0</v>
      </c>
      <c r="CD116" s="815"/>
      <c r="CE116" s="1009"/>
      <c r="CF116" s="815"/>
      <c r="CG116" s="1010"/>
      <c r="CH116" s="815"/>
      <c r="CI116" s="1020"/>
      <c r="CJ116" s="865"/>
      <c r="CK116" s="864">
        <v>0</v>
      </c>
      <c r="CL116" s="865">
        <v>0</v>
      </c>
      <c r="CM116" s="864">
        <v>0</v>
      </c>
      <c r="CN116" s="865">
        <v>0</v>
      </c>
      <c r="CO116" s="864">
        <v>0</v>
      </c>
      <c r="CP116" s="865">
        <v>0</v>
      </c>
      <c r="CQ116" s="864">
        <v>0</v>
      </c>
      <c r="CR116" s="865">
        <v>0</v>
      </c>
      <c r="CS116" s="864">
        <v>0</v>
      </c>
      <c r="CT116" s="865">
        <v>0</v>
      </c>
      <c r="CU116" s="864">
        <v>0</v>
      </c>
      <c r="CV116" s="865">
        <v>0</v>
      </c>
      <c r="CW116" s="864">
        <v>0</v>
      </c>
      <c r="CX116" s="865">
        <v>0</v>
      </c>
      <c r="CY116" s="864">
        <v>0</v>
      </c>
      <c r="CZ116" s="865">
        <v>0</v>
      </c>
      <c r="DA116" s="864">
        <v>0</v>
      </c>
      <c r="DB116" s="865">
        <v>0</v>
      </c>
      <c r="DC116" s="864">
        <v>0</v>
      </c>
      <c r="DD116" s="865">
        <v>0</v>
      </c>
      <c r="DE116" s="864">
        <v>0</v>
      </c>
      <c r="DF116" s="865">
        <v>0</v>
      </c>
      <c r="DG116" s="864">
        <v>0</v>
      </c>
      <c r="DH116" s="865">
        <v>0</v>
      </c>
      <c r="DI116" s="864">
        <v>0</v>
      </c>
      <c r="DJ116" s="865">
        <v>0</v>
      </c>
      <c r="DK116" s="864">
        <v>0</v>
      </c>
      <c r="DL116" s="865">
        <v>0</v>
      </c>
      <c r="DM116" s="864">
        <v>0</v>
      </c>
      <c r="DN116" s="865">
        <v>0</v>
      </c>
      <c r="DO116" s="864">
        <v>0</v>
      </c>
      <c r="DP116" s="865">
        <v>0</v>
      </c>
      <c r="DQ116" s="864">
        <v>0</v>
      </c>
      <c r="DR116" s="1021">
        <v>0</v>
      </c>
      <c r="DS116" s="815"/>
      <c r="DT116" s="1011"/>
      <c r="DU116" s="815"/>
      <c r="DV116" s="1020"/>
      <c r="DW116" s="865"/>
      <c r="DX116" s="864">
        <v>0</v>
      </c>
      <c r="DY116" s="865">
        <v>0</v>
      </c>
      <c r="DZ116" s="864">
        <v>0</v>
      </c>
      <c r="EA116" s="865">
        <v>0</v>
      </c>
      <c r="EB116" s="864">
        <v>0</v>
      </c>
      <c r="EC116" s="865">
        <v>0</v>
      </c>
      <c r="ED116" s="864">
        <v>0</v>
      </c>
      <c r="EE116" s="865">
        <v>0</v>
      </c>
      <c r="EF116" s="864">
        <v>0</v>
      </c>
      <c r="EG116" s="865">
        <v>0</v>
      </c>
      <c r="EH116" s="864">
        <v>0</v>
      </c>
      <c r="EI116" s="865">
        <v>0</v>
      </c>
      <c r="EJ116" s="864">
        <v>0</v>
      </c>
      <c r="EK116" s="865">
        <v>0</v>
      </c>
      <c r="EL116" s="864">
        <v>0</v>
      </c>
      <c r="EM116" s="865">
        <v>0</v>
      </c>
      <c r="EN116" s="864">
        <v>0</v>
      </c>
      <c r="EO116" s="865">
        <v>0</v>
      </c>
      <c r="EP116" s="864">
        <v>0</v>
      </c>
      <c r="EQ116" s="865">
        <v>0</v>
      </c>
      <c r="ER116" s="864">
        <v>0</v>
      </c>
      <c r="ES116" s="865">
        <v>0</v>
      </c>
      <c r="ET116" s="864">
        <v>0</v>
      </c>
      <c r="EU116" s="865">
        <v>0</v>
      </c>
      <c r="EV116" s="864">
        <v>0</v>
      </c>
      <c r="EW116" s="865">
        <v>0</v>
      </c>
      <c r="EX116" s="864">
        <v>0</v>
      </c>
      <c r="EY116" s="865">
        <v>0</v>
      </c>
      <c r="EZ116" s="864">
        <v>0</v>
      </c>
      <c r="FA116" s="865">
        <v>0</v>
      </c>
      <c r="FB116" s="864">
        <v>0</v>
      </c>
      <c r="FC116" s="865">
        <v>0</v>
      </c>
      <c r="FD116" s="864">
        <v>0</v>
      </c>
      <c r="FE116" s="1021">
        <v>0</v>
      </c>
      <c r="FF116" s="815"/>
      <c r="FG116" s="1012"/>
      <c r="FH116" s="815"/>
      <c r="FI116" s="1013"/>
      <c r="FK116" s="1022" t="b">
        <v>1</v>
      </c>
    </row>
    <row r="117" spans="1:167" outlineLevel="1">
      <c r="A117" s="813" t="str">
        <f t="shared" si="1"/>
        <v>107Pool Saver Local Program</v>
      </c>
      <c r="C117" s="849">
        <v>107</v>
      </c>
      <c r="D117" s="1035" t="s">
        <v>1226</v>
      </c>
      <c r="E117" s="1035">
        <v>2015</v>
      </c>
      <c r="G117" s="1024">
        <v>0</v>
      </c>
      <c r="H117" s="854">
        <v>0</v>
      </c>
      <c r="I117" s="853">
        <v>0</v>
      </c>
      <c r="J117" s="854">
        <v>0</v>
      </c>
      <c r="K117" s="853">
        <v>0</v>
      </c>
      <c r="L117" s="854">
        <v>0</v>
      </c>
      <c r="M117" s="853">
        <v>0</v>
      </c>
      <c r="N117" s="854">
        <v>0</v>
      </c>
      <c r="O117" s="853">
        <v>0</v>
      </c>
      <c r="P117" s="854">
        <v>0</v>
      </c>
      <c r="Q117" s="853">
        <v>0</v>
      </c>
      <c r="R117" s="854">
        <v>0</v>
      </c>
      <c r="S117" s="853">
        <v>0</v>
      </c>
      <c r="T117" s="854">
        <v>0</v>
      </c>
      <c r="U117" s="853">
        <v>0</v>
      </c>
      <c r="V117" s="854">
        <v>0</v>
      </c>
      <c r="W117" s="853">
        <v>0</v>
      </c>
      <c r="X117" s="854">
        <v>0</v>
      </c>
      <c r="Y117" s="853">
        <v>0</v>
      </c>
      <c r="Z117" s="854">
        <v>0</v>
      </c>
      <c r="AA117" s="853">
        <v>0</v>
      </c>
      <c r="AB117" s="854">
        <v>0</v>
      </c>
      <c r="AC117" s="853">
        <v>0</v>
      </c>
      <c r="AD117" s="854">
        <v>0</v>
      </c>
      <c r="AE117" s="853">
        <v>0</v>
      </c>
      <c r="AF117" s="854">
        <v>0</v>
      </c>
      <c r="AG117" s="853">
        <v>0</v>
      </c>
      <c r="AH117" s="854">
        <v>0</v>
      </c>
      <c r="AI117" s="853">
        <v>0</v>
      </c>
      <c r="AJ117" s="854">
        <v>0</v>
      </c>
      <c r="AK117" s="853">
        <v>0</v>
      </c>
      <c r="AL117" s="854">
        <v>0</v>
      </c>
      <c r="AM117" s="853">
        <v>0</v>
      </c>
      <c r="AN117" s="854">
        <v>0</v>
      </c>
      <c r="AO117" s="853">
        <v>0</v>
      </c>
      <c r="AP117" s="1025">
        <v>0</v>
      </c>
      <c r="AQ117" s="815"/>
      <c r="AR117" s="998"/>
      <c r="AS117" s="815"/>
      <c r="AT117" s="1024">
        <v>0</v>
      </c>
      <c r="AU117" s="854">
        <v>0</v>
      </c>
      <c r="AV117" s="853">
        <v>0</v>
      </c>
      <c r="AW117" s="854">
        <v>0</v>
      </c>
      <c r="AX117" s="853">
        <v>0</v>
      </c>
      <c r="AY117" s="854">
        <v>0</v>
      </c>
      <c r="AZ117" s="853">
        <v>0</v>
      </c>
      <c r="BA117" s="854">
        <v>0</v>
      </c>
      <c r="BB117" s="853">
        <v>0</v>
      </c>
      <c r="BC117" s="854">
        <v>0</v>
      </c>
      <c r="BD117" s="853">
        <v>0</v>
      </c>
      <c r="BE117" s="854">
        <v>0</v>
      </c>
      <c r="BF117" s="853">
        <v>0</v>
      </c>
      <c r="BG117" s="854">
        <v>0</v>
      </c>
      <c r="BH117" s="853">
        <v>0</v>
      </c>
      <c r="BI117" s="854">
        <v>0</v>
      </c>
      <c r="BJ117" s="853">
        <v>0</v>
      </c>
      <c r="BK117" s="854">
        <v>0</v>
      </c>
      <c r="BL117" s="853">
        <v>0</v>
      </c>
      <c r="BM117" s="854">
        <v>0</v>
      </c>
      <c r="BN117" s="853">
        <v>0</v>
      </c>
      <c r="BO117" s="854">
        <v>0</v>
      </c>
      <c r="BP117" s="853">
        <v>0</v>
      </c>
      <c r="BQ117" s="854">
        <v>0</v>
      </c>
      <c r="BR117" s="853">
        <v>0</v>
      </c>
      <c r="BS117" s="854">
        <v>0</v>
      </c>
      <c r="BT117" s="853">
        <v>0</v>
      </c>
      <c r="BU117" s="854">
        <v>0</v>
      </c>
      <c r="BV117" s="853">
        <v>0</v>
      </c>
      <c r="BW117" s="854">
        <v>0</v>
      </c>
      <c r="BX117" s="853">
        <v>0</v>
      </c>
      <c r="BY117" s="854">
        <v>0</v>
      </c>
      <c r="BZ117" s="853">
        <v>0</v>
      </c>
      <c r="CA117" s="854">
        <v>0</v>
      </c>
      <c r="CB117" s="853">
        <v>0</v>
      </c>
      <c r="CC117" s="1025">
        <v>0</v>
      </c>
      <c r="CD117" s="815"/>
      <c r="CE117" s="1009"/>
      <c r="CF117" s="815"/>
      <c r="CG117" s="1010"/>
      <c r="CH117" s="815"/>
      <c r="CI117" s="1024"/>
      <c r="CJ117" s="854"/>
      <c r="CK117" s="853">
        <v>0</v>
      </c>
      <c r="CL117" s="854">
        <v>0</v>
      </c>
      <c r="CM117" s="853">
        <v>0</v>
      </c>
      <c r="CN117" s="854">
        <v>0</v>
      </c>
      <c r="CO117" s="853">
        <v>0</v>
      </c>
      <c r="CP117" s="854">
        <v>0</v>
      </c>
      <c r="CQ117" s="853">
        <v>0</v>
      </c>
      <c r="CR117" s="854">
        <v>0</v>
      </c>
      <c r="CS117" s="853">
        <v>0</v>
      </c>
      <c r="CT117" s="854">
        <v>0</v>
      </c>
      <c r="CU117" s="853">
        <v>0</v>
      </c>
      <c r="CV117" s="854">
        <v>0</v>
      </c>
      <c r="CW117" s="853">
        <v>0</v>
      </c>
      <c r="CX117" s="854">
        <v>0</v>
      </c>
      <c r="CY117" s="853">
        <v>0</v>
      </c>
      <c r="CZ117" s="854">
        <v>0</v>
      </c>
      <c r="DA117" s="853">
        <v>0</v>
      </c>
      <c r="DB117" s="854">
        <v>0</v>
      </c>
      <c r="DC117" s="853">
        <v>0</v>
      </c>
      <c r="DD117" s="854">
        <v>0</v>
      </c>
      <c r="DE117" s="853">
        <v>0</v>
      </c>
      <c r="DF117" s="854">
        <v>0</v>
      </c>
      <c r="DG117" s="853">
        <v>0</v>
      </c>
      <c r="DH117" s="854">
        <v>0</v>
      </c>
      <c r="DI117" s="853">
        <v>0</v>
      </c>
      <c r="DJ117" s="854">
        <v>0</v>
      </c>
      <c r="DK117" s="853">
        <v>0</v>
      </c>
      <c r="DL117" s="854">
        <v>0</v>
      </c>
      <c r="DM117" s="853">
        <v>0</v>
      </c>
      <c r="DN117" s="854">
        <v>0</v>
      </c>
      <c r="DO117" s="853">
        <v>0</v>
      </c>
      <c r="DP117" s="854">
        <v>0</v>
      </c>
      <c r="DQ117" s="853">
        <v>0</v>
      </c>
      <c r="DR117" s="1025">
        <v>0</v>
      </c>
      <c r="DS117" s="815"/>
      <c r="DT117" s="1011"/>
      <c r="DU117" s="815"/>
      <c r="DV117" s="1024"/>
      <c r="DW117" s="854"/>
      <c r="DX117" s="853">
        <v>0</v>
      </c>
      <c r="DY117" s="854">
        <v>0</v>
      </c>
      <c r="DZ117" s="853">
        <v>0</v>
      </c>
      <c r="EA117" s="854">
        <v>0</v>
      </c>
      <c r="EB117" s="853">
        <v>0</v>
      </c>
      <c r="EC117" s="854">
        <v>0</v>
      </c>
      <c r="ED117" s="853">
        <v>0</v>
      </c>
      <c r="EE117" s="854">
        <v>0</v>
      </c>
      <c r="EF117" s="853">
        <v>0</v>
      </c>
      <c r="EG117" s="854">
        <v>0</v>
      </c>
      <c r="EH117" s="853">
        <v>0</v>
      </c>
      <c r="EI117" s="854">
        <v>0</v>
      </c>
      <c r="EJ117" s="853">
        <v>0</v>
      </c>
      <c r="EK117" s="854">
        <v>0</v>
      </c>
      <c r="EL117" s="853">
        <v>0</v>
      </c>
      <c r="EM117" s="854">
        <v>0</v>
      </c>
      <c r="EN117" s="853">
        <v>0</v>
      </c>
      <c r="EO117" s="854">
        <v>0</v>
      </c>
      <c r="EP117" s="853">
        <v>0</v>
      </c>
      <c r="EQ117" s="854">
        <v>0</v>
      </c>
      <c r="ER117" s="853">
        <v>0</v>
      </c>
      <c r="ES117" s="854">
        <v>0</v>
      </c>
      <c r="ET117" s="853">
        <v>0</v>
      </c>
      <c r="EU117" s="854">
        <v>0</v>
      </c>
      <c r="EV117" s="853">
        <v>0</v>
      </c>
      <c r="EW117" s="854">
        <v>0</v>
      </c>
      <c r="EX117" s="853">
        <v>0</v>
      </c>
      <c r="EY117" s="854">
        <v>0</v>
      </c>
      <c r="EZ117" s="853">
        <v>0</v>
      </c>
      <c r="FA117" s="854">
        <v>0</v>
      </c>
      <c r="FB117" s="853">
        <v>0</v>
      </c>
      <c r="FC117" s="854">
        <v>0</v>
      </c>
      <c r="FD117" s="853">
        <v>0</v>
      </c>
      <c r="FE117" s="1025">
        <v>0</v>
      </c>
      <c r="FF117" s="815"/>
      <c r="FG117" s="1012"/>
      <c r="FH117" s="815"/>
      <c r="FI117" s="1013"/>
      <c r="FK117" s="1026" t="b">
        <v>1</v>
      </c>
    </row>
    <row r="118" spans="1:167" outlineLevel="1">
      <c r="A118" s="813" t="str">
        <f t="shared" si="1"/>
        <v>108PUMPsaver Local Program</v>
      </c>
      <c r="C118" s="842">
        <v>108</v>
      </c>
      <c r="D118" s="1036" t="s">
        <v>1177</v>
      </c>
      <c r="E118" s="1036">
        <v>2015</v>
      </c>
      <c r="G118" s="1020">
        <v>0</v>
      </c>
      <c r="H118" s="865">
        <v>0</v>
      </c>
      <c r="I118" s="864">
        <v>0</v>
      </c>
      <c r="J118" s="865">
        <v>0</v>
      </c>
      <c r="K118" s="864">
        <v>0</v>
      </c>
      <c r="L118" s="865">
        <v>0</v>
      </c>
      <c r="M118" s="864">
        <v>0</v>
      </c>
      <c r="N118" s="865">
        <v>0</v>
      </c>
      <c r="O118" s="864">
        <v>0</v>
      </c>
      <c r="P118" s="865">
        <v>0</v>
      </c>
      <c r="Q118" s="864">
        <v>0</v>
      </c>
      <c r="R118" s="865">
        <v>0</v>
      </c>
      <c r="S118" s="864">
        <v>0</v>
      </c>
      <c r="T118" s="865">
        <v>0</v>
      </c>
      <c r="U118" s="864">
        <v>0</v>
      </c>
      <c r="V118" s="865">
        <v>0</v>
      </c>
      <c r="W118" s="864">
        <v>0</v>
      </c>
      <c r="X118" s="865">
        <v>0</v>
      </c>
      <c r="Y118" s="864">
        <v>0</v>
      </c>
      <c r="Z118" s="865">
        <v>0</v>
      </c>
      <c r="AA118" s="864">
        <v>0</v>
      </c>
      <c r="AB118" s="865">
        <v>0</v>
      </c>
      <c r="AC118" s="864">
        <v>0</v>
      </c>
      <c r="AD118" s="865">
        <v>0</v>
      </c>
      <c r="AE118" s="864">
        <v>0</v>
      </c>
      <c r="AF118" s="865">
        <v>0</v>
      </c>
      <c r="AG118" s="864">
        <v>0</v>
      </c>
      <c r="AH118" s="865">
        <v>0</v>
      </c>
      <c r="AI118" s="864">
        <v>0</v>
      </c>
      <c r="AJ118" s="865">
        <v>0</v>
      </c>
      <c r="AK118" s="864">
        <v>0</v>
      </c>
      <c r="AL118" s="865">
        <v>0</v>
      </c>
      <c r="AM118" s="864">
        <v>0</v>
      </c>
      <c r="AN118" s="865">
        <v>0</v>
      </c>
      <c r="AO118" s="864">
        <v>0</v>
      </c>
      <c r="AP118" s="1021">
        <v>0</v>
      </c>
      <c r="AQ118" s="815"/>
      <c r="AR118" s="998"/>
      <c r="AS118" s="815"/>
      <c r="AT118" s="1020">
        <v>0</v>
      </c>
      <c r="AU118" s="865">
        <v>0</v>
      </c>
      <c r="AV118" s="864">
        <v>0</v>
      </c>
      <c r="AW118" s="865">
        <v>0</v>
      </c>
      <c r="AX118" s="864">
        <v>0</v>
      </c>
      <c r="AY118" s="865">
        <v>0</v>
      </c>
      <c r="AZ118" s="864">
        <v>0</v>
      </c>
      <c r="BA118" s="865">
        <v>0</v>
      </c>
      <c r="BB118" s="864">
        <v>0</v>
      </c>
      <c r="BC118" s="865">
        <v>0</v>
      </c>
      <c r="BD118" s="864">
        <v>0</v>
      </c>
      <c r="BE118" s="865">
        <v>0</v>
      </c>
      <c r="BF118" s="864">
        <v>0</v>
      </c>
      <c r="BG118" s="865">
        <v>0</v>
      </c>
      <c r="BH118" s="864">
        <v>0</v>
      </c>
      <c r="BI118" s="865">
        <v>0</v>
      </c>
      <c r="BJ118" s="864">
        <v>0</v>
      </c>
      <c r="BK118" s="865">
        <v>0</v>
      </c>
      <c r="BL118" s="864">
        <v>0</v>
      </c>
      <c r="BM118" s="865">
        <v>0</v>
      </c>
      <c r="BN118" s="864">
        <v>0</v>
      </c>
      <c r="BO118" s="865">
        <v>0</v>
      </c>
      <c r="BP118" s="864">
        <v>0</v>
      </c>
      <c r="BQ118" s="865">
        <v>0</v>
      </c>
      <c r="BR118" s="864">
        <v>0</v>
      </c>
      <c r="BS118" s="865">
        <v>0</v>
      </c>
      <c r="BT118" s="864">
        <v>0</v>
      </c>
      <c r="BU118" s="865">
        <v>0</v>
      </c>
      <c r="BV118" s="864">
        <v>0</v>
      </c>
      <c r="BW118" s="865">
        <v>0</v>
      </c>
      <c r="BX118" s="864">
        <v>0</v>
      </c>
      <c r="BY118" s="865">
        <v>0</v>
      </c>
      <c r="BZ118" s="864">
        <v>0</v>
      </c>
      <c r="CA118" s="865">
        <v>0</v>
      </c>
      <c r="CB118" s="864">
        <v>0</v>
      </c>
      <c r="CC118" s="1021">
        <v>0</v>
      </c>
      <c r="CD118" s="815"/>
      <c r="CE118" s="1009"/>
      <c r="CF118" s="815"/>
      <c r="CG118" s="1010"/>
      <c r="CH118" s="815"/>
      <c r="CI118" s="1020"/>
      <c r="CJ118" s="865"/>
      <c r="CK118" s="864">
        <v>0</v>
      </c>
      <c r="CL118" s="865">
        <v>0</v>
      </c>
      <c r="CM118" s="864">
        <v>0</v>
      </c>
      <c r="CN118" s="865">
        <v>0</v>
      </c>
      <c r="CO118" s="864">
        <v>0</v>
      </c>
      <c r="CP118" s="865">
        <v>0</v>
      </c>
      <c r="CQ118" s="864">
        <v>0</v>
      </c>
      <c r="CR118" s="865">
        <v>0</v>
      </c>
      <c r="CS118" s="864">
        <v>0</v>
      </c>
      <c r="CT118" s="865">
        <v>0</v>
      </c>
      <c r="CU118" s="864">
        <v>0</v>
      </c>
      <c r="CV118" s="865">
        <v>0</v>
      </c>
      <c r="CW118" s="864">
        <v>0</v>
      </c>
      <c r="CX118" s="865">
        <v>0</v>
      </c>
      <c r="CY118" s="864">
        <v>0</v>
      </c>
      <c r="CZ118" s="865">
        <v>0</v>
      </c>
      <c r="DA118" s="864">
        <v>0</v>
      </c>
      <c r="DB118" s="865">
        <v>0</v>
      </c>
      <c r="DC118" s="864">
        <v>0</v>
      </c>
      <c r="DD118" s="865">
        <v>0</v>
      </c>
      <c r="DE118" s="864">
        <v>0</v>
      </c>
      <c r="DF118" s="865">
        <v>0</v>
      </c>
      <c r="DG118" s="864">
        <v>0</v>
      </c>
      <c r="DH118" s="865">
        <v>0</v>
      </c>
      <c r="DI118" s="864">
        <v>0</v>
      </c>
      <c r="DJ118" s="865">
        <v>0</v>
      </c>
      <c r="DK118" s="864">
        <v>0</v>
      </c>
      <c r="DL118" s="865">
        <v>0</v>
      </c>
      <c r="DM118" s="864">
        <v>0</v>
      </c>
      <c r="DN118" s="865">
        <v>0</v>
      </c>
      <c r="DO118" s="864">
        <v>0</v>
      </c>
      <c r="DP118" s="865">
        <v>0</v>
      </c>
      <c r="DQ118" s="864">
        <v>0</v>
      </c>
      <c r="DR118" s="1021">
        <v>0</v>
      </c>
      <c r="DS118" s="815"/>
      <c r="DT118" s="1011"/>
      <c r="DU118" s="815"/>
      <c r="DV118" s="1020"/>
      <c r="DW118" s="865"/>
      <c r="DX118" s="864">
        <v>0</v>
      </c>
      <c r="DY118" s="865">
        <v>0</v>
      </c>
      <c r="DZ118" s="864">
        <v>0</v>
      </c>
      <c r="EA118" s="865">
        <v>0</v>
      </c>
      <c r="EB118" s="864">
        <v>0</v>
      </c>
      <c r="EC118" s="865">
        <v>0</v>
      </c>
      <c r="ED118" s="864">
        <v>0</v>
      </c>
      <c r="EE118" s="865">
        <v>0</v>
      </c>
      <c r="EF118" s="864">
        <v>0</v>
      </c>
      <c r="EG118" s="865">
        <v>0</v>
      </c>
      <c r="EH118" s="864">
        <v>0</v>
      </c>
      <c r="EI118" s="865">
        <v>0</v>
      </c>
      <c r="EJ118" s="864">
        <v>0</v>
      </c>
      <c r="EK118" s="865">
        <v>0</v>
      </c>
      <c r="EL118" s="864">
        <v>0</v>
      </c>
      <c r="EM118" s="865">
        <v>0</v>
      </c>
      <c r="EN118" s="864">
        <v>0</v>
      </c>
      <c r="EO118" s="865">
        <v>0</v>
      </c>
      <c r="EP118" s="864">
        <v>0</v>
      </c>
      <c r="EQ118" s="865">
        <v>0</v>
      </c>
      <c r="ER118" s="864">
        <v>0</v>
      </c>
      <c r="ES118" s="865">
        <v>0</v>
      </c>
      <c r="ET118" s="864">
        <v>0</v>
      </c>
      <c r="EU118" s="865">
        <v>0</v>
      </c>
      <c r="EV118" s="864">
        <v>0</v>
      </c>
      <c r="EW118" s="865">
        <v>0</v>
      </c>
      <c r="EX118" s="864">
        <v>0</v>
      </c>
      <c r="EY118" s="865">
        <v>0</v>
      </c>
      <c r="EZ118" s="864">
        <v>0</v>
      </c>
      <c r="FA118" s="865">
        <v>0</v>
      </c>
      <c r="FB118" s="864">
        <v>0</v>
      </c>
      <c r="FC118" s="865">
        <v>0</v>
      </c>
      <c r="FD118" s="864">
        <v>0</v>
      </c>
      <c r="FE118" s="1021">
        <v>0</v>
      </c>
      <c r="FF118" s="815"/>
      <c r="FG118" s="1012"/>
      <c r="FH118" s="815"/>
      <c r="FI118" s="1013"/>
      <c r="FK118" s="1022" t="b">
        <v>1</v>
      </c>
    </row>
    <row r="119" spans="1:167" outlineLevel="1">
      <c r="A119" s="813" t="str">
        <f t="shared" si="1"/>
        <v>109RTUsaver Local Program</v>
      </c>
      <c r="C119" s="849">
        <v>109</v>
      </c>
      <c r="D119" s="1035" t="s">
        <v>1227</v>
      </c>
      <c r="E119" s="1035">
        <v>2015</v>
      </c>
      <c r="G119" s="1024">
        <v>0</v>
      </c>
      <c r="H119" s="854">
        <v>0</v>
      </c>
      <c r="I119" s="853">
        <v>0</v>
      </c>
      <c r="J119" s="854">
        <v>0</v>
      </c>
      <c r="K119" s="853">
        <v>0</v>
      </c>
      <c r="L119" s="854">
        <v>0</v>
      </c>
      <c r="M119" s="853">
        <v>0</v>
      </c>
      <c r="N119" s="854">
        <v>0</v>
      </c>
      <c r="O119" s="853">
        <v>0</v>
      </c>
      <c r="P119" s="854">
        <v>0</v>
      </c>
      <c r="Q119" s="853">
        <v>0</v>
      </c>
      <c r="R119" s="854">
        <v>0</v>
      </c>
      <c r="S119" s="853">
        <v>0</v>
      </c>
      <c r="T119" s="854">
        <v>0</v>
      </c>
      <c r="U119" s="853">
        <v>0</v>
      </c>
      <c r="V119" s="854">
        <v>0</v>
      </c>
      <c r="W119" s="853">
        <v>0</v>
      </c>
      <c r="X119" s="854">
        <v>0</v>
      </c>
      <c r="Y119" s="853">
        <v>0</v>
      </c>
      <c r="Z119" s="854">
        <v>0</v>
      </c>
      <c r="AA119" s="853">
        <v>0</v>
      </c>
      <c r="AB119" s="854">
        <v>0</v>
      </c>
      <c r="AC119" s="853">
        <v>0</v>
      </c>
      <c r="AD119" s="854">
        <v>0</v>
      </c>
      <c r="AE119" s="853">
        <v>0</v>
      </c>
      <c r="AF119" s="854">
        <v>0</v>
      </c>
      <c r="AG119" s="853">
        <v>0</v>
      </c>
      <c r="AH119" s="854">
        <v>0</v>
      </c>
      <c r="AI119" s="853">
        <v>0</v>
      </c>
      <c r="AJ119" s="854">
        <v>0</v>
      </c>
      <c r="AK119" s="853">
        <v>0</v>
      </c>
      <c r="AL119" s="854">
        <v>0</v>
      </c>
      <c r="AM119" s="853">
        <v>0</v>
      </c>
      <c r="AN119" s="854">
        <v>0</v>
      </c>
      <c r="AO119" s="853">
        <v>0</v>
      </c>
      <c r="AP119" s="1025">
        <v>0</v>
      </c>
      <c r="AQ119" s="815"/>
      <c r="AR119" s="998"/>
      <c r="AS119" s="815"/>
      <c r="AT119" s="1024">
        <v>0</v>
      </c>
      <c r="AU119" s="854">
        <v>0</v>
      </c>
      <c r="AV119" s="853">
        <v>0</v>
      </c>
      <c r="AW119" s="854">
        <v>0</v>
      </c>
      <c r="AX119" s="853">
        <v>0</v>
      </c>
      <c r="AY119" s="854">
        <v>0</v>
      </c>
      <c r="AZ119" s="853">
        <v>0</v>
      </c>
      <c r="BA119" s="854">
        <v>0</v>
      </c>
      <c r="BB119" s="853">
        <v>0</v>
      </c>
      <c r="BC119" s="854">
        <v>0</v>
      </c>
      <c r="BD119" s="853">
        <v>0</v>
      </c>
      <c r="BE119" s="854">
        <v>0</v>
      </c>
      <c r="BF119" s="853">
        <v>0</v>
      </c>
      <c r="BG119" s="854">
        <v>0</v>
      </c>
      <c r="BH119" s="853">
        <v>0</v>
      </c>
      <c r="BI119" s="854">
        <v>0</v>
      </c>
      <c r="BJ119" s="853">
        <v>0</v>
      </c>
      <c r="BK119" s="854">
        <v>0</v>
      </c>
      <c r="BL119" s="853">
        <v>0</v>
      </c>
      <c r="BM119" s="854">
        <v>0</v>
      </c>
      <c r="BN119" s="853">
        <v>0</v>
      </c>
      <c r="BO119" s="854">
        <v>0</v>
      </c>
      <c r="BP119" s="853">
        <v>0</v>
      </c>
      <c r="BQ119" s="854">
        <v>0</v>
      </c>
      <c r="BR119" s="853">
        <v>0</v>
      </c>
      <c r="BS119" s="854">
        <v>0</v>
      </c>
      <c r="BT119" s="853">
        <v>0</v>
      </c>
      <c r="BU119" s="854">
        <v>0</v>
      </c>
      <c r="BV119" s="853">
        <v>0</v>
      </c>
      <c r="BW119" s="854">
        <v>0</v>
      </c>
      <c r="BX119" s="853">
        <v>0</v>
      </c>
      <c r="BY119" s="854">
        <v>0</v>
      </c>
      <c r="BZ119" s="853">
        <v>0</v>
      </c>
      <c r="CA119" s="854">
        <v>0</v>
      </c>
      <c r="CB119" s="853">
        <v>0</v>
      </c>
      <c r="CC119" s="1025">
        <v>0</v>
      </c>
      <c r="CD119" s="815"/>
      <c r="CE119" s="1009"/>
      <c r="CF119" s="815"/>
      <c r="CG119" s="1010"/>
      <c r="CH119" s="815"/>
      <c r="CI119" s="1024"/>
      <c r="CJ119" s="854"/>
      <c r="CK119" s="853">
        <v>0</v>
      </c>
      <c r="CL119" s="854">
        <v>0</v>
      </c>
      <c r="CM119" s="853">
        <v>0</v>
      </c>
      <c r="CN119" s="854">
        <v>0</v>
      </c>
      <c r="CO119" s="853">
        <v>0</v>
      </c>
      <c r="CP119" s="854">
        <v>0</v>
      </c>
      <c r="CQ119" s="853">
        <v>0</v>
      </c>
      <c r="CR119" s="854">
        <v>0</v>
      </c>
      <c r="CS119" s="853">
        <v>0</v>
      </c>
      <c r="CT119" s="854">
        <v>0</v>
      </c>
      <c r="CU119" s="853">
        <v>0</v>
      </c>
      <c r="CV119" s="854">
        <v>0</v>
      </c>
      <c r="CW119" s="853">
        <v>0</v>
      </c>
      <c r="CX119" s="854">
        <v>0</v>
      </c>
      <c r="CY119" s="853">
        <v>0</v>
      </c>
      <c r="CZ119" s="854">
        <v>0</v>
      </c>
      <c r="DA119" s="853">
        <v>0</v>
      </c>
      <c r="DB119" s="854">
        <v>0</v>
      </c>
      <c r="DC119" s="853">
        <v>0</v>
      </c>
      <c r="DD119" s="854">
        <v>0</v>
      </c>
      <c r="DE119" s="853">
        <v>0</v>
      </c>
      <c r="DF119" s="854">
        <v>0</v>
      </c>
      <c r="DG119" s="853">
        <v>0</v>
      </c>
      <c r="DH119" s="854">
        <v>0</v>
      </c>
      <c r="DI119" s="853">
        <v>0</v>
      </c>
      <c r="DJ119" s="854">
        <v>0</v>
      </c>
      <c r="DK119" s="853">
        <v>0</v>
      </c>
      <c r="DL119" s="854">
        <v>0</v>
      </c>
      <c r="DM119" s="853">
        <v>0</v>
      </c>
      <c r="DN119" s="854">
        <v>0</v>
      </c>
      <c r="DO119" s="853">
        <v>0</v>
      </c>
      <c r="DP119" s="854">
        <v>0</v>
      </c>
      <c r="DQ119" s="853">
        <v>0</v>
      </c>
      <c r="DR119" s="1025">
        <v>0</v>
      </c>
      <c r="DS119" s="815"/>
      <c r="DT119" s="1011"/>
      <c r="DU119" s="815"/>
      <c r="DV119" s="1024"/>
      <c r="DW119" s="854"/>
      <c r="DX119" s="853">
        <v>0</v>
      </c>
      <c r="DY119" s="854">
        <v>0</v>
      </c>
      <c r="DZ119" s="853">
        <v>0</v>
      </c>
      <c r="EA119" s="854">
        <v>0</v>
      </c>
      <c r="EB119" s="853">
        <v>0</v>
      </c>
      <c r="EC119" s="854">
        <v>0</v>
      </c>
      <c r="ED119" s="853">
        <v>0</v>
      </c>
      <c r="EE119" s="854">
        <v>0</v>
      </c>
      <c r="EF119" s="853">
        <v>0</v>
      </c>
      <c r="EG119" s="854">
        <v>0</v>
      </c>
      <c r="EH119" s="853">
        <v>0</v>
      </c>
      <c r="EI119" s="854">
        <v>0</v>
      </c>
      <c r="EJ119" s="853">
        <v>0</v>
      </c>
      <c r="EK119" s="854">
        <v>0</v>
      </c>
      <c r="EL119" s="853">
        <v>0</v>
      </c>
      <c r="EM119" s="854">
        <v>0</v>
      </c>
      <c r="EN119" s="853">
        <v>0</v>
      </c>
      <c r="EO119" s="854">
        <v>0</v>
      </c>
      <c r="EP119" s="853">
        <v>0</v>
      </c>
      <c r="EQ119" s="854">
        <v>0</v>
      </c>
      <c r="ER119" s="853">
        <v>0</v>
      </c>
      <c r="ES119" s="854">
        <v>0</v>
      </c>
      <c r="ET119" s="853">
        <v>0</v>
      </c>
      <c r="EU119" s="854">
        <v>0</v>
      </c>
      <c r="EV119" s="853">
        <v>0</v>
      </c>
      <c r="EW119" s="854">
        <v>0</v>
      </c>
      <c r="EX119" s="853">
        <v>0</v>
      </c>
      <c r="EY119" s="854">
        <v>0</v>
      </c>
      <c r="EZ119" s="853">
        <v>0</v>
      </c>
      <c r="FA119" s="854">
        <v>0</v>
      </c>
      <c r="FB119" s="853">
        <v>0</v>
      </c>
      <c r="FC119" s="854">
        <v>0</v>
      </c>
      <c r="FD119" s="853">
        <v>0</v>
      </c>
      <c r="FE119" s="1025">
        <v>0</v>
      </c>
      <c r="FF119" s="815"/>
      <c r="FG119" s="1012"/>
      <c r="FH119" s="815"/>
      <c r="FI119" s="1013"/>
      <c r="FK119" s="1026" t="b">
        <v>1</v>
      </c>
    </row>
    <row r="120" spans="1:167" outlineLevel="1">
      <c r="A120" s="813" t="str">
        <f t="shared" si="1"/>
        <v>110Social Benchmarking Local Program</v>
      </c>
      <c r="C120" s="879">
        <v>110</v>
      </c>
      <c r="D120" s="1037" t="s">
        <v>127</v>
      </c>
      <c r="E120" s="1037">
        <v>2015</v>
      </c>
      <c r="G120" s="1038">
        <v>0</v>
      </c>
      <c r="H120" s="884">
        <v>0</v>
      </c>
      <c r="I120" s="883">
        <v>0</v>
      </c>
      <c r="J120" s="884">
        <v>0</v>
      </c>
      <c r="K120" s="883">
        <v>0</v>
      </c>
      <c r="L120" s="884">
        <v>0</v>
      </c>
      <c r="M120" s="883">
        <v>0</v>
      </c>
      <c r="N120" s="884">
        <v>0</v>
      </c>
      <c r="O120" s="883">
        <v>0</v>
      </c>
      <c r="P120" s="884">
        <v>0</v>
      </c>
      <c r="Q120" s="883">
        <v>0</v>
      </c>
      <c r="R120" s="884">
        <v>0</v>
      </c>
      <c r="S120" s="883">
        <v>0</v>
      </c>
      <c r="T120" s="884">
        <v>0</v>
      </c>
      <c r="U120" s="883">
        <v>0</v>
      </c>
      <c r="V120" s="884">
        <v>0</v>
      </c>
      <c r="W120" s="883">
        <v>0</v>
      </c>
      <c r="X120" s="884">
        <v>0</v>
      </c>
      <c r="Y120" s="883">
        <v>0</v>
      </c>
      <c r="Z120" s="884">
        <v>0</v>
      </c>
      <c r="AA120" s="883">
        <v>0</v>
      </c>
      <c r="AB120" s="884">
        <v>0</v>
      </c>
      <c r="AC120" s="883">
        <v>0</v>
      </c>
      <c r="AD120" s="884">
        <v>0</v>
      </c>
      <c r="AE120" s="883">
        <v>0</v>
      </c>
      <c r="AF120" s="884">
        <v>0</v>
      </c>
      <c r="AG120" s="883">
        <v>0</v>
      </c>
      <c r="AH120" s="884">
        <v>0</v>
      </c>
      <c r="AI120" s="883">
        <v>0</v>
      </c>
      <c r="AJ120" s="884">
        <v>0</v>
      </c>
      <c r="AK120" s="883">
        <v>0</v>
      </c>
      <c r="AL120" s="884">
        <v>0</v>
      </c>
      <c r="AM120" s="883">
        <v>0</v>
      </c>
      <c r="AN120" s="884">
        <v>0</v>
      </c>
      <c r="AO120" s="883">
        <v>0</v>
      </c>
      <c r="AP120" s="1039">
        <v>0</v>
      </c>
      <c r="AQ120" s="815"/>
      <c r="AR120" s="998"/>
      <c r="AS120" s="815"/>
      <c r="AT120" s="1038">
        <v>0</v>
      </c>
      <c r="AU120" s="884">
        <v>0</v>
      </c>
      <c r="AV120" s="883">
        <v>0</v>
      </c>
      <c r="AW120" s="884">
        <v>0</v>
      </c>
      <c r="AX120" s="883">
        <v>0</v>
      </c>
      <c r="AY120" s="884">
        <v>0</v>
      </c>
      <c r="AZ120" s="883">
        <v>0</v>
      </c>
      <c r="BA120" s="884">
        <v>0</v>
      </c>
      <c r="BB120" s="883">
        <v>0</v>
      </c>
      <c r="BC120" s="884">
        <v>0</v>
      </c>
      <c r="BD120" s="883">
        <v>0</v>
      </c>
      <c r="BE120" s="884">
        <v>0</v>
      </c>
      <c r="BF120" s="883">
        <v>0</v>
      </c>
      <c r="BG120" s="884">
        <v>0</v>
      </c>
      <c r="BH120" s="883">
        <v>0</v>
      </c>
      <c r="BI120" s="884">
        <v>0</v>
      </c>
      <c r="BJ120" s="883">
        <v>0</v>
      </c>
      <c r="BK120" s="884">
        <v>0</v>
      </c>
      <c r="BL120" s="883">
        <v>0</v>
      </c>
      <c r="BM120" s="884">
        <v>0</v>
      </c>
      <c r="BN120" s="883">
        <v>0</v>
      </c>
      <c r="BO120" s="884">
        <v>0</v>
      </c>
      <c r="BP120" s="883">
        <v>0</v>
      </c>
      <c r="BQ120" s="884">
        <v>0</v>
      </c>
      <c r="BR120" s="883">
        <v>0</v>
      </c>
      <c r="BS120" s="884">
        <v>0</v>
      </c>
      <c r="BT120" s="883">
        <v>0</v>
      </c>
      <c r="BU120" s="884">
        <v>0</v>
      </c>
      <c r="BV120" s="883">
        <v>0</v>
      </c>
      <c r="BW120" s="884">
        <v>0</v>
      </c>
      <c r="BX120" s="883">
        <v>0</v>
      </c>
      <c r="BY120" s="884">
        <v>0</v>
      </c>
      <c r="BZ120" s="883">
        <v>0</v>
      </c>
      <c r="CA120" s="884">
        <v>0</v>
      </c>
      <c r="CB120" s="883">
        <v>0</v>
      </c>
      <c r="CC120" s="1039">
        <v>0</v>
      </c>
      <c r="CD120" s="815"/>
      <c r="CE120" s="1009"/>
      <c r="CF120" s="815"/>
      <c r="CG120" s="1010"/>
      <c r="CH120" s="815"/>
      <c r="CI120" s="1038"/>
      <c r="CJ120" s="884"/>
      <c r="CK120" s="883">
        <v>0</v>
      </c>
      <c r="CL120" s="884">
        <v>0</v>
      </c>
      <c r="CM120" s="883">
        <v>0</v>
      </c>
      <c r="CN120" s="884">
        <v>0</v>
      </c>
      <c r="CO120" s="883">
        <v>0</v>
      </c>
      <c r="CP120" s="884">
        <v>0</v>
      </c>
      <c r="CQ120" s="883">
        <v>0</v>
      </c>
      <c r="CR120" s="884">
        <v>0</v>
      </c>
      <c r="CS120" s="883">
        <v>0</v>
      </c>
      <c r="CT120" s="884">
        <v>0</v>
      </c>
      <c r="CU120" s="883">
        <v>0</v>
      </c>
      <c r="CV120" s="884">
        <v>0</v>
      </c>
      <c r="CW120" s="883">
        <v>0</v>
      </c>
      <c r="CX120" s="884">
        <v>0</v>
      </c>
      <c r="CY120" s="883">
        <v>0</v>
      </c>
      <c r="CZ120" s="884">
        <v>0</v>
      </c>
      <c r="DA120" s="883">
        <v>0</v>
      </c>
      <c r="DB120" s="884">
        <v>0</v>
      </c>
      <c r="DC120" s="883">
        <v>0</v>
      </c>
      <c r="DD120" s="884">
        <v>0</v>
      </c>
      <c r="DE120" s="883">
        <v>0</v>
      </c>
      <c r="DF120" s="884">
        <v>0</v>
      </c>
      <c r="DG120" s="883">
        <v>0</v>
      </c>
      <c r="DH120" s="884">
        <v>0</v>
      </c>
      <c r="DI120" s="883">
        <v>0</v>
      </c>
      <c r="DJ120" s="884">
        <v>0</v>
      </c>
      <c r="DK120" s="883">
        <v>0</v>
      </c>
      <c r="DL120" s="884">
        <v>0</v>
      </c>
      <c r="DM120" s="883">
        <v>0</v>
      </c>
      <c r="DN120" s="884">
        <v>0</v>
      </c>
      <c r="DO120" s="883">
        <v>0</v>
      </c>
      <c r="DP120" s="884">
        <v>0</v>
      </c>
      <c r="DQ120" s="883">
        <v>0</v>
      </c>
      <c r="DR120" s="1039">
        <v>0</v>
      </c>
      <c r="DS120" s="815"/>
      <c r="DT120" s="1011"/>
      <c r="DU120" s="815"/>
      <c r="DV120" s="1038"/>
      <c r="DW120" s="884"/>
      <c r="DX120" s="883">
        <v>0</v>
      </c>
      <c r="DY120" s="884">
        <v>0</v>
      </c>
      <c r="DZ120" s="883">
        <v>0</v>
      </c>
      <c r="EA120" s="884">
        <v>0</v>
      </c>
      <c r="EB120" s="883">
        <v>0</v>
      </c>
      <c r="EC120" s="884">
        <v>0</v>
      </c>
      <c r="ED120" s="883">
        <v>0</v>
      </c>
      <c r="EE120" s="884">
        <v>0</v>
      </c>
      <c r="EF120" s="883">
        <v>0</v>
      </c>
      <c r="EG120" s="884">
        <v>0</v>
      </c>
      <c r="EH120" s="883">
        <v>0</v>
      </c>
      <c r="EI120" s="884">
        <v>0</v>
      </c>
      <c r="EJ120" s="883">
        <v>0</v>
      </c>
      <c r="EK120" s="884">
        <v>0</v>
      </c>
      <c r="EL120" s="883">
        <v>0</v>
      </c>
      <c r="EM120" s="884">
        <v>0</v>
      </c>
      <c r="EN120" s="883">
        <v>0</v>
      </c>
      <c r="EO120" s="884">
        <v>0</v>
      </c>
      <c r="EP120" s="883">
        <v>0</v>
      </c>
      <c r="EQ120" s="884">
        <v>0</v>
      </c>
      <c r="ER120" s="883">
        <v>0</v>
      </c>
      <c r="ES120" s="884">
        <v>0</v>
      </c>
      <c r="ET120" s="883">
        <v>0</v>
      </c>
      <c r="EU120" s="884">
        <v>0</v>
      </c>
      <c r="EV120" s="883">
        <v>0</v>
      </c>
      <c r="EW120" s="884">
        <v>0</v>
      </c>
      <c r="EX120" s="883">
        <v>0</v>
      </c>
      <c r="EY120" s="884">
        <v>0</v>
      </c>
      <c r="EZ120" s="883">
        <v>0</v>
      </c>
      <c r="FA120" s="884">
        <v>0</v>
      </c>
      <c r="FB120" s="883">
        <v>0</v>
      </c>
      <c r="FC120" s="884">
        <v>0</v>
      </c>
      <c r="FD120" s="883">
        <v>0</v>
      </c>
      <c r="FE120" s="1039">
        <v>0</v>
      </c>
      <c r="FF120" s="815"/>
      <c r="FG120" s="1012"/>
      <c r="FH120" s="815"/>
      <c r="FI120" s="1013"/>
      <c r="FK120" s="1040" t="b">
        <v>1</v>
      </c>
    </row>
    <row r="121" spans="1:167" outlineLevel="1">
      <c r="A121" s="813" t="str">
        <f t="shared" si="1"/>
        <v>111Air Source Heat Pump – For Residential Space Heating LDC Innovation Fund Pilot Program</v>
      </c>
      <c r="C121" s="835">
        <v>111</v>
      </c>
      <c r="D121" s="1041" t="s">
        <v>1228</v>
      </c>
      <c r="E121" s="1041">
        <v>2015</v>
      </c>
      <c r="G121" s="1016">
        <v>0</v>
      </c>
      <c r="H121" s="877">
        <v>0</v>
      </c>
      <c r="I121" s="876">
        <v>0</v>
      </c>
      <c r="J121" s="877">
        <v>0</v>
      </c>
      <c r="K121" s="876">
        <v>0</v>
      </c>
      <c r="L121" s="877">
        <v>0</v>
      </c>
      <c r="M121" s="876">
        <v>0</v>
      </c>
      <c r="N121" s="877">
        <v>0</v>
      </c>
      <c r="O121" s="876">
        <v>0</v>
      </c>
      <c r="P121" s="877">
        <v>0</v>
      </c>
      <c r="Q121" s="876">
        <v>0</v>
      </c>
      <c r="R121" s="877">
        <v>0</v>
      </c>
      <c r="S121" s="876">
        <v>0</v>
      </c>
      <c r="T121" s="877">
        <v>0</v>
      </c>
      <c r="U121" s="876">
        <v>0</v>
      </c>
      <c r="V121" s="877">
        <v>0</v>
      </c>
      <c r="W121" s="876">
        <v>0</v>
      </c>
      <c r="X121" s="877">
        <v>0</v>
      </c>
      <c r="Y121" s="876">
        <v>0</v>
      </c>
      <c r="Z121" s="877">
        <v>0</v>
      </c>
      <c r="AA121" s="876">
        <v>0</v>
      </c>
      <c r="AB121" s="877">
        <v>0</v>
      </c>
      <c r="AC121" s="876">
        <v>0</v>
      </c>
      <c r="AD121" s="877">
        <v>0</v>
      </c>
      <c r="AE121" s="876">
        <v>0</v>
      </c>
      <c r="AF121" s="877">
        <v>0</v>
      </c>
      <c r="AG121" s="876">
        <v>0</v>
      </c>
      <c r="AH121" s="877">
        <v>0</v>
      </c>
      <c r="AI121" s="876">
        <v>0</v>
      </c>
      <c r="AJ121" s="877">
        <v>0</v>
      </c>
      <c r="AK121" s="876">
        <v>0</v>
      </c>
      <c r="AL121" s="877">
        <v>0</v>
      </c>
      <c r="AM121" s="876">
        <v>0</v>
      </c>
      <c r="AN121" s="877">
        <v>0</v>
      </c>
      <c r="AO121" s="876">
        <v>0</v>
      </c>
      <c r="AP121" s="1017">
        <v>0</v>
      </c>
      <c r="AQ121" s="815"/>
      <c r="AR121" s="998"/>
      <c r="AS121" s="815"/>
      <c r="AT121" s="1016">
        <v>0</v>
      </c>
      <c r="AU121" s="877">
        <v>0</v>
      </c>
      <c r="AV121" s="876">
        <v>0</v>
      </c>
      <c r="AW121" s="877">
        <v>0</v>
      </c>
      <c r="AX121" s="876">
        <v>0</v>
      </c>
      <c r="AY121" s="877">
        <v>0</v>
      </c>
      <c r="AZ121" s="876">
        <v>0</v>
      </c>
      <c r="BA121" s="877">
        <v>0</v>
      </c>
      <c r="BB121" s="876">
        <v>0</v>
      </c>
      <c r="BC121" s="877">
        <v>0</v>
      </c>
      <c r="BD121" s="876">
        <v>0</v>
      </c>
      <c r="BE121" s="877">
        <v>0</v>
      </c>
      <c r="BF121" s="876">
        <v>0</v>
      </c>
      <c r="BG121" s="877">
        <v>0</v>
      </c>
      <c r="BH121" s="876">
        <v>0</v>
      </c>
      <c r="BI121" s="877">
        <v>0</v>
      </c>
      <c r="BJ121" s="876">
        <v>0</v>
      </c>
      <c r="BK121" s="877">
        <v>0</v>
      </c>
      <c r="BL121" s="876">
        <v>0</v>
      </c>
      <c r="BM121" s="877">
        <v>0</v>
      </c>
      <c r="BN121" s="876">
        <v>0</v>
      </c>
      <c r="BO121" s="877">
        <v>0</v>
      </c>
      <c r="BP121" s="876">
        <v>0</v>
      </c>
      <c r="BQ121" s="877">
        <v>0</v>
      </c>
      <c r="BR121" s="876">
        <v>0</v>
      </c>
      <c r="BS121" s="877">
        <v>0</v>
      </c>
      <c r="BT121" s="876">
        <v>0</v>
      </c>
      <c r="BU121" s="877">
        <v>0</v>
      </c>
      <c r="BV121" s="876">
        <v>0</v>
      </c>
      <c r="BW121" s="877">
        <v>0</v>
      </c>
      <c r="BX121" s="876">
        <v>0</v>
      </c>
      <c r="BY121" s="877">
        <v>0</v>
      </c>
      <c r="BZ121" s="876">
        <v>0</v>
      </c>
      <c r="CA121" s="877">
        <v>0</v>
      </c>
      <c r="CB121" s="876">
        <v>0</v>
      </c>
      <c r="CC121" s="1017">
        <v>0</v>
      </c>
      <c r="CD121" s="815"/>
      <c r="CE121" s="1009"/>
      <c r="CF121" s="815"/>
      <c r="CG121" s="1010"/>
      <c r="CH121" s="815"/>
      <c r="CI121" s="1016"/>
      <c r="CJ121" s="877"/>
      <c r="CK121" s="876">
        <v>0</v>
      </c>
      <c r="CL121" s="877">
        <v>0</v>
      </c>
      <c r="CM121" s="876">
        <v>0</v>
      </c>
      <c r="CN121" s="877">
        <v>0</v>
      </c>
      <c r="CO121" s="876">
        <v>0</v>
      </c>
      <c r="CP121" s="877">
        <v>0</v>
      </c>
      <c r="CQ121" s="876">
        <v>0</v>
      </c>
      <c r="CR121" s="877">
        <v>0</v>
      </c>
      <c r="CS121" s="876">
        <v>0</v>
      </c>
      <c r="CT121" s="877">
        <v>0</v>
      </c>
      <c r="CU121" s="876">
        <v>0</v>
      </c>
      <c r="CV121" s="877">
        <v>0</v>
      </c>
      <c r="CW121" s="876">
        <v>0</v>
      </c>
      <c r="CX121" s="877">
        <v>0</v>
      </c>
      <c r="CY121" s="876">
        <v>0</v>
      </c>
      <c r="CZ121" s="877">
        <v>0</v>
      </c>
      <c r="DA121" s="876">
        <v>0</v>
      </c>
      <c r="DB121" s="877">
        <v>0</v>
      </c>
      <c r="DC121" s="876">
        <v>0</v>
      </c>
      <c r="DD121" s="877">
        <v>0</v>
      </c>
      <c r="DE121" s="876">
        <v>0</v>
      </c>
      <c r="DF121" s="877">
        <v>0</v>
      </c>
      <c r="DG121" s="876">
        <v>0</v>
      </c>
      <c r="DH121" s="877">
        <v>0</v>
      </c>
      <c r="DI121" s="876">
        <v>0</v>
      </c>
      <c r="DJ121" s="877">
        <v>0</v>
      </c>
      <c r="DK121" s="876">
        <v>0</v>
      </c>
      <c r="DL121" s="877">
        <v>0</v>
      </c>
      <c r="DM121" s="876">
        <v>0</v>
      </c>
      <c r="DN121" s="877">
        <v>0</v>
      </c>
      <c r="DO121" s="876">
        <v>0</v>
      </c>
      <c r="DP121" s="877">
        <v>0</v>
      </c>
      <c r="DQ121" s="876">
        <v>0</v>
      </c>
      <c r="DR121" s="1017">
        <v>0</v>
      </c>
      <c r="DS121" s="815"/>
      <c r="DT121" s="1011"/>
      <c r="DU121" s="815"/>
      <c r="DV121" s="1016"/>
      <c r="DW121" s="877"/>
      <c r="DX121" s="876">
        <v>0</v>
      </c>
      <c r="DY121" s="877">
        <v>0</v>
      </c>
      <c r="DZ121" s="876">
        <v>0</v>
      </c>
      <c r="EA121" s="877">
        <v>0</v>
      </c>
      <c r="EB121" s="876">
        <v>0</v>
      </c>
      <c r="EC121" s="877">
        <v>0</v>
      </c>
      <c r="ED121" s="876">
        <v>0</v>
      </c>
      <c r="EE121" s="877">
        <v>0</v>
      </c>
      <c r="EF121" s="876">
        <v>0</v>
      </c>
      <c r="EG121" s="877">
        <v>0</v>
      </c>
      <c r="EH121" s="876">
        <v>0</v>
      </c>
      <c r="EI121" s="877">
        <v>0</v>
      </c>
      <c r="EJ121" s="876">
        <v>0</v>
      </c>
      <c r="EK121" s="877">
        <v>0</v>
      </c>
      <c r="EL121" s="876">
        <v>0</v>
      </c>
      <c r="EM121" s="877">
        <v>0</v>
      </c>
      <c r="EN121" s="876">
        <v>0</v>
      </c>
      <c r="EO121" s="877">
        <v>0</v>
      </c>
      <c r="EP121" s="876">
        <v>0</v>
      </c>
      <c r="EQ121" s="877">
        <v>0</v>
      </c>
      <c r="ER121" s="876">
        <v>0</v>
      </c>
      <c r="ES121" s="877">
        <v>0</v>
      </c>
      <c r="ET121" s="876">
        <v>0</v>
      </c>
      <c r="EU121" s="877">
        <v>0</v>
      </c>
      <c r="EV121" s="876">
        <v>0</v>
      </c>
      <c r="EW121" s="877">
        <v>0</v>
      </c>
      <c r="EX121" s="876">
        <v>0</v>
      </c>
      <c r="EY121" s="877">
        <v>0</v>
      </c>
      <c r="EZ121" s="876">
        <v>0</v>
      </c>
      <c r="FA121" s="877">
        <v>0</v>
      </c>
      <c r="FB121" s="876">
        <v>0</v>
      </c>
      <c r="FC121" s="877">
        <v>0</v>
      </c>
      <c r="FD121" s="876">
        <v>0</v>
      </c>
      <c r="FE121" s="1017">
        <v>0</v>
      </c>
      <c r="FF121" s="815"/>
      <c r="FG121" s="1012"/>
      <c r="FH121" s="815"/>
      <c r="FI121" s="1013"/>
      <c r="FK121" s="1018" t="b">
        <v>1</v>
      </c>
    </row>
    <row r="122" spans="1:167" outlineLevel="1">
      <c r="A122" s="813" t="str">
        <f t="shared" si="1"/>
        <v>112Air Source Heat Pump – For Residential Water Heating LDC Innovation Fund Pilot Program</v>
      </c>
      <c r="C122" s="842">
        <v>112</v>
      </c>
      <c r="D122" s="1036" t="s">
        <v>1229</v>
      </c>
      <c r="E122" s="1036">
        <v>2015</v>
      </c>
      <c r="G122" s="1020">
        <v>0</v>
      </c>
      <c r="H122" s="865">
        <v>0</v>
      </c>
      <c r="I122" s="864">
        <v>0</v>
      </c>
      <c r="J122" s="865">
        <v>0</v>
      </c>
      <c r="K122" s="864">
        <v>0</v>
      </c>
      <c r="L122" s="865">
        <v>0</v>
      </c>
      <c r="M122" s="864">
        <v>0</v>
      </c>
      <c r="N122" s="865">
        <v>0</v>
      </c>
      <c r="O122" s="864">
        <v>0</v>
      </c>
      <c r="P122" s="865">
        <v>0</v>
      </c>
      <c r="Q122" s="864">
        <v>0</v>
      </c>
      <c r="R122" s="865">
        <v>0</v>
      </c>
      <c r="S122" s="864">
        <v>0</v>
      </c>
      <c r="T122" s="865">
        <v>0</v>
      </c>
      <c r="U122" s="864">
        <v>0</v>
      </c>
      <c r="V122" s="865">
        <v>0</v>
      </c>
      <c r="W122" s="864">
        <v>0</v>
      </c>
      <c r="X122" s="865">
        <v>0</v>
      </c>
      <c r="Y122" s="864">
        <v>0</v>
      </c>
      <c r="Z122" s="865">
        <v>0</v>
      </c>
      <c r="AA122" s="864">
        <v>0</v>
      </c>
      <c r="AB122" s="865">
        <v>0</v>
      </c>
      <c r="AC122" s="864">
        <v>0</v>
      </c>
      <c r="AD122" s="865">
        <v>0</v>
      </c>
      <c r="AE122" s="864">
        <v>0</v>
      </c>
      <c r="AF122" s="865">
        <v>0</v>
      </c>
      <c r="AG122" s="864">
        <v>0</v>
      </c>
      <c r="AH122" s="865">
        <v>0</v>
      </c>
      <c r="AI122" s="864">
        <v>0</v>
      </c>
      <c r="AJ122" s="865">
        <v>0</v>
      </c>
      <c r="AK122" s="864">
        <v>0</v>
      </c>
      <c r="AL122" s="865">
        <v>0</v>
      </c>
      <c r="AM122" s="864">
        <v>0</v>
      </c>
      <c r="AN122" s="865">
        <v>0</v>
      </c>
      <c r="AO122" s="864">
        <v>0</v>
      </c>
      <c r="AP122" s="1021">
        <v>0</v>
      </c>
      <c r="AQ122" s="815"/>
      <c r="AR122" s="998"/>
      <c r="AS122" s="815"/>
      <c r="AT122" s="1020">
        <v>0</v>
      </c>
      <c r="AU122" s="865">
        <v>0</v>
      </c>
      <c r="AV122" s="864">
        <v>0</v>
      </c>
      <c r="AW122" s="865">
        <v>0</v>
      </c>
      <c r="AX122" s="864">
        <v>0</v>
      </c>
      <c r="AY122" s="865">
        <v>0</v>
      </c>
      <c r="AZ122" s="864">
        <v>0</v>
      </c>
      <c r="BA122" s="865">
        <v>0</v>
      </c>
      <c r="BB122" s="864">
        <v>0</v>
      </c>
      <c r="BC122" s="865">
        <v>0</v>
      </c>
      <c r="BD122" s="864">
        <v>0</v>
      </c>
      <c r="BE122" s="865">
        <v>0</v>
      </c>
      <c r="BF122" s="864">
        <v>0</v>
      </c>
      <c r="BG122" s="865">
        <v>0</v>
      </c>
      <c r="BH122" s="864">
        <v>0</v>
      </c>
      <c r="BI122" s="865">
        <v>0</v>
      </c>
      <c r="BJ122" s="864">
        <v>0</v>
      </c>
      <c r="BK122" s="865">
        <v>0</v>
      </c>
      <c r="BL122" s="864">
        <v>0</v>
      </c>
      <c r="BM122" s="865">
        <v>0</v>
      </c>
      <c r="BN122" s="864">
        <v>0</v>
      </c>
      <c r="BO122" s="865">
        <v>0</v>
      </c>
      <c r="BP122" s="864">
        <v>0</v>
      </c>
      <c r="BQ122" s="865">
        <v>0</v>
      </c>
      <c r="BR122" s="864">
        <v>0</v>
      </c>
      <c r="BS122" s="865">
        <v>0</v>
      </c>
      <c r="BT122" s="864">
        <v>0</v>
      </c>
      <c r="BU122" s="865">
        <v>0</v>
      </c>
      <c r="BV122" s="864">
        <v>0</v>
      </c>
      <c r="BW122" s="865">
        <v>0</v>
      </c>
      <c r="BX122" s="864">
        <v>0</v>
      </c>
      <c r="BY122" s="865">
        <v>0</v>
      </c>
      <c r="BZ122" s="864">
        <v>0</v>
      </c>
      <c r="CA122" s="865">
        <v>0</v>
      </c>
      <c r="CB122" s="864">
        <v>0</v>
      </c>
      <c r="CC122" s="1021">
        <v>0</v>
      </c>
      <c r="CD122" s="815"/>
      <c r="CE122" s="1009"/>
      <c r="CF122" s="815"/>
      <c r="CG122" s="1010"/>
      <c r="CH122" s="815"/>
      <c r="CI122" s="1020"/>
      <c r="CJ122" s="865"/>
      <c r="CK122" s="864">
        <v>0</v>
      </c>
      <c r="CL122" s="865">
        <v>0</v>
      </c>
      <c r="CM122" s="864">
        <v>0</v>
      </c>
      <c r="CN122" s="865">
        <v>0</v>
      </c>
      <c r="CO122" s="864">
        <v>0</v>
      </c>
      <c r="CP122" s="865">
        <v>0</v>
      </c>
      <c r="CQ122" s="864">
        <v>0</v>
      </c>
      <c r="CR122" s="865">
        <v>0</v>
      </c>
      <c r="CS122" s="864">
        <v>0</v>
      </c>
      <c r="CT122" s="865">
        <v>0</v>
      </c>
      <c r="CU122" s="864">
        <v>0</v>
      </c>
      <c r="CV122" s="865">
        <v>0</v>
      </c>
      <c r="CW122" s="864">
        <v>0</v>
      </c>
      <c r="CX122" s="865">
        <v>0</v>
      </c>
      <c r="CY122" s="864">
        <v>0</v>
      </c>
      <c r="CZ122" s="865">
        <v>0</v>
      </c>
      <c r="DA122" s="864">
        <v>0</v>
      </c>
      <c r="DB122" s="865">
        <v>0</v>
      </c>
      <c r="DC122" s="864">
        <v>0</v>
      </c>
      <c r="DD122" s="865">
        <v>0</v>
      </c>
      <c r="DE122" s="864">
        <v>0</v>
      </c>
      <c r="DF122" s="865">
        <v>0</v>
      </c>
      <c r="DG122" s="864">
        <v>0</v>
      </c>
      <c r="DH122" s="865">
        <v>0</v>
      </c>
      <c r="DI122" s="864">
        <v>0</v>
      </c>
      <c r="DJ122" s="865">
        <v>0</v>
      </c>
      <c r="DK122" s="864">
        <v>0</v>
      </c>
      <c r="DL122" s="865">
        <v>0</v>
      </c>
      <c r="DM122" s="864">
        <v>0</v>
      </c>
      <c r="DN122" s="865">
        <v>0</v>
      </c>
      <c r="DO122" s="864">
        <v>0</v>
      </c>
      <c r="DP122" s="865">
        <v>0</v>
      </c>
      <c r="DQ122" s="864">
        <v>0</v>
      </c>
      <c r="DR122" s="1021">
        <v>0</v>
      </c>
      <c r="DS122" s="815"/>
      <c r="DT122" s="1011"/>
      <c r="DU122" s="815"/>
      <c r="DV122" s="1020"/>
      <c r="DW122" s="865"/>
      <c r="DX122" s="864">
        <v>0</v>
      </c>
      <c r="DY122" s="865">
        <v>0</v>
      </c>
      <c r="DZ122" s="864">
        <v>0</v>
      </c>
      <c r="EA122" s="865">
        <v>0</v>
      </c>
      <c r="EB122" s="864">
        <v>0</v>
      </c>
      <c r="EC122" s="865">
        <v>0</v>
      </c>
      <c r="ED122" s="864">
        <v>0</v>
      </c>
      <c r="EE122" s="865">
        <v>0</v>
      </c>
      <c r="EF122" s="864">
        <v>0</v>
      </c>
      <c r="EG122" s="865">
        <v>0</v>
      </c>
      <c r="EH122" s="864">
        <v>0</v>
      </c>
      <c r="EI122" s="865">
        <v>0</v>
      </c>
      <c r="EJ122" s="864">
        <v>0</v>
      </c>
      <c r="EK122" s="865">
        <v>0</v>
      </c>
      <c r="EL122" s="864">
        <v>0</v>
      </c>
      <c r="EM122" s="865">
        <v>0</v>
      </c>
      <c r="EN122" s="864">
        <v>0</v>
      </c>
      <c r="EO122" s="865">
        <v>0</v>
      </c>
      <c r="EP122" s="864">
        <v>0</v>
      </c>
      <c r="EQ122" s="865">
        <v>0</v>
      </c>
      <c r="ER122" s="864">
        <v>0</v>
      </c>
      <c r="ES122" s="865">
        <v>0</v>
      </c>
      <c r="ET122" s="864">
        <v>0</v>
      </c>
      <c r="EU122" s="865">
        <v>0</v>
      </c>
      <c r="EV122" s="864">
        <v>0</v>
      </c>
      <c r="EW122" s="865">
        <v>0</v>
      </c>
      <c r="EX122" s="864">
        <v>0</v>
      </c>
      <c r="EY122" s="865">
        <v>0</v>
      </c>
      <c r="EZ122" s="864">
        <v>0</v>
      </c>
      <c r="FA122" s="865">
        <v>0</v>
      </c>
      <c r="FB122" s="864">
        <v>0</v>
      </c>
      <c r="FC122" s="865">
        <v>0</v>
      </c>
      <c r="FD122" s="864">
        <v>0</v>
      </c>
      <c r="FE122" s="1021">
        <v>0</v>
      </c>
      <c r="FF122" s="815"/>
      <c r="FG122" s="1012"/>
      <c r="FH122" s="815"/>
      <c r="FI122" s="1013"/>
      <c r="FK122" s="1022" t="b">
        <v>1</v>
      </c>
    </row>
    <row r="123" spans="1:167" outlineLevel="1">
      <c r="A123" s="813" t="str">
        <f t="shared" si="1"/>
        <v>113Block Heater Timer LDC Innovation Fund Pilot Program</v>
      </c>
      <c r="C123" s="849">
        <v>113</v>
      </c>
      <c r="D123" s="1035" t="s">
        <v>1230</v>
      </c>
      <c r="E123" s="1035">
        <v>2015</v>
      </c>
      <c r="G123" s="1024">
        <v>0</v>
      </c>
      <c r="H123" s="854">
        <v>0</v>
      </c>
      <c r="I123" s="853">
        <v>0</v>
      </c>
      <c r="J123" s="854">
        <v>0</v>
      </c>
      <c r="K123" s="853">
        <v>0</v>
      </c>
      <c r="L123" s="854">
        <v>0</v>
      </c>
      <c r="M123" s="853">
        <v>0</v>
      </c>
      <c r="N123" s="854">
        <v>0</v>
      </c>
      <c r="O123" s="853">
        <v>0</v>
      </c>
      <c r="P123" s="854">
        <v>0</v>
      </c>
      <c r="Q123" s="853">
        <v>0</v>
      </c>
      <c r="R123" s="854">
        <v>0</v>
      </c>
      <c r="S123" s="853">
        <v>0</v>
      </c>
      <c r="T123" s="854">
        <v>0</v>
      </c>
      <c r="U123" s="853">
        <v>0</v>
      </c>
      <c r="V123" s="854">
        <v>0</v>
      </c>
      <c r="W123" s="853">
        <v>0</v>
      </c>
      <c r="X123" s="854">
        <v>0</v>
      </c>
      <c r="Y123" s="853">
        <v>0</v>
      </c>
      <c r="Z123" s="854">
        <v>0</v>
      </c>
      <c r="AA123" s="853">
        <v>0</v>
      </c>
      <c r="AB123" s="854">
        <v>0</v>
      </c>
      <c r="AC123" s="853">
        <v>0</v>
      </c>
      <c r="AD123" s="854">
        <v>0</v>
      </c>
      <c r="AE123" s="853">
        <v>0</v>
      </c>
      <c r="AF123" s="854">
        <v>0</v>
      </c>
      <c r="AG123" s="853">
        <v>0</v>
      </c>
      <c r="AH123" s="854">
        <v>0</v>
      </c>
      <c r="AI123" s="853">
        <v>0</v>
      </c>
      <c r="AJ123" s="854">
        <v>0</v>
      </c>
      <c r="AK123" s="853">
        <v>0</v>
      </c>
      <c r="AL123" s="854">
        <v>0</v>
      </c>
      <c r="AM123" s="853">
        <v>0</v>
      </c>
      <c r="AN123" s="854">
        <v>0</v>
      </c>
      <c r="AO123" s="853">
        <v>0</v>
      </c>
      <c r="AP123" s="1025">
        <v>0</v>
      </c>
      <c r="AQ123" s="815"/>
      <c r="AR123" s="998"/>
      <c r="AS123" s="815"/>
      <c r="AT123" s="1024">
        <v>0</v>
      </c>
      <c r="AU123" s="854">
        <v>0</v>
      </c>
      <c r="AV123" s="853">
        <v>0</v>
      </c>
      <c r="AW123" s="854">
        <v>0</v>
      </c>
      <c r="AX123" s="853">
        <v>0</v>
      </c>
      <c r="AY123" s="854">
        <v>0</v>
      </c>
      <c r="AZ123" s="853">
        <v>0</v>
      </c>
      <c r="BA123" s="854">
        <v>0</v>
      </c>
      <c r="BB123" s="853">
        <v>0</v>
      </c>
      <c r="BC123" s="854">
        <v>0</v>
      </c>
      <c r="BD123" s="853">
        <v>0</v>
      </c>
      <c r="BE123" s="854">
        <v>0</v>
      </c>
      <c r="BF123" s="853">
        <v>0</v>
      </c>
      <c r="BG123" s="854">
        <v>0</v>
      </c>
      <c r="BH123" s="853">
        <v>0</v>
      </c>
      <c r="BI123" s="854">
        <v>0</v>
      </c>
      <c r="BJ123" s="853">
        <v>0</v>
      </c>
      <c r="BK123" s="854">
        <v>0</v>
      </c>
      <c r="BL123" s="853">
        <v>0</v>
      </c>
      <c r="BM123" s="854">
        <v>0</v>
      </c>
      <c r="BN123" s="853">
        <v>0</v>
      </c>
      <c r="BO123" s="854">
        <v>0</v>
      </c>
      <c r="BP123" s="853">
        <v>0</v>
      </c>
      <c r="BQ123" s="854">
        <v>0</v>
      </c>
      <c r="BR123" s="853">
        <v>0</v>
      </c>
      <c r="BS123" s="854">
        <v>0</v>
      </c>
      <c r="BT123" s="853">
        <v>0</v>
      </c>
      <c r="BU123" s="854">
        <v>0</v>
      </c>
      <c r="BV123" s="853">
        <v>0</v>
      </c>
      <c r="BW123" s="854">
        <v>0</v>
      </c>
      <c r="BX123" s="853">
        <v>0</v>
      </c>
      <c r="BY123" s="854">
        <v>0</v>
      </c>
      <c r="BZ123" s="853">
        <v>0</v>
      </c>
      <c r="CA123" s="854">
        <v>0</v>
      </c>
      <c r="CB123" s="853">
        <v>0</v>
      </c>
      <c r="CC123" s="1025">
        <v>0</v>
      </c>
      <c r="CD123" s="815"/>
      <c r="CE123" s="1009"/>
      <c r="CF123" s="815"/>
      <c r="CG123" s="1010"/>
      <c r="CH123" s="815"/>
      <c r="CI123" s="1024"/>
      <c r="CJ123" s="854"/>
      <c r="CK123" s="853">
        <v>0</v>
      </c>
      <c r="CL123" s="854">
        <v>0</v>
      </c>
      <c r="CM123" s="853">
        <v>0</v>
      </c>
      <c r="CN123" s="854">
        <v>0</v>
      </c>
      <c r="CO123" s="853">
        <v>0</v>
      </c>
      <c r="CP123" s="854">
        <v>0</v>
      </c>
      <c r="CQ123" s="853">
        <v>0</v>
      </c>
      <c r="CR123" s="854">
        <v>0</v>
      </c>
      <c r="CS123" s="853">
        <v>0</v>
      </c>
      <c r="CT123" s="854">
        <v>0</v>
      </c>
      <c r="CU123" s="853">
        <v>0</v>
      </c>
      <c r="CV123" s="854">
        <v>0</v>
      </c>
      <c r="CW123" s="853">
        <v>0</v>
      </c>
      <c r="CX123" s="854">
        <v>0</v>
      </c>
      <c r="CY123" s="853">
        <v>0</v>
      </c>
      <c r="CZ123" s="854">
        <v>0</v>
      </c>
      <c r="DA123" s="853">
        <v>0</v>
      </c>
      <c r="DB123" s="854">
        <v>0</v>
      </c>
      <c r="DC123" s="853">
        <v>0</v>
      </c>
      <c r="DD123" s="854">
        <v>0</v>
      </c>
      <c r="DE123" s="853">
        <v>0</v>
      </c>
      <c r="DF123" s="854">
        <v>0</v>
      </c>
      <c r="DG123" s="853">
        <v>0</v>
      </c>
      <c r="DH123" s="854">
        <v>0</v>
      </c>
      <c r="DI123" s="853">
        <v>0</v>
      </c>
      <c r="DJ123" s="854">
        <v>0</v>
      </c>
      <c r="DK123" s="853">
        <v>0</v>
      </c>
      <c r="DL123" s="854">
        <v>0</v>
      </c>
      <c r="DM123" s="853">
        <v>0</v>
      </c>
      <c r="DN123" s="854">
        <v>0</v>
      </c>
      <c r="DO123" s="853">
        <v>0</v>
      </c>
      <c r="DP123" s="854">
        <v>0</v>
      </c>
      <c r="DQ123" s="853">
        <v>0</v>
      </c>
      <c r="DR123" s="1025">
        <v>0</v>
      </c>
      <c r="DS123" s="815"/>
      <c r="DT123" s="1011"/>
      <c r="DU123" s="815"/>
      <c r="DV123" s="1024"/>
      <c r="DW123" s="854"/>
      <c r="DX123" s="853">
        <v>0</v>
      </c>
      <c r="DY123" s="854">
        <v>0</v>
      </c>
      <c r="DZ123" s="853">
        <v>0</v>
      </c>
      <c r="EA123" s="854">
        <v>0</v>
      </c>
      <c r="EB123" s="853">
        <v>0</v>
      </c>
      <c r="EC123" s="854">
        <v>0</v>
      </c>
      <c r="ED123" s="853">
        <v>0</v>
      </c>
      <c r="EE123" s="854">
        <v>0</v>
      </c>
      <c r="EF123" s="853">
        <v>0</v>
      </c>
      <c r="EG123" s="854">
        <v>0</v>
      </c>
      <c r="EH123" s="853">
        <v>0</v>
      </c>
      <c r="EI123" s="854">
        <v>0</v>
      </c>
      <c r="EJ123" s="853">
        <v>0</v>
      </c>
      <c r="EK123" s="854">
        <v>0</v>
      </c>
      <c r="EL123" s="853">
        <v>0</v>
      </c>
      <c r="EM123" s="854">
        <v>0</v>
      </c>
      <c r="EN123" s="853">
        <v>0</v>
      </c>
      <c r="EO123" s="854">
        <v>0</v>
      </c>
      <c r="EP123" s="853">
        <v>0</v>
      </c>
      <c r="EQ123" s="854">
        <v>0</v>
      </c>
      <c r="ER123" s="853">
        <v>0</v>
      </c>
      <c r="ES123" s="854">
        <v>0</v>
      </c>
      <c r="ET123" s="853">
        <v>0</v>
      </c>
      <c r="EU123" s="854">
        <v>0</v>
      </c>
      <c r="EV123" s="853">
        <v>0</v>
      </c>
      <c r="EW123" s="854">
        <v>0</v>
      </c>
      <c r="EX123" s="853">
        <v>0</v>
      </c>
      <c r="EY123" s="854">
        <v>0</v>
      </c>
      <c r="EZ123" s="853">
        <v>0</v>
      </c>
      <c r="FA123" s="854">
        <v>0</v>
      </c>
      <c r="FB123" s="853">
        <v>0</v>
      </c>
      <c r="FC123" s="854">
        <v>0</v>
      </c>
      <c r="FD123" s="853">
        <v>0</v>
      </c>
      <c r="FE123" s="1025">
        <v>0</v>
      </c>
      <c r="FF123" s="815"/>
      <c r="FG123" s="1012"/>
      <c r="FH123" s="815"/>
      <c r="FI123" s="1013"/>
      <c r="FK123" s="1026" t="b">
        <v>1</v>
      </c>
    </row>
    <row r="124" spans="1:167" outlineLevel="1">
      <c r="A124" s="813" t="str">
        <f t="shared" si="1"/>
        <v>114Commercial Energy Management and Load Control (CEMLC) LDC Innovation Fund Pilot Program</v>
      </c>
      <c r="C124" s="842">
        <v>114</v>
      </c>
      <c r="D124" s="1036" t="s">
        <v>1231</v>
      </c>
      <c r="E124" s="1036">
        <v>2015</v>
      </c>
      <c r="G124" s="1020">
        <v>0</v>
      </c>
      <c r="H124" s="865">
        <v>0</v>
      </c>
      <c r="I124" s="864">
        <v>0</v>
      </c>
      <c r="J124" s="865">
        <v>0</v>
      </c>
      <c r="K124" s="864">
        <v>0</v>
      </c>
      <c r="L124" s="865">
        <v>0</v>
      </c>
      <c r="M124" s="864">
        <v>0</v>
      </c>
      <c r="N124" s="865">
        <v>0</v>
      </c>
      <c r="O124" s="864">
        <v>0</v>
      </c>
      <c r="P124" s="865">
        <v>0</v>
      </c>
      <c r="Q124" s="864">
        <v>0</v>
      </c>
      <c r="R124" s="865">
        <v>0</v>
      </c>
      <c r="S124" s="864">
        <v>0</v>
      </c>
      <c r="T124" s="865">
        <v>0</v>
      </c>
      <c r="U124" s="864">
        <v>0</v>
      </c>
      <c r="V124" s="865">
        <v>0</v>
      </c>
      <c r="W124" s="864">
        <v>0</v>
      </c>
      <c r="X124" s="865">
        <v>0</v>
      </c>
      <c r="Y124" s="864">
        <v>0</v>
      </c>
      <c r="Z124" s="865">
        <v>0</v>
      </c>
      <c r="AA124" s="864">
        <v>0</v>
      </c>
      <c r="AB124" s="865">
        <v>0</v>
      </c>
      <c r="AC124" s="864">
        <v>0</v>
      </c>
      <c r="AD124" s="865">
        <v>0</v>
      </c>
      <c r="AE124" s="864">
        <v>0</v>
      </c>
      <c r="AF124" s="865">
        <v>0</v>
      </c>
      <c r="AG124" s="864">
        <v>0</v>
      </c>
      <c r="AH124" s="865">
        <v>0</v>
      </c>
      <c r="AI124" s="864">
        <v>0</v>
      </c>
      <c r="AJ124" s="865">
        <v>0</v>
      </c>
      <c r="AK124" s="864">
        <v>0</v>
      </c>
      <c r="AL124" s="865">
        <v>0</v>
      </c>
      <c r="AM124" s="864">
        <v>0</v>
      </c>
      <c r="AN124" s="865">
        <v>0</v>
      </c>
      <c r="AO124" s="864">
        <v>0</v>
      </c>
      <c r="AP124" s="1021">
        <v>0</v>
      </c>
      <c r="AQ124" s="815"/>
      <c r="AR124" s="998"/>
      <c r="AS124" s="815"/>
      <c r="AT124" s="1020">
        <v>0</v>
      </c>
      <c r="AU124" s="865">
        <v>0</v>
      </c>
      <c r="AV124" s="864">
        <v>0</v>
      </c>
      <c r="AW124" s="865">
        <v>0</v>
      </c>
      <c r="AX124" s="864">
        <v>0</v>
      </c>
      <c r="AY124" s="865">
        <v>0</v>
      </c>
      <c r="AZ124" s="864">
        <v>0</v>
      </c>
      <c r="BA124" s="865">
        <v>0</v>
      </c>
      <c r="BB124" s="864">
        <v>0</v>
      </c>
      <c r="BC124" s="865">
        <v>0</v>
      </c>
      <c r="BD124" s="864">
        <v>0</v>
      </c>
      <c r="BE124" s="865">
        <v>0</v>
      </c>
      <c r="BF124" s="864">
        <v>0</v>
      </c>
      <c r="BG124" s="865">
        <v>0</v>
      </c>
      <c r="BH124" s="864">
        <v>0</v>
      </c>
      <c r="BI124" s="865">
        <v>0</v>
      </c>
      <c r="BJ124" s="864">
        <v>0</v>
      </c>
      <c r="BK124" s="865">
        <v>0</v>
      </c>
      <c r="BL124" s="864">
        <v>0</v>
      </c>
      <c r="BM124" s="865">
        <v>0</v>
      </c>
      <c r="BN124" s="864">
        <v>0</v>
      </c>
      <c r="BO124" s="865">
        <v>0</v>
      </c>
      <c r="BP124" s="864">
        <v>0</v>
      </c>
      <c r="BQ124" s="865">
        <v>0</v>
      </c>
      <c r="BR124" s="864">
        <v>0</v>
      </c>
      <c r="BS124" s="865">
        <v>0</v>
      </c>
      <c r="BT124" s="864">
        <v>0</v>
      </c>
      <c r="BU124" s="865">
        <v>0</v>
      </c>
      <c r="BV124" s="864">
        <v>0</v>
      </c>
      <c r="BW124" s="865">
        <v>0</v>
      </c>
      <c r="BX124" s="864">
        <v>0</v>
      </c>
      <c r="BY124" s="865">
        <v>0</v>
      </c>
      <c r="BZ124" s="864">
        <v>0</v>
      </c>
      <c r="CA124" s="865">
        <v>0</v>
      </c>
      <c r="CB124" s="864">
        <v>0</v>
      </c>
      <c r="CC124" s="1021">
        <v>0</v>
      </c>
      <c r="CD124" s="815"/>
      <c r="CE124" s="1009"/>
      <c r="CF124" s="815"/>
      <c r="CG124" s="1010"/>
      <c r="CH124" s="815"/>
      <c r="CI124" s="1020"/>
      <c r="CJ124" s="865"/>
      <c r="CK124" s="864">
        <v>0</v>
      </c>
      <c r="CL124" s="865">
        <v>0</v>
      </c>
      <c r="CM124" s="864">
        <v>0</v>
      </c>
      <c r="CN124" s="865">
        <v>0</v>
      </c>
      <c r="CO124" s="864">
        <v>0</v>
      </c>
      <c r="CP124" s="865">
        <v>0</v>
      </c>
      <c r="CQ124" s="864">
        <v>0</v>
      </c>
      <c r="CR124" s="865">
        <v>0</v>
      </c>
      <c r="CS124" s="864">
        <v>0</v>
      </c>
      <c r="CT124" s="865">
        <v>0</v>
      </c>
      <c r="CU124" s="864">
        <v>0</v>
      </c>
      <c r="CV124" s="865">
        <v>0</v>
      </c>
      <c r="CW124" s="864">
        <v>0</v>
      </c>
      <c r="CX124" s="865">
        <v>0</v>
      </c>
      <c r="CY124" s="864">
        <v>0</v>
      </c>
      <c r="CZ124" s="865">
        <v>0</v>
      </c>
      <c r="DA124" s="864">
        <v>0</v>
      </c>
      <c r="DB124" s="865">
        <v>0</v>
      </c>
      <c r="DC124" s="864">
        <v>0</v>
      </c>
      <c r="DD124" s="865">
        <v>0</v>
      </c>
      <c r="DE124" s="864">
        <v>0</v>
      </c>
      <c r="DF124" s="865">
        <v>0</v>
      </c>
      <c r="DG124" s="864">
        <v>0</v>
      </c>
      <c r="DH124" s="865">
        <v>0</v>
      </c>
      <c r="DI124" s="864">
        <v>0</v>
      </c>
      <c r="DJ124" s="865">
        <v>0</v>
      </c>
      <c r="DK124" s="864">
        <v>0</v>
      </c>
      <c r="DL124" s="865">
        <v>0</v>
      </c>
      <c r="DM124" s="864">
        <v>0</v>
      </c>
      <c r="DN124" s="865">
        <v>0</v>
      </c>
      <c r="DO124" s="864">
        <v>0</v>
      </c>
      <c r="DP124" s="865">
        <v>0</v>
      </c>
      <c r="DQ124" s="864">
        <v>0</v>
      </c>
      <c r="DR124" s="1021">
        <v>0</v>
      </c>
      <c r="DS124" s="815"/>
      <c r="DT124" s="1011"/>
      <c r="DU124" s="815"/>
      <c r="DV124" s="1020"/>
      <c r="DW124" s="865"/>
      <c r="DX124" s="864">
        <v>0</v>
      </c>
      <c r="DY124" s="865">
        <v>0</v>
      </c>
      <c r="DZ124" s="864">
        <v>0</v>
      </c>
      <c r="EA124" s="865">
        <v>0</v>
      </c>
      <c r="EB124" s="864">
        <v>0</v>
      </c>
      <c r="EC124" s="865">
        <v>0</v>
      </c>
      <c r="ED124" s="864">
        <v>0</v>
      </c>
      <c r="EE124" s="865">
        <v>0</v>
      </c>
      <c r="EF124" s="864">
        <v>0</v>
      </c>
      <c r="EG124" s="865">
        <v>0</v>
      </c>
      <c r="EH124" s="864">
        <v>0</v>
      </c>
      <c r="EI124" s="865">
        <v>0</v>
      </c>
      <c r="EJ124" s="864">
        <v>0</v>
      </c>
      <c r="EK124" s="865">
        <v>0</v>
      </c>
      <c r="EL124" s="864">
        <v>0</v>
      </c>
      <c r="EM124" s="865">
        <v>0</v>
      </c>
      <c r="EN124" s="864">
        <v>0</v>
      </c>
      <c r="EO124" s="865">
        <v>0</v>
      </c>
      <c r="EP124" s="864">
        <v>0</v>
      </c>
      <c r="EQ124" s="865">
        <v>0</v>
      </c>
      <c r="ER124" s="864">
        <v>0</v>
      </c>
      <c r="ES124" s="865">
        <v>0</v>
      </c>
      <c r="ET124" s="864">
        <v>0</v>
      </c>
      <c r="EU124" s="865">
        <v>0</v>
      </c>
      <c r="EV124" s="864">
        <v>0</v>
      </c>
      <c r="EW124" s="865">
        <v>0</v>
      </c>
      <c r="EX124" s="864">
        <v>0</v>
      </c>
      <c r="EY124" s="865">
        <v>0</v>
      </c>
      <c r="EZ124" s="864">
        <v>0</v>
      </c>
      <c r="FA124" s="865">
        <v>0</v>
      </c>
      <c r="FB124" s="864">
        <v>0</v>
      </c>
      <c r="FC124" s="865">
        <v>0</v>
      </c>
      <c r="FD124" s="864">
        <v>0</v>
      </c>
      <c r="FE124" s="1021">
        <v>0</v>
      </c>
      <c r="FF124" s="815"/>
      <c r="FG124" s="1012"/>
      <c r="FH124" s="815"/>
      <c r="FI124" s="1013"/>
      <c r="FK124" s="1022" t="b">
        <v>1</v>
      </c>
    </row>
    <row r="125" spans="1:167" outlineLevel="1">
      <c r="A125" s="813" t="str">
        <f t="shared" si="1"/>
        <v>115Conservation Cultivator LDC Innovation Fund Pilot Program</v>
      </c>
      <c r="C125" s="849">
        <v>115</v>
      </c>
      <c r="D125" s="1035" t="s">
        <v>1232</v>
      </c>
      <c r="E125" s="1035">
        <v>2015</v>
      </c>
      <c r="G125" s="1024">
        <v>0</v>
      </c>
      <c r="H125" s="854">
        <v>0</v>
      </c>
      <c r="I125" s="853">
        <v>0</v>
      </c>
      <c r="J125" s="854">
        <v>0</v>
      </c>
      <c r="K125" s="853">
        <v>0</v>
      </c>
      <c r="L125" s="854">
        <v>0</v>
      </c>
      <c r="M125" s="853">
        <v>0</v>
      </c>
      <c r="N125" s="854">
        <v>0</v>
      </c>
      <c r="O125" s="853">
        <v>0</v>
      </c>
      <c r="P125" s="854">
        <v>0</v>
      </c>
      <c r="Q125" s="853">
        <v>0</v>
      </c>
      <c r="R125" s="854">
        <v>0</v>
      </c>
      <c r="S125" s="853">
        <v>0</v>
      </c>
      <c r="T125" s="854">
        <v>0</v>
      </c>
      <c r="U125" s="853">
        <v>0</v>
      </c>
      <c r="V125" s="854">
        <v>0</v>
      </c>
      <c r="W125" s="853">
        <v>0</v>
      </c>
      <c r="X125" s="854">
        <v>0</v>
      </c>
      <c r="Y125" s="853">
        <v>0</v>
      </c>
      <c r="Z125" s="854">
        <v>0</v>
      </c>
      <c r="AA125" s="853">
        <v>0</v>
      </c>
      <c r="AB125" s="854">
        <v>0</v>
      </c>
      <c r="AC125" s="853">
        <v>0</v>
      </c>
      <c r="AD125" s="854">
        <v>0</v>
      </c>
      <c r="AE125" s="853">
        <v>0</v>
      </c>
      <c r="AF125" s="854">
        <v>0</v>
      </c>
      <c r="AG125" s="853">
        <v>0</v>
      </c>
      <c r="AH125" s="854">
        <v>0</v>
      </c>
      <c r="AI125" s="853">
        <v>0</v>
      </c>
      <c r="AJ125" s="854">
        <v>0</v>
      </c>
      <c r="AK125" s="853">
        <v>0</v>
      </c>
      <c r="AL125" s="854">
        <v>0</v>
      </c>
      <c r="AM125" s="853">
        <v>0</v>
      </c>
      <c r="AN125" s="854">
        <v>0</v>
      </c>
      <c r="AO125" s="853">
        <v>0</v>
      </c>
      <c r="AP125" s="1025">
        <v>0</v>
      </c>
      <c r="AQ125" s="815"/>
      <c r="AR125" s="998"/>
      <c r="AS125" s="815"/>
      <c r="AT125" s="1024">
        <v>0</v>
      </c>
      <c r="AU125" s="854">
        <v>0</v>
      </c>
      <c r="AV125" s="853">
        <v>0</v>
      </c>
      <c r="AW125" s="854">
        <v>0</v>
      </c>
      <c r="AX125" s="853">
        <v>0</v>
      </c>
      <c r="AY125" s="854">
        <v>0</v>
      </c>
      <c r="AZ125" s="853">
        <v>0</v>
      </c>
      <c r="BA125" s="854">
        <v>0</v>
      </c>
      <c r="BB125" s="853">
        <v>0</v>
      </c>
      <c r="BC125" s="854">
        <v>0</v>
      </c>
      <c r="BD125" s="853">
        <v>0</v>
      </c>
      <c r="BE125" s="854">
        <v>0</v>
      </c>
      <c r="BF125" s="853">
        <v>0</v>
      </c>
      <c r="BG125" s="854">
        <v>0</v>
      </c>
      <c r="BH125" s="853">
        <v>0</v>
      </c>
      <c r="BI125" s="854">
        <v>0</v>
      </c>
      <c r="BJ125" s="853">
        <v>0</v>
      </c>
      <c r="BK125" s="854">
        <v>0</v>
      </c>
      <c r="BL125" s="853">
        <v>0</v>
      </c>
      <c r="BM125" s="854">
        <v>0</v>
      </c>
      <c r="BN125" s="853">
        <v>0</v>
      </c>
      <c r="BO125" s="854">
        <v>0</v>
      </c>
      <c r="BP125" s="853">
        <v>0</v>
      </c>
      <c r="BQ125" s="854">
        <v>0</v>
      </c>
      <c r="BR125" s="853">
        <v>0</v>
      </c>
      <c r="BS125" s="854">
        <v>0</v>
      </c>
      <c r="BT125" s="853">
        <v>0</v>
      </c>
      <c r="BU125" s="854">
        <v>0</v>
      </c>
      <c r="BV125" s="853">
        <v>0</v>
      </c>
      <c r="BW125" s="854">
        <v>0</v>
      </c>
      <c r="BX125" s="853">
        <v>0</v>
      </c>
      <c r="BY125" s="854">
        <v>0</v>
      </c>
      <c r="BZ125" s="853">
        <v>0</v>
      </c>
      <c r="CA125" s="854">
        <v>0</v>
      </c>
      <c r="CB125" s="853">
        <v>0</v>
      </c>
      <c r="CC125" s="1025">
        <v>0</v>
      </c>
      <c r="CD125" s="815"/>
      <c r="CE125" s="1009"/>
      <c r="CF125" s="815"/>
      <c r="CG125" s="1010"/>
      <c r="CH125" s="815"/>
      <c r="CI125" s="1024"/>
      <c r="CJ125" s="854"/>
      <c r="CK125" s="853">
        <v>0</v>
      </c>
      <c r="CL125" s="854">
        <v>0</v>
      </c>
      <c r="CM125" s="853">
        <v>0</v>
      </c>
      <c r="CN125" s="854">
        <v>0</v>
      </c>
      <c r="CO125" s="853">
        <v>0</v>
      </c>
      <c r="CP125" s="854">
        <v>0</v>
      </c>
      <c r="CQ125" s="853">
        <v>0</v>
      </c>
      <c r="CR125" s="854">
        <v>0</v>
      </c>
      <c r="CS125" s="853">
        <v>0</v>
      </c>
      <c r="CT125" s="854">
        <v>0</v>
      </c>
      <c r="CU125" s="853">
        <v>0</v>
      </c>
      <c r="CV125" s="854">
        <v>0</v>
      </c>
      <c r="CW125" s="853">
        <v>0</v>
      </c>
      <c r="CX125" s="854">
        <v>0</v>
      </c>
      <c r="CY125" s="853">
        <v>0</v>
      </c>
      <c r="CZ125" s="854">
        <v>0</v>
      </c>
      <c r="DA125" s="853">
        <v>0</v>
      </c>
      <c r="DB125" s="854">
        <v>0</v>
      </c>
      <c r="DC125" s="853">
        <v>0</v>
      </c>
      <c r="DD125" s="854">
        <v>0</v>
      </c>
      <c r="DE125" s="853">
        <v>0</v>
      </c>
      <c r="DF125" s="854">
        <v>0</v>
      </c>
      <c r="DG125" s="853">
        <v>0</v>
      </c>
      <c r="DH125" s="854">
        <v>0</v>
      </c>
      <c r="DI125" s="853">
        <v>0</v>
      </c>
      <c r="DJ125" s="854">
        <v>0</v>
      </c>
      <c r="DK125" s="853">
        <v>0</v>
      </c>
      <c r="DL125" s="854">
        <v>0</v>
      </c>
      <c r="DM125" s="853">
        <v>0</v>
      </c>
      <c r="DN125" s="854">
        <v>0</v>
      </c>
      <c r="DO125" s="853">
        <v>0</v>
      </c>
      <c r="DP125" s="854">
        <v>0</v>
      </c>
      <c r="DQ125" s="853">
        <v>0</v>
      </c>
      <c r="DR125" s="1025">
        <v>0</v>
      </c>
      <c r="DS125" s="815"/>
      <c r="DT125" s="1011"/>
      <c r="DU125" s="815"/>
      <c r="DV125" s="1024"/>
      <c r="DW125" s="854"/>
      <c r="DX125" s="853">
        <v>0</v>
      </c>
      <c r="DY125" s="854">
        <v>0</v>
      </c>
      <c r="DZ125" s="853">
        <v>0</v>
      </c>
      <c r="EA125" s="854">
        <v>0</v>
      </c>
      <c r="EB125" s="853">
        <v>0</v>
      </c>
      <c r="EC125" s="854">
        <v>0</v>
      </c>
      <c r="ED125" s="853">
        <v>0</v>
      </c>
      <c r="EE125" s="854">
        <v>0</v>
      </c>
      <c r="EF125" s="853">
        <v>0</v>
      </c>
      <c r="EG125" s="854">
        <v>0</v>
      </c>
      <c r="EH125" s="853">
        <v>0</v>
      </c>
      <c r="EI125" s="854">
        <v>0</v>
      </c>
      <c r="EJ125" s="853">
        <v>0</v>
      </c>
      <c r="EK125" s="854">
        <v>0</v>
      </c>
      <c r="EL125" s="853">
        <v>0</v>
      </c>
      <c r="EM125" s="854">
        <v>0</v>
      </c>
      <c r="EN125" s="853">
        <v>0</v>
      </c>
      <c r="EO125" s="854">
        <v>0</v>
      </c>
      <c r="EP125" s="853">
        <v>0</v>
      </c>
      <c r="EQ125" s="854">
        <v>0</v>
      </c>
      <c r="ER125" s="853">
        <v>0</v>
      </c>
      <c r="ES125" s="854">
        <v>0</v>
      </c>
      <c r="ET125" s="853">
        <v>0</v>
      </c>
      <c r="EU125" s="854">
        <v>0</v>
      </c>
      <c r="EV125" s="853">
        <v>0</v>
      </c>
      <c r="EW125" s="854">
        <v>0</v>
      </c>
      <c r="EX125" s="853">
        <v>0</v>
      </c>
      <c r="EY125" s="854">
        <v>0</v>
      </c>
      <c r="EZ125" s="853">
        <v>0</v>
      </c>
      <c r="FA125" s="854">
        <v>0</v>
      </c>
      <c r="FB125" s="853">
        <v>0</v>
      </c>
      <c r="FC125" s="854">
        <v>0</v>
      </c>
      <c r="FD125" s="853">
        <v>0</v>
      </c>
      <c r="FE125" s="1025">
        <v>0</v>
      </c>
      <c r="FF125" s="815"/>
      <c r="FG125" s="1012"/>
      <c r="FH125" s="815"/>
      <c r="FI125" s="1013"/>
      <c r="FK125" s="1026" t="b">
        <v>1</v>
      </c>
    </row>
    <row r="126" spans="1:167" outlineLevel="1">
      <c r="A126" s="813" t="str">
        <f t="shared" si="1"/>
        <v>116Data Centre LDC Innovation Fund Pilot Program</v>
      </c>
      <c r="C126" s="842">
        <v>116</v>
      </c>
      <c r="D126" s="1036" t="s">
        <v>1233</v>
      </c>
      <c r="E126" s="1036">
        <v>2015</v>
      </c>
      <c r="G126" s="1020">
        <v>0</v>
      </c>
      <c r="H126" s="865">
        <v>0</v>
      </c>
      <c r="I126" s="864">
        <v>0</v>
      </c>
      <c r="J126" s="865">
        <v>0</v>
      </c>
      <c r="K126" s="864">
        <v>0</v>
      </c>
      <c r="L126" s="865">
        <v>0</v>
      </c>
      <c r="M126" s="864">
        <v>0</v>
      </c>
      <c r="N126" s="865">
        <v>0</v>
      </c>
      <c r="O126" s="864">
        <v>0</v>
      </c>
      <c r="P126" s="865">
        <v>0</v>
      </c>
      <c r="Q126" s="864">
        <v>0</v>
      </c>
      <c r="R126" s="865">
        <v>0</v>
      </c>
      <c r="S126" s="864">
        <v>0</v>
      </c>
      <c r="T126" s="865">
        <v>0</v>
      </c>
      <c r="U126" s="864">
        <v>0</v>
      </c>
      <c r="V126" s="865">
        <v>0</v>
      </c>
      <c r="W126" s="864">
        <v>0</v>
      </c>
      <c r="X126" s="865">
        <v>0</v>
      </c>
      <c r="Y126" s="864">
        <v>0</v>
      </c>
      <c r="Z126" s="865">
        <v>0</v>
      </c>
      <c r="AA126" s="864">
        <v>0</v>
      </c>
      <c r="AB126" s="865">
        <v>0</v>
      </c>
      <c r="AC126" s="864">
        <v>0</v>
      </c>
      <c r="AD126" s="865">
        <v>0</v>
      </c>
      <c r="AE126" s="864">
        <v>0</v>
      </c>
      <c r="AF126" s="865">
        <v>0</v>
      </c>
      <c r="AG126" s="864">
        <v>0</v>
      </c>
      <c r="AH126" s="865">
        <v>0</v>
      </c>
      <c r="AI126" s="864">
        <v>0</v>
      </c>
      <c r="AJ126" s="865">
        <v>0</v>
      </c>
      <c r="AK126" s="864">
        <v>0</v>
      </c>
      <c r="AL126" s="865">
        <v>0</v>
      </c>
      <c r="AM126" s="864">
        <v>0</v>
      </c>
      <c r="AN126" s="865">
        <v>0</v>
      </c>
      <c r="AO126" s="864">
        <v>0</v>
      </c>
      <c r="AP126" s="1021">
        <v>0</v>
      </c>
      <c r="AQ126" s="815"/>
      <c r="AR126" s="998"/>
      <c r="AS126" s="815"/>
      <c r="AT126" s="1020">
        <v>0</v>
      </c>
      <c r="AU126" s="865">
        <v>0</v>
      </c>
      <c r="AV126" s="864">
        <v>0</v>
      </c>
      <c r="AW126" s="865">
        <v>0</v>
      </c>
      <c r="AX126" s="864">
        <v>0</v>
      </c>
      <c r="AY126" s="865">
        <v>0</v>
      </c>
      <c r="AZ126" s="864">
        <v>0</v>
      </c>
      <c r="BA126" s="865">
        <v>0</v>
      </c>
      <c r="BB126" s="864">
        <v>0</v>
      </c>
      <c r="BC126" s="865">
        <v>0</v>
      </c>
      <c r="BD126" s="864">
        <v>0</v>
      </c>
      <c r="BE126" s="865">
        <v>0</v>
      </c>
      <c r="BF126" s="864">
        <v>0</v>
      </c>
      <c r="BG126" s="865">
        <v>0</v>
      </c>
      <c r="BH126" s="864">
        <v>0</v>
      </c>
      <c r="BI126" s="865">
        <v>0</v>
      </c>
      <c r="BJ126" s="864">
        <v>0</v>
      </c>
      <c r="BK126" s="865">
        <v>0</v>
      </c>
      <c r="BL126" s="864">
        <v>0</v>
      </c>
      <c r="BM126" s="865">
        <v>0</v>
      </c>
      <c r="BN126" s="864">
        <v>0</v>
      </c>
      <c r="BO126" s="865">
        <v>0</v>
      </c>
      <c r="BP126" s="864">
        <v>0</v>
      </c>
      <c r="BQ126" s="865">
        <v>0</v>
      </c>
      <c r="BR126" s="864">
        <v>0</v>
      </c>
      <c r="BS126" s="865">
        <v>0</v>
      </c>
      <c r="BT126" s="864">
        <v>0</v>
      </c>
      <c r="BU126" s="865">
        <v>0</v>
      </c>
      <c r="BV126" s="864">
        <v>0</v>
      </c>
      <c r="BW126" s="865">
        <v>0</v>
      </c>
      <c r="BX126" s="864">
        <v>0</v>
      </c>
      <c r="BY126" s="865">
        <v>0</v>
      </c>
      <c r="BZ126" s="864">
        <v>0</v>
      </c>
      <c r="CA126" s="865">
        <v>0</v>
      </c>
      <c r="CB126" s="864">
        <v>0</v>
      </c>
      <c r="CC126" s="1021">
        <v>0</v>
      </c>
      <c r="CD126" s="815"/>
      <c r="CE126" s="1009"/>
      <c r="CF126" s="815"/>
      <c r="CG126" s="1010"/>
      <c r="CH126" s="815"/>
      <c r="CI126" s="1020"/>
      <c r="CJ126" s="865"/>
      <c r="CK126" s="864">
        <v>0</v>
      </c>
      <c r="CL126" s="865">
        <v>0</v>
      </c>
      <c r="CM126" s="864">
        <v>0</v>
      </c>
      <c r="CN126" s="865">
        <v>0</v>
      </c>
      <c r="CO126" s="864">
        <v>0</v>
      </c>
      <c r="CP126" s="865">
        <v>0</v>
      </c>
      <c r="CQ126" s="864">
        <v>0</v>
      </c>
      <c r="CR126" s="865">
        <v>0</v>
      </c>
      <c r="CS126" s="864">
        <v>0</v>
      </c>
      <c r="CT126" s="865">
        <v>0</v>
      </c>
      <c r="CU126" s="864">
        <v>0</v>
      </c>
      <c r="CV126" s="865">
        <v>0</v>
      </c>
      <c r="CW126" s="864">
        <v>0</v>
      </c>
      <c r="CX126" s="865">
        <v>0</v>
      </c>
      <c r="CY126" s="864">
        <v>0</v>
      </c>
      <c r="CZ126" s="865">
        <v>0</v>
      </c>
      <c r="DA126" s="864">
        <v>0</v>
      </c>
      <c r="DB126" s="865">
        <v>0</v>
      </c>
      <c r="DC126" s="864">
        <v>0</v>
      </c>
      <c r="DD126" s="865">
        <v>0</v>
      </c>
      <c r="DE126" s="864">
        <v>0</v>
      </c>
      <c r="DF126" s="865">
        <v>0</v>
      </c>
      <c r="DG126" s="864">
        <v>0</v>
      </c>
      <c r="DH126" s="865">
        <v>0</v>
      </c>
      <c r="DI126" s="864">
        <v>0</v>
      </c>
      <c r="DJ126" s="865">
        <v>0</v>
      </c>
      <c r="DK126" s="864">
        <v>0</v>
      </c>
      <c r="DL126" s="865">
        <v>0</v>
      </c>
      <c r="DM126" s="864">
        <v>0</v>
      </c>
      <c r="DN126" s="865">
        <v>0</v>
      </c>
      <c r="DO126" s="864">
        <v>0</v>
      </c>
      <c r="DP126" s="865">
        <v>0</v>
      </c>
      <c r="DQ126" s="864">
        <v>0</v>
      </c>
      <c r="DR126" s="1021">
        <v>0</v>
      </c>
      <c r="DS126" s="815"/>
      <c r="DT126" s="1011"/>
      <c r="DU126" s="815"/>
      <c r="DV126" s="1020"/>
      <c r="DW126" s="865"/>
      <c r="DX126" s="864">
        <v>0</v>
      </c>
      <c r="DY126" s="865">
        <v>0</v>
      </c>
      <c r="DZ126" s="864">
        <v>0</v>
      </c>
      <c r="EA126" s="865">
        <v>0</v>
      </c>
      <c r="EB126" s="864">
        <v>0</v>
      </c>
      <c r="EC126" s="865">
        <v>0</v>
      </c>
      <c r="ED126" s="864">
        <v>0</v>
      </c>
      <c r="EE126" s="865">
        <v>0</v>
      </c>
      <c r="EF126" s="864">
        <v>0</v>
      </c>
      <c r="EG126" s="865">
        <v>0</v>
      </c>
      <c r="EH126" s="864">
        <v>0</v>
      </c>
      <c r="EI126" s="865">
        <v>0</v>
      </c>
      <c r="EJ126" s="864">
        <v>0</v>
      </c>
      <c r="EK126" s="865">
        <v>0</v>
      </c>
      <c r="EL126" s="864">
        <v>0</v>
      </c>
      <c r="EM126" s="865">
        <v>0</v>
      </c>
      <c r="EN126" s="864">
        <v>0</v>
      </c>
      <c r="EO126" s="865">
        <v>0</v>
      </c>
      <c r="EP126" s="864">
        <v>0</v>
      </c>
      <c r="EQ126" s="865">
        <v>0</v>
      </c>
      <c r="ER126" s="864">
        <v>0</v>
      </c>
      <c r="ES126" s="865">
        <v>0</v>
      </c>
      <c r="ET126" s="864">
        <v>0</v>
      </c>
      <c r="EU126" s="865">
        <v>0</v>
      </c>
      <c r="EV126" s="864">
        <v>0</v>
      </c>
      <c r="EW126" s="865">
        <v>0</v>
      </c>
      <c r="EX126" s="864">
        <v>0</v>
      </c>
      <c r="EY126" s="865">
        <v>0</v>
      </c>
      <c r="EZ126" s="864">
        <v>0</v>
      </c>
      <c r="FA126" s="865">
        <v>0</v>
      </c>
      <c r="FB126" s="864">
        <v>0</v>
      </c>
      <c r="FC126" s="865">
        <v>0</v>
      </c>
      <c r="FD126" s="864">
        <v>0</v>
      </c>
      <c r="FE126" s="1021">
        <v>0</v>
      </c>
      <c r="FF126" s="815"/>
      <c r="FG126" s="1012"/>
      <c r="FH126" s="815"/>
      <c r="FI126" s="1013"/>
      <c r="FK126" s="1022" t="b">
        <v>1</v>
      </c>
    </row>
    <row r="127" spans="1:167" outlineLevel="1">
      <c r="A127" s="813" t="str">
        <f t="shared" si="1"/>
        <v>117Electronics Take Back LDC Innovation Fund Pilot Program</v>
      </c>
      <c r="C127" s="849">
        <v>117</v>
      </c>
      <c r="D127" s="1035" t="s">
        <v>1234</v>
      </c>
      <c r="E127" s="1035">
        <v>2015</v>
      </c>
      <c r="G127" s="1024">
        <v>0</v>
      </c>
      <c r="H127" s="854">
        <v>0</v>
      </c>
      <c r="I127" s="853">
        <v>0</v>
      </c>
      <c r="J127" s="854">
        <v>0</v>
      </c>
      <c r="K127" s="853">
        <v>0</v>
      </c>
      <c r="L127" s="854">
        <v>0</v>
      </c>
      <c r="M127" s="853">
        <v>0</v>
      </c>
      <c r="N127" s="854">
        <v>0</v>
      </c>
      <c r="O127" s="853">
        <v>0</v>
      </c>
      <c r="P127" s="854">
        <v>0</v>
      </c>
      <c r="Q127" s="853">
        <v>0</v>
      </c>
      <c r="R127" s="854">
        <v>0</v>
      </c>
      <c r="S127" s="853">
        <v>0</v>
      </c>
      <c r="T127" s="854">
        <v>0</v>
      </c>
      <c r="U127" s="853">
        <v>0</v>
      </c>
      <c r="V127" s="854">
        <v>0</v>
      </c>
      <c r="W127" s="853">
        <v>0</v>
      </c>
      <c r="X127" s="854">
        <v>0</v>
      </c>
      <c r="Y127" s="853">
        <v>0</v>
      </c>
      <c r="Z127" s="854">
        <v>0</v>
      </c>
      <c r="AA127" s="853">
        <v>0</v>
      </c>
      <c r="AB127" s="854">
        <v>0</v>
      </c>
      <c r="AC127" s="853">
        <v>0</v>
      </c>
      <c r="AD127" s="854">
        <v>0</v>
      </c>
      <c r="AE127" s="853">
        <v>0</v>
      </c>
      <c r="AF127" s="854">
        <v>0</v>
      </c>
      <c r="AG127" s="853">
        <v>0</v>
      </c>
      <c r="AH127" s="854">
        <v>0</v>
      </c>
      <c r="AI127" s="853">
        <v>0</v>
      </c>
      <c r="AJ127" s="854">
        <v>0</v>
      </c>
      <c r="AK127" s="853">
        <v>0</v>
      </c>
      <c r="AL127" s="854">
        <v>0</v>
      </c>
      <c r="AM127" s="853">
        <v>0</v>
      </c>
      <c r="AN127" s="854">
        <v>0</v>
      </c>
      <c r="AO127" s="853">
        <v>0</v>
      </c>
      <c r="AP127" s="1025">
        <v>0</v>
      </c>
      <c r="AQ127" s="815"/>
      <c r="AR127" s="998"/>
      <c r="AS127" s="815"/>
      <c r="AT127" s="1024">
        <v>0</v>
      </c>
      <c r="AU127" s="854">
        <v>0</v>
      </c>
      <c r="AV127" s="853">
        <v>0</v>
      </c>
      <c r="AW127" s="854">
        <v>0</v>
      </c>
      <c r="AX127" s="853">
        <v>0</v>
      </c>
      <c r="AY127" s="854">
        <v>0</v>
      </c>
      <c r="AZ127" s="853">
        <v>0</v>
      </c>
      <c r="BA127" s="854">
        <v>0</v>
      </c>
      <c r="BB127" s="853">
        <v>0</v>
      </c>
      <c r="BC127" s="854">
        <v>0</v>
      </c>
      <c r="BD127" s="853">
        <v>0</v>
      </c>
      <c r="BE127" s="854">
        <v>0</v>
      </c>
      <c r="BF127" s="853">
        <v>0</v>
      </c>
      <c r="BG127" s="854">
        <v>0</v>
      </c>
      <c r="BH127" s="853">
        <v>0</v>
      </c>
      <c r="BI127" s="854">
        <v>0</v>
      </c>
      <c r="BJ127" s="853">
        <v>0</v>
      </c>
      <c r="BK127" s="854">
        <v>0</v>
      </c>
      <c r="BL127" s="853">
        <v>0</v>
      </c>
      <c r="BM127" s="854">
        <v>0</v>
      </c>
      <c r="BN127" s="853">
        <v>0</v>
      </c>
      <c r="BO127" s="854">
        <v>0</v>
      </c>
      <c r="BP127" s="853">
        <v>0</v>
      </c>
      <c r="BQ127" s="854">
        <v>0</v>
      </c>
      <c r="BR127" s="853">
        <v>0</v>
      </c>
      <c r="BS127" s="854">
        <v>0</v>
      </c>
      <c r="BT127" s="853">
        <v>0</v>
      </c>
      <c r="BU127" s="854">
        <v>0</v>
      </c>
      <c r="BV127" s="853">
        <v>0</v>
      </c>
      <c r="BW127" s="854">
        <v>0</v>
      </c>
      <c r="BX127" s="853">
        <v>0</v>
      </c>
      <c r="BY127" s="854">
        <v>0</v>
      </c>
      <c r="BZ127" s="853">
        <v>0</v>
      </c>
      <c r="CA127" s="854">
        <v>0</v>
      </c>
      <c r="CB127" s="853">
        <v>0</v>
      </c>
      <c r="CC127" s="1025">
        <v>0</v>
      </c>
      <c r="CD127" s="815"/>
      <c r="CE127" s="1009"/>
      <c r="CF127" s="815"/>
      <c r="CG127" s="1010"/>
      <c r="CH127" s="815"/>
      <c r="CI127" s="1024"/>
      <c r="CJ127" s="854"/>
      <c r="CK127" s="853">
        <v>0</v>
      </c>
      <c r="CL127" s="854">
        <v>0</v>
      </c>
      <c r="CM127" s="853">
        <v>0</v>
      </c>
      <c r="CN127" s="854">
        <v>0</v>
      </c>
      <c r="CO127" s="853">
        <v>0</v>
      </c>
      <c r="CP127" s="854">
        <v>0</v>
      </c>
      <c r="CQ127" s="853">
        <v>0</v>
      </c>
      <c r="CR127" s="854">
        <v>0</v>
      </c>
      <c r="CS127" s="853">
        <v>0</v>
      </c>
      <c r="CT127" s="854">
        <v>0</v>
      </c>
      <c r="CU127" s="853">
        <v>0</v>
      </c>
      <c r="CV127" s="854">
        <v>0</v>
      </c>
      <c r="CW127" s="853">
        <v>0</v>
      </c>
      <c r="CX127" s="854">
        <v>0</v>
      </c>
      <c r="CY127" s="853">
        <v>0</v>
      </c>
      <c r="CZ127" s="854">
        <v>0</v>
      </c>
      <c r="DA127" s="853">
        <v>0</v>
      </c>
      <c r="DB127" s="854">
        <v>0</v>
      </c>
      <c r="DC127" s="853">
        <v>0</v>
      </c>
      <c r="DD127" s="854">
        <v>0</v>
      </c>
      <c r="DE127" s="853">
        <v>0</v>
      </c>
      <c r="DF127" s="854">
        <v>0</v>
      </c>
      <c r="DG127" s="853">
        <v>0</v>
      </c>
      <c r="DH127" s="854">
        <v>0</v>
      </c>
      <c r="DI127" s="853">
        <v>0</v>
      </c>
      <c r="DJ127" s="854">
        <v>0</v>
      </c>
      <c r="DK127" s="853">
        <v>0</v>
      </c>
      <c r="DL127" s="854">
        <v>0</v>
      </c>
      <c r="DM127" s="853">
        <v>0</v>
      </c>
      <c r="DN127" s="854">
        <v>0</v>
      </c>
      <c r="DO127" s="853">
        <v>0</v>
      </c>
      <c r="DP127" s="854">
        <v>0</v>
      </c>
      <c r="DQ127" s="853">
        <v>0</v>
      </c>
      <c r="DR127" s="1025">
        <v>0</v>
      </c>
      <c r="DS127" s="815"/>
      <c r="DT127" s="1011"/>
      <c r="DU127" s="815"/>
      <c r="DV127" s="1024"/>
      <c r="DW127" s="854"/>
      <c r="DX127" s="853">
        <v>0</v>
      </c>
      <c r="DY127" s="854">
        <v>0</v>
      </c>
      <c r="DZ127" s="853">
        <v>0</v>
      </c>
      <c r="EA127" s="854">
        <v>0</v>
      </c>
      <c r="EB127" s="853">
        <v>0</v>
      </c>
      <c r="EC127" s="854">
        <v>0</v>
      </c>
      <c r="ED127" s="853">
        <v>0</v>
      </c>
      <c r="EE127" s="854">
        <v>0</v>
      </c>
      <c r="EF127" s="853">
        <v>0</v>
      </c>
      <c r="EG127" s="854">
        <v>0</v>
      </c>
      <c r="EH127" s="853">
        <v>0</v>
      </c>
      <c r="EI127" s="854">
        <v>0</v>
      </c>
      <c r="EJ127" s="853">
        <v>0</v>
      </c>
      <c r="EK127" s="854">
        <v>0</v>
      </c>
      <c r="EL127" s="853">
        <v>0</v>
      </c>
      <c r="EM127" s="854">
        <v>0</v>
      </c>
      <c r="EN127" s="853">
        <v>0</v>
      </c>
      <c r="EO127" s="854">
        <v>0</v>
      </c>
      <c r="EP127" s="853">
        <v>0</v>
      </c>
      <c r="EQ127" s="854">
        <v>0</v>
      </c>
      <c r="ER127" s="853">
        <v>0</v>
      </c>
      <c r="ES127" s="854">
        <v>0</v>
      </c>
      <c r="ET127" s="853">
        <v>0</v>
      </c>
      <c r="EU127" s="854">
        <v>0</v>
      </c>
      <c r="EV127" s="853">
        <v>0</v>
      </c>
      <c r="EW127" s="854">
        <v>0</v>
      </c>
      <c r="EX127" s="853">
        <v>0</v>
      </c>
      <c r="EY127" s="854">
        <v>0</v>
      </c>
      <c r="EZ127" s="853">
        <v>0</v>
      </c>
      <c r="FA127" s="854">
        <v>0</v>
      </c>
      <c r="FB127" s="853">
        <v>0</v>
      </c>
      <c r="FC127" s="854">
        <v>0</v>
      </c>
      <c r="FD127" s="853">
        <v>0</v>
      </c>
      <c r="FE127" s="1025">
        <v>0</v>
      </c>
      <c r="FF127" s="815"/>
      <c r="FG127" s="1012"/>
      <c r="FH127" s="815"/>
      <c r="FI127" s="1013"/>
      <c r="FK127" s="1026" t="b">
        <v>1</v>
      </c>
    </row>
    <row r="128" spans="1:167" outlineLevel="1">
      <c r="A128" s="813" t="str">
        <f t="shared" si="1"/>
        <v>118Energy Reinvestment LDC Innovation Fund Pilot Program</v>
      </c>
      <c r="C128" s="842">
        <v>118</v>
      </c>
      <c r="D128" s="1036" t="s">
        <v>1235</v>
      </c>
      <c r="E128" s="1036">
        <v>2015</v>
      </c>
      <c r="G128" s="1020">
        <v>0</v>
      </c>
      <c r="H128" s="865">
        <v>0</v>
      </c>
      <c r="I128" s="864">
        <v>0</v>
      </c>
      <c r="J128" s="865">
        <v>0</v>
      </c>
      <c r="K128" s="864">
        <v>0</v>
      </c>
      <c r="L128" s="865">
        <v>0</v>
      </c>
      <c r="M128" s="864">
        <v>0</v>
      </c>
      <c r="N128" s="865">
        <v>0</v>
      </c>
      <c r="O128" s="864">
        <v>0</v>
      </c>
      <c r="P128" s="865">
        <v>0</v>
      </c>
      <c r="Q128" s="864">
        <v>0</v>
      </c>
      <c r="R128" s="865">
        <v>0</v>
      </c>
      <c r="S128" s="864">
        <v>0</v>
      </c>
      <c r="T128" s="865">
        <v>0</v>
      </c>
      <c r="U128" s="864">
        <v>0</v>
      </c>
      <c r="V128" s="865">
        <v>0</v>
      </c>
      <c r="W128" s="864">
        <v>0</v>
      </c>
      <c r="X128" s="865">
        <v>0</v>
      </c>
      <c r="Y128" s="864">
        <v>0</v>
      </c>
      <c r="Z128" s="865">
        <v>0</v>
      </c>
      <c r="AA128" s="864">
        <v>0</v>
      </c>
      <c r="AB128" s="865">
        <v>0</v>
      </c>
      <c r="AC128" s="864">
        <v>0</v>
      </c>
      <c r="AD128" s="865">
        <v>0</v>
      </c>
      <c r="AE128" s="864">
        <v>0</v>
      </c>
      <c r="AF128" s="865">
        <v>0</v>
      </c>
      <c r="AG128" s="864">
        <v>0</v>
      </c>
      <c r="AH128" s="865">
        <v>0</v>
      </c>
      <c r="AI128" s="864">
        <v>0</v>
      </c>
      <c r="AJ128" s="865">
        <v>0</v>
      </c>
      <c r="AK128" s="864">
        <v>0</v>
      </c>
      <c r="AL128" s="865">
        <v>0</v>
      </c>
      <c r="AM128" s="864">
        <v>0</v>
      </c>
      <c r="AN128" s="865">
        <v>0</v>
      </c>
      <c r="AO128" s="864">
        <v>0</v>
      </c>
      <c r="AP128" s="1021">
        <v>0</v>
      </c>
      <c r="AQ128" s="815"/>
      <c r="AR128" s="998"/>
      <c r="AS128" s="815"/>
      <c r="AT128" s="1020">
        <v>0</v>
      </c>
      <c r="AU128" s="865">
        <v>0</v>
      </c>
      <c r="AV128" s="864">
        <v>0</v>
      </c>
      <c r="AW128" s="865">
        <v>0</v>
      </c>
      <c r="AX128" s="864">
        <v>0</v>
      </c>
      <c r="AY128" s="865">
        <v>0</v>
      </c>
      <c r="AZ128" s="864">
        <v>0</v>
      </c>
      <c r="BA128" s="865">
        <v>0</v>
      </c>
      <c r="BB128" s="864">
        <v>0</v>
      </c>
      <c r="BC128" s="865">
        <v>0</v>
      </c>
      <c r="BD128" s="864">
        <v>0</v>
      </c>
      <c r="BE128" s="865">
        <v>0</v>
      </c>
      <c r="BF128" s="864">
        <v>0</v>
      </c>
      <c r="BG128" s="865">
        <v>0</v>
      </c>
      <c r="BH128" s="864">
        <v>0</v>
      </c>
      <c r="BI128" s="865">
        <v>0</v>
      </c>
      <c r="BJ128" s="864">
        <v>0</v>
      </c>
      <c r="BK128" s="865">
        <v>0</v>
      </c>
      <c r="BL128" s="864">
        <v>0</v>
      </c>
      <c r="BM128" s="865">
        <v>0</v>
      </c>
      <c r="BN128" s="864">
        <v>0</v>
      </c>
      <c r="BO128" s="865">
        <v>0</v>
      </c>
      <c r="BP128" s="864">
        <v>0</v>
      </c>
      <c r="BQ128" s="865">
        <v>0</v>
      </c>
      <c r="BR128" s="864">
        <v>0</v>
      </c>
      <c r="BS128" s="865">
        <v>0</v>
      </c>
      <c r="BT128" s="864">
        <v>0</v>
      </c>
      <c r="BU128" s="865">
        <v>0</v>
      </c>
      <c r="BV128" s="864">
        <v>0</v>
      </c>
      <c r="BW128" s="865">
        <v>0</v>
      </c>
      <c r="BX128" s="864">
        <v>0</v>
      </c>
      <c r="BY128" s="865">
        <v>0</v>
      </c>
      <c r="BZ128" s="864">
        <v>0</v>
      </c>
      <c r="CA128" s="865">
        <v>0</v>
      </c>
      <c r="CB128" s="864">
        <v>0</v>
      </c>
      <c r="CC128" s="1021">
        <v>0</v>
      </c>
      <c r="CD128" s="815"/>
      <c r="CE128" s="1009"/>
      <c r="CF128" s="815"/>
      <c r="CG128" s="1010"/>
      <c r="CH128" s="815"/>
      <c r="CI128" s="1020"/>
      <c r="CJ128" s="865"/>
      <c r="CK128" s="864">
        <v>0</v>
      </c>
      <c r="CL128" s="865">
        <v>0</v>
      </c>
      <c r="CM128" s="864">
        <v>0</v>
      </c>
      <c r="CN128" s="865">
        <v>0</v>
      </c>
      <c r="CO128" s="864">
        <v>0</v>
      </c>
      <c r="CP128" s="865">
        <v>0</v>
      </c>
      <c r="CQ128" s="864">
        <v>0</v>
      </c>
      <c r="CR128" s="865">
        <v>0</v>
      </c>
      <c r="CS128" s="864">
        <v>0</v>
      </c>
      <c r="CT128" s="865">
        <v>0</v>
      </c>
      <c r="CU128" s="864">
        <v>0</v>
      </c>
      <c r="CV128" s="865">
        <v>0</v>
      </c>
      <c r="CW128" s="864">
        <v>0</v>
      </c>
      <c r="CX128" s="865">
        <v>0</v>
      </c>
      <c r="CY128" s="864">
        <v>0</v>
      </c>
      <c r="CZ128" s="865">
        <v>0</v>
      </c>
      <c r="DA128" s="864">
        <v>0</v>
      </c>
      <c r="DB128" s="865">
        <v>0</v>
      </c>
      <c r="DC128" s="864">
        <v>0</v>
      </c>
      <c r="DD128" s="865">
        <v>0</v>
      </c>
      <c r="DE128" s="864">
        <v>0</v>
      </c>
      <c r="DF128" s="865">
        <v>0</v>
      </c>
      <c r="DG128" s="864">
        <v>0</v>
      </c>
      <c r="DH128" s="865">
        <v>0</v>
      </c>
      <c r="DI128" s="864">
        <v>0</v>
      </c>
      <c r="DJ128" s="865">
        <v>0</v>
      </c>
      <c r="DK128" s="864">
        <v>0</v>
      </c>
      <c r="DL128" s="865">
        <v>0</v>
      </c>
      <c r="DM128" s="864">
        <v>0</v>
      </c>
      <c r="DN128" s="865">
        <v>0</v>
      </c>
      <c r="DO128" s="864">
        <v>0</v>
      </c>
      <c r="DP128" s="865">
        <v>0</v>
      </c>
      <c r="DQ128" s="864">
        <v>0</v>
      </c>
      <c r="DR128" s="1021">
        <v>0</v>
      </c>
      <c r="DS128" s="815"/>
      <c r="DT128" s="1011"/>
      <c r="DU128" s="815"/>
      <c r="DV128" s="1020"/>
      <c r="DW128" s="865"/>
      <c r="DX128" s="864">
        <v>0</v>
      </c>
      <c r="DY128" s="865">
        <v>0</v>
      </c>
      <c r="DZ128" s="864">
        <v>0</v>
      </c>
      <c r="EA128" s="865">
        <v>0</v>
      </c>
      <c r="EB128" s="864">
        <v>0</v>
      </c>
      <c r="EC128" s="865">
        <v>0</v>
      </c>
      <c r="ED128" s="864">
        <v>0</v>
      </c>
      <c r="EE128" s="865">
        <v>0</v>
      </c>
      <c r="EF128" s="864">
        <v>0</v>
      </c>
      <c r="EG128" s="865">
        <v>0</v>
      </c>
      <c r="EH128" s="864">
        <v>0</v>
      </c>
      <c r="EI128" s="865">
        <v>0</v>
      </c>
      <c r="EJ128" s="864">
        <v>0</v>
      </c>
      <c r="EK128" s="865">
        <v>0</v>
      </c>
      <c r="EL128" s="864">
        <v>0</v>
      </c>
      <c r="EM128" s="865">
        <v>0</v>
      </c>
      <c r="EN128" s="864">
        <v>0</v>
      </c>
      <c r="EO128" s="865">
        <v>0</v>
      </c>
      <c r="EP128" s="864">
        <v>0</v>
      </c>
      <c r="EQ128" s="865">
        <v>0</v>
      </c>
      <c r="ER128" s="864">
        <v>0</v>
      </c>
      <c r="ES128" s="865">
        <v>0</v>
      </c>
      <c r="ET128" s="864">
        <v>0</v>
      </c>
      <c r="EU128" s="865">
        <v>0</v>
      </c>
      <c r="EV128" s="864">
        <v>0</v>
      </c>
      <c r="EW128" s="865">
        <v>0</v>
      </c>
      <c r="EX128" s="864">
        <v>0</v>
      </c>
      <c r="EY128" s="865">
        <v>0</v>
      </c>
      <c r="EZ128" s="864">
        <v>0</v>
      </c>
      <c r="FA128" s="865">
        <v>0</v>
      </c>
      <c r="FB128" s="864">
        <v>0</v>
      </c>
      <c r="FC128" s="865">
        <v>0</v>
      </c>
      <c r="FD128" s="864">
        <v>0</v>
      </c>
      <c r="FE128" s="1021">
        <v>0</v>
      </c>
      <c r="FF128" s="815"/>
      <c r="FG128" s="1012"/>
      <c r="FH128" s="815"/>
      <c r="FI128" s="1013"/>
      <c r="FK128" s="1022" t="b">
        <v>1</v>
      </c>
    </row>
    <row r="129" spans="1:167" outlineLevel="1">
      <c r="A129" s="813" t="str">
        <f t="shared" si="1"/>
        <v>119Home Energy Assessment &amp; Retrofit LDC Innovation Fund Pilot Program</v>
      </c>
      <c r="C129" s="849">
        <v>119</v>
      </c>
      <c r="D129" s="1035" t="s">
        <v>1236</v>
      </c>
      <c r="E129" s="1035">
        <v>2015</v>
      </c>
      <c r="G129" s="1024">
        <v>0</v>
      </c>
      <c r="H129" s="854">
        <v>0</v>
      </c>
      <c r="I129" s="853">
        <v>0</v>
      </c>
      <c r="J129" s="854">
        <v>0</v>
      </c>
      <c r="K129" s="853">
        <v>0</v>
      </c>
      <c r="L129" s="854">
        <v>0</v>
      </c>
      <c r="M129" s="853">
        <v>0</v>
      </c>
      <c r="N129" s="854">
        <v>0</v>
      </c>
      <c r="O129" s="853">
        <v>0</v>
      </c>
      <c r="P129" s="854">
        <v>0</v>
      </c>
      <c r="Q129" s="853">
        <v>0</v>
      </c>
      <c r="R129" s="854">
        <v>0</v>
      </c>
      <c r="S129" s="853">
        <v>0</v>
      </c>
      <c r="T129" s="854">
        <v>0</v>
      </c>
      <c r="U129" s="853">
        <v>0</v>
      </c>
      <c r="V129" s="854">
        <v>0</v>
      </c>
      <c r="W129" s="853">
        <v>0</v>
      </c>
      <c r="X129" s="854">
        <v>0</v>
      </c>
      <c r="Y129" s="853">
        <v>0</v>
      </c>
      <c r="Z129" s="854">
        <v>0</v>
      </c>
      <c r="AA129" s="853">
        <v>0</v>
      </c>
      <c r="AB129" s="854">
        <v>0</v>
      </c>
      <c r="AC129" s="853">
        <v>0</v>
      </c>
      <c r="AD129" s="854">
        <v>0</v>
      </c>
      <c r="AE129" s="853">
        <v>0</v>
      </c>
      <c r="AF129" s="854">
        <v>0</v>
      </c>
      <c r="AG129" s="853">
        <v>0</v>
      </c>
      <c r="AH129" s="854">
        <v>0</v>
      </c>
      <c r="AI129" s="853">
        <v>0</v>
      </c>
      <c r="AJ129" s="854">
        <v>0</v>
      </c>
      <c r="AK129" s="853">
        <v>0</v>
      </c>
      <c r="AL129" s="854">
        <v>0</v>
      </c>
      <c r="AM129" s="853">
        <v>0</v>
      </c>
      <c r="AN129" s="854">
        <v>0</v>
      </c>
      <c r="AO129" s="853">
        <v>0</v>
      </c>
      <c r="AP129" s="1025">
        <v>0</v>
      </c>
      <c r="AQ129" s="815"/>
      <c r="AR129" s="998"/>
      <c r="AS129" s="815"/>
      <c r="AT129" s="1024">
        <v>0</v>
      </c>
      <c r="AU129" s="854">
        <v>0</v>
      </c>
      <c r="AV129" s="853">
        <v>0</v>
      </c>
      <c r="AW129" s="854">
        <v>0</v>
      </c>
      <c r="AX129" s="853">
        <v>0</v>
      </c>
      <c r="AY129" s="854">
        <v>0</v>
      </c>
      <c r="AZ129" s="853">
        <v>0</v>
      </c>
      <c r="BA129" s="854">
        <v>0</v>
      </c>
      <c r="BB129" s="853">
        <v>0</v>
      </c>
      <c r="BC129" s="854">
        <v>0</v>
      </c>
      <c r="BD129" s="853">
        <v>0</v>
      </c>
      <c r="BE129" s="854">
        <v>0</v>
      </c>
      <c r="BF129" s="853">
        <v>0</v>
      </c>
      <c r="BG129" s="854">
        <v>0</v>
      </c>
      <c r="BH129" s="853">
        <v>0</v>
      </c>
      <c r="BI129" s="854">
        <v>0</v>
      </c>
      <c r="BJ129" s="853">
        <v>0</v>
      </c>
      <c r="BK129" s="854">
        <v>0</v>
      </c>
      <c r="BL129" s="853">
        <v>0</v>
      </c>
      <c r="BM129" s="854">
        <v>0</v>
      </c>
      <c r="BN129" s="853">
        <v>0</v>
      </c>
      <c r="BO129" s="854">
        <v>0</v>
      </c>
      <c r="BP129" s="853">
        <v>0</v>
      </c>
      <c r="BQ129" s="854">
        <v>0</v>
      </c>
      <c r="BR129" s="853">
        <v>0</v>
      </c>
      <c r="BS129" s="854">
        <v>0</v>
      </c>
      <c r="BT129" s="853">
        <v>0</v>
      </c>
      <c r="BU129" s="854">
        <v>0</v>
      </c>
      <c r="BV129" s="853">
        <v>0</v>
      </c>
      <c r="BW129" s="854">
        <v>0</v>
      </c>
      <c r="BX129" s="853">
        <v>0</v>
      </c>
      <c r="BY129" s="854">
        <v>0</v>
      </c>
      <c r="BZ129" s="853">
        <v>0</v>
      </c>
      <c r="CA129" s="854">
        <v>0</v>
      </c>
      <c r="CB129" s="853">
        <v>0</v>
      </c>
      <c r="CC129" s="1025">
        <v>0</v>
      </c>
      <c r="CD129" s="815"/>
      <c r="CE129" s="1009"/>
      <c r="CF129" s="815"/>
      <c r="CG129" s="1010"/>
      <c r="CH129" s="815"/>
      <c r="CI129" s="1024"/>
      <c r="CJ129" s="854"/>
      <c r="CK129" s="853">
        <v>0</v>
      </c>
      <c r="CL129" s="854">
        <v>0</v>
      </c>
      <c r="CM129" s="853">
        <v>0</v>
      </c>
      <c r="CN129" s="854">
        <v>0</v>
      </c>
      <c r="CO129" s="853">
        <v>0</v>
      </c>
      <c r="CP129" s="854">
        <v>0</v>
      </c>
      <c r="CQ129" s="853">
        <v>0</v>
      </c>
      <c r="CR129" s="854">
        <v>0</v>
      </c>
      <c r="CS129" s="853">
        <v>0</v>
      </c>
      <c r="CT129" s="854">
        <v>0</v>
      </c>
      <c r="CU129" s="853">
        <v>0</v>
      </c>
      <c r="CV129" s="854">
        <v>0</v>
      </c>
      <c r="CW129" s="853">
        <v>0</v>
      </c>
      <c r="CX129" s="854">
        <v>0</v>
      </c>
      <c r="CY129" s="853">
        <v>0</v>
      </c>
      <c r="CZ129" s="854">
        <v>0</v>
      </c>
      <c r="DA129" s="853">
        <v>0</v>
      </c>
      <c r="DB129" s="854">
        <v>0</v>
      </c>
      <c r="DC129" s="853">
        <v>0</v>
      </c>
      <c r="DD129" s="854">
        <v>0</v>
      </c>
      <c r="DE129" s="853">
        <v>0</v>
      </c>
      <c r="DF129" s="854">
        <v>0</v>
      </c>
      <c r="DG129" s="853">
        <v>0</v>
      </c>
      <c r="DH129" s="854">
        <v>0</v>
      </c>
      <c r="DI129" s="853">
        <v>0</v>
      </c>
      <c r="DJ129" s="854">
        <v>0</v>
      </c>
      <c r="DK129" s="853">
        <v>0</v>
      </c>
      <c r="DL129" s="854">
        <v>0</v>
      </c>
      <c r="DM129" s="853">
        <v>0</v>
      </c>
      <c r="DN129" s="854">
        <v>0</v>
      </c>
      <c r="DO129" s="853">
        <v>0</v>
      </c>
      <c r="DP129" s="854">
        <v>0</v>
      </c>
      <c r="DQ129" s="853">
        <v>0</v>
      </c>
      <c r="DR129" s="1025">
        <v>0</v>
      </c>
      <c r="DS129" s="815"/>
      <c r="DT129" s="1011"/>
      <c r="DU129" s="815"/>
      <c r="DV129" s="1024"/>
      <c r="DW129" s="854"/>
      <c r="DX129" s="853">
        <v>0</v>
      </c>
      <c r="DY129" s="854">
        <v>0</v>
      </c>
      <c r="DZ129" s="853">
        <v>0</v>
      </c>
      <c r="EA129" s="854">
        <v>0</v>
      </c>
      <c r="EB129" s="853">
        <v>0</v>
      </c>
      <c r="EC129" s="854">
        <v>0</v>
      </c>
      <c r="ED129" s="853">
        <v>0</v>
      </c>
      <c r="EE129" s="854">
        <v>0</v>
      </c>
      <c r="EF129" s="853">
        <v>0</v>
      </c>
      <c r="EG129" s="854">
        <v>0</v>
      </c>
      <c r="EH129" s="853">
        <v>0</v>
      </c>
      <c r="EI129" s="854">
        <v>0</v>
      </c>
      <c r="EJ129" s="853">
        <v>0</v>
      </c>
      <c r="EK129" s="854">
        <v>0</v>
      </c>
      <c r="EL129" s="853">
        <v>0</v>
      </c>
      <c r="EM129" s="854">
        <v>0</v>
      </c>
      <c r="EN129" s="853">
        <v>0</v>
      </c>
      <c r="EO129" s="854">
        <v>0</v>
      </c>
      <c r="EP129" s="853">
        <v>0</v>
      </c>
      <c r="EQ129" s="854">
        <v>0</v>
      </c>
      <c r="ER129" s="853">
        <v>0</v>
      </c>
      <c r="ES129" s="854">
        <v>0</v>
      </c>
      <c r="ET129" s="853">
        <v>0</v>
      </c>
      <c r="EU129" s="854">
        <v>0</v>
      </c>
      <c r="EV129" s="853">
        <v>0</v>
      </c>
      <c r="EW129" s="854">
        <v>0</v>
      </c>
      <c r="EX129" s="853">
        <v>0</v>
      </c>
      <c r="EY129" s="854">
        <v>0</v>
      </c>
      <c r="EZ129" s="853">
        <v>0</v>
      </c>
      <c r="FA129" s="854">
        <v>0</v>
      </c>
      <c r="FB129" s="853">
        <v>0</v>
      </c>
      <c r="FC129" s="854">
        <v>0</v>
      </c>
      <c r="FD129" s="853">
        <v>0</v>
      </c>
      <c r="FE129" s="1025">
        <v>0</v>
      </c>
      <c r="FF129" s="815"/>
      <c r="FG129" s="1012"/>
      <c r="FH129" s="815"/>
      <c r="FI129" s="1013"/>
      <c r="FK129" s="1026" t="b">
        <v>1</v>
      </c>
    </row>
    <row r="130" spans="1:167" outlineLevel="1">
      <c r="A130" s="813" t="str">
        <f t="shared" si="1"/>
        <v>120Hotel/Motel LDC Innovation Fund Pilot Program</v>
      </c>
      <c r="C130" s="842">
        <v>120</v>
      </c>
      <c r="D130" s="1036" t="s">
        <v>1237</v>
      </c>
      <c r="E130" s="1036">
        <v>2015</v>
      </c>
      <c r="G130" s="1020">
        <v>0</v>
      </c>
      <c r="H130" s="865">
        <v>0</v>
      </c>
      <c r="I130" s="864">
        <v>0</v>
      </c>
      <c r="J130" s="865">
        <v>0</v>
      </c>
      <c r="K130" s="864">
        <v>0</v>
      </c>
      <c r="L130" s="865">
        <v>0</v>
      </c>
      <c r="M130" s="864">
        <v>0</v>
      </c>
      <c r="N130" s="865">
        <v>0</v>
      </c>
      <c r="O130" s="864">
        <v>0</v>
      </c>
      <c r="P130" s="865">
        <v>0</v>
      </c>
      <c r="Q130" s="864">
        <v>0</v>
      </c>
      <c r="R130" s="865">
        <v>0</v>
      </c>
      <c r="S130" s="864">
        <v>0</v>
      </c>
      <c r="T130" s="865">
        <v>0</v>
      </c>
      <c r="U130" s="864">
        <v>0</v>
      </c>
      <c r="V130" s="865">
        <v>0</v>
      </c>
      <c r="W130" s="864">
        <v>0</v>
      </c>
      <c r="X130" s="865">
        <v>0</v>
      </c>
      <c r="Y130" s="864">
        <v>0</v>
      </c>
      <c r="Z130" s="865">
        <v>0</v>
      </c>
      <c r="AA130" s="864">
        <v>0</v>
      </c>
      <c r="AB130" s="865">
        <v>0</v>
      </c>
      <c r="AC130" s="864">
        <v>0</v>
      </c>
      <c r="AD130" s="865">
        <v>0</v>
      </c>
      <c r="AE130" s="864">
        <v>0</v>
      </c>
      <c r="AF130" s="865">
        <v>0</v>
      </c>
      <c r="AG130" s="864">
        <v>0</v>
      </c>
      <c r="AH130" s="865">
        <v>0</v>
      </c>
      <c r="AI130" s="864">
        <v>0</v>
      </c>
      <c r="AJ130" s="865">
        <v>0</v>
      </c>
      <c r="AK130" s="864">
        <v>0</v>
      </c>
      <c r="AL130" s="865">
        <v>0</v>
      </c>
      <c r="AM130" s="864">
        <v>0</v>
      </c>
      <c r="AN130" s="865">
        <v>0</v>
      </c>
      <c r="AO130" s="864">
        <v>0</v>
      </c>
      <c r="AP130" s="1021">
        <v>0</v>
      </c>
      <c r="AQ130" s="815"/>
      <c r="AR130" s="998"/>
      <c r="AS130" s="815"/>
      <c r="AT130" s="1020">
        <v>0</v>
      </c>
      <c r="AU130" s="865">
        <v>0</v>
      </c>
      <c r="AV130" s="864">
        <v>0</v>
      </c>
      <c r="AW130" s="865">
        <v>0</v>
      </c>
      <c r="AX130" s="864">
        <v>0</v>
      </c>
      <c r="AY130" s="865">
        <v>0</v>
      </c>
      <c r="AZ130" s="864">
        <v>0</v>
      </c>
      <c r="BA130" s="865">
        <v>0</v>
      </c>
      <c r="BB130" s="864">
        <v>0</v>
      </c>
      <c r="BC130" s="865">
        <v>0</v>
      </c>
      <c r="BD130" s="864">
        <v>0</v>
      </c>
      <c r="BE130" s="865">
        <v>0</v>
      </c>
      <c r="BF130" s="864">
        <v>0</v>
      </c>
      <c r="BG130" s="865">
        <v>0</v>
      </c>
      <c r="BH130" s="864">
        <v>0</v>
      </c>
      <c r="BI130" s="865">
        <v>0</v>
      </c>
      <c r="BJ130" s="864">
        <v>0</v>
      </c>
      <c r="BK130" s="865">
        <v>0</v>
      </c>
      <c r="BL130" s="864">
        <v>0</v>
      </c>
      <c r="BM130" s="865">
        <v>0</v>
      </c>
      <c r="BN130" s="864">
        <v>0</v>
      </c>
      <c r="BO130" s="865">
        <v>0</v>
      </c>
      <c r="BP130" s="864">
        <v>0</v>
      </c>
      <c r="BQ130" s="865">
        <v>0</v>
      </c>
      <c r="BR130" s="864">
        <v>0</v>
      </c>
      <c r="BS130" s="865">
        <v>0</v>
      </c>
      <c r="BT130" s="864">
        <v>0</v>
      </c>
      <c r="BU130" s="865">
        <v>0</v>
      </c>
      <c r="BV130" s="864">
        <v>0</v>
      </c>
      <c r="BW130" s="865">
        <v>0</v>
      </c>
      <c r="BX130" s="864">
        <v>0</v>
      </c>
      <c r="BY130" s="865">
        <v>0</v>
      </c>
      <c r="BZ130" s="864">
        <v>0</v>
      </c>
      <c r="CA130" s="865">
        <v>0</v>
      </c>
      <c r="CB130" s="864">
        <v>0</v>
      </c>
      <c r="CC130" s="1021">
        <v>0</v>
      </c>
      <c r="CD130" s="815"/>
      <c r="CE130" s="1009"/>
      <c r="CF130" s="815"/>
      <c r="CG130" s="1010"/>
      <c r="CH130" s="815"/>
      <c r="CI130" s="1020"/>
      <c r="CJ130" s="865"/>
      <c r="CK130" s="864">
        <v>0</v>
      </c>
      <c r="CL130" s="865">
        <v>0</v>
      </c>
      <c r="CM130" s="864">
        <v>0</v>
      </c>
      <c r="CN130" s="865">
        <v>0</v>
      </c>
      <c r="CO130" s="864">
        <v>0</v>
      </c>
      <c r="CP130" s="865">
        <v>0</v>
      </c>
      <c r="CQ130" s="864">
        <v>0</v>
      </c>
      <c r="CR130" s="865">
        <v>0</v>
      </c>
      <c r="CS130" s="864">
        <v>0</v>
      </c>
      <c r="CT130" s="865">
        <v>0</v>
      </c>
      <c r="CU130" s="864">
        <v>0</v>
      </c>
      <c r="CV130" s="865">
        <v>0</v>
      </c>
      <c r="CW130" s="864">
        <v>0</v>
      </c>
      <c r="CX130" s="865">
        <v>0</v>
      </c>
      <c r="CY130" s="864">
        <v>0</v>
      </c>
      <c r="CZ130" s="865">
        <v>0</v>
      </c>
      <c r="DA130" s="864">
        <v>0</v>
      </c>
      <c r="DB130" s="865">
        <v>0</v>
      </c>
      <c r="DC130" s="864">
        <v>0</v>
      </c>
      <c r="DD130" s="865">
        <v>0</v>
      </c>
      <c r="DE130" s="864">
        <v>0</v>
      </c>
      <c r="DF130" s="865">
        <v>0</v>
      </c>
      <c r="DG130" s="864">
        <v>0</v>
      </c>
      <c r="DH130" s="865">
        <v>0</v>
      </c>
      <c r="DI130" s="864">
        <v>0</v>
      </c>
      <c r="DJ130" s="865">
        <v>0</v>
      </c>
      <c r="DK130" s="864">
        <v>0</v>
      </c>
      <c r="DL130" s="865">
        <v>0</v>
      </c>
      <c r="DM130" s="864">
        <v>0</v>
      </c>
      <c r="DN130" s="865">
        <v>0</v>
      </c>
      <c r="DO130" s="864">
        <v>0</v>
      </c>
      <c r="DP130" s="865">
        <v>0</v>
      </c>
      <c r="DQ130" s="864">
        <v>0</v>
      </c>
      <c r="DR130" s="1021">
        <v>0</v>
      </c>
      <c r="DS130" s="815"/>
      <c r="DT130" s="1011"/>
      <c r="DU130" s="815"/>
      <c r="DV130" s="1020"/>
      <c r="DW130" s="865"/>
      <c r="DX130" s="864">
        <v>0</v>
      </c>
      <c r="DY130" s="865">
        <v>0</v>
      </c>
      <c r="DZ130" s="864">
        <v>0</v>
      </c>
      <c r="EA130" s="865">
        <v>0</v>
      </c>
      <c r="EB130" s="864">
        <v>0</v>
      </c>
      <c r="EC130" s="865">
        <v>0</v>
      </c>
      <c r="ED130" s="864">
        <v>0</v>
      </c>
      <c r="EE130" s="865">
        <v>0</v>
      </c>
      <c r="EF130" s="864">
        <v>0</v>
      </c>
      <c r="EG130" s="865">
        <v>0</v>
      </c>
      <c r="EH130" s="864">
        <v>0</v>
      </c>
      <c r="EI130" s="865">
        <v>0</v>
      </c>
      <c r="EJ130" s="864">
        <v>0</v>
      </c>
      <c r="EK130" s="865">
        <v>0</v>
      </c>
      <c r="EL130" s="864">
        <v>0</v>
      </c>
      <c r="EM130" s="865">
        <v>0</v>
      </c>
      <c r="EN130" s="864">
        <v>0</v>
      </c>
      <c r="EO130" s="865">
        <v>0</v>
      </c>
      <c r="EP130" s="864">
        <v>0</v>
      </c>
      <c r="EQ130" s="865">
        <v>0</v>
      </c>
      <c r="ER130" s="864">
        <v>0</v>
      </c>
      <c r="ES130" s="865">
        <v>0</v>
      </c>
      <c r="ET130" s="864">
        <v>0</v>
      </c>
      <c r="EU130" s="865">
        <v>0</v>
      </c>
      <c r="EV130" s="864">
        <v>0</v>
      </c>
      <c r="EW130" s="865">
        <v>0</v>
      </c>
      <c r="EX130" s="864">
        <v>0</v>
      </c>
      <c r="EY130" s="865">
        <v>0</v>
      </c>
      <c r="EZ130" s="864">
        <v>0</v>
      </c>
      <c r="FA130" s="865">
        <v>0</v>
      </c>
      <c r="FB130" s="864">
        <v>0</v>
      </c>
      <c r="FC130" s="865">
        <v>0</v>
      </c>
      <c r="FD130" s="864">
        <v>0</v>
      </c>
      <c r="FE130" s="1021">
        <v>0</v>
      </c>
      <c r="FF130" s="815"/>
      <c r="FG130" s="1012"/>
      <c r="FH130" s="815"/>
      <c r="FI130" s="1013"/>
      <c r="FK130" s="1022" t="b">
        <v>1</v>
      </c>
    </row>
    <row r="131" spans="1:167" outlineLevel="1">
      <c r="A131" s="813" t="str">
        <f t="shared" si="1"/>
        <v>121Intelligent Air Technology LDC Innovation Fund Pilot Program</v>
      </c>
      <c r="C131" s="849">
        <v>121</v>
      </c>
      <c r="D131" s="1035" t="s">
        <v>1238</v>
      </c>
      <c r="E131" s="1035">
        <v>2015</v>
      </c>
      <c r="G131" s="1024">
        <v>0</v>
      </c>
      <c r="H131" s="854">
        <v>0</v>
      </c>
      <c r="I131" s="853">
        <v>0</v>
      </c>
      <c r="J131" s="854">
        <v>0</v>
      </c>
      <c r="K131" s="853">
        <v>0</v>
      </c>
      <c r="L131" s="854">
        <v>0</v>
      </c>
      <c r="M131" s="853">
        <v>0</v>
      </c>
      <c r="N131" s="854">
        <v>0</v>
      </c>
      <c r="O131" s="853">
        <v>0</v>
      </c>
      <c r="P131" s="854">
        <v>0</v>
      </c>
      <c r="Q131" s="853">
        <v>0</v>
      </c>
      <c r="R131" s="854">
        <v>0</v>
      </c>
      <c r="S131" s="853">
        <v>0</v>
      </c>
      <c r="T131" s="854">
        <v>0</v>
      </c>
      <c r="U131" s="853">
        <v>0</v>
      </c>
      <c r="V131" s="854">
        <v>0</v>
      </c>
      <c r="W131" s="853">
        <v>0</v>
      </c>
      <c r="X131" s="854">
        <v>0</v>
      </c>
      <c r="Y131" s="853">
        <v>0</v>
      </c>
      <c r="Z131" s="854">
        <v>0</v>
      </c>
      <c r="AA131" s="853">
        <v>0</v>
      </c>
      <c r="AB131" s="854">
        <v>0</v>
      </c>
      <c r="AC131" s="853">
        <v>0</v>
      </c>
      <c r="AD131" s="854">
        <v>0</v>
      </c>
      <c r="AE131" s="853">
        <v>0</v>
      </c>
      <c r="AF131" s="854">
        <v>0</v>
      </c>
      <c r="AG131" s="853">
        <v>0</v>
      </c>
      <c r="AH131" s="854">
        <v>0</v>
      </c>
      <c r="AI131" s="853">
        <v>0</v>
      </c>
      <c r="AJ131" s="854">
        <v>0</v>
      </c>
      <c r="AK131" s="853">
        <v>0</v>
      </c>
      <c r="AL131" s="854">
        <v>0</v>
      </c>
      <c r="AM131" s="853">
        <v>0</v>
      </c>
      <c r="AN131" s="854">
        <v>0</v>
      </c>
      <c r="AO131" s="853">
        <v>0</v>
      </c>
      <c r="AP131" s="1025">
        <v>0</v>
      </c>
      <c r="AQ131" s="815"/>
      <c r="AR131" s="998"/>
      <c r="AS131" s="815"/>
      <c r="AT131" s="1024">
        <v>0</v>
      </c>
      <c r="AU131" s="854">
        <v>0</v>
      </c>
      <c r="AV131" s="853">
        <v>0</v>
      </c>
      <c r="AW131" s="854">
        <v>0</v>
      </c>
      <c r="AX131" s="853">
        <v>0</v>
      </c>
      <c r="AY131" s="854">
        <v>0</v>
      </c>
      <c r="AZ131" s="853">
        <v>0</v>
      </c>
      <c r="BA131" s="854">
        <v>0</v>
      </c>
      <c r="BB131" s="853">
        <v>0</v>
      </c>
      <c r="BC131" s="854">
        <v>0</v>
      </c>
      <c r="BD131" s="853">
        <v>0</v>
      </c>
      <c r="BE131" s="854">
        <v>0</v>
      </c>
      <c r="BF131" s="853">
        <v>0</v>
      </c>
      <c r="BG131" s="854">
        <v>0</v>
      </c>
      <c r="BH131" s="853">
        <v>0</v>
      </c>
      <c r="BI131" s="854">
        <v>0</v>
      </c>
      <c r="BJ131" s="853">
        <v>0</v>
      </c>
      <c r="BK131" s="854">
        <v>0</v>
      </c>
      <c r="BL131" s="853">
        <v>0</v>
      </c>
      <c r="BM131" s="854">
        <v>0</v>
      </c>
      <c r="BN131" s="853">
        <v>0</v>
      </c>
      <c r="BO131" s="854">
        <v>0</v>
      </c>
      <c r="BP131" s="853">
        <v>0</v>
      </c>
      <c r="BQ131" s="854">
        <v>0</v>
      </c>
      <c r="BR131" s="853">
        <v>0</v>
      </c>
      <c r="BS131" s="854">
        <v>0</v>
      </c>
      <c r="BT131" s="853">
        <v>0</v>
      </c>
      <c r="BU131" s="854">
        <v>0</v>
      </c>
      <c r="BV131" s="853">
        <v>0</v>
      </c>
      <c r="BW131" s="854">
        <v>0</v>
      </c>
      <c r="BX131" s="853">
        <v>0</v>
      </c>
      <c r="BY131" s="854">
        <v>0</v>
      </c>
      <c r="BZ131" s="853">
        <v>0</v>
      </c>
      <c r="CA131" s="854">
        <v>0</v>
      </c>
      <c r="CB131" s="853">
        <v>0</v>
      </c>
      <c r="CC131" s="1025">
        <v>0</v>
      </c>
      <c r="CD131" s="815"/>
      <c r="CE131" s="1009"/>
      <c r="CF131" s="815"/>
      <c r="CG131" s="1010"/>
      <c r="CH131" s="815"/>
      <c r="CI131" s="1024"/>
      <c r="CJ131" s="854"/>
      <c r="CK131" s="853">
        <v>0</v>
      </c>
      <c r="CL131" s="854">
        <v>0</v>
      </c>
      <c r="CM131" s="853">
        <v>0</v>
      </c>
      <c r="CN131" s="854">
        <v>0</v>
      </c>
      <c r="CO131" s="853">
        <v>0</v>
      </c>
      <c r="CP131" s="854">
        <v>0</v>
      </c>
      <c r="CQ131" s="853">
        <v>0</v>
      </c>
      <c r="CR131" s="854">
        <v>0</v>
      </c>
      <c r="CS131" s="853">
        <v>0</v>
      </c>
      <c r="CT131" s="854">
        <v>0</v>
      </c>
      <c r="CU131" s="853">
        <v>0</v>
      </c>
      <c r="CV131" s="854">
        <v>0</v>
      </c>
      <c r="CW131" s="853">
        <v>0</v>
      </c>
      <c r="CX131" s="854">
        <v>0</v>
      </c>
      <c r="CY131" s="853">
        <v>0</v>
      </c>
      <c r="CZ131" s="854">
        <v>0</v>
      </c>
      <c r="DA131" s="853">
        <v>0</v>
      </c>
      <c r="DB131" s="854">
        <v>0</v>
      </c>
      <c r="DC131" s="853">
        <v>0</v>
      </c>
      <c r="DD131" s="854">
        <v>0</v>
      </c>
      <c r="DE131" s="853">
        <v>0</v>
      </c>
      <c r="DF131" s="854">
        <v>0</v>
      </c>
      <c r="DG131" s="853">
        <v>0</v>
      </c>
      <c r="DH131" s="854">
        <v>0</v>
      </c>
      <c r="DI131" s="853">
        <v>0</v>
      </c>
      <c r="DJ131" s="854">
        <v>0</v>
      </c>
      <c r="DK131" s="853">
        <v>0</v>
      </c>
      <c r="DL131" s="854">
        <v>0</v>
      </c>
      <c r="DM131" s="853">
        <v>0</v>
      </c>
      <c r="DN131" s="854">
        <v>0</v>
      </c>
      <c r="DO131" s="853">
        <v>0</v>
      </c>
      <c r="DP131" s="854">
        <v>0</v>
      </c>
      <c r="DQ131" s="853">
        <v>0</v>
      </c>
      <c r="DR131" s="1025">
        <v>0</v>
      </c>
      <c r="DS131" s="815"/>
      <c r="DT131" s="1011"/>
      <c r="DU131" s="815"/>
      <c r="DV131" s="1024"/>
      <c r="DW131" s="854"/>
      <c r="DX131" s="853">
        <v>0</v>
      </c>
      <c r="DY131" s="854">
        <v>0</v>
      </c>
      <c r="DZ131" s="853">
        <v>0</v>
      </c>
      <c r="EA131" s="854">
        <v>0</v>
      </c>
      <c r="EB131" s="853">
        <v>0</v>
      </c>
      <c r="EC131" s="854">
        <v>0</v>
      </c>
      <c r="ED131" s="853">
        <v>0</v>
      </c>
      <c r="EE131" s="854">
        <v>0</v>
      </c>
      <c r="EF131" s="853">
        <v>0</v>
      </c>
      <c r="EG131" s="854">
        <v>0</v>
      </c>
      <c r="EH131" s="853">
        <v>0</v>
      </c>
      <c r="EI131" s="854">
        <v>0</v>
      </c>
      <c r="EJ131" s="853">
        <v>0</v>
      </c>
      <c r="EK131" s="854">
        <v>0</v>
      </c>
      <c r="EL131" s="853">
        <v>0</v>
      </c>
      <c r="EM131" s="854">
        <v>0</v>
      </c>
      <c r="EN131" s="853">
        <v>0</v>
      </c>
      <c r="EO131" s="854">
        <v>0</v>
      </c>
      <c r="EP131" s="853">
        <v>0</v>
      </c>
      <c r="EQ131" s="854">
        <v>0</v>
      </c>
      <c r="ER131" s="853">
        <v>0</v>
      </c>
      <c r="ES131" s="854">
        <v>0</v>
      </c>
      <c r="ET131" s="853">
        <v>0</v>
      </c>
      <c r="EU131" s="854">
        <v>0</v>
      </c>
      <c r="EV131" s="853">
        <v>0</v>
      </c>
      <c r="EW131" s="854">
        <v>0</v>
      </c>
      <c r="EX131" s="853">
        <v>0</v>
      </c>
      <c r="EY131" s="854">
        <v>0</v>
      </c>
      <c r="EZ131" s="853">
        <v>0</v>
      </c>
      <c r="FA131" s="854">
        <v>0</v>
      </c>
      <c r="FB131" s="853">
        <v>0</v>
      </c>
      <c r="FC131" s="854">
        <v>0</v>
      </c>
      <c r="FD131" s="853">
        <v>0</v>
      </c>
      <c r="FE131" s="1025">
        <v>0</v>
      </c>
      <c r="FF131" s="815"/>
      <c r="FG131" s="1012"/>
      <c r="FH131" s="815"/>
      <c r="FI131" s="1013"/>
      <c r="FK131" s="1026" t="b">
        <v>1</v>
      </c>
    </row>
    <row r="132" spans="1:167" outlineLevel="1">
      <c r="A132" s="813" t="str">
        <f t="shared" si="1"/>
        <v>122OPsaver LDC Innovation Fund Pilot Program</v>
      </c>
      <c r="C132" s="842">
        <v>122</v>
      </c>
      <c r="D132" s="1036" t="s">
        <v>1239</v>
      </c>
      <c r="E132" s="1036">
        <v>2015</v>
      </c>
      <c r="G132" s="1020">
        <v>0</v>
      </c>
      <c r="H132" s="865">
        <v>0</v>
      </c>
      <c r="I132" s="864">
        <v>0</v>
      </c>
      <c r="J132" s="865">
        <v>0</v>
      </c>
      <c r="K132" s="864">
        <v>0</v>
      </c>
      <c r="L132" s="865">
        <v>0</v>
      </c>
      <c r="M132" s="864">
        <v>0</v>
      </c>
      <c r="N132" s="865">
        <v>0</v>
      </c>
      <c r="O132" s="864">
        <v>0</v>
      </c>
      <c r="P132" s="865">
        <v>0</v>
      </c>
      <c r="Q132" s="864">
        <v>0</v>
      </c>
      <c r="R132" s="865">
        <v>0</v>
      </c>
      <c r="S132" s="864">
        <v>0</v>
      </c>
      <c r="T132" s="865">
        <v>0</v>
      </c>
      <c r="U132" s="864">
        <v>0</v>
      </c>
      <c r="V132" s="865">
        <v>0</v>
      </c>
      <c r="W132" s="864">
        <v>0</v>
      </c>
      <c r="X132" s="865">
        <v>0</v>
      </c>
      <c r="Y132" s="864">
        <v>0</v>
      </c>
      <c r="Z132" s="865">
        <v>0</v>
      </c>
      <c r="AA132" s="864">
        <v>0</v>
      </c>
      <c r="AB132" s="865">
        <v>0</v>
      </c>
      <c r="AC132" s="864">
        <v>0</v>
      </c>
      <c r="AD132" s="865">
        <v>0</v>
      </c>
      <c r="AE132" s="864">
        <v>0</v>
      </c>
      <c r="AF132" s="865">
        <v>0</v>
      </c>
      <c r="AG132" s="864">
        <v>0</v>
      </c>
      <c r="AH132" s="865">
        <v>0</v>
      </c>
      <c r="AI132" s="864">
        <v>0</v>
      </c>
      <c r="AJ132" s="865">
        <v>0</v>
      </c>
      <c r="AK132" s="864">
        <v>0</v>
      </c>
      <c r="AL132" s="865">
        <v>0</v>
      </c>
      <c r="AM132" s="864">
        <v>0</v>
      </c>
      <c r="AN132" s="865">
        <v>0</v>
      </c>
      <c r="AO132" s="864">
        <v>0</v>
      </c>
      <c r="AP132" s="1021">
        <v>0</v>
      </c>
      <c r="AQ132" s="815"/>
      <c r="AR132" s="998"/>
      <c r="AS132" s="815"/>
      <c r="AT132" s="1020">
        <v>0</v>
      </c>
      <c r="AU132" s="865">
        <v>0</v>
      </c>
      <c r="AV132" s="864">
        <v>0</v>
      </c>
      <c r="AW132" s="865">
        <v>0</v>
      </c>
      <c r="AX132" s="864">
        <v>0</v>
      </c>
      <c r="AY132" s="865">
        <v>0</v>
      </c>
      <c r="AZ132" s="864">
        <v>0</v>
      </c>
      <c r="BA132" s="865">
        <v>0</v>
      </c>
      <c r="BB132" s="864">
        <v>0</v>
      </c>
      <c r="BC132" s="865">
        <v>0</v>
      </c>
      <c r="BD132" s="864">
        <v>0</v>
      </c>
      <c r="BE132" s="865">
        <v>0</v>
      </c>
      <c r="BF132" s="864">
        <v>0</v>
      </c>
      <c r="BG132" s="865">
        <v>0</v>
      </c>
      <c r="BH132" s="864">
        <v>0</v>
      </c>
      <c r="BI132" s="865">
        <v>0</v>
      </c>
      <c r="BJ132" s="864">
        <v>0</v>
      </c>
      <c r="BK132" s="865">
        <v>0</v>
      </c>
      <c r="BL132" s="864">
        <v>0</v>
      </c>
      <c r="BM132" s="865">
        <v>0</v>
      </c>
      <c r="BN132" s="864">
        <v>0</v>
      </c>
      <c r="BO132" s="865">
        <v>0</v>
      </c>
      <c r="BP132" s="864">
        <v>0</v>
      </c>
      <c r="BQ132" s="865">
        <v>0</v>
      </c>
      <c r="BR132" s="864">
        <v>0</v>
      </c>
      <c r="BS132" s="865">
        <v>0</v>
      </c>
      <c r="BT132" s="864">
        <v>0</v>
      </c>
      <c r="BU132" s="865">
        <v>0</v>
      </c>
      <c r="BV132" s="864">
        <v>0</v>
      </c>
      <c r="BW132" s="865">
        <v>0</v>
      </c>
      <c r="BX132" s="864">
        <v>0</v>
      </c>
      <c r="BY132" s="865">
        <v>0</v>
      </c>
      <c r="BZ132" s="864">
        <v>0</v>
      </c>
      <c r="CA132" s="865">
        <v>0</v>
      </c>
      <c r="CB132" s="864">
        <v>0</v>
      </c>
      <c r="CC132" s="1021">
        <v>0</v>
      </c>
      <c r="CD132" s="815"/>
      <c r="CE132" s="1009"/>
      <c r="CF132" s="815"/>
      <c r="CG132" s="1010"/>
      <c r="CH132" s="815"/>
      <c r="CI132" s="1020"/>
      <c r="CJ132" s="865"/>
      <c r="CK132" s="864">
        <v>0</v>
      </c>
      <c r="CL132" s="865">
        <v>0</v>
      </c>
      <c r="CM132" s="864">
        <v>0</v>
      </c>
      <c r="CN132" s="865">
        <v>0</v>
      </c>
      <c r="CO132" s="864">
        <v>0</v>
      </c>
      <c r="CP132" s="865">
        <v>0</v>
      </c>
      <c r="CQ132" s="864">
        <v>0</v>
      </c>
      <c r="CR132" s="865">
        <v>0</v>
      </c>
      <c r="CS132" s="864">
        <v>0</v>
      </c>
      <c r="CT132" s="865">
        <v>0</v>
      </c>
      <c r="CU132" s="864">
        <v>0</v>
      </c>
      <c r="CV132" s="865">
        <v>0</v>
      </c>
      <c r="CW132" s="864">
        <v>0</v>
      </c>
      <c r="CX132" s="865">
        <v>0</v>
      </c>
      <c r="CY132" s="864">
        <v>0</v>
      </c>
      <c r="CZ132" s="865">
        <v>0</v>
      </c>
      <c r="DA132" s="864">
        <v>0</v>
      </c>
      <c r="DB132" s="865">
        <v>0</v>
      </c>
      <c r="DC132" s="864">
        <v>0</v>
      </c>
      <c r="DD132" s="865">
        <v>0</v>
      </c>
      <c r="DE132" s="864">
        <v>0</v>
      </c>
      <c r="DF132" s="865">
        <v>0</v>
      </c>
      <c r="DG132" s="864">
        <v>0</v>
      </c>
      <c r="DH132" s="865">
        <v>0</v>
      </c>
      <c r="DI132" s="864">
        <v>0</v>
      </c>
      <c r="DJ132" s="865">
        <v>0</v>
      </c>
      <c r="DK132" s="864">
        <v>0</v>
      </c>
      <c r="DL132" s="865">
        <v>0</v>
      </c>
      <c r="DM132" s="864">
        <v>0</v>
      </c>
      <c r="DN132" s="865">
        <v>0</v>
      </c>
      <c r="DO132" s="864">
        <v>0</v>
      </c>
      <c r="DP132" s="865">
        <v>0</v>
      </c>
      <c r="DQ132" s="864">
        <v>0</v>
      </c>
      <c r="DR132" s="1021">
        <v>0</v>
      </c>
      <c r="DS132" s="815"/>
      <c r="DT132" s="1011"/>
      <c r="DU132" s="815"/>
      <c r="DV132" s="1020"/>
      <c r="DW132" s="865"/>
      <c r="DX132" s="864">
        <v>0</v>
      </c>
      <c r="DY132" s="865">
        <v>0</v>
      </c>
      <c r="DZ132" s="864">
        <v>0</v>
      </c>
      <c r="EA132" s="865">
        <v>0</v>
      </c>
      <c r="EB132" s="864">
        <v>0</v>
      </c>
      <c r="EC132" s="865">
        <v>0</v>
      </c>
      <c r="ED132" s="864">
        <v>0</v>
      </c>
      <c r="EE132" s="865">
        <v>0</v>
      </c>
      <c r="EF132" s="864">
        <v>0</v>
      </c>
      <c r="EG132" s="865">
        <v>0</v>
      </c>
      <c r="EH132" s="864">
        <v>0</v>
      </c>
      <c r="EI132" s="865">
        <v>0</v>
      </c>
      <c r="EJ132" s="864">
        <v>0</v>
      </c>
      <c r="EK132" s="865">
        <v>0</v>
      </c>
      <c r="EL132" s="864">
        <v>0</v>
      </c>
      <c r="EM132" s="865">
        <v>0</v>
      </c>
      <c r="EN132" s="864">
        <v>0</v>
      </c>
      <c r="EO132" s="865">
        <v>0</v>
      </c>
      <c r="EP132" s="864">
        <v>0</v>
      </c>
      <c r="EQ132" s="865">
        <v>0</v>
      </c>
      <c r="ER132" s="864">
        <v>0</v>
      </c>
      <c r="ES132" s="865">
        <v>0</v>
      </c>
      <c r="ET132" s="864">
        <v>0</v>
      </c>
      <c r="EU132" s="865">
        <v>0</v>
      </c>
      <c r="EV132" s="864">
        <v>0</v>
      </c>
      <c r="EW132" s="865">
        <v>0</v>
      </c>
      <c r="EX132" s="864">
        <v>0</v>
      </c>
      <c r="EY132" s="865">
        <v>0</v>
      </c>
      <c r="EZ132" s="864">
        <v>0</v>
      </c>
      <c r="FA132" s="865">
        <v>0</v>
      </c>
      <c r="FB132" s="864">
        <v>0</v>
      </c>
      <c r="FC132" s="865">
        <v>0</v>
      </c>
      <c r="FD132" s="864">
        <v>0</v>
      </c>
      <c r="FE132" s="1021">
        <v>0</v>
      </c>
      <c r="FF132" s="815"/>
      <c r="FG132" s="1012"/>
      <c r="FH132" s="815"/>
      <c r="FI132" s="1013"/>
      <c r="FK132" s="1022" t="b">
        <v>1</v>
      </c>
    </row>
    <row r="133" spans="1:167" outlineLevel="1">
      <c r="A133" s="813" t="str">
        <f t="shared" si="1"/>
        <v>123PUMPsaver LDC Innovation Fund Pilot Program</v>
      </c>
      <c r="C133" s="849">
        <v>123</v>
      </c>
      <c r="D133" s="1035" t="s">
        <v>1240</v>
      </c>
      <c r="E133" s="1035">
        <v>2015</v>
      </c>
      <c r="G133" s="1024">
        <v>0</v>
      </c>
      <c r="H133" s="854">
        <v>0</v>
      </c>
      <c r="I133" s="853">
        <v>0</v>
      </c>
      <c r="J133" s="854">
        <v>0</v>
      </c>
      <c r="K133" s="853">
        <v>0</v>
      </c>
      <c r="L133" s="854">
        <v>0</v>
      </c>
      <c r="M133" s="853">
        <v>0</v>
      </c>
      <c r="N133" s="854">
        <v>0</v>
      </c>
      <c r="O133" s="853">
        <v>0</v>
      </c>
      <c r="P133" s="854">
        <v>0</v>
      </c>
      <c r="Q133" s="853">
        <v>0</v>
      </c>
      <c r="R133" s="854">
        <v>0</v>
      </c>
      <c r="S133" s="853">
        <v>0</v>
      </c>
      <c r="T133" s="854">
        <v>0</v>
      </c>
      <c r="U133" s="853">
        <v>0</v>
      </c>
      <c r="V133" s="854">
        <v>0</v>
      </c>
      <c r="W133" s="853">
        <v>0</v>
      </c>
      <c r="X133" s="854">
        <v>0</v>
      </c>
      <c r="Y133" s="853">
        <v>0</v>
      </c>
      <c r="Z133" s="854">
        <v>0</v>
      </c>
      <c r="AA133" s="853">
        <v>0</v>
      </c>
      <c r="AB133" s="854">
        <v>0</v>
      </c>
      <c r="AC133" s="853">
        <v>0</v>
      </c>
      <c r="AD133" s="854">
        <v>0</v>
      </c>
      <c r="AE133" s="853">
        <v>0</v>
      </c>
      <c r="AF133" s="854">
        <v>0</v>
      </c>
      <c r="AG133" s="853">
        <v>0</v>
      </c>
      <c r="AH133" s="854">
        <v>0</v>
      </c>
      <c r="AI133" s="853">
        <v>0</v>
      </c>
      <c r="AJ133" s="854">
        <v>0</v>
      </c>
      <c r="AK133" s="853">
        <v>0</v>
      </c>
      <c r="AL133" s="854">
        <v>0</v>
      </c>
      <c r="AM133" s="853">
        <v>0</v>
      </c>
      <c r="AN133" s="854">
        <v>0</v>
      </c>
      <c r="AO133" s="853">
        <v>0</v>
      </c>
      <c r="AP133" s="1025">
        <v>0</v>
      </c>
      <c r="AQ133" s="815"/>
      <c r="AR133" s="998"/>
      <c r="AS133" s="815"/>
      <c r="AT133" s="1024">
        <v>0</v>
      </c>
      <c r="AU133" s="854">
        <v>0</v>
      </c>
      <c r="AV133" s="853">
        <v>0</v>
      </c>
      <c r="AW133" s="854">
        <v>0</v>
      </c>
      <c r="AX133" s="853">
        <v>0</v>
      </c>
      <c r="AY133" s="854">
        <v>0</v>
      </c>
      <c r="AZ133" s="853">
        <v>0</v>
      </c>
      <c r="BA133" s="854">
        <v>0</v>
      </c>
      <c r="BB133" s="853">
        <v>0</v>
      </c>
      <c r="BC133" s="854">
        <v>0</v>
      </c>
      <c r="BD133" s="853">
        <v>0</v>
      </c>
      <c r="BE133" s="854">
        <v>0</v>
      </c>
      <c r="BF133" s="853">
        <v>0</v>
      </c>
      <c r="BG133" s="854">
        <v>0</v>
      </c>
      <c r="BH133" s="853">
        <v>0</v>
      </c>
      <c r="BI133" s="854">
        <v>0</v>
      </c>
      <c r="BJ133" s="853">
        <v>0</v>
      </c>
      <c r="BK133" s="854">
        <v>0</v>
      </c>
      <c r="BL133" s="853">
        <v>0</v>
      </c>
      <c r="BM133" s="854">
        <v>0</v>
      </c>
      <c r="BN133" s="853">
        <v>0</v>
      </c>
      <c r="BO133" s="854">
        <v>0</v>
      </c>
      <c r="BP133" s="853">
        <v>0</v>
      </c>
      <c r="BQ133" s="854">
        <v>0</v>
      </c>
      <c r="BR133" s="853">
        <v>0</v>
      </c>
      <c r="BS133" s="854">
        <v>0</v>
      </c>
      <c r="BT133" s="853">
        <v>0</v>
      </c>
      <c r="BU133" s="854">
        <v>0</v>
      </c>
      <c r="BV133" s="853">
        <v>0</v>
      </c>
      <c r="BW133" s="854">
        <v>0</v>
      </c>
      <c r="BX133" s="853">
        <v>0</v>
      </c>
      <c r="BY133" s="854">
        <v>0</v>
      </c>
      <c r="BZ133" s="853">
        <v>0</v>
      </c>
      <c r="CA133" s="854">
        <v>0</v>
      </c>
      <c r="CB133" s="853">
        <v>0</v>
      </c>
      <c r="CC133" s="1025">
        <v>0</v>
      </c>
      <c r="CD133" s="815"/>
      <c r="CE133" s="1009"/>
      <c r="CF133" s="815"/>
      <c r="CG133" s="1010"/>
      <c r="CH133" s="815"/>
      <c r="CI133" s="1024"/>
      <c r="CJ133" s="854"/>
      <c r="CK133" s="853">
        <v>0</v>
      </c>
      <c r="CL133" s="854">
        <v>0</v>
      </c>
      <c r="CM133" s="853">
        <v>0</v>
      </c>
      <c r="CN133" s="854">
        <v>0</v>
      </c>
      <c r="CO133" s="853">
        <v>0</v>
      </c>
      <c r="CP133" s="854">
        <v>0</v>
      </c>
      <c r="CQ133" s="853">
        <v>0</v>
      </c>
      <c r="CR133" s="854">
        <v>0</v>
      </c>
      <c r="CS133" s="853">
        <v>0</v>
      </c>
      <c r="CT133" s="854">
        <v>0</v>
      </c>
      <c r="CU133" s="853">
        <v>0</v>
      </c>
      <c r="CV133" s="854">
        <v>0</v>
      </c>
      <c r="CW133" s="853">
        <v>0</v>
      </c>
      <c r="CX133" s="854">
        <v>0</v>
      </c>
      <c r="CY133" s="853">
        <v>0</v>
      </c>
      <c r="CZ133" s="854">
        <v>0</v>
      </c>
      <c r="DA133" s="853">
        <v>0</v>
      </c>
      <c r="DB133" s="854">
        <v>0</v>
      </c>
      <c r="DC133" s="853">
        <v>0</v>
      </c>
      <c r="DD133" s="854">
        <v>0</v>
      </c>
      <c r="DE133" s="853">
        <v>0</v>
      </c>
      <c r="DF133" s="854">
        <v>0</v>
      </c>
      <c r="DG133" s="853">
        <v>0</v>
      </c>
      <c r="DH133" s="854">
        <v>0</v>
      </c>
      <c r="DI133" s="853">
        <v>0</v>
      </c>
      <c r="DJ133" s="854">
        <v>0</v>
      </c>
      <c r="DK133" s="853">
        <v>0</v>
      </c>
      <c r="DL133" s="854">
        <v>0</v>
      </c>
      <c r="DM133" s="853">
        <v>0</v>
      </c>
      <c r="DN133" s="854">
        <v>0</v>
      </c>
      <c r="DO133" s="853">
        <v>0</v>
      </c>
      <c r="DP133" s="854">
        <v>0</v>
      </c>
      <c r="DQ133" s="853">
        <v>0</v>
      </c>
      <c r="DR133" s="1025">
        <v>0</v>
      </c>
      <c r="DS133" s="815"/>
      <c r="DT133" s="1011"/>
      <c r="DU133" s="815"/>
      <c r="DV133" s="1024"/>
      <c r="DW133" s="854"/>
      <c r="DX133" s="853">
        <v>0</v>
      </c>
      <c r="DY133" s="854">
        <v>0</v>
      </c>
      <c r="DZ133" s="853">
        <v>0</v>
      </c>
      <c r="EA133" s="854">
        <v>0</v>
      </c>
      <c r="EB133" s="853">
        <v>0</v>
      </c>
      <c r="EC133" s="854">
        <v>0</v>
      </c>
      <c r="ED133" s="853">
        <v>0</v>
      </c>
      <c r="EE133" s="854">
        <v>0</v>
      </c>
      <c r="EF133" s="853">
        <v>0</v>
      </c>
      <c r="EG133" s="854">
        <v>0</v>
      </c>
      <c r="EH133" s="853">
        <v>0</v>
      </c>
      <c r="EI133" s="854">
        <v>0</v>
      </c>
      <c r="EJ133" s="853">
        <v>0</v>
      </c>
      <c r="EK133" s="854">
        <v>0</v>
      </c>
      <c r="EL133" s="853">
        <v>0</v>
      </c>
      <c r="EM133" s="854">
        <v>0</v>
      </c>
      <c r="EN133" s="853">
        <v>0</v>
      </c>
      <c r="EO133" s="854">
        <v>0</v>
      </c>
      <c r="EP133" s="853">
        <v>0</v>
      </c>
      <c r="EQ133" s="854">
        <v>0</v>
      </c>
      <c r="ER133" s="853">
        <v>0</v>
      </c>
      <c r="ES133" s="854">
        <v>0</v>
      </c>
      <c r="ET133" s="853">
        <v>0</v>
      </c>
      <c r="EU133" s="854">
        <v>0</v>
      </c>
      <c r="EV133" s="853">
        <v>0</v>
      </c>
      <c r="EW133" s="854">
        <v>0</v>
      </c>
      <c r="EX133" s="853">
        <v>0</v>
      </c>
      <c r="EY133" s="854">
        <v>0</v>
      </c>
      <c r="EZ133" s="853">
        <v>0</v>
      </c>
      <c r="FA133" s="854">
        <v>0</v>
      </c>
      <c r="FB133" s="853">
        <v>0</v>
      </c>
      <c r="FC133" s="854">
        <v>0</v>
      </c>
      <c r="FD133" s="853">
        <v>0</v>
      </c>
      <c r="FE133" s="1025">
        <v>0</v>
      </c>
      <c r="FF133" s="815"/>
      <c r="FG133" s="1012"/>
      <c r="FH133" s="815"/>
      <c r="FI133" s="1013"/>
      <c r="FK133" s="1026" t="b">
        <v>1</v>
      </c>
    </row>
    <row r="134" spans="1:167" outlineLevel="1">
      <c r="A134" s="813" t="str">
        <f t="shared" si="1"/>
        <v>124Residential Direct Install LDC Innovation Fund Pilot Program</v>
      </c>
      <c r="C134" s="842">
        <v>124</v>
      </c>
      <c r="D134" s="1036" t="s">
        <v>1241</v>
      </c>
      <c r="E134" s="1036">
        <v>2015</v>
      </c>
      <c r="G134" s="1020">
        <v>0</v>
      </c>
      <c r="H134" s="865">
        <v>0</v>
      </c>
      <c r="I134" s="864">
        <v>0</v>
      </c>
      <c r="J134" s="865">
        <v>0</v>
      </c>
      <c r="K134" s="864">
        <v>0</v>
      </c>
      <c r="L134" s="865">
        <v>0</v>
      </c>
      <c r="M134" s="864">
        <v>0</v>
      </c>
      <c r="N134" s="865">
        <v>0</v>
      </c>
      <c r="O134" s="864">
        <v>0</v>
      </c>
      <c r="P134" s="865">
        <v>0</v>
      </c>
      <c r="Q134" s="864">
        <v>0</v>
      </c>
      <c r="R134" s="865">
        <v>0</v>
      </c>
      <c r="S134" s="864">
        <v>0</v>
      </c>
      <c r="T134" s="865">
        <v>0</v>
      </c>
      <c r="U134" s="864">
        <v>0</v>
      </c>
      <c r="V134" s="865">
        <v>0</v>
      </c>
      <c r="W134" s="864">
        <v>0</v>
      </c>
      <c r="X134" s="865">
        <v>0</v>
      </c>
      <c r="Y134" s="864">
        <v>0</v>
      </c>
      <c r="Z134" s="865">
        <v>0</v>
      </c>
      <c r="AA134" s="864">
        <v>0</v>
      </c>
      <c r="AB134" s="865">
        <v>0</v>
      </c>
      <c r="AC134" s="864">
        <v>0</v>
      </c>
      <c r="AD134" s="865">
        <v>0</v>
      </c>
      <c r="AE134" s="864">
        <v>0</v>
      </c>
      <c r="AF134" s="865">
        <v>0</v>
      </c>
      <c r="AG134" s="864">
        <v>0</v>
      </c>
      <c r="AH134" s="865">
        <v>0</v>
      </c>
      <c r="AI134" s="864">
        <v>0</v>
      </c>
      <c r="AJ134" s="865">
        <v>0</v>
      </c>
      <c r="AK134" s="864">
        <v>0</v>
      </c>
      <c r="AL134" s="865">
        <v>0</v>
      </c>
      <c r="AM134" s="864">
        <v>0</v>
      </c>
      <c r="AN134" s="865">
        <v>0</v>
      </c>
      <c r="AO134" s="864">
        <v>0</v>
      </c>
      <c r="AP134" s="1021">
        <v>0</v>
      </c>
      <c r="AQ134" s="815"/>
      <c r="AR134" s="998"/>
      <c r="AS134" s="815"/>
      <c r="AT134" s="1020">
        <v>0</v>
      </c>
      <c r="AU134" s="865">
        <v>0</v>
      </c>
      <c r="AV134" s="864">
        <v>0</v>
      </c>
      <c r="AW134" s="865">
        <v>0</v>
      </c>
      <c r="AX134" s="864">
        <v>0</v>
      </c>
      <c r="AY134" s="865">
        <v>0</v>
      </c>
      <c r="AZ134" s="864">
        <v>0</v>
      </c>
      <c r="BA134" s="865">
        <v>0</v>
      </c>
      <c r="BB134" s="864">
        <v>0</v>
      </c>
      <c r="BC134" s="865">
        <v>0</v>
      </c>
      <c r="BD134" s="864">
        <v>0</v>
      </c>
      <c r="BE134" s="865">
        <v>0</v>
      </c>
      <c r="BF134" s="864">
        <v>0</v>
      </c>
      <c r="BG134" s="865">
        <v>0</v>
      </c>
      <c r="BH134" s="864">
        <v>0</v>
      </c>
      <c r="BI134" s="865">
        <v>0</v>
      </c>
      <c r="BJ134" s="864">
        <v>0</v>
      </c>
      <c r="BK134" s="865">
        <v>0</v>
      </c>
      <c r="BL134" s="864">
        <v>0</v>
      </c>
      <c r="BM134" s="865">
        <v>0</v>
      </c>
      <c r="BN134" s="864">
        <v>0</v>
      </c>
      <c r="BO134" s="865">
        <v>0</v>
      </c>
      <c r="BP134" s="864">
        <v>0</v>
      </c>
      <c r="BQ134" s="865">
        <v>0</v>
      </c>
      <c r="BR134" s="864">
        <v>0</v>
      </c>
      <c r="BS134" s="865">
        <v>0</v>
      </c>
      <c r="BT134" s="864">
        <v>0</v>
      </c>
      <c r="BU134" s="865">
        <v>0</v>
      </c>
      <c r="BV134" s="864">
        <v>0</v>
      </c>
      <c r="BW134" s="865">
        <v>0</v>
      </c>
      <c r="BX134" s="864">
        <v>0</v>
      </c>
      <c r="BY134" s="865">
        <v>0</v>
      </c>
      <c r="BZ134" s="864">
        <v>0</v>
      </c>
      <c r="CA134" s="865">
        <v>0</v>
      </c>
      <c r="CB134" s="864">
        <v>0</v>
      </c>
      <c r="CC134" s="1021">
        <v>0</v>
      </c>
      <c r="CD134" s="815"/>
      <c r="CE134" s="1009"/>
      <c r="CF134" s="815"/>
      <c r="CG134" s="1010"/>
      <c r="CH134" s="815"/>
      <c r="CI134" s="1020"/>
      <c r="CJ134" s="865"/>
      <c r="CK134" s="864">
        <v>0</v>
      </c>
      <c r="CL134" s="865">
        <v>0</v>
      </c>
      <c r="CM134" s="864">
        <v>0</v>
      </c>
      <c r="CN134" s="865">
        <v>0</v>
      </c>
      <c r="CO134" s="864">
        <v>0</v>
      </c>
      <c r="CP134" s="865">
        <v>0</v>
      </c>
      <c r="CQ134" s="864">
        <v>0</v>
      </c>
      <c r="CR134" s="865">
        <v>0</v>
      </c>
      <c r="CS134" s="864">
        <v>0</v>
      </c>
      <c r="CT134" s="865">
        <v>0</v>
      </c>
      <c r="CU134" s="864">
        <v>0</v>
      </c>
      <c r="CV134" s="865">
        <v>0</v>
      </c>
      <c r="CW134" s="864">
        <v>0</v>
      </c>
      <c r="CX134" s="865">
        <v>0</v>
      </c>
      <c r="CY134" s="864">
        <v>0</v>
      </c>
      <c r="CZ134" s="865">
        <v>0</v>
      </c>
      <c r="DA134" s="864">
        <v>0</v>
      </c>
      <c r="DB134" s="865">
        <v>0</v>
      </c>
      <c r="DC134" s="864">
        <v>0</v>
      </c>
      <c r="DD134" s="865">
        <v>0</v>
      </c>
      <c r="DE134" s="864">
        <v>0</v>
      </c>
      <c r="DF134" s="865">
        <v>0</v>
      </c>
      <c r="DG134" s="864">
        <v>0</v>
      </c>
      <c r="DH134" s="865">
        <v>0</v>
      </c>
      <c r="DI134" s="864">
        <v>0</v>
      </c>
      <c r="DJ134" s="865">
        <v>0</v>
      </c>
      <c r="DK134" s="864">
        <v>0</v>
      </c>
      <c r="DL134" s="865">
        <v>0</v>
      </c>
      <c r="DM134" s="864">
        <v>0</v>
      </c>
      <c r="DN134" s="865">
        <v>0</v>
      </c>
      <c r="DO134" s="864">
        <v>0</v>
      </c>
      <c r="DP134" s="865">
        <v>0</v>
      </c>
      <c r="DQ134" s="864">
        <v>0</v>
      </c>
      <c r="DR134" s="1021">
        <v>0</v>
      </c>
      <c r="DS134" s="815"/>
      <c r="DT134" s="1011"/>
      <c r="DU134" s="815"/>
      <c r="DV134" s="1020"/>
      <c r="DW134" s="865"/>
      <c r="DX134" s="864">
        <v>0</v>
      </c>
      <c r="DY134" s="865">
        <v>0</v>
      </c>
      <c r="DZ134" s="864">
        <v>0</v>
      </c>
      <c r="EA134" s="865">
        <v>0</v>
      </c>
      <c r="EB134" s="864">
        <v>0</v>
      </c>
      <c r="EC134" s="865">
        <v>0</v>
      </c>
      <c r="ED134" s="864">
        <v>0</v>
      </c>
      <c r="EE134" s="865">
        <v>0</v>
      </c>
      <c r="EF134" s="864">
        <v>0</v>
      </c>
      <c r="EG134" s="865">
        <v>0</v>
      </c>
      <c r="EH134" s="864">
        <v>0</v>
      </c>
      <c r="EI134" s="865">
        <v>0</v>
      </c>
      <c r="EJ134" s="864">
        <v>0</v>
      </c>
      <c r="EK134" s="865">
        <v>0</v>
      </c>
      <c r="EL134" s="864">
        <v>0</v>
      </c>
      <c r="EM134" s="865">
        <v>0</v>
      </c>
      <c r="EN134" s="864">
        <v>0</v>
      </c>
      <c r="EO134" s="865">
        <v>0</v>
      </c>
      <c r="EP134" s="864">
        <v>0</v>
      </c>
      <c r="EQ134" s="865">
        <v>0</v>
      </c>
      <c r="ER134" s="864">
        <v>0</v>
      </c>
      <c r="ES134" s="865">
        <v>0</v>
      </c>
      <c r="ET134" s="864">
        <v>0</v>
      </c>
      <c r="EU134" s="865">
        <v>0</v>
      </c>
      <c r="EV134" s="864">
        <v>0</v>
      </c>
      <c r="EW134" s="865">
        <v>0</v>
      </c>
      <c r="EX134" s="864">
        <v>0</v>
      </c>
      <c r="EY134" s="865">
        <v>0</v>
      </c>
      <c r="EZ134" s="864">
        <v>0</v>
      </c>
      <c r="FA134" s="865">
        <v>0</v>
      </c>
      <c r="FB134" s="864">
        <v>0</v>
      </c>
      <c r="FC134" s="865">
        <v>0</v>
      </c>
      <c r="FD134" s="864">
        <v>0</v>
      </c>
      <c r="FE134" s="1021">
        <v>0</v>
      </c>
      <c r="FF134" s="815"/>
      <c r="FG134" s="1012"/>
      <c r="FH134" s="815"/>
      <c r="FI134" s="1013"/>
      <c r="FK134" s="1022" t="b">
        <v>1</v>
      </c>
    </row>
    <row r="135" spans="1:167" outlineLevel="1">
      <c r="A135" s="813" t="str">
        <f t="shared" si="1"/>
        <v>125Residential Direct Mail LDC Innovation Fund Pilot Program</v>
      </c>
      <c r="C135" s="849">
        <v>125</v>
      </c>
      <c r="D135" s="1035" t="s">
        <v>1242</v>
      </c>
      <c r="E135" s="1035">
        <v>2015</v>
      </c>
      <c r="G135" s="1024">
        <v>0</v>
      </c>
      <c r="H135" s="854">
        <v>0</v>
      </c>
      <c r="I135" s="853">
        <v>0</v>
      </c>
      <c r="J135" s="854">
        <v>0</v>
      </c>
      <c r="K135" s="853">
        <v>0</v>
      </c>
      <c r="L135" s="854">
        <v>0</v>
      </c>
      <c r="M135" s="853">
        <v>0</v>
      </c>
      <c r="N135" s="854">
        <v>0</v>
      </c>
      <c r="O135" s="853">
        <v>0</v>
      </c>
      <c r="P135" s="854">
        <v>0</v>
      </c>
      <c r="Q135" s="853">
        <v>0</v>
      </c>
      <c r="R135" s="854">
        <v>0</v>
      </c>
      <c r="S135" s="853">
        <v>0</v>
      </c>
      <c r="T135" s="854">
        <v>0</v>
      </c>
      <c r="U135" s="853">
        <v>0</v>
      </c>
      <c r="V135" s="854">
        <v>0</v>
      </c>
      <c r="W135" s="853">
        <v>0</v>
      </c>
      <c r="X135" s="854">
        <v>0</v>
      </c>
      <c r="Y135" s="853">
        <v>0</v>
      </c>
      <c r="Z135" s="854">
        <v>0</v>
      </c>
      <c r="AA135" s="853">
        <v>0</v>
      </c>
      <c r="AB135" s="854">
        <v>0</v>
      </c>
      <c r="AC135" s="853">
        <v>0</v>
      </c>
      <c r="AD135" s="854">
        <v>0</v>
      </c>
      <c r="AE135" s="853">
        <v>0</v>
      </c>
      <c r="AF135" s="854">
        <v>0</v>
      </c>
      <c r="AG135" s="853">
        <v>0</v>
      </c>
      <c r="AH135" s="854">
        <v>0</v>
      </c>
      <c r="AI135" s="853">
        <v>0</v>
      </c>
      <c r="AJ135" s="854">
        <v>0</v>
      </c>
      <c r="AK135" s="853">
        <v>0</v>
      </c>
      <c r="AL135" s="854">
        <v>0</v>
      </c>
      <c r="AM135" s="853">
        <v>0</v>
      </c>
      <c r="AN135" s="854">
        <v>0</v>
      </c>
      <c r="AO135" s="853">
        <v>0</v>
      </c>
      <c r="AP135" s="1025">
        <v>0</v>
      </c>
      <c r="AQ135" s="815"/>
      <c r="AR135" s="998"/>
      <c r="AS135" s="815"/>
      <c r="AT135" s="1024">
        <v>0</v>
      </c>
      <c r="AU135" s="854">
        <v>0</v>
      </c>
      <c r="AV135" s="853">
        <v>0</v>
      </c>
      <c r="AW135" s="854">
        <v>0</v>
      </c>
      <c r="AX135" s="853">
        <v>0</v>
      </c>
      <c r="AY135" s="854">
        <v>0</v>
      </c>
      <c r="AZ135" s="853">
        <v>0</v>
      </c>
      <c r="BA135" s="854">
        <v>0</v>
      </c>
      <c r="BB135" s="853">
        <v>0</v>
      </c>
      <c r="BC135" s="854">
        <v>0</v>
      </c>
      <c r="BD135" s="853">
        <v>0</v>
      </c>
      <c r="BE135" s="854">
        <v>0</v>
      </c>
      <c r="BF135" s="853">
        <v>0</v>
      </c>
      <c r="BG135" s="854">
        <v>0</v>
      </c>
      <c r="BH135" s="853">
        <v>0</v>
      </c>
      <c r="BI135" s="854">
        <v>0</v>
      </c>
      <c r="BJ135" s="853">
        <v>0</v>
      </c>
      <c r="BK135" s="854">
        <v>0</v>
      </c>
      <c r="BL135" s="853">
        <v>0</v>
      </c>
      <c r="BM135" s="854">
        <v>0</v>
      </c>
      <c r="BN135" s="853">
        <v>0</v>
      </c>
      <c r="BO135" s="854">
        <v>0</v>
      </c>
      <c r="BP135" s="853">
        <v>0</v>
      </c>
      <c r="BQ135" s="854">
        <v>0</v>
      </c>
      <c r="BR135" s="853">
        <v>0</v>
      </c>
      <c r="BS135" s="854">
        <v>0</v>
      </c>
      <c r="BT135" s="853">
        <v>0</v>
      </c>
      <c r="BU135" s="854">
        <v>0</v>
      </c>
      <c r="BV135" s="853">
        <v>0</v>
      </c>
      <c r="BW135" s="854">
        <v>0</v>
      </c>
      <c r="BX135" s="853">
        <v>0</v>
      </c>
      <c r="BY135" s="854">
        <v>0</v>
      </c>
      <c r="BZ135" s="853">
        <v>0</v>
      </c>
      <c r="CA135" s="854">
        <v>0</v>
      </c>
      <c r="CB135" s="853">
        <v>0</v>
      </c>
      <c r="CC135" s="1025">
        <v>0</v>
      </c>
      <c r="CD135" s="815"/>
      <c r="CE135" s="1009"/>
      <c r="CF135" s="815"/>
      <c r="CG135" s="1010"/>
      <c r="CH135" s="815"/>
      <c r="CI135" s="1024"/>
      <c r="CJ135" s="854"/>
      <c r="CK135" s="853">
        <v>0</v>
      </c>
      <c r="CL135" s="854">
        <v>0</v>
      </c>
      <c r="CM135" s="853">
        <v>0</v>
      </c>
      <c r="CN135" s="854">
        <v>0</v>
      </c>
      <c r="CO135" s="853">
        <v>0</v>
      </c>
      <c r="CP135" s="854">
        <v>0</v>
      </c>
      <c r="CQ135" s="853">
        <v>0</v>
      </c>
      <c r="CR135" s="854">
        <v>0</v>
      </c>
      <c r="CS135" s="853">
        <v>0</v>
      </c>
      <c r="CT135" s="854">
        <v>0</v>
      </c>
      <c r="CU135" s="853">
        <v>0</v>
      </c>
      <c r="CV135" s="854">
        <v>0</v>
      </c>
      <c r="CW135" s="853">
        <v>0</v>
      </c>
      <c r="CX135" s="854">
        <v>0</v>
      </c>
      <c r="CY135" s="853">
        <v>0</v>
      </c>
      <c r="CZ135" s="854">
        <v>0</v>
      </c>
      <c r="DA135" s="853">
        <v>0</v>
      </c>
      <c r="DB135" s="854">
        <v>0</v>
      </c>
      <c r="DC135" s="853">
        <v>0</v>
      </c>
      <c r="DD135" s="854">
        <v>0</v>
      </c>
      <c r="DE135" s="853">
        <v>0</v>
      </c>
      <c r="DF135" s="854">
        <v>0</v>
      </c>
      <c r="DG135" s="853">
        <v>0</v>
      </c>
      <c r="DH135" s="854">
        <v>0</v>
      </c>
      <c r="DI135" s="853">
        <v>0</v>
      </c>
      <c r="DJ135" s="854">
        <v>0</v>
      </c>
      <c r="DK135" s="853">
        <v>0</v>
      </c>
      <c r="DL135" s="854">
        <v>0</v>
      </c>
      <c r="DM135" s="853">
        <v>0</v>
      </c>
      <c r="DN135" s="854">
        <v>0</v>
      </c>
      <c r="DO135" s="853">
        <v>0</v>
      </c>
      <c r="DP135" s="854">
        <v>0</v>
      </c>
      <c r="DQ135" s="853">
        <v>0</v>
      </c>
      <c r="DR135" s="1025">
        <v>0</v>
      </c>
      <c r="DS135" s="815"/>
      <c r="DT135" s="1011"/>
      <c r="DU135" s="815"/>
      <c r="DV135" s="1024"/>
      <c r="DW135" s="854"/>
      <c r="DX135" s="853">
        <v>0</v>
      </c>
      <c r="DY135" s="854">
        <v>0</v>
      </c>
      <c r="DZ135" s="853">
        <v>0</v>
      </c>
      <c r="EA135" s="854">
        <v>0</v>
      </c>
      <c r="EB135" s="853">
        <v>0</v>
      </c>
      <c r="EC135" s="854">
        <v>0</v>
      </c>
      <c r="ED135" s="853">
        <v>0</v>
      </c>
      <c r="EE135" s="854">
        <v>0</v>
      </c>
      <c r="EF135" s="853">
        <v>0</v>
      </c>
      <c r="EG135" s="854">
        <v>0</v>
      </c>
      <c r="EH135" s="853">
        <v>0</v>
      </c>
      <c r="EI135" s="854">
        <v>0</v>
      </c>
      <c r="EJ135" s="853">
        <v>0</v>
      </c>
      <c r="EK135" s="854">
        <v>0</v>
      </c>
      <c r="EL135" s="853">
        <v>0</v>
      </c>
      <c r="EM135" s="854">
        <v>0</v>
      </c>
      <c r="EN135" s="853">
        <v>0</v>
      </c>
      <c r="EO135" s="854">
        <v>0</v>
      </c>
      <c r="EP135" s="853">
        <v>0</v>
      </c>
      <c r="EQ135" s="854">
        <v>0</v>
      </c>
      <c r="ER135" s="853">
        <v>0</v>
      </c>
      <c r="ES135" s="854">
        <v>0</v>
      </c>
      <c r="ET135" s="853">
        <v>0</v>
      </c>
      <c r="EU135" s="854">
        <v>0</v>
      </c>
      <c r="EV135" s="853">
        <v>0</v>
      </c>
      <c r="EW135" s="854">
        <v>0</v>
      </c>
      <c r="EX135" s="853">
        <v>0</v>
      </c>
      <c r="EY135" s="854">
        <v>0</v>
      </c>
      <c r="EZ135" s="853">
        <v>0</v>
      </c>
      <c r="FA135" s="854">
        <v>0</v>
      </c>
      <c r="FB135" s="853">
        <v>0</v>
      </c>
      <c r="FC135" s="854">
        <v>0</v>
      </c>
      <c r="FD135" s="853">
        <v>0</v>
      </c>
      <c r="FE135" s="1025">
        <v>0</v>
      </c>
      <c r="FF135" s="815"/>
      <c r="FG135" s="1012"/>
      <c r="FH135" s="815"/>
      <c r="FI135" s="1013"/>
      <c r="FK135" s="1026" t="b">
        <v>1</v>
      </c>
    </row>
    <row r="136" spans="1:167" outlineLevel="1">
      <c r="A136" s="813" t="str">
        <f t="shared" si="1"/>
        <v>126Residential Ductless Heat Pump LDC Innovation Fund Pilot Program</v>
      </c>
      <c r="C136" s="842">
        <v>126</v>
      </c>
      <c r="D136" s="1036" t="s">
        <v>1243</v>
      </c>
      <c r="E136" s="1036">
        <v>2015</v>
      </c>
      <c r="G136" s="1020">
        <v>0</v>
      </c>
      <c r="H136" s="865">
        <v>0</v>
      </c>
      <c r="I136" s="864">
        <v>0</v>
      </c>
      <c r="J136" s="865">
        <v>0</v>
      </c>
      <c r="K136" s="864">
        <v>0</v>
      </c>
      <c r="L136" s="865">
        <v>0</v>
      </c>
      <c r="M136" s="864">
        <v>0</v>
      </c>
      <c r="N136" s="865">
        <v>0</v>
      </c>
      <c r="O136" s="864">
        <v>0</v>
      </c>
      <c r="P136" s="865">
        <v>0</v>
      </c>
      <c r="Q136" s="864">
        <v>0</v>
      </c>
      <c r="R136" s="865">
        <v>0</v>
      </c>
      <c r="S136" s="864">
        <v>0</v>
      </c>
      <c r="T136" s="865">
        <v>0</v>
      </c>
      <c r="U136" s="864">
        <v>0</v>
      </c>
      <c r="V136" s="865">
        <v>0</v>
      </c>
      <c r="W136" s="864">
        <v>0</v>
      </c>
      <c r="X136" s="865">
        <v>0</v>
      </c>
      <c r="Y136" s="864">
        <v>0</v>
      </c>
      <c r="Z136" s="865">
        <v>0</v>
      </c>
      <c r="AA136" s="864">
        <v>0</v>
      </c>
      <c r="AB136" s="865">
        <v>0</v>
      </c>
      <c r="AC136" s="864">
        <v>0</v>
      </c>
      <c r="AD136" s="865">
        <v>0</v>
      </c>
      <c r="AE136" s="864">
        <v>0</v>
      </c>
      <c r="AF136" s="865">
        <v>0</v>
      </c>
      <c r="AG136" s="864">
        <v>0</v>
      </c>
      <c r="AH136" s="865">
        <v>0</v>
      </c>
      <c r="AI136" s="864">
        <v>0</v>
      </c>
      <c r="AJ136" s="865">
        <v>0</v>
      </c>
      <c r="AK136" s="864">
        <v>0</v>
      </c>
      <c r="AL136" s="865">
        <v>0</v>
      </c>
      <c r="AM136" s="864">
        <v>0</v>
      </c>
      <c r="AN136" s="865">
        <v>0</v>
      </c>
      <c r="AO136" s="864">
        <v>0</v>
      </c>
      <c r="AP136" s="1021">
        <v>0</v>
      </c>
      <c r="AQ136" s="815"/>
      <c r="AR136" s="998"/>
      <c r="AS136" s="815"/>
      <c r="AT136" s="1020">
        <v>0</v>
      </c>
      <c r="AU136" s="865">
        <v>0</v>
      </c>
      <c r="AV136" s="864">
        <v>0</v>
      </c>
      <c r="AW136" s="865">
        <v>0</v>
      </c>
      <c r="AX136" s="864">
        <v>0</v>
      </c>
      <c r="AY136" s="865">
        <v>0</v>
      </c>
      <c r="AZ136" s="864">
        <v>0</v>
      </c>
      <c r="BA136" s="865">
        <v>0</v>
      </c>
      <c r="BB136" s="864">
        <v>0</v>
      </c>
      <c r="BC136" s="865">
        <v>0</v>
      </c>
      <c r="BD136" s="864">
        <v>0</v>
      </c>
      <c r="BE136" s="865">
        <v>0</v>
      </c>
      <c r="BF136" s="864">
        <v>0</v>
      </c>
      <c r="BG136" s="865">
        <v>0</v>
      </c>
      <c r="BH136" s="864">
        <v>0</v>
      </c>
      <c r="BI136" s="865">
        <v>0</v>
      </c>
      <c r="BJ136" s="864">
        <v>0</v>
      </c>
      <c r="BK136" s="865">
        <v>0</v>
      </c>
      <c r="BL136" s="864">
        <v>0</v>
      </c>
      <c r="BM136" s="865">
        <v>0</v>
      </c>
      <c r="BN136" s="864">
        <v>0</v>
      </c>
      <c r="BO136" s="865">
        <v>0</v>
      </c>
      <c r="BP136" s="864">
        <v>0</v>
      </c>
      <c r="BQ136" s="865">
        <v>0</v>
      </c>
      <c r="BR136" s="864">
        <v>0</v>
      </c>
      <c r="BS136" s="865">
        <v>0</v>
      </c>
      <c r="BT136" s="864">
        <v>0</v>
      </c>
      <c r="BU136" s="865">
        <v>0</v>
      </c>
      <c r="BV136" s="864">
        <v>0</v>
      </c>
      <c r="BW136" s="865">
        <v>0</v>
      </c>
      <c r="BX136" s="864">
        <v>0</v>
      </c>
      <c r="BY136" s="865">
        <v>0</v>
      </c>
      <c r="BZ136" s="864">
        <v>0</v>
      </c>
      <c r="CA136" s="865">
        <v>0</v>
      </c>
      <c r="CB136" s="864">
        <v>0</v>
      </c>
      <c r="CC136" s="1021">
        <v>0</v>
      </c>
      <c r="CD136" s="815"/>
      <c r="CE136" s="1009"/>
      <c r="CF136" s="815"/>
      <c r="CG136" s="1010"/>
      <c r="CH136" s="815"/>
      <c r="CI136" s="1020"/>
      <c r="CJ136" s="865"/>
      <c r="CK136" s="864">
        <v>0</v>
      </c>
      <c r="CL136" s="865">
        <v>0</v>
      </c>
      <c r="CM136" s="864">
        <v>0</v>
      </c>
      <c r="CN136" s="865">
        <v>0</v>
      </c>
      <c r="CO136" s="864">
        <v>0</v>
      </c>
      <c r="CP136" s="865">
        <v>0</v>
      </c>
      <c r="CQ136" s="864">
        <v>0</v>
      </c>
      <c r="CR136" s="865">
        <v>0</v>
      </c>
      <c r="CS136" s="864">
        <v>0</v>
      </c>
      <c r="CT136" s="865">
        <v>0</v>
      </c>
      <c r="CU136" s="864">
        <v>0</v>
      </c>
      <c r="CV136" s="865">
        <v>0</v>
      </c>
      <c r="CW136" s="864">
        <v>0</v>
      </c>
      <c r="CX136" s="865">
        <v>0</v>
      </c>
      <c r="CY136" s="864">
        <v>0</v>
      </c>
      <c r="CZ136" s="865">
        <v>0</v>
      </c>
      <c r="DA136" s="864">
        <v>0</v>
      </c>
      <c r="DB136" s="865">
        <v>0</v>
      </c>
      <c r="DC136" s="864">
        <v>0</v>
      </c>
      <c r="DD136" s="865">
        <v>0</v>
      </c>
      <c r="DE136" s="864">
        <v>0</v>
      </c>
      <c r="DF136" s="865">
        <v>0</v>
      </c>
      <c r="DG136" s="864">
        <v>0</v>
      </c>
      <c r="DH136" s="865">
        <v>0</v>
      </c>
      <c r="DI136" s="864">
        <v>0</v>
      </c>
      <c r="DJ136" s="865">
        <v>0</v>
      </c>
      <c r="DK136" s="864">
        <v>0</v>
      </c>
      <c r="DL136" s="865">
        <v>0</v>
      </c>
      <c r="DM136" s="864">
        <v>0</v>
      </c>
      <c r="DN136" s="865">
        <v>0</v>
      </c>
      <c r="DO136" s="864">
        <v>0</v>
      </c>
      <c r="DP136" s="865">
        <v>0</v>
      </c>
      <c r="DQ136" s="864">
        <v>0</v>
      </c>
      <c r="DR136" s="1021">
        <v>0</v>
      </c>
      <c r="DS136" s="815"/>
      <c r="DT136" s="1011"/>
      <c r="DU136" s="815"/>
      <c r="DV136" s="1020"/>
      <c r="DW136" s="865"/>
      <c r="DX136" s="864">
        <v>0</v>
      </c>
      <c r="DY136" s="865">
        <v>0</v>
      </c>
      <c r="DZ136" s="864">
        <v>0</v>
      </c>
      <c r="EA136" s="865">
        <v>0</v>
      </c>
      <c r="EB136" s="864">
        <v>0</v>
      </c>
      <c r="EC136" s="865">
        <v>0</v>
      </c>
      <c r="ED136" s="864">
        <v>0</v>
      </c>
      <c r="EE136" s="865">
        <v>0</v>
      </c>
      <c r="EF136" s="864">
        <v>0</v>
      </c>
      <c r="EG136" s="865">
        <v>0</v>
      </c>
      <c r="EH136" s="864">
        <v>0</v>
      </c>
      <c r="EI136" s="865">
        <v>0</v>
      </c>
      <c r="EJ136" s="864">
        <v>0</v>
      </c>
      <c r="EK136" s="865">
        <v>0</v>
      </c>
      <c r="EL136" s="864">
        <v>0</v>
      </c>
      <c r="EM136" s="865">
        <v>0</v>
      </c>
      <c r="EN136" s="864">
        <v>0</v>
      </c>
      <c r="EO136" s="865">
        <v>0</v>
      </c>
      <c r="EP136" s="864">
        <v>0</v>
      </c>
      <c r="EQ136" s="865">
        <v>0</v>
      </c>
      <c r="ER136" s="864">
        <v>0</v>
      </c>
      <c r="ES136" s="865">
        <v>0</v>
      </c>
      <c r="ET136" s="864">
        <v>0</v>
      </c>
      <c r="EU136" s="865">
        <v>0</v>
      </c>
      <c r="EV136" s="864">
        <v>0</v>
      </c>
      <c r="EW136" s="865">
        <v>0</v>
      </c>
      <c r="EX136" s="864">
        <v>0</v>
      </c>
      <c r="EY136" s="865">
        <v>0</v>
      </c>
      <c r="EZ136" s="864">
        <v>0</v>
      </c>
      <c r="FA136" s="865">
        <v>0</v>
      </c>
      <c r="FB136" s="864">
        <v>0</v>
      </c>
      <c r="FC136" s="865">
        <v>0</v>
      </c>
      <c r="FD136" s="864">
        <v>0</v>
      </c>
      <c r="FE136" s="1021">
        <v>0</v>
      </c>
      <c r="FF136" s="815"/>
      <c r="FG136" s="1012"/>
      <c r="FH136" s="815"/>
      <c r="FI136" s="1013"/>
      <c r="FK136" s="1022" t="b">
        <v>1</v>
      </c>
    </row>
    <row r="137" spans="1:167" outlineLevel="1">
      <c r="A137" s="813" t="str">
        <f t="shared" ref="A137:A200" si="2">C137&amp;D137</f>
        <v>127Retrocomissioning LDC Innovation Fund Pilot Program</v>
      </c>
      <c r="C137" s="849">
        <v>127</v>
      </c>
      <c r="D137" s="1035" t="s">
        <v>1244</v>
      </c>
      <c r="E137" s="1035">
        <v>2015</v>
      </c>
      <c r="G137" s="1024">
        <v>0</v>
      </c>
      <c r="H137" s="854">
        <v>0</v>
      </c>
      <c r="I137" s="853">
        <v>0</v>
      </c>
      <c r="J137" s="854">
        <v>0</v>
      </c>
      <c r="K137" s="853">
        <v>0</v>
      </c>
      <c r="L137" s="854">
        <v>0</v>
      </c>
      <c r="M137" s="853">
        <v>0</v>
      </c>
      <c r="N137" s="854">
        <v>0</v>
      </c>
      <c r="O137" s="853">
        <v>0</v>
      </c>
      <c r="P137" s="854">
        <v>0</v>
      </c>
      <c r="Q137" s="853">
        <v>0</v>
      </c>
      <c r="R137" s="854">
        <v>0</v>
      </c>
      <c r="S137" s="853">
        <v>0</v>
      </c>
      <c r="T137" s="854">
        <v>0</v>
      </c>
      <c r="U137" s="853">
        <v>0</v>
      </c>
      <c r="V137" s="854">
        <v>0</v>
      </c>
      <c r="W137" s="853">
        <v>0</v>
      </c>
      <c r="X137" s="854">
        <v>0</v>
      </c>
      <c r="Y137" s="853">
        <v>0</v>
      </c>
      <c r="Z137" s="854">
        <v>0</v>
      </c>
      <c r="AA137" s="853">
        <v>0</v>
      </c>
      <c r="AB137" s="854">
        <v>0</v>
      </c>
      <c r="AC137" s="853">
        <v>0</v>
      </c>
      <c r="AD137" s="854">
        <v>0</v>
      </c>
      <c r="AE137" s="853">
        <v>0</v>
      </c>
      <c r="AF137" s="854">
        <v>0</v>
      </c>
      <c r="AG137" s="853">
        <v>0</v>
      </c>
      <c r="AH137" s="854">
        <v>0</v>
      </c>
      <c r="AI137" s="853">
        <v>0</v>
      </c>
      <c r="AJ137" s="854">
        <v>0</v>
      </c>
      <c r="AK137" s="853">
        <v>0</v>
      </c>
      <c r="AL137" s="854">
        <v>0</v>
      </c>
      <c r="AM137" s="853">
        <v>0</v>
      </c>
      <c r="AN137" s="854">
        <v>0</v>
      </c>
      <c r="AO137" s="853">
        <v>0</v>
      </c>
      <c r="AP137" s="1025">
        <v>0</v>
      </c>
      <c r="AQ137" s="815"/>
      <c r="AR137" s="998"/>
      <c r="AS137" s="815"/>
      <c r="AT137" s="1024">
        <v>0</v>
      </c>
      <c r="AU137" s="854">
        <v>0</v>
      </c>
      <c r="AV137" s="853">
        <v>0</v>
      </c>
      <c r="AW137" s="854">
        <v>0</v>
      </c>
      <c r="AX137" s="853">
        <v>0</v>
      </c>
      <c r="AY137" s="854">
        <v>0</v>
      </c>
      <c r="AZ137" s="853">
        <v>0</v>
      </c>
      <c r="BA137" s="854">
        <v>0</v>
      </c>
      <c r="BB137" s="853">
        <v>0</v>
      </c>
      <c r="BC137" s="854">
        <v>0</v>
      </c>
      <c r="BD137" s="853">
        <v>0</v>
      </c>
      <c r="BE137" s="854">
        <v>0</v>
      </c>
      <c r="BF137" s="853">
        <v>0</v>
      </c>
      <c r="BG137" s="854">
        <v>0</v>
      </c>
      <c r="BH137" s="853">
        <v>0</v>
      </c>
      <c r="BI137" s="854">
        <v>0</v>
      </c>
      <c r="BJ137" s="853">
        <v>0</v>
      </c>
      <c r="BK137" s="854">
        <v>0</v>
      </c>
      <c r="BL137" s="853">
        <v>0</v>
      </c>
      <c r="BM137" s="854">
        <v>0</v>
      </c>
      <c r="BN137" s="853">
        <v>0</v>
      </c>
      <c r="BO137" s="854">
        <v>0</v>
      </c>
      <c r="BP137" s="853">
        <v>0</v>
      </c>
      <c r="BQ137" s="854">
        <v>0</v>
      </c>
      <c r="BR137" s="853">
        <v>0</v>
      </c>
      <c r="BS137" s="854">
        <v>0</v>
      </c>
      <c r="BT137" s="853">
        <v>0</v>
      </c>
      <c r="BU137" s="854">
        <v>0</v>
      </c>
      <c r="BV137" s="853">
        <v>0</v>
      </c>
      <c r="BW137" s="854">
        <v>0</v>
      </c>
      <c r="BX137" s="853">
        <v>0</v>
      </c>
      <c r="BY137" s="854">
        <v>0</v>
      </c>
      <c r="BZ137" s="853">
        <v>0</v>
      </c>
      <c r="CA137" s="854">
        <v>0</v>
      </c>
      <c r="CB137" s="853">
        <v>0</v>
      </c>
      <c r="CC137" s="1025">
        <v>0</v>
      </c>
      <c r="CD137" s="815"/>
      <c r="CE137" s="1009"/>
      <c r="CF137" s="815"/>
      <c r="CG137" s="1010"/>
      <c r="CH137" s="815"/>
      <c r="CI137" s="1024"/>
      <c r="CJ137" s="854"/>
      <c r="CK137" s="853">
        <v>0</v>
      </c>
      <c r="CL137" s="854">
        <v>0</v>
      </c>
      <c r="CM137" s="853">
        <v>0</v>
      </c>
      <c r="CN137" s="854">
        <v>0</v>
      </c>
      <c r="CO137" s="853">
        <v>0</v>
      </c>
      <c r="CP137" s="854">
        <v>0</v>
      </c>
      <c r="CQ137" s="853">
        <v>0</v>
      </c>
      <c r="CR137" s="854">
        <v>0</v>
      </c>
      <c r="CS137" s="853">
        <v>0</v>
      </c>
      <c r="CT137" s="854">
        <v>0</v>
      </c>
      <c r="CU137" s="853">
        <v>0</v>
      </c>
      <c r="CV137" s="854">
        <v>0</v>
      </c>
      <c r="CW137" s="853">
        <v>0</v>
      </c>
      <c r="CX137" s="854">
        <v>0</v>
      </c>
      <c r="CY137" s="853">
        <v>0</v>
      </c>
      <c r="CZ137" s="854">
        <v>0</v>
      </c>
      <c r="DA137" s="853">
        <v>0</v>
      </c>
      <c r="DB137" s="854">
        <v>0</v>
      </c>
      <c r="DC137" s="853">
        <v>0</v>
      </c>
      <c r="DD137" s="854">
        <v>0</v>
      </c>
      <c r="DE137" s="853">
        <v>0</v>
      </c>
      <c r="DF137" s="854">
        <v>0</v>
      </c>
      <c r="DG137" s="853">
        <v>0</v>
      </c>
      <c r="DH137" s="854">
        <v>0</v>
      </c>
      <c r="DI137" s="853">
        <v>0</v>
      </c>
      <c r="DJ137" s="854">
        <v>0</v>
      </c>
      <c r="DK137" s="853">
        <v>0</v>
      </c>
      <c r="DL137" s="854">
        <v>0</v>
      </c>
      <c r="DM137" s="853">
        <v>0</v>
      </c>
      <c r="DN137" s="854">
        <v>0</v>
      </c>
      <c r="DO137" s="853">
        <v>0</v>
      </c>
      <c r="DP137" s="854">
        <v>0</v>
      </c>
      <c r="DQ137" s="853">
        <v>0</v>
      </c>
      <c r="DR137" s="1025">
        <v>0</v>
      </c>
      <c r="DS137" s="815"/>
      <c r="DT137" s="1011"/>
      <c r="DU137" s="815"/>
      <c r="DV137" s="1024"/>
      <c r="DW137" s="854"/>
      <c r="DX137" s="853">
        <v>0</v>
      </c>
      <c r="DY137" s="854">
        <v>0</v>
      </c>
      <c r="DZ137" s="853">
        <v>0</v>
      </c>
      <c r="EA137" s="854">
        <v>0</v>
      </c>
      <c r="EB137" s="853">
        <v>0</v>
      </c>
      <c r="EC137" s="854">
        <v>0</v>
      </c>
      <c r="ED137" s="853">
        <v>0</v>
      </c>
      <c r="EE137" s="854">
        <v>0</v>
      </c>
      <c r="EF137" s="853">
        <v>0</v>
      </c>
      <c r="EG137" s="854">
        <v>0</v>
      </c>
      <c r="EH137" s="853">
        <v>0</v>
      </c>
      <c r="EI137" s="854">
        <v>0</v>
      </c>
      <c r="EJ137" s="853">
        <v>0</v>
      </c>
      <c r="EK137" s="854">
        <v>0</v>
      </c>
      <c r="EL137" s="853">
        <v>0</v>
      </c>
      <c r="EM137" s="854">
        <v>0</v>
      </c>
      <c r="EN137" s="853">
        <v>0</v>
      </c>
      <c r="EO137" s="854">
        <v>0</v>
      </c>
      <c r="EP137" s="853">
        <v>0</v>
      </c>
      <c r="EQ137" s="854">
        <v>0</v>
      </c>
      <c r="ER137" s="853">
        <v>0</v>
      </c>
      <c r="ES137" s="854">
        <v>0</v>
      </c>
      <c r="ET137" s="853">
        <v>0</v>
      </c>
      <c r="EU137" s="854">
        <v>0</v>
      </c>
      <c r="EV137" s="853">
        <v>0</v>
      </c>
      <c r="EW137" s="854">
        <v>0</v>
      </c>
      <c r="EX137" s="853">
        <v>0</v>
      </c>
      <c r="EY137" s="854">
        <v>0</v>
      </c>
      <c r="EZ137" s="853">
        <v>0</v>
      </c>
      <c r="FA137" s="854">
        <v>0</v>
      </c>
      <c r="FB137" s="853">
        <v>0</v>
      </c>
      <c r="FC137" s="854">
        <v>0</v>
      </c>
      <c r="FD137" s="853">
        <v>0</v>
      </c>
      <c r="FE137" s="1025">
        <v>0</v>
      </c>
      <c r="FF137" s="815"/>
      <c r="FG137" s="1012"/>
      <c r="FH137" s="815"/>
      <c r="FI137" s="1013"/>
      <c r="FK137" s="1026" t="b">
        <v>1</v>
      </c>
    </row>
    <row r="138" spans="1:167" outlineLevel="1">
      <c r="A138" s="813" t="str">
        <f t="shared" si="2"/>
        <v>128RTUsaver LDC Innovation Fund Pilot Program</v>
      </c>
      <c r="C138" s="842">
        <v>128</v>
      </c>
      <c r="D138" s="1036" t="s">
        <v>1245</v>
      </c>
      <c r="E138" s="1036">
        <v>2015</v>
      </c>
      <c r="G138" s="1020">
        <v>0</v>
      </c>
      <c r="H138" s="865">
        <v>0</v>
      </c>
      <c r="I138" s="864">
        <v>0</v>
      </c>
      <c r="J138" s="865">
        <v>0</v>
      </c>
      <c r="K138" s="864">
        <v>0</v>
      </c>
      <c r="L138" s="865">
        <v>0</v>
      </c>
      <c r="M138" s="864">
        <v>0</v>
      </c>
      <c r="N138" s="865">
        <v>0</v>
      </c>
      <c r="O138" s="864">
        <v>0</v>
      </c>
      <c r="P138" s="865">
        <v>0</v>
      </c>
      <c r="Q138" s="864">
        <v>0</v>
      </c>
      <c r="R138" s="865">
        <v>0</v>
      </c>
      <c r="S138" s="864">
        <v>0</v>
      </c>
      <c r="T138" s="865">
        <v>0</v>
      </c>
      <c r="U138" s="864">
        <v>0</v>
      </c>
      <c r="V138" s="865">
        <v>0</v>
      </c>
      <c r="W138" s="864">
        <v>0</v>
      </c>
      <c r="X138" s="865">
        <v>0</v>
      </c>
      <c r="Y138" s="864">
        <v>0</v>
      </c>
      <c r="Z138" s="865">
        <v>0</v>
      </c>
      <c r="AA138" s="864">
        <v>0</v>
      </c>
      <c r="AB138" s="865">
        <v>0</v>
      </c>
      <c r="AC138" s="864">
        <v>0</v>
      </c>
      <c r="AD138" s="865">
        <v>0</v>
      </c>
      <c r="AE138" s="864">
        <v>0</v>
      </c>
      <c r="AF138" s="865">
        <v>0</v>
      </c>
      <c r="AG138" s="864">
        <v>0</v>
      </c>
      <c r="AH138" s="865">
        <v>0</v>
      </c>
      <c r="AI138" s="864">
        <v>0</v>
      </c>
      <c r="AJ138" s="865">
        <v>0</v>
      </c>
      <c r="AK138" s="864">
        <v>0</v>
      </c>
      <c r="AL138" s="865">
        <v>0</v>
      </c>
      <c r="AM138" s="864">
        <v>0</v>
      </c>
      <c r="AN138" s="865">
        <v>0</v>
      </c>
      <c r="AO138" s="864">
        <v>0</v>
      </c>
      <c r="AP138" s="1021">
        <v>0</v>
      </c>
      <c r="AQ138" s="815"/>
      <c r="AR138" s="998"/>
      <c r="AS138" s="815"/>
      <c r="AT138" s="1020">
        <v>0</v>
      </c>
      <c r="AU138" s="865">
        <v>0</v>
      </c>
      <c r="AV138" s="864">
        <v>0</v>
      </c>
      <c r="AW138" s="865">
        <v>0</v>
      </c>
      <c r="AX138" s="864">
        <v>0</v>
      </c>
      <c r="AY138" s="865">
        <v>0</v>
      </c>
      <c r="AZ138" s="864">
        <v>0</v>
      </c>
      <c r="BA138" s="865">
        <v>0</v>
      </c>
      <c r="BB138" s="864">
        <v>0</v>
      </c>
      <c r="BC138" s="865">
        <v>0</v>
      </c>
      <c r="BD138" s="864">
        <v>0</v>
      </c>
      <c r="BE138" s="865">
        <v>0</v>
      </c>
      <c r="BF138" s="864">
        <v>0</v>
      </c>
      <c r="BG138" s="865">
        <v>0</v>
      </c>
      <c r="BH138" s="864">
        <v>0</v>
      </c>
      <c r="BI138" s="865">
        <v>0</v>
      </c>
      <c r="BJ138" s="864">
        <v>0</v>
      </c>
      <c r="BK138" s="865">
        <v>0</v>
      </c>
      <c r="BL138" s="864">
        <v>0</v>
      </c>
      <c r="BM138" s="865">
        <v>0</v>
      </c>
      <c r="BN138" s="864">
        <v>0</v>
      </c>
      <c r="BO138" s="865">
        <v>0</v>
      </c>
      <c r="BP138" s="864">
        <v>0</v>
      </c>
      <c r="BQ138" s="865">
        <v>0</v>
      </c>
      <c r="BR138" s="864">
        <v>0</v>
      </c>
      <c r="BS138" s="865">
        <v>0</v>
      </c>
      <c r="BT138" s="864">
        <v>0</v>
      </c>
      <c r="BU138" s="865">
        <v>0</v>
      </c>
      <c r="BV138" s="864">
        <v>0</v>
      </c>
      <c r="BW138" s="865">
        <v>0</v>
      </c>
      <c r="BX138" s="864">
        <v>0</v>
      </c>
      <c r="BY138" s="865">
        <v>0</v>
      </c>
      <c r="BZ138" s="864">
        <v>0</v>
      </c>
      <c r="CA138" s="865">
        <v>0</v>
      </c>
      <c r="CB138" s="864">
        <v>0</v>
      </c>
      <c r="CC138" s="1021">
        <v>0</v>
      </c>
      <c r="CD138" s="815"/>
      <c r="CE138" s="1009"/>
      <c r="CF138" s="815"/>
      <c r="CG138" s="1010"/>
      <c r="CH138" s="815"/>
      <c r="CI138" s="1020"/>
      <c r="CJ138" s="865"/>
      <c r="CK138" s="864">
        <v>0</v>
      </c>
      <c r="CL138" s="865">
        <v>0</v>
      </c>
      <c r="CM138" s="864">
        <v>0</v>
      </c>
      <c r="CN138" s="865">
        <v>0</v>
      </c>
      <c r="CO138" s="864">
        <v>0</v>
      </c>
      <c r="CP138" s="865">
        <v>0</v>
      </c>
      <c r="CQ138" s="864">
        <v>0</v>
      </c>
      <c r="CR138" s="865">
        <v>0</v>
      </c>
      <c r="CS138" s="864">
        <v>0</v>
      </c>
      <c r="CT138" s="865">
        <v>0</v>
      </c>
      <c r="CU138" s="864">
        <v>0</v>
      </c>
      <c r="CV138" s="865">
        <v>0</v>
      </c>
      <c r="CW138" s="864">
        <v>0</v>
      </c>
      <c r="CX138" s="865">
        <v>0</v>
      </c>
      <c r="CY138" s="864">
        <v>0</v>
      </c>
      <c r="CZ138" s="865">
        <v>0</v>
      </c>
      <c r="DA138" s="864">
        <v>0</v>
      </c>
      <c r="DB138" s="865">
        <v>0</v>
      </c>
      <c r="DC138" s="864">
        <v>0</v>
      </c>
      <c r="DD138" s="865">
        <v>0</v>
      </c>
      <c r="DE138" s="864">
        <v>0</v>
      </c>
      <c r="DF138" s="865">
        <v>0</v>
      </c>
      <c r="DG138" s="864">
        <v>0</v>
      </c>
      <c r="DH138" s="865">
        <v>0</v>
      </c>
      <c r="DI138" s="864">
        <v>0</v>
      </c>
      <c r="DJ138" s="865">
        <v>0</v>
      </c>
      <c r="DK138" s="864">
        <v>0</v>
      </c>
      <c r="DL138" s="865">
        <v>0</v>
      </c>
      <c r="DM138" s="864">
        <v>0</v>
      </c>
      <c r="DN138" s="865">
        <v>0</v>
      </c>
      <c r="DO138" s="864">
        <v>0</v>
      </c>
      <c r="DP138" s="865">
        <v>0</v>
      </c>
      <c r="DQ138" s="864">
        <v>0</v>
      </c>
      <c r="DR138" s="1021">
        <v>0</v>
      </c>
      <c r="DS138" s="815"/>
      <c r="DT138" s="1011"/>
      <c r="DU138" s="815"/>
      <c r="DV138" s="1020"/>
      <c r="DW138" s="865"/>
      <c r="DX138" s="864">
        <v>0</v>
      </c>
      <c r="DY138" s="865">
        <v>0</v>
      </c>
      <c r="DZ138" s="864">
        <v>0</v>
      </c>
      <c r="EA138" s="865">
        <v>0</v>
      </c>
      <c r="EB138" s="864">
        <v>0</v>
      </c>
      <c r="EC138" s="865">
        <v>0</v>
      </c>
      <c r="ED138" s="864">
        <v>0</v>
      </c>
      <c r="EE138" s="865">
        <v>0</v>
      </c>
      <c r="EF138" s="864">
        <v>0</v>
      </c>
      <c r="EG138" s="865">
        <v>0</v>
      </c>
      <c r="EH138" s="864">
        <v>0</v>
      </c>
      <c r="EI138" s="865">
        <v>0</v>
      </c>
      <c r="EJ138" s="864">
        <v>0</v>
      </c>
      <c r="EK138" s="865">
        <v>0</v>
      </c>
      <c r="EL138" s="864">
        <v>0</v>
      </c>
      <c r="EM138" s="865">
        <v>0</v>
      </c>
      <c r="EN138" s="864">
        <v>0</v>
      </c>
      <c r="EO138" s="865">
        <v>0</v>
      </c>
      <c r="EP138" s="864">
        <v>0</v>
      </c>
      <c r="EQ138" s="865">
        <v>0</v>
      </c>
      <c r="ER138" s="864">
        <v>0</v>
      </c>
      <c r="ES138" s="865">
        <v>0</v>
      </c>
      <c r="ET138" s="864">
        <v>0</v>
      </c>
      <c r="EU138" s="865">
        <v>0</v>
      </c>
      <c r="EV138" s="864">
        <v>0</v>
      </c>
      <c r="EW138" s="865">
        <v>0</v>
      </c>
      <c r="EX138" s="864">
        <v>0</v>
      </c>
      <c r="EY138" s="865">
        <v>0</v>
      </c>
      <c r="EZ138" s="864">
        <v>0</v>
      </c>
      <c r="FA138" s="865">
        <v>0</v>
      </c>
      <c r="FB138" s="864">
        <v>0</v>
      </c>
      <c r="FC138" s="865">
        <v>0</v>
      </c>
      <c r="FD138" s="864">
        <v>0</v>
      </c>
      <c r="FE138" s="1021">
        <v>0</v>
      </c>
      <c r="FF138" s="815"/>
      <c r="FG138" s="1012"/>
      <c r="FH138" s="815"/>
      <c r="FI138" s="1013"/>
      <c r="FK138" s="1022" t="b">
        <v>1</v>
      </c>
    </row>
    <row r="139" spans="1:167" outlineLevel="1">
      <c r="A139" s="813" t="str">
        <f t="shared" si="2"/>
        <v>129Small &amp; Medium Business Energy Management System LDC Innovation Fund Pilot Program</v>
      </c>
      <c r="C139" s="849">
        <v>129</v>
      </c>
      <c r="D139" s="1023" t="s">
        <v>1246</v>
      </c>
      <c r="E139" s="1023">
        <v>2015</v>
      </c>
      <c r="G139" s="1024">
        <v>0</v>
      </c>
      <c r="H139" s="854">
        <v>0</v>
      </c>
      <c r="I139" s="853">
        <v>0</v>
      </c>
      <c r="J139" s="854">
        <v>0</v>
      </c>
      <c r="K139" s="853">
        <v>0</v>
      </c>
      <c r="L139" s="854">
        <v>0</v>
      </c>
      <c r="M139" s="853">
        <v>0</v>
      </c>
      <c r="N139" s="854">
        <v>0</v>
      </c>
      <c r="O139" s="853">
        <v>0</v>
      </c>
      <c r="P139" s="854">
        <v>0</v>
      </c>
      <c r="Q139" s="853">
        <v>0</v>
      </c>
      <c r="R139" s="854">
        <v>0</v>
      </c>
      <c r="S139" s="853">
        <v>0</v>
      </c>
      <c r="T139" s="854">
        <v>0</v>
      </c>
      <c r="U139" s="853">
        <v>0</v>
      </c>
      <c r="V139" s="854">
        <v>0</v>
      </c>
      <c r="W139" s="853">
        <v>0</v>
      </c>
      <c r="X139" s="854">
        <v>0</v>
      </c>
      <c r="Y139" s="853">
        <v>0</v>
      </c>
      <c r="Z139" s="854">
        <v>0</v>
      </c>
      <c r="AA139" s="853">
        <v>0</v>
      </c>
      <c r="AB139" s="854">
        <v>0</v>
      </c>
      <c r="AC139" s="853">
        <v>0</v>
      </c>
      <c r="AD139" s="854">
        <v>0</v>
      </c>
      <c r="AE139" s="853">
        <v>0</v>
      </c>
      <c r="AF139" s="854">
        <v>0</v>
      </c>
      <c r="AG139" s="853">
        <v>0</v>
      </c>
      <c r="AH139" s="854">
        <v>0</v>
      </c>
      <c r="AI139" s="853">
        <v>0</v>
      </c>
      <c r="AJ139" s="854">
        <v>0</v>
      </c>
      <c r="AK139" s="853">
        <v>0</v>
      </c>
      <c r="AL139" s="854">
        <v>0</v>
      </c>
      <c r="AM139" s="853">
        <v>0</v>
      </c>
      <c r="AN139" s="854">
        <v>0</v>
      </c>
      <c r="AO139" s="853">
        <v>0</v>
      </c>
      <c r="AP139" s="1025">
        <v>0</v>
      </c>
      <c r="AQ139" s="815"/>
      <c r="AR139" s="998"/>
      <c r="AS139" s="815"/>
      <c r="AT139" s="1024">
        <v>0</v>
      </c>
      <c r="AU139" s="854">
        <v>0</v>
      </c>
      <c r="AV139" s="853">
        <v>0</v>
      </c>
      <c r="AW139" s="854">
        <v>0</v>
      </c>
      <c r="AX139" s="853">
        <v>0</v>
      </c>
      <c r="AY139" s="854">
        <v>0</v>
      </c>
      <c r="AZ139" s="853">
        <v>0</v>
      </c>
      <c r="BA139" s="854">
        <v>0</v>
      </c>
      <c r="BB139" s="853">
        <v>0</v>
      </c>
      <c r="BC139" s="854">
        <v>0</v>
      </c>
      <c r="BD139" s="853">
        <v>0</v>
      </c>
      <c r="BE139" s="854">
        <v>0</v>
      </c>
      <c r="BF139" s="853">
        <v>0</v>
      </c>
      <c r="BG139" s="854">
        <v>0</v>
      </c>
      <c r="BH139" s="853">
        <v>0</v>
      </c>
      <c r="BI139" s="854">
        <v>0</v>
      </c>
      <c r="BJ139" s="853">
        <v>0</v>
      </c>
      <c r="BK139" s="854">
        <v>0</v>
      </c>
      <c r="BL139" s="853">
        <v>0</v>
      </c>
      <c r="BM139" s="854">
        <v>0</v>
      </c>
      <c r="BN139" s="853">
        <v>0</v>
      </c>
      <c r="BO139" s="854">
        <v>0</v>
      </c>
      <c r="BP139" s="853">
        <v>0</v>
      </c>
      <c r="BQ139" s="854">
        <v>0</v>
      </c>
      <c r="BR139" s="853">
        <v>0</v>
      </c>
      <c r="BS139" s="854">
        <v>0</v>
      </c>
      <c r="BT139" s="853">
        <v>0</v>
      </c>
      <c r="BU139" s="854">
        <v>0</v>
      </c>
      <c r="BV139" s="853">
        <v>0</v>
      </c>
      <c r="BW139" s="854">
        <v>0</v>
      </c>
      <c r="BX139" s="853">
        <v>0</v>
      </c>
      <c r="BY139" s="854">
        <v>0</v>
      </c>
      <c r="BZ139" s="853">
        <v>0</v>
      </c>
      <c r="CA139" s="854">
        <v>0</v>
      </c>
      <c r="CB139" s="853">
        <v>0</v>
      </c>
      <c r="CC139" s="1025">
        <v>0</v>
      </c>
      <c r="CD139" s="815"/>
      <c r="CE139" s="1009"/>
      <c r="CF139" s="815"/>
      <c r="CG139" s="1010"/>
      <c r="CH139" s="815"/>
      <c r="CI139" s="1024"/>
      <c r="CJ139" s="854"/>
      <c r="CK139" s="853">
        <v>0</v>
      </c>
      <c r="CL139" s="854">
        <v>0</v>
      </c>
      <c r="CM139" s="853">
        <v>0</v>
      </c>
      <c r="CN139" s="854">
        <v>0</v>
      </c>
      <c r="CO139" s="853">
        <v>0</v>
      </c>
      <c r="CP139" s="854">
        <v>0</v>
      </c>
      <c r="CQ139" s="853">
        <v>0</v>
      </c>
      <c r="CR139" s="854">
        <v>0</v>
      </c>
      <c r="CS139" s="853">
        <v>0</v>
      </c>
      <c r="CT139" s="854">
        <v>0</v>
      </c>
      <c r="CU139" s="853">
        <v>0</v>
      </c>
      <c r="CV139" s="854">
        <v>0</v>
      </c>
      <c r="CW139" s="853">
        <v>0</v>
      </c>
      <c r="CX139" s="854">
        <v>0</v>
      </c>
      <c r="CY139" s="853">
        <v>0</v>
      </c>
      <c r="CZ139" s="854">
        <v>0</v>
      </c>
      <c r="DA139" s="853">
        <v>0</v>
      </c>
      <c r="DB139" s="854">
        <v>0</v>
      </c>
      <c r="DC139" s="853">
        <v>0</v>
      </c>
      <c r="DD139" s="854">
        <v>0</v>
      </c>
      <c r="DE139" s="853">
        <v>0</v>
      </c>
      <c r="DF139" s="854">
        <v>0</v>
      </c>
      <c r="DG139" s="853">
        <v>0</v>
      </c>
      <c r="DH139" s="854">
        <v>0</v>
      </c>
      <c r="DI139" s="853">
        <v>0</v>
      </c>
      <c r="DJ139" s="854">
        <v>0</v>
      </c>
      <c r="DK139" s="853">
        <v>0</v>
      </c>
      <c r="DL139" s="854">
        <v>0</v>
      </c>
      <c r="DM139" s="853">
        <v>0</v>
      </c>
      <c r="DN139" s="854">
        <v>0</v>
      </c>
      <c r="DO139" s="853">
        <v>0</v>
      </c>
      <c r="DP139" s="854">
        <v>0</v>
      </c>
      <c r="DQ139" s="853">
        <v>0</v>
      </c>
      <c r="DR139" s="1025">
        <v>0</v>
      </c>
      <c r="DS139" s="815"/>
      <c r="DT139" s="1011"/>
      <c r="DU139" s="815"/>
      <c r="DV139" s="1024"/>
      <c r="DW139" s="854"/>
      <c r="DX139" s="853">
        <v>0</v>
      </c>
      <c r="DY139" s="854">
        <v>0</v>
      </c>
      <c r="DZ139" s="853">
        <v>0</v>
      </c>
      <c r="EA139" s="854">
        <v>0</v>
      </c>
      <c r="EB139" s="853">
        <v>0</v>
      </c>
      <c r="EC139" s="854">
        <v>0</v>
      </c>
      <c r="ED139" s="853">
        <v>0</v>
      </c>
      <c r="EE139" s="854">
        <v>0</v>
      </c>
      <c r="EF139" s="853">
        <v>0</v>
      </c>
      <c r="EG139" s="854">
        <v>0</v>
      </c>
      <c r="EH139" s="853">
        <v>0</v>
      </c>
      <c r="EI139" s="854">
        <v>0</v>
      </c>
      <c r="EJ139" s="853">
        <v>0</v>
      </c>
      <c r="EK139" s="854">
        <v>0</v>
      </c>
      <c r="EL139" s="853">
        <v>0</v>
      </c>
      <c r="EM139" s="854">
        <v>0</v>
      </c>
      <c r="EN139" s="853">
        <v>0</v>
      </c>
      <c r="EO139" s="854">
        <v>0</v>
      </c>
      <c r="EP139" s="853">
        <v>0</v>
      </c>
      <c r="EQ139" s="854">
        <v>0</v>
      </c>
      <c r="ER139" s="853">
        <v>0</v>
      </c>
      <c r="ES139" s="854">
        <v>0</v>
      </c>
      <c r="ET139" s="853">
        <v>0</v>
      </c>
      <c r="EU139" s="854">
        <v>0</v>
      </c>
      <c r="EV139" s="853">
        <v>0</v>
      </c>
      <c r="EW139" s="854">
        <v>0</v>
      </c>
      <c r="EX139" s="853">
        <v>0</v>
      </c>
      <c r="EY139" s="854">
        <v>0</v>
      </c>
      <c r="EZ139" s="853">
        <v>0</v>
      </c>
      <c r="FA139" s="854">
        <v>0</v>
      </c>
      <c r="FB139" s="853">
        <v>0</v>
      </c>
      <c r="FC139" s="854">
        <v>0</v>
      </c>
      <c r="FD139" s="853">
        <v>0</v>
      </c>
      <c r="FE139" s="1025">
        <v>0</v>
      </c>
      <c r="FF139" s="815"/>
      <c r="FG139" s="1012"/>
      <c r="FH139" s="815"/>
      <c r="FI139" s="1013"/>
      <c r="FK139" s="1026" t="b">
        <v>1</v>
      </c>
    </row>
    <row r="140" spans="1:167" outlineLevel="1">
      <c r="A140" s="813" t="str">
        <f t="shared" si="2"/>
        <v>130Solar Powered Attic Ventilation LDC Innovation Fund Pilot Program</v>
      </c>
      <c r="C140" s="842">
        <v>130</v>
      </c>
      <c r="D140" s="1019" t="s">
        <v>1247</v>
      </c>
      <c r="E140" s="1019">
        <v>2015</v>
      </c>
      <c r="G140" s="1020">
        <v>0</v>
      </c>
      <c r="H140" s="865">
        <v>0</v>
      </c>
      <c r="I140" s="864">
        <v>0</v>
      </c>
      <c r="J140" s="865">
        <v>0</v>
      </c>
      <c r="K140" s="864">
        <v>0</v>
      </c>
      <c r="L140" s="865">
        <v>0</v>
      </c>
      <c r="M140" s="864">
        <v>0</v>
      </c>
      <c r="N140" s="865">
        <v>0</v>
      </c>
      <c r="O140" s="864">
        <v>0</v>
      </c>
      <c r="P140" s="865">
        <v>0</v>
      </c>
      <c r="Q140" s="864">
        <v>0</v>
      </c>
      <c r="R140" s="865">
        <v>0</v>
      </c>
      <c r="S140" s="864">
        <v>0</v>
      </c>
      <c r="T140" s="865">
        <v>0</v>
      </c>
      <c r="U140" s="864">
        <v>0</v>
      </c>
      <c r="V140" s="865">
        <v>0</v>
      </c>
      <c r="W140" s="864">
        <v>0</v>
      </c>
      <c r="X140" s="865">
        <v>0</v>
      </c>
      <c r="Y140" s="864">
        <v>0</v>
      </c>
      <c r="Z140" s="865">
        <v>0</v>
      </c>
      <c r="AA140" s="864">
        <v>0</v>
      </c>
      <c r="AB140" s="865">
        <v>0</v>
      </c>
      <c r="AC140" s="864">
        <v>0</v>
      </c>
      <c r="AD140" s="865">
        <v>0</v>
      </c>
      <c r="AE140" s="864">
        <v>0</v>
      </c>
      <c r="AF140" s="865">
        <v>0</v>
      </c>
      <c r="AG140" s="864">
        <v>0</v>
      </c>
      <c r="AH140" s="865">
        <v>0</v>
      </c>
      <c r="AI140" s="864">
        <v>0</v>
      </c>
      <c r="AJ140" s="865">
        <v>0</v>
      </c>
      <c r="AK140" s="864">
        <v>0</v>
      </c>
      <c r="AL140" s="865">
        <v>0</v>
      </c>
      <c r="AM140" s="864">
        <v>0</v>
      </c>
      <c r="AN140" s="865">
        <v>0</v>
      </c>
      <c r="AO140" s="864">
        <v>0</v>
      </c>
      <c r="AP140" s="1021">
        <v>0</v>
      </c>
      <c r="AQ140" s="815"/>
      <c r="AR140" s="998"/>
      <c r="AS140" s="815"/>
      <c r="AT140" s="1020">
        <v>0</v>
      </c>
      <c r="AU140" s="865">
        <v>0</v>
      </c>
      <c r="AV140" s="864">
        <v>0</v>
      </c>
      <c r="AW140" s="865">
        <v>0</v>
      </c>
      <c r="AX140" s="864">
        <v>0</v>
      </c>
      <c r="AY140" s="865">
        <v>0</v>
      </c>
      <c r="AZ140" s="864">
        <v>0</v>
      </c>
      <c r="BA140" s="865">
        <v>0</v>
      </c>
      <c r="BB140" s="864">
        <v>0</v>
      </c>
      <c r="BC140" s="865">
        <v>0</v>
      </c>
      <c r="BD140" s="864">
        <v>0</v>
      </c>
      <c r="BE140" s="865">
        <v>0</v>
      </c>
      <c r="BF140" s="864">
        <v>0</v>
      </c>
      <c r="BG140" s="865">
        <v>0</v>
      </c>
      <c r="BH140" s="864">
        <v>0</v>
      </c>
      <c r="BI140" s="865">
        <v>0</v>
      </c>
      <c r="BJ140" s="864">
        <v>0</v>
      </c>
      <c r="BK140" s="865">
        <v>0</v>
      </c>
      <c r="BL140" s="864">
        <v>0</v>
      </c>
      <c r="BM140" s="865">
        <v>0</v>
      </c>
      <c r="BN140" s="864">
        <v>0</v>
      </c>
      <c r="BO140" s="865">
        <v>0</v>
      </c>
      <c r="BP140" s="864">
        <v>0</v>
      </c>
      <c r="BQ140" s="865">
        <v>0</v>
      </c>
      <c r="BR140" s="864">
        <v>0</v>
      </c>
      <c r="BS140" s="865">
        <v>0</v>
      </c>
      <c r="BT140" s="864">
        <v>0</v>
      </c>
      <c r="BU140" s="865">
        <v>0</v>
      </c>
      <c r="BV140" s="864">
        <v>0</v>
      </c>
      <c r="BW140" s="865">
        <v>0</v>
      </c>
      <c r="BX140" s="864">
        <v>0</v>
      </c>
      <c r="BY140" s="865">
        <v>0</v>
      </c>
      <c r="BZ140" s="864">
        <v>0</v>
      </c>
      <c r="CA140" s="865">
        <v>0</v>
      </c>
      <c r="CB140" s="864">
        <v>0</v>
      </c>
      <c r="CC140" s="1021">
        <v>0</v>
      </c>
      <c r="CD140" s="815"/>
      <c r="CE140" s="1009"/>
      <c r="CF140" s="815"/>
      <c r="CG140" s="1010"/>
      <c r="CH140" s="815"/>
      <c r="CI140" s="1020"/>
      <c r="CJ140" s="865"/>
      <c r="CK140" s="864">
        <v>0</v>
      </c>
      <c r="CL140" s="865">
        <v>0</v>
      </c>
      <c r="CM140" s="864">
        <v>0</v>
      </c>
      <c r="CN140" s="865">
        <v>0</v>
      </c>
      <c r="CO140" s="864">
        <v>0</v>
      </c>
      <c r="CP140" s="865">
        <v>0</v>
      </c>
      <c r="CQ140" s="864">
        <v>0</v>
      </c>
      <c r="CR140" s="865">
        <v>0</v>
      </c>
      <c r="CS140" s="864">
        <v>0</v>
      </c>
      <c r="CT140" s="865">
        <v>0</v>
      </c>
      <c r="CU140" s="864">
        <v>0</v>
      </c>
      <c r="CV140" s="865">
        <v>0</v>
      </c>
      <c r="CW140" s="864">
        <v>0</v>
      </c>
      <c r="CX140" s="865">
        <v>0</v>
      </c>
      <c r="CY140" s="864">
        <v>0</v>
      </c>
      <c r="CZ140" s="865">
        <v>0</v>
      </c>
      <c r="DA140" s="864">
        <v>0</v>
      </c>
      <c r="DB140" s="865">
        <v>0</v>
      </c>
      <c r="DC140" s="864">
        <v>0</v>
      </c>
      <c r="DD140" s="865">
        <v>0</v>
      </c>
      <c r="DE140" s="864">
        <v>0</v>
      </c>
      <c r="DF140" s="865">
        <v>0</v>
      </c>
      <c r="DG140" s="864">
        <v>0</v>
      </c>
      <c r="DH140" s="865">
        <v>0</v>
      </c>
      <c r="DI140" s="864">
        <v>0</v>
      </c>
      <c r="DJ140" s="865">
        <v>0</v>
      </c>
      <c r="DK140" s="864">
        <v>0</v>
      </c>
      <c r="DL140" s="865">
        <v>0</v>
      </c>
      <c r="DM140" s="864">
        <v>0</v>
      </c>
      <c r="DN140" s="865">
        <v>0</v>
      </c>
      <c r="DO140" s="864">
        <v>0</v>
      </c>
      <c r="DP140" s="865">
        <v>0</v>
      </c>
      <c r="DQ140" s="864">
        <v>0</v>
      </c>
      <c r="DR140" s="1021">
        <v>0</v>
      </c>
      <c r="DS140" s="815"/>
      <c r="DT140" s="1011"/>
      <c r="DU140" s="815"/>
      <c r="DV140" s="1020"/>
      <c r="DW140" s="865"/>
      <c r="DX140" s="864">
        <v>0</v>
      </c>
      <c r="DY140" s="865">
        <v>0</v>
      </c>
      <c r="DZ140" s="864">
        <v>0</v>
      </c>
      <c r="EA140" s="865">
        <v>0</v>
      </c>
      <c r="EB140" s="864">
        <v>0</v>
      </c>
      <c r="EC140" s="865">
        <v>0</v>
      </c>
      <c r="ED140" s="864">
        <v>0</v>
      </c>
      <c r="EE140" s="865">
        <v>0</v>
      </c>
      <c r="EF140" s="864">
        <v>0</v>
      </c>
      <c r="EG140" s="865">
        <v>0</v>
      </c>
      <c r="EH140" s="864">
        <v>0</v>
      </c>
      <c r="EI140" s="865">
        <v>0</v>
      </c>
      <c r="EJ140" s="864">
        <v>0</v>
      </c>
      <c r="EK140" s="865">
        <v>0</v>
      </c>
      <c r="EL140" s="864">
        <v>0</v>
      </c>
      <c r="EM140" s="865">
        <v>0</v>
      </c>
      <c r="EN140" s="864">
        <v>0</v>
      </c>
      <c r="EO140" s="865">
        <v>0</v>
      </c>
      <c r="EP140" s="864">
        <v>0</v>
      </c>
      <c r="EQ140" s="865">
        <v>0</v>
      </c>
      <c r="ER140" s="864">
        <v>0</v>
      </c>
      <c r="ES140" s="865">
        <v>0</v>
      </c>
      <c r="ET140" s="864">
        <v>0</v>
      </c>
      <c r="EU140" s="865">
        <v>0</v>
      </c>
      <c r="EV140" s="864">
        <v>0</v>
      </c>
      <c r="EW140" s="865">
        <v>0</v>
      </c>
      <c r="EX140" s="864">
        <v>0</v>
      </c>
      <c r="EY140" s="865">
        <v>0</v>
      </c>
      <c r="EZ140" s="864">
        <v>0</v>
      </c>
      <c r="FA140" s="865">
        <v>0</v>
      </c>
      <c r="FB140" s="864">
        <v>0</v>
      </c>
      <c r="FC140" s="865">
        <v>0</v>
      </c>
      <c r="FD140" s="864">
        <v>0</v>
      </c>
      <c r="FE140" s="1021">
        <v>0</v>
      </c>
      <c r="FF140" s="815"/>
      <c r="FG140" s="1012"/>
      <c r="FH140" s="815"/>
      <c r="FI140" s="1013"/>
      <c r="FK140" s="1022" t="b">
        <v>1</v>
      </c>
    </row>
    <row r="141" spans="1:167" outlineLevel="1">
      <c r="A141" s="813" t="str">
        <f t="shared" si="2"/>
        <v>131Toronto Hydro – Enbridge Joint Low-Income Program LDC Innovation Fund Pilot Program</v>
      </c>
      <c r="C141" s="849">
        <v>131</v>
      </c>
      <c r="D141" s="1023" t="s">
        <v>1248</v>
      </c>
      <c r="E141" s="1023">
        <v>2015</v>
      </c>
      <c r="G141" s="1024">
        <v>0</v>
      </c>
      <c r="H141" s="854">
        <v>0</v>
      </c>
      <c r="I141" s="853">
        <v>0</v>
      </c>
      <c r="J141" s="854">
        <v>0</v>
      </c>
      <c r="K141" s="853">
        <v>0</v>
      </c>
      <c r="L141" s="854">
        <v>0</v>
      </c>
      <c r="M141" s="853">
        <v>0</v>
      </c>
      <c r="N141" s="854">
        <v>0</v>
      </c>
      <c r="O141" s="853">
        <v>0</v>
      </c>
      <c r="P141" s="854">
        <v>0</v>
      </c>
      <c r="Q141" s="853">
        <v>0</v>
      </c>
      <c r="R141" s="854">
        <v>0</v>
      </c>
      <c r="S141" s="853">
        <v>0</v>
      </c>
      <c r="T141" s="854">
        <v>0</v>
      </c>
      <c r="U141" s="853">
        <v>0</v>
      </c>
      <c r="V141" s="854">
        <v>0</v>
      </c>
      <c r="W141" s="853">
        <v>0</v>
      </c>
      <c r="X141" s="854">
        <v>0</v>
      </c>
      <c r="Y141" s="853">
        <v>0</v>
      </c>
      <c r="Z141" s="854">
        <v>0</v>
      </c>
      <c r="AA141" s="853">
        <v>0</v>
      </c>
      <c r="AB141" s="854">
        <v>0</v>
      </c>
      <c r="AC141" s="853">
        <v>0</v>
      </c>
      <c r="AD141" s="854">
        <v>0</v>
      </c>
      <c r="AE141" s="853">
        <v>0</v>
      </c>
      <c r="AF141" s="854">
        <v>0</v>
      </c>
      <c r="AG141" s="853">
        <v>0</v>
      </c>
      <c r="AH141" s="854">
        <v>0</v>
      </c>
      <c r="AI141" s="853">
        <v>0</v>
      </c>
      <c r="AJ141" s="854">
        <v>0</v>
      </c>
      <c r="AK141" s="853">
        <v>0</v>
      </c>
      <c r="AL141" s="854">
        <v>0</v>
      </c>
      <c r="AM141" s="853">
        <v>0</v>
      </c>
      <c r="AN141" s="854">
        <v>0</v>
      </c>
      <c r="AO141" s="853">
        <v>0</v>
      </c>
      <c r="AP141" s="1025">
        <v>0</v>
      </c>
      <c r="AQ141" s="815"/>
      <c r="AR141" s="998"/>
      <c r="AS141" s="815"/>
      <c r="AT141" s="1024">
        <v>0</v>
      </c>
      <c r="AU141" s="854">
        <v>0</v>
      </c>
      <c r="AV141" s="853">
        <v>0</v>
      </c>
      <c r="AW141" s="854">
        <v>0</v>
      </c>
      <c r="AX141" s="853">
        <v>0</v>
      </c>
      <c r="AY141" s="854">
        <v>0</v>
      </c>
      <c r="AZ141" s="853">
        <v>0</v>
      </c>
      <c r="BA141" s="854">
        <v>0</v>
      </c>
      <c r="BB141" s="853">
        <v>0</v>
      </c>
      <c r="BC141" s="854">
        <v>0</v>
      </c>
      <c r="BD141" s="853">
        <v>0</v>
      </c>
      <c r="BE141" s="854">
        <v>0</v>
      </c>
      <c r="BF141" s="853">
        <v>0</v>
      </c>
      <c r="BG141" s="854">
        <v>0</v>
      </c>
      <c r="BH141" s="853">
        <v>0</v>
      </c>
      <c r="BI141" s="854">
        <v>0</v>
      </c>
      <c r="BJ141" s="853">
        <v>0</v>
      </c>
      <c r="BK141" s="854">
        <v>0</v>
      </c>
      <c r="BL141" s="853">
        <v>0</v>
      </c>
      <c r="BM141" s="854">
        <v>0</v>
      </c>
      <c r="BN141" s="853">
        <v>0</v>
      </c>
      <c r="BO141" s="854">
        <v>0</v>
      </c>
      <c r="BP141" s="853">
        <v>0</v>
      </c>
      <c r="BQ141" s="854">
        <v>0</v>
      </c>
      <c r="BR141" s="853">
        <v>0</v>
      </c>
      <c r="BS141" s="854">
        <v>0</v>
      </c>
      <c r="BT141" s="853">
        <v>0</v>
      </c>
      <c r="BU141" s="854">
        <v>0</v>
      </c>
      <c r="BV141" s="853">
        <v>0</v>
      </c>
      <c r="BW141" s="854">
        <v>0</v>
      </c>
      <c r="BX141" s="853">
        <v>0</v>
      </c>
      <c r="BY141" s="854">
        <v>0</v>
      </c>
      <c r="BZ141" s="853">
        <v>0</v>
      </c>
      <c r="CA141" s="854">
        <v>0</v>
      </c>
      <c r="CB141" s="853">
        <v>0</v>
      </c>
      <c r="CC141" s="1025">
        <v>0</v>
      </c>
      <c r="CD141" s="815"/>
      <c r="CE141" s="1009"/>
      <c r="CF141" s="815"/>
      <c r="CG141" s="1010"/>
      <c r="CH141" s="815"/>
      <c r="CI141" s="1024"/>
      <c r="CJ141" s="854"/>
      <c r="CK141" s="853">
        <v>0</v>
      </c>
      <c r="CL141" s="854">
        <v>0</v>
      </c>
      <c r="CM141" s="853">
        <v>0</v>
      </c>
      <c r="CN141" s="854">
        <v>0</v>
      </c>
      <c r="CO141" s="853">
        <v>0</v>
      </c>
      <c r="CP141" s="854">
        <v>0</v>
      </c>
      <c r="CQ141" s="853">
        <v>0</v>
      </c>
      <c r="CR141" s="854">
        <v>0</v>
      </c>
      <c r="CS141" s="853">
        <v>0</v>
      </c>
      <c r="CT141" s="854">
        <v>0</v>
      </c>
      <c r="CU141" s="853">
        <v>0</v>
      </c>
      <c r="CV141" s="854">
        <v>0</v>
      </c>
      <c r="CW141" s="853">
        <v>0</v>
      </c>
      <c r="CX141" s="854">
        <v>0</v>
      </c>
      <c r="CY141" s="853">
        <v>0</v>
      </c>
      <c r="CZ141" s="854">
        <v>0</v>
      </c>
      <c r="DA141" s="853">
        <v>0</v>
      </c>
      <c r="DB141" s="854">
        <v>0</v>
      </c>
      <c r="DC141" s="853">
        <v>0</v>
      </c>
      <c r="DD141" s="854">
        <v>0</v>
      </c>
      <c r="DE141" s="853">
        <v>0</v>
      </c>
      <c r="DF141" s="854">
        <v>0</v>
      </c>
      <c r="DG141" s="853">
        <v>0</v>
      </c>
      <c r="DH141" s="854">
        <v>0</v>
      </c>
      <c r="DI141" s="853">
        <v>0</v>
      </c>
      <c r="DJ141" s="854">
        <v>0</v>
      </c>
      <c r="DK141" s="853">
        <v>0</v>
      </c>
      <c r="DL141" s="854">
        <v>0</v>
      </c>
      <c r="DM141" s="853">
        <v>0</v>
      </c>
      <c r="DN141" s="854">
        <v>0</v>
      </c>
      <c r="DO141" s="853">
        <v>0</v>
      </c>
      <c r="DP141" s="854">
        <v>0</v>
      </c>
      <c r="DQ141" s="853">
        <v>0</v>
      </c>
      <c r="DR141" s="1025">
        <v>0</v>
      </c>
      <c r="DS141" s="815"/>
      <c r="DT141" s="1011"/>
      <c r="DU141" s="815"/>
      <c r="DV141" s="1024"/>
      <c r="DW141" s="854"/>
      <c r="DX141" s="853">
        <v>0</v>
      </c>
      <c r="DY141" s="854">
        <v>0</v>
      </c>
      <c r="DZ141" s="853">
        <v>0</v>
      </c>
      <c r="EA141" s="854">
        <v>0</v>
      </c>
      <c r="EB141" s="853">
        <v>0</v>
      </c>
      <c r="EC141" s="854">
        <v>0</v>
      </c>
      <c r="ED141" s="853">
        <v>0</v>
      </c>
      <c r="EE141" s="854">
        <v>0</v>
      </c>
      <c r="EF141" s="853">
        <v>0</v>
      </c>
      <c r="EG141" s="854">
        <v>0</v>
      </c>
      <c r="EH141" s="853">
        <v>0</v>
      </c>
      <c r="EI141" s="854">
        <v>0</v>
      </c>
      <c r="EJ141" s="853">
        <v>0</v>
      </c>
      <c r="EK141" s="854">
        <v>0</v>
      </c>
      <c r="EL141" s="853">
        <v>0</v>
      </c>
      <c r="EM141" s="854">
        <v>0</v>
      </c>
      <c r="EN141" s="853">
        <v>0</v>
      </c>
      <c r="EO141" s="854">
        <v>0</v>
      </c>
      <c r="EP141" s="853">
        <v>0</v>
      </c>
      <c r="EQ141" s="854">
        <v>0</v>
      </c>
      <c r="ER141" s="853">
        <v>0</v>
      </c>
      <c r="ES141" s="854">
        <v>0</v>
      </c>
      <c r="ET141" s="853">
        <v>0</v>
      </c>
      <c r="EU141" s="854">
        <v>0</v>
      </c>
      <c r="EV141" s="853">
        <v>0</v>
      </c>
      <c r="EW141" s="854">
        <v>0</v>
      </c>
      <c r="EX141" s="853">
        <v>0</v>
      </c>
      <c r="EY141" s="854">
        <v>0</v>
      </c>
      <c r="EZ141" s="853">
        <v>0</v>
      </c>
      <c r="FA141" s="854">
        <v>0</v>
      </c>
      <c r="FB141" s="853">
        <v>0</v>
      </c>
      <c r="FC141" s="854">
        <v>0</v>
      </c>
      <c r="FD141" s="853">
        <v>0</v>
      </c>
      <c r="FE141" s="1025">
        <v>0</v>
      </c>
      <c r="FF141" s="815"/>
      <c r="FG141" s="1012"/>
      <c r="FH141" s="815"/>
      <c r="FI141" s="1013"/>
      <c r="FK141" s="1026" t="b">
        <v>1</v>
      </c>
    </row>
    <row r="142" spans="1:167" outlineLevel="1">
      <c r="A142" s="813" t="str">
        <f t="shared" si="2"/>
        <v>132Truckload Event LDC Innovation Fund Pilot Program</v>
      </c>
      <c r="C142" s="879">
        <v>132</v>
      </c>
      <c r="D142" s="1042" t="s">
        <v>1249</v>
      </c>
      <c r="E142" s="1042">
        <v>2015</v>
      </c>
      <c r="G142" s="1038">
        <v>0</v>
      </c>
      <c r="H142" s="884">
        <v>0</v>
      </c>
      <c r="I142" s="883">
        <v>0</v>
      </c>
      <c r="J142" s="884">
        <v>0</v>
      </c>
      <c r="K142" s="883">
        <v>0</v>
      </c>
      <c r="L142" s="884">
        <v>0</v>
      </c>
      <c r="M142" s="883">
        <v>0</v>
      </c>
      <c r="N142" s="884">
        <v>0</v>
      </c>
      <c r="O142" s="883">
        <v>0</v>
      </c>
      <c r="P142" s="884">
        <v>0</v>
      </c>
      <c r="Q142" s="883">
        <v>0</v>
      </c>
      <c r="R142" s="884">
        <v>0</v>
      </c>
      <c r="S142" s="883">
        <v>0</v>
      </c>
      <c r="T142" s="884">
        <v>0</v>
      </c>
      <c r="U142" s="883">
        <v>0</v>
      </c>
      <c r="V142" s="884">
        <v>0</v>
      </c>
      <c r="W142" s="883">
        <v>0</v>
      </c>
      <c r="X142" s="884">
        <v>0</v>
      </c>
      <c r="Y142" s="883">
        <v>0</v>
      </c>
      <c r="Z142" s="884">
        <v>0</v>
      </c>
      <c r="AA142" s="883">
        <v>0</v>
      </c>
      <c r="AB142" s="884">
        <v>0</v>
      </c>
      <c r="AC142" s="883">
        <v>0</v>
      </c>
      <c r="AD142" s="884">
        <v>0</v>
      </c>
      <c r="AE142" s="883">
        <v>0</v>
      </c>
      <c r="AF142" s="884">
        <v>0</v>
      </c>
      <c r="AG142" s="883">
        <v>0</v>
      </c>
      <c r="AH142" s="884">
        <v>0</v>
      </c>
      <c r="AI142" s="883">
        <v>0</v>
      </c>
      <c r="AJ142" s="884">
        <v>0</v>
      </c>
      <c r="AK142" s="883">
        <v>0</v>
      </c>
      <c r="AL142" s="884">
        <v>0</v>
      </c>
      <c r="AM142" s="883">
        <v>0</v>
      </c>
      <c r="AN142" s="884">
        <v>0</v>
      </c>
      <c r="AO142" s="883">
        <v>0</v>
      </c>
      <c r="AP142" s="1039">
        <v>0</v>
      </c>
      <c r="AQ142" s="815"/>
      <c r="AR142" s="998"/>
      <c r="AS142" s="815"/>
      <c r="AT142" s="1038">
        <v>0</v>
      </c>
      <c r="AU142" s="884">
        <v>0</v>
      </c>
      <c r="AV142" s="883">
        <v>0</v>
      </c>
      <c r="AW142" s="884">
        <v>0</v>
      </c>
      <c r="AX142" s="883">
        <v>0</v>
      </c>
      <c r="AY142" s="884">
        <v>0</v>
      </c>
      <c r="AZ142" s="883">
        <v>0</v>
      </c>
      <c r="BA142" s="884">
        <v>0</v>
      </c>
      <c r="BB142" s="883">
        <v>0</v>
      </c>
      <c r="BC142" s="884">
        <v>0</v>
      </c>
      <c r="BD142" s="883">
        <v>0</v>
      </c>
      <c r="BE142" s="884">
        <v>0</v>
      </c>
      <c r="BF142" s="883">
        <v>0</v>
      </c>
      <c r="BG142" s="884">
        <v>0</v>
      </c>
      <c r="BH142" s="883">
        <v>0</v>
      </c>
      <c r="BI142" s="884">
        <v>0</v>
      </c>
      <c r="BJ142" s="883">
        <v>0</v>
      </c>
      <c r="BK142" s="884">
        <v>0</v>
      </c>
      <c r="BL142" s="883">
        <v>0</v>
      </c>
      <c r="BM142" s="884">
        <v>0</v>
      </c>
      <c r="BN142" s="883">
        <v>0</v>
      </c>
      <c r="BO142" s="884">
        <v>0</v>
      </c>
      <c r="BP142" s="883">
        <v>0</v>
      </c>
      <c r="BQ142" s="884">
        <v>0</v>
      </c>
      <c r="BR142" s="883">
        <v>0</v>
      </c>
      <c r="BS142" s="884">
        <v>0</v>
      </c>
      <c r="BT142" s="883">
        <v>0</v>
      </c>
      <c r="BU142" s="884">
        <v>0</v>
      </c>
      <c r="BV142" s="883">
        <v>0</v>
      </c>
      <c r="BW142" s="884">
        <v>0</v>
      </c>
      <c r="BX142" s="883">
        <v>0</v>
      </c>
      <c r="BY142" s="884">
        <v>0</v>
      </c>
      <c r="BZ142" s="883">
        <v>0</v>
      </c>
      <c r="CA142" s="884">
        <v>0</v>
      </c>
      <c r="CB142" s="883">
        <v>0</v>
      </c>
      <c r="CC142" s="1039">
        <v>0</v>
      </c>
      <c r="CD142" s="815"/>
      <c r="CE142" s="1009"/>
      <c r="CF142" s="815"/>
      <c r="CG142" s="1010"/>
      <c r="CH142" s="815"/>
      <c r="CI142" s="1038"/>
      <c r="CJ142" s="884"/>
      <c r="CK142" s="883">
        <v>0</v>
      </c>
      <c r="CL142" s="884">
        <v>0</v>
      </c>
      <c r="CM142" s="883">
        <v>0</v>
      </c>
      <c r="CN142" s="884">
        <v>0</v>
      </c>
      <c r="CO142" s="883">
        <v>0</v>
      </c>
      <c r="CP142" s="884">
        <v>0</v>
      </c>
      <c r="CQ142" s="883">
        <v>0</v>
      </c>
      <c r="CR142" s="884">
        <v>0</v>
      </c>
      <c r="CS142" s="883">
        <v>0</v>
      </c>
      <c r="CT142" s="884">
        <v>0</v>
      </c>
      <c r="CU142" s="883">
        <v>0</v>
      </c>
      <c r="CV142" s="884">
        <v>0</v>
      </c>
      <c r="CW142" s="883">
        <v>0</v>
      </c>
      <c r="CX142" s="884">
        <v>0</v>
      </c>
      <c r="CY142" s="883">
        <v>0</v>
      </c>
      <c r="CZ142" s="884">
        <v>0</v>
      </c>
      <c r="DA142" s="883">
        <v>0</v>
      </c>
      <c r="DB142" s="884">
        <v>0</v>
      </c>
      <c r="DC142" s="883">
        <v>0</v>
      </c>
      <c r="DD142" s="884">
        <v>0</v>
      </c>
      <c r="DE142" s="883">
        <v>0</v>
      </c>
      <c r="DF142" s="884">
        <v>0</v>
      </c>
      <c r="DG142" s="883">
        <v>0</v>
      </c>
      <c r="DH142" s="884">
        <v>0</v>
      </c>
      <c r="DI142" s="883">
        <v>0</v>
      </c>
      <c r="DJ142" s="884">
        <v>0</v>
      </c>
      <c r="DK142" s="883">
        <v>0</v>
      </c>
      <c r="DL142" s="884">
        <v>0</v>
      </c>
      <c r="DM142" s="883">
        <v>0</v>
      </c>
      <c r="DN142" s="884">
        <v>0</v>
      </c>
      <c r="DO142" s="883">
        <v>0</v>
      </c>
      <c r="DP142" s="884">
        <v>0</v>
      </c>
      <c r="DQ142" s="883">
        <v>0</v>
      </c>
      <c r="DR142" s="1039">
        <v>0</v>
      </c>
      <c r="DS142" s="815"/>
      <c r="DT142" s="1011"/>
      <c r="DU142" s="815"/>
      <c r="DV142" s="1038"/>
      <c r="DW142" s="884"/>
      <c r="DX142" s="883">
        <v>0</v>
      </c>
      <c r="DY142" s="884">
        <v>0</v>
      </c>
      <c r="DZ142" s="883">
        <v>0</v>
      </c>
      <c r="EA142" s="884">
        <v>0</v>
      </c>
      <c r="EB142" s="883">
        <v>0</v>
      </c>
      <c r="EC142" s="884">
        <v>0</v>
      </c>
      <c r="ED142" s="883">
        <v>0</v>
      </c>
      <c r="EE142" s="884">
        <v>0</v>
      </c>
      <c r="EF142" s="883">
        <v>0</v>
      </c>
      <c r="EG142" s="884">
        <v>0</v>
      </c>
      <c r="EH142" s="883">
        <v>0</v>
      </c>
      <c r="EI142" s="884">
        <v>0</v>
      </c>
      <c r="EJ142" s="883">
        <v>0</v>
      </c>
      <c r="EK142" s="884">
        <v>0</v>
      </c>
      <c r="EL142" s="883">
        <v>0</v>
      </c>
      <c r="EM142" s="884">
        <v>0</v>
      </c>
      <c r="EN142" s="883">
        <v>0</v>
      </c>
      <c r="EO142" s="884">
        <v>0</v>
      </c>
      <c r="EP142" s="883">
        <v>0</v>
      </c>
      <c r="EQ142" s="884">
        <v>0</v>
      </c>
      <c r="ER142" s="883">
        <v>0</v>
      </c>
      <c r="ES142" s="884">
        <v>0</v>
      </c>
      <c r="ET142" s="883">
        <v>0</v>
      </c>
      <c r="EU142" s="884">
        <v>0</v>
      </c>
      <c r="EV142" s="883">
        <v>0</v>
      </c>
      <c r="EW142" s="884">
        <v>0</v>
      </c>
      <c r="EX142" s="883">
        <v>0</v>
      </c>
      <c r="EY142" s="884">
        <v>0</v>
      </c>
      <c r="EZ142" s="883">
        <v>0</v>
      </c>
      <c r="FA142" s="884">
        <v>0</v>
      </c>
      <c r="FB142" s="883">
        <v>0</v>
      </c>
      <c r="FC142" s="884">
        <v>0</v>
      </c>
      <c r="FD142" s="883">
        <v>0</v>
      </c>
      <c r="FE142" s="1039">
        <v>0</v>
      </c>
      <c r="FF142" s="815"/>
      <c r="FG142" s="1012"/>
      <c r="FH142" s="815"/>
      <c r="FI142" s="1013"/>
      <c r="FK142" s="1040" t="b">
        <v>1</v>
      </c>
    </row>
    <row r="143" spans="1:167" outlineLevel="1">
      <c r="A143" s="813" t="str">
        <f t="shared" si="2"/>
        <v>133Industrial Accelerator Program</v>
      </c>
      <c r="C143" s="835">
        <v>133</v>
      </c>
      <c r="D143" s="1015" t="s">
        <v>1250</v>
      </c>
      <c r="E143" s="1015">
        <v>2015</v>
      </c>
      <c r="G143" s="1016">
        <v>0</v>
      </c>
      <c r="H143" s="877">
        <v>0</v>
      </c>
      <c r="I143" s="876">
        <v>0</v>
      </c>
      <c r="J143" s="877">
        <v>0</v>
      </c>
      <c r="K143" s="876">
        <v>0</v>
      </c>
      <c r="L143" s="877">
        <v>0</v>
      </c>
      <c r="M143" s="876">
        <v>0</v>
      </c>
      <c r="N143" s="877">
        <v>0</v>
      </c>
      <c r="O143" s="876">
        <v>0</v>
      </c>
      <c r="P143" s="877">
        <v>0</v>
      </c>
      <c r="Q143" s="876">
        <v>0</v>
      </c>
      <c r="R143" s="877">
        <v>0</v>
      </c>
      <c r="S143" s="876">
        <v>0</v>
      </c>
      <c r="T143" s="877">
        <v>0</v>
      </c>
      <c r="U143" s="876">
        <v>0</v>
      </c>
      <c r="V143" s="877">
        <v>0</v>
      </c>
      <c r="W143" s="876">
        <v>0</v>
      </c>
      <c r="X143" s="877">
        <v>0</v>
      </c>
      <c r="Y143" s="876">
        <v>0</v>
      </c>
      <c r="Z143" s="877">
        <v>0</v>
      </c>
      <c r="AA143" s="876">
        <v>0</v>
      </c>
      <c r="AB143" s="877">
        <v>0</v>
      </c>
      <c r="AC143" s="876">
        <v>0</v>
      </c>
      <c r="AD143" s="877">
        <v>0</v>
      </c>
      <c r="AE143" s="876">
        <v>0</v>
      </c>
      <c r="AF143" s="877">
        <v>0</v>
      </c>
      <c r="AG143" s="876">
        <v>0</v>
      </c>
      <c r="AH143" s="877">
        <v>0</v>
      </c>
      <c r="AI143" s="876">
        <v>0</v>
      </c>
      <c r="AJ143" s="877">
        <v>0</v>
      </c>
      <c r="AK143" s="876">
        <v>0</v>
      </c>
      <c r="AL143" s="877">
        <v>0</v>
      </c>
      <c r="AM143" s="876">
        <v>0</v>
      </c>
      <c r="AN143" s="877">
        <v>0</v>
      </c>
      <c r="AO143" s="876">
        <v>0</v>
      </c>
      <c r="AP143" s="1017">
        <v>0</v>
      </c>
      <c r="AQ143" s="815"/>
      <c r="AR143" s="998"/>
      <c r="AS143" s="815"/>
      <c r="AT143" s="1016">
        <v>0</v>
      </c>
      <c r="AU143" s="877">
        <v>0</v>
      </c>
      <c r="AV143" s="876">
        <v>0</v>
      </c>
      <c r="AW143" s="877">
        <v>0</v>
      </c>
      <c r="AX143" s="876">
        <v>0</v>
      </c>
      <c r="AY143" s="877">
        <v>0</v>
      </c>
      <c r="AZ143" s="876">
        <v>0</v>
      </c>
      <c r="BA143" s="877">
        <v>0</v>
      </c>
      <c r="BB143" s="876">
        <v>0</v>
      </c>
      <c r="BC143" s="877">
        <v>0</v>
      </c>
      <c r="BD143" s="876">
        <v>0</v>
      </c>
      <c r="BE143" s="877">
        <v>0</v>
      </c>
      <c r="BF143" s="876">
        <v>0</v>
      </c>
      <c r="BG143" s="877">
        <v>0</v>
      </c>
      <c r="BH143" s="876">
        <v>0</v>
      </c>
      <c r="BI143" s="877">
        <v>0</v>
      </c>
      <c r="BJ143" s="876">
        <v>0</v>
      </c>
      <c r="BK143" s="877">
        <v>0</v>
      </c>
      <c r="BL143" s="876">
        <v>0</v>
      </c>
      <c r="BM143" s="877">
        <v>0</v>
      </c>
      <c r="BN143" s="876">
        <v>0</v>
      </c>
      <c r="BO143" s="877">
        <v>0</v>
      </c>
      <c r="BP143" s="876">
        <v>0</v>
      </c>
      <c r="BQ143" s="877">
        <v>0</v>
      </c>
      <c r="BR143" s="876">
        <v>0</v>
      </c>
      <c r="BS143" s="877">
        <v>0</v>
      </c>
      <c r="BT143" s="876">
        <v>0</v>
      </c>
      <c r="BU143" s="877">
        <v>0</v>
      </c>
      <c r="BV143" s="876">
        <v>0</v>
      </c>
      <c r="BW143" s="877">
        <v>0</v>
      </c>
      <c r="BX143" s="876">
        <v>0</v>
      </c>
      <c r="BY143" s="877">
        <v>0</v>
      </c>
      <c r="BZ143" s="876">
        <v>0</v>
      </c>
      <c r="CA143" s="877">
        <v>0</v>
      </c>
      <c r="CB143" s="876">
        <v>0</v>
      </c>
      <c r="CC143" s="1017">
        <v>0</v>
      </c>
      <c r="CD143" s="815"/>
      <c r="CE143" s="1009"/>
      <c r="CF143" s="815"/>
      <c r="CG143" s="1010"/>
      <c r="CH143" s="815"/>
      <c r="CI143" s="1016"/>
      <c r="CJ143" s="877"/>
      <c r="CK143" s="876">
        <v>0</v>
      </c>
      <c r="CL143" s="877">
        <v>0</v>
      </c>
      <c r="CM143" s="876">
        <v>0</v>
      </c>
      <c r="CN143" s="877">
        <v>0</v>
      </c>
      <c r="CO143" s="876">
        <v>0</v>
      </c>
      <c r="CP143" s="877">
        <v>0</v>
      </c>
      <c r="CQ143" s="876">
        <v>0</v>
      </c>
      <c r="CR143" s="877">
        <v>0</v>
      </c>
      <c r="CS143" s="876">
        <v>0</v>
      </c>
      <c r="CT143" s="877">
        <v>0</v>
      </c>
      <c r="CU143" s="876">
        <v>0</v>
      </c>
      <c r="CV143" s="877">
        <v>0</v>
      </c>
      <c r="CW143" s="876">
        <v>0</v>
      </c>
      <c r="CX143" s="877">
        <v>0</v>
      </c>
      <c r="CY143" s="876">
        <v>0</v>
      </c>
      <c r="CZ143" s="877">
        <v>0</v>
      </c>
      <c r="DA143" s="876">
        <v>0</v>
      </c>
      <c r="DB143" s="877">
        <v>0</v>
      </c>
      <c r="DC143" s="876">
        <v>0</v>
      </c>
      <c r="DD143" s="877">
        <v>0</v>
      </c>
      <c r="DE143" s="876">
        <v>0</v>
      </c>
      <c r="DF143" s="877">
        <v>0</v>
      </c>
      <c r="DG143" s="876">
        <v>0</v>
      </c>
      <c r="DH143" s="877">
        <v>0</v>
      </c>
      <c r="DI143" s="876">
        <v>0</v>
      </c>
      <c r="DJ143" s="877">
        <v>0</v>
      </c>
      <c r="DK143" s="876">
        <v>0</v>
      </c>
      <c r="DL143" s="877">
        <v>0</v>
      </c>
      <c r="DM143" s="876">
        <v>0</v>
      </c>
      <c r="DN143" s="877">
        <v>0</v>
      </c>
      <c r="DO143" s="876">
        <v>0</v>
      </c>
      <c r="DP143" s="877">
        <v>0</v>
      </c>
      <c r="DQ143" s="876">
        <v>0</v>
      </c>
      <c r="DR143" s="1017">
        <v>0</v>
      </c>
      <c r="DS143" s="815"/>
      <c r="DT143" s="1011"/>
      <c r="DU143" s="815"/>
      <c r="DV143" s="1016"/>
      <c r="DW143" s="877"/>
      <c r="DX143" s="876">
        <v>0</v>
      </c>
      <c r="DY143" s="877">
        <v>0</v>
      </c>
      <c r="DZ143" s="876">
        <v>0</v>
      </c>
      <c r="EA143" s="877">
        <v>0</v>
      </c>
      <c r="EB143" s="876">
        <v>0</v>
      </c>
      <c r="EC143" s="877">
        <v>0</v>
      </c>
      <c r="ED143" s="876">
        <v>0</v>
      </c>
      <c r="EE143" s="877">
        <v>0</v>
      </c>
      <c r="EF143" s="876">
        <v>0</v>
      </c>
      <c r="EG143" s="877">
        <v>0</v>
      </c>
      <c r="EH143" s="876">
        <v>0</v>
      </c>
      <c r="EI143" s="877">
        <v>0</v>
      </c>
      <c r="EJ143" s="876">
        <v>0</v>
      </c>
      <c r="EK143" s="877">
        <v>0</v>
      </c>
      <c r="EL143" s="876">
        <v>0</v>
      </c>
      <c r="EM143" s="877">
        <v>0</v>
      </c>
      <c r="EN143" s="876">
        <v>0</v>
      </c>
      <c r="EO143" s="877">
        <v>0</v>
      </c>
      <c r="EP143" s="876">
        <v>0</v>
      </c>
      <c r="EQ143" s="877">
        <v>0</v>
      </c>
      <c r="ER143" s="876">
        <v>0</v>
      </c>
      <c r="ES143" s="877">
        <v>0</v>
      </c>
      <c r="ET143" s="876">
        <v>0</v>
      </c>
      <c r="EU143" s="877">
        <v>0</v>
      </c>
      <c r="EV143" s="876">
        <v>0</v>
      </c>
      <c r="EW143" s="877">
        <v>0</v>
      </c>
      <c r="EX143" s="876">
        <v>0</v>
      </c>
      <c r="EY143" s="877">
        <v>0</v>
      </c>
      <c r="EZ143" s="876">
        <v>0</v>
      </c>
      <c r="FA143" s="877">
        <v>0</v>
      </c>
      <c r="FB143" s="876">
        <v>0</v>
      </c>
      <c r="FC143" s="877">
        <v>0</v>
      </c>
      <c r="FD143" s="876">
        <v>0</v>
      </c>
      <c r="FE143" s="1017">
        <v>0</v>
      </c>
      <c r="FF143" s="815"/>
      <c r="FG143" s="1012"/>
      <c r="FH143" s="815"/>
      <c r="FI143" s="1013"/>
      <c r="FK143" s="1018" t="b">
        <v>1</v>
      </c>
    </row>
    <row r="144" spans="1:167" outlineLevel="1">
      <c r="A144" s="813" t="str">
        <f t="shared" si="2"/>
        <v>134Save on Energy Energy Performance Program for Multi-Site Customers</v>
      </c>
      <c r="C144" s="842">
        <v>134</v>
      </c>
      <c r="D144" s="1019" t="s">
        <v>1251</v>
      </c>
      <c r="E144" s="1019">
        <v>2015</v>
      </c>
      <c r="G144" s="1020">
        <v>0</v>
      </c>
      <c r="H144" s="865">
        <v>0</v>
      </c>
      <c r="I144" s="864">
        <v>0</v>
      </c>
      <c r="J144" s="865">
        <v>0</v>
      </c>
      <c r="K144" s="864">
        <v>0</v>
      </c>
      <c r="L144" s="865">
        <v>0</v>
      </c>
      <c r="M144" s="864">
        <v>0</v>
      </c>
      <c r="N144" s="865">
        <v>0</v>
      </c>
      <c r="O144" s="864">
        <v>0</v>
      </c>
      <c r="P144" s="865">
        <v>0</v>
      </c>
      <c r="Q144" s="864">
        <v>0</v>
      </c>
      <c r="R144" s="865">
        <v>0</v>
      </c>
      <c r="S144" s="864">
        <v>0</v>
      </c>
      <c r="T144" s="865">
        <v>0</v>
      </c>
      <c r="U144" s="864">
        <v>0</v>
      </c>
      <c r="V144" s="865">
        <v>0</v>
      </c>
      <c r="W144" s="864">
        <v>0</v>
      </c>
      <c r="X144" s="865">
        <v>0</v>
      </c>
      <c r="Y144" s="864">
        <v>0</v>
      </c>
      <c r="Z144" s="865">
        <v>0</v>
      </c>
      <c r="AA144" s="864">
        <v>0</v>
      </c>
      <c r="AB144" s="865">
        <v>0</v>
      </c>
      <c r="AC144" s="864">
        <v>0</v>
      </c>
      <c r="AD144" s="865">
        <v>0</v>
      </c>
      <c r="AE144" s="864">
        <v>0</v>
      </c>
      <c r="AF144" s="865">
        <v>0</v>
      </c>
      <c r="AG144" s="864">
        <v>0</v>
      </c>
      <c r="AH144" s="865">
        <v>0</v>
      </c>
      <c r="AI144" s="864">
        <v>0</v>
      </c>
      <c r="AJ144" s="865">
        <v>0</v>
      </c>
      <c r="AK144" s="864">
        <v>0</v>
      </c>
      <c r="AL144" s="865">
        <v>0</v>
      </c>
      <c r="AM144" s="864">
        <v>0</v>
      </c>
      <c r="AN144" s="865">
        <v>0</v>
      </c>
      <c r="AO144" s="864">
        <v>0</v>
      </c>
      <c r="AP144" s="1021">
        <v>0</v>
      </c>
      <c r="AQ144" s="815"/>
      <c r="AR144" s="998"/>
      <c r="AS144" s="815"/>
      <c r="AT144" s="1020">
        <v>0</v>
      </c>
      <c r="AU144" s="865">
        <v>0</v>
      </c>
      <c r="AV144" s="864">
        <v>0</v>
      </c>
      <c r="AW144" s="865">
        <v>0</v>
      </c>
      <c r="AX144" s="864">
        <v>0</v>
      </c>
      <c r="AY144" s="865">
        <v>0</v>
      </c>
      <c r="AZ144" s="864">
        <v>0</v>
      </c>
      <c r="BA144" s="865">
        <v>0</v>
      </c>
      <c r="BB144" s="864">
        <v>0</v>
      </c>
      <c r="BC144" s="865">
        <v>0</v>
      </c>
      <c r="BD144" s="864">
        <v>0</v>
      </c>
      <c r="BE144" s="865">
        <v>0</v>
      </c>
      <c r="BF144" s="864">
        <v>0</v>
      </c>
      <c r="BG144" s="865">
        <v>0</v>
      </c>
      <c r="BH144" s="864">
        <v>0</v>
      </c>
      <c r="BI144" s="865">
        <v>0</v>
      </c>
      <c r="BJ144" s="864">
        <v>0</v>
      </c>
      <c r="BK144" s="865">
        <v>0</v>
      </c>
      <c r="BL144" s="864">
        <v>0</v>
      </c>
      <c r="BM144" s="865">
        <v>0</v>
      </c>
      <c r="BN144" s="864">
        <v>0</v>
      </c>
      <c r="BO144" s="865">
        <v>0</v>
      </c>
      <c r="BP144" s="864">
        <v>0</v>
      </c>
      <c r="BQ144" s="865">
        <v>0</v>
      </c>
      <c r="BR144" s="864">
        <v>0</v>
      </c>
      <c r="BS144" s="865">
        <v>0</v>
      </c>
      <c r="BT144" s="864">
        <v>0</v>
      </c>
      <c r="BU144" s="865">
        <v>0</v>
      </c>
      <c r="BV144" s="864">
        <v>0</v>
      </c>
      <c r="BW144" s="865">
        <v>0</v>
      </c>
      <c r="BX144" s="864">
        <v>0</v>
      </c>
      <c r="BY144" s="865">
        <v>0</v>
      </c>
      <c r="BZ144" s="864">
        <v>0</v>
      </c>
      <c r="CA144" s="865">
        <v>0</v>
      </c>
      <c r="CB144" s="864">
        <v>0</v>
      </c>
      <c r="CC144" s="1021">
        <v>0</v>
      </c>
      <c r="CD144" s="815"/>
      <c r="CE144" s="1009"/>
      <c r="CF144" s="815"/>
      <c r="CG144" s="1010"/>
      <c r="CH144" s="815"/>
      <c r="CI144" s="1020"/>
      <c r="CJ144" s="865"/>
      <c r="CK144" s="864">
        <v>0</v>
      </c>
      <c r="CL144" s="865">
        <v>0</v>
      </c>
      <c r="CM144" s="864">
        <v>0</v>
      </c>
      <c r="CN144" s="865">
        <v>0</v>
      </c>
      <c r="CO144" s="864">
        <v>0</v>
      </c>
      <c r="CP144" s="865">
        <v>0</v>
      </c>
      <c r="CQ144" s="864">
        <v>0</v>
      </c>
      <c r="CR144" s="865">
        <v>0</v>
      </c>
      <c r="CS144" s="864">
        <v>0</v>
      </c>
      <c r="CT144" s="865">
        <v>0</v>
      </c>
      <c r="CU144" s="864">
        <v>0</v>
      </c>
      <c r="CV144" s="865">
        <v>0</v>
      </c>
      <c r="CW144" s="864">
        <v>0</v>
      </c>
      <c r="CX144" s="865">
        <v>0</v>
      </c>
      <c r="CY144" s="864">
        <v>0</v>
      </c>
      <c r="CZ144" s="865">
        <v>0</v>
      </c>
      <c r="DA144" s="864">
        <v>0</v>
      </c>
      <c r="DB144" s="865">
        <v>0</v>
      </c>
      <c r="DC144" s="864">
        <v>0</v>
      </c>
      <c r="DD144" s="865">
        <v>0</v>
      </c>
      <c r="DE144" s="864">
        <v>0</v>
      </c>
      <c r="DF144" s="865">
        <v>0</v>
      </c>
      <c r="DG144" s="864">
        <v>0</v>
      </c>
      <c r="DH144" s="865">
        <v>0</v>
      </c>
      <c r="DI144" s="864">
        <v>0</v>
      </c>
      <c r="DJ144" s="865">
        <v>0</v>
      </c>
      <c r="DK144" s="864">
        <v>0</v>
      </c>
      <c r="DL144" s="865">
        <v>0</v>
      </c>
      <c r="DM144" s="864">
        <v>0</v>
      </c>
      <c r="DN144" s="865">
        <v>0</v>
      </c>
      <c r="DO144" s="864">
        <v>0</v>
      </c>
      <c r="DP144" s="865">
        <v>0</v>
      </c>
      <c r="DQ144" s="864">
        <v>0</v>
      </c>
      <c r="DR144" s="1021">
        <v>0</v>
      </c>
      <c r="DS144" s="815"/>
      <c r="DT144" s="1011"/>
      <c r="DU144" s="815"/>
      <c r="DV144" s="1020"/>
      <c r="DW144" s="865"/>
      <c r="DX144" s="864">
        <v>0</v>
      </c>
      <c r="DY144" s="865">
        <v>0</v>
      </c>
      <c r="DZ144" s="864">
        <v>0</v>
      </c>
      <c r="EA144" s="865">
        <v>0</v>
      </c>
      <c r="EB144" s="864">
        <v>0</v>
      </c>
      <c r="EC144" s="865">
        <v>0</v>
      </c>
      <c r="ED144" s="864">
        <v>0</v>
      </c>
      <c r="EE144" s="865">
        <v>0</v>
      </c>
      <c r="EF144" s="864">
        <v>0</v>
      </c>
      <c r="EG144" s="865">
        <v>0</v>
      </c>
      <c r="EH144" s="864">
        <v>0</v>
      </c>
      <c r="EI144" s="865">
        <v>0</v>
      </c>
      <c r="EJ144" s="864">
        <v>0</v>
      </c>
      <c r="EK144" s="865">
        <v>0</v>
      </c>
      <c r="EL144" s="864">
        <v>0</v>
      </c>
      <c r="EM144" s="865">
        <v>0</v>
      </c>
      <c r="EN144" s="864">
        <v>0</v>
      </c>
      <c r="EO144" s="865">
        <v>0</v>
      </c>
      <c r="EP144" s="864">
        <v>0</v>
      </c>
      <c r="EQ144" s="865">
        <v>0</v>
      </c>
      <c r="ER144" s="864">
        <v>0</v>
      </c>
      <c r="ES144" s="865">
        <v>0</v>
      </c>
      <c r="ET144" s="864">
        <v>0</v>
      </c>
      <c r="EU144" s="865">
        <v>0</v>
      </c>
      <c r="EV144" s="864">
        <v>0</v>
      </c>
      <c r="EW144" s="865">
        <v>0</v>
      </c>
      <c r="EX144" s="864">
        <v>0</v>
      </c>
      <c r="EY144" s="865">
        <v>0</v>
      </c>
      <c r="EZ144" s="864">
        <v>0</v>
      </c>
      <c r="FA144" s="865">
        <v>0</v>
      </c>
      <c r="FB144" s="864">
        <v>0</v>
      </c>
      <c r="FC144" s="865">
        <v>0</v>
      </c>
      <c r="FD144" s="864">
        <v>0</v>
      </c>
      <c r="FE144" s="1021">
        <v>0</v>
      </c>
      <c r="FF144" s="815"/>
      <c r="FG144" s="1012"/>
      <c r="FH144" s="815"/>
      <c r="FI144" s="1013"/>
      <c r="FK144" s="1022" t="b">
        <v>1</v>
      </c>
    </row>
    <row r="145" spans="1:167" outlineLevel="1">
      <c r="A145" s="813" t="str">
        <f t="shared" si="2"/>
        <v>135Whole Home Pilot Program</v>
      </c>
      <c r="C145" s="907">
        <v>135</v>
      </c>
      <c r="D145" s="1027" t="s">
        <v>1252</v>
      </c>
      <c r="E145" s="1027">
        <v>2015</v>
      </c>
      <c r="G145" s="1028">
        <v>0</v>
      </c>
      <c r="H145" s="912">
        <v>0</v>
      </c>
      <c r="I145" s="911">
        <v>0</v>
      </c>
      <c r="J145" s="912">
        <v>0</v>
      </c>
      <c r="K145" s="911">
        <v>0</v>
      </c>
      <c r="L145" s="912">
        <v>0</v>
      </c>
      <c r="M145" s="911">
        <v>0</v>
      </c>
      <c r="N145" s="912">
        <v>0</v>
      </c>
      <c r="O145" s="911">
        <v>0</v>
      </c>
      <c r="P145" s="912">
        <v>0</v>
      </c>
      <c r="Q145" s="911">
        <v>0</v>
      </c>
      <c r="R145" s="912">
        <v>0</v>
      </c>
      <c r="S145" s="911">
        <v>0</v>
      </c>
      <c r="T145" s="912">
        <v>0</v>
      </c>
      <c r="U145" s="911">
        <v>0</v>
      </c>
      <c r="V145" s="912">
        <v>0</v>
      </c>
      <c r="W145" s="911">
        <v>0</v>
      </c>
      <c r="X145" s="912">
        <v>0</v>
      </c>
      <c r="Y145" s="911">
        <v>0</v>
      </c>
      <c r="Z145" s="912">
        <v>0</v>
      </c>
      <c r="AA145" s="911">
        <v>0</v>
      </c>
      <c r="AB145" s="912">
        <v>0</v>
      </c>
      <c r="AC145" s="911">
        <v>0</v>
      </c>
      <c r="AD145" s="912">
        <v>0</v>
      </c>
      <c r="AE145" s="911">
        <v>0</v>
      </c>
      <c r="AF145" s="912">
        <v>0</v>
      </c>
      <c r="AG145" s="911">
        <v>0</v>
      </c>
      <c r="AH145" s="912">
        <v>0</v>
      </c>
      <c r="AI145" s="911">
        <v>0</v>
      </c>
      <c r="AJ145" s="912">
        <v>0</v>
      </c>
      <c r="AK145" s="911">
        <v>0</v>
      </c>
      <c r="AL145" s="912">
        <v>0</v>
      </c>
      <c r="AM145" s="911">
        <v>0</v>
      </c>
      <c r="AN145" s="912">
        <v>0</v>
      </c>
      <c r="AO145" s="911">
        <v>0</v>
      </c>
      <c r="AP145" s="1029">
        <v>0</v>
      </c>
      <c r="AQ145" s="815"/>
      <c r="AR145" s="998"/>
      <c r="AS145" s="815"/>
      <c r="AT145" s="1028">
        <v>0</v>
      </c>
      <c r="AU145" s="912">
        <v>0</v>
      </c>
      <c r="AV145" s="911">
        <v>0</v>
      </c>
      <c r="AW145" s="912">
        <v>0</v>
      </c>
      <c r="AX145" s="911">
        <v>0</v>
      </c>
      <c r="AY145" s="912">
        <v>0</v>
      </c>
      <c r="AZ145" s="911">
        <v>0</v>
      </c>
      <c r="BA145" s="912">
        <v>0</v>
      </c>
      <c r="BB145" s="911">
        <v>0</v>
      </c>
      <c r="BC145" s="912">
        <v>0</v>
      </c>
      <c r="BD145" s="911">
        <v>0</v>
      </c>
      <c r="BE145" s="912">
        <v>0</v>
      </c>
      <c r="BF145" s="911">
        <v>0</v>
      </c>
      <c r="BG145" s="912">
        <v>0</v>
      </c>
      <c r="BH145" s="911">
        <v>0</v>
      </c>
      <c r="BI145" s="912">
        <v>0</v>
      </c>
      <c r="BJ145" s="911">
        <v>0</v>
      </c>
      <c r="BK145" s="912">
        <v>0</v>
      </c>
      <c r="BL145" s="911">
        <v>0</v>
      </c>
      <c r="BM145" s="912">
        <v>0</v>
      </c>
      <c r="BN145" s="911">
        <v>0</v>
      </c>
      <c r="BO145" s="912">
        <v>0</v>
      </c>
      <c r="BP145" s="911">
        <v>0</v>
      </c>
      <c r="BQ145" s="912">
        <v>0</v>
      </c>
      <c r="BR145" s="911">
        <v>0</v>
      </c>
      <c r="BS145" s="912">
        <v>0</v>
      </c>
      <c r="BT145" s="911">
        <v>0</v>
      </c>
      <c r="BU145" s="912">
        <v>0</v>
      </c>
      <c r="BV145" s="911">
        <v>0</v>
      </c>
      <c r="BW145" s="912">
        <v>0</v>
      </c>
      <c r="BX145" s="911">
        <v>0</v>
      </c>
      <c r="BY145" s="912">
        <v>0</v>
      </c>
      <c r="BZ145" s="911">
        <v>0</v>
      </c>
      <c r="CA145" s="912">
        <v>0</v>
      </c>
      <c r="CB145" s="911">
        <v>0</v>
      </c>
      <c r="CC145" s="1029">
        <v>0</v>
      </c>
      <c r="CD145" s="815"/>
      <c r="CE145" s="1009"/>
      <c r="CF145" s="815"/>
      <c r="CG145" s="1010"/>
      <c r="CH145" s="815"/>
      <c r="CI145" s="1028"/>
      <c r="CJ145" s="912"/>
      <c r="CK145" s="911">
        <v>0</v>
      </c>
      <c r="CL145" s="912">
        <v>0</v>
      </c>
      <c r="CM145" s="911">
        <v>0</v>
      </c>
      <c r="CN145" s="912">
        <v>0</v>
      </c>
      <c r="CO145" s="911">
        <v>0</v>
      </c>
      <c r="CP145" s="912">
        <v>0</v>
      </c>
      <c r="CQ145" s="911">
        <v>0</v>
      </c>
      <c r="CR145" s="912">
        <v>0</v>
      </c>
      <c r="CS145" s="911">
        <v>0</v>
      </c>
      <c r="CT145" s="912">
        <v>0</v>
      </c>
      <c r="CU145" s="911">
        <v>0</v>
      </c>
      <c r="CV145" s="912">
        <v>0</v>
      </c>
      <c r="CW145" s="911">
        <v>0</v>
      </c>
      <c r="CX145" s="912">
        <v>0</v>
      </c>
      <c r="CY145" s="911">
        <v>0</v>
      </c>
      <c r="CZ145" s="912">
        <v>0</v>
      </c>
      <c r="DA145" s="911">
        <v>0</v>
      </c>
      <c r="DB145" s="912">
        <v>0</v>
      </c>
      <c r="DC145" s="911">
        <v>0</v>
      </c>
      <c r="DD145" s="912">
        <v>0</v>
      </c>
      <c r="DE145" s="911">
        <v>0</v>
      </c>
      <c r="DF145" s="912">
        <v>0</v>
      </c>
      <c r="DG145" s="911">
        <v>0</v>
      </c>
      <c r="DH145" s="912">
        <v>0</v>
      </c>
      <c r="DI145" s="911">
        <v>0</v>
      </c>
      <c r="DJ145" s="912">
        <v>0</v>
      </c>
      <c r="DK145" s="911">
        <v>0</v>
      </c>
      <c r="DL145" s="912">
        <v>0</v>
      </c>
      <c r="DM145" s="911">
        <v>0</v>
      </c>
      <c r="DN145" s="912">
        <v>0</v>
      </c>
      <c r="DO145" s="911">
        <v>0</v>
      </c>
      <c r="DP145" s="912">
        <v>0</v>
      </c>
      <c r="DQ145" s="911">
        <v>0</v>
      </c>
      <c r="DR145" s="1029">
        <v>0</v>
      </c>
      <c r="DS145" s="815"/>
      <c r="DT145" s="1011"/>
      <c r="DU145" s="815"/>
      <c r="DV145" s="1028"/>
      <c r="DW145" s="912"/>
      <c r="DX145" s="911">
        <v>0</v>
      </c>
      <c r="DY145" s="912">
        <v>0</v>
      </c>
      <c r="DZ145" s="911">
        <v>0</v>
      </c>
      <c r="EA145" s="912">
        <v>0</v>
      </c>
      <c r="EB145" s="911">
        <v>0</v>
      </c>
      <c r="EC145" s="912">
        <v>0</v>
      </c>
      <c r="ED145" s="911">
        <v>0</v>
      </c>
      <c r="EE145" s="912">
        <v>0</v>
      </c>
      <c r="EF145" s="911">
        <v>0</v>
      </c>
      <c r="EG145" s="912">
        <v>0</v>
      </c>
      <c r="EH145" s="911">
        <v>0</v>
      </c>
      <c r="EI145" s="912">
        <v>0</v>
      </c>
      <c r="EJ145" s="911">
        <v>0</v>
      </c>
      <c r="EK145" s="912">
        <v>0</v>
      </c>
      <c r="EL145" s="911">
        <v>0</v>
      </c>
      <c r="EM145" s="912">
        <v>0</v>
      </c>
      <c r="EN145" s="911">
        <v>0</v>
      </c>
      <c r="EO145" s="912">
        <v>0</v>
      </c>
      <c r="EP145" s="911">
        <v>0</v>
      </c>
      <c r="EQ145" s="912">
        <v>0</v>
      </c>
      <c r="ER145" s="911">
        <v>0</v>
      </c>
      <c r="ES145" s="912">
        <v>0</v>
      </c>
      <c r="ET145" s="911">
        <v>0</v>
      </c>
      <c r="EU145" s="912">
        <v>0</v>
      </c>
      <c r="EV145" s="911">
        <v>0</v>
      </c>
      <c r="EW145" s="912">
        <v>0</v>
      </c>
      <c r="EX145" s="911">
        <v>0</v>
      </c>
      <c r="EY145" s="912">
        <v>0</v>
      </c>
      <c r="EZ145" s="911">
        <v>0</v>
      </c>
      <c r="FA145" s="912">
        <v>0</v>
      </c>
      <c r="FB145" s="911">
        <v>0</v>
      </c>
      <c r="FC145" s="912">
        <v>0</v>
      </c>
      <c r="FD145" s="911">
        <v>0</v>
      </c>
      <c r="FE145" s="1029">
        <v>0</v>
      </c>
      <c r="FF145" s="815"/>
      <c r="FG145" s="1012"/>
      <c r="FH145" s="815"/>
      <c r="FI145" s="1013"/>
      <c r="FK145" s="1030" t="b">
        <v>1</v>
      </c>
    </row>
    <row r="146" spans="1:167" outlineLevel="1">
      <c r="A146" s="813" t="str">
        <f t="shared" si="2"/>
        <v>136Save on Energy Retrofit Program Enabled Savings</v>
      </c>
      <c r="C146" s="900">
        <v>136</v>
      </c>
      <c r="D146" s="1043" t="s">
        <v>1199</v>
      </c>
      <c r="E146" s="1043">
        <v>2015</v>
      </c>
      <c r="G146" s="1032">
        <v>0</v>
      </c>
      <c r="H146" s="905">
        <v>0</v>
      </c>
      <c r="I146" s="904">
        <v>0</v>
      </c>
      <c r="J146" s="905">
        <v>0</v>
      </c>
      <c r="K146" s="904">
        <v>0</v>
      </c>
      <c r="L146" s="905">
        <v>0</v>
      </c>
      <c r="M146" s="904">
        <v>0</v>
      </c>
      <c r="N146" s="905">
        <v>0</v>
      </c>
      <c r="O146" s="904">
        <v>0</v>
      </c>
      <c r="P146" s="905">
        <v>0</v>
      </c>
      <c r="Q146" s="904">
        <v>0</v>
      </c>
      <c r="R146" s="905">
        <v>0</v>
      </c>
      <c r="S146" s="904">
        <v>0</v>
      </c>
      <c r="T146" s="905">
        <v>0</v>
      </c>
      <c r="U146" s="904">
        <v>0</v>
      </c>
      <c r="V146" s="905">
        <v>0</v>
      </c>
      <c r="W146" s="904">
        <v>0</v>
      </c>
      <c r="X146" s="905">
        <v>0</v>
      </c>
      <c r="Y146" s="904">
        <v>0</v>
      </c>
      <c r="Z146" s="905">
        <v>0</v>
      </c>
      <c r="AA146" s="904">
        <v>0</v>
      </c>
      <c r="AB146" s="905">
        <v>0</v>
      </c>
      <c r="AC146" s="904">
        <v>0</v>
      </c>
      <c r="AD146" s="905">
        <v>0</v>
      </c>
      <c r="AE146" s="904">
        <v>0</v>
      </c>
      <c r="AF146" s="905">
        <v>0</v>
      </c>
      <c r="AG146" s="904">
        <v>0</v>
      </c>
      <c r="AH146" s="905">
        <v>0</v>
      </c>
      <c r="AI146" s="904">
        <v>0</v>
      </c>
      <c r="AJ146" s="905">
        <v>0</v>
      </c>
      <c r="AK146" s="904">
        <v>0</v>
      </c>
      <c r="AL146" s="905">
        <v>0</v>
      </c>
      <c r="AM146" s="904">
        <v>0</v>
      </c>
      <c r="AN146" s="905">
        <v>0</v>
      </c>
      <c r="AO146" s="904">
        <v>0</v>
      </c>
      <c r="AP146" s="1033">
        <v>0</v>
      </c>
      <c r="AQ146" s="815"/>
      <c r="AR146" s="998"/>
      <c r="AS146" s="815"/>
      <c r="AT146" s="1032">
        <v>0</v>
      </c>
      <c r="AU146" s="905">
        <v>0</v>
      </c>
      <c r="AV146" s="904">
        <v>0</v>
      </c>
      <c r="AW146" s="905">
        <v>0</v>
      </c>
      <c r="AX146" s="904">
        <v>0</v>
      </c>
      <c r="AY146" s="905">
        <v>0</v>
      </c>
      <c r="AZ146" s="904">
        <v>0</v>
      </c>
      <c r="BA146" s="905">
        <v>0</v>
      </c>
      <c r="BB146" s="904">
        <v>0</v>
      </c>
      <c r="BC146" s="905">
        <v>0</v>
      </c>
      <c r="BD146" s="904">
        <v>0</v>
      </c>
      <c r="BE146" s="905">
        <v>0</v>
      </c>
      <c r="BF146" s="904">
        <v>0</v>
      </c>
      <c r="BG146" s="905">
        <v>0</v>
      </c>
      <c r="BH146" s="904">
        <v>0</v>
      </c>
      <c r="BI146" s="905">
        <v>0</v>
      </c>
      <c r="BJ146" s="904">
        <v>0</v>
      </c>
      <c r="BK146" s="905">
        <v>0</v>
      </c>
      <c r="BL146" s="904">
        <v>0</v>
      </c>
      <c r="BM146" s="905">
        <v>0</v>
      </c>
      <c r="BN146" s="904">
        <v>0</v>
      </c>
      <c r="BO146" s="905">
        <v>0</v>
      </c>
      <c r="BP146" s="904">
        <v>0</v>
      </c>
      <c r="BQ146" s="905">
        <v>0</v>
      </c>
      <c r="BR146" s="904">
        <v>0</v>
      </c>
      <c r="BS146" s="905">
        <v>0</v>
      </c>
      <c r="BT146" s="904">
        <v>0</v>
      </c>
      <c r="BU146" s="905">
        <v>0</v>
      </c>
      <c r="BV146" s="904">
        <v>0</v>
      </c>
      <c r="BW146" s="905">
        <v>0</v>
      </c>
      <c r="BX146" s="904">
        <v>0</v>
      </c>
      <c r="BY146" s="905">
        <v>0</v>
      </c>
      <c r="BZ146" s="904">
        <v>0</v>
      </c>
      <c r="CA146" s="905">
        <v>0</v>
      </c>
      <c r="CB146" s="904">
        <v>0</v>
      </c>
      <c r="CC146" s="1033">
        <v>0</v>
      </c>
      <c r="CD146" s="815"/>
      <c r="CE146" s="1009"/>
      <c r="CF146" s="815"/>
      <c r="CG146" s="1010"/>
      <c r="CH146" s="815"/>
      <c r="CI146" s="1032"/>
      <c r="CJ146" s="905"/>
      <c r="CK146" s="904">
        <v>0</v>
      </c>
      <c r="CL146" s="905">
        <v>0</v>
      </c>
      <c r="CM146" s="904">
        <v>0</v>
      </c>
      <c r="CN146" s="905">
        <v>0</v>
      </c>
      <c r="CO146" s="904">
        <v>0</v>
      </c>
      <c r="CP146" s="905">
        <v>0</v>
      </c>
      <c r="CQ146" s="904">
        <v>0</v>
      </c>
      <c r="CR146" s="905">
        <v>0</v>
      </c>
      <c r="CS146" s="904">
        <v>0</v>
      </c>
      <c r="CT146" s="905">
        <v>0</v>
      </c>
      <c r="CU146" s="904">
        <v>0</v>
      </c>
      <c r="CV146" s="905">
        <v>0</v>
      </c>
      <c r="CW146" s="904">
        <v>0</v>
      </c>
      <c r="CX146" s="905">
        <v>0</v>
      </c>
      <c r="CY146" s="904">
        <v>0</v>
      </c>
      <c r="CZ146" s="905">
        <v>0</v>
      </c>
      <c r="DA146" s="904">
        <v>0</v>
      </c>
      <c r="DB146" s="905">
        <v>0</v>
      </c>
      <c r="DC146" s="904">
        <v>0</v>
      </c>
      <c r="DD146" s="905">
        <v>0</v>
      </c>
      <c r="DE146" s="904">
        <v>0</v>
      </c>
      <c r="DF146" s="905">
        <v>0</v>
      </c>
      <c r="DG146" s="904">
        <v>0</v>
      </c>
      <c r="DH146" s="905">
        <v>0</v>
      </c>
      <c r="DI146" s="904">
        <v>0</v>
      </c>
      <c r="DJ146" s="905">
        <v>0</v>
      </c>
      <c r="DK146" s="904">
        <v>0</v>
      </c>
      <c r="DL146" s="905">
        <v>0</v>
      </c>
      <c r="DM146" s="904">
        <v>0</v>
      </c>
      <c r="DN146" s="905">
        <v>0</v>
      </c>
      <c r="DO146" s="904">
        <v>0</v>
      </c>
      <c r="DP146" s="905">
        <v>0</v>
      </c>
      <c r="DQ146" s="904">
        <v>0</v>
      </c>
      <c r="DR146" s="1033">
        <v>0</v>
      </c>
      <c r="DS146" s="815"/>
      <c r="DT146" s="1011"/>
      <c r="DU146" s="815"/>
      <c r="DV146" s="1032"/>
      <c r="DW146" s="905"/>
      <c r="DX146" s="904">
        <v>0</v>
      </c>
      <c r="DY146" s="905">
        <v>0</v>
      </c>
      <c r="DZ146" s="904">
        <v>0</v>
      </c>
      <c r="EA146" s="905">
        <v>0</v>
      </c>
      <c r="EB146" s="904">
        <v>0</v>
      </c>
      <c r="EC146" s="905">
        <v>0</v>
      </c>
      <c r="ED146" s="904">
        <v>0</v>
      </c>
      <c r="EE146" s="905">
        <v>0</v>
      </c>
      <c r="EF146" s="904">
        <v>0</v>
      </c>
      <c r="EG146" s="905">
        <v>0</v>
      </c>
      <c r="EH146" s="904">
        <v>0</v>
      </c>
      <c r="EI146" s="905">
        <v>0</v>
      </c>
      <c r="EJ146" s="904">
        <v>0</v>
      </c>
      <c r="EK146" s="905">
        <v>0</v>
      </c>
      <c r="EL146" s="904">
        <v>0</v>
      </c>
      <c r="EM146" s="905">
        <v>0</v>
      </c>
      <c r="EN146" s="904">
        <v>0</v>
      </c>
      <c r="EO146" s="905">
        <v>0</v>
      </c>
      <c r="EP146" s="904">
        <v>0</v>
      </c>
      <c r="EQ146" s="905">
        <v>0</v>
      </c>
      <c r="ER146" s="904">
        <v>0</v>
      </c>
      <c r="ES146" s="905">
        <v>0</v>
      </c>
      <c r="ET146" s="904">
        <v>0</v>
      </c>
      <c r="EU146" s="905">
        <v>0</v>
      </c>
      <c r="EV146" s="904">
        <v>0</v>
      </c>
      <c r="EW146" s="905">
        <v>0</v>
      </c>
      <c r="EX146" s="904">
        <v>0</v>
      </c>
      <c r="EY146" s="905">
        <v>0</v>
      </c>
      <c r="EZ146" s="904">
        <v>0</v>
      </c>
      <c r="FA146" s="905">
        <v>0</v>
      </c>
      <c r="FB146" s="904">
        <v>0</v>
      </c>
      <c r="FC146" s="905">
        <v>0</v>
      </c>
      <c r="FD146" s="904">
        <v>0</v>
      </c>
      <c r="FE146" s="1033">
        <v>0</v>
      </c>
      <c r="FF146" s="815"/>
      <c r="FG146" s="1012"/>
      <c r="FH146" s="815"/>
      <c r="FI146" s="1013"/>
      <c r="FK146" s="1034" t="b">
        <v>1</v>
      </c>
    </row>
    <row r="147" spans="1:167" outlineLevel="1">
      <c r="A147" s="813" t="str">
        <f t="shared" si="2"/>
        <v>137Save on Energy High Performance New Construction Program Enabled Savings</v>
      </c>
      <c r="C147" s="849">
        <v>137</v>
      </c>
      <c r="D147" s="1023" t="s">
        <v>1200</v>
      </c>
      <c r="E147" s="1023">
        <v>2015</v>
      </c>
      <c r="G147" s="1024">
        <v>0</v>
      </c>
      <c r="H147" s="854">
        <v>0</v>
      </c>
      <c r="I147" s="853">
        <v>0</v>
      </c>
      <c r="J147" s="854">
        <v>0</v>
      </c>
      <c r="K147" s="853">
        <v>0</v>
      </c>
      <c r="L147" s="854">
        <v>0</v>
      </c>
      <c r="M147" s="853">
        <v>0</v>
      </c>
      <c r="N147" s="854">
        <v>0</v>
      </c>
      <c r="O147" s="853">
        <v>0</v>
      </c>
      <c r="P147" s="854">
        <v>0</v>
      </c>
      <c r="Q147" s="853">
        <v>0</v>
      </c>
      <c r="R147" s="854">
        <v>0</v>
      </c>
      <c r="S147" s="853">
        <v>0</v>
      </c>
      <c r="T147" s="854">
        <v>0</v>
      </c>
      <c r="U147" s="853">
        <v>0</v>
      </c>
      <c r="V147" s="854">
        <v>0</v>
      </c>
      <c r="W147" s="853">
        <v>0</v>
      </c>
      <c r="X147" s="854">
        <v>0</v>
      </c>
      <c r="Y147" s="853">
        <v>0</v>
      </c>
      <c r="Z147" s="854">
        <v>0</v>
      </c>
      <c r="AA147" s="853">
        <v>0</v>
      </c>
      <c r="AB147" s="854">
        <v>0</v>
      </c>
      <c r="AC147" s="853">
        <v>0</v>
      </c>
      <c r="AD147" s="854">
        <v>0</v>
      </c>
      <c r="AE147" s="853">
        <v>0</v>
      </c>
      <c r="AF147" s="854">
        <v>0</v>
      </c>
      <c r="AG147" s="853">
        <v>0</v>
      </c>
      <c r="AH147" s="854">
        <v>0</v>
      </c>
      <c r="AI147" s="853">
        <v>0</v>
      </c>
      <c r="AJ147" s="854">
        <v>0</v>
      </c>
      <c r="AK147" s="853">
        <v>0</v>
      </c>
      <c r="AL147" s="854">
        <v>0</v>
      </c>
      <c r="AM147" s="853">
        <v>0</v>
      </c>
      <c r="AN147" s="854">
        <v>0</v>
      </c>
      <c r="AO147" s="853">
        <v>0</v>
      </c>
      <c r="AP147" s="1025">
        <v>0</v>
      </c>
      <c r="AQ147" s="815"/>
      <c r="AR147" s="998"/>
      <c r="AS147" s="815"/>
      <c r="AT147" s="1024">
        <v>0</v>
      </c>
      <c r="AU147" s="854">
        <v>0</v>
      </c>
      <c r="AV147" s="853">
        <v>0</v>
      </c>
      <c r="AW147" s="854">
        <v>0</v>
      </c>
      <c r="AX147" s="853">
        <v>0</v>
      </c>
      <c r="AY147" s="854">
        <v>0</v>
      </c>
      <c r="AZ147" s="853">
        <v>0</v>
      </c>
      <c r="BA147" s="854">
        <v>0</v>
      </c>
      <c r="BB147" s="853">
        <v>0</v>
      </c>
      <c r="BC147" s="854">
        <v>0</v>
      </c>
      <c r="BD147" s="853">
        <v>0</v>
      </c>
      <c r="BE147" s="854">
        <v>0</v>
      </c>
      <c r="BF147" s="853">
        <v>0</v>
      </c>
      <c r="BG147" s="854">
        <v>0</v>
      </c>
      <c r="BH147" s="853">
        <v>0</v>
      </c>
      <c r="BI147" s="854">
        <v>0</v>
      </c>
      <c r="BJ147" s="853">
        <v>0</v>
      </c>
      <c r="BK147" s="854">
        <v>0</v>
      </c>
      <c r="BL147" s="853">
        <v>0</v>
      </c>
      <c r="BM147" s="854">
        <v>0</v>
      </c>
      <c r="BN147" s="853">
        <v>0</v>
      </c>
      <c r="BO147" s="854">
        <v>0</v>
      </c>
      <c r="BP147" s="853">
        <v>0</v>
      </c>
      <c r="BQ147" s="854">
        <v>0</v>
      </c>
      <c r="BR147" s="853">
        <v>0</v>
      </c>
      <c r="BS147" s="854">
        <v>0</v>
      </c>
      <c r="BT147" s="853">
        <v>0</v>
      </c>
      <c r="BU147" s="854">
        <v>0</v>
      </c>
      <c r="BV147" s="853">
        <v>0</v>
      </c>
      <c r="BW147" s="854">
        <v>0</v>
      </c>
      <c r="BX147" s="853">
        <v>0</v>
      </c>
      <c r="BY147" s="854">
        <v>0</v>
      </c>
      <c r="BZ147" s="853">
        <v>0</v>
      </c>
      <c r="CA147" s="854">
        <v>0</v>
      </c>
      <c r="CB147" s="853">
        <v>0</v>
      </c>
      <c r="CC147" s="1025">
        <v>0</v>
      </c>
      <c r="CD147" s="815"/>
      <c r="CE147" s="1009"/>
      <c r="CF147" s="815"/>
      <c r="CG147" s="1010"/>
      <c r="CH147" s="815"/>
      <c r="CI147" s="1024"/>
      <c r="CJ147" s="854"/>
      <c r="CK147" s="853">
        <v>0</v>
      </c>
      <c r="CL147" s="854">
        <v>0</v>
      </c>
      <c r="CM147" s="853">
        <v>0</v>
      </c>
      <c r="CN147" s="854">
        <v>0</v>
      </c>
      <c r="CO147" s="853">
        <v>0</v>
      </c>
      <c r="CP147" s="854">
        <v>0</v>
      </c>
      <c r="CQ147" s="853">
        <v>0</v>
      </c>
      <c r="CR147" s="854">
        <v>0</v>
      </c>
      <c r="CS147" s="853">
        <v>0</v>
      </c>
      <c r="CT147" s="854">
        <v>0</v>
      </c>
      <c r="CU147" s="853">
        <v>0</v>
      </c>
      <c r="CV147" s="854">
        <v>0</v>
      </c>
      <c r="CW147" s="853">
        <v>0</v>
      </c>
      <c r="CX147" s="854">
        <v>0</v>
      </c>
      <c r="CY147" s="853">
        <v>0</v>
      </c>
      <c r="CZ147" s="854">
        <v>0</v>
      </c>
      <c r="DA147" s="853">
        <v>0</v>
      </c>
      <c r="DB147" s="854">
        <v>0</v>
      </c>
      <c r="DC147" s="853">
        <v>0</v>
      </c>
      <c r="DD147" s="854">
        <v>0</v>
      </c>
      <c r="DE147" s="853">
        <v>0</v>
      </c>
      <c r="DF147" s="854">
        <v>0</v>
      </c>
      <c r="DG147" s="853">
        <v>0</v>
      </c>
      <c r="DH147" s="854">
        <v>0</v>
      </c>
      <c r="DI147" s="853">
        <v>0</v>
      </c>
      <c r="DJ147" s="854">
        <v>0</v>
      </c>
      <c r="DK147" s="853">
        <v>0</v>
      </c>
      <c r="DL147" s="854">
        <v>0</v>
      </c>
      <c r="DM147" s="853">
        <v>0</v>
      </c>
      <c r="DN147" s="854">
        <v>0</v>
      </c>
      <c r="DO147" s="853">
        <v>0</v>
      </c>
      <c r="DP147" s="854">
        <v>0</v>
      </c>
      <c r="DQ147" s="853">
        <v>0</v>
      </c>
      <c r="DR147" s="1025">
        <v>0</v>
      </c>
      <c r="DS147" s="815"/>
      <c r="DT147" s="1011"/>
      <c r="DU147" s="815"/>
      <c r="DV147" s="1024"/>
      <c r="DW147" s="854"/>
      <c r="DX147" s="853">
        <v>0</v>
      </c>
      <c r="DY147" s="854">
        <v>0</v>
      </c>
      <c r="DZ147" s="853">
        <v>0</v>
      </c>
      <c r="EA147" s="854">
        <v>0</v>
      </c>
      <c r="EB147" s="853">
        <v>0</v>
      </c>
      <c r="EC147" s="854">
        <v>0</v>
      </c>
      <c r="ED147" s="853">
        <v>0</v>
      </c>
      <c r="EE147" s="854">
        <v>0</v>
      </c>
      <c r="EF147" s="853">
        <v>0</v>
      </c>
      <c r="EG147" s="854">
        <v>0</v>
      </c>
      <c r="EH147" s="853">
        <v>0</v>
      </c>
      <c r="EI147" s="854">
        <v>0</v>
      </c>
      <c r="EJ147" s="853">
        <v>0</v>
      </c>
      <c r="EK147" s="854">
        <v>0</v>
      </c>
      <c r="EL147" s="853">
        <v>0</v>
      </c>
      <c r="EM147" s="854">
        <v>0</v>
      </c>
      <c r="EN147" s="853">
        <v>0</v>
      </c>
      <c r="EO147" s="854">
        <v>0</v>
      </c>
      <c r="EP147" s="853">
        <v>0</v>
      </c>
      <c r="EQ147" s="854">
        <v>0</v>
      </c>
      <c r="ER147" s="853">
        <v>0</v>
      </c>
      <c r="ES147" s="854">
        <v>0</v>
      </c>
      <c r="ET147" s="853">
        <v>0</v>
      </c>
      <c r="EU147" s="854">
        <v>0</v>
      </c>
      <c r="EV147" s="853">
        <v>0</v>
      </c>
      <c r="EW147" s="854">
        <v>0</v>
      </c>
      <c r="EX147" s="853">
        <v>0</v>
      </c>
      <c r="EY147" s="854">
        <v>0</v>
      </c>
      <c r="EZ147" s="853">
        <v>0</v>
      </c>
      <c r="FA147" s="854">
        <v>0</v>
      </c>
      <c r="FB147" s="853">
        <v>0</v>
      </c>
      <c r="FC147" s="854">
        <v>0</v>
      </c>
      <c r="FD147" s="853">
        <v>0</v>
      </c>
      <c r="FE147" s="1025">
        <v>0</v>
      </c>
      <c r="FF147" s="815"/>
      <c r="FG147" s="1012"/>
      <c r="FH147" s="815"/>
      <c r="FI147" s="1013"/>
      <c r="FK147" s="1026" t="b">
        <v>1</v>
      </c>
    </row>
    <row r="148" spans="1:167" outlineLevel="1">
      <c r="A148" s="813" t="str">
        <f t="shared" si="2"/>
        <v>138Save on Energy Process &amp; Systems Upgrades Program Enabled Savings</v>
      </c>
      <c r="C148" s="879">
        <v>138</v>
      </c>
      <c r="D148" s="1042" t="s">
        <v>1201</v>
      </c>
      <c r="E148" s="1042">
        <v>2015</v>
      </c>
      <c r="G148" s="1038">
        <v>0</v>
      </c>
      <c r="H148" s="884">
        <v>0</v>
      </c>
      <c r="I148" s="883">
        <v>0</v>
      </c>
      <c r="J148" s="884">
        <v>0</v>
      </c>
      <c r="K148" s="883">
        <v>0</v>
      </c>
      <c r="L148" s="884">
        <v>0</v>
      </c>
      <c r="M148" s="883">
        <v>0</v>
      </c>
      <c r="N148" s="884">
        <v>0</v>
      </c>
      <c r="O148" s="883">
        <v>0</v>
      </c>
      <c r="P148" s="884">
        <v>0</v>
      </c>
      <c r="Q148" s="883">
        <v>0</v>
      </c>
      <c r="R148" s="884">
        <v>0</v>
      </c>
      <c r="S148" s="883">
        <v>0</v>
      </c>
      <c r="T148" s="884">
        <v>0</v>
      </c>
      <c r="U148" s="883">
        <v>0</v>
      </c>
      <c r="V148" s="884">
        <v>0</v>
      </c>
      <c r="W148" s="883">
        <v>0</v>
      </c>
      <c r="X148" s="884">
        <v>0</v>
      </c>
      <c r="Y148" s="883">
        <v>0</v>
      </c>
      <c r="Z148" s="884">
        <v>0</v>
      </c>
      <c r="AA148" s="883">
        <v>0</v>
      </c>
      <c r="AB148" s="884">
        <v>0</v>
      </c>
      <c r="AC148" s="883">
        <v>0</v>
      </c>
      <c r="AD148" s="884">
        <v>0</v>
      </c>
      <c r="AE148" s="883">
        <v>0</v>
      </c>
      <c r="AF148" s="884">
        <v>0</v>
      </c>
      <c r="AG148" s="883">
        <v>0</v>
      </c>
      <c r="AH148" s="884">
        <v>0</v>
      </c>
      <c r="AI148" s="883">
        <v>0</v>
      </c>
      <c r="AJ148" s="884">
        <v>0</v>
      </c>
      <c r="AK148" s="883">
        <v>0</v>
      </c>
      <c r="AL148" s="884">
        <v>0</v>
      </c>
      <c r="AM148" s="883">
        <v>0</v>
      </c>
      <c r="AN148" s="884">
        <v>0</v>
      </c>
      <c r="AO148" s="883">
        <v>0</v>
      </c>
      <c r="AP148" s="1039">
        <v>0</v>
      </c>
      <c r="AQ148" s="815"/>
      <c r="AR148" s="998"/>
      <c r="AS148" s="815"/>
      <c r="AT148" s="1038">
        <v>0</v>
      </c>
      <c r="AU148" s="884">
        <v>0</v>
      </c>
      <c r="AV148" s="883">
        <v>0</v>
      </c>
      <c r="AW148" s="884">
        <v>0</v>
      </c>
      <c r="AX148" s="883">
        <v>0</v>
      </c>
      <c r="AY148" s="884">
        <v>0</v>
      </c>
      <c r="AZ148" s="883">
        <v>0</v>
      </c>
      <c r="BA148" s="884">
        <v>0</v>
      </c>
      <c r="BB148" s="883">
        <v>0</v>
      </c>
      <c r="BC148" s="884">
        <v>0</v>
      </c>
      <c r="BD148" s="883">
        <v>0</v>
      </c>
      <c r="BE148" s="884">
        <v>0</v>
      </c>
      <c r="BF148" s="883">
        <v>0</v>
      </c>
      <c r="BG148" s="884">
        <v>0</v>
      </c>
      <c r="BH148" s="883">
        <v>0</v>
      </c>
      <c r="BI148" s="884">
        <v>0</v>
      </c>
      <c r="BJ148" s="883">
        <v>0</v>
      </c>
      <c r="BK148" s="884">
        <v>0</v>
      </c>
      <c r="BL148" s="883">
        <v>0</v>
      </c>
      <c r="BM148" s="884">
        <v>0</v>
      </c>
      <c r="BN148" s="883">
        <v>0</v>
      </c>
      <c r="BO148" s="884">
        <v>0</v>
      </c>
      <c r="BP148" s="883">
        <v>0</v>
      </c>
      <c r="BQ148" s="884">
        <v>0</v>
      </c>
      <c r="BR148" s="883">
        <v>0</v>
      </c>
      <c r="BS148" s="884">
        <v>0</v>
      </c>
      <c r="BT148" s="883">
        <v>0</v>
      </c>
      <c r="BU148" s="884">
        <v>0</v>
      </c>
      <c r="BV148" s="883">
        <v>0</v>
      </c>
      <c r="BW148" s="884">
        <v>0</v>
      </c>
      <c r="BX148" s="883">
        <v>0</v>
      </c>
      <c r="BY148" s="884">
        <v>0</v>
      </c>
      <c r="BZ148" s="883">
        <v>0</v>
      </c>
      <c r="CA148" s="884">
        <v>0</v>
      </c>
      <c r="CB148" s="883">
        <v>0</v>
      </c>
      <c r="CC148" s="1039">
        <v>0</v>
      </c>
      <c r="CD148" s="815"/>
      <c r="CE148" s="1009"/>
      <c r="CF148" s="815"/>
      <c r="CG148" s="1010"/>
      <c r="CH148" s="815"/>
      <c r="CI148" s="1038"/>
      <c r="CJ148" s="884"/>
      <c r="CK148" s="883">
        <v>0</v>
      </c>
      <c r="CL148" s="884">
        <v>0</v>
      </c>
      <c r="CM148" s="883">
        <v>0</v>
      </c>
      <c r="CN148" s="884">
        <v>0</v>
      </c>
      <c r="CO148" s="883">
        <v>0</v>
      </c>
      <c r="CP148" s="884">
        <v>0</v>
      </c>
      <c r="CQ148" s="883">
        <v>0</v>
      </c>
      <c r="CR148" s="884">
        <v>0</v>
      </c>
      <c r="CS148" s="883">
        <v>0</v>
      </c>
      <c r="CT148" s="884">
        <v>0</v>
      </c>
      <c r="CU148" s="883">
        <v>0</v>
      </c>
      <c r="CV148" s="884">
        <v>0</v>
      </c>
      <c r="CW148" s="883">
        <v>0</v>
      </c>
      <c r="CX148" s="884">
        <v>0</v>
      </c>
      <c r="CY148" s="883">
        <v>0</v>
      </c>
      <c r="CZ148" s="884">
        <v>0</v>
      </c>
      <c r="DA148" s="883">
        <v>0</v>
      </c>
      <c r="DB148" s="884">
        <v>0</v>
      </c>
      <c r="DC148" s="883">
        <v>0</v>
      </c>
      <c r="DD148" s="884">
        <v>0</v>
      </c>
      <c r="DE148" s="883">
        <v>0</v>
      </c>
      <c r="DF148" s="884">
        <v>0</v>
      </c>
      <c r="DG148" s="883">
        <v>0</v>
      </c>
      <c r="DH148" s="884">
        <v>0</v>
      </c>
      <c r="DI148" s="883">
        <v>0</v>
      </c>
      <c r="DJ148" s="884">
        <v>0</v>
      </c>
      <c r="DK148" s="883">
        <v>0</v>
      </c>
      <c r="DL148" s="884">
        <v>0</v>
      </c>
      <c r="DM148" s="883">
        <v>0</v>
      </c>
      <c r="DN148" s="884">
        <v>0</v>
      </c>
      <c r="DO148" s="883">
        <v>0</v>
      </c>
      <c r="DP148" s="884">
        <v>0</v>
      </c>
      <c r="DQ148" s="883">
        <v>0</v>
      </c>
      <c r="DR148" s="1039">
        <v>0</v>
      </c>
      <c r="DS148" s="815"/>
      <c r="DT148" s="1011"/>
      <c r="DU148" s="815"/>
      <c r="DV148" s="1038"/>
      <c r="DW148" s="884"/>
      <c r="DX148" s="883">
        <v>0</v>
      </c>
      <c r="DY148" s="884">
        <v>0</v>
      </c>
      <c r="DZ148" s="883">
        <v>0</v>
      </c>
      <c r="EA148" s="884">
        <v>0</v>
      </c>
      <c r="EB148" s="883">
        <v>0</v>
      </c>
      <c r="EC148" s="884">
        <v>0</v>
      </c>
      <c r="ED148" s="883">
        <v>0</v>
      </c>
      <c r="EE148" s="884">
        <v>0</v>
      </c>
      <c r="EF148" s="883">
        <v>0</v>
      </c>
      <c r="EG148" s="884">
        <v>0</v>
      </c>
      <c r="EH148" s="883">
        <v>0</v>
      </c>
      <c r="EI148" s="884">
        <v>0</v>
      </c>
      <c r="EJ148" s="883">
        <v>0</v>
      </c>
      <c r="EK148" s="884">
        <v>0</v>
      </c>
      <c r="EL148" s="883">
        <v>0</v>
      </c>
      <c r="EM148" s="884">
        <v>0</v>
      </c>
      <c r="EN148" s="883">
        <v>0</v>
      </c>
      <c r="EO148" s="884">
        <v>0</v>
      </c>
      <c r="EP148" s="883">
        <v>0</v>
      </c>
      <c r="EQ148" s="884">
        <v>0</v>
      </c>
      <c r="ER148" s="883">
        <v>0</v>
      </c>
      <c r="ES148" s="884">
        <v>0</v>
      </c>
      <c r="ET148" s="883">
        <v>0</v>
      </c>
      <c r="EU148" s="884">
        <v>0</v>
      </c>
      <c r="EV148" s="883">
        <v>0</v>
      </c>
      <c r="EW148" s="884">
        <v>0</v>
      </c>
      <c r="EX148" s="883">
        <v>0</v>
      </c>
      <c r="EY148" s="884">
        <v>0</v>
      </c>
      <c r="EZ148" s="883">
        <v>0</v>
      </c>
      <c r="FA148" s="884">
        <v>0</v>
      </c>
      <c r="FB148" s="883">
        <v>0</v>
      </c>
      <c r="FC148" s="884">
        <v>0</v>
      </c>
      <c r="FD148" s="883">
        <v>0</v>
      </c>
      <c r="FE148" s="1039">
        <v>0</v>
      </c>
      <c r="FF148" s="815"/>
      <c r="FG148" s="1012"/>
      <c r="FH148" s="815"/>
      <c r="FI148" s="1013"/>
      <c r="FK148" s="1040" t="b">
        <v>1</v>
      </c>
    </row>
    <row r="149" spans="1:167" outlineLevel="1">
      <c r="A149" s="813" t="str">
        <f t="shared" si="2"/>
        <v>139Non-Approved Program</v>
      </c>
      <c r="C149" s="835">
        <v>139</v>
      </c>
      <c r="D149" s="1015" t="s">
        <v>1253</v>
      </c>
      <c r="E149" s="1015">
        <v>2015</v>
      </c>
      <c r="G149" s="1016">
        <v>0</v>
      </c>
      <c r="H149" s="877">
        <v>0</v>
      </c>
      <c r="I149" s="876">
        <v>0</v>
      </c>
      <c r="J149" s="877">
        <v>0</v>
      </c>
      <c r="K149" s="876">
        <v>0</v>
      </c>
      <c r="L149" s="877">
        <v>0</v>
      </c>
      <c r="M149" s="876">
        <v>0</v>
      </c>
      <c r="N149" s="877">
        <v>0</v>
      </c>
      <c r="O149" s="876">
        <v>0</v>
      </c>
      <c r="P149" s="877">
        <v>0</v>
      </c>
      <c r="Q149" s="876">
        <v>0</v>
      </c>
      <c r="R149" s="877">
        <v>0</v>
      </c>
      <c r="S149" s="876">
        <v>0</v>
      </c>
      <c r="T149" s="877">
        <v>0</v>
      </c>
      <c r="U149" s="876">
        <v>0</v>
      </c>
      <c r="V149" s="877">
        <v>0</v>
      </c>
      <c r="W149" s="876">
        <v>0</v>
      </c>
      <c r="X149" s="877">
        <v>0</v>
      </c>
      <c r="Y149" s="876">
        <v>0</v>
      </c>
      <c r="Z149" s="877">
        <v>0</v>
      </c>
      <c r="AA149" s="876">
        <v>0</v>
      </c>
      <c r="AB149" s="877">
        <v>0</v>
      </c>
      <c r="AC149" s="876">
        <v>0</v>
      </c>
      <c r="AD149" s="877">
        <v>0</v>
      </c>
      <c r="AE149" s="876">
        <v>0</v>
      </c>
      <c r="AF149" s="877">
        <v>0</v>
      </c>
      <c r="AG149" s="876">
        <v>0</v>
      </c>
      <c r="AH149" s="877">
        <v>0</v>
      </c>
      <c r="AI149" s="876">
        <v>0</v>
      </c>
      <c r="AJ149" s="877">
        <v>0</v>
      </c>
      <c r="AK149" s="876">
        <v>0</v>
      </c>
      <c r="AL149" s="877">
        <v>0</v>
      </c>
      <c r="AM149" s="876">
        <v>0</v>
      </c>
      <c r="AN149" s="877">
        <v>0</v>
      </c>
      <c r="AO149" s="876">
        <v>0</v>
      </c>
      <c r="AP149" s="1017">
        <v>0</v>
      </c>
      <c r="AQ149" s="815"/>
      <c r="AR149" s="998"/>
      <c r="AS149" s="815"/>
      <c r="AT149" s="1016">
        <v>0</v>
      </c>
      <c r="AU149" s="877">
        <v>0</v>
      </c>
      <c r="AV149" s="876">
        <v>0</v>
      </c>
      <c r="AW149" s="877">
        <v>0</v>
      </c>
      <c r="AX149" s="876">
        <v>0</v>
      </c>
      <c r="AY149" s="877">
        <v>0</v>
      </c>
      <c r="AZ149" s="876">
        <v>0</v>
      </c>
      <c r="BA149" s="877">
        <v>0</v>
      </c>
      <c r="BB149" s="876">
        <v>0</v>
      </c>
      <c r="BC149" s="877">
        <v>0</v>
      </c>
      <c r="BD149" s="876">
        <v>0</v>
      </c>
      <c r="BE149" s="877">
        <v>0</v>
      </c>
      <c r="BF149" s="876">
        <v>0</v>
      </c>
      <c r="BG149" s="877">
        <v>0</v>
      </c>
      <c r="BH149" s="876">
        <v>0</v>
      </c>
      <c r="BI149" s="877">
        <v>0</v>
      </c>
      <c r="BJ149" s="876">
        <v>0</v>
      </c>
      <c r="BK149" s="877">
        <v>0</v>
      </c>
      <c r="BL149" s="876">
        <v>0</v>
      </c>
      <c r="BM149" s="877">
        <v>0</v>
      </c>
      <c r="BN149" s="876">
        <v>0</v>
      </c>
      <c r="BO149" s="877">
        <v>0</v>
      </c>
      <c r="BP149" s="876">
        <v>0</v>
      </c>
      <c r="BQ149" s="877">
        <v>0</v>
      </c>
      <c r="BR149" s="876">
        <v>0</v>
      </c>
      <c r="BS149" s="877">
        <v>0</v>
      </c>
      <c r="BT149" s="876">
        <v>0</v>
      </c>
      <c r="BU149" s="877">
        <v>0</v>
      </c>
      <c r="BV149" s="876">
        <v>0</v>
      </c>
      <c r="BW149" s="877">
        <v>0</v>
      </c>
      <c r="BX149" s="876">
        <v>0</v>
      </c>
      <c r="BY149" s="877">
        <v>0</v>
      </c>
      <c r="BZ149" s="876">
        <v>0</v>
      </c>
      <c r="CA149" s="877">
        <v>0</v>
      </c>
      <c r="CB149" s="876">
        <v>0</v>
      </c>
      <c r="CC149" s="1017">
        <v>0</v>
      </c>
      <c r="CD149" s="815"/>
      <c r="CE149" s="1009"/>
      <c r="CF149" s="815"/>
      <c r="CG149" s="1010"/>
      <c r="CH149" s="815"/>
      <c r="CI149" s="1016"/>
      <c r="CJ149" s="877"/>
      <c r="CK149" s="876">
        <v>0</v>
      </c>
      <c r="CL149" s="877">
        <v>0</v>
      </c>
      <c r="CM149" s="876">
        <v>0</v>
      </c>
      <c r="CN149" s="877">
        <v>0</v>
      </c>
      <c r="CO149" s="876">
        <v>0</v>
      </c>
      <c r="CP149" s="877">
        <v>0</v>
      </c>
      <c r="CQ149" s="876">
        <v>0</v>
      </c>
      <c r="CR149" s="877">
        <v>0</v>
      </c>
      <c r="CS149" s="876">
        <v>0</v>
      </c>
      <c r="CT149" s="877">
        <v>0</v>
      </c>
      <c r="CU149" s="876">
        <v>0</v>
      </c>
      <c r="CV149" s="877">
        <v>0</v>
      </c>
      <c r="CW149" s="876">
        <v>0</v>
      </c>
      <c r="CX149" s="877">
        <v>0</v>
      </c>
      <c r="CY149" s="876">
        <v>0</v>
      </c>
      <c r="CZ149" s="877">
        <v>0</v>
      </c>
      <c r="DA149" s="876">
        <v>0</v>
      </c>
      <c r="DB149" s="877">
        <v>0</v>
      </c>
      <c r="DC149" s="876">
        <v>0</v>
      </c>
      <c r="DD149" s="877">
        <v>0</v>
      </c>
      <c r="DE149" s="876">
        <v>0</v>
      </c>
      <c r="DF149" s="877">
        <v>0</v>
      </c>
      <c r="DG149" s="876">
        <v>0</v>
      </c>
      <c r="DH149" s="877">
        <v>0</v>
      </c>
      <c r="DI149" s="876">
        <v>0</v>
      </c>
      <c r="DJ149" s="877">
        <v>0</v>
      </c>
      <c r="DK149" s="876">
        <v>0</v>
      </c>
      <c r="DL149" s="877">
        <v>0</v>
      </c>
      <c r="DM149" s="876">
        <v>0</v>
      </c>
      <c r="DN149" s="877">
        <v>0</v>
      </c>
      <c r="DO149" s="876">
        <v>0</v>
      </c>
      <c r="DP149" s="877">
        <v>0</v>
      </c>
      <c r="DQ149" s="876">
        <v>0</v>
      </c>
      <c r="DR149" s="1017">
        <v>0</v>
      </c>
      <c r="DS149" s="815"/>
      <c r="DT149" s="1011"/>
      <c r="DU149" s="815"/>
      <c r="DV149" s="1016"/>
      <c r="DW149" s="877"/>
      <c r="DX149" s="876">
        <v>0</v>
      </c>
      <c r="DY149" s="877">
        <v>0</v>
      </c>
      <c r="DZ149" s="876">
        <v>0</v>
      </c>
      <c r="EA149" s="877">
        <v>0</v>
      </c>
      <c r="EB149" s="876">
        <v>0</v>
      </c>
      <c r="EC149" s="877">
        <v>0</v>
      </c>
      <c r="ED149" s="876">
        <v>0</v>
      </c>
      <c r="EE149" s="877">
        <v>0</v>
      </c>
      <c r="EF149" s="876">
        <v>0</v>
      </c>
      <c r="EG149" s="877">
        <v>0</v>
      </c>
      <c r="EH149" s="876">
        <v>0</v>
      </c>
      <c r="EI149" s="877">
        <v>0</v>
      </c>
      <c r="EJ149" s="876">
        <v>0</v>
      </c>
      <c r="EK149" s="877">
        <v>0</v>
      </c>
      <c r="EL149" s="876">
        <v>0</v>
      </c>
      <c r="EM149" s="877">
        <v>0</v>
      </c>
      <c r="EN149" s="876">
        <v>0</v>
      </c>
      <c r="EO149" s="877">
        <v>0</v>
      </c>
      <c r="EP149" s="876">
        <v>0</v>
      </c>
      <c r="EQ149" s="877">
        <v>0</v>
      </c>
      <c r="ER149" s="876">
        <v>0</v>
      </c>
      <c r="ES149" s="877">
        <v>0</v>
      </c>
      <c r="ET149" s="876">
        <v>0</v>
      </c>
      <c r="EU149" s="877">
        <v>0</v>
      </c>
      <c r="EV149" s="876">
        <v>0</v>
      </c>
      <c r="EW149" s="877">
        <v>0</v>
      </c>
      <c r="EX149" s="876">
        <v>0</v>
      </c>
      <c r="EY149" s="877">
        <v>0</v>
      </c>
      <c r="EZ149" s="876">
        <v>0</v>
      </c>
      <c r="FA149" s="877">
        <v>0</v>
      </c>
      <c r="FB149" s="876">
        <v>0</v>
      </c>
      <c r="FC149" s="877">
        <v>0</v>
      </c>
      <c r="FD149" s="876">
        <v>0</v>
      </c>
      <c r="FE149" s="1017">
        <v>0</v>
      </c>
      <c r="FF149" s="815"/>
      <c r="FG149" s="1012"/>
      <c r="FH149" s="815"/>
      <c r="FI149" s="1013"/>
      <c r="FK149" s="1018" t="b">
        <v>1</v>
      </c>
    </row>
    <row r="150" spans="1:167" outlineLevel="1">
      <c r="A150" s="813" t="str">
        <f t="shared" si="2"/>
        <v>140Unassigned Program</v>
      </c>
      <c r="C150" s="879">
        <v>140</v>
      </c>
      <c r="D150" s="1042" t="s">
        <v>1254</v>
      </c>
      <c r="E150" s="1042">
        <v>2015</v>
      </c>
      <c r="G150" s="1038">
        <v>0</v>
      </c>
      <c r="H150" s="884">
        <v>0</v>
      </c>
      <c r="I150" s="883">
        <v>0</v>
      </c>
      <c r="J150" s="884">
        <v>0</v>
      </c>
      <c r="K150" s="883">
        <v>0</v>
      </c>
      <c r="L150" s="884">
        <v>0</v>
      </c>
      <c r="M150" s="883">
        <v>0</v>
      </c>
      <c r="N150" s="884">
        <v>0</v>
      </c>
      <c r="O150" s="883">
        <v>0</v>
      </c>
      <c r="P150" s="884">
        <v>0</v>
      </c>
      <c r="Q150" s="883">
        <v>0</v>
      </c>
      <c r="R150" s="884">
        <v>0</v>
      </c>
      <c r="S150" s="883">
        <v>0</v>
      </c>
      <c r="T150" s="884">
        <v>0</v>
      </c>
      <c r="U150" s="883">
        <v>0</v>
      </c>
      <c r="V150" s="884">
        <v>0</v>
      </c>
      <c r="W150" s="883">
        <v>0</v>
      </c>
      <c r="X150" s="884">
        <v>0</v>
      </c>
      <c r="Y150" s="883">
        <v>0</v>
      </c>
      <c r="Z150" s="884">
        <v>0</v>
      </c>
      <c r="AA150" s="883">
        <v>0</v>
      </c>
      <c r="AB150" s="884">
        <v>0</v>
      </c>
      <c r="AC150" s="883">
        <v>0</v>
      </c>
      <c r="AD150" s="884">
        <v>0</v>
      </c>
      <c r="AE150" s="883">
        <v>0</v>
      </c>
      <c r="AF150" s="884">
        <v>0</v>
      </c>
      <c r="AG150" s="883">
        <v>0</v>
      </c>
      <c r="AH150" s="884">
        <v>0</v>
      </c>
      <c r="AI150" s="883">
        <v>0</v>
      </c>
      <c r="AJ150" s="884">
        <v>0</v>
      </c>
      <c r="AK150" s="883">
        <v>0</v>
      </c>
      <c r="AL150" s="884">
        <v>0</v>
      </c>
      <c r="AM150" s="883">
        <v>0</v>
      </c>
      <c r="AN150" s="884">
        <v>0</v>
      </c>
      <c r="AO150" s="883">
        <v>0</v>
      </c>
      <c r="AP150" s="1039">
        <v>0</v>
      </c>
      <c r="AQ150" s="815"/>
      <c r="AR150" s="998"/>
      <c r="AS150" s="815"/>
      <c r="AT150" s="1038">
        <v>0</v>
      </c>
      <c r="AU150" s="884">
        <v>0</v>
      </c>
      <c r="AV150" s="883">
        <v>0</v>
      </c>
      <c r="AW150" s="884">
        <v>0</v>
      </c>
      <c r="AX150" s="883">
        <v>0</v>
      </c>
      <c r="AY150" s="884">
        <v>0</v>
      </c>
      <c r="AZ150" s="883">
        <v>0</v>
      </c>
      <c r="BA150" s="884">
        <v>0</v>
      </c>
      <c r="BB150" s="883">
        <v>0</v>
      </c>
      <c r="BC150" s="884">
        <v>0</v>
      </c>
      <c r="BD150" s="883">
        <v>0</v>
      </c>
      <c r="BE150" s="884">
        <v>0</v>
      </c>
      <c r="BF150" s="883">
        <v>0</v>
      </c>
      <c r="BG150" s="884">
        <v>0</v>
      </c>
      <c r="BH150" s="883">
        <v>0</v>
      </c>
      <c r="BI150" s="884">
        <v>0</v>
      </c>
      <c r="BJ150" s="883">
        <v>0</v>
      </c>
      <c r="BK150" s="884">
        <v>0</v>
      </c>
      <c r="BL150" s="883">
        <v>0</v>
      </c>
      <c r="BM150" s="884">
        <v>0</v>
      </c>
      <c r="BN150" s="883">
        <v>0</v>
      </c>
      <c r="BO150" s="884">
        <v>0</v>
      </c>
      <c r="BP150" s="883">
        <v>0</v>
      </c>
      <c r="BQ150" s="884">
        <v>0</v>
      </c>
      <c r="BR150" s="883">
        <v>0</v>
      </c>
      <c r="BS150" s="884">
        <v>0</v>
      </c>
      <c r="BT150" s="883">
        <v>0</v>
      </c>
      <c r="BU150" s="884">
        <v>0</v>
      </c>
      <c r="BV150" s="883">
        <v>0</v>
      </c>
      <c r="BW150" s="884">
        <v>0</v>
      </c>
      <c r="BX150" s="883">
        <v>0</v>
      </c>
      <c r="BY150" s="884">
        <v>0</v>
      </c>
      <c r="BZ150" s="883">
        <v>0</v>
      </c>
      <c r="CA150" s="884">
        <v>0</v>
      </c>
      <c r="CB150" s="883">
        <v>0</v>
      </c>
      <c r="CC150" s="1039">
        <v>0</v>
      </c>
      <c r="CD150" s="815"/>
      <c r="CE150" s="1009"/>
      <c r="CF150" s="815"/>
      <c r="CG150" s="1010"/>
      <c r="CH150" s="815"/>
      <c r="CI150" s="1038"/>
      <c r="CJ150" s="884"/>
      <c r="CK150" s="883">
        <v>0</v>
      </c>
      <c r="CL150" s="884">
        <v>0</v>
      </c>
      <c r="CM150" s="883">
        <v>0</v>
      </c>
      <c r="CN150" s="884">
        <v>0</v>
      </c>
      <c r="CO150" s="883">
        <v>0</v>
      </c>
      <c r="CP150" s="884">
        <v>0</v>
      </c>
      <c r="CQ150" s="883">
        <v>0</v>
      </c>
      <c r="CR150" s="884">
        <v>0</v>
      </c>
      <c r="CS150" s="883">
        <v>0</v>
      </c>
      <c r="CT150" s="884">
        <v>0</v>
      </c>
      <c r="CU150" s="883">
        <v>0</v>
      </c>
      <c r="CV150" s="884">
        <v>0</v>
      </c>
      <c r="CW150" s="883">
        <v>0</v>
      </c>
      <c r="CX150" s="884">
        <v>0</v>
      </c>
      <c r="CY150" s="883">
        <v>0</v>
      </c>
      <c r="CZ150" s="884">
        <v>0</v>
      </c>
      <c r="DA150" s="883">
        <v>0</v>
      </c>
      <c r="DB150" s="884">
        <v>0</v>
      </c>
      <c r="DC150" s="883">
        <v>0</v>
      </c>
      <c r="DD150" s="884">
        <v>0</v>
      </c>
      <c r="DE150" s="883">
        <v>0</v>
      </c>
      <c r="DF150" s="884">
        <v>0</v>
      </c>
      <c r="DG150" s="883">
        <v>0</v>
      </c>
      <c r="DH150" s="884">
        <v>0</v>
      </c>
      <c r="DI150" s="883">
        <v>0</v>
      </c>
      <c r="DJ150" s="884">
        <v>0</v>
      </c>
      <c r="DK150" s="883">
        <v>0</v>
      </c>
      <c r="DL150" s="884">
        <v>0</v>
      </c>
      <c r="DM150" s="883">
        <v>0</v>
      </c>
      <c r="DN150" s="884">
        <v>0</v>
      </c>
      <c r="DO150" s="883">
        <v>0</v>
      </c>
      <c r="DP150" s="884">
        <v>0</v>
      </c>
      <c r="DQ150" s="883">
        <v>0</v>
      </c>
      <c r="DR150" s="1039">
        <v>0</v>
      </c>
      <c r="DS150" s="815"/>
      <c r="DT150" s="1011"/>
      <c r="DU150" s="815"/>
      <c r="DV150" s="1038"/>
      <c r="DW150" s="884"/>
      <c r="DX150" s="883">
        <v>0</v>
      </c>
      <c r="DY150" s="884">
        <v>0</v>
      </c>
      <c r="DZ150" s="883">
        <v>0</v>
      </c>
      <c r="EA150" s="884">
        <v>0</v>
      </c>
      <c r="EB150" s="883">
        <v>0</v>
      </c>
      <c r="EC150" s="884">
        <v>0</v>
      </c>
      <c r="ED150" s="883">
        <v>0</v>
      </c>
      <c r="EE150" s="884">
        <v>0</v>
      </c>
      <c r="EF150" s="883">
        <v>0</v>
      </c>
      <c r="EG150" s="884">
        <v>0</v>
      </c>
      <c r="EH150" s="883">
        <v>0</v>
      </c>
      <c r="EI150" s="884">
        <v>0</v>
      </c>
      <c r="EJ150" s="883">
        <v>0</v>
      </c>
      <c r="EK150" s="884">
        <v>0</v>
      </c>
      <c r="EL150" s="883">
        <v>0</v>
      </c>
      <c r="EM150" s="884">
        <v>0</v>
      </c>
      <c r="EN150" s="883">
        <v>0</v>
      </c>
      <c r="EO150" s="884">
        <v>0</v>
      </c>
      <c r="EP150" s="883">
        <v>0</v>
      </c>
      <c r="EQ150" s="884">
        <v>0</v>
      </c>
      <c r="ER150" s="883">
        <v>0</v>
      </c>
      <c r="ES150" s="884">
        <v>0</v>
      </c>
      <c r="ET150" s="883">
        <v>0</v>
      </c>
      <c r="EU150" s="884">
        <v>0</v>
      </c>
      <c r="EV150" s="883">
        <v>0</v>
      </c>
      <c r="EW150" s="884">
        <v>0</v>
      </c>
      <c r="EX150" s="883">
        <v>0</v>
      </c>
      <c r="EY150" s="884">
        <v>0</v>
      </c>
      <c r="EZ150" s="883">
        <v>0</v>
      </c>
      <c r="FA150" s="884">
        <v>0</v>
      </c>
      <c r="FB150" s="883">
        <v>0</v>
      </c>
      <c r="FC150" s="884">
        <v>0</v>
      </c>
      <c r="FD150" s="883">
        <v>0</v>
      </c>
      <c r="FE150" s="1039">
        <v>0</v>
      </c>
      <c r="FF150" s="815"/>
      <c r="FG150" s="1012"/>
      <c r="FH150" s="815"/>
      <c r="FI150" s="1013"/>
      <c r="FK150" s="1040" t="b">
        <v>1</v>
      </c>
    </row>
    <row r="151" spans="1:167" outlineLevel="1">
      <c r="A151" s="813" t="str">
        <f t="shared" si="2"/>
        <v>141Conservation Voltage Reduction Conservation Fund Pilot Program</v>
      </c>
      <c r="C151" s="835">
        <v>141</v>
      </c>
      <c r="D151" s="1015" t="s">
        <v>1255</v>
      </c>
      <c r="E151" s="1015">
        <v>2015</v>
      </c>
      <c r="G151" s="1016">
        <v>0</v>
      </c>
      <c r="H151" s="877">
        <v>0</v>
      </c>
      <c r="I151" s="876">
        <v>0</v>
      </c>
      <c r="J151" s="877">
        <v>0</v>
      </c>
      <c r="K151" s="876">
        <v>0</v>
      </c>
      <c r="L151" s="877">
        <v>0</v>
      </c>
      <c r="M151" s="876">
        <v>0</v>
      </c>
      <c r="N151" s="877">
        <v>0</v>
      </c>
      <c r="O151" s="876">
        <v>0</v>
      </c>
      <c r="P151" s="877">
        <v>0</v>
      </c>
      <c r="Q151" s="876">
        <v>0</v>
      </c>
      <c r="R151" s="877">
        <v>0</v>
      </c>
      <c r="S151" s="876">
        <v>0</v>
      </c>
      <c r="T151" s="877">
        <v>0</v>
      </c>
      <c r="U151" s="876">
        <v>0</v>
      </c>
      <c r="V151" s="877">
        <v>0</v>
      </c>
      <c r="W151" s="876">
        <v>0</v>
      </c>
      <c r="X151" s="877">
        <v>0</v>
      </c>
      <c r="Y151" s="876">
        <v>0</v>
      </c>
      <c r="Z151" s="877">
        <v>0</v>
      </c>
      <c r="AA151" s="876">
        <v>0</v>
      </c>
      <c r="AB151" s="877">
        <v>0</v>
      </c>
      <c r="AC151" s="876">
        <v>0</v>
      </c>
      <c r="AD151" s="877">
        <v>0</v>
      </c>
      <c r="AE151" s="876">
        <v>0</v>
      </c>
      <c r="AF151" s="877">
        <v>0</v>
      </c>
      <c r="AG151" s="876">
        <v>0</v>
      </c>
      <c r="AH151" s="877">
        <v>0</v>
      </c>
      <c r="AI151" s="876">
        <v>0</v>
      </c>
      <c r="AJ151" s="877">
        <v>0</v>
      </c>
      <c r="AK151" s="876">
        <v>0</v>
      </c>
      <c r="AL151" s="877">
        <v>0</v>
      </c>
      <c r="AM151" s="876">
        <v>0</v>
      </c>
      <c r="AN151" s="877">
        <v>0</v>
      </c>
      <c r="AO151" s="876">
        <v>0</v>
      </c>
      <c r="AP151" s="1017">
        <v>0</v>
      </c>
      <c r="AQ151" s="815"/>
      <c r="AR151" s="998"/>
      <c r="AS151" s="815"/>
      <c r="AT151" s="1016">
        <v>0</v>
      </c>
      <c r="AU151" s="877">
        <v>0</v>
      </c>
      <c r="AV151" s="876">
        <v>0</v>
      </c>
      <c r="AW151" s="877">
        <v>0</v>
      </c>
      <c r="AX151" s="876">
        <v>0</v>
      </c>
      <c r="AY151" s="877">
        <v>0</v>
      </c>
      <c r="AZ151" s="876">
        <v>0</v>
      </c>
      <c r="BA151" s="877">
        <v>0</v>
      </c>
      <c r="BB151" s="876">
        <v>0</v>
      </c>
      <c r="BC151" s="877">
        <v>0</v>
      </c>
      <c r="BD151" s="876">
        <v>0</v>
      </c>
      <c r="BE151" s="877">
        <v>0</v>
      </c>
      <c r="BF151" s="876">
        <v>0</v>
      </c>
      <c r="BG151" s="877">
        <v>0</v>
      </c>
      <c r="BH151" s="876">
        <v>0</v>
      </c>
      <c r="BI151" s="877">
        <v>0</v>
      </c>
      <c r="BJ151" s="876">
        <v>0</v>
      </c>
      <c r="BK151" s="877">
        <v>0</v>
      </c>
      <c r="BL151" s="876">
        <v>0</v>
      </c>
      <c r="BM151" s="877">
        <v>0</v>
      </c>
      <c r="BN151" s="876">
        <v>0</v>
      </c>
      <c r="BO151" s="877">
        <v>0</v>
      </c>
      <c r="BP151" s="876">
        <v>0</v>
      </c>
      <c r="BQ151" s="877">
        <v>0</v>
      </c>
      <c r="BR151" s="876">
        <v>0</v>
      </c>
      <c r="BS151" s="877">
        <v>0</v>
      </c>
      <c r="BT151" s="876">
        <v>0</v>
      </c>
      <c r="BU151" s="877">
        <v>0</v>
      </c>
      <c r="BV151" s="876">
        <v>0</v>
      </c>
      <c r="BW151" s="877">
        <v>0</v>
      </c>
      <c r="BX151" s="876">
        <v>0</v>
      </c>
      <c r="BY151" s="877">
        <v>0</v>
      </c>
      <c r="BZ151" s="876">
        <v>0</v>
      </c>
      <c r="CA151" s="877">
        <v>0</v>
      </c>
      <c r="CB151" s="876">
        <v>0</v>
      </c>
      <c r="CC151" s="1017">
        <v>0</v>
      </c>
      <c r="CD151" s="815"/>
      <c r="CE151" s="1009"/>
      <c r="CF151" s="815"/>
      <c r="CG151" s="1010"/>
      <c r="CH151" s="815"/>
      <c r="CI151" s="1016"/>
      <c r="CJ151" s="877"/>
      <c r="CK151" s="876">
        <v>0</v>
      </c>
      <c r="CL151" s="877">
        <v>0</v>
      </c>
      <c r="CM151" s="876">
        <v>0</v>
      </c>
      <c r="CN151" s="877">
        <v>0</v>
      </c>
      <c r="CO151" s="876">
        <v>0</v>
      </c>
      <c r="CP151" s="877">
        <v>0</v>
      </c>
      <c r="CQ151" s="876">
        <v>0</v>
      </c>
      <c r="CR151" s="877">
        <v>0</v>
      </c>
      <c r="CS151" s="876">
        <v>0</v>
      </c>
      <c r="CT151" s="877">
        <v>0</v>
      </c>
      <c r="CU151" s="876">
        <v>0</v>
      </c>
      <c r="CV151" s="877">
        <v>0</v>
      </c>
      <c r="CW151" s="876">
        <v>0</v>
      </c>
      <c r="CX151" s="877">
        <v>0</v>
      </c>
      <c r="CY151" s="876">
        <v>0</v>
      </c>
      <c r="CZ151" s="877">
        <v>0</v>
      </c>
      <c r="DA151" s="876">
        <v>0</v>
      </c>
      <c r="DB151" s="877">
        <v>0</v>
      </c>
      <c r="DC151" s="876">
        <v>0</v>
      </c>
      <c r="DD151" s="877">
        <v>0</v>
      </c>
      <c r="DE151" s="876">
        <v>0</v>
      </c>
      <c r="DF151" s="877">
        <v>0</v>
      </c>
      <c r="DG151" s="876">
        <v>0</v>
      </c>
      <c r="DH151" s="877">
        <v>0</v>
      </c>
      <c r="DI151" s="876">
        <v>0</v>
      </c>
      <c r="DJ151" s="877">
        <v>0</v>
      </c>
      <c r="DK151" s="876">
        <v>0</v>
      </c>
      <c r="DL151" s="877">
        <v>0</v>
      </c>
      <c r="DM151" s="876">
        <v>0</v>
      </c>
      <c r="DN151" s="877">
        <v>0</v>
      </c>
      <c r="DO151" s="876">
        <v>0</v>
      </c>
      <c r="DP151" s="877">
        <v>0</v>
      </c>
      <c r="DQ151" s="876">
        <v>0</v>
      </c>
      <c r="DR151" s="1017">
        <v>0</v>
      </c>
      <c r="DS151" s="815"/>
      <c r="DT151" s="1011"/>
      <c r="DU151" s="815"/>
      <c r="DV151" s="1016"/>
      <c r="DW151" s="877"/>
      <c r="DX151" s="876">
        <v>0</v>
      </c>
      <c r="DY151" s="877">
        <v>0</v>
      </c>
      <c r="DZ151" s="876">
        <v>0</v>
      </c>
      <c r="EA151" s="877">
        <v>0</v>
      </c>
      <c r="EB151" s="876">
        <v>0</v>
      </c>
      <c r="EC151" s="877">
        <v>0</v>
      </c>
      <c r="ED151" s="876">
        <v>0</v>
      </c>
      <c r="EE151" s="877">
        <v>0</v>
      </c>
      <c r="EF151" s="876">
        <v>0</v>
      </c>
      <c r="EG151" s="877">
        <v>0</v>
      </c>
      <c r="EH151" s="876">
        <v>0</v>
      </c>
      <c r="EI151" s="877">
        <v>0</v>
      </c>
      <c r="EJ151" s="876">
        <v>0</v>
      </c>
      <c r="EK151" s="877">
        <v>0</v>
      </c>
      <c r="EL151" s="876">
        <v>0</v>
      </c>
      <c r="EM151" s="877">
        <v>0</v>
      </c>
      <c r="EN151" s="876">
        <v>0</v>
      </c>
      <c r="EO151" s="877">
        <v>0</v>
      </c>
      <c r="EP151" s="876">
        <v>0</v>
      </c>
      <c r="EQ151" s="877">
        <v>0</v>
      </c>
      <c r="ER151" s="876">
        <v>0</v>
      </c>
      <c r="ES151" s="877">
        <v>0</v>
      </c>
      <c r="ET151" s="876">
        <v>0</v>
      </c>
      <c r="EU151" s="877">
        <v>0</v>
      </c>
      <c r="EV151" s="876">
        <v>0</v>
      </c>
      <c r="EW151" s="877">
        <v>0</v>
      </c>
      <c r="EX151" s="876">
        <v>0</v>
      </c>
      <c r="EY151" s="877">
        <v>0</v>
      </c>
      <c r="EZ151" s="876">
        <v>0</v>
      </c>
      <c r="FA151" s="877">
        <v>0</v>
      </c>
      <c r="FB151" s="876">
        <v>0</v>
      </c>
      <c r="FC151" s="877">
        <v>0</v>
      </c>
      <c r="FD151" s="876">
        <v>0</v>
      </c>
      <c r="FE151" s="1017">
        <v>0</v>
      </c>
      <c r="FF151" s="815"/>
      <c r="FG151" s="1012"/>
      <c r="FH151" s="815"/>
      <c r="FI151" s="1013"/>
      <c r="FK151" s="1018" t="b">
        <v>1</v>
      </c>
    </row>
    <row r="152" spans="1:167" outlineLevel="1">
      <c r="A152" s="813" t="str">
        <f t="shared" si="2"/>
        <v>142EnerNOC Conservation Fund Pilot Program</v>
      </c>
      <c r="C152" s="842">
        <v>142</v>
      </c>
      <c r="D152" s="1019" t="s">
        <v>1204</v>
      </c>
      <c r="E152" s="1019">
        <v>2015</v>
      </c>
      <c r="G152" s="1020">
        <v>0</v>
      </c>
      <c r="H152" s="865">
        <v>0</v>
      </c>
      <c r="I152" s="864">
        <v>0</v>
      </c>
      <c r="J152" s="865">
        <v>0</v>
      </c>
      <c r="K152" s="864">
        <v>0</v>
      </c>
      <c r="L152" s="865">
        <v>0</v>
      </c>
      <c r="M152" s="864">
        <v>0</v>
      </c>
      <c r="N152" s="865">
        <v>0</v>
      </c>
      <c r="O152" s="864">
        <v>0</v>
      </c>
      <c r="P152" s="865">
        <v>0</v>
      </c>
      <c r="Q152" s="864">
        <v>0</v>
      </c>
      <c r="R152" s="865">
        <v>0</v>
      </c>
      <c r="S152" s="864">
        <v>0</v>
      </c>
      <c r="T152" s="865">
        <v>0</v>
      </c>
      <c r="U152" s="864">
        <v>0</v>
      </c>
      <c r="V152" s="865">
        <v>0</v>
      </c>
      <c r="W152" s="864">
        <v>0</v>
      </c>
      <c r="X152" s="865">
        <v>0</v>
      </c>
      <c r="Y152" s="864">
        <v>0</v>
      </c>
      <c r="Z152" s="865">
        <v>0</v>
      </c>
      <c r="AA152" s="864">
        <v>0</v>
      </c>
      <c r="AB152" s="865">
        <v>0</v>
      </c>
      <c r="AC152" s="864">
        <v>0</v>
      </c>
      <c r="AD152" s="865">
        <v>0</v>
      </c>
      <c r="AE152" s="864">
        <v>0</v>
      </c>
      <c r="AF152" s="865">
        <v>0</v>
      </c>
      <c r="AG152" s="864">
        <v>0</v>
      </c>
      <c r="AH152" s="865">
        <v>0</v>
      </c>
      <c r="AI152" s="864">
        <v>0</v>
      </c>
      <c r="AJ152" s="865">
        <v>0</v>
      </c>
      <c r="AK152" s="864">
        <v>0</v>
      </c>
      <c r="AL152" s="865">
        <v>0</v>
      </c>
      <c r="AM152" s="864">
        <v>0</v>
      </c>
      <c r="AN152" s="865">
        <v>0</v>
      </c>
      <c r="AO152" s="864">
        <v>0</v>
      </c>
      <c r="AP152" s="1021">
        <v>0</v>
      </c>
      <c r="AQ152" s="815"/>
      <c r="AR152" s="998"/>
      <c r="AS152" s="815"/>
      <c r="AT152" s="1020">
        <v>0</v>
      </c>
      <c r="AU152" s="865">
        <v>0</v>
      </c>
      <c r="AV152" s="864">
        <v>0</v>
      </c>
      <c r="AW152" s="865">
        <v>0</v>
      </c>
      <c r="AX152" s="864">
        <v>0</v>
      </c>
      <c r="AY152" s="865">
        <v>0</v>
      </c>
      <c r="AZ152" s="864">
        <v>0</v>
      </c>
      <c r="BA152" s="865">
        <v>0</v>
      </c>
      <c r="BB152" s="864">
        <v>0</v>
      </c>
      <c r="BC152" s="865">
        <v>0</v>
      </c>
      <c r="BD152" s="864">
        <v>0</v>
      </c>
      <c r="BE152" s="865">
        <v>0</v>
      </c>
      <c r="BF152" s="864">
        <v>0</v>
      </c>
      <c r="BG152" s="865">
        <v>0</v>
      </c>
      <c r="BH152" s="864">
        <v>0</v>
      </c>
      <c r="BI152" s="865">
        <v>0</v>
      </c>
      <c r="BJ152" s="864">
        <v>0</v>
      </c>
      <c r="BK152" s="865">
        <v>0</v>
      </c>
      <c r="BL152" s="864">
        <v>0</v>
      </c>
      <c r="BM152" s="865">
        <v>0</v>
      </c>
      <c r="BN152" s="864">
        <v>0</v>
      </c>
      <c r="BO152" s="865">
        <v>0</v>
      </c>
      <c r="BP152" s="864">
        <v>0</v>
      </c>
      <c r="BQ152" s="865">
        <v>0</v>
      </c>
      <c r="BR152" s="864">
        <v>0</v>
      </c>
      <c r="BS152" s="865">
        <v>0</v>
      </c>
      <c r="BT152" s="864">
        <v>0</v>
      </c>
      <c r="BU152" s="865">
        <v>0</v>
      </c>
      <c r="BV152" s="864">
        <v>0</v>
      </c>
      <c r="BW152" s="865">
        <v>0</v>
      </c>
      <c r="BX152" s="864">
        <v>0</v>
      </c>
      <c r="BY152" s="865">
        <v>0</v>
      </c>
      <c r="BZ152" s="864">
        <v>0</v>
      </c>
      <c r="CA152" s="865">
        <v>0</v>
      </c>
      <c r="CB152" s="864">
        <v>0</v>
      </c>
      <c r="CC152" s="1021">
        <v>0</v>
      </c>
      <c r="CD152" s="815"/>
      <c r="CE152" s="1009"/>
      <c r="CF152" s="815"/>
      <c r="CG152" s="1010"/>
      <c r="CH152" s="815"/>
      <c r="CI152" s="1020"/>
      <c r="CJ152" s="865"/>
      <c r="CK152" s="864">
        <v>0</v>
      </c>
      <c r="CL152" s="865">
        <v>0</v>
      </c>
      <c r="CM152" s="864">
        <v>0</v>
      </c>
      <c r="CN152" s="865">
        <v>0</v>
      </c>
      <c r="CO152" s="864">
        <v>0</v>
      </c>
      <c r="CP152" s="865">
        <v>0</v>
      </c>
      <c r="CQ152" s="864">
        <v>0</v>
      </c>
      <c r="CR152" s="865">
        <v>0</v>
      </c>
      <c r="CS152" s="864">
        <v>0</v>
      </c>
      <c r="CT152" s="865">
        <v>0</v>
      </c>
      <c r="CU152" s="864">
        <v>0</v>
      </c>
      <c r="CV152" s="865">
        <v>0</v>
      </c>
      <c r="CW152" s="864">
        <v>0</v>
      </c>
      <c r="CX152" s="865">
        <v>0</v>
      </c>
      <c r="CY152" s="864">
        <v>0</v>
      </c>
      <c r="CZ152" s="865">
        <v>0</v>
      </c>
      <c r="DA152" s="864">
        <v>0</v>
      </c>
      <c r="DB152" s="865">
        <v>0</v>
      </c>
      <c r="DC152" s="864">
        <v>0</v>
      </c>
      <c r="DD152" s="865">
        <v>0</v>
      </c>
      <c r="DE152" s="864">
        <v>0</v>
      </c>
      <c r="DF152" s="865">
        <v>0</v>
      </c>
      <c r="DG152" s="864">
        <v>0</v>
      </c>
      <c r="DH152" s="865">
        <v>0</v>
      </c>
      <c r="DI152" s="864">
        <v>0</v>
      </c>
      <c r="DJ152" s="865">
        <v>0</v>
      </c>
      <c r="DK152" s="864">
        <v>0</v>
      </c>
      <c r="DL152" s="865">
        <v>0</v>
      </c>
      <c r="DM152" s="864">
        <v>0</v>
      </c>
      <c r="DN152" s="865">
        <v>0</v>
      </c>
      <c r="DO152" s="864">
        <v>0</v>
      </c>
      <c r="DP152" s="865">
        <v>0</v>
      </c>
      <c r="DQ152" s="864">
        <v>0</v>
      </c>
      <c r="DR152" s="1021">
        <v>0</v>
      </c>
      <c r="DS152" s="815"/>
      <c r="DT152" s="1011"/>
      <c r="DU152" s="815"/>
      <c r="DV152" s="1020"/>
      <c r="DW152" s="865"/>
      <c r="DX152" s="864">
        <v>0</v>
      </c>
      <c r="DY152" s="865">
        <v>0</v>
      </c>
      <c r="DZ152" s="864">
        <v>0</v>
      </c>
      <c r="EA152" s="865">
        <v>0</v>
      </c>
      <c r="EB152" s="864">
        <v>0</v>
      </c>
      <c r="EC152" s="865">
        <v>0</v>
      </c>
      <c r="ED152" s="864">
        <v>0</v>
      </c>
      <c r="EE152" s="865">
        <v>0</v>
      </c>
      <c r="EF152" s="864">
        <v>0</v>
      </c>
      <c r="EG152" s="865">
        <v>0</v>
      </c>
      <c r="EH152" s="864">
        <v>0</v>
      </c>
      <c r="EI152" s="865">
        <v>0</v>
      </c>
      <c r="EJ152" s="864">
        <v>0</v>
      </c>
      <c r="EK152" s="865">
        <v>0</v>
      </c>
      <c r="EL152" s="864">
        <v>0</v>
      </c>
      <c r="EM152" s="865">
        <v>0</v>
      </c>
      <c r="EN152" s="864">
        <v>0</v>
      </c>
      <c r="EO152" s="865">
        <v>0</v>
      </c>
      <c r="EP152" s="864">
        <v>0</v>
      </c>
      <c r="EQ152" s="865">
        <v>0</v>
      </c>
      <c r="ER152" s="864">
        <v>0</v>
      </c>
      <c r="ES152" s="865">
        <v>0</v>
      </c>
      <c r="ET152" s="864">
        <v>0</v>
      </c>
      <c r="EU152" s="865">
        <v>0</v>
      </c>
      <c r="EV152" s="864">
        <v>0</v>
      </c>
      <c r="EW152" s="865">
        <v>0</v>
      </c>
      <c r="EX152" s="864">
        <v>0</v>
      </c>
      <c r="EY152" s="865">
        <v>0</v>
      </c>
      <c r="EZ152" s="864">
        <v>0</v>
      </c>
      <c r="FA152" s="865">
        <v>0</v>
      </c>
      <c r="FB152" s="864">
        <v>0</v>
      </c>
      <c r="FC152" s="865">
        <v>0</v>
      </c>
      <c r="FD152" s="864">
        <v>0</v>
      </c>
      <c r="FE152" s="1021">
        <v>0</v>
      </c>
      <c r="FF152" s="815"/>
      <c r="FG152" s="1012"/>
      <c r="FH152" s="815"/>
      <c r="FI152" s="1013"/>
      <c r="FK152" s="1022" t="b">
        <v>1</v>
      </c>
    </row>
    <row r="153" spans="1:167" outlineLevel="1">
      <c r="A153" s="813" t="str">
        <f t="shared" si="2"/>
        <v>143Home Depot Home Appliance Market Uplift Conservation Fund Pilot Program</v>
      </c>
      <c r="C153" s="849">
        <v>143</v>
      </c>
      <c r="D153" s="1023" t="s">
        <v>1205</v>
      </c>
      <c r="E153" s="1023">
        <v>2015</v>
      </c>
      <c r="G153" s="1024">
        <v>0</v>
      </c>
      <c r="H153" s="854">
        <v>0</v>
      </c>
      <c r="I153" s="853">
        <v>0</v>
      </c>
      <c r="J153" s="854">
        <v>0</v>
      </c>
      <c r="K153" s="853">
        <v>0</v>
      </c>
      <c r="L153" s="854">
        <v>0</v>
      </c>
      <c r="M153" s="853">
        <v>0</v>
      </c>
      <c r="N153" s="854">
        <v>0</v>
      </c>
      <c r="O153" s="853">
        <v>0</v>
      </c>
      <c r="P153" s="854">
        <v>0</v>
      </c>
      <c r="Q153" s="853">
        <v>0</v>
      </c>
      <c r="R153" s="854">
        <v>0</v>
      </c>
      <c r="S153" s="853">
        <v>0</v>
      </c>
      <c r="T153" s="854">
        <v>0</v>
      </c>
      <c r="U153" s="853">
        <v>0</v>
      </c>
      <c r="V153" s="854">
        <v>0</v>
      </c>
      <c r="W153" s="853">
        <v>0</v>
      </c>
      <c r="X153" s="854">
        <v>0</v>
      </c>
      <c r="Y153" s="853">
        <v>0</v>
      </c>
      <c r="Z153" s="854">
        <v>0</v>
      </c>
      <c r="AA153" s="853">
        <v>0</v>
      </c>
      <c r="AB153" s="854">
        <v>0</v>
      </c>
      <c r="AC153" s="853">
        <v>0</v>
      </c>
      <c r="AD153" s="854">
        <v>0</v>
      </c>
      <c r="AE153" s="853">
        <v>0</v>
      </c>
      <c r="AF153" s="854">
        <v>0</v>
      </c>
      <c r="AG153" s="853">
        <v>0</v>
      </c>
      <c r="AH153" s="854">
        <v>0</v>
      </c>
      <c r="AI153" s="853">
        <v>0</v>
      </c>
      <c r="AJ153" s="854">
        <v>0</v>
      </c>
      <c r="AK153" s="853">
        <v>0</v>
      </c>
      <c r="AL153" s="854">
        <v>0</v>
      </c>
      <c r="AM153" s="853">
        <v>0</v>
      </c>
      <c r="AN153" s="854">
        <v>0</v>
      </c>
      <c r="AO153" s="853">
        <v>0</v>
      </c>
      <c r="AP153" s="1025">
        <v>0</v>
      </c>
      <c r="AQ153" s="815"/>
      <c r="AR153" s="998"/>
      <c r="AS153" s="815"/>
      <c r="AT153" s="1024">
        <v>0</v>
      </c>
      <c r="AU153" s="854">
        <v>0</v>
      </c>
      <c r="AV153" s="853">
        <v>0</v>
      </c>
      <c r="AW153" s="854">
        <v>0</v>
      </c>
      <c r="AX153" s="853">
        <v>0</v>
      </c>
      <c r="AY153" s="854">
        <v>0</v>
      </c>
      <c r="AZ153" s="853">
        <v>0</v>
      </c>
      <c r="BA153" s="854">
        <v>0</v>
      </c>
      <c r="BB153" s="853">
        <v>0</v>
      </c>
      <c r="BC153" s="854">
        <v>0</v>
      </c>
      <c r="BD153" s="853">
        <v>0</v>
      </c>
      <c r="BE153" s="854">
        <v>0</v>
      </c>
      <c r="BF153" s="853">
        <v>0</v>
      </c>
      <c r="BG153" s="854">
        <v>0</v>
      </c>
      <c r="BH153" s="853">
        <v>0</v>
      </c>
      <c r="BI153" s="854">
        <v>0</v>
      </c>
      <c r="BJ153" s="853">
        <v>0</v>
      </c>
      <c r="BK153" s="854">
        <v>0</v>
      </c>
      <c r="BL153" s="853">
        <v>0</v>
      </c>
      <c r="BM153" s="854">
        <v>0</v>
      </c>
      <c r="BN153" s="853">
        <v>0</v>
      </c>
      <c r="BO153" s="854">
        <v>0</v>
      </c>
      <c r="BP153" s="853">
        <v>0</v>
      </c>
      <c r="BQ153" s="854">
        <v>0</v>
      </c>
      <c r="BR153" s="853">
        <v>0</v>
      </c>
      <c r="BS153" s="854">
        <v>0</v>
      </c>
      <c r="BT153" s="853">
        <v>0</v>
      </c>
      <c r="BU153" s="854">
        <v>0</v>
      </c>
      <c r="BV153" s="853">
        <v>0</v>
      </c>
      <c r="BW153" s="854">
        <v>0</v>
      </c>
      <c r="BX153" s="853">
        <v>0</v>
      </c>
      <c r="BY153" s="854">
        <v>0</v>
      </c>
      <c r="BZ153" s="853">
        <v>0</v>
      </c>
      <c r="CA153" s="854">
        <v>0</v>
      </c>
      <c r="CB153" s="853">
        <v>0</v>
      </c>
      <c r="CC153" s="1025">
        <v>0</v>
      </c>
      <c r="CD153" s="815"/>
      <c r="CE153" s="1009"/>
      <c r="CF153" s="815"/>
      <c r="CG153" s="1010"/>
      <c r="CH153" s="815"/>
      <c r="CI153" s="1024"/>
      <c r="CJ153" s="854"/>
      <c r="CK153" s="853">
        <v>0</v>
      </c>
      <c r="CL153" s="854">
        <v>0</v>
      </c>
      <c r="CM153" s="853">
        <v>0</v>
      </c>
      <c r="CN153" s="854">
        <v>0</v>
      </c>
      <c r="CO153" s="853">
        <v>0</v>
      </c>
      <c r="CP153" s="854">
        <v>0</v>
      </c>
      <c r="CQ153" s="853">
        <v>0</v>
      </c>
      <c r="CR153" s="854">
        <v>0</v>
      </c>
      <c r="CS153" s="853">
        <v>0</v>
      </c>
      <c r="CT153" s="854">
        <v>0</v>
      </c>
      <c r="CU153" s="853">
        <v>0</v>
      </c>
      <c r="CV153" s="854">
        <v>0</v>
      </c>
      <c r="CW153" s="853">
        <v>0</v>
      </c>
      <c r="CX153" s="854">
        <v>0</v>
      </c>
      <c r="CY153" s="853">
        <v>0</v>
      </c>
      <c r="CZ153" s="854">
        <v>0</v>
      </c>
      <c r="DA153" s="853">
        <v>0</v>
      </c>
      <c r="DB153" s="854">
        <v>0</v>
      </c>
      <c r="DC153" s="853">
        <v>0</v>
      </c>
      <c r="DD153" s="854">
        <v>0</v>
      </c>
      <c r="DE153" s="853">
        <v>0</v>
      </c>
      <c r="DF153" s="854">
        <v>0</v>
      </c>
      <c r="DG153" s="853">
        <v>0</v>
      </c>
      <c r="DH153" s="854">
        <v>0</v>
      </c>
      <c r="DI153" s="853">
        <v>0</v>
      </c>
      <c r="DJ153" s="854">
        <v>0</v>
      </c>
      <c r="DK153" s="853">
        <v>0</v>
      </c>
      <c r="DL153" s="854">
        <v>0</v>
      </c>
      <c r="DM153" s="853">
        <v>0</v>
      </c>
      <c r="DN153" s="854">
        <v>0</v>
      </c>
      <c r="DO153" s="853">
        <v>0</v>
      </c>
      <c r="DP153" s="854">
        <v>0</v>
      </c>
      <c r="DQ153" s="853">
        <v>0</v>
      </c>
      <c r="DR153" s="1025">
        <v>0</v>
      </c>
      <c r="DS153" s="815"/>
      <c r="DT153" s="1011"/>
      <c r="DU153" s="815"/>
      <c r="DV153" s="1024"/>
      <c r="DW153" s="854"/>
      <c r="DX153" s="853">
        <v>0</v>
      </c>
      <c r="DY153" s="854">
        <v>0</v>
      </c>
      <c r="DZ153" s="853">
        <v>0</v>
      </c>
      <c r="EA153" s="854">
        <v>0</v>
      </c>
      <c r="EB153" s="853">
        <v>0</v>
      </c>
      <c r="EC153" s="854">
        <v>0</v>
      </c>
      <c r="ED153" s="853">
        <v>0</v>
      </c>
      <c r="EE153" s="854">
        <v>0</v>
      </c>
      <c r="EF153" s="853">
        <v>0</v>
      </c>
      <c r="EG153" s="854">
        <v>0</v>
      </c>
      <c r="EH153" s="853">
        <v>0</v>
      </c>
      <c r="EI153" s="854">
        <v>0</v>
      </c>
      <c r="EJ153" s="853">
        <v>0</v>
      </c>
      <c r="EK153" s="854">
        <v>0</v>
      </c>
      <c r="EL153" s="853">
        <v>0</v>
      </c>
      <c r="EM153" s="854">
        <v>0</v>
      </c>
      <c r="EN153" s="853">
        <v>0</v>
      </c>
      <c r="EO153" s="854">
        <v>0</v>
      </c>
      <c r="EP153" s="853">
        <v>0</v>
      </c>
      <c r="EQ153" s="854">
        <v>0</v>
      </c>
      <c r="ER153" s="853">
        <v>0</v>
      </c>
      <c r="ES153" s="854">
        <v>0</v>
      </c>
      <c r="ET153" s="853">
        <v>0</v>
      </c>
      <c r="EU153" s="854">
        <v>0</v>
      </c>
      <c r="EV153" s="853">
        <v>0</v>
      </c>
      <c r="EW153" s="854">
        <v>0</v>
      </c>
      <c r="EX153" s="853">
        <v>0</v>
      </c>
      <c r="EY153" s="854">
        <v>0</v>
      </c>
      <c r="EZ153" s="853">
        <v>0</v>
      </c>
      <c r="FA153" s="854">
        <v>0</v>
      </c>
      <c r="FB153" s="853">
        <v>0</v>
      </c>
      <c r="FC153" s="854">
        <v>0</v>
      </c>
      <c r="FD153" s="853">
        <v>0</v>
      </c>
      <c r="FE153" s="1025">
        <v>0</v>
      </c>
      <c r="FF153" s="815"/>
      <c r="FG153" s="1012"/>
      <c r="FH153" s="815"/>
      <c r="FI153" s="1013"/>
      <c r="FK153" s="1026" t="b">
        <v>1</v>
      </c>
    </row>
    <row r="154" spans="1:167" outlineLevel="1">
      <c r="A154" s="813" t="str">
        <f t="shared" si="2"/>
        <v>144Loblaw P4P Conservation Fund Pilot Program</v>
      </c>
      <c r="C154" s="842">
        <v>144</v>
      </c>
      <c r="D154" s="1019" t="s">
        <v>1206</v>
      </c>
      <c r="E154" s="1019">
        <v>2015</v>
      </c>
      <c r="G154" s="1020">
        <v>0</v>
      </c>
      <c r="H154" s="865">
        <v>0</v>
      </c>
      <c r="I154" s="864">
        <v>0</v>
      </c>
      <c r="J154" s="865">
        <v>0</v>
      </c>
      <c r="K154" s="864">
        <v>0</v>
      </c>
      <c r="L154" s="865">
        <v>0</v>
      </c>
      <c r="M154" s="864">
        <v>0</v>
      </c>
      <c r="N154" s="865">
        <v>0</v>
      </c>
      <c r="O154" s="864">
        <v>0</v>
      </c>
      <c r="P154" s="865">
        <v>0</v>
      </c>
      <c r="Q154" s="864">
        <v>0</v>
      </c>
      <c r="R154" s="865">
        <v>0</v>
      </c>
      <c r="S154" s="864">
        <v>0</v>
      </c>
      <c r="T154" s="865">
        <v>0</v>
      </c>
      <c r="U154" s="864">
        <v>0</v>
      </c>
      <c r="V154" s="865">
        <v>0</v>
      </c>
      <c r="W154" s="864">
        <v>0</v>
      </c>
      <c r="X154" s="865">
        <v>0</v>
      </c>
      <c r="Y154" s="864">
        <v>0</v>
      </c>
      <c r="Z154" s="865">
        <v>0</v>
      </c>
      <c r="AA154" s="864">
        <v>0</v>
      </c>
      <c r="AB154" s="865">
        <v>0</v>
      </c>
      <c r="AC154" s="864">
        <v>0</v>
      </c>
      <c r="AD154" s="865">
        <v>0</v>
      </c>
      <c r="AE154" s="864">
        <v>0</v>
      </c>
      <c r="AF154" s="865">
        <v>0</v>
      </c>
      <c r="AG154" s="864">
        <v>0</v>
      </c>
      <c r="AH154" s="865">
        <v>0</v>
      </c>
      <c r="AI154" s="864">
        <v>0</v>
      </c>
      <c r="AJ154" s="865">
        <v>0</v>
      </c>
      <c r="AK154" s="864">
        <v>0</v>
      </c>
      <c r="AL154" s="865">
        <v>0</v>
      </c>
      <c r="AM154" s="864">
        <v>0</v>
      </c>
      <c r="AN154" s="865">
        <v>0</v>
      </c>
      <c r="AO154" s="864">
        <v>0</v>
      </c>
      <c r="AP154" s="1021">
        <v>0</v>
      </c>
      <c r="AQ154" s="815"/>
      <c r="AR154" s="998"/>
      <c r="AS154" s="815"/>
      <c r="AT154" s="1020">
        <v>0</v>
      </c>
      <c r="AU154" s="865">
        <v>0</v>
      </c>
      <c r="AV154" s="864">
        <v>0</v>
      </c>
      <c r="AW154" s="865">
        <v>0</v>
      </c>
      <c r="AX154" s="864">
        <v>0</v>
      </c>
      <c r="AY154" s="865">
        <v>0</v>
      </c>
      <c r="AZ154" s="864">
        <v>0</v>
      </c>
      <c r="BA154" s="865">
        <v>0</v>
      </c>
      <c r="BB154" s="864">
        <v>0</v>
      </c>
      <c r="BC154" s="865">
        <v>0</v>
      </c>
      <c r="BD154" s="864">
        <v>0</v>
      </c>
      <c r="BE154" s="865">
        <v>0</v>
      </c>
      <c r="BF154" s="864">
        <v>0</v>
      </c>
      <c r="BG154" s="865">
        <v>0</v>
      </c>
      <c r="BH154" s="864">
        <v>0</v>
      </c>
      <c r="BI154" s="865">
        <v>0</v>
      </c>
      <c r="BJ154" s="864">
        <v>0</v>
      </c>
      <c r="BK154" s="865">
        <v>0</v>
      </c>
      <c r="BL154" s="864">
        <v>0</v>
      </c>
      <c r="BM154" s="865">
        <v>0</v>
      </c>
      <c r="BN154" s="864">
        <v>0</v>
      </c>
      <c r="BO154" s="865">
        <v>0</v>
      </c>
      <c r="BP154" s="864">
        <v>0</v>
      </c>
      <c r="BQ154" s="865">
        <v>0</v>
      </c>
      <c r="BR154" s="864">
        <v>0</v>
      </c>
      <c r="BS154" s="865">
        <v>0</v>
      </c>
      <c r="BT154" s="864">
        <v>0</v>
      </c>
      <c r="BU154" s="865">
        <v>0</v>
      </c>
      <c r="BV154" s="864">
        <v>0</v>
      </c>
      <c r="BW154" s="865">
        <v>0</v>
      </c>
      <c r="BX154" s="864">
        <v>0</v>
      </c>
      <c r="BY154" s="865">
        <v>0</v>
      </c>
      <c r="BZ154" s="864">
        <v>0</v>
      </c>
      <c r="CA154" s="865">
        <v>0</v>
      </c>
      <c r="CB154" s="864">
        <v>0</v>
      </c>
      <c r="CC154" s="1021">
        <v>0</v>
      </c>
      <c r="CD154" s="815"/>
      <c r="CE154" s="1009"/>
      <c r="CF154" s="815"/>
      <c r="CG154" s="1010"/>
      <c r="CH154" s="815"/>
      <c r="CI154" s="1020"/>
      <c r="CJ154" s="865"/>
      <c r="CK154" s="864">
        <v>0</v>
      </c>
      <c r="CL154" s="865">
        <v>0</v>
      </c>
      <c r="CM154" s="864">
        <v>0</v>
      </c>
      <c r="CN154" s="865">
        <v>0</v>
      </c>
      <c r="CO154" s="864">
        <v>0</v>
      </c>
      <c r="CP154" s="865">
        <v>0</v>
      </c>
      <c r="CQ154" s="864">
        <v>0</v>
      </c>
      <c r="CR154" s="865">
        <v>0</v>
      </c>
      <c r="CS154" s="864">
        <v>0</v>
      </c>
      <c r="CT154" s="865">
        <v>0</v>
      </c>
      <c r="CU154" s="864">
        <v>0</v>
      </c>
      <c r="CV154" s="865">
        <v>0</v>
      </c>
      <c r="CW154" s="864">
        <v>0</v>
      </c>
      <c r="CX154" s="865">
        <v>0</v>
      </c>
      <c r="CY154" s="864">
        <v>0</v>
      </c>
      <c r="CZ154" s="865">
        <v>0</v>
      </c>
      <c r="DA154" s="864">
        <v>0</v>
      </c>
      <c r="DB154" s="865">
        <v>0</v>
      </c>
      <c r="DC154" s="864">
        <v>0</v>
      </c>
      <c r="DD154" s="865">
        <v>0</v>
      </c>
      <c r="DE154" s="864">
        <v>0</v>
      </c>
      <c r="DF154" s="865">
        <v>0</v>
      </c>
      <c r="DG154" s="864">
        <v>0</v>
      </c>
      <c r="DH154" s="865">
        <v>0</v>
      </c>
      <c r="DI154" s="864">
        <v>0</v>
      </c>
      <c r="DJ154" s="865">
        <v>0</v>
      </c>
      <c r="DK154" s="864">
        <v>0</v>
      </c>
      <c r="DL154" s="865">
        <v>0</v>
      </c>
      <c r="DM154" s="864">
        <v>0</v>
      </c>
      <c r="DN154" s="865">
        <v>0</v>
      </c>
      <c r="DO154" s="864">
        <v>0</v>
      </c>
      <c r="DP154" s="865">
        <v>0</v>
      </c>
      <c r="DQ154" s="864">
        <v>0</v>
      </c>
      <c r="DR154" s="1021">
        <v>0</v>
      </c>
      <c r="DS154" s="815"/>
      <c r="DT154" s="1011"/>
      <c r="DU154" s="815"/>
      <c r="DV154" s="1020"/>
      <c r="DW154" s="865"/>
      <c r="DX154" s="864">
        <v>0</v>
      </c>
      <c r="DY154" s="865">
        <v>0</v>
      </c>
      <c r="DZ154" s="864">
        <v>0</v>
      </c>
      <c r="EA154" s="865">
        <v>0</v>
      </c>
      <c r="EB154" s="864">
        <v>0</v>
      </c>
      <c r="EC154" s="865">
        <v>0</v>
      </c>
      <c r="ED154" s="864">
        <v>0</v>
      </c>
      <c r="EE154" s="865">
        <v>0</v>
      </c>
      <c r="EF154" s="864">
        <v>0</v>
      </c>
      <c r="EG154" s="865">
        <v>0</v>
      </c>
      <c r="EH154" s="864">
        <v>0</v>
      </c>
      <c r="EI154" s="865">
        <v>0</v>
      </c>
      <c r="EJ154" s="864">
        <v>0</v>
      </c>
      <c r="EK154" s="865">
        <v>0</v>
      </c>
      <c r="EL154" s="864">
        <v>0</v>
      </c>
      <c r="EM154" s="865">
        <v>0</v>
      </c>
      <c r="EN154" s="864">
        <v>0</v>
      </c>
      <c r="EO154" s="865">
        <v>0</v>
      </c>
      <c r="EP154" s="864">
        <v>0</v>
      </c>
      <c r="EQ154" s="865">
        <v>0</v>
      </c>
      <c r="ER154" s="864">
        <v>0</v>
      </c>
      <c r="ES154" s="865">
        <v>0</v>
      </c>
      <c r="ET154" s="864">
        <v>0</v>
      </c>
      <c r="EU154" s="865">
        <v>0</v>
      </c>
      <c r="EV154" s="864">
        <v>0</v>
      </c>
      <c r="EW154" s="865">
        <v>0</v>
      </c>
      <c r="EX154" s="864">
        <v>0</v>
      </c>
      <c r="EY154" s="865">
        <v>0</v>
      </c>
      <c r="EZ154" s="864">
        <v>0</v>
      </c>
      <c r="FA154" s="865">
        <v>0</v>
      </c>
      <c r="FB154" s="864">
        <v>0</v>
      </c>
      <c r="FC154" s="865">
        <v>0</v>
      </c>
      <c r="FD154" s="864">
        <v>0</v>
      </c>
      <c r="FE154" s="1021">
        <v>0</v>
      </c>
      <c r="FF154" s="815"/>
      <c r="FG154" s="1012"/>
      <c r="FH154" s="815"/>
      <c r="FI154" s="1013"/>
      <c r="FK154" s="1022" t="b">
        <v>1</v>
      </c>
    </row>
    <row r="155" spans="1:167" outlineLevel="1">
      <c r="A155" s="813" t="str">
        <f t="shared" si="2"/>
        <v>145Ontario Clean Water Agency P4P Conservation Fund Pilot Program</v>
      </c>
      <c r="C155" s="849">
        <v>145</v>
      </c>
      <c r="D155" s="1023" t="s">
        <v>1207</v>
      </c>
      <c r="E155" s="1023">
        <v>2015</v>
      </c>
      <c r="G155" s="1024">
        <v>0</v>
      </c>
      <c r="H155" s="854">
        <v>0</v>
      </c>
      <c r="I155" s="853">
        <v>0</v>
      </c>
      <c r="J155" s="854">
        <v>0</v>
      </c>
      <c r="K155" s="853">
        <v>0</v>
      </c>
      <c r="L155" s="854">
        <v>0</v>
      </c>
      <c r="M155" s="853">
        <v>0</v>
      </c>
      <c r="N155" s="854">
        <v>0</v>
      </c>
      <c r="O155" s="853">
        <v>0</v>
      </c>
      <c r="P155" s="854">
        <v>0</v>
      </c>
      <c r="Q155" s="853">
        <v>0</v>
      </c>
      <c r="R155" s="854">
        <v>0</v>
      </c>
      <c r="S155" s="853">
        <v>0</v>
      </c>
      <c r="T155" s="854">
        <v>0</v>
      </c>
      <c r="U155" s="853">
        <v>0</v>
      </c>
      <c r="V155" s="854">
        <v>0</v>
      </c>
      <c r="W155" s="853">
        <v>0</v>
      </c>
      <c r="X155" s="854">
        <v>0</v>
      </c>
      <c r="Y155" s="853">
        <v>0</v>
      </c>
      <c r="Z155" s="854">
        <v>0</v>
      </c>
      <c r="AA155" s="853">
        <v>0</v>
      </c>
      <c r="AB155" s="854">
        <v>0</v>
      </c>
      <c r="AC155" s="853">
        <v>0</v>
      </c>
      <c r="AD155" s="854">
        <v>0</v>
      </c>
      <c r="AE155" s="853">
        <v>0</v>
      </c>
      <c r="AF155" s="854">
        <v>0</v>
      </c>
      <c r="AG155" s="853">
        <v>0</v>
      </c>
      <c r="AH155" s="854">
        <v>0</v>
      </c>
      <c r="AI155" s="853">
        <v>0</v>
      </c>
      <c r="AJ155" s="854">
        <v>0</v>
      </c>
      <c r="AK155" s="853">
        <v>0</v>
      </c>
      <c r="AL155" s="854">
        <v>0</v>
      </c>
      <c r="AM155" s="853">
        <v>0</v>
      </c>
      <c r="AN155" s="854">
        <v>0</v>
      </c>
      <c r="AO155" s="853">
        <v>0</v>
      </c>
      <c r="AP155" s="1025">
        <v>0</v>
      </c>
      <c r="AQ155" s="815"/>
      <c r="AR155" s="998"/>
      <c r="AS155" s="815"/>
      <c r="AT155" s="1024">
        <v>0</v>
      </c>
      <c r="AU155" s="854">
        <v>0</v>
      </c>
      <c r="AV155" s="853">
        <v>0</v>
      </c>
      <c r="AW155" s="854">
        <v>0</v>
      </c>
      <c r="AX155" s="853">
        <v>0</v>
      </c>
      <c r="AY155" s="854">
        <v>0</v>
      </c>
      <c r="AZ155" s="853">
        <v>0</v>
      </c>
      <c r="BA155" s="854">
        <v>0</v>
      </c>
      <c r="BB155" s="853">
        <v>0</v>
      </c>
      <c r="BC155" s="854">
        <v>0</v>
      </c>
      <c r="BD155" s="853">
        <v>0</v>
      </c>
      <c r="BE155" s="854">
        <v>0</v>
      </c>
      <c r="BF155" s="853">
        <v>0</v>
      </c>
      <c r="BG155" s="854">
        <v>0</v>
      </c>
      <c r="BH155" s="853">
        <v>0</v>
      </c>
      <c r="BI155" s="854">
        <v>0</v>
      </c>
      <c r="BJ155" s="853">
        <v>0</v>
      </c>
      <c r="BK155" s="854">
        <v>0</v>
      </c>
      <c r="BL155" s="853">
        <v>0</v>
      </c>
      <c r="BM155" s="854">
        <v>0</v>
      </c>
      <c r="BN155" s="853">
        <v>0</v>
      </c>
      <c r="BO155" s="854">
        <v>0</v>
      </c>
      <c r="BP155" s="853">
        <v>0</v>
      </c>
      <c r="BQ155" s="854">
        <v>0</v>
      </c>
      <c r="BR155" s="853">
        <v>0</v>
      </c>
      <c r="BS155" s="854">
        <v>0</v>
      </c>
      <c r="BT155" s="853">
        <v>0</v>
      </c>
      <c r="BU155" s="854">
        <v>0</v>
      </c>
      <c r="BV155" s="853">
        <v>0</v>
      </c>
      <c r="BW155" s="854">
        <v>0</v>
      </c>
      <c r="BX155" s="853">
        <v>0</v>
      </c>
      <c r="BY155" s="854">
        <v>0</v>
      </c>
      <c r="BZ155" s="853">
        <v>0</v>
      </c>
      <c r="CA155" s="854">
        <v>0</v>
      </c>
      <c r="CB155" s="853">
        <v>0</v>
      </c>
      <c r="CC155" s="1025">
        <v>0</v>
      </c>
      <c r="CD155" s="815"/>
      <c r="CE155" s="1009"/>
      <c r="CF155" s="815"/>
      <c r="CG155" s="1010"/>
      <c r="CH155" s="815"/>
      <c r="CI155" s="1024"/>
      <c r="CJ155" s="854"/>
      <c r="CK155" s="853">
        <v>0</v>
      </c>
      <c r="CL155" s="854">
        <v>0</v>
      </c>
      <c r="CM155" s="853">
        <v>0</v>
      </c>
      <c r="CN155" s="854">
        <v>0</v>
      </c>
      <c r="CO155" s="853">
        <v>0</v>
      </c>
      <c r="CP155" s="854">
        <v>0</v>
      </c>
      <c r="CQ155" s="853">
        <v>0</v>
      </c>
      <c r="CR155" s="854">
        <v>0</v>
      </c>
      <c r="CS155" s="853">
        <v>0</v>
      </c>
      <c r="CT155" s="854">
        <v>0</v>
      </c>
      <c r="CU155" s="853">
        <v>0</v>
      </c>
      <c r="CV155" s="854">
        <v>0</v>
      </c>
      <c r="CW155" s="853">
        <v>0</v>
      </c>
      <c r="CX155" s="854">
        <v>0</v>
      </c>
      <c r="CY155" s="853">
        <v>0</v>
      </c>
      <c r="CZ155" s="854">
        <v>0</v>
      </c>
      <c r="DA155" s="853">
        <v>0</v>
      </c>
      <c r="DB155" s="854">
        <v>0</v>
      </c>
      <c r="DC155" s="853">
        <v>0</v>
      </c>
      <c r="DD155" s="854">
        <v>0</v>
      </c>
      <c r="DE155" s="853">
        <v>0</v>
      </c>
      <c r="DF155" s="854">
        <v>0</v>
      </c>
      <c r="DG155" s="853">
        <v>0</v>
      </c>
      <c r="DH155" s="854">
        <v>0</v>
      </c>
      <c r="DI155" s="853">
        <v>0</v>
      </c>
      <c r="DJ155" s="854">
        <v>0</v>
      </c>
      <c r="DK155" s="853">
        <v>0</v>
      </c>
      <c r="DL155" s="854">
        <v>0</v>
      </c>
      <c r="DM155" s="853">
        <v>0</v>
      </c>
      <c r="DN155" s="854">
        <v>0</v>
      </c>
      <c r="DO155" s="853">
        <v>0</v>
      </c>
      <c r="DP155" s="854">
        <v>0</v>
      </c>
      <c r="DQ155" s="853">
        <v>0</v>
      </c>
      <c r="DR155" s="1025">
        <v>0</v>
      </c>
      <c r="DS155" s="815"/>
      <c r="DT155" s="1011"/>
      <c r="DU155" s="815"/>
      <c r="DV155" s="1024"/>
      <c r="DW155" s="854"/>
      <c r="DX155" s="853">
        <v>0</v>
      </c>
      <c r="DY155" s="854">
        <v>0</v>
      </c>
      <c r="DZ155" s="853">
        <v>0</v>
      </c>
      <c r="EA155" s="854">
        <v>0</v>
      </c>
      <c r="EB155" s="853">
        <v>0</v>
      </c>
      <c r="EC155" s="854">
        <v>0</v>
      </c>
      <c r="ED155" s="853">
        <v>0</v>
      </c>
      <c r="EE155" s="854">
        <v>0</v>
      </c>
      <c r="EF155" s="853">
        <v>0</v>
      </c>
      <c r="EG155" s="854">
        <v>0</v>
      </c>
      <c r="EH155" s="853">
        <v>0</v>
      </c>
      <c r="EI155" s="854">
        <v>0</v>
      </c>
      <c r="EJ155" s="853">
        <v>0</v>
      </c>
      <c r="EK155" s="854">
        <v>0</v>
      </c>
      <c r="EL155" s="853">
        <v>0</v>
      </c>
      <c r="EM155" s="854">
        <v>0</v>
      </c>
      <c r="EN155" s="853">
        <v>0</v>
      </c>
      <c r="EO155" s="854">
        <v>0</v>
      </c>
      <c r="EP155" s="853">
        <v>0</v>
      </c>
      <c r="EQ155" s="854">
        <v>0</v>
      </c>
      <c r="ER155" s="853">
        <v>0</v>
      </c>
      <c r="ES155" s="854">
        <v>0</v>
      </c>
      <c r="ET155" s="853">
        <v>0</v>
      </c>
      <c r="EU155" s="854">
        <v>0</v>
      </c>
      <c r="EV155" s="853">
        <v>0</v>
      </c>
      <c r="EW155" s="854">
        <v>0</v>
      </c>
      <c r="EX155" s="853">
        <v>0</v>
      </c>
      <c r="EY155" s="854">
        <v>0</v>
      </c>
      <c r="EZ155" s="853">
        <v>0</v>
      </c>
      <c r="FA155" s="854">
        <v>0</v>
      </c>
      <c r="FB155" s="853">
        <v>0</v>
      </c>
      <c r="FC155" s="854">
        <v>0</v>
      </c>
      <c r="FD155" s="853">
        <v>0</v>
      </c>
      <c r="FE155" s="1025">
        <v>0</v>
      </c>
      <c r="FF155" s="815"/>
      <c r="FG155" s="1012"/>
      <c r="FH155" s="815"/>
      <c r="FI155" s="1013"/>
      <c r="FK155" s="1026" t="b">
        <v>1</v>
      </c>
    </row>
    <row r="156" spans="1:167" outlineLevel="1">
      <c r="A156" s="813" t="str">
        <f t="shared" si="2"/>
        <v>146Performance Based Conservation Fund Pilot Program</v>
      </c>
      <c r="C156" s="842">
        <v>146</v>
      </c>
      <c r="D156" s="1019" t="s">
        <v>1256</v>
      </c>
      <c r="E156" s="1019">
        <v>2015</v>
      </c>
      <c r="G156" s="1020">
        <v>0</v>
      </c>
      <c r="H156" s="865">
        <v>0</v>
      </c>
      <c r="I156" s="864">
        <v>0</v>
      </c>
      <c r="J156" s="865">
        <v>0</v>
      </c>
      <c r="K156" s="864">
        <v>0</v>
      </c>
      <c r="L156" s="865">
        <v>0</v>
      </c>
      <c r="M156" s="864">
        <v>0</v>
      </c>
      <c r="N156" s="865">
        <v>0</v>
      </c>
      <c r="O156" s="864">
        <v>0</v>
      </c>
      <c r="P156" s="865">
        <v>0</v>
      </c>
      <c r="Q156" s="864">
        <v>0</v>
      </c>
      <c r="R156" s="865">
        <v>0</v>
      </c>
      <c r="S156" s="864">
        <v>0</v>
      </c>
      <c r="T156" s="865">
        <v>0</v>
      </c>
      <c r="U156" s="864">
        <v>0</v>
      </c>
      <c r="V156" s="865">
        <v>0</v>
      </c>
      <c r="W156" s="864">
        <v>0</v>
      </c>
      <c r="X156" s="865">
        <v>0</v>
      </c>
      <c r="Y156" s="864">
        <v>0</v>
      </c>
      <c r="Z156" s="865">
        <v>0</v>
      </c>
      <c r="AA156" s="864">
        <v>0</v>
      </c>
      <c r="AB156" s="865">
        <v>0</v>
      </c>
      <c r="AC156" s="864">
        <v>0</v>
      </c>
      <c r="AD156" s="865">
        <v>0</v>
      </c>
      <c r="AE156" s="864">
        <v>0</v>
      </c>
      <c r="AF156" s="865">
        <v>0</v>
      </c>
      <c r="AG156" s="864">
        <v>0</v>
      </c>
      <c r="AH156" s="865">
        <v>0</v>
      </c>
      <c r="AI156" s="864">
        <v>0</v>
      </c>
      <c r="AJ156" s="865">
        <v>0</v>
      </c>
      <c r="AK156" s="864">
        <v>0</v>
      </c>
      <c r="AL156" s="865">
        <v>0</v>
      </c>
      <c r="AM156" s="864">
        <v>0</v>
      </c>
      <c r="AN156" s="865">
        <v>0</v>
      </c>
      <c r="AO156" s="864">
        <v>0</v>
      </c>
      <c r="AP156" s="1021">
        <v>0</v>
      </c>
      <c r="AQ156" s="815"/>
      <c r="AR156" s="998"/>
      <c r="AS156" s="815"/>
      <c r="AT156" s="1020">
        <v>0</v>
      </c>
      <c r="AU156" s="865">
        <v>0</v>
      </c>
      <c r="AV156" s="864">
        <v>0</v>
      </c>
      <c r="AW156" s="865">
        <v>0</v>
      </c>
      <c r="AX156" s="864">
        <v>0</v>
      </c>
      <c r="AY156" s="865">
        <v>0</v>
      </c>
      <c r="AZ156" s="864">
        <v>0</v>
      </c>
      <c r="BA156" s="865">
        <v>0</v>
      </c>
      <c r="BB156" s="864">
        <v>0</v>
      </c>
      <c r="BC156" s="865">
        <v>0</v>
      </c>
      <c r="BD156" s="864">
        <v>0</v>
      </c>
      <c r="BE156" s="865">
        <v>0</v>
      </c>
      <c r="BF156" s="864">
        <v>0</v>
      </c>
      <c r="BG156" s="865">
        <v>0</v>
      </c>
      <c r="BH156" s="864">
        <v>0</v>
      </c>
      <c r="BI156" s="865">
        <v>0</v>
      </c>
      <c r="BJ156" s="864">
        <v>0</v>
      </c>
      <c r="BK156" s="865">
        <v>0</v>
      </c>
      <c r="BL156" s="864">
        <v>0</v>
      </c>
      <c r="BM156" s="865">
        <v>0</v>
      </c>
      <c r="BN156" s="864">
        <v>0</v>
      </c>
      <c r="BO156" s="865">
        <v>0</v>
      </c>
      <c r="BP156" s="864">
        <v>0</v>
      </c>
      <c r="BQ156" s="865">
        <v>0</v>
      </c>
      <c r="BR156" s="864">
        <v>0</v>
      </c>
      <c r="BS156" s="865">
        <v>0</v>
      </c>
      <c r="BT156" s="864">
        <v>0</v>
      </c>
      <c r="BU156" s="865">
        <v>0</v>
      </c>
      <c r="BV156" s="864">
        <v>0</v>
      </c>
      <c r="BW156" s="865">
        <v>0</v>
      </c>
      <c r="BX156" s="864">
        <v>0</v>
      </c>
      <c r="BY156" s="865">
        <v>0</v>
      </c>
      <c r="BZ156" s="864">
        <v>0</v>
      </c>
      <c r="CA156" s="865">
        <v>0</v>
      </c>
      <c r="CB156" s="864">
        <v>0</v>
      </c>
      <c r="CC156" s="1021">
        <v>0</v>
      </c>
      <c r="CD156" s="815"/>
      <c r="CE156" s="1009"/>
      <c r="CF156" s="815"/>
      <c r="CG156" s="1010"/>
      <c r="CH156" s="815"/>
      <c r="CI156" s="1020"/>
      <c r="CJ156" s="865"/>
      <c r="CK156" s="864">
        <v>0</v>
      </c>
      <c r="CL156" s="865">
        <v>0</v>
      </c>
      <c r="CM156" s="864">
        <v>0</v>
      </c>
      <c r="CN156" s="865">
        <v>0</v>
      </c>
      <c r="CO156" s="864">
        <v>0</v>
      </c>
      <c r="CP156" s="865">
        <v>0</v>
      </c>
      <c r="CQ156" s="864">
        <v>0</v>
      </c>
      <c r="CR156" s="865">
        <v>0</v>
      </c>
      <c r="CS156" s="864">
        <v>0</v>
      </c>
      <c r="CT156" s="865">
        <v>0</v>
      </c>
      <c r="CU156" s="864">
        <v>0</v>
      </c>
      <c r="CV156" s="865">
        <v>0</v>
      </c>
      <c r="CW156" s="864">
        <v>0</v>
      </c>
      <c r="CX156" s="865">
        <v>0</v>
      </c>
      <c r="CY156" s="864">
        <v>0</v>
      </c>
      <c r="CZ156" s="865">
        <v>0</v>
      </c>
      <c r="DA156" s="864">
        <v>0</v>
      </c>
      <c r="DB156" s="865">
        <v>0</v>
      </c>
      <c r="DC156" s="864">
        <v>0</v>
      </c>
      <c r="DD156" s="865">
        <v>0</v>
      </c>
      <c r="DE156" s="864">
        <v>0</v>
      </c>
      <c r="DF156" s="865">
        <v>0</v>
      </c>
      <c r="DG156" s="864">
        <v>0</v>
      </c>
      <c r="DH156" s="865">
        <v>0</v>
      </c>
      <c r="DI156" s="864">
        <v>0</v>
      </c>
      <c r="DJ156" s="865">
        <v>0</v>
      </c>
      <c r="DK156" s="864">
        <v>0</v>
      </c>
      <c r="DL156" s="865">
        <v>0</v>
      </c>
      <c r="DM156" s="864">
        <v>0</v>
      </c>
      <c r="DN156" s="865">
        <v>0</v>
      </c>
      <c r="DO156" s="864">
        <v>0</v>
      </c>
      <c r="DP156" s="865">
        <v>0</v>
      </c>
      <c r="DQ156" s="864">
        <v>0</v>
      </c>
      <c r="DR156" s="1021">
        <v>0</v>
      </c>
      <c r="DS156" s="815"/>
      <c r="DT156" s="1011"/>
      <c r="DU156" s="815"/>
      <c r="DV156" s="1020"/>
      <c r="DW156" s="865"/>
      <c r="DX156" s="864">
        <v>0</v>
      </c>
      <c r="DY156" s="865">
        <v>0</v>
      </c>
      <c r="DZ156" s="864">
        <v>0</v>
      </c>
      <c r="EA156" s="865">
        <v>0</v>
      </c>
      <c r="EB156" s="864">
        <v>0</v>
      </c>
      <c r="EC156" s="865">
        <v>0</v>
      </c>
      <c r="ED156" s="864">
        <v>0</v>
      </c>
      <c r="EE156" s="865">
        <v>0</v>
      </c>
      <c r="EF156" s="864">
        <v>0</v>
      </c>
      <c r="EG156" s="865">
        <v>0</v>
      </c>
      <c r="EH156" s="864">
        <v>0</v>
      </c>
      <c r="EI156" s="865">
        <v>0</v>
      </c>
      <c r="EJ156" s="864">
        <v>0</v>
      </c>
      <c r="EK156" s="865">
        <v>0</v>
      </c>
      <c r="EL156" s="864">
        <v>0</v>
      </c>
      <c r="EM156" s="865">
        <v>0</v>
      </c>
      <c r="EN156" s="864">
        <v>0</v>
      </c>
      <c r="EO156" s="865">
        <v>0</v>
      </c>
      <c r="EP156" s="864">
        <v>0</v>
      </c>
      <c r="EQ156" s="865">
        <v>0</v>
      </c>
      <c r="ER156" s="864">
        <v>0</v>
      </c>
      <c r="ES156" s="865">
        <v>0</v>
      </c>
      <c r="ET156" s="864">
        <v>0</v>
      </c>
      <c r="EU156" s="865">
        <v>0</v>
      </c>
      <c r="EV156" s="864">
        <v>0</v>
      </c>
      <c r="EW156" s="865">
        <v>0</v>
      </c>
      <c r="EX156" s="864">
        <v>0</v>
      </c>
      <c r="EY156" s="865">
        <v>0</v>
      </c>
      <c r="EZ156" s="864">
        <v>0</v>
      </c>
      <c r="FA156" s="865">
        <v>0</v>
      </c>
      <c r="FB156" s="864">
        <v>0</v>
      </c>
      <c r="FC156" s="865">
        <v>0</v>
      </c>
      <c r="FD156" s="864">
        <v>0</v>
      </c>
      <c r="FE156" s="1021">
        <v>0</v>
      </c>
      <c r="FF156" s="815"/>
      <c r="FG156" s="1012"/>
      <c r="FH156" s="815"/>
      <c r="FI156" s="1013"/>
      <c r="FK156" s="1022" t="b">
        <v>1</v>
      </c>
    </row>
    <row r="157" spans="1:167" outlineLevel="1">
      <c r="A157" s="813" t="str">
        <f t="shared" si="2"/>
        <v>147Social Benchmarking Conservation Fund Pilot Program</v>
      </c>
      <c r="C157" s="849">
        <v>147</v>
      </c>
      <c r="D157" s="1023" t="s">
        <v>1208</v>
      </c>
      <c r="E157" s="1023">
        <v>2015</v>
      </c>
      <c r="G157" s="1024">
        <v>0</v>
      </c>
      <c r="H157" s="854">
        <v>0</v>
      </c>
      <c r="I157" s="853">
        <v>0</v>
      </c>
      <c r="J157" s="854">
        <v>0</v>
      </c>
      <c r="K157" s="853">
        <v>0</v>
      </c>
      <c r="L157" s="854">
        <v>0</v>
      </c>
      <c r="M157" s="853">
        <v>0</v>
      </c>
      <c r="N157" s="854">
        <v>0</v>
      </c>
      <c r="O157" s="853">
        <v>0</v>
      </c>
      <c r="P157" s="854">
        <v>0</v>
      </c>
      <c r="Q157" s="853">
        <v>0</v>
      </c>
      <c r="R157" s="854">
        <v>0</v>
      </c>
      <c r="S157" s="853">
        <v>0</v>
      </c>
      <c r="T157" s="854">
        <v>0</v>
      </c>
      <c r="U157" s="853">
        <v>0</v>
      </c>
      <c r="V157" s="854">
        <v>0</v>
      </c>
      <c r="W157" s="853">
        <v>0</v>
      </c>
      <c r="X157" s="854">
        <v>0</v>
      </c>
      <c r="Y157" s="853">
        <v>0</v>
      </c>
      <c r="Z157" s="854">
        <v>0</v>
      </c>
      <c r="AA157" s="853">
        <v>0</v>
      </c>
      <c r="AB157" s="854">
        <v>0</v>
      </c>
      <c r="AC157" s="853">
        <v>0</v>
      </c>
      <c r="AD157" s="854">
        <v>0</v>
      </c>
      <c r="AE157" s="853">
        <v>0</v>
      </c>
      <c r="AF157" s="854">
        <v>0</v>
      </c>
      <c r="AG157" s="853">
        <v>0</v>
      </c>
      <c r="AH157" s="854">
        <v>0</v>
      </c>
      <c r="AI157" s="853">
        <v>0</v>
      </c>
      <c r="AJ157" s="854">
        <v>0</v>
      </c>
      <c r="AK157" s="853">
        <v>0</v>
      </c>
      <c r="AL157" s="854">
        <v>0</v>
      </c>
      <c r="AM157" s="853">
        <v>0</v>
      </c>
      <c r="AN157" s="854">
        <v>0</v>
      </c>
      <c r="AO157" s="853">
        <v>0</v>
      </c>
      <c r="AP157" s="1025">
        <v>0</v>
      </c>
      <c r="AQ157" s="815"/>
      <c r="AR157" s="998"/>
      <c r="AS157" s="815"/>
      <c r="AT157" s="1024">
        <v>0</v>
      </c>
      <c r="AU157" s="854">
        <v>0</v>
      </c>
      <c r="AV157" s="853">
        <v>0</v>
      </c>
      <c r="AW157" s="854">
        <v>0</v>
      </c>
      <c r="AX157" s="853">
        <v>0</v>
      </c>
      <c r="AY157" s="854">
        <v>0</v>
      </c>
      <c r="AZ157" s="853">
        <v>0</v>
      </c>
      <c r="BA157" s="854">
        <v>0</v>
      </c>
      <c r="BB157" s="853">
        <v>0</v>
      </c>
      <c r="BC157" s="854">
        <v>0</v>
      </c>
      <c r="BD157" s="853">
        <v>0</v>
      </c>
      <c r="BE157" s="854">
        <v>0</v>
      </c>
      <c r="BF157" s="853">
        <v>0</v>
      </c>
      <c r="BG157" s="854">
        <v>0</v>
      </c>
      <c r="BH157" s="853">
        <v>0</v>
      </c>
      <c r="BI157" s="854">
        <v>0</v>
      </c>
      <c r="BJ157" s="853">
        <v>0</v>
      </c>
      <c r="BK157" s="854">
        <v>0</v>
      </c>
      <c r="BL157" s="853">
        <v>0</v>
      </c>
      <c r="BM157" s="854">
        <v>0</v>
      </c>
      <c r="BN157" s="853">
        <v>0</v>
      </c>
      <c r="BO157" s="854">
        <v>0</v>
      </c>
      <c r="BP157" s="853">
        <v>0</v>
      </c>
      <c r="BQ157" s="854">
        <v>0</v>
      </c>
      <c r="BR157" s="853">
        <v>0</v>
      </c>
      <c r="BS157" s="854">
        <v>0</v>
      </c>
      <c r="BT157" s="853">
        <v>0</v>
      </c>
      <c r="BU157" s="854">
        <v>0</v>
      </c>
      <c r="BV157" s="853">
        <v>0</v>
      </c>
      <c r="BW157" s="854">
        <v>0</v>
      </c>
      <c r="BX157" s="853">
        <v>0</v>
      </c>
      <c r="BY157" s="854">
        <v>0</v>
      </c>
      <c r="BZ157" s="853">
        <v>0</v>
      </c>
      <c r="CA157" s="854">
        <v>0</v>
      </c>
      <c r="CB157" s="853">
        <v>0</v>
      </c>
      <c r="CC157" s="1025">
        <v>0</v>
      </c>
      <c r="CD157" s="815"/>
      <c r="CE157" s="1009"/>
      <c r="CF157" s="815"/>
      <c r="CG157" s="1010"/>
      <c r="CH157" s="815"/>
      <c r="CI157" s="1024"/>
      <c r="CJ157" s="854"/>
      <c r="CK157" s="853">
        <v>0</v>
      </c>
      <c r="CL157" s="854">
        <v>0</v>
      </c>
      <c r="CM157" s="853">
        <v>0</v>
      </c>
      <c r="CN157" s="854">
        <v>0</v>
      </c>
      <c r="CO157" s="853">
        <v>0</v>
      </c>
      <c r="CP157" s="854">
        <v>0</v>
      </c>
      <c r="CQ157" s="853">
        <v>0</v>
      </c>
      <c r="CR157" s="854">
        <v>0</v>
      </c>
      <c r="CS157" s="853">
        <v>0</v>
      </c>
      <c r="CT157" s="854">
        <v>0</v>
      </c>
      <c r="CU157" s="853">
        <v>0</v>
      </c>
      <c r="CV157" s="854">
        <v>0</v>
      </c>
      <c r="CW157" s="853">
        <v>0</v>
      </c>
      <c r="CX157" s="854">
        <v>0</v>
      </c>
      <c r="CY157" s="853">
        <v>0</v>
      </c>
      <c r="CZ157" s="854">
        <v>0</v>
      </c>
      <c r="DA157" s="853">
        <v>0</v>
      </c>
      <c r="DB157" s="854">
        <v>0</v>
      </c>
      <c r="DC157" s="853">
        <v>0</v>
      </c>
      <c r="DD157" s="854">
        <v>0</v>
      </c>
      <c r="DE157" s="853">
        <v>0</v>
      </c>
      <c r="DF157" s="854">
        <v>0</v>
      </c>
      <c r="DG157" s="853">
        <v>0</v>
      </c>
      <c r="DH157" s="854">
        <v>0</v>
      </c>
      <c r="DI157" s="853">
        <v>0</v>
      </c>
      <c r="DJ157" s="854">
        <v>0</v>
      </c>
      <c r="DK157" s="853">
        <v>0</v>
      </c>
      <c r="DL157" s="854">
        <v>0</v>
      </c>
      <c r="DM157" s="853">
        <v>0</v>
      </c>
      <c r="DN157" s="854">
        <v>0</v>
      </c>
      <c r="DO157" s="853">
        <v>0</v>
      </c>
      <c r="DP157" s="854">
        <v>0</v>
      </c>
      <c r="DQ157" s="853">
        <v>0</v>
      </c>
      <c r="DR157" s="1025">
        <v>0</v>
      </c>
      <c r="DS157" s="815"/>
      <c r="DT157" s="1011"/>
      <c r="DU157" s="815"/>
      <c r="DV157" s="1024"/>
      <c r="DW157" s="854"/>
      <c r="DX157" s="853">
        <v>0</v>
      </c>
      <c r="DY157" s="854">
        <v>0</v>
      </c>
      <c r="DZ157" s="853">
        <v>0</v>
      </c>
      <c r="EA157" s="854">
        <v>0</v>
      </c>
      <c r="EB157" s="853">
        <v>0</v>
      </c>
      <c r="EC157" s="854">
        <v>0</v>
      </c>
      <c r="ED157" s="853">
        <v>0</v>
      </c>
      <c r="EE157" s="854">
        <v>0</v>
      </c>
      <c r="EF157" s="853">
        <v>0</v>
      </c>
      <c r="EG157" s="854">
        <v>0</v>
      </c>
      <c r="EH157" s="853">
        <v>0</v>
      </c>
      <c r="EI157" s="854">
        <v>0</v>
      </c>
      <c r="EJ157" s="853">
        <v>0</v>
      </c>
      <c r="EK157" s="854">
        <v>0</v>
      </c>
      <c r="EL157" s="853">
        <v>0</v>
      </c>
      <c r="EM157" s="854">
        <v>0</v>
      </c>
      <c r="EN157" s="853">
        <v>0</v>
      </c>
      <c r="EO157" s="854">
        <v>0</v>
      </c>
      <c r="EP157" s="853">
        <v>0</v>
      </c>
      <c r="EQ157" s="854">
        <v>0</v>
      </c>
      <c r="ER157" s="853">
        <v>0</v>
      </c>
      <c r="ES157" s="854">
        <v>0</v>
      </c>
      <c r="ET157" s="853">
        <v>0</v>
      </c>
      <c r="EU157" s="854">
        <v>0</v>
      </c>
      <c r="EV157" s="853">
        <v>0</v>
      </c>
      <c r="EW157" s="854">
        <v>0</v>
      </c>
      <c r="EX157" s="853">
        <v>0</v>
      </c>
      <c r="EY157" s="854">
        <v>0</v>
      </c>
      <c r="EZ157" s="853">
        <v>0</v>
      </c>
      <c r="FA157" s="854">
        <v>0</v>
      </c>
      <c r="FB157" s="853">
        <v>0</v>
      </c>
      <c r="FC157" s="854">
        <v>0</v>
      </c>
      <c r="FD157" s="853">
        <v>0</v>
      </c>
      <c r="FE157" s="1025">
        <v>0</v>
      </c>
      <c r="FF157" s="815"/>
      <c r="FG157" s="1012"/>
      <c r="FH157" s="815"/>
      <c r="FI157" s="1013"/>
      <c r="FK157" s="1026" t="b">
        <v>1</v>
      </c>
    </row>
    <row r="158" spans="1:167" outlineLevel="1">
      <c r="A158" s="813" t="str">
        <f t="shared" si="2"/>
        <v>148Strategic Energy Group Conservation Fund Pilot Program</v>
      </c>
      <c r="C158" s="879">
        <v>148</v>
      </c>
      <c r="D158" s="1042" t="s">
        <v>1209</v>
      </c>
      <c r="E158" s="1042">
        <v>2015</v>
      </c>
      <c r="G158" s="1038">
        <v>0</v>
      </c>
      <c r="H158" s="884">
        <v>0</v>
      </c>
      <c r="I158" s="883">
        <v>0</v>
      </c>
      <c r="J158" s="884">
        <v>0</v>
      </c>
      <c r="K158" s="883">
        <v>0</v>
      </c>
      <c r="L158" s="884">
        <v>0</v>
      </c>
      <c r="M158" s="883">
        <v>0</v>
      </c>
      <c r="N158" s="884">
        <v>0</v>
      </c>
      <c r="O158" s="883">
        <v>0</v>
      </c>
      <c r="P158" s="884">
        <v>0</v>
      </c>
      <c r="Q158" s="883">
        <v>0</v>
      </c>
      <c r="R158" s="884">
        <v>0</v>
      </c>
      <c r="S158" s="883">
        <v>0</v>
      </c>
      <c r="T158" s="884">
        <v>0</v>
      </c>
      <c r="U158" s="883">
        <v>0</v>
      </c>
      <c r="V158" s="884">
        <v>0</v>
      </c>
      <c r="W158" s="883">
        <v>0</v>
      </c>
      <c r="X158" s="884">
        <v>0</v>
      </c>
      <c r="Y158" s="883">
        <v>0</v>
      </c>
      <c r="Z158" s="884">
        <v>0</v>
      </c>
      <c r="AA158" s="883">
        <v>0</v>
      </c>
      <c r="AB158" s="884">
        <v>0</v>
      </c>
      <c r="AC158" s="883">
        <v>0</v>
      </c>
      <c r="AD158" s="884">
        <v>0</v>
      </c>
      <c r="AE158" s="883">
        <v>0</v>
      </c>
      <c r="AF158" s="884">
        <v>0</v>
      </c>
      <c r="AG158" s="883">
        <v>0</v>
      </c>
      <c r="AH158" s="884">
        <v>0</v>
      </c>
      <c r="AI158" s="883">
        <v>0</v>
      </c>
      <c r="AJ158" s="884">
        <v>0</v>
      </c>
      <c r="AK158" s="883">
        <v>0</v>
      </c>
      <c r="AL158" s="884">
        <v>0</v>
      </c>
      <c r="AM158" s="883">
        <v>0</v>
      </c>
      <c r="AN158" s="884">
        <v>0</v>
      </c>
      <c r="AO158" s="883">
        <v>0</v>
      </c>
      <c r="AP158" s="1039">
        <v>0</v>
      </c>
      <c r="AQ158" s="815"/>
      <c r="AR158" s="998"/>
      <c r="AS158" s="815"/>
      <c r="AT158" s="1038">
        <v>0</v>
      </c>
      <c r="AU158" s="884">
        <v>0</v>
      </c>
      <c r="AV158" s="883">
        <v>0</v>
      </c>
      <c r="AW158" s="884">
        <v>0</v>
      </c>
      <c r="AX158" s="883">
        <v>0</v>
      </c>
      <c r="AY158" s="884">
        <v>0</v>
      </c>
      <c r="AZ158" s="883">
        <v>0</v>
      </c>
      <c r="BA158" s="884">
        <v>0</v>
      </c>
      <c r="BB158" s="883">
        <v>0</v>
      </c>
      <c r="BC158" s="884">
        <v>0</v>
      </c>
      <c r="BD158" s="883">
        <v>0</v>
      </c>
      <c r="BE158" s="884">
        <v>0</v>
      </c>
      <c r="BF158" s="883">
        <v>0</v>
      </c>
      <c r="BG158" s="884">
        <v>0</v>
      </c>
      <c r="BH158" s="883">
        <v>0</v>
      </c>
      <c r="BI158" s="884">
        <v>0</v>
      </c>
      <c r="BJ158" s="883">
        <v>0</v>
      </c>
      <c r="BK158" s="884">
        <v>0</v>
      </c>
      <c r="BL158" s="883">
        <v>0</v>
      </c>
      <c r="BM158" s="884">
        <v>0</v>
      </c>
      <c r="BN158" s="883">
        <v>0</v>
      </c>
      <c r="BO158" s="884">
        <v>0</v>
      </c>
      <c r="BP158" s="883">
        <v>0</v>
      </c>
      <c r="BQ158" s="884">
        <v>0</v>
      </c>
      <c r="BR158" s="883">
        <v>0</v>
      </c>
      <c r="BS158" s="884">
        <v>0</v>
      </c>
      <c r="BT158" s="883">
        <v>0</v>
      </c>
      <c r="BU158" s="884">
        <v>0</v>
      </c>
      <c r="BV158" s="883">
        <v>0</v>
      </c>
      <c r="BW158" s="884">
        <v>0</v>
      </c>
      <c r="BX158" s="883">
        <v>0</v>
      </c>
      <c r="BY158" s="884">
        <v>0</v>
      </c>
      <c r="BZ158" s="883">
        <v>0</v>
      </c>
      <c r="CA158" s="884">
        <v>0</v>
      </c>
      <c r="CB158" s="883">
        <v>0</v>
      </c>
      <c r="CC158" s="1039">
        <v>0</v>
      </c>
      <c r="CD158" s="815"/>
      <c r="CE158" s="1009"/>
      <c r="CF158" s="815"/>
      <c r="CG158" s="1010"/>
      <c r="CH158" s="815"/>
      <c r="CI158" s="1038"/>
      <c r="CJ158" s="884"/>
      <c r="CK158" s="883">
        <v>0</v>
      </c>
      <c r="CL158" s="884">
        <v>0</v>
      </c>
      <c r="CM158" s="883">
        <v>0</v>
      </c>
      <c r="CN158" s="884">
        <v>0</v>
      </c>
      <c r="CO158" s="883">
        <v>0</v>
      </c>
      <c r="CP158" s="884">
        <v>0</v>
      </c>
      <c r="CQ158" s="883">
        <v>0</v>
      </c>
      <c r="CR158" s="884">
        <v>0</v>
      </c>
      <c r="CS158" s="883">
        <v>0</v>
      </c>
      <c r="CT158" s="884">
        <v>0</v>
      </c>
      <c r="CU158" s="883">
        <v>0</v>
      </c>
      <c r="CV158" s="884">
        <v>0</v>
      </c>
      <c r="CW158" s="883">
        <v>0</v>
      </c>
      <c r="CX158" s="884">
        <v>0</v>
      </c>
      <c r="CY158" s="883">
        <v>0</v>
      </c>
      <c r="CZ158" s="884">
        <v>0</v>
      </c>
      <c r="DA158" s="883">
        <v>0</v>
      </c>
      <c r="DB158" s="884">
        <v>0</v>
      </c>
      <c r="DC158" s="883">
        <v>0</v>
      </c>
      <c r="DD158" s="884">
        <v>0</v>
      </c>
      <c r="DE158" s="883">
        <v>0</v>
      </c>
      <c r="DF158" s="884">
        <v>0</v>
      </c>
      <c r="DG158" s="883">
        <v>0</v>
      </c>
      <c r="DH158" s="884">
        <v>0</v>
      </c>
      <c r="DI158" s="883">
        <v>0</v>
      </c>
      <c r="DJ158" s="884">
        <v>0</v>
      </c>
      <c r="DK158" s="883">
        <v>0</v>
      </c>
      <c r="DL158" s="884">
        <v>0</v>
      </c>
      <c r="DM158" s="883">
        <v>0</v>
      </c>
      <c r="DN158" s="884">
        <v>0</v>
      </c>
      <c r="DO158" s="883">
        <v>0</v>
      </c>
      <c r="DP158" s="884">
        <v>0</v>
      </c>
      <c r="DQ158" s="883">
        <v>0</v>
      </c>
      <c r="DR158" s="1039">
        <v>0</v>
      </c>
      <c r="DS158" s="815"/>
      <c r="DT158" s="1011"/>
      <c r="DU158" s="815"/>
      <c r="DV158" s="1038"/>
      <c r="DW158" s="884"/>
      <c r="DX158" s="883">
        <v>0</v>
      </c>
      <c r="DY158" s="884">
        <v>0</v>
      </c>
      <c r="DZ158" s="883">
        <v>0</v>
      </c>
      <c r="EA158" s="884">
        <v>0</v>
      </c>
      <c r="EB158" s="883">
        <v>0</v>
      </c>
      <c r="EC158" s="884">
        <v>0</v>
      </c>
      <c r="ED158" s="883">
        <v>0</v>
      </c>
      <c r="EE158" s="884">
        <v>0</v>
      </c>
      <c r="EF158" s="883">
        <v>0</v>
      </c>
      <c r="EG158" s="884">
        <v>0</v>
      </c>
      <c r="EH158" s="883">
        <v>0</v>
      </c>
      <c r="EI158" s="884">
        <v>0</v>
      </c>
      <c r="EJ158" s="883">
        <v>0</v>
      </c>
      <c r="EK158" s="884">
        <v>0</v>
      </c>
      <c r="EL158" s="883">
        <v>0</v>
      </c>
      <c r="EM158" s="884">
        <v>0</v>
      </c>
      <c r="EN158" s="883">
        <v>0</v>
      </c>
      <c r="EO158" s="884">
        <v>0</v>
      </c>
      <c r="EP158" s="883">
        <v>0</v>
      </c>
      <c r="EQ158" s="884">
        <v>0</v>
      </c>
      <c r="ER158" s="883">
        <v>0</v>
      </c>
      <c r="ES158" s="884">
        <v>0</v>
      </c>
      <c r="ET158" s="883">
        <v>0</v>
      </c>
      <c r="EU158" s="884">
        <v>0</v>
      </c>
      <c r="EV158" s="883">
        <v>0</v>
      </c>
      <c r="EW158" s="884">
        <v>0</v>
      </c>
      <c r="EX158" s="883">
        <v>0</v>
      </c>
      <c r="EY158" s="884">
        <v>0</v>
      </c>
      <c r="EZ158" s="883">
        <v>0</v>
      </c>
      <c r="FA158" s="884">
        <v>0</v>
      </c>
      <c r="FB158" s="883">
        <v>0</v>
      </c>
      <c r="FC158" s="884">
        <v>0</v>
      </c>
      <c r="FD158" s="883">
        <v>0</v>
      </c>
      <c r="FE158" s="1039">
        <v>0</v>
      </c>
      <c r="FF158" s="815"/>
      <c r="FG158" s="1012"/>
      <c r="FH158" s="815"/>
      <c r="FI158" s="1013"/>
      <c r="FK158" s="1040" t="b">
        <v>1</v>
      </c>
    </row>
    <row r="159" spans="1:167" outlineLevel="1">
      <c r="A159" s="813" t="str">
        <f t="shared" si="2"/>
        <v>149Appliance Retirement Initiative</v>
      </c>
      <c r="C159" s="835">
        <v>149</v>
      </c>
      <c r="D159" s="1015" t="s">
        <v>97</v>
      </c>
      <c r="E159" s="1015">
        <v>2015</v>
      </c>
      <c r="G159" s="1016">
        <v>0</v>
      </c>
      <c r="H159" s="877">
        <v>0</v>
      </c>
      <c r="I159" s="876">
        <v>0</v>
      </c>
      <c r="J159" s="877">
        <v>0</v>
      </c>
      <c r="K159" s="876">
        <v>0</v>
      </c>
      <c r="L159" s="877">
        <v>0</v>
      </c>
      <c r="M159" s="876">
        <v>0</v>
      </c>
      <c r="N159" s="877">
        <v>0</v>
      </c>
      <c r="O159" s="876">
        <v>0</v>
      </c>
      <c r="P159" s="877">
        <v>0</v>
      </c>
      <c r="Q159" s="876">
        <v>0</v>
      </c>
      <c r="R159" s="877">
        <v>0</v>
      </c>
      <c r="S159" s="876">
        <v>0</v>
      </c>
      <c r="T159" s="877">
        <v>0</v>
      </c>
      <c r="U159" s="876">
        <v>0</v>
      </c>
      <c r="V159" s="877">
        <v>0</v>
      </c>
      <c r="W159" s="876">
        <v>0</v>
      </c>
      <c r="X159" s="877">
        <v>0</v>
      </c>
      <c r="Y159" s="876">
        <v>0</v>
      </c>
      <c r="Z159" s="877">
        <v>0</v>
      </c>
      <c r="AA159" s="876">
        <v>0</v>
      </c>
      <c r="AB159" s="877">
        <v>0</v>
      </c>
      <c r="AC159" s="876">
        <v>0</v>
      </c>
      <c r="AD159" s="877">
        <v>0</v>
      </c>
      <c r="AE159" s="876">
        <v>0</v>
      </c>
      <c r="AF159" s="877">
        <v>0</v>
      </c>
      <c r="AG159" s="876">
        <v>0</v>
      </c>
      <c r="AH159" s="877">
        <v>0</v>
      </c>
      <c r="AI159" s="876">
        <v>0</v>
      </c>
      <c r="AJ159" s="877">
        <v>0</v>
      </c>
      <c r="AK159" s="876">
        <v>0</v>
      </c>
      <c r="AL159" s="877">
        <v>0</v>
      </c>
      <c r="AM159" s="876">
        <v>0</v>
      </c>
      <c r="AN159" s="877">
        <v>0</v>
      </c>
      <c r="AO159" s="876">
        <v>0</v>
      </c>
      <c r="AP159" s="1017">
        <v>0</v>
      </c>
      <c r="AQ159" s="815"/>
      <c r="AR159" s="998"/>
      <c r="AS159" s="815"/>
      <c r="AT159" s="1016">
        <v>0</v>
      </c>
      <c r="AU159" s="877">
        <v>0</v>
      </c>
      <c r="AV159" s="876">
        <v>0</v>
      </c>
      <c r="AW159" s="877">
        <v>0</v>
      </c>
      <c r="AX159" s="876">
        <v>0</v>
      </c>
      <c r="AY159" s="877">
        <v>0</v>
      </c>
      <c r="AZ159" s="876">
        <v>0</v>
      </c>
      <c r="BA159" s="877">
        <v>0</v>
      </c>
      <c r="BB159" s="876">
        <v>0</v>
      </c>
      <c r="BC159" s="877">
        <v>0</v>
      </c>
      <c r="BD159" s="876">
        <v>0</v>
      </c>
      <c r="BE159" s="877">
        <v>0</v>
      </c>
      <c r="BF159" s="876">
        <v>0</v>
      </c>
      <c r="BG159" s="877">
        <v>0</v>
      </c>
      <c r="BH159" s="876">
        <v>0</v>
      </c>
      <c r="BI159" s="877">
        <v>0</v>
      </c>
      <c r="BJ159" s="876">
        <v>0</v>
      </c>
      <c r="BK159" s="877">
        <v>0</v>
      </c>
      <c r="BL159" s="876">
        <v>0</v>
      </c>
      <c r="BM159" s="877">
        <v>0</v>
      </c>
      <c r="BN159" s="876">
        <v>0</v>
      </c>
      <c r="BO159" s="877">
        <v>0</v>
      </c>
      <c r="BP159" s="876">
        <v>0</v>
      </c>
      <c r="BQ159" s="877">
        <v>0</v>
      </c>
      <c r="BR159" s="876">
        <v>0</v>
      </c>
      <c r="BS159" s="877">
        <v>0</v>
      </c>
      <c r="BT159" s="876">
        <v>0</v>
      </c>
      <c r="BU159" s="877">
        <v>0</v>
      </c>
      <c r="BV159" s="876">
        <v>0</v>
      </c>
      <c r="BW159" s="877">
        <v>0</v>
      </c>
      <c r="BX159" s="876">
        <v>0</v>
      </c>
      <c r="BY159" s="877">
        <v>0</v>
      </c>
      <c r="BZ159" s="876">
        <v>0</v>
      </c>
      <c r="CA159" s="877">
        <v>0</v>
      </c>
      <c r="CB159" s="876">
        <v>0</v>
      </c>
      <c r="CC159" s="1017">
        <v>0</v>
      </c>
      <c r="CD159" s="815"/>
      <c r="CE159" s="1009"/>
      <c r="CF159" s="815"/>
      <c r="CG159" s="1010"/>
      <c r="CH159" s="815"/>
      <c r="CI159" s="1016"/>
      <c r="CJ159" s="877"/>
      <c r="CK159" s="876">
        <v>0</v>
      </c>
      <c r="CL159" s="877">
        <v>0</v>
      </c>
      <c r="CM159" s="876">
        <v>0</v>
      </c>
      <c r="CN159" s="877">
        <v>0</v>
      </c>
      <c r="CO159" s="876">
        <v>0</v>
      </c>
      <c r="CP159" s="877">
        <v>0</v>
      </c>
      <c r="CQ159" s="876">
        <v>0</v>
      </c>
      <c r="CR159" s="877">
        <v>0</v>
      </c>
      <c r="CS159" s="876">
        <v>0</v>
      </c>
      <c r="CT159" s="877">
        <v>0</v>
      </c>
      <c r="CU159" s="876">
        <v>0</v>
      </c>
      <c r="CV159" s="877">
        <v>0</v>
      </c>
      <c r="CW159" s="876">
        <v>0</v>
      </c>
      <c r="CX159" s="877">
        <v>0</v>
      </c>
      <c r="CY159" s="876">
        <v>0</v>
      </c>
      <c r="CZ159" s="877">
        <v>0</v>
      </c>
      <c r="DA159" s="876">
        <v>0</v>
      </c>
      <c r="DB159" s="877">
        <v>0</v>
      </c>
      <c r="DC159" s="876">
        <v>0</v>
      </c>
      <c r="DD159" s="877">
        <v>0</v>
      </c>
      <c r="DE159" s="876">
        <v>0</v>
      </c>
      <c r="DF159" s="877">
        <v>0</v>
      </c>
      <c r="DG159" s="876">
        <v>0</v>
      </c>
      <c r="DH159" s="877">
        <v>0</v>
      </c>
      <c r="DI159" s="876">
        <v>0</v>
      </c>
      <c r="DJ159" s="877">
        <v>0</v>
      </c>
      <c r="DK159" s="876">
        <v>0</v>
      </c>
      <c r="DL159" s="877">
        <v>0</v>
      </c>
      <c r="DM159" s="876">
        <v>0</v>
      </c>
      <c r="DN159" s="877">
        <v>0</v>
      </c>
      <c r="DO159" s="876">
        <v>0</v>
      </c>
      <c r="DP159" s="877">
        <v>0</v>
      </c>
      <c r="DQ159" s="876">
        <v>0</v>
      </c>
      <c r="DR159" s="1017">
        <v>0</v>
      </c>
      <c r="DS159" s="815"/>
      <c r="DT159" s="1011"/>
      <c r="DU159" s="815"/>
      <c r="DV159" s="1016"/>
      <c r="DW159" s="877"/>
      <c r="DX159" s="876">
        <v>0</v>
      </c>
      <c r="DY159" s="877">
        <v>0</v>
      </c>
      <c r="DZ159" s="876">
        <v>0</v>
      </c>
      <c r="EA159" s="877">
        <v>0</v>
      </c>
      <c r="EB159" s="876">
        <v>0</v>
      </c>
      <c r="EC159" s="877">
        <v>0</v>
      </c>
      <c r="ED159" s="876">
        <v>0</v>
      </c>
      <c r="EE159" s="877">
        <v>0</v>
      </c>
      <c r="EF159" s="876">
        <v>0</v>
      </c>
      <c r="EG159" s="877">
        <v>0</v>
      </c>
      <c r="EH159" s="876">
        <v>0</v>
      </c>
      <c r="EI159" s="877">
        <v>0</v>
      </c>
      <c r="EJ159" s="876">
        <v>0</v>
      </c>
      <c r="EK159" s="877">
        <v>0</v>
      </c>
      <c r="EL159" s="876">
        <v>0</v>
      </c>
      <c r="EM159" s="877">
        <v>0</v>
      </c>
      <c r="EN159" s="876">
        <v>0</v>
      </c>
      <c r="EO159" s="877">
        <v>0</v>
      </c>
      <c r="EP159" s="876">
        <v>0</v>
      </c>
      <c r="EQ159" s="877">
        <v>0</v>
      </c>
      <c r="ER159" s="876">
        <v>0</v>
      </c>
      <c r="ES159" s="877">
        <v>0</v>
      </c>
      <c r="ET159" s="876">
        <v>0</v>
      </c>
      <c r="EU159" s="877">
        <v>0</v>
      </c>
      <c r="EV159" s="876">
        <v>0</v>
      </c>
      <c r="EW159" s="877">
        <v>0</v>
      </c>
      <c r="EX159" s="876">
        <v>0</v>
      </c>
      <c r="EY159" s="877">
        <v>0</v>
      </c>
      <c r="EZ159" s="876">
        <v>0</v>
      </c>
      <c r="FA159" s="877">
        <v>0</v>
      </c>
      <c r="FB159" s="876">
        <v>0</v>
      </c>
      <c r="FC159" s="877">
        <v>0</v>
      </c>
      <c r="FD159" s="876">
        <v>0</v>
      </c>
      <c r="FE159" s="1017">
        <v>0</v>
      </c>
      <c r="FF159" s="815"/>
      <c r="FG159" s="1012"/>
      <c r="FH159" s="815"/>
      <c r="FI159" s="1013"/>
      <c r="FK159" s="1018" t="b">
        <v>1</v>
      </c>
    </row>
    <row r="160" spans="1:167" outlineLevel="1">
      <c r="A160" s="813" t="str">
        <f t="shared" si="2"/>
        <v>150Coupon Initiative</v>
      </c>
      <c r="C160" s="842">
        <v>150</v>
      </c>
      <c r="D160" s="1036" t="s">
        <v>95</v>
      </c>
      <c r="E160" s="1036">
        <v>2015</v>
      </c>
      <c r="G160" s="1020">
        <v>2572</v>
      </c>
      <c r="H160" s="865">
        <v>2540</v>
      </c>
      <c r="I160" s="864">
        <v>2540</v>
      </c>
      <c r="J160" s="865">
        <v>2540</v>
      </c>
      <c r="K160" s="864">
        <v>2540</v>
      </c>
      <c r="L160" s="865">
        <v>2540</v>
      </c>
      <c r="M160" s="864">
        <v>2540</v>
      </c>
      <c r="N160" s="865">
        <v>2539</v>
      </c>
      <c r="O160" s="864">
        <v>2539</v>
      </c>
      <c r="P160" s="865">
        <v>2539</v>
      </c>
      <c r="Q160" s="864">
        <v>2518</v>
      </c>
      <c r="R160" s="865">
        <v>2517</v>
      </c>
      <c r="S160" s="864">
        <v>2517</v>
      </c>
      <c r="T160" s="865">
        <v>2512</v>
      </c>
      <c r="U160" s="864">
        <v>2512</v>
      </c>
      <c r="V160" s="865">
        <v>2511</v>
      </c>
      <c r="W160" s="864">
        <v>927</v>
      </c>
      <c r="X160" s="865">
        <v>927</v>
      </c>
      <c r="Y160" s="864">
        <v>927</v>
      </c>
      <c r="Z160" s="865">
        <v>927</v>
      </c>
      <c r="AA160" s="864">
        <v>0</v>
      </c>
      <c r="AB160" s="865">
        <v>0</v>
      </c>
      <c r="AC160" s="864">
        <v>0</v>
      </c>
      <c r="AD160" s="865">
        <v>0</v>
      </c>
      <c r="AE160" s="864">
        <v>0</v>
      </c>
      <c r="AF160" s="865">
        <v>0</v>
      </c>
      <c r="AG160" s="864">
        <v>0</v>
      </c>
      <c r="AH160" s="865">
        <v>0</v>
      </c>
      <c r="AI160" s="864">
        <v>0</v>
      </c>
      <c r="AJ160" s="865">
        <v>0</v>
      </c>
      <c r="AK160" s="864">
        <v>0</v>
      </c>
      <c r="AL160" s="865">
        <v>0</v>
      </c>
      <c r="AM160" s="864">
        <v>0</v>
      </c>
      <c r="AN160" s="865">
        <v>0</v>
      </c>
      <c r="AO160" s="864">
        <v>0</v>
      </c>
      <c r="AP160" s="1021">
        <v>0</v>
      </c>
      <c r="AQ160" s="815"/>
      <c r="AR160" s="998"/>
      <c r="AS160" s="815"/>
      <c r="AT160" s="1020">
        <v>0</v>
      </c>
      <c r="AU160" s="865">
        <v>0</v>
      </c>
      <c r="AV160" s="864">
        <v>0</v>
      </c>
      <c r="AW160" s="865">
        <v>0</v>
      </c>
      <c r="AX160" s="864">
        <v>0</v>
      </c>
      <c r="AY160" s="865">
        <v>0</v>
      </c>
      <c r="AZ160" s="864">
        <v>0</v>
      </c>
      <c r="BA160" s="865">
        <v>0</v>
      </c>
      <c r="BB160" s="864">
        <v>0</v>
      </c>
      <c r="BC160" s="865">
        <v>0</v>
      </c>
      <c r="BD160" s="864">
        <v>0</v>
      </c>
      <c r="BE160" s="865">
        <v>0</v>
      </c>
      <c r="BF160" s="864">
        <v>0</v>
      </c>
      <c r="BG160" s="865">
        <v>0</v>
      </c>
      <c r="BH160" s="864">
        <v>0</v>
      </c>
      <c r="BI160" s="865">
        <v>0</v>
      </c>
      <c r="BJ160" s="864">
        <v>0</v>
      </c>
      <c r="BK160" s="865">
        <v>0</v>
      </c>
      <c r="BL160" s="864">
        <v>0</v>
      </c>
      <c r="BM160" s="865">
        <v>0</v>
      </c>
      <c r="BN160" s="864">
        <v>0</v>
      </c>
      <c r="BO160" s="865">
        <v>0</v>
      </c>
      <c r="BP160" s="864">
        <v>0</v>
      </c>
      <c r="BQ160" s="865">
        <v>0</v>
      </c>
      <c r="BR160" s="864">
        <v>0</v>
      </c>
      <c r="BS160" s="865">
        <v>0</v>
      </c>
      <c r="BT160" s="864">
        <v>0</v>
      </c>
      <c r="BU160" s="865">
        <v>0</v>
      </c>
      <c r="BV160" s="864">
        <v>0</v>
      </c>
      <c r="BW160" s="865">
        <v>0</v>
      </c>
      <c r="BX160" s="864">
        <v>0</v>
      </c>
      <c r="BY160" s="865">
        <v>0</v>
      </c>
      <c r="BZ160" s="864">
        <v>0</v>
      </c>
      <c r="CA160" s="865">
        <v>0</v>
      </c>
      <c r="CB160" s="864">
        <v>0</v>
      </c>
      <c r="CC160" s="1021">
        <v>0</v>
      </c>
      <c r="CD160" s="815"/>
      <c r="CE160" s="1009"/>
      <c r="CF160" s="815"/>
      <c r="CG160" s="1010"/>
      <c r="CH160" s="815"/>
      <c r="CI160" s="1020"/>
      <c r="CJ160" s="865"/>
      <c r="CK160" s="864">
        <v>4422</v>
      </c>
      <c r="CL160" s="865">
        <v>4422</v>
      </c>
      <c r="CM160" s="864">
        <v>4422</v>
      </c>
      <c r="CN160" s="865">
        <v>4422</v>
      </c>
      <c r="CO160" s="864">
        <v>4422</v>
      </c>
      <c r="CP160" s="865">
        <v>4420</v>
      </c>
      <c r="CQ160" s="864">
        <v>4420</v>
      </c>
      <c r="CR160" s="865">
        <v>4420</v>
      </c>
      <c r="CS160" s="864">
        <v>4383</v>
      </c>
      <c r="CT160" s="865">
        <v>4382</v>
      </c>
      <c r="CU160" s="864">
        <v>4382</v>
      </c>
      <c r="CV160" s="865">
        <v>4373</v>
      </c>
      <c r="CW160" s="864">
        <v>4373</v>
      </c>
      <c r="CX160" s="865">
        <v>4371</v>
      </c>
      <c r="CY160" s="864">
        <v>1613</v>
      </c>
      <c r="CZ160" s="865">
        <v>1613</v>
      </c>
      <c r="DA160" s="864">
        <v>1613</v>
      </c>
      <c r="DB160" s="865">
        <v>1613</v>
      </c>
      <c r="DC160" s="864">
        <v>0</v>
      </c>
      <c r="DD160" s="865">
        <v>0</v>
      </c>
      <c r="DE160" s="864">
        <v>0</v>
      </c>
      <c r="DF160" s="865">
        <v>0</v>
      </c>
      <c r="DG160" s="864">
        <v>0</v>
      </c>
      <c r="DH160" s="865">
        <v>0</v>
      </c>
      <c r="DI160" s="864">
        <v>0</v>
      </c>
      <c r="DJ160" s="865">
        <v>0</v>
      </c>
      <c r="DK160" s="864">
        <v>0</v>
      </c>
      <c r="DL160" s="865">
        <v>0</v>
      </c>
      <c r="DM160" s="864">
        <v>0</v>
      </c>
      <c r="DN160" s="865">
        <v>0</v>
      </c>
      <c r="DO160" s="864">
        <v>0</v>
      </c>
      <c r="DP160" s="865">
        <v>0</v>
      </c>
      <c r="DQ160" s="864">
        <v>0</v>
      </c>
      <c r="DR160" s="1021">
        <v>0</v>
      </c>
      <c r="DS160" s="815"/>
      <c r="DT160" s="1011"/>
      <c r="DU160" s="815"/>
      <c r="DV160" s="1020"/>
      <c r="DW160" s="865"/>
      <c r="DX160" s="864">
        <v>0</v>
      </c>
      <c r="DY160" s="865">
        <v>0</v>
      </c>
      <c r="DZ160" s="864">
        <v>0</v>
      </c>
      <c r="EA160" s="865">
        <v>0</v>
      </c>
      <c r="EB160" s="864">
        <v>0</v>
      </c>
      <c r="EC160" s="865">
        <v>0</v>
      </c>
      <c r="ED160" s="864">
        <v>0</v>
      </c>
      <c r="EE160" s="865">
        <v>0</v>
      </c>
      <c r="EF160" s="864">
        <v>0</v>
      </c>
      <c r="EG160" s="865">
        <v>0</v>
      </c>
      <c r="EH160" s="864">
        <v>0</v>
      </c>
      <c r="EI160" s="865">
        <v>0</v>
      </c>
      <c r="EJ160" s="864">
        <v>0</v>
      </c>
      <c r="EK160" s="865">
        <v>0</v>
      </c>
      <c r="EL160" s="864">
        <v>0</v>
      </c>
      <c r="EM160" s="865">
        <v>0</v>
      </c>
      <c r="EN160" s="864">
        <v>0</v>
      </c>
      <c r="EO160" s="865">
        <v>0</v>
      </c>
      <c r="EP160" s="864">
        <v>0</v>
      </c>
      <c r="EQ160" s="865">
        <v>0</v>
      </c>
      <c r="ER160" s="864">
        <v>0</v>
      </c>
      <c r="ES160" s="865">
        <v>0</v>
      </c>
      <c r="ET160" s="864">
        <v>0</v>
      </c>
      <c r="EU160" s="865">
        <v>0</v>
      </c>
      <c r="EV160" s="864">
        <v>0</v>
      </c>
      <c r="EW160" s="865">
        <v>0</v>
      </c>
      <c r="EX160" s="864">
        <v>0</v>
      </c>
      <c r="EY160" s="865">
        <v>0</v>
      </c>
      <c r="EZ160" s="864">
        <v>0</v>
      </c>
      <c r="FA160" s="865">
        <v>0</v>
      </c>
      <c r="FB160" s="864">
        <v>0</v>
      </c>
      <c r="FC160" s="865">
        <v>0</v>
      </c>
      <c r="FD160" s="864">
        <v>0</v>
      </c>
      <c r="FE160" s="1021">
        <v>0</v>
      </c>
      <c r="FF160" s="815"/>
      <c r="FG160" s="1012"/>
      <c r="FH160" s="815"/>
      <c r="FI160" s="1013"/>
      <c r="FK160" s="1022" t="b">
        <v>0</v>
      </c>
    </row>
    <row r="161" spans="1:167" outlineLevel="1">
      <c r="A161" s="813" t="str">
        <f t="shared" si="2"/>
        <v>151Bi-Annual Retailer Event Initiative</v>
      </c>
      <c r="C161" s="849">
        <v>151</v>
      </c>
      <c r="D161" s="1023" t="s">
        <v>96</v>
      </c>
      <c r="E161" s="1023">
        <v>2015</v>
      </c>
      <c r="G161" s="1024">
        <v>828</v>
      </c>
      <c r="H161" s="854">
        <v>821</v>
      </c>
      <c r="I161" s="853">
        <v>821</v>
      </c>
      <c r="J161" s="854">
        <v>821</v>
      </c>
      <c r="K161" s="853">
        <v>821</v>
      </c>
      <c r="L161" s="854">
        <v>821</v>
      </c>
      <c r="M161" s="853">
        <v>821</v>
      </c>
      <c r="N161" s="854">
        <v>821</v>
      </c>
      <c r="O161" s="853">
        <v>821</v>
      </c>
      <c r="P161" s="854">
        <v>821</v>
      </c>
      <c r="Q161" s="853">
        <v>704</v>
      </c>
      <c r="R161" s="854">
        <v>704</v>
      </c>
      <c r="S161" s="853">
        <v>704</v>
      </c>
      <c r="T161" s="854">
        <v>697</v>
      </c>
      <c r="U161" s="853">
        <v>697</v>
      </c>
      <c r="V161" s="854">
        <v>696</v>
      </c>
      <c r="W161" s="853">
        <v>223</v>
      </c>
      <c r="X161" s="854">
        <v>223</v>
      </c>
      <c r="Y161" s="853">
        <v>223</v>
      </c>
      <c r="Z161" s="854">
        <v>223</v>
      </c>
      <c r="AA161" s="853">
        <v>0</v>
      </c>
      <c r="AB161" s="854">
        <v>0</v>
      </c>
      <c r="AC161" s="853">
        <v>0</v>
      </c>
      <c r="AD161" s="854">
        <v>0</v>
      </c>
      <c r="AE161" s="853">
        <v>0</v>
      </c>
      <c r="AF161" s="854">
        <v>0</v>
      </c>
      <c r="AG161" s="853">
        <v>0</v>
      </c>
      <c r="AH161" s="854">
        <v>0</v>
      </c>
      <c r="AI161" s="853">
        <v>0</v>
      </c>
      <c r="AJ161" s="854">
        <v>0</v>
      </c>
      <c r="AK161" s="853">
        <v>0</v>
      </c>
      <c r="AL161" s="854">
        <v>0</v>
      </c>
      <c r="AM161" s="853">
        <v>0</v>
      </c>
      <c r="AN161" s="854">
        <v>0</v>
      </c>
      <c r="AO161" s="853">
        <v>0</v>
      </c>
      <c r="AP161" s="1025">
        <v>0</v>
      </c>
      <c r="AQ161" s="815"/>
      <c r="AR161" s="998"/>
      <c r="AS161" s="815"/>
      <c r="AT161" s="1024">
        <v>0</v>
      </c>
      <c r="AU161" s="854">
        <v>0</v>
      </c>
      <c r="AV161" s="853">
        <v>0</v>
      </c>
      <c r="AW161" s="854">
        <v>0</v>
      </c>
      <c r="AX161" s="853">
        <v>0</v>
      </c>
      <c r="AY161" s="854">
        <v>0</v>
      </c>
      <c r="AZ161" s="853">
        <v>0</v>
      </c>
      <c r="BA161" s="854">
        <v>0</v>
      </c>
      <c r="BB161" s="853">
        <v>0</v>
      </c>
      <c r="BC161" s="854">
        <v>0</v>
      </c>
      <c r="BD161" s="853">
        <v>0</v>
      </c>
      <c r="BE161" s="854">
        <v>0</v>
      </c>
      <c r="BF161" s="853">
        <v>0</v>
      </c>
      <c r="BG161" s="854">
        <v>0</v>
      </c>
      <c r="BH161" s="853">
        <v>0</v>
      </c>
      <c r="BI161" s="854">
        <v>0</v>
      </c>
      <c r="BJ161" s="853">
        <v>0</v>
      </c>
      <c r="BK161" s="854">
        <v>0</v>
      </c>
      <c r="BL161" s="853">
        <v>0</v>
      </c>
      <c r="BM161" s="854">
        <v>0</v>
      </c>
      <c r="BN161" s="853">
        <v>0</v>
      </c>
      <c r="BO161" s="854">
        <v>0</v>
      </c>
      <c r="BP161" s="853">
        <v>0</v>
      </c>
      <c r="BQ161" s="854">
        <v>0</v>
      </c>
      <c r="BR161" s="853">
        <v>0</v>
      </c>
      <c r="BS161" s="854">
        <v>0</v>
      </c>
      <c r="BT161" s="853">
        <v>0</v>
      </c>
      <c r="BU161" s="854">
        <v>0</v>
      </c>
      <c r="BV161" s="853">
        <v>0</v>
      </c>
      <c r="BW161" s="854">
        <v>0</v>
      </c>
      <c r="BX161" s="853">
        <v>0</v>
      </c>
      <c r="BY161" s="854">
        <v>0</v>
      </c>
      <c r="BZ161" s="853">
        <v>0</v>
      </c>
      <c r="CA161" s="854">
        <v>0</v>
      </c>
      <c r="CB161" s="853">
        <v>0</v>
      </c>
      <c r="CC161" s="1025">
        <v>0</v>
      </c>
      <c r="CD161" s="815"/>
      <c r="CE161" s="1009"/>
      <c r="CF161" s="815"/>
      <c r="CG161" s="1010"/>
      <c r="CH161" s="815"/>
      <c r="CI161" s="1024"/>
      <c r="CJ161" s="854"/>
      <c r="CK161" s="853">
        <v>1429</v>
      </c>
      <c r="CL161" s="854">
        <v>1429</v>
      </c>
      <c r="CM161" s="853">
        <v>1429</v>
      </c>
      <c r="CN161" s="854">
        <v>1429</v>
      </c>
      <c r="CO161" s="853">
        <v>1429</v>
      </c>
      <c r="CP161" s="854">
        <v>1428</v>
      </c>
      <c r="CQ161" s="853">
        <v>1428</v>
      </c>
      <c r="CR161" s="854">
        <v>1428</v>
      </c>
      <c r="CS161" s="853">
        <v>1226</v>
      </c>
      <c r="CT161" s="854">
        <v>1226</v>
      </c>
      <c r="CU161" s="853">
        <v>1226</v>
      </c>
      <c r="CV161" s="854">
        <v>1213</v>
      </c>
      <c r="CW161" s="853">
        <v>1213</v>
      </c>
      <c r="CX161" s="854">
        <v>1212</v>
      </c>
      <c r="CY161" s="853">
        <v>388</v>
      </c>
      <c r="CZ161" s="854">
        <v>388</v>
      </c>
      <c r="DA161" s="853">
        <v>388</v>
      </c>
      <c r="DB161" s="854">
        <v>388</v>
      </c>
      <c r="DC161" s="853">
        <v>0</v>
      </c>
      <c r="DD161" s="854">
        <v>0</v>
      </c>
      <c r="DE161" s="853">
        <v>0</v>
      </c>
      <c r="DF161" s="854">
        <v>0</v>
      </c>
      <c r="DG161" s="853">
        <v>0</v>
      </c>
      <c r="DH161" s="854">
        <v>0</v>
      </c>
      <c r="DI161" s="853">
        <v>0</v>
      </c>
      <c r="DJ161" s="854">
        <v>0</v>
      </c>
      <c r="DK161" s="853">
        <v>0</v>
      </c>
      <c r="DL161" s="854">
        <v>0</v>
      </c>
      <c r="DM161" s="853">
        <v>0</v>
      </c>
      <c r="DN161" s="854">
        <v>0</v>
      </c>
      <c r="DO161" s="853">
        <v>0</v>
      </c>
      <c r="DP161" s="854">
        <v>0</v>
      </c>
      <c r="DQ161" s="853">
        <v>0</v>
      </c>
      <c r="DR161" s="1025">
        <v>0</v>
      </c>
      <c r="DS161" s="815"/>
      <c r="DT161" s="1011"/>
      <c r="DU161" s="815"/>
      <c r="DV161" s="1024"/>
      <c r="DW161" s="854"/>
      <c r="DX161" s="853">
        <v>0</v>
      </c>
      <c r="DY161" s="854">
        <v>0</v>
      </c>
      <c r="DZ161" s="853">
        <v>0</v>
      </c>
      <c r="EA161" s="854">
        <v>0</v>
      </c>
      <c r="EB161" s="853">
        <v>0</v>
      </c>
      <c r="EC161" s="854">
        <v>0</v>
      </c>
      <c r="ED161" s="853">
        <v>0</v>
      </c>
      <c r="EE161" s="854">
        <v>0</v>
      </c>
      <c r="EF161" s="853">
        <v>0</v>
      </c>
      <c r="EG161" s="854">
        <v>0</v>
      </c>
      <c r="EH161" s="853">
        <v>0</v>
      </c>
      <c r="EI161" s="854">
        <v>0</v>
      </c>
      <c r="EJ161" s="853">
        <v>0</v>
      </c>
      <c r="EK161" s="854">
        <v>0</v>
      </c>
      <c r="EL161" s="853">
        <v>0</v>
      </c>
      <c r="EM161" s="854">
        <v>0</v>
      </c>
      <c r="EN161" s="853">
        <v>0</v>
      </c>
      <c r="EO161" s="854">
        <v>0</v>
      </c>
      <c r="EP161" s="853">
        <v>0</v>
      </c>
      <c r="EQ161" s="854">
        <v>0</v>
      </c>
      <c r="ER161" s="853">
        <v>0</v>
      </c>
      <c r="ES161" s="854">
        <v>0</v>
      </c>
      <c r="ET161" s="853">
        <v>0</v>
      </c>
      <c r="EU161" s="854">
        <v>0</v>
      </c>
      <c r="EV161" s="853">
        <v>0</v>
      </c>
      <c r="EW161" s="854">
        <v>0</v>
      </c>
      <c r="EX161" s="853">
        <v>0</v>
      </c>
      <c r="EY161" s="854">
        <v>0</v>
      </c>
      <c r="EZ161" s="853">
        <v>0</v>
      </c>
      <c r="FA161" s="854">
        <v>0</v>
      </c>
      <c r="FB161" s="853">
        <v>0</v>
      </c>
      <c r="FC161" s="854">
        <v>0</v>
      </c>
      <c r="FD161" s="853">
        <v>0</v>
      </c>
      <c r="FE161" s="1025">
        <v>0</v>
      </c>
      <c r="FF161" s="815"/>
      <c r="FG161" s="1012"/>
      <c r="FH161" s="815"/>
      <c r="FI161" s="1013"/>
      <c r="FK161" s="1026" t="b">
        <v>0</v>
      </c>
    </row>
    <row r="162" spans="1:167" outlineLevel="1">
      <c r="A162" s="813" t="str">
        <f t="shared" si="2"/>
        <v>152HVAC Incentives Initiative</v>
      </c>
      <c r="C162" s="842">
        <v>152</v>
      </c>
      <c r="D162" s="1019" t="s">
        <v>654</v>
      </c>
      <c r="E162" s="1019">
        <v>2015</v>
      </c>
      <c r="G162" s="1020">
        <v>29598</v>
      </c>
      <c r="H162" s="865">
        <v>29598</v>
      </c>
      <c r="I162" s="864">
        <v>29598</v>
      </c>
      <c r="J162" s="865">
        <v>29598</v>
      </c>
      <c r="K162" s="864">
        <v>29598</v>
      </c>
      <c r="L162" s="865">
        <v>29598</v>
      </c>
      <c r="M162" s="864">
        <v>29598</v>
      </c>
      <c r="N162" s="865">
        <v>29598</v>
      </c>
      <c r="O162" s="864">
        <v>29598</v>
      </c>
      <c r="P162" s="865">
        <v>29598</v>
      </c>
      <c r="Q162" s="864">
        <v>29598</v>
      </c>
      <c r="R162" s="865">
        <v>29598</v>
      </c>
      <c r="S162" s="864">
        <v>29598</v>
      </c>
      <c r="T162" s="865">
        <v>29598</v>
      </c>
      <c r="U162" s="864">
        <v>29598</v>
      </c>
      <c r="V162" s="865">
        <v>29598</v>
      </c>
      <c r="W162" s="864">
        <v>29598</v>
      </c>
      <c r="X162" s="865">
        <v>29598</v>
      </c>
      <c r="Y162" s="864">
        <v>28564</v>
      </c>
      <c r="Z162" s="865">
        <v>0</v>
      </c>
      <c r="AA162" s="864">
        <v>0</v>
      </c>
      <c r="AB162" s="865">
        <v>0</v>
      </c>
      <c r="AC162" s="864">
        <v>0</v>
      </c>
      <c r="AD162" s="865">
        <v>0</v>
      </c>
      <c r="AE162" s="864">
        <v>0</v>
      </c>
      <c r="AF162" s="865">
        <v>0</v>
      </c>
      <c r="AG162" s="864">
        <v>0</v>
      </c>
      <c r="AH162" s="865">
        <v>0</v>
      </c>
      <c r="AI162" s="864">
        <v>0</v>
      </c>
      <c r="AJ162" s="865">
        <v>0</v>
      </c>
      <c r="AK162" s="864">
        <v>0</v>
      </c>
      <c r="AL162" s="865">
        <v>0</v>
      </c>
      <c r="AM162" s="864">
        <v>0</v>
      </c>
      <c r="AN162" s="865">
        <v>0</v>
      </c>
      <c r="AO162" s="864">
        <v>0</v>
      </c>
      <c r="AP162" s="1021">
        <v>0</v>
      </c>
      <c r="AQ162" s="815"/>
      <c r="AR162" s="998"/>
      <c r="AS162" s="815"/>
      <c r="AT162" s="1020">
        <v>15</v>
      </c>
      <c r="AU162" s="865">
        <v>15</v>
      </c>
      <c r="AV162" s="864">
        <v>15</v>
      </c>
      <c r="AW162" s="865">
        <v>15</v>
      </c>
      <c r="AX162" s="864">
        <v>15</v>
      </c>
      <c r="AY162" s="865">
        <v>15</v>
      </c>
      <c r="AZ162" s="864">
        <v>15</v>
      </c>
      <c r="BA162" s="865">
        <v>15</v>
      </c>
      <c r="BB162" s="864">
        <v>15</v>
      </c>
      <c r="BC162" s="865">
        <v>15</v>
      </c>
      <c r="BD162" s="864">
        <v>15</v>
      </c>
      <c r="BE162" s="865">
        <v>15</v>
      </c>
      <c r="BF162" s="864">
        <v>15</v>
      </c>
      <c r="BG162" s="865">
        <v>15</v>
      </c>
      <c r="BH162" s="864">
        <v>15</v>
      </c>
      <c r="BI162" s="865">
        <v>15</v>
      </c>
      <c r="BJ162" s="864">
        <v>15</v>
      </c>
      <c r="BK162" s="865">
        <v>15</v>
      </c>
      <c r="BL162" s="864">
        <v>14</v>
      </c>
      <c r="BM162" s="865">
        <v>0</v>
      </c>
      <c r="BN162" s="864">
        <v>0</v>
      </c>
      <c r="BO162" s="865">
        <v>0</v>
      </c>
      <c r="BP162" s="864">
        <v>0</v>
      </c>
      <c r="BQ162" s="865">
        <v>0</v>
      </c>
      <c r="BR162" s="864">
        <v>0</v>
      </c>
      <c r="BS162" s="865">
        <v>0</v>
      </c>
      <c r="BT162" s="864">
        <v>0</v>
      </c>
      <c r="BU162" s="865">
        <v>0</v>
      </c>
      <c r="BV162" s="864">
        <v>0</v>
      </c>
      <c r="BW162" s="865">
        <v>0</v>
      </c>
      <c r="BX162" s="864">
        <v>0</v>
      </c>
      <c r="BY162" s="865">
        <v>0</v>
      </c>
      <c r="BZ162" s="864">
        <v>0</v>
      </c>
      <c r="CA162" s="865">
        <v>0</v>
      </c>
      <c r="CB162" s="864">
        <v>0</v>
      </c>
      <c r="CC162" s="1021">
        <v>0</v>
      </c>
      <c r="CD162" s="815"/>
      <c r="CE162" s="1009"/>
      <c r="CF162" s="815"/>
      <c r="CG162" s="1010"/>
      <c r="CH162" s="815"/>
      <c r="CI162" s="1020"/>
      <c r="CJ162" s="865"/>
      <c r="CK162" s="864">
        <v>16483</v>
      </c>
      <c r="CL162" s="865">
        <v>16483</v>
      </c>
      <c r="CM162" s="864">
        <v>16483</v>
      </c>
      <c r="CN162" s="865">
        <v>16483</v>
      </c>
      <c r="CO162" s="864">
        <v>16483</v>
      </c>
      <c r="CP162" s="865">
        <v>16483</v>
      </c>
      <c r="CQ162" s="864">
        <v>16483</v>
      </c>
      <c r="CR162" s="865">
        <v>16483</v>
      </c>
      <c r="CS162" s="864">
        <v>16483</v>
      </c>
      <c r="CT162" s="865">
        <v>16483</v>
      </c>
      <c r="CU162" s="864">
        <v>16483</v>
      </c>
      <c r="CV162" s="865">
        <v>16483</v>
      </c>
      <c r="CW162" s="864">
        <v>16483</v>
      </c>
      <c r="CX162" s="865">
        <v>16483</v>
      </c>
      <c r="CY162" s="864">
        <v>16483</v>
      </c>
      <c r="CZ162" s="865">
        <v>16483</v>
      </c>
      <c r="DA162" s="864">
        <v>15907</v>
      </c>
      <c r="DB162" s="865">
        <v>0</v>
      </c>
      <c r="DC162" s="864">
        <v>0</v>
      </c>
      <c r="DD162" s="865">
        <v>0</v>
      </c>
      <c r="DE162" s="864">
        <v>0</v>
      </c>
      <c r="DF162" s="865">
        <v>0</v>
      </c>
      <c r="DG162" s="864">
        <v>0</v>
      </c>
      <c r="DH162" s="865">
        <v>0</v>
      </c>
      <c r="DI162" s="864">
        <v>0</v>
      </c>
      <c r="DJ162" s="865">
        <v>0</v>
      </c>
      <c r="DK162" s="864">
        <v>0</v>
      </c>
      <c r="DL162" s="865">
        <v>0</v>
      </c>
      <c r="DM162" s="864">
        <v>0</v>
      </c>
      <c r="DN162" s="865">
        <v>0</v>
      </c>
      <c r="DO162" s="864">
        <v>0</v>
      </c>
      <c r="DP162" s="865">
        <v>0</v>
      </c>
      <c r="DQ162" s="864">
        <v>0</v>
      </c>
      <c r="DR162" s="1021">
        <v>0</v>
      </c>
      <c r="DS162" s="815"/>
      <c r="DT162" s="1011"/>
      <c r="DU162" s="815"/>
      <c r="DV162" s="1020"/>
      <c r="DW162" s="865"/>
      <c r="DX162" s="864">
        <v>9</v>
      </c>
      <c r="DY162" s="865">
        <v>9</v>
      </c>
      <c r="DZ162" s="864">
        <v>9</v>
      </c>
      <c r="EA162" s="865">
        <v>9</v>
      </c>
      <c r="EB162" s="864">
        <v>9</v>
      </c>
      <c r="EC162" s="865">
        <v>9</v>
      </c>
      <c r="ED162" s="864">
        <v>9</v>
      </c>
      <c r="EE162" s="865">
        <v>9</v>
      </c>
      <c r="EF162" s="864">
        <v>9</v>
      </c>
      <c r="EG162" s="865">
        <v>9</v>
      </c>
      <c r="EH162" s="864">
        <v>9</v>
      </c>
      <c r="EI162" s="865">
        <v>9</v>
      </c>
      <c r="EJ162" s="864">
        <v>9</v>
      </c>
      <c r="EK162" s="865">
        <v>9</v>
      </c>
      <c r="EL162" s="864">
        <v>9</v>
      </c>
      <c r="EM162" s="865">
        <v>9</v>
      </c>
      <c r="EN162" s="864">
        <v>8</v>
      </c>
      <c r="EO162" s="865">
        <v>0</v>
      </c>
      <c r="EP162" s="864">
        <v>0</v>
      </c>
      <c r="EQ162" s="865">
        <v>0</v>
      </c>
      <c r="ER162" s="864">
        <v>0</v>
      </c>
      <c r="ES162" s="865">
        <v>0</v>
      </c>
      <c r="ET162" s="864">
        <v>0</v>
      </c>
      <c r="EU162" s="865">
        <v>0</v>
      </c>
      <c r="EV162" s="864">
        <v>0</v>
      </c>
      <c r="EW162" s="865">
        <v>0</v>
      </c>
      <c r="EX162" s="864">
        <v>0</v>
      </c>
      <c r="EY162" s="865">
        <v>0</v>
      </c>
      <c r="EZ162" s="864">
        <v>0</v>
      </c>
      <c r="FA162" s="865">
        <v>0</v>
      </c>
      <c r="FB162" s="864">
        <v>0</v>
      </c>
      <c r="FC162" s="865">
        <v>0</v>
      </c>
      <c r="FD162" s="864">
        <v>0</v>
      </c>
      <c r="FE162" s="1021">
        <v>0</v>
      </c>
      <c r="FF162" s="815"/>
      <c r="FG162" s="1012"/>
      <c r="FH162" s="815"/>
      <c r="FI162" s="1013"/>
      <c r="FK162" s="1022" t="b">
        <v>0</v>
      </c>
    </row>
    <row r="163" spans="1:167" outlineLevel="1">
      <c r="A163" s="813" t="str">
        <f t="shared" si="2"/>
        <v>153Residential New Construction and Major Renovation Initiative</v>
      </c>
      <c r="C163" s="907">
        <v>153</v>
      </c>
      <c r="D163" s="1044" t="s">
        <v>98</v>
      </c>
      <c r="E163" s="1044">
        <v>2015</v>
      </c>
      <c r="G163" s="1028">
        <v>0</v>
      </c>
      <c r="H163" s="912">
        <v>0</v>
      </c>
      <c r="I163" s="911">
        <v>0</v>
      </c>
      <c r="J163" s="912">
        <v>0</v>
      </c>
      <c r="K163" s="911">
        <v>0</v>
      </c>
      <c r="L163" s="912">
        <v>0</v>
      </c>
      <c r="M163" s="911">
        <v>0</v>
      </c>
      <c r="N163" s="912">
        <v>0</v>
      </c>
      <c r="O163" s="911">
        <v>0</v>
      </c>
      <c r="P163" s="912">
        <v>0</v>
      </c>
      <c r="Q163" s="911">
        <v>0</v>
      </c>
      <c r="R163" s="912">
        <v>0</v>
      </c>
      <c r="S163" s="911">
        <v>0</v>
      </c>
      <c r="T163" s="912">
        <v>0</v>
      </c>
      <c r="U163" s="911">
        <v>0</v>
      </c>
      <c r="V163" s="912">
        <v>0</v>
      </c>
      <c r="W163" s="911">
        <v>0</v>
      </c>
      <c r="X163" s="912">
        <v>0</v>
      </c>
      <c r="Y163" s="911">
        <v>0</v>
      </c>
      <c r="Z163" s="912">
        <v>0</v>
      </c>
      <c r="AA163" s="911">
        <v>0</v>
      </c>
      <c r="AB163" s="912">
        <v>0</v>
      </c>
      <c r="AC163" s="911">
        <v>0</v>
      </c>
      <c r="AD163" s="912">
        <v>0</v>
      </c>
      <c r="AE163" s="911">
        <v>0</v>
      </c>
      <c r="AF163" s="912">
        <v>0</v>
      </c>
      <c r="AG163" s="911">
        <v>0</v>
      </c>
      <c r="AH163" s="912">
        <v>0</v>
      </c>
      <c r="AI163" s="911">
        <v>0</v>
      </c>
      <c r="AJ163" s="912">
        <v>0</v>
      </c>
      <c r="AK163" s="911">
        <v>0</v>
      </c>
      <c r="AL163" s="912">
        <v>0</v>
      </c>
      <c r="AM163" s="911">
        <v>0</v>
      </c>
      <c r="AN163" s="912">
        <v>0</v>
      </c>
      <c r="AO163" s="911">
        <v>0</v>
      </c>
      <c r="AP163" s="1029">
        <v>0</v>
      </c>
      <c r="AQ163" s="815"/>
      <c r="AR163" s="998"/>
      <c r="AS163" s="815"/>
      <c r="AT163" s="1028">
        <v>0</v>
      </c>
      <c r="AU163" s="912">
        <v>0</v>
      </c>
      <c r="AV163" s="911">
        <v>0</v>
      </c>
      <c r="AW163" s="912">
        <v>0</v>
      </c>
      <c r="AX163" s="911">
        <v>0</v>
      </c>
      <c r="AY163" s="912">
        <v>0</v>
      </c>
      <c r="AZ163" s="911">
        <v>0</v>
      </c>
      <c r="BA163" s="912">
        <v>0</v>
      </c>
      <c r="BB163" s="911">
        <v>0</v>
      </c>
      <c r="BC163" s="912">
        <v>0</v>
      </c>
      <c r="BD163" s="911">
        <v>0</v>
      </c>
      <c r="BE163" s="912">
        <v>0</v>
      </c>
      <c r="BF163" s="911">
        <v>0</v>
      </c>
      <c r="BG163" s="912">
        <v>0</v>
      </c>
      <c r="BH163" s="911">
        <v>0</v>
      </c>
      <c r="BI163" s="912">
        <v>0</v>
      </c>
      <c r="BJ163" s="911">
        <v>0</v>
      </c>
      <c r="BK163" s="912">
        <v>0</v>
      </c>
      <c r="BL163" s="911">
        <v>0</v>
      </c>
      <c r="BM163" s="912">
        <v>0</v>
      </c>
      <c r="BN163" s="911">
        <v>0</v>
      </c>
      <c r="BO163" s="912">
        <v>0</v>
      </c>
      <c r="BP163" s="911">
        <v>0</v>
      </c>
      <c r="BQ163" s="912">
        <v>0</v>
      </c>
      <c r="BR163" s="911">
        <v>0</v>
      </c>
      <c r="BS163" s="912">
        <v>0</v>
      </c>
      <c r="BT163" s="911">
        <v>0</v>
      </c>
      <c r="BU163" s="912">
        <v>0</v>
      </c>
      <c r="BV163" s="911">
        <v>0</v>
      </c>
      <c r="BW163" s="912">
        <v>0</v>
      </c>
      <c r="BX163" s="911">
        <v>0</v>
      </c>
      <c r="BY163" s="912">
        <v>0</v>
      </c>
      <c r="BZ163" s="911">
        <v>0</v>
      </c>
      <c r="CA163" s="912">
        <v>0</v>
      </c>
      <c r="CB163" s="911">
        <v>0</v>
      </c>
      <c r="CC163" s="1029">
        <v>0</v>
      </c>
      <c r="CD163" s="815"/>
      <c r="CE163" s="1009"/>
      <c r="CF163" s="815"/>
      <c r="CG163" s="1010"/>
      <c r="CH163" s="815"/>
      <c r="CI163" s="1028"/>
      <c r="CJ163" s="912"/>
      <c r="CK163" s="911">
        <v>0</v>
      </c>
      <c r="CL163" s="912">
        <v>0</v>
      </c>
      <c r="CM163" s="911">
        <v>0</v>
      </c>
      <c r="CN163" s="912">
        <v>0</v>
      </c>
      <c r="CO163" s="911">
        <v>0</v>
      </c>
      <c r="CP163" s="912">
        <v>0</v>
      </c>
      <c r="CQ163" s="911">
        <v>0</v>
      </c>
      <c r="CR163" s="912">
        <v>0</v>
      </c>
      <c r="CS163" s="911">
        <v>0</v>
      </c>
      <c r="CT163" s="912">
        <v>0</v>
      </c>
      <c r="CU163" s="911">
        <v>0</v>
      </c>
      <c r="CV163" s="912">
        <v>0</v>
      </c>
      <c r="CW163" s="911">
        <v>0</v>
      </c>
      <c r="CX163" s="912">
        <v>0</v>
      </c>
      <c r="CY163" s="911">
        <v>0</v>
      </c>
      <c r="CZ163" s="912">
        <v>0</v>
      </c>
      <c r="DA163" s="911">
        <v>0</v>
      </c>
      <c r="DB163" s="912">
        <v>0</v>
      </c>
      <c r="DC163" s="911">
        <v>0</v>
      </c>
      <c r="DD163" s="912">
        <v>0</v>
      </c>
      <c r="DE163" s="911">
        <v>0</v>
      </c>
      <c r="DF163" s="912">
        <v>0</v>
      </c>
      <c r="DG163" s="911">
        <v>0</v>
      </c>
      <c r="DH163" s="912">
        <v>0</v>
      </c>
      <c r="DI163" s="911">
        <v>0</v>
      </c>
      <c r="DJ163" s="912">
        <v>0</v>
      </c>
      <c r="DK163" s="911">
        <v>0</v>
      </c>
      <c r="DL163" s="912">
        <v>0</v>
      </c>
      <c r="DM163" s="911">
        <v>0</v>
      </c>
      <c r="DN163" s="912">
        <v>0</v>
      </c>
      <c r="DO163" s="911">
        <v>0</v>
      </c>
      <c r="DP163" s="912">
        <v>0</v>
      </c>
      <c r="DQ163" s="911">
        <v>0</v>
      </c>
      <c r="DR163" s="1029">
        <v>0</v>
      </c>
      <c r="DS163" s="815"/>
      <c r="DT163" s="1011"/>
      <c r="DU163" s="815"/>
      <c r="DV163" s="1028"/>
      <c r="DW163" s="912"/>
      <c r="DX163" s="911">
        <v>0</v>
      </c>
      <c r="DY163" s="912">
        <v>0</v>
      </c>
      <c r="DZ163" s="911">
        <v>0</v>
      </c>
      <c r="EA163" s="912">
        <v>0</v>
      </c>
      <c r="EB163" s="911">
        <v>0</v>
      </c>
      <c r="EC163" s="912">
        <v>0</v>
      </c>
      <c r="ED163" s="911">
        <v>0</v>
      </c>
      <c r="EE163" s="912">
        <v>0</v>
      </c>
      <c r="EF163" s="911">
        <v>0</v>
      </c>
      <c r="EG163" s="912">
        <v>0</v>
      </c>
      <c r="EH163" s="911">
        <v>0</v>
      </c>
      <c r="EI163" s="912">
        <v>0</v>
      </c>
      <c r="EJ163" s="911">
        <v>0</v>
      </c>
      <c r="EK163" s="912">
        <v>0</v>
      </c>
      <c r="EL163" s="911">
        <v>0</v>
      </c>
      <c r="EM163" s="912">
        <v>0</v>
      </c>
      <c r="EN163" s="911">
        <v>0</v>
      </c>
      <c r="EO163" s="912">
        <v>0</v>
      </c>
      <c r="EP163" s="911">
        <v>0</v>
      </c>
      <c r="EQ163" s="912">
        <v>0</v>
      </c>
      <c r="ER163" s="911">
        <v>0</v>
      </c>
      <c r="ES163" s="912">
        <v>0</v>
      </c>
      <c r="ET163" s="911">
        <v>0</v>
      </c>
      <c r="EU163" s="912">
        <v>0</v>
      </c>
      <c r="EV163" s="911">
        <v>0</v>
      </c>
      <c r="EW163" s="912">
        <v>0</v>
      </c>
      <c r="EX163" s="911">
        <v>0</v>
      </c>
      <c r="EY163" s="912">
        <v>0</v>
      </c>
      <c r="EZ163" s="911">
        <v>0</v>
      </c>
      <c r="FA163" s="912">
        <v>0</v>
      </c>
      <c r="FB163" s="911">
        <v>0</v>
      </c>
      <c r="FC163" s="912">
        <v>0</v>
      </c>
      <c r="FD163" s="911">
        <v>0</v>
      </c>
      <c r="FE163" s="1029">
        <v>0</v>
      </c>
      <c r="FF163" s="815"/>
      <c r="FG163" s="1012"/>
      <c r="FH163" s="815"/>
      <c r="FI163" s="1013"/>
      <c r="FK163" s="1030" t="b">
        <v>1</v>
      </c>
    </row>
    <row r="164" spans="1:167" outlineLevel="1">
      <c r="A164" s="813" t="str">
        <f t="shared" si="2"/>
        <v>154Energy Audit Initiative</v>
      </c>
      <c r="C164" s="900">
        <v>154</v>
      </c>
      <c r="D164" s="1031" t="s">
        <v>99</v>
      </c>
      <c r="E164" s="1031">
        <v>2015</v>
      </c>
      <c r="G164" s="1032">
        <v>33498</v>
      </c>
      <c r="H164" s="905">
        <v>33498</v>
      </c>
      <c r="I164" s="904">
        <v>33498</v>
      </c>
      <c r="J164" s="905">
        <v>33498</v>
      </c>
      <c r="K164" s="904">
        <v>531306</v>
      </c>
      <c r="L164" s="905">
        <v>531306</v>
      </c>
      <c r="M164" s="904">
        <v>531306</v>
      </c>
      <c r="N164" s="905">
        <v>531306</v>
      </c>
      <c r="O164" s="904">
        <v>531306</v>
      </c>
      <c r="P164" s="905">
        <v>531306</v>
      </c>
      <c r="Q164" s="904">
        <v>531306</v>
      </c>
      <c r="R164" s="905">
        <v>531306</v>
      </c>
      <c r="S164" s="904">
        <v>531306</v>
      </c>
      <c r="T164" s="905">
        <v>371914</v>
      </c>
      <c r="U164" s="904">
        <v>0</v>
      </c>
      <c r="V164" s="905">
        <v>0</v>
      </c>
      <c r="W164" s="904">
        <v>0</v>
      </c>
      <c r="X164" s="905">
        <v>0</v>
      </c>
      <c r="Y164" s="904">
        <v>0</v>
      </c>
      <c r="Z164" s="905">
        <v>0</v>
      </c>
      <c r="AA164" s="904">
        <v>0</v>
      </c>
      <c r="AB164" s="905">
        <v>0</v>
      </c>
      <c r="AC164" s="904">
        <v>0</v>
      </c>
      <c r="AD164" s="905">
        <v>0</v>
      </c>
      <c r="AE164" s="904">
        <v>0</v>
      </c>
      <c r="AF164" s="905">
        <v>0</v>
      </c>
      <c r="AG164" s="904">
        <v>0</v>
      </c>
      <c r="AH164" s="905">
        <v>0</v>
      </c>
      <c r="AI164" s="904">
        <v>0</v>
      </c>
      <c r="AJ164" s="905">
        <v>0</v>
      </c>
      <c r="AK164" s="904">
        <v>0</v>
      </c>
      <c r="AL164" s="905">
        <v>0</v>
      </c>
      <c r="AM164" s="904">
        <v>0</v>
      </c>
      <c r="AN164" s="905">
        <v>0</v>
      </c>
      <c r="AO164" s="904">
        <v>0</v>
      </c>
      <c r="AP164" s="1033">
        <v>0</v>
      </c>
      <c r="AQ164" s="815"/>
      <c r="AR164" s="998"/>
      <c r="AS164" s="815"/>
      <c r="AT164" s="1032">
        <v>7</v>
      </c>
      <c r="AU164" s="905">
        <v>7</v>
      </c>
      <c r="AV164" s="904">
        <v>7</v>
      </c>
      <c r="AW164" s="905">
        <v>7</v>
      </c>
      <c r="AX164" s="904">
        <v>113</v>
      </c>
      <c r="AY164" s="905">
        <v>113</v>
      </c>
      <c r="AZ164" s="904">
        <v>113</v>
      </c>
      <c r="BA164" s="905">
        <v>113</v>
      </c>
      <c r="BB164" s="904">
        <v>113</v>
      </c>
      <c r="BC164" s="905">
        <v>113</v>
      </c>
      <c r="BD164" s="904">
        <v>113</v>
      </c>
      <c r="BE164" s="905">
        <v>113</v>
      </c>
      <c r="BF164" s="904">
        <v>113</v>
      </c>
      <c r="BG164" s="905">
        <v>79</v>
      </c>
      <c r="BH164" s="904">
        <v>0</v>
      </c>
      <c r="BI164" s="905">
        <v>0</v>
      </c>
      <c r="BJ164" s="904">
        <v>0</v>
      </c>
      <c r="BK164" s="905">
        <v>0</v>
      </c>
      <c r="BL164" s="904">
        <v>0</v>
      </c>
      <c r="BM164" s="905">
        <v>0</v>
      </c>
      <c r="BN164" s="904">
        <v>0</v>
      </c>
      <c r="BO164" s="905">
        <v>0</v>
      </c>
      <c r="BP164" s="904">
        <v>0</v>
      </c>
      <c r="BQ164" s="905">
        <v>0</v>
      </c>
      <c r="BR164" s="904">
        <v>0</v>
      </c>
      <c r="BS164" s="905">
        <v>0</v>
      </c>
      <c r="BT164" s="904">
        <v>0</v>
      </c>
      <c r="BU164" s="905">
        <v>0</v>
      </c>
      <c r="BV164" s="904">
        <v>0</v>
      </c>
      <c r="BW164" s="905">
        <v>0</v>
      </c>
      <c r="BX164" s="904">
        <v>0</v>
      </c>
      <c r="BY164" s="905">
        <v>0</v>
      </c>
      <c r="BZ164" s="904">
        <v>0</v>
      </c>
      <c r="CA164" s="905">
        <v>0</v>
      </c>
      <c r="CB164" s="904">
        <v>0</v>
      </c>
      <c r="CC164" s="1033">
        <v>0</v>
      </c>
      <c r="CD164" s="815"/>
      <c r="CE164" s="1009"/>
      <c r="CF164" s="815"/>
      <c r="CG164" s="1010"/>
      <c r="CH164" s="815"/>
      <c r="CI164" s="1032"/>
      <c r="CJ164" s="905"/>
      <c r="CK164" s="904">
        <v>29444</v>
      </c>
      <c r="CL164" s="905">
        <v>29444</v>
      </c>
      <c r="CM164" s="904">
        <v>467002</v>
      </c>
      <c r="CN164" s="905">
        <v>467002</v>
      </c>
      <c r="CO164" s="904">
        <v>467002</v>
      </c>
      <c r="CP164" s="905">
        <v>467002</v>
      </c>
      <c r="CQ164" s="904">
        <v>467002</v>
      </c>
      <c r="CR164" s="905">
        <v>467002</v>
      </c>
      <c r="CS164" s="904">
        <v>467002</v>
      </c>
      <c r="CT164" s="905">
        <v>467002</v>
      </c>
      <c r="CU164" s="904">
        <v>467002</v>
      </c>
      <c r="CV164" s="905">
        <v>326901</v>
      </c>
      <c r="CW164" s="904">
        <v>0</v>
      </c>
      <c r="CX164" s="905">
        <v>0</v>
      </c>
      <c r="CY164" s="904">
        <v>0</v>
      </c>
      <c r="CZ164" s="905">
        <v>0</v>
      </c>
      <c r="DA164" s="904">
        <v>0</v>
      </c>
      <c r="DB164" s="905">
        <v>0</v>
      </c>
      <c r="DC164" s="904">
        <v>0</v>
      </c>
      <c r="DD164" s="905">
        <v>0</v>
      </c>
      <c r="DE164" s="904">
        <v>0</v>
      </c>
      <c r="DF164" s="905">
        <v>0</v>
      </c>
      <c r="DG164" s="904">
        <v>0</v>
      </c>
      <c r="DH164" s="905">
        <v>0</v>
      </c>
      <c r="DI164" s="904">
        <v>0</v>
      </c>
      <c r="DJ164" s="905">
        <v>0</v>
      </c>
      <c r="DK164" s="904">
        <v>0</v>
      </c>
      <c r="DL164" s="905">
        <v>0</v>
      </c>
      <c r="DM164" s="904">
        <v>0</v>
      </c>
      <c r="DN164" s="905">
        <v>0</v>
      </c>
      <c r="DO164" s="904">
        <v>0</v>
      </c>
      <c r="DP164" s="905">
        <v>0</v>
      </c>
      <c r="DQ164" s="904">
        <v>0</v>
      </c>
      <c r="DR164" s="1033">
        <v>0</v>
      </c>
      <c r="DS164" s="815"/>
      <c r="DT164" s="1011"/>
      <c r="DU164" s="815"/>
      <c r="DV164" s="1032"/>
      <c r="DW164" s="905"/>
      <c r="DX164" s="904">
        <v>6</v>
      </c>
      <c r="DY164" s="905">
        <v>6</v>
      </c>
      <c r="DZ164" s="904">
        <v>100</v>
      </c>
      <c r="EA164" s="905">
        <v>100</v>
      </c>
      <c r="EB164" s="904">
        <v>100</v>
      </c>
      <c r="EC164" s="905">
        <v>100</v>
      </c>
      <c r="ED164" s="904">
        <v>100</v>
      </c>
      <c r="EE164" s="905">
        <v>100</v>
      </c>
      <c r="EF164" s="904">
        <v>100</v>
      </c>
      <c r="EG164" s="905">
        <v>100</v>
      </c>
      <c r="EH164" s="904">
        <v>100</v>
      </c>
      <c r="EI164" s="905">
        <v>70</v>
      </c>
      <c r="EJ164" s="904">
        <v>0</v>
      </c>
      <c r="EK164" s="905">
        <v>0</v>
      </c>
      <c r="EL164" s="904">
        <v>0</v>
      </c>
      <c r="EM164" s="905">
        <v>0</v>
      </c>
      <c r="EN164" s="904">
        <v>0</v>
      </c>
      <c r="EO164" s="905">
        <v>0</v>
      </c>
      <c r="EP164" s="904">
        <v>0</v>
      </c>
      <c r="EQ164" s="905">
        <v>0</v>
      </c>
      <c r="ER164" s="904">
        <v>0</v>
      </c>
      <c r="ES164" s="905">
        <v>0</v>
      </c>
      <c r="ET164" s="904">
        <v>0</v>
      </c>
      <c r="EU164" s="905">
        <v>0</v>
      </c>
      <c r="EV164" s="904">
        <v>0</v>
      </c>
      <c r="EW164" s="905">
        <v>0</v>
      </c>
      <c r="EX164" s="904">
        <v>0</v>
      </c>
      <c r="EY164" s="905">
        <v>0</v>
      </c>
      <c r="EZ164" s="904">
        <v>0</v>
      </c>
      <c r="FA164" s="905">
        <v>0</v>
      </c>
      <c r="FB164" s="904">
        <v>0</v>
      </c>
      <c r="FC164" s="905">
        <v>0</v>
      </c>
      <c r="FD164" s="904">
        <v>0</v>
      </c>
      <c r="FE164" s="1033">
        <v>0</v>
      </c>
      <c r="FF164" s="815"/>
      <c r="FG164" s="1012"/>
      <c r="FH164" s="815"/>
      <c r="FI164" s="1013"/>
      <c r="FK164" s="1034" t="b">
        <v>0</v>
      </c>
    </row>
    <row r="165" spans="1:167" outlineLevel="1">
      <c r="A165" s="813" t="str">
        <f t="shared" si="2"/>
        <v>155Efficiency:Equipment Replacement Incentive Initiative</v>
      </c>
      <c r="C165" s="849">
        <v>155</v>
      </c>
      <c r="D165" s="1035" t="s">
        <v>1257</v>
      </c>
      <c r="E165" s="1035">
        <v>2015</v>
      </c>
      <c r="G165" s="1024">
        <v>234145</v>
      </c>
      <c r="H165" s="854">
        <v>234145</v>
      </c>
      <c r="I165" s="853">
        <v>234145</v>
      </c>
      <c r="J165" s="854">
        <v>234145</v>
      </c>
      <c r="K165" s="853">
        <v>234145</v>
      </c>
      <c r="L165" s="854">
        <v>234145</v>
      </c>
      <c r="M165" s="853">
        <v>230899</v>
      </c>
      <c r="N165" s="854">
        <v>230899</v>
      </c>
      <c r="O165" s="853">
        <v>230899</v>
      </c>
      <c r="P165" s="854">
        <v>217145</v>
      </c>
      <c r="Q165" s="853">
        <v>203683</v>
      </c>
      <c r="R165" s="854">
        <v>203683</v>
      </c>
      <c r="S165" s="853">
        <v>63433</v>
      </c>
      <c r="T165" s="854">
        <v>63433</v>
      </c>
      <c r="U165" s="853">
        <v>63433</v>
      </c>
      <c r="V165" s="854">
        <v>49812</v>
      </c>
      <c r="W165" s="853">
        <v>0</v>
      </c>
      <c r="X165" s="854">
        <v>0</v>
      </c>
      <c r="Y165" s="853">
        <v>0</v>
      </c>
      <c r="Z165" s="854">
        <v>0</v>
      </c>
      <c r="AA165" s="853">
        <v>0</v>
      </c>
      <c r="AB165" s="854">
        <v>0</v>
      </c>
      <c r="AC165" s="853">
        <v>0</v>
      </c>
      <c r="AD165" s="854">
        <v>0</v>
      </c>
      <c r="AE165" s="853">
        <v>0</v>
      </c>
      <c r="AF165" s="854">
        <v>0</v>
      </c>
      <c r="AG165" s="853">
        <v>0</v>
      </c>
      <c r="AH165" s="854">
        <v>0</v>
      </c>
      <c r="AI165" s="853">
        <v>0</v>
      </c>
      <c r="AJ165" s="854">
        <v>0</v>
      </c>
      <c r="AK165" s="853">
        <v>0</v>
      </c>
      <c r="AL165" s="854">
        <v>0</v>
      </c>
      <c r="AM165" s="853">
        <v>0</v>
      </c>
      <c r="AN165" s="854">
        <v>0</v>
      </c>
      <c r="AO165" s="853">
        <v>0</v>
      </c>
      <c r="AP165" s="1025">
        <v>0</v>
      </c>
      <c r="AQ165" s="815"/>
      <c r="AR165" s="998"/>
      <c r="AS165" s="815"/>
      <c r="AT165" s="1024">
        <v>67</v>
      </c>
      <c r="AU165" s="854">
        <v>67</v>
      </c>
      <c r="AV165" s="853">
        <v>67</v>
      </c>
      <c r="AW165" s="854">
        <v>67</v>
      </c>
      <c r="AX165" s="853">
        <v>67</v>
      </c>
      <c r="AY165" s="854">
        <v>67</v>
      </c>
      <c r="AZ165" s="853">
        <v>66</v>
      </c>
      <c r="BA165" s="854">
        <v>66</v>
      </c>
      <c r="BB165" s="853">
        <v>66</v>
      </c>
      <c r="BC165" s="854">
        <v>65</v>
      </c>
      <c r="BD165" s="853">
        <v>63</v>
      </c>
      <c r="BE165" s="854">
        <v>63</v>
      </c>
      <c r="BF165" s="853">
        <v>60</v>
      </c>
      <c r="BG165" s="854">
        <v>60</v>
      </c>
      <c r="BH165" s="853">
        <v>60</v>
      </c>
      <c r="BI165" s="854">
        <v>47</v>
      </c>
      <c r="BJ165" s="853">
        <v>0</v>
      </c>
      <c r="BK165" s="854">
        <v>0</v>
      </c>
      <c r="BL165" s="853">
        <v>0</v>
      </c>
      <c r="BM165" s="854">
        <v>0</v>
      </c>
      <c r="BN165" s="853">
        <v>0</v>
      </c>
      <c r="BO165" s="854">
        <v>0</v>
      </c>
      <c r="BP165" s="853">
        <v>0</v>
      </c>
      <c r="BQ165" s="854">
        <v>0</v>
      </c>
      <c r="BR165" s="853">
        <v>0</v>
      </c>
      <c r="BS165" s="854">
        <v>0</v>
      </c>
      <c r="BT165" s="853">
        <v>0</v>
      </c>
      <c r="BU165" s="854">
        <v>0</v>
      </c>
      <c r="BV165" s="853">
        <v>0</v>
      </c>
      <c r="BW165" s="854">
        <v>0</v>
      </c>
      <c r="BX165" s="853">
        <v>0</v>
      </c>
      <c r="BY165" s="854">
        <v>0</v>
      </c>
      <c r="BZ165" s="853">
        <v>0</v>
      </c>
      <c r="CA165" s="854">
        <v>0</v>
      </c>
      <c r="CB165" s="853">
        <v>0</v>
      </c>
      <c r="CC165" s="1025">
        <v>0</v>
      </c>
      <c r="CD165" s="815"/>
      <c r="CE165" s="1009"/>
      <c r="CF165" s="815"/>
      <c r="CG165" s="1010"/>
      <c r="CH165" s="815"/>
      <c r="CI165" s="1024"/>
      <c r="CJ165" s="854"/>
      <c r="CK165" s="853">
        <v>173212</v>
      </c>
      <c r="CL165" s="854">
        <v>173212</v>
      </c>
      <c r="CM165" s="853">
        <v>173212</v>
      </c>
      <c r="CN165" s="854">
        <v>173212</v>
      </c>
      <c r="CO165" s="853">
        <v>171087</v>
      </c>
      <c r="CP165" s="854">
        <v>171087</v>
      </c>
      <c r="CQ165" s="853">
        <v>171087</v>
      </c>
      <c r="CR165" s="854">
        <v>162084</v>
      </c>
      <c r="CS165" s="853">
        <v>153272</v>
      </c>
      <c r="CT165" s="854">
        <v>153272</v>
      </c>
      <c r="CU165" s="853">
        <v>45828</v>
      </c>
      <c r="CV165" s="854">
        <v>45828</v>
      </c>
      <c r="CW165" s="853">
        <v>45828</v>
      </c>
      <c r="CX165" s="854">
        <v>35988</v>
      </c>
      <c r="CY165" s="853">
        <v>0</v>
      </c>
      <c r="CZ165" s="854">
        <v>0</v>
      </c>
      <c r="DA165" s="853">
        <v>0</v>
      </c>
      <c r="DB165" s="854">
        <v>0</v>
      </c>
      <c r="DC165" s="853">
        <v>0</v>
      </c>
      <c r="DD165" s="854">
        <v>0</v>
      </c>
      <c r="DE165" s="853">
        <v>0</v>
      </c>
      <c r="DF165" s="854">
        <v>0</v>
      </c>
      <c r="DG165" s="853">
        <v>0</v>
      </c>
      <c r="DH165" s="854">
        <v>0</v>
      </c>
      <c r="DI165" s="853">
        <v>0</v>
      </c>
      <c r="DJ165" s="854">
        <v>0</v>
      </c>
      <c r="DK165" s="853">
        <v>0</v>
      </c>
      <c r="DL165" s="854">
        <v>0</v>
      </c>
      <c r="DM165" s="853">
        <v>0</v>
      </c>
      <c r="DN165" s="854">
        <v>0</v>
      </c>
      <c r="DO165" s="853">
        <v>0</v>
      </c>
      <c r="DP165" s="854">
        <v>0</v>
      </c>
      <c r="DQ165" s="853">
        <v>0</v>
      </c>
      <c r="DR165" s="1025">
        <v>0</v>
      </c>
      <c r="DS165" s="815"/>
      <c r="DT165" s="1011"/>
      <c r="DU165" s="815"/>
      <c r="DV165" s="1024"/>
      <c r="DW165" s="854"/>
      <c r="DX165" s="853">
        <v>48</v>
      </c>
      <c r="DY165" s="854">
        <v>48</v>
      </c>
      <c r="DZ165" s="853">
        <v>48</v>
      </c>
      <c r="EA165" s="854">
        <v>48</v>
      </c>
      <c r="EB165" s="853">
        <v>47</v>
      </c>
      <c r="EC165" s="854">
        <v>47</v>
      </c>
      <c r="ED165" s="853">
        <v>47</v>
      </c>
      <c r="EE165" s="854">
        <v>46</v>
      </c>
      <c r="EF165" s="853">
        <v>45</v>
      </c>
      <c r="EG165" s="854">
        <v>45</v>
      </c>
      <c r="EH165" s="853">
        <v>43</v>
      </c>
      <c r="EI165" s="854">
        <v>43</v>
      </c>
      <c r="EJ165" s="853">
        <v>43</v>
      </c>
      <c r="EK165" s="854">
        <v>34</v>
      </c>
      <c r="EL165" s="853">
        <v>0</v>
      </c>
      <c r="EM165" s="854">
        <v>0</v>
      </c>
      <c r="EN165" s="853">
        <v>0</v>
      </c>
      <c r="EO165" s="854">
        <v>0</v>
      </c>
      <c r="EP165" s="853">
        <v>0</v>
      </c>
      <c r="EQ165" s="854">
        <v>0</v>
      </c>
      <c r="ER165" s="853">
        <v>0</v>
      </c>
      <c r="ES165" s="854">
        <v>0</v>
      </c>
      <c r="ET165" s="853">
        <v>0</v>
      </c>
      <c r="EU165" s="854">
        <v>0</v>
      </c>
      <c r="EV165" s="853">
        <v>0</v>
      </c>
      <c r="EW165" s="854">
        <v>0</v>
      </c>
      <c r="EX165" s="853">
        <v>0</v>
      </c>
      <c r="EY165" s="854">
        <v>0</v>
      </c>
      <c r="EZ165" s="853">
        <v>0</v>
      </c>
      <c r="FA165" s="854">
        <v>0</v>
      </c>
      <c r="FB165" s="853">
        <v>0</v>
      </c>
      <c r="FC165" s="854">
        <v>0</v>
      </c>
      <c r="FD165" s="853">
        <v>0</v>
      </c>
      <c r="FE165" s="1025">
        <v>0</v>
      </c>
      <c r="FF165" s="815"/>
      <c r="FG165" s="1012"/>
      <c r="FH165" s="815"/>
      <c r="FI165" s="1013"/>
      <c r="FK165" s="1026" t="b">
        <v>0</v>
      </c>
    </row>
    <row r="166" spans="1:167" outlineLevel="1">
      <c r="A166" s="813" t="str">
        <f t="shared" si="2"/>
        <v>156Direct Install Lighting and Water Heating Initiative</v>
      </c>
      <c r="C166" s="842">
        <v>156</v>
      </c>
      <c r="D166" s="1036" t="s">
        <v>101</v>
      </c>
      <c r="E166" s="1036">
        <v>2015</v>
      </c>
      <c r="G166" s="1020">
        <v>0</v>
      </c>
      <c r="H166" s="865">
        <v>0</v>
      </c>
      <c r="I166" s="864">
        <v>0</v>
      </c>
      <c r="J166" s="865">
        <v>0</v>
      </c>
      <c r="K166" s="864">
        <v>0</v>
      </c>
      <c r="L166" s="865">
        <v>0</v>
      </c>
      <c r="M166" s="864">
        <v>0</v>
      </c>
      <c r="N166" s="865">
        <v>0</v>
      </c>
      <c r="O166" s="864">
        <v>0</v>
      </c>
      <c r="P166" s="865">
        <v>0</v>
      </c>
      <c r="Q166" s="864">
        <v>0</v>
      </c>
      <c r="R166" s="865">
        <v>0</v>
      </c>
      <c r="S166" s="864">
        <v>0</v>
      </c>
      <c r="T166" s="865">
        <v>0</v>
      </c>
      <c r="U166" s="864">
        <v>0</v>
      </c>
      <c r="V166" s="865">
        <v>0</v>
      </c>
      <c r="W166" s="864">
        <v>0</v>
      </c>
      <c r="X166" s="865">
        <v>0</v>
      </c>
      <c r="Y166" s="864">
        <v>0</v>
      </c>
      <c r="Z166" s="865">
        <v>0</v>
      </c>
      <c r="AA166" s="864">
        <v>0</v>
      </c>
      <c r="AB166" s="865">
        <v>0</v>
      </c>
      <c r="AC166" s="864">
        <v>0</v>
      </c>
      <c r="AD166" s="865">
        <v>0</v>
      </c>
      <c r="AE166" s="864">
        <v>0</v>
      </c>
      <c r="AF166" s="865">
        <v>0</v>
      </c>
      <c r="AG166" s="864">
        <v>0</v>
      </c>
      <c r="AH166" s="865">
        <v>0</v>
      </c>
      <c r="AI166" s="864">
        <v>0</v>
      </c>
      <c r="AJ166" s="865">
        <v>0</v>
      </c>
      <c r="AK166" s="864">
        <v>0</v>
      </c>
      <c r="AL166" s="865">
        <v>0</v>
      </c>
      <c r="AM166" s="864">
        <v>0</v>
      </c>
      <c r="AN166" s="865">
        <v>0</v>
      </c>
      <c r="AO166" s="864">
        <v>0</v>
      </c>
      <c r="AP166" s="1021">
        <v>0</v>
      </c>
      <c r="AQ166" s="815"/>
      <c r="AR166" s="998"/>
      <c r="AS166" s="815"/>
      <c r="AT166" s="1020">
        <v>0</v>
      </c>
      <c r="AU166" s="865">
        <v>0</v>
      </c>
      <c r="AV166" s="864">
        <v>0</v>
      </c>
      <c r="AW166" s="865">
        <v>0</v>
      </c>
      <c r="AX166" s="864">
        <v>0</v>
      </c>
      <c r="AY166" s="865">
        <v>0</v>
      </c>
      <c r="AZ166" s="864">
        <v>0</v>
      </c>
      <c r="BA166" s="865">
        <v>0</v>
      </c>
      <c r="BB166" s="864">
        <v>0</v>
      </c>
      <c r="BC166" s="865">
        <v>0</v>
      </c>
      <c r="BD166" s="864">
        <v>0</v>
      </c>
      <c r="BE166" s="865">
        <v>0</v>
      </c>
      <c r="BF166" s="864">
        <v>0</v>
      </c>
      <c r="BG166" s="865">
        <v>0</v>
      </c>
      <c r="BH166" s="864">
        <v>0</v>
      </c>
      <c r="BI166" s="865">
        <v>0</v>
      </c>
      <c r="BJ166" s="864">
        <v>0</v>
      </c>
      <c r="BK166" s="865">
        <v>0</v>
      </c>
      <c r="BL166" s="864">
        <v>0</v>
      </c>
      <c r="BM166" s="865">
        <v>0</v>
      </c>
      <c r="BN166" s="864">
        <v>0</v>
      </c>
      <c r="BO166" s="865">
        <v>0</v>
      </c>
      <c r="BP166" s="864">
        <v>0</v>
      </c>
      <c r="BQ166" s="865">
        <v>0</v>
      </c>
      <c r="BR166" s="864">
        <v>0</v>
      </c>
      <c r="BS166" s="865">
        <v>0</v>
      </c>
      <c r="BT166" s="864">
        <v>0</v>
      </c>
      <c r="BU166" s="865">
        <v>0</v>
      </c>
      <c r="BV166" s="864">
        <v>0</v>
      </c>
      <c r="BW166" s="865">
        <v>0</v>
      </c>
      <c r="BX166" s="864">
        <v>0</v>
      </c>
      <c r="BY166" s="865">
        <v>0</v>
      </c>
      <c r="BZ166" s="864">
        <v>0</v>
      </c>
      <c r="CA166" s="865">
        <v>0</v>
      </c>
      <c r="CB166" s="864">
        <v>0</v>
      </c>
      <c r="CC166" s="1021">
        <v>0</v>
      </c>
      <c r="CD166" s="815"/>
      <c r="CE166" s="1009"/>
      <c r="CF166" s="815"/>
      <c r="CG166" s="1010"/>
      <c r="CH166" s="815"/>
      <c r="CI166" s="1020"/>
      <c r="CJ166" s="865"/>
      <c r="CK166" s="864">
        <v>0</v>
      </c>
      <c r="CL166" s="865">
        <v>0</v>
      </c>
      <c r="CM166" s="864">
        <v>0</v>
      </c>
      <c r="CN166" s="865">
        <v>0</v>
      </c>
      <c r="CO166" s="864">
        <v>0</v>
      </c>
      <c r="CP166" s="865">
        <v>0</v>
      </c>
      <c r="CQ166" s="864">
        <v>0</v>
      </c>
      <c r="CR166" s="865">
        <v>0</v>
      </c>
      <c r="CS166" s="864">
        <v>0</v>
      </c>
      <c r="CT166" s="865">
        <v>0</v>
      </c>
      <c r="CU166" s="864">
        <v>0</v>
      </c>
      <c r="CV166" s="865">
        <v>0</v>
      </c>
      <c r="CW166" s="864">
        <v>0</v>
      </c>
      <c r="CX166" s="865">
        <v>0</v>
      </c>
      <c r="CY166" s="864">
        <v>0</v>
      </c>
      <c r="CZ166" s="865">
        <v>0</v>
      </c>
      <c r="DA166" s="864">
        <v>0</v>
      </c>
      <c r="DB166" s="865">
        <v>0</v>
      </c>
      <c r="DC166" s="864">
        <v>0</v>
      </c>
      <c r="DD166" s="865">
        <v>0</v>
      </c>
      <c r="DE166" s="864">
        <v>0</v>
      </c>
      <c r="DF166" s="865">
        <v>0</v>
      </c>
      <c r="DG166" s="864">
        <v>0</v>
      </c>
      <c r="DH166" s="865">
        <v>0</v>
      </c>
      <c r="DI166" s="864">
        <v>0</v>
      </c>
      <c r="DJ166" s="865">
        <v>0</v>
      </c>
      <c r="DK166" s="864">
        <v>0</v>
      </c>
      <c r="DL166" s="865">
        <v>0</v>
      </c>
      <c r="DM166" s="864">
        <v>0</v>
      </c>
      <c r="DN166" s="865">
        <v>0</v>
      </c>
      <c r="DO166" s="864">
        <v>0</v>
      </c>
      <c r="DP166" s="865">
        <v>0</v>
      </c>
      <c r="DQ166" s="864">
        <v>0</v>
      </c>
      <c r="DR166" s="1021">
        <v>0</v>
      </c>
      <c r="DS166" s="815"/>
      <c r="DT166" s="1011"/>
      <c r="DU166" s="815"/>
      <c r="DV166" s="1020"/>
      <c r="DW166" s="865"/>
      <c r="DX166" s="864">
        <v>0</v>
      </c>
      <c r="DY166" s="865">
        <v>0</v>
      </c>
      <c r="DZ166" s="864">
        <v>0</v>
      </c>
      <c r="EA166" s="865">
        <v>0</v>
      </c>
      <c r="EB166" s="864">
        <v>0</v>
      </c>
      <c r="EC166" s="865">
        <v>0</v>
      </c>
      <c r="ED166" s="864">
        <v>0</v>
      </c>
      <c r="EE166" s="865">
        <v>0</v>
      </c>
      <c r="EF166" s="864">
        <v>0</v>
      </c>
      <c r="EG166" s="865">
        <v>0</v>
      </c>
      <c r="EH166" s="864">
        <v>0</v>
      </c>
      <c r="EI166" s="865">
        <v>0</v>
      </c>
      <c r="EJ166" s="864">
        <v>0</v>
      </c>
      <c r="EK166" s="865">
        <v>0</v>
      </c>
      <c r="EL166" s="864">
        <v>0</v>
      </c>
      <c r="EM166" s="865">
        <v>0</v>
      </c>
      <c r="EN166" s="864">
        <v>0</v>
      </c>
      <c r="EO166" s="865">
        <v>0</v>
      </c>
      <c r="EP166" s="864">
        <v>0</v>
      </c>
      <c r="EQ166" s="865">
        <v>0</v>
      </c>
      <c r="ER166" s="864">
        <v>0</v>
      </c>
      <c r="ES166" s="865">
        <v>0</v>
      </c>
      <c r="ET166" s="864">
        <v>0</v>
      </c>
      <c r="EU166" s="865">
        <v>0</v>
      </c>
      <c r="EV166" s="864">
        <v>0</v>
      </c>
      <c r="EW166" s="865">
        <v>0</v>
      </c>
      <c r="EX166" s="864">
        <v>0</v>
      </c>
      <c r="EY166" s="865">
        <v>0</v>
      </c>
      <c r="EZ166" s="864">
        <v>0</v>
      </c>
      <c r="FA166" s="865">
        <v>0</v>
      </c>
      <c r="FB166" s="864">
        <v>0</v>
      </c>
      <c r="FC166" s="865">
        <v>0</v>
      </c>
      <c r="FD166" s="864">
        <v>0</v>
      </c>
      <c r="FE166" s="1021">
        <v>0</v>
      </c>
      <c r="FF166" s="815"/>
      <c r="FG166" s="1012"/>
      <c r="FH166" s="815"/>
      <c r="FI166" s="1013"/>
      <c r="FK166" s="1022" t="b">
        <v>1</v>
      </c>
    </row>
    <row r="167" spans="1:167" outlineLevel="1">
      <c r="A167" s="813" t="str">
        <f t="shared" si="2"/>
        <v>157New Construction and Major Renovation Initiative</v>
      </c>
      <c r="C167" s="849">
        <v>157</v>
      </c>
      <c r="D167" s="1035" t="s">
        <v>102</v>
      </c>
      <c r="E167" s="1035">
        <v>2015</v>
      </c>
      <c r="G167" s="1024">
        <v>0</v>
      </c>
      <c r="H167" s="854">
        <v>0</v>
      </c>
      <c r="I167" s="853">
        <v>0</v>
      </c>
      <c r="J167" s="854">
        <v>0</v>
      </c>
      <c r="K167" s="853">
        <v>0</v>
      </c>
      <c r="L167" s="854">
        <v>0</v>
      </c>
      <c r="M167" s="853">
        <v>0</v>
      </c>
      <c r="N167" s="854">
        <v>0</v>
      </c>
      <c r="O167" s="853">
        <v>0</v>
      </c>
      <c r="P167" s="854">
        <v>0</v>
      </c>
      <c r="Q167" s="853">
        <v>0</v>
      </c>
      <c r="R167" s="854">
        <v>0</v>
      </c>
      <c r="S167" s="853">
        <v>0</v>
      </c>
      <c r="T167" s="854">
        <v>0</v>
      </c>
      <c r="U167" s="853">
        <v>0</v>
      </c>
      <c r="V167" s="854">
        <v>0</v>
      </c>
      <c r="W167" s="853">
        <v>0</v>
      </c>
      <c r="X167" s="854">
        <v>0</v>
      </c>
      <c r="Y167" s="853">
        <v>0</v>
      </c>
      <c r="Z167" s="854">
        <v>0</v>
      </c>
      <c r="AA167" s="853">
        <v>0</v>
      </c>
      <c r="AB167" s="854">
        <v>0</v>
      </c>
      <c r="AC167" s="853">
        <v>0</v>
      </c>
      <c r="AD167" s="854">
        <v>0</v>
      </c>
      <c r="AE167" s="853">
        <v>0</v>
      </c>
      <c r="AF167" s="854">
        <v>0</v>
      </c>
      <c r="AG167" s="853">
        <v>0</v>
      </c>
      <c r="AH167" s="854">
        <v>0</v>
      </c>
      <c r="AI167" s="853">
        <v>0</v>
      </c>
      <c r="AJ167" s="854">
        <v>0</v>
      </c>
      <c r="AK167" s="853">
        <v>0</v>
      </c>
      <c r="AL167" s="854">
        <v>0</v>
      </c>
      <c r="AM167" s="853">
        <v>0</v>
      </c>
      <c r="AN167" s="854">
        <v>0</v>
      </c>
      <c r="AO167" s="853">
        <v>0</v>
      </c>
      <c r="AP167" s="1025">
        <v>0</v>
      </c>
      <c r="AQ167" s="815"/>
      <c r="AR167" s="998"/>
      <c r="AS167" s="815"/>
      <c r="AT167" s="1024">
        <v>0</v>
      </c>
      <c r="AU167" s="854">
        <v>0</v>
      </c>
      <c r="AV167" s="853">
        <v>0</v>
      </c>
      <c r="AW167" s="854">
        <v>0</v>
      </c>
      <c r="AX167" s="853">
        <v>0</v>
      </c>
      <c r="AY167" s="854">
        <v>0</v>
      </c>
      <c r="AZ167" s="853">
        <v>0</v>
      </c>
      <c r="BA167" s="854">
        <v>0</v>
      </c>
      <c r="BB167" s="853">
        <v>0</v>
      </c>
      <c r="BC167" s="854">
        <v>0</v>
      </c>
      <c r="BD167" s="853">
        <v>0</v>
      </c>
      <c r="BE167" s="854">
        <v>0</v>
      </c>
      <c r="BF167" s="853">
        <v>0</v>
      </c>
      <c r="BG167" s="854">
        <v>0</v>
      </c>
      <c r="BH167" s="853">
        <v>0</v>
      </c>
      <c r="BI167" s="854">
        <v>0</v>
      </c>
      <c r="BJ167" s="853">
        <v>0</v>
      </c>
      <c r="BK167" s="854">
        <v>0</v>
      </c>
      <c r="BL167" s="853">
        <v>0</v>
      </c>
      <c r="BM167" s="854">
        <v>0</v>
      </c>
      <c r="BN167" s="853">
        <v>0</v>
      </c>
      <c r="BO167" s="854">
        <v>0</v>
      </c>
      <c r="BP167" s="853">
        <v>0</v>
      </c>
      <c r="BQ167" s="854">
        <v>0</v>
      </c>
      <c r="BR167" s="853">
        <v>0</v>
      </c>
      <c r="BS167" s="854">
        <v>0</v>
      </c>
      <c r="BT167" s="853">
        <v>0</v>
      </c>
      <c r="BU167" s="854">
        <v>0</v>
      </c>
      <c r="BV167" s="853">
        <v>0</v>
      </c>
      <c r="BW167" s="854">
        <v>0</v>
      </c>
      <c r="BX167" s="853">
        <v>0</v>
      </c>
      <c r="BY167" s="854">
        <v>0</v>
      </c>
      <c r="BZ167" s="853">
        <v>0</v>
      </c>
      <c r="CA167" s="854">
        <v>0</v>
      </c>
      <c r="CB167" s="853">
        <v>0</v>
      </c>
      <c r="CC167" s="1025">
        <v>0</v>
      </c>
      <c r="CD167" s="815"/>
      <c r="CE167" s="1009"/>
      <c r="CF167" s="815"/>
      <c r="CG167" s="1010"/>
      <c r="CH167" s="815"/>
      <c r="CI167" s="1024"/>
      <c r="CJ167" s="854"/>
      <c r="CK167" s="853">
        <v>0</v>
      </c>
      <c r="CL167" s="854">
        <v>0</v>
      </c>
      <c r="CM167" s="853">
        <v>0</v>
      </c>
      <c r="CN167" s="854">
        <v>0</v>
      </c>
      <c r="CO167" s="853">
        <v>0</v>
      </c>
      <c r="CP167" s="854">
        <v>0</v>
      </c>
      <c r="CQ167" s="853">
        <v>0</v>
      </c>
      <c r="CR167" s="854">
        <v>0</v>
      </c>
      <c r="CS167" s="853">
        <v>0</v>
      </c>
      <c r="CT167" s="854">
        <v>0</v>
      </c>
      <c r="CU167" s="853">
        <v>0</v>
      </c>
      <c r="CV167" s="854">
        <v>0</v>
      </c>
      <c r="CW167" s="853">
        <v>0</v>
      </c>
      <c r="CX167" s="854">
        <v>0</v>
      </c>
      <c r="CY167" s="853">
        <v>0</v>
      </c>
      <c r="CZ167" s="854">
        <v>0</v>
      </c>
      <c r="DA167" s="853">
        <v>0</v>
      </c>
      <c r="DB167" s="854">
        <v>0</v>
      </c>
      <c r="DC167" s="853">
        <v>0</v>
      </c>
      <c r="DD167" s="854">
        <v>0</v>
      </c>
      <c r="DE167" s="853">
        <v>0</v>
      </c>
      <c r="DF167" s="854">
        <v>0</v>
      </c>
      <c r="DG167" s="853">
        <v>0</v>
      </c>
      <c r="DH167" s="854">
        <v>0</v>
      </c>
      <c r="DI167" s="853">
        <v>0</v>
      </c>
      <c r="DJ167" s="854">
        <v>0</v>
      </c>
      <c r="DK167" s="853">
        <v>0</v>
      </c>
      <c r="DL167" s="854">
        <v>0</v>
      </c>
      <c r="DM167" s="853">
        <v>0</v>
      </c>
      <c r="DN167" s="854">
        <v>0</v>
      </c>
      <c r="DO167" s="853">
        <v>0</v>
      </c>
      <c r="DP167" s="854">
        <v>0</v>
      </c>
      <c r="DQ167" s="853">
        <v>0</v>
      </c>
      <c r="DR167" s="1025">
        <v>0</v>
      </c>
      <c r="DS167" s="815"/>
      <c r="DT167" s="1011"/>
      <c r="DU167" s="815"/>
      <c r="DV167" s="1024"/>
      <c r="DW167" s="854"/>
      <c r="DX167" s="853">
        <v>0</v>
      </c>
      <c r="DY167" s="854">
        <v>0</v>
      </c>
      <c r="DZ167" s="853">
        <v>0</v>
      </c>
      <c r="EA167" s="854">
        <v>0</v>
      </c>
      <c r="EB167" s="853">
        <v>0</v>
      </c>
      <c r="EC167" s="854">
        <v>0</v>
      </c>
      <c r="ED167" s="853">
        <v>0</v>
      </c>
      <c r="EE167" s="854">
        <v>0</v>
      </c>
      <c r="EF167" s="853">
        <v>0</v>
      </c>
      <c r="EG167" s="854">
        <v>0</v>
      </c>
      <c r="EH167" s="853">
        <v>0</v>
      </c>
      <c r="EI167" s="854">
        <v>0</v>
      </c>
      <c r="EJ167" s="853">
        <v>0</v>
      </c>
      <c r="EK167" s="854">
        <v>0</v>
      </c>
      <c r="EL167" s="853">
        <v>0</v>
      </c>
      <c r="EM167" s="854">
        <v>0</v>
      </c>
      <c r="EN167" s="853">
        <v>0</v>
      </c>
      <c r="EO167" s="854">
        <v>0</v>
      </c>
      <c r="EP167" s="853">
        <v>0</v>
      </c>
      <c r="EQ167" s="854">
        <v>0</v>
      </c>
      <c r="ER167" s="853">
        <v>0</v>
      </c>
      <c r="ES167" s="854">
        <v>0</v>
      </c>
      <c r="ET167" s="853">
        <v>0</v>
      </c>
      <c r="EU167" s="854">
        <v>0</v>
      </c>
      <c r="EV167" s="853">
        <v>0</v>
      </c>
      <c r="EW167" s="854">
        <v>0</v>
      </c>
      <c r="EX167" s="853">
        <v>0</v>
      </c>
      <c r="EY167" s="854">
        <v>0</v>
      </c>
      <c r="EZ167" s="853">
        <v>0</v>
      </c>
      <c r="FA167" s="854">
        <v>0</v>
      </c>
      <c r="FB167" s="853">
        <v>0</v>
      </c>
      <c r="FC167" s="854">
        <v>0</v>
      </c>
      <c r="FD167" s="853">
        <v>0</v>
      </c>
      <c r="FE167" s="1025">
        <v>0</v>
      </c>
      <c r="FF167" s="815"/>
      <c r="FG167" s="1012"/>
      <c r="FH167" s="815"/>
      <c r="FI167" s="1013"/>
      <c r="FK167" s="1026" t="b">
        <v>1</v>
      </c>
    </row>
    <row r="168" spans="1:167" outlineLevel="1">
      <c r="A168" s="813" t="str">
        <f t="shared" si="2"/>
        <v>158Existing Building Commissioning Incentive Initiative</v>
      </c>
      <c r="C168" s="879">
        <v>158</v>
      </c>
      <c r="D168" s="1037" t="s">
        <v>103</v>
      </c>
      <c r="E168" s="1037">
        <v>2015</v>
      </c>
      <c r="G168" s="1038">
        <v>0</v>
      </c>
      <c r="H168" s="884">
        <v>0</v>
      </c>
      <c r="I168" s="883">
        <v>0</v>
      </c>
      <c r="J168" s="884">
        <v>0</v>
      </c>
      <c r="K168" s="883">
        <v>0</v>
      </c>
      <c r="L168" s="884">
        <v>0</v>
      </c>
      <c r="M168" s="883">
        <v>0</v>
      </c>
      <c r="N168" s="884">
        <v>0</v>
      </c>
      <c r="O168" s="883">
        <v>0</v>
      </c>
      <c r="P168" s="884">
        <v>0</v>
      </c>
      <c r="Q168" s="883">
        <v>0</v>
      </c>
      <c r="R168" s="884">
        <v>0</v>
      </c>
      <c r="S168" s="883">
        <v>0</v>
      </c>
      <c r="T168" s="884">
        <v>0</v>
      </c>
      <c r="U168" s="883">
        <v>0</v>
      </c>
      <c r="V168" s="884">
        <v>0</v>
      </c>
      <c r="W168" s="883">
        <v>0</v>
      </c>
      <c r="X168" s="884">
        <v>0</v>
      </c>
      <c r="Y168" s="883">
        <v>0</v>
      </c>
      <c r="Z168" s="884">
        <v>0</v>
      </c>
      <c r="AA168" s="883">
        <v>0</v>
      </c>
      <c r="AB168" s="884">
        <v>0</v>
      </c>
      <c r="AC168" s="883">
        <v>0</v>
      </c>
      <c r="AD168" s="884">
        <v>0</v>
      </c>
      <c r="AE168" s="883">
        <v>0</v>
      </c>
      <c r="AF168" s="884">
        <v>0</v>
      </c>
      <c r="AG168" s="883">
        <v>0</v>
      </c>
      <c r="AH168" s="884">
        <v>0</v>
      </c>
      <c r="AI168" s="883">
        <v>0</v>
      </c>
      <c r="AJ168" s="884">
        <v>0</v>
      </c>
      <c r="AK168" s="883">
        <v>0</v>
      </c>
      <c r="AL168" s="884">
        <v>0</v>
      </c>
      <c r="AM168" s="883">
        <v>0</v>
      </c>
      <c r="AN168" s="884">
        <v>0</v>
      </c>
      <c r="AO168" s="883">
        <v>0</v>
      </c>
      <c r="AP168" s="1039">
        <v>0</v>
      </c>
      <c r="AQ168" s="815"/>
      <c r="AR168" s="998"/>
      <c r="AS168" s="815"/>
      <c r="AT168" s="1038">
        <v>0</v>
      </c>
      <c r="AU168" s="884">
        <v>0</v>
      </c>
      <c r="AV168" s="883">
        <v>0</v>
      </c>
      <c r="AW168" s="884">
        <v>0</v>
      </c>
      <c r="AX168" s="883">
        <v>0</v>
      </c>
      <c r="AY168" s="884">
        <v>0</v>
      </c>
      <c r="AZ168" s="883">
        <v>0</v>
      </c>
      <c r="BA168" s="884">
        <v>0</v>
      </c>
      <c r="BB168" s="883">
        <v>0</v>
      </c>
      <c r="BC168" s="884">
        <v>0</v>
      </c>
      <c r="BD168" s="883">
        <v>0</v>
      </c>
      <c r="BE168" s="884">
        <v>0</v>
      </c>
      <c r="BF168" s="883">
        <v>0</v>
      </c>
      <c r="BG168" s="884">
        <v>0</v>
      </c>
      <c r="BH168" s="883">
        <v>0</v>
      </c>
      <c r="BI168" s="884">
        <v>0</v>
      </c>
      <c r="BJ168" s="883">
        <v>0</v>
      </c>
      <c r="BK168" s="884">
        <v>0</v>
      </c>
      <c r="BL168" s="883">
        <v>0</v>
      </c>
      <c r="BM168" s="884">
        <v>0</v>
      </c>
      <c r="BN168" s="883">
        <v>0</v>
      </c>
      <c r="BO168" s="884">
        <v>0</v>
      </c>
      <c r="BP168" s="883">
        <v>0</v>
      </c>
      <c r="BQ168" s="884">
        <v>0</v>
      </c>
      <c r="BR168" s="883">
        <v>0</v>
      </c>
      <c r="BS168" s="884">
        <v>0</v>
      </c>
      <c r="BT168" s="883">
        <v>0</v>
      </c>
      <c r="BU168" s="884">
        <v>0</v>
      </c>
      <c r="BV168" s="883">
        <v>0</v>
      </c>
      <c r="BW168" s="884">
        <v>0</v>
      </c>
      <c r="BX168" s="883">
        <v>0</v>
      </c>
      <c r="BY168" s="884">
        <v>0</v>
      </c>
      <c r="BZ168" s="883">
        <v>0</v>
      </c>
      <c r="CA168" s="884">
        <v>0</v>
      </c>
      <c r="CB168" s="883">
        <v>0</v>
      </c>
      <c r="CC168" s="1039">
        <v>0</v>
      </c>
      <c r="CD168" s="815"/>
      <c r="CE168" s="1009"/>
      <c r="CF168" s="815"/>
      <c r="CG168" s="1010"/>
      <c r="CH168" s="815"/>
      <c r="CI168" s="1038"/>
      <c r="CJ168" s="884"/>
      <c r="CK168" s="883">
        <v>0</v>
      </c>
      <c r="CL168" s="884">
        <v>0</v>
      </c>
      <c r="CM168" s="883">
        <v>0</v>
      </c>
      <c r="CN168" s="884">
        <v>0</v>
      </c>
      <c r="CO168" s="883">
        <v>0</v>
      </c>
      <c r="CP168" s="884">
        <v>0</v>
      </c>
      <c r="CQ168" s="883">
        <v>0</v>
      </c>
      <c r="CR168" s="884">
        <v>0</v>
      </c>
      <c r="CS168" s="883">
        <v>0</v>
      </c>
      <c r="CT168" s="884">
        <v>0</v>
      </c>
      <c r="CU168" s="883">
        <v>0</v>
      </c>
      <c r="CV168" s="884">
        <v>0</v>
      </c>
      <c r="CW168" s="883">
        <v>0</v>
      </c>
      <c r="CX168" s="884">
        <v>0</v>
      </c>
      <c r="CY168" s="883">
        <v>0</v>
      </c>
      <c r="CZ168" s="884">
        <v>0</v>
      </c>
      <c r="DA168" s="883">
        <v>0</v>
      </c>
      <c r="DB168" s="884">
        <v>0</v>
      </c>
      <c r="DC168" s="883">
        <v>0</v>
      </c>
      <c r="DD168" s="884">
        <v>0</v>
      </c>
      <c r="DE168" s="883">
        <v>0</v>
      </c>
      <c r="DF168" s="884">
        <v>0</v>
      </c>
      <c r="DG168" s="883">
        <v>0</v>
      </c>
      <c r="DH168" s="884">
        <v>0</v>
      </c>
      <c r="DI168" s="883">
        <v>0</v>
      </c>
      <c r="DJ168" s="884">
        <v>0</v>
      </c>
      <c r="DK168" s="883">
        <v>0</v>
      </c>
      <c r="DL168" s="884">
        <v>0</v>
      </c>
      <c r="DM168" s="883">
        <v>0</v>
      </c>
      <c r="DN168" s="884">
        <v>0</v>
      </c>
      <c r="DO168" s="883">
        <v>0</v>
      </c>
      <c r="DP168" s="884">
        <v>0</v>
      </c>
      <c r="DQ168" s="883">
        <v>0</v>
      </c>
      <c r="DR168" s="1039">
        <v>0</v>
      </c>
      <c r="DS168" s="815"/>
      <c r="DT168" s="1011"/>
      <c r="DU168" s="815"/>
      <c r="DV168" s="1038"/>
      <c r="DW168" s="884"/>
      <c r="DX168" s="883">
        <v>0</v>
      </c>
      <c r="DY168" s="884">
        <v>0</v>
      </c>
      <c r="DZ168" s="883">
        <v>0</v>
      </c>
      <c r="EA168" s="884">
        <v>0</v>
      </c>
      <c r="EB168" s="883">
        <v>0</v>
      </c>
      <c r="EC168" s="884">
        <v>0</v>
      </c>
      <c r="ED168" s="883">
        <v>0</v>
      </c>
      <c r="EE168" s="884">
        <v>0</v>
      </c>
      <c r="EF168" s="883">
        <v>0</v>
      </c>
      <c r="EG168" s="884">
        <v>0</v>
      </c>
      <c r="EH168" s="883">
        <v>0</v>
      </c>
      <c r="EI168" s="884">
        <v>0</v>
      </c>
      <c r="EJ168" s="883">
        <v>0</v>
      </c>
      <c r="EK168" s="884">
        <v>0</v>
      </c>
      <c r="EL168" s="883">
        <v>0</v>
      </c>
      <c r="EM168" s="884">
        <v>0</v>
      </c>
      <c r="EN168" s="883">
        <v>0</v>
      </c>
      <c r="EO168" s="884">
        <v>0</v>
      </c>
      <c r="EP168" s="883">
        <v>0</v>
      </c>
      <c r="EQ168" s="884">
        <v>0</v>
      </c>
      <c r="ER168" s="883">
        <v>0</v>
      </c>
      <c r="ES168" s="884">
        <v>0</v>
      </c>
      <c r="ET168" s="883">
        <v>0</v>
      </c>
      <c r="EU168" s="884">
        <v>0</v>
      </c>
      <c r="EV168" s="883">
        <v>0</v>
      </c>
      <c r="EW168" s="884">
        <v>0</v>
      </c>
      <c r="EX168" s="883">
        <v>0</v>
      </c>
      <c r="EY168" s="884">
        <v>0</v>
      </c>
      <c r="EZ168" s="883">
        <v>0</v>
      </c>
      <c r="FA168" s="884">
        <v>0</v>
      </c>
      <c r="FB168" s="883">
        <v>0</v>
      </c>
      <c r="FC168" s="884">
        <v>0</v>
      </c>
      <c r="FD168" s="883">
        <v>0</v>
      </c>
      <c r="FE168" s="1039">
        <v>0</v>
      </c>
      <c r="FF168" s="815"/>
      <c r="FG168" s="1012"/>
      <c r="FH168" s="815"/>
      <c r="FI168" s="1013"/>
      <c r="FK168" s="1040" t="b">
        <v>1</v>
      </c>
    </row>
    <row r="169" spans="1:167" outlineLevel="1">
      <c r="A169" s="813" t="str">
        <f t="shared" si="2"/>
        <v>159Process and Systems Upgrades Initiatives - Project Incentive Initiative</v>
      </c>
      <c r="C169" s="835">
        <v>159</v>
      </c>
      <c r="D169" s="1041" t="s">
        <v>104</v>
      </c>
      <c r="E169" s="1041">
        <v>2015</v>
      </c>
      <c r="G169" s="1016">
        <v>0</v>
      </c>
      <c r="H169" s="877">
        <v>0</v>
      </c>
      <c r="I169" s="876">
        <v>0</v>
      </c>
      <c r="J169" s="877">
        <v>0</v>
      </c>
      <c r="K169" s="876">
        <v>0</v>
      </c>
      <c r="L169" s="877">
        <v>0</v>
      </c>
      <c r="M169" s="876">
        <v>0</v>
      </c>
      <c r="N169" s="877">
        <v>0</v>
      </c>
      <c r="O169" s="876">
        <v>0</v>
      </c>
      <c r="P169" s="877">
        <v>0</v>
      </c>
      <c r="Q169" s="876">
        <v>0</v>
      </c>
      <c r="R169" s="877">
        <v>0</v>
      </c>
      <c r="S169" s="876">
        <v>0</v>
      </c>
      <c r="T169" s="877">
        <v>0</v>
      </c>
      <c r="U169" s="876">
        <v>0</v>
      </c>
      <c r="V169" s="877">
        <v>0</v>
      </c>
      <c r="W169" s="876">
        <v>0</v>
      </c>
      <c r="X169" s="877">
        <v>0</v>
      </c>
      <c r="Y169" s="876">
        <v>0</v>
      </c>
      <c r="Z169" s="877">
        <v>0</v>
      </c>
      <c r="AA169" s="876">
        <v>0</v>
      </c>
      <c r="AB169" s="877">
        <v>0</v>
      </c>
      <c r="AC169" s="876">
        <v>0</v>
      </c>
      <c r="AD169" s="877">
        <v>0</v>
      </c>
      <c r="AE169" s="876">
        <v>0</v>
      </c>
      <c r="AF169" s="877">
        <v>0</v>
      </c>
      <c r="AG169" s="876">
        <v>0</v>
      </c>
      <c r="AH169" s="877">
        <v>0</v>
      </c>
      <c r="AI169" s="876">
        <v>0</v>
      </c>
      <c r="AJ169" s="877">
        <v>0</v>
      </c>
      <c r="AK169" s="876">
        <v>0</v>
      </c>
      <c r="AL169" s="877">
        <v>0</v>
      </c>
      <c r="AM169" s="876">
        <v>0</v>
      </c>
      <c r="AN169" s="877">
        <v>0</v>
      </c>
      <c r="AO169" s="876">
        <v>0</v>
      </c>
      <c r="AP169" s="1017">
        <v>0</v>
      </c>
      <c r="AQ169" s="815"/>
      <c r="AR169" s="998"/>
      <c r="AS169" s="815"/>
      <c r="AT169" s="1016">
        <v>0</v>
      </c>
      <c r="AU169" s="877">
        <v>0</v>
      </c>
      <c r="AV169" s="876">
        <v>0</v>
      </c>
      <c r="AW169" s="877">
        <v>0</v>
      </c>
      <c r="AX169" s="876">
        <v>0</v>
      </c>
      <c r="AY169" s="877">
        <v>0</v>
      </c>
      <c r="AZ169" s="876">
        <v>0</v>
      </c>
      <c r="BA169" s="877">
        <v>0</v>
      </c>
      <c r="BB169" s="876">
        <v>0</v>
      </c>
      <c r="BC169" s="877">
        <v>0</v>
      </c>
      <c r="BD169" s="876">
        <v>0</v>
      </c>
      <c r="BE169" s="877">
        <v>0</v>
      </c>
      <c r="BF169" s="876">
        <v>0</v>
      </c>
      <c r="BG169" s="877">
        <v>0</v>
      </c>
      <c r="BH169" s="876">
        <v>0</v>
      </c>
      <c r="BI169" s="877">
        <v>0</v>
      </c>
      <c r="BJ169" s="876">
        <v>0</v>
      </c>
      <c r="BK169" s="877">
        <v>0</v>
      </c>
      <c r="BL169" s="876">
        <v>0</v>
      </c>
      <c r="BM169" s="877">
        <v>0</v>
      </c>
      <c r="BN169" s="876">
        <v>0</v>
      </c>
      <c r="BO169" s="877">
        <v>0</v>
      </c>
      <c r="BP169" s="876">
        <v>0</v>
      </c>
      <c r="BQ169" s="877">
        <v>0</v>
      </c>
      <c r="BR169" s="876">
        <v>0</v>
      </c>
      <c r="BS169" s="877">
        <v>0</v>
      </c>
      <c r="BT169" s="876">
        <v>0</v>
      </c>
      <c r="BU169" s="877">
        <v>0</v>
      </c>
      <c r="BV169" s="876">
        <v>0</v>
      </c>
      <c r="BW169" s="877">
        <v>0</v>
      </c>
      <c r="BX169" s="876">
        <v>0</v>
      </c>
      <c r="BY169" s="877">
        <v>0</v>
      </c>
      <c r="BZ169" s="876">
        <v>0</v>
      </c>
      <c r="CA169" s="877">
        <v>0</v>
      </c>
      <c r="CB169" s="876">
        <v>0</v>
      </c>
      <c r="CC169" s="1017">
        <v>0</v>
      </c>
      <c r="CD169" s="815"/>
      <c r="CE169" s="1009"/>
      <c r="CF169" s="815"/>
      <c r="CG169" s="1010"/>
      <c r="CH169" s="815"/>
      <c r="CI169" s="1016"/>
      <c r="CJ169" s="877"/>
      <c r="CK169" s="876">
        <v>0</v>
      </c>
      <c r="CL169" s="877">
        <v>0</v>
      </c>
      <c r="CM169" s="876">
        <v>0</v>
      </c>
      <c r="CN169" s="877">
        <v>0</v>
      </c>
      <c r="CO169" s="876">
        <v>0</v>
      </c>
      <c r="CP169" s="877">
        <v>0</v>
      </c>
      <c r="CQ169" s="876">
        <v>0</v>
      </c>
      <c r="CR169" s="877">
        <v>0</v>
      </c>
      <c r="CS169" s="876">
        <v>0</v>
      </c>
      <c r="CT169" s="877">
        <v>0</v>
      </c>
      <c r="CU169" s="876">
        <v>0</v>
      </c>
      <c r="CV169" s="877">
        <v>0</v>
      </c>
      <c r="CW169" s="876">
        <v>0</v>
      </c>
      <c r="CX169" s="877">
        <v>0</v>
      </c>
      <c r="CY169" s="876">
        <v>0</v>
      </c>
      <c r="CZ169" s="877">
        <v>0</v>
      </c>
      <c r="DA169" s="876">
        <v>0</v>
      </c>
      <c r="DB169" s="877">
        <v>0</v>
      </c>
      <c r="DC169" s="876">
        <v>0</v>
      </c>
      <c r="DD169" s="877">
        <v>0</v>
      </c>
      <c r="DE169" s="876">
        <v>0</v>
      </c>
      <c r="DF169" s="877">
        <v>0</v>
      </c>
      <c r="DG169" s="876">
        <v>0</v>
      </c>
      <c r="DH169" s="877">
        <v>0</v>
      </c>
      <c r="DI169" s="876">
        <v>0</v>
      </c>
      <c r="DJ169" s="877">
        <v>0</v>
      </c>
      <c r="DK169" s="876">
        <v>0</v>
      </c>
      <c r="DL169" s="877">
        <v>0</v>
      </c>
      <c r="DM169" s="876">
        <v>0</v>
      </c>
      <c r="DN169" s="877">
        <v>0</v>
      </c>
      <c r="DO169" s="876">
        <v>0</v>
      </c>
      <c r="DP169" s="877">
        <v>0</v>
      </c>
      <c r="DQ169" s="876">
        <v>0</v>
      </c>
      <c r="DR169" s="1017">
        <v>0</v>
      </c>
      <c r="DS169" s="815"/>
      <c r="DT169" s="1011"/>
      <c r="DU169" s="815"/>
      <c r="DV169" s="1016"/>
      <c r="DW169" s="877"/>
      <c r="DX169" s="876">
        <v>0</v>
      </c>
      <c r="DY169" s="877">
        <v>0</v>
      </c>
      <c r="DZ169" s="876">
        <v>0</v>
      </c>
      <c r="EA169" s="877">
        <v>0</v>
      </c>
      <c r="EB169" s="876">
        <v>0</v>
      </c>
      <c r="EC169" s="877">
        <v>0</v>
      </c>
      <c r="ED169" s="876">
        <v>0</v>
      </c>
      <c r="EE169" s="877">
        <v>0</v>
      </c>
      <c r="EF169" s="876">
        <v>0</v>
      </c>
      <c r="EG169" s="877">
        <v>0</v>
      </c>
      <c r="EH169" s="876">
        <v>0</v>
      </c>
      <c r="EI169" s="877">
        <v>0</v>
      </c>
      <c r="EJ169" s="876">
        <v>0</v>
      </c>
      <c r="EK169" s="877">
        <v>0</v>
      </c>
      <c r="EL169" s="876">
        <v>0</v>
      </c>
      <c r="EM169" s="877">
        <v>0</v>
      </c>
      <c r="EN169" s="876">
        <v>0</v>
      </c>
      <c r="EO169" s="877">
        <v>0</v>
      </c>
      <c r="EP169" s="876">
        <v>0</v>
      </c>
      <c r="EQ169" s="877">
        <v>0</v>
      </c>
      <c r="ER169" s="876">
        <v>0</v>
      </c>
      <c r="ES169" s="877">
        <v>0</v>
      </c>
      <c r="ET169" s="876">
        <v>0</v>
      </c>
      <c r="EU169" s="877">
        <v>0</v>
      </c>
      <c r="EV169" s="876">
        <v>0</v>
      </c>
      <c r="EW169" s="877">
        <v>0</v>
      </c>
      <c r="EX169" s="876">
        <v>0</v>
      </c>
      <c r="EY169" s="877">
        <v>0</v>
      </c>
      <c r="EZ169" s="876">
        <v>0</v>
      </c>
      <c r="FA169" s="877">
        <v>0</v>
      </c>
      <c r="FB169" s="876">
        <v>0</v>
      </c>
      <c r="FC169" s="877">
        <v>0</v>
      </c>
      <c r="FD169" s="876">
        <v>0</v>
      </c>
      <c r="FE169" s="1017">
        <v>0</v>
      </c>
      <c r="FF169" s="815"/>
      <c r="FG169" s="1012"/>
      <c r="FH169" s="815"/>
      <c r="FI169" s="1013"/>
      <c r="FK169" s="1018" t="b">
        <v>1</v>
      </c>
    </row>
    <row r="170" spans="1:167" outlineLevel="1">
      <c r="A170" s="813" t="str">
        <f t="shared" si="2"/>
        <v>160Process and Systems Upgrades Initiatives - Energy Manager Initiative</v>
      </c>
      <c r="C170" s="842">
        <v>160</v>
      </c>
      <c r="D170" s="1036" t="s">
        <v>106</v>
      </c>
      <c r="E170" s="1036">
        <v>2015</v>
      </c>
      <c r="G170" s="1020">
        <v>0</v>
      </c>
      <c r="H170" s="865">
        <v>0</v>
      </c>
      <c r="I170" s="864">
        <v>0</v>
      </c>
      <c r="J170" s="865">
        <v>0</v>
      </c>
      <c r="K170" s="864">
        <v>0</v>
      </c>
      <c r="L170" s="865">
        <v>0</v>
      </c>
      <c r="M170" s="864">
        <v>0</v>
      </c>
      <c r="N170" s="865">
        <v>0</v>
      </c>
      <c r="O170" s="864">
        <v>0</v>
      </c>
      <c r="P170" s="865">
        <v>0</v>
      </c>
      <c r="Q170" s="864">
        <v>0</v>
      </c>
      <c r="R170" s="865">
        <v>0</v>
      </c>
      <c r="S170" s="864">
        <v>0</v>
      </c>
      <c r="T170" s="865">
        <v>0</v>
      </c>
      <c r="U170" s="864">
        <v>0</v>
      </c>
      <c r="V170" s="865">
        <v>0</v>
      </c>
      <c r="W170" s="864">
        <v>0</v>
      </c>
      <c r="X170" s="865">
        <v>0</v>
      </c>
      <c r="Y170" s="864">
        <v>0</v>
      </c>
      <c r="Z170" s="865">
        <v>0</v>
      </c>
      <c r="AA170" s="864">
        <v>0</v>
      </c>
      <c r="AB170" s="865">
        <v>0</v>
      </c>
      <c r="AC170" s="864">
        <v>0</v>
      </c>
      <c r="AD170" s="865">
        <v>0</v>
      </c>
      <c r="AE170" s="864">
        <v>0</v>
      </c>
      <c r="AF170" s="865">
        <v>0</v>
      </c>
      <c r="AG170" s="864">
        <v>0</v>
      </c>
      <c r="AH170" s="865">
        <v>0</v>
      </c>
      <c r="AI170" s="864">
        <v>0</v>
      </c>
      <c r="AJ170" s="865">
        <v>0</v>
      </c>
      <c r="AK170" s="864">
        <v>0</v>
      </c>
      <c r="AL170" s="865">
        <v>0</v>
      </c>
      <c r="AM170" s="864">
        <v>0</v>
      </c>
      <c r="AN170" s="865">
        <v>0</v>
      </c>
      <c r="AO170" s="864">
        <v>0</v>
      </c>
      <c r="AP170" s="1021">
        <v>0</v>
      </c>
      <c r="AQ170" s="815"/>
      <c r="AR170" s="998"/>
      <c r="AS170" s="815"/>
      <c r="AT170" s="1020">
        <v>0</v>
      </c>
      <c r="AU170" s="865">
        <v>0</v>
      </c>
      <c r="AV170" s="864">
        <v>0</v>
      </c>
      <c r="AW170" s="865">
        <v>0</v>
      </c>
      <c r="AX170" s="864">
        <v>0</v>
      </c>
      <c r="AY170" s="865">
        <v>0</v>
      </c>
      <c r="AZ170" s="864">
        <v>0</v>
      </c>
      <c r="BA170" s="865">
        <v>0</v>
      </c>
      <c r="BB170" s="864">
        <v>0</v>
      </c>
      <c r="BC170" s="865">
        <v>0</v>
      </c>
      <c r="BD170" s="864">
        <v>0</v>
      </c>
      <c r="BE170" s="865">
        <v>0</v>
      </c>
      <c r="BF170" s="864">
        <v>0</v>
      </c>
      <c r="BG170" s="865">
        <v>0</v>
      </c>
      <c r="BH170" s="864">
        <v>0</v>
      </c>
      <c r="BI170" s="865">
        <v>0</v>
      </c>
      <c r="BJ170" s="864">
        <v>0</v>
      </c>
      <c r="BK170" s="865">
        <v>0</v>
      </c>
      <c r="BL170" s="864">
        <v>0</v>
      </c>
      <c r="BM170" s="865">
        <v>0</v>
      </c>
      <c r="BN170" s="864">
        <v>0</v>
      </c>
      <c r="BO170" s="865">
        <v>0</v>
      </c>
      <c r="BP170" s="864">
        <v>0</v>
      </c>
      <c r="BQ170" s="865">
        <v>0</v>
      </c>
      <c r="BR170" s="864">
        <v>0</v>
      </c>
      <c r="BS170" s="865">
        <v>0</v>
      </c>
      <c r="BT170" s="864">
        <v>0</v>
      </c>
      <c r="BU170" s="865">
        <v>0</v>
      </c>
      <c r="BV170" s="864">
        <v>0</v>
      </c>
      <c r="BW170" s="865">
        <v>0</v>
      </c>
      <c r="BX170" s="864">
        <v>0</v>
      </c>
      <c r="BY170" s="865">
        <v>0</v>
      </c>
      <c r="BZ170" s="864">
        <v>0</v>
      </c>
      <c r="CA170" s="865">
        <v>0</v>
      </c>
      <c r="CB170" s="864">
        <v>0</v>
      </c>
      <c r="CC170" s="1021">
        <v>0</v>
      </c>
      <c r="CD170" s="815"/>
      <c r="CE170" s="1009"/>
      <c r="CF170" s="815"/>
      <c r="CG170" s="1010"/>
      <c r="CH170" s="815"/>
      <c r="CI170" s="1020"/>
      <c r="CJ170" s="865"/>
      <c r="CK170" s="864">
        <v>0</v>
      </c>
      <c r="CL170" s="865">
        <v>0</v>
      </c>
      <c r="CM170" s="864">
        <v>0</v>
      </c>
      <c r="CN170" s="865">
        <v>0</v>
      </c>
      <c r="CO170" s="864">
        <v>0</v>
      </c>
      <c r="CP170" s="865">
        <v>0</v>
      </c>
      <c r="CQ170" s="864">
        <v>0</v>
      </c>
      <c r="CR170" s="865">
        <v>0</v>
      </c>
      <c r="CS170" s="864">
        <v>0</v>
      </c>
      <c r="CT170" s="865">
        <v>0</v>
      </c>
      <c r="CU170" s="864">
        <v>0</v>
      </c>
      <c r="CV170" s="865">
        <v>0</v>
      </c>
      <c r="CW170" s="864">
        <v>0</v>
      </c>
      <c r="CX170" s="865">
        <v>0</v>
      </c>
      <c r="CY170" s="864">
        <v>0</v>
      </c>
      <c r="CZ170" s="865">
        <v>0</v>
      </c>
      <c r="DA170" s="864">
        <v>0</v>
      </c>
      <c r="DB170" s="865">
        <v>0</v>
      </c>
      <c r="DC170" s="864">
        <v>0</v>
      </c>
      <c r="DD170" s="865">
        <v>0</v>
      </c>
      <c r="DE170" s="864">
        <v>0</v>
      </c>
      <c r="DF170" s="865">
        <v>0</v>
      </c>
      <c r="DG170" s="864">
        <v>0</v>
      </c>
      <c r="DH170" s="865">
        <v>0</v>
      </c>
      <c r="DI170" s="864">
        <v>0</v>
      </c>
      <c r="DJ170" s="865">
        <v>0</v>
      </c>
      <c r="DK170" s="864">
        <v>0</v>
      </c>
      <c r="DL170" s="865">
        <v>0</v>
      </c>
      <c r="DM170" s="864">
        <v>0</v>
      </c>
      <c r="DN170" s="865">
        <v>0</v>
      </c>
      <c r="DO170" s="864">
        <v>0</v>
      </c>
      <c r="DP170" s="865">
        <v>0</v>
      </c>
      <c r="DQ170" s="864">
        <v>0</v>
      </c>
      <c r="DR170" s="1021">
        <v>0</v>
      </c>
      <c r="DS170" s="815"/>
      <c r="DT170" s="1011"/>
      <c r="DU170" s="815"/>
      <c r="DV170" s="1020"/>
      <c r="DW170" s="865"/>
      <c r="DX170" s="864">
        <v>0</v>
      </c>
      <c r="DY170" s="865">
        <v>0</v>
      </c>
      <c r="DZ170" s="864">
        <v>0</v>
      </c>
      <c r="EA170" s="865">
        <v>0</v>
      </c>
      <c r="EB170" s="864">
        <v>0</v>
      </c>
      <c r="EC170" s="865">
        <v>0</v>
      </c>
      <c r="ED170" s="864">
        <v>0</v>
      </c>
      <c r="EE170" s="865">
        <v>0</v>
      </c>
      <c r="EF170" s="864">
        <v>0</v>
      </c>
      <c r="EG170" s="865">
        <v>0</v>
      </c>
      <c r="EH170" s="864">
        <v>0</v>
      </c>
      <c r="EI170" s="865">
        <v>0</v>
      </c>
      <c r="EJ170" s="864">
        <v>0</v>
      </c>
      <c r="EK170" s="865">
        <v>0</v>
      </c>
      <c r="EL170" s="864">
        <v>0</v>
      </c>
      <c r="EM170" s="865">
        <v>0</v>
      </c>
      <c r="EN170" s="864">
        <v>0</v>
      </c>
      <c r="EO170" s="865">
        <v>0</v>
      </c>
      <c r="EP170" s="864">
        <v>0</v>
      </c>
      <c r="EQ170" s="865">
        <v>0</v>
      </c>
      <c r="ER170" s="864">
        <v>0</v>
      </c>
      <c r="ES170" s="865">
        <v>0</v>
      </c>
      <c r="ET170" s="864">
        <v>0</v>
      </c>
      <c r="EU170" s="865">
        <v>0</v>
      </c>
      <c r="EV170" s="864">
        <v>0</v>
      </c>
      <c r="EW170" s="865">
        <v>0</v>
      </c>
      <c r="EX170" s="864">
        <v>0</v>
      </c>
      <c r="EY170" s="865">
        <v>0</v>
      </c>
      <c r="EZ170" s="864">
        <v>0</v>
      </c>
      <c r="FA170" s="865">
        <v>0</v>
      </c>
      <c r="FB170" s="864">
        <v>0</v>
      </c>
      <c r="FC170" s="865">
        <v>0</v>
      </c>
      <c r="FD170" s="864">
        <v>0</v>
      </c>
      <c r="FE170" s="1021">
        <v>0</v>
      </c>
      <c r="FF170" s="815"/>
      <c r="FG170" s="1012"/>
      <c r="FH170" s="815"/>
      <c r="FI170" s="1013"/>
      <c r="FK170" s="1022" t="b">
        <v>1</v>
      </c>
    </row>
    <row r="171" spans="1:167" outlineLevel="1">
      <c r="A171" s="813" t="str">
        <f t="shared" si="2"/>
        <v>161Process and Systems Upgrades Initiatives - Monitoring and Targeting Initiative</v>
      </c>
      <c r="C171" s="907">
        <v>161</v>
      </c>
      <c r="D171" s="1044" t="s">
        <v>105</v>
      </c>
      <c r="E171" s="1044">
        <v>2015</v>
      </c>
      <c r="G171" s="1028">
        <v>0</v>
      </c>
      <c r="H171" s="912">
        <v>0</v>
      </c>
      <c r="I171" s="911">
        <v>0</v>
      </c>
      <c r="J171" s="912">
        <v>0</v>
      </c>
      <c r="K171" s="911">
        <v>0</v>
      </c>
      <c r="L171" s="912">
        <v>0</v>
      </c>
      <c r="M171" s="911">
        <v>0</v>
      </c>
      <c r="N171" s="912">
        <v>0</v>
      </c>
      <c r="O171" s="911">
        <v>0</v>
      </c>
      <c r="P171" s="912">
        <v>0</v>
      </c>
      <c r="Q171" s="911">
        <v>0</v>
      </c>
      <c r="R171" s="912">
        <v>0</v>
      </c>
      <c r="S171" s="911">
        <v>0</v>
      </c>
      <c r="T171" s="912">
        <v>0</v>
      </c>
      <c r="U171" s="911">
        <v>0</v>
      </c>
      <c r="V171" s="912">
        <v>0</v>
      </c>
      <c r="W171" s="911">
        <v>0</v>
      </c>
      <c r="X171" s="912">
        <v>0</v>
      </c>
      <c r="Y171" s="911">
        <v>0</v>
      </c>
      <c r="Z171" s="912">
        <v>0</v>
      </c>
      <c r="AA171" s="911">
        <v>0</v>
      </c>
      <c r="AB171" s="912">
        <v>0</v>
      </c>
      <c r="AC171" s="911">
        <v>0</v>
      </c>
      <c r="AD171" s="912">
        <v>0</v>
      </c>
      <c r="AE171" s="911">
        <v>0</v>
      </c>
      <c r="AF171" s="912">
        <v>0</v>
      </c>
      <c r="AG171" s="911">
        <v>0</v>
      </c>
      <c r="AH171" s="912">
        <v>0</v>
      </c>
      <c r="AI171" s="911">
        <v>0</v>
      </c>
      <c r="AJ171" s="912">
        <v>0</v>
      </c>
      <c r="AK171" s="911">
        <v>0</v>
      </c>
      <c r="AL171" s="912">
        <v>0</v>
      </c>
      <c r="AM171" s="911">
        <v>0</v>
      </c>
      <c r="AN171" s="912">
        <v>0</v>
      </c>
      <c r="AO171" s="911">
        <v>0</v>
      </c>
      <c r="AP171" s="1029">
        <v>0</v>
      </c>
      <c r="AQ171" s="815"/>
      <c r="AR171" s="998"/>
      <c r="AS171" s="815"/>
      <c r="AT171" s="1028">
        <v>0</v>
      </c>
      <c r="AU171" s="912">
        <v>0</v>
      </c>
      <c r="AV171" s="911">
        <v>0</v>
      </c>
      <c r="AW171" s="912">
        <v>0</v>
      </c>
      <c r="AX171" s="911">
        <v>0</v>
      </c>
      <c r="AY171" s="912">
        <v>0</v>
      </c>
      <c r="AZ171" s="911">
        <v>0</v>
      </c>
      <c r="BA171" s="912">
        <v>0</v>
      </c>
      <c r="BB171" s="911">
        <v>0</v>
      </c>
      <c r="BC171" s="912">
        <v>0</v>
      </c>
      <c r="BD171" s="911">
        <v>0</v>
      </c>
      <c r="BE171" s="912">
        <v>0</v>
      </c>
      <c r="BF171" s="911">
        <v>0</v>
      </c>
      <c r="BG171" s="912">
        <v>0</v>
      </c>
      <c r="BH171" s="911">
        <v>0</v>
      </c>
      <c r="BI171" s="912">
        <v>0</v>
      </c>
      <c r="BJ171" s="911">
        <v>0</v>
      </c>
      <c r="BK171" s="912">
        <v>0</v>
      </c>
      <c r="BL171" s="911">
        <v>0</v>
      </c>
      <c r="BM171" s="912">
        <v>0</v>
      </c>
      <c r="BN171" s="911">
        <v>0</v>
      </c>
      <c r="BO171" s="912">
        <v>0</v>
      </c>
      <c r="BP171" s="911">
        <v>0</v>
      </c>
      <c r="BQ171" s="912">
        <v>0</v>
      </c>
      <c r="BR171" s="911">
        <v>0</v>
      </c>
      <c r="BS171" s="912">
        <v>0</v>
      </c>
      <c r="BT171" s="911">
        <v>0</v>
      </c>
      <c r="BU171" s="912">
        <v>0</v>
      </c>
      <c r="BV171" s="911">
        <v>0</v>
      </c>
      <c r="BW171" s="912">
        <v>0</v>
      </c>
      <c r="BX171" s="911">
        <v>0</v>
      </c>
      <c r="BY171" s="912">
        <v>0</v>
      </c>
      <c r="BZ171" s="911">
        <v>0</v>
      </c>
      <c r="CA171" s="912">
        <v>0</v>
      </c>
      <c r="CB171" s="911">
        <v>0</v>
      </c>
      <c r="CC171" s="1029">
        <v>0</v>
      </c>
      <c r="CD171" s="815"/>
      <c r="CE171" s="1009"/>
      <c r="CF171" s="815"/>
      <c r="CG171" s="1010"/>
      <c r="CH171" s="815"/>
      <c r="CI171" s="1028"/>
      <c r="CJ171" s="912"/>
      <c r="CK171" s="911">
        <v>0</v>
      </c>
      <c r="CL171" s="912">
        <v>0</v>
      </c>
      <c r="CM171" s="911">
        <v>0</v>
      </c>
      <c r="CN171" s="912">
        <v>0</v>
      </c>
      <c r="CO171" s="911">
        <v>0</v>
      </c>
      <c r="CP171" s="912">
        <v>0</v>
      </c>
      <c r="CQ171" s="911">
        <v>0</v>
      </c>
      <c r="CR171" s="912">
        <v>0</v>
      </c>
      <c r="CS171" s="911">
        <v>0</v>
      </c>
      <c r="CT171" s="912">
        <v>0</v>
      </c>
      <c r="CU171" s="911">
        <v>0</v>
      </c>
      <c r="CV171" s="912">
        <v>0</v>
      </c>
      <c r="CW171" s="911">
        <v>0</v>
      </c>
      <c r="CX171" s="912">
        <v>0</v>
      </c>
      <c r="CY171" s="911">
        <v>0</v>
      </c>
      <c r="CZ171" s="912">
        <v>0</v>
      </c>
      <c r="DA171" s="911">
        <v>0</v>
      </c>
      <c r="DB171" s="912">
        <v>0</v>
      </c>
      <c r="DC171" s="911">
        <v>0</v>
      </c>
      <c r="DD171" s="912">
        <v>0</v>
      </c>
      <c r="DE171" s="911">
        <v>0</v>
      </c>
      <c r="DF171" s="912">
        <v>0</v>
      </c>
      <c r="DG171" s="911">
        <v>0</v>
      </c>
      <c r="DH171" s="912">
        <v>0</v>
      </c>
      <c r="DI171" s="911">
        <v>0</v>
      </c>
      <c r="DJ171" s="912">
        <v>0</v>
      </c>
      <c r="DK171" s="911">
        <v>0</v>
      </c>
      <c r="DL171" s="912">
        <v>0</v>
      </c>
      <c r="DM171" s="911">
        <v>0</v>
      </c>
      <c r="DN171" s="912">
        <v>0</v>
      </c>
      <c r="DO171" s="911">
        <v>0</v>
      </c>
      <c r="DP171" s="912">
        <v>0</v>
      </c>
      <c r="DQ171" s="911">
        <v>0</v>
      </c>
      <c r="DR171" s="1029">
        <v>0</v>
      </c>
      <c r="DS171" s="815"/>
      <c r="DT171" s="1011"/>
      <c r="DU171" s="815"/>
      <c r="DV171" s="1028"/>
      <c r="DW171" s="912"/>
      <c r="DX171" s="911">
        <v>0</v>
      </c>
      <c r="DY171" s="912">
        <v>0</v>
      </c>
      <c r="DZ171" s="911">
        <v>0</v>
      </c>
      <c r="EA171" s="912">
        <v>0</v>
      </c>
      <c r="EB171" s="911">
        <v>0</v>
      </c>
      <c r="EC171" s="912">
        <v>0</v>
      </c>
      <c r="ED171" s="911">
        <v>0</v>
      </c>
      <c r="EE171" s="912">
        <v>0</v>
      </c>
      <c r="EF171" s="911">
        <v>0</v>
      </c>
      <c r="EG171" s="912">
        <v>0</v>
      </c>
      <c r="EH171" s="911">
        <v>0</v>
      </c>
      <c r="EI171" s="912">
        <v>0</v>
      </c>
      <c r="EJ171" s="911">
        <v>0</v>
      </c>
      <c r="EK171" s="912">
        <v>0</v>
      </c>
      <c r="EL171" s="911">
        <v>0</v>
      </c>
      <c r="EM171" s="912">
        <v>0</v>
      </c>
      <c r="EN171" s="911">
        <v>0</v>
      </c>
      <c r="EO171" s="912">
        <v>0</v>
      </c>
      <c r="EP171" s="911">
        <v>0</v>
      </c>
      <c r="EQ171" s="912">
        <v>0</v>
      </c>
      <c r="ER171" s="911">
        <v>0</v>
      </c>
      <c r="ES171" s="912">
        <v>0</v>
      </c>
      <c r="ET171" s="911">
        <v>0</v>
      </c>
      <c r="EU171" s="912">
        <v>0</v>
      </c>
      <c r="EV171" s="911">
        <v>0</v>
      </c>
      <c r="EW171" s="912">
        <v>0</v>
      </c>
      <c r="EX171" s="911">
        <v>0</v>
      </c>
      <c r="EY171" s="912">
        <v>0</v>
      </c>
      <c r="EZ171" s="911">
        <v>0</v>
      </c>
      <c r="FA171" s="912">
        <v>0</v>
      </c>
      <c r="FB171" s="911">
        <v>0</v>
      </c>
      <c r="FC171" s="912">
        <v>0</v>
      </c>
      <c r="FD171" s="911">
        <v>0</v>
      </c>
      <c r="FE171" s="1029">
        <v>0</v>
      </c>
      <c r="FF171" s="815"/>
      <c r="FG171" s="1012"/>
      <c r="FH171" s="815"/>
      <c r="FI171" s="1013"/>
      <c r="FK171" s="1030" t="b">
        <v>1</v>
      </c>
    </row>
    <row r="172" spans="1:167" outlineLevel="1">
      <c r="A172" s="813" t="str">
        <f t="shared" si="2"/>
        <v>162Low Income Initiative</v>
      </c>
      <c r="C172" s="1045">
        <v>162</v>
      </c>
      <c r="D172" s="1046" t="s">
        <v>108</v>
      </c>
      <c r="E172" s="1046">
        <v>2015</v>
      </c>
      <c r="G172" s="1047">
        <v>0</v>
      </c>
      <c r="H172" s="1048">
        <v>0</v>
      </c>
      <c r="I172" s="1049">
        <v>0</v>
      </c>
      <c r="J172" s="1048">
        <v>0</v>
      </c>
      <c r="K172" s="1049">
        <v>0</v>
      </c>
      <c r="L172" s="1048">
        <v>0</v>
      </c>
      <c r="M172" s="1049">
        <v>0</v>
      </c>
      <c r="N172" s="1048">
        <v>0</v>
      </c>
      <c r="O172" s="1049">
        <v>0</v>
      </c>
      <c r="P172" s="1048">
        <v>0</v>
      </c>
      <c r="Q172" s="1049">
        <v>0</v>
      </c>
      <c r="R172" s="1048">
        <v>0</v>
      </c>
      <c r="S172" s="1049">
        <v>0</v>
      </c>
      <c r="T172" s="1048">
        <v>0</v>
      </c>
      <c r="U172" s="1049">
        <v>0</v>
      </c>
      <c r="V172" s="1048">
        <v>0</v>
      </c>
      <c r="W172" s="1049">
        <v>0</v>
      </c>
      <c r="X172" s="1048">
        <v>0</v>
      </c>
      <c r="Y172" s="1049">
        <v>0</v>
      </c>
      <c r="Z172" s="1048">
        <v>0</v>
      </c>
      <c r="AA172" s="1049">
        <v>0</v>
      </c>
      <c r="AB172" s="1048">
        <v>0</v>
      </c>
      <c r="AC172" s="1049">
        <v>0</v>
      </c>
      <c r="AD172" s="1048">
        <v>0</v>
      </c>
      <c r="AE172" s="1049">
        <v>0</v>
      </c>
      <c r="AF172" s="1048">
        <v>0</v>
      </c>
      <c r="AG172" s="1049">
        <v>0</v>
      </c>
      <c r="AH172" s="1048">
        <v>0</v>
      </c>
      <c r="AI172" s="1049">
        <v>0</v>
      </c>
      <c r="AJ172" s="1048">
        <v>0</v>
      </c>
      <c r="AK172" s="1049">
        <v>0</v>
      </c>
      <c r="AL172" s="1048">
        <v>0</v>
      </c>
      <c r="AM172" s="1049">
        <v>0</v>
      </c>
      <c r="AN172" s="1048">
        <v>0</v>
      </c>
      <c r="AO172" s="1049">
        <v>0</v>
      </c>
      <c r="AP172" s="1050">
        <v>0</v>
      </c>
      <c r="AQ172" s="815"/>
      <c r="AR172" s="998"/>
      <c r="AS172" s="815"/>
      <c r="AT172" s="1047">
        <v>0</v>
      </c>
      <c r="AU172" s="1048">
        <v>0</v>
      </c>
      <c r="AV172" s="1049">
        <v>0</v>
      </c>
      <c r="AW172" s="1048">
        <v>0</v>
      </c>
      <c r="AX172" s="1049">
        <v>0</v>
      </c>
      <c r="AY172" s="1048">
        <v>0</v>
      </c>
      <c r="AZ172" s="1049">
        <v>0</v>
      </c>
      <c r="BA172" s="1048">
        <v>0</v>
      </c>
      <c r="BB172" s="1049">
        <v>0</v>
      </c>
      <c r="BC172" s="1048">
        <v>0</v>
      </c>
      <c r="BD172" s="1049">
        <v>0</v>
      </c>
      <c r="BE172" s="1048">
        <v>0</v>
      </c>
      <c r="BF172" s="1049">
        <v>0</v>
      </c>
      <c r="BG172" s="1048">
        <v>0</v>
      </c>
      <c r="BH172" s="1049">
        <v>0</v>
      </c>
      <c r="BI172" s="1048">
        <v>0</v>
      </c>
      <c r="BJ172" s="1049">
        <v>0</v>
      </c>
      <c r="BK172" s="1048">
        <v>0</v>
      </c>
      <c r="BL172" s="1049">
        <v>0</v>
      </c>
      <c r="BM172" s="1048">
        <v>0</v>
      </c>
      <c r="BN172" s="1049">
        <v>0</v>
      </c>
      <c r="BO172" s="1048">
        <v>0</v>
      </c>
      <c r="BP172" s="1049">
        <v>0</v>
      </c>
      <c r="BQ172" s="1048">
        <v>0</v>
      </c>
      <c r="BR172" s="1049">
        <v>0</v>
      </c>
      <c r="BS172" s="1048">
        <v>0</v>
      </c>
      <c r="BT172" s="1049">
        <v>0</v>
      </c>
      <c r="BU172" s="1048">
        <v>0</v>
      </c>
      <c r="BV172" s="1049">
        <v>0</v>
      </c>
      <c r="BW172" s="1048">
        <v>0</v>
      </c>
      <c r="BX172" s="1049">
        <v>0</v>
      </c>
      <c r="BY172" s="1048">
        <v>0</v>
      </c>
      <c r="BZ172" s="1049">
        <v>0</v>
      </c>
      <c r="CA172" s="1048">
        <v>0</v>
      </c>
      <c r="CB172" s="1049">
        <v>0</v>
      </c>
      <c r="CC172" s="1050">
        <v>0</v>
      </c>
      <c r="CD172" s="815"/>
      <c r="CE172" s="1009"/>
      <c r="CF172" s="815"/>
      <c r="CG172" s="1010"/>
      <c r="CH172" s="815"/>
      <c r="CI172" s="1047"/>
      <c r="CJ172" s="1048"/>
      <c r="CK172" s="1049">
        <v>0</v>
      </c>
      <c r="CL172" s="1048">
        <v>0</v>
      </c>
      <c r="CM172" s="1049">
        <v>0</v>
      </c>
      <c r="CN172" s="1048">
        <v>0</v>
      </c>
      <c r="CO172" s="1049">
        <v>0</v>
      </c>
      <c r="CP172" s="1048">
        <v>0</v>
      </c>
      <c r="CQ172" s="1049">
        <v>0</v>
      </c>
      <c r="CR172" s="1048">
        <v>0</v>
      </c>
      <c r="CS172" s="1049">
        <v>0</v>
      </c>
      <c r="CT172" s="1048">
        <v>0</v>
      </c>
      <c r="CU172" s="1049">
        <v>0</v>
      </c>
      <c r="CV172" s="1048">
        <v>0</v>
      </c>
      <c r="CW172" s="1049">
        <v>0</v>
      </c>
      <c r="CX172" s="1048">
        <v>0</v>
      </c>
      <c r="CY172" s="1049">
        <v>0</v>
      </c>
      <c r="CZ172" s="1048">
        <v>0</v>
      </c>
      <c r="DA172" s="1049">
        <v>0</v>
      </c>
      <c r="DB172" s="1048">
        <v>0</v>
      </c>
      <c r="DC172" s="1049">
        <v>0</v>
      </c>
      <c r="DD172" s="1048">
        <v>0</v>
      </c>
      <c r="DE172" s="1049">
        <v>0</v>
      </c>
      <c r="DF172" s="1048">
        <v>0</v>
      </c>
      <c r="DG172" s="1049">
        <v>0</v>
      </c>
      <c r="DH172" s="1048">
        <v>0</v>
      </c>
      <c r="DI172" s="1049">
        <v>0</v>
      </c>
      <c r="DJ172" s="1048">
        <v>0</v>
      </c>
      <c r="DK172" s="1049">
        <v>0</v>
      </c>
      <c r="DL172" s="1048">
        <v>0</v>
      </c>
      <c r="DM172" s="1049">
        <v>0</v>
      </c>
      <c r="DN172" s="1048">
        <v>0</v>
      </c>
      <c r="DO172" s="1049">
        <v>0</v>
      </c>
      <c r="DP172" s="1048">
        <v>0</v>
      </c>
      <c r="DQ172" s="1049">
        <v>0</v>
      </c>
      <c r="DR172" s="1050">
        <v>0</v>
      </c>
      <c r="DS172" s="815"/>
      <c r="DT172" s="1011"/>
      <c r="DU172" s="815"/>
      <c r="DV172" s="1047"/>
      <c r="DW172" s="1048"/>
      <c r="DX172" s="1049">
        <v>0</v>
      </c>
      <c r="DY172" s="1048">
        <v>0</v>
      </c>
      <c r="DZ172" s="1049">
        <v>0</v>
      </c>
      <c r="EA172" s="1048">
        <v>0</v>
      </c>
      <c r="EB172" s="1049">
        <v>0</v>
      </c>
      <c r="EC172" s="1048">
        <v>0</v>
      </c>
      <c r="ED172" s="1049">
        <v>0</v>
      </c>
      <c r="EE172" s="1048">
        <v>0</v>
      </c>
      <c r="EF172" s="1049">
        <v>0</v>
      </c>
      <c r="EG172" s="1048">
        <v>0</v>
      </c>
      <c r="EH172" s="1049">
        <v>0</v>
      </c>
      <c r="EI172" s="1048">
        <v>0</v>
      </c>
      <c r="EJ172" s="1049">
        <v>0</v>
      </c>
      <c r="EK172" s="1048">
        <v>0</v>
      </c>
      <c r="EL172" s="1049">
        <v>0</v>
      </c>
      <c r="EM172" s="1048">
        <v>0</v>
      </c>
      <c r="EN172" s="1049">
        <v>0</v>
      </c>
      <c r="EO172" s="1048">
        <v>0</v>
      </c>
      <c r="EP172" s="1049">
        <v>0</v>
      </c>
      <c r="EQ172" s="1048">
        <v>0</v>
      </c>
      <c r="ER172" s="1049">
        <v>0</v>
      </c>
      <c r="ES172" s="1048">
        <v>0</v>
      </c>
      <c r="ET172" s="1049">
        <v>0</v>
      </c>
      <c r="EU172" s="1048">
        <v>0</v>
      </c>
      <c r="EV172" s="1049">
        <v>0</v>
      </c>
      <c r="EW172" s="1048">
        <v>0</v>
      </c>
      <c r="EX172" s="1049">
        <v>0</v>
      </c>
      <c r="EY172" s="1048">
        <v>0</v>
      </c>
      <c r="EZ172" s="1049">
        <v>0</v>
      </c>
      <c r="FA172" s="1048">
        <v>0</v>
      </c>
      <c r="FB172" s="1049">
        <v>0</v>
      </c>
      <c r="FC172" s="1048">
        <v>0</v>
      </c>
      <c r="FD172" s="1049">
        <v>0</v>
      </c>
      <c r="FE172" s="1050">
        <v>0</v>
      </c>
      <c r="FF172" s="815"/>
      <c r="FG172" s="1012"/>
      <c r="FH172" s="815"/>
      <c r="FI172" s="1013"/>
      <c r="FK172" s="1051" t="b">
        <v>1</v>
      </c>
    </row>
    <row r="173" spans="1:167" outlineLevel="1">
      <c r="A173" s="813" t="str">
        <f t="shared" si="2"/>
        <v>163Aboriginal Conservation Program</v>
      </c>
      <c r="C173" s="835">
        <v>163</v>
      </c>
      <c r="D173" s="1015" t="s">
        <v>492</v>
      </c>
      <c r="E173" s="1015">
        <v>2015</v>
      </c>
      <c r="G173" s="1016">
        <v>0</v>
      </c>
      <c r="H173" s="877">
        <v>0</v>
      </c>
      <c r="I173" s="876">
        <v>0</v>
      </c>
      <c r="J173" s="877">
        <v>0</v>
      </c>
      <c r="K173" s="876">
        <v>0</v>
      </c>
      <c r="L173" s="877">
        <v>0</v>
      </c>
      <c r="M173" s="876">
        <v>0</v>
      </c>
      <c r="N173" s="877">
        <v>0</v>
      </c>
      <c r="O173" s="876">
        <v>0</v>
      </c>
      <c r="P173" s="877">
        <v>0</v>
      </c>
      <c r="Q173" s="876">
        <v>0</v>
      </c>
      <c r="R173" s="877">
        <v>0</v>
      </c>
      <c r="S173" s="876">
        <v>0</v>
      </c>
      <c r="T173" s="877">
        <v>0</v>
      </c>
      <c r="U173" s="876">
        <v>0</v>
      </c>
      <c r="V173" s="877">
        <v>0</v>
      </c>
      <c r="W173" s="876">
        <v>0</v>
      </c>
      <c r="X173" s="877">
        <v>0</v>
      </c>
      <c r="Y173" s="876">
        <v>0</v>
      </c>
      <c r="Z173" s="877">
        <v>0</v>
      </c>
      <c r="AA173" s="876">
        <v>0</v>
      </c>
      <c r="AB173" s="877">
        <v>0</v>
      </c>
      <c r="AC173" s="876">
        <v>0</v>
      </c>
      <c r="AD173" s="877">
        <v>0</v>
      </c>
      <c r="AE173" s="876">
        <v>0</v>
      </c>
      <c r="AF173" s="877">
        <v>0</v>
      </c>
      <c r="AG173" s="876">
        <v>0</v>
      </c>
      <c r="AH173" s="877">
        <v>0</v>
      </c>
      <c r="AI173" s="876">
        <v>0</v>
      </c>
      <c r="AJ173" s="877">
        <v>0</v>
      </c>
      <c r="AK173" s="876">
        <v>0</v>
      </c>
      <c r="AL173" s="877">
        <v>0</v>
      </c>
      <c r="AM173" s="876">
        <v>0</v>
      </c>
      <c r="AN173" s="877">
        <v>0</v>
      </c>
      <c r="AO173" s="876">
        <v>0</v>
      </c>
      <c r="AP173" s="1017">
        <v>0</v>
      </c>
      <c r="AQ173" s="815"/>
      <c r="AR173" s="998"/>
      <c r="AS173" s="815"/>
      <c r="AT173" s="1016">
        <v>0</v>
      </c>
      <c r="AU173" s="877">
        <v>0</v>
      </c>
      <c r="AV173" s="876">
        <v>0</v>
      </c>
      <c r="AW173" s="877">
        <v>0</v>
      </c>
      <c r="AX173" s="876">
        <v>0</v>
      </c>
      <c r="AY173" s="877">
        <v>0</v>
      </c>
      <c r="AZ173" s="876">
        <v>0</v>
      </c>
      <c r="BA173" s="877">
        <v>0</v>
      </c>
      <c r="BB173" s="876">
        <v>0</v>
      </c>
      <c r="BC173" s="877">
        <v>0</v>
      </c>
      <c r="BD173" s="876">
        <v>0</v>
      </c>
      <c r="BE173" s="877">
        <v>0</v>
      </c>
      <c r="BF173" s="876">
        <v>0</v>
      </c>
      <c r="BG173" s="877">
        <v>0</v>
      </c>
      <c r="BH173" s="876">
        <v>0</v>
      </c>
      <c r="BI173" s="877">
        <v>0</v>
      </c>
      <c r="BJ173" s="876">
        <v>0</v>
      </c>
      <c r="BK173" s="877">
        <v>0</v>
      </c>
      <c r="BL173" s="876">
        <v>0</v>
      </c>
      <c r="BM173" s="877">
        <v>0</v>
      </c>
      <c r="BN173" s="876">
        <v>0</v>
      </c>
      <c r="BO173" s="877">
        <v>0</v>
      </c>
      <c r="BP173" s="876">
        <v>0</v>
      </c>
      <c r="BQ173" s="877">
        <v>0</v>
      </c>
      <c r="BR173" s="876">
        <v>0</v>
      </c>
      <c r="BS173" s="877">
        <v>0</v>
      </c>
      <c r="BT173" s="876">
        <v>0</v>
      </c>
      <c r="BU173" s="877">
        <v>0</v>
      </c>
      <c r="BV173" s="876">
        <v>0</v>
      </c>
      <c r="BW173" s="877">
        <v>0</v>
      </c>
      <c r="BX173" s="876">
        <v>0</v>
      </c>
      <c r="BY173" s="877">
        <v>0</v>
      </c>
      <c r="BZ173" s="876">
        <v>0</v>
      </c>
      <c r="CA173" s="877">
        <v>0</v>
      </c>
      <c r="CB173" s="876">
        <v>0</v>
      </c>
      <c r="CC173" s="1017">
        <v>0</v>
      </c>
      <c r="CD173" s="815"/>
      <c r="CE173" s="1009"/>
      <c r="CF173" s="815"/>
      <c r="CG173" s="1010"/>
      <c r="CH173" s="815"/>
      <c r="CI173" s="1016"/>
      <c r="CJ173" s="877"/>
      <c r="CK173" s="876">
        <v>0</v>
      </c>
      <c r="CL173" s="877">
        <v>0</v>
      </c>
      <c r="CM173" s="876">
        <v>0</v>
      </c>
      <c r="CN173" s="877">
        <v>0</v>
      </c>
      <c r="CO173" s="876">
        <v>0</v>
      </c>
      <c r="CP173" s="877">
        <v>0</v>
      </c>
      <c r="CQ173" s="876">
        <v>0</v>
      </c>
      <c r="CR173" s="877">
        <v>0</v>
      </c>
      <c r="CS173" s="876">
        <v>0</v>
      </c>
      <c r="CT173" s="877">
        <v>0</v>
      </c>
      <c r="CU173" s="876">
        <v>0</v>
      </c>
      <c r="CV173" s="877">
        <v>0</v>
      </c>
      <c r="CW173" s="876">
        <v>0</v>
      </c>
      <c r="CX173" s="877">
        <v>0</v>
      </c>
      <c r="CY173" s="876">
        <v>0</v>
      </c>
      <c r="CZ173" s="877">
        <v>0</v>
      </c>
      <c r="DA173" s="876">
        <v>0</v>
      </c>
      <c r="DB173" s="877">
        <v>0</v>
      </c>
      <c r="DC173" s="876">
        <v>0</v>
      </c>
      <c r="DD173" s="877">
        <v>0</v>
      </c>
      <c r="DE173" s="876">
        <v>0</v>
      </c>
      <c r="DF173" s="877">
        <v>0</v>
      </c>
      <c r="DG173" s="876">
        <v>0</v>
      </c>
      <c r="DH173" s="877">
        <v>0</v>
      </c>
      <c r="DI173" s="876">
        <v>0</v>
      </c>
      <c r="DJ173" s="877">
        <v>0</v>
      </c>
      <c r="DK173" s="876">
        <v>0</v>
      </c>
      <c r="DL173" s="877">
        <v>0</v>
      </c>
      <c r="DM173" s="876">
        <v>0</v>
      </c>
      <c r="DN173" s="877">
        <v>0</v>
      </c>
      <c r="DO173" s="876">
        <v>0</v>
      </c>
      <c r="DP173" s="877">
        <v>0</v>
      </c>
      <c r="DQ173" s="876">
        <v>0</v>
      </c>
      <c r="DR173" s="1017">
        <v>0</v>
      </c>
      <c r="DS173" s="815"/>
      <c r="DT173" s="1011"/>
      <c r="DU173" s="815"/>
      <c r="DV173" s="1016"/>
      <c r="DW173" s="877"/>
      <c r="DX173" s="876">
        <v>0</v>
      </c>
      <c r="DY173" s="877">
        <v>0</v>
      </c>
      <c r="DZ173" s="876">
        <v>0</v>
      </c>
      <c r="EA173" s="877">
        <v>0</v>
      </c>
      <c r="EB173" s="876">
        <v>0</v>
      </c>
      <c r="EC173" s="877">
        <v>0</v>
      </c>
      <c r="ED173" s="876">
        <v>0</v>
      </c>
      <c r="EE173" s="877">
        <v>0</v>
      </c>
      <c r="EF173" s="876">
        <v>0</v>
      </c>
      <c r="EG173" s="877">
        <v>0</v>
      </c>
      <c r="EH173" s="876">
        <v>0</v>
      </c>
      <c r="EI173" s="877">
        <v>0</v>
      </c>
      <c r="EJ173" s="876">
        <v>0</v>
      </c>
      <c r="EK173" s="877">
        <v>0</v>
      </c>
      <c r="EL173" s="876">
        <v>0</v>
      </c>
      <c r="EM173" s="877">
        <v>0</v>
      </c>
      <c r="EN173" s="876">
        <v>0</v>
      </c>
      <c r="EO173" s="877">
        <v>0</v>
      </c>
      <c r="EP173" s="876">
        <v>0</v>
      </c>
      <c r="EQ173" s="877">
        <v>0</v>
      </c>
      <c r="ER173" s="876">
        <v>0</v>
      </c>
      <c r="ES173" s="877">
        <v>0</v>
      </c>
      <c r="ET173" s="876">
        <v>0</v>
      </c>
      <c r="EU173" s="877">
        <v>0</v>
      </c>
      <c r="EV173" s="876">
        <v>0</v>
      </c>
      <c r="EW173" s="877">
        <v>0</v>
      </c>
      <c r="EX173" s="876">
        <v>0</v>
      </c>
      <c r="EY173" s="877">
        <v>0</v>
      </c>
      <c r="EZ173" s="876">
        <v>0</v>
      </c>
      <c r="FA173" s="877">
        <v>0</v>
      </c>
      <c r="FB173" s="876">
        <v>0</v>
      </c>
      <c r="FC173" s="877">
        <v>0</v>
      </c>
      <c r="FD173" s="876">
        <v>0</v>
      </c>
      <c r="FE173" s="1017">
        <v>0</v>
      </c>
      <c r="FF173" s="815"/>
      <c r="FG173" s="1012"/>
      <c r="FH173" s="815"/>
      <c r="FI173" s="1013"/>
      <c r="FK173" s="1018" t="b">
        <v>1</v>
      </c>
    </row>
    <row r="174" spans="1:167" outlineLevel="1">
      <c r="A174" s="813" t="str">
        <f t="shared" si="2"/>
        <v>164Program Enabled Savings</v>
      </c>
      <c r="C174" s="879">
        <v>164</v>
      </c>
      <c r="D174" s="1042" t="s">
        <v>488</v>
      </c>
      <c r="E174" s="1042">
        <v>2015</v>
      </c>
      <c r="G174" s="1038">
        <v>0</v>
      </c>
      <c r="H174" s="884">
        <v>0</v>
      </c>
      <c r="I174" s="883">
        <v>0</v>
      </c>
      <c r="J174" s="884">
        <v>0</v>
      </c>
      <c r="K174" s="883">
        <v>0</v>
      </c>
      <c r="L174" s="884">
        <v>0</v>
      </c>
      <c r="M174" s="883">
        <v>0</v>
      </c>
      <c r="N174" s="884">
        <v>0</v>
      </c>
      <c r="O174" s="883">
        <v>0</v>
      </c>
      <c r="P174" s="884">
        <v>0</v>
      </c>
      <c r="Q174" s="883">
        <v>0</v>
      </c>
      <c r="R174" s="884">
        <v>0</v>
      </c>
      <c r="S174" s="883">
        <v>0</v>
      </c>
      <c r="T174" s="884">
        <v>0</v>
      </c>
      <c r="U174" s="883">
        <v>0</v>
      </c>
      <c r="V174" s="884">
        <v>0</v>
      </c>
      <c r="W174" s="883">
        <v>0</v>
      </c>
      <c r="X174" s="884">
        <v>0</v>
      </c>
      <c r="Y174" s="883">
        <v>0</v>
      </c>
      <c r="Z174" s="884">
        <v>0</v>
      </c>
      <c r="AA174" s="883">
        <v>0</v>
      </c>
      <c r="AB174" s="884">
        <v>0</v>
      </c>
      <c r="AC174" s="883">
        <v>0</v>
      </c>
      <c r="AD174" s="884">
        <v>0</v>
      </c>
      <c r="AE174" s="883">
        <v>0</v>
      </c>
      <c r="AF174" s="884">
        <v>0</v>
      </c>
      <c r="AG174" s="883">
        <v>0</v>
      </c>
      <c r="AH174" s="884">
        <v>0</v>
      </c>
      <c r="AI174" s="883">
        <v>0</v>
      </c>
      <c r="AJ174" s="884">
        <v>0</v>
      </c>
      <c r="AK174" s="883">
        <v>0</v>
      </c>
      <c r="AL174" s="884">
        <v>0</v>
      </c>
      <c r="AM174" s="883">
        <v>0</v>
      </c>
      <c r="AN174" s="884">
        <v>0</v>
      </c>
      <c r="AO174" s="883">
        <v>0</v>
      </c>
      <c r="AP174" s="1039">
        <v>0</v>
      </c>
      <c r="AQ174" s="815"/>
      <c r="AR174" s="998"/>
      <c r="AS174" s="815"/>
      <c r="AT174" s="1038">
        <v>0</v>
      </c>
      <c r="AU174" s="884">
        <v>0</v>
      </c>
      <c r="AV174" s="883">
        <v>0</v>
      </c>
      <c r="AW174" s="884">
        <v>0</v>
      </c>
      <c r="AX174" s="883">
        <v>0</v>
      </c>
      <c r="AY174" s="884">
        <v>0</v>
      </c>
      <c r="AZ174" s="883">
        <v>0</v>
      </c>
      <c r="BA174" s="884">
        <v>0</v>
      </c>
      <c r="BB174" s="883">
        <v>0</v>
      </c>
      <c r="BC174" s="884">
        <v>0</v>
      </c>
      <c r="BD174" s="883">
        <v>0</v>
      </c>
      <c r="BE174" s="884">
        <v>0</v>
      </c>
      <c r="BF174" s="883">
        <v>0</v>
      </c>
      <c r="BG174" s="884">
        <v>0</v>
      </c>
      <c r="BH174" s="883">
        <v>0</v>
      </c>
      <c r="BI174" s="884">
        <v>0</v>
      </c>
      <c r="BJ174" s="883">
        <v>0</v>
      </c>
      <c r="BK174" s="884">
        <v>0</v>
      </c>
      <c r="BL174" s="883">
        <v>0</v>
      </c>
      <c r="BM174" s="884">
        <v>0</v>
      </c>
      <c r="BN174" s="883">
        <v>0</v>
      </c>
      <c r="BO174" s="884">
        <v>0</v>
      </c>
      <c r="BP174" s="883">
        <v>0</v>
      </c>
      <c r="BQ174" s="884">
        <v>0</v>
      </c>
      <c r="BR174" s="883">
        <v>0</v>
      </c>
      <c r="BS174" s="884">
        <v>0</v>
      </c>
      <c r="BT174" s="883">
        <v>0</v>
      </c>
      <c r="BU174" s="884">
        <v>0</v>
      </c>
      <c r="BV174" s="883">
        <v>0</v>
      </c>
      <c r="BW174" s="884">
        <v>0</v>
      </c>
      <c r="BX174" s="883">
        <v>0</v>
      </c>
      <c r="BY174" s="884">
        <v>0</v>
      </c>
      <c r="BZ174" s="883">
        <v>0</v>
      </c>
      <c r="CA174" s="884">
        <v>0</v>
      </c>
      <c r="CB174" s="883">
        <v>0</v>
      </c>
      <c r="CC174" s="1039">
        <v>0</v>
      </c>
      <c r="CD174" s="815"/>
      <c r="CE174" s="1009"/>
      <c r="CF174" s="815"/>
      <c r="CG174" s="1010"/>
      <c r="CH174" s="815"/>
      <c r="CI174" s="1038"/>
      <c r="CJ174" s="884"/>
      <c r="CK174" s="883">
        <v>0</v>
      </c>
      <c r="CL174" s="884">
        <v>0</v>
      </c>
      <c r="CM174" s="883">
        <v>0</v>
      </c>
      <c r="CN174" s="884">
        <v>0</v>
      </c>
      <c r="CO174" s="883">
        <v>0</v>
      </c>
      <c r="CP174" s="884">
        <v>0</v>
      </c>
      <c r="CQ174" s="883">
        <v>0</v>
      </c>
      <c r="CR174" s="884">
        <v>0</v>
      </c>
      <c r="CS174" s="883">
        <v>0</v>
      </c>
      <c r="CT174" s="884">
        <v>0</v>
      </c>
      <c r="CU174" s="883">
        <v>0</v>
      </c>
      <c r="CV174" s="884">
        <v>0</v>
      </c>
      <c r="CW174" s="883">
        <v>0</v>
      </c>
      <c r="CX174" s="884">
        <v>0</v>
      </c>
      <c r="CY174" s="883">
        <v>0</v>
      </c>
      <c r="CZ174" s="884">
        <v>0</v>
      </c>
      <c r="DA174" s="883">
        <v>0</v>
      </c>
      <c r="DB174" s="884">
        <v>0</v>
      </c>
      <c r="DC174" s="883">
        <v>0</v>
      </c>
      <c r="DD174" s="884">
        <v>0</v>
      </c>
      <c r="DE174" s="883">
        <v>0</v>
      </c>
      <c r="DF174" s="884">
        <v>0</v>
      </c>
      <c r="DG174" s="883">
        <v>0</v>
      </c>
      <c r="DH174" s="884">
        <v>0</v>
      </c>
      <c r="DI174" s="883">
        <v>0</v>
      </c>
      <c r="DJ174" s="884">
        <v>0</v>
      </c>
      <c r="DK174" s="883">
        <v>0</v>
      </c>
      <c r="DL174" s="884">
        <v>0</v>
      </c>
      <c r="DM174" s="883">
        <v>0</v>
      </c>
      <c r="DN174" s="884">
        <v>0</v>
      </c>
      <c r="DO174" s="883">
        <v>0</v>
      </c>
      <c r="DP174" s="884">
        <v>0</v>
      </c>
      <c r="DQ174" s="883">
        <v>0</v>
      </c>
      <c r="DR174" s="1039">
        <v>0</v>
      </c>
      <c r="DS174" s="815"/>
      <c r="DT174" s="1011"/>
      <c r="DU174" s="815"/>
      <c r="DV174" s="1038"/>
      <c r="DW174" s="884"/>
      <c r="DX174" s="883">
        <v>0</v>
      </c>
      <c r="DY174" s="884">
        <v>0</v>
      </c>
      <c r="DZ174" s="883">
        <v>0</v>
      </c>
      <c r="EA174" s="884">
        <v>0</v>
      </c>
      <c r="EB174" s="883">
        <v>0</v>
      </c>
      <c r="EC174" s="884">
        <v>0</v>
      </c>
      <c r="ED174" s="883">
        <v>0</v>
      </c>
      <c r="EE174" s="884">
        <v>0</v>
      </c>
      <c r="EF174" s="883">
        <v>0</v>
      </c>
      <c r="EG174" s="884">
        <v>0</v>
      </c>
      <c r="EH174" s="883">
        <v>0</v>
      </c>
      <c r="EI174" s="884">
        <v>0</v>
      </c>
      <c r="EJ174" s="883">
        <v>0</v>
      </c>
      <c r="EK174" s="884">
        <v>0</v>
      </c>
      <c r="EL174" s="883">
        <v>0</v>
      </c>
      <c r="EM174" s="884">
        <v>0</v>
      </c>
      <c r="EN174" s="883">
        <v>0</v>
      </c>
      <c r="EO174" s="884">
        <v>0</v>
      </c>
      <c r="EP174" s="883">
        <v>0</v>
      </c>
      <c r="EQ174" s="884">
        <v>0</v>
      </c>
      <c r="ER174" s="883">
        <v>0</v>
      </c>
      <c r="ES174" s="884">
        <v>0</v>
      </c>
      <c r="ET174" s="883">
        <v>0</v>
      </c>
      <c r="EU174" s="884">
        <v>0</v>
      </c>
      <c r="EV174" s="883">
        <v>0</v>
      </c>
      <c r="EW174" s="884">
        <v>0</v>
      </c>
      <c r="EX174" s="883">
        <v>0</v>
      </c>
      <c r="EY174" s="884">
        <v>0</v>
      </c>
      <c r="EZ174" s="883">
        <v>0</v>
      </c>
      <c r="FA174" s="884">
        <v>0</v>
      </c>
      <c r="FB174" s="883">
        <v>0</v>
      </c>
      <c r="FC174" s="884">
        <v>0</v>
      </c>
      <c r="FD174" s="883">
        <v>0</v>
      </c>
      <c r="FE174" s="1039">
        <v>0</v>
      </c>
      <c r="FF174" s="815"/>
      <c r="FG174" s="1012"/>
      <c r="FH174" s="815"/>
      <c r="FI174" s="1013"/>
      <c r="FK174" s="1040" t="b">
        <v>1</v>
      </c>
    </row>
    <row r="175" spans="1:167">
      <c r="A175" s="813" t="str">
        <f t="shared" si="2"/>
        <v>Subtotal:  2016 Verified 2015 Results Adjustments</v>
      </c>
      <c r="B175" s="813" t="s">
        <v>1258</v>
      </c>
      <c r="C175" s="829" t="s">
        <v>1261</v>
      </c>
      <c r="D175" s="831"/>
      <c r="E175" s="831"/>
      <c r="G175" s="1054">
        <v>496817</v>
      </c>
      <c r="H175" s="1054">
        <v>496287</v>
      </c>
      <c r="I175" s="1054">
        <v>496287</v>
      </c>
      <c r="J175" s="1054">
        <v>496287</v>
      </c>
      <c r="K175" s="1054">
        <v>994095</v>
      </c>
      <c r="L175" s="1054">
        <v>994095</v>
      </c>
      <c r="M175" s="1054">
        <v>983184</v>
      </c>
      <c r="N175" s="1054">
        <v>983160</v>
      </c>
      <c r="O175" s="1054">
        <v>983160</v>
      </c>
      <c r="P175" s="1054">
        <v>945203</v>
      </c>
      <c r="Q175" s="1054">
        <v>871840</v>
      </c>
      <c r="R175" s="1054">
        <v>871784</v>
      </c>
      <c r="S175" s="1054">
        <v>673994</v>
      </c>
      <c r="T175" s="1054">
        <v>514431</v>
      </c>
      <c r="U175" s="1054">
        <v>142517</v>
      </c>
      <c r="V175" s="1054">
        <v>128825</v>
      </c>
      <c r="W175" s="1054">
        <v>63447</v>
      </c>
      <c r="X175" s="1054">
        <v>63447</v>
      </c>
      <c r="Y175" s="1054">
        <v>62254</v>
      </c>
      <c r="Z175" s="1054">
        <v>17980</v>
      </c>
      <c r="AA175" s="1054">
        <v>0</v>
      </c>
      <c r="AB175" s="1054">
        <v>0</v>
      </c>
      <c r="AC175" s="1054">
        <v>0</v>
      </c>
      <c r="AD175" s="1054">
        <v>0</v>
      </c>
      <c r="AE175" s="1054">
        <v>0</v>
      </c>
      <c r="AF175" s="1054">
        <v>0</v>
      </c>
      <c r="AG175" s="1054">
        <v>0</v>
      </c>
      <c r="AH175" s="1054">
        <v>0</v>
      </c>
      <c r="AI175" s="1054">
        <v>0</v>
      </c>
      <c r="AJ175" s="1054">
        <v>0</v>
      </c>
      <c r="AK175" s="1054">
        <v>0</v>
      </c>
      <c r="AL175" s="1054">
        <v>0</v>
      </c>
      <c r="AM175" s="1054">
        <v>0</v>
      </c>
      <c r="AN175" s="1054">
        <v>0</v>
      </c>
      <c r="AO175" s="1054">
        <v>0</v>
      </c>
      <c r="AP175" s="1054">
        <v>0</v>
      </c>
      <c r="AQ175" s="815"/>
      <c r="AR175" s="998"/>
      <c r="AS175" s="815"/>
      <c r="AT175" s="1054">
        <v>127</v>
      </c>
      <c r="AU175" s="1054">
        <v>127</v>
      </c>
      <c r="AV175" s="1054">
        <v>127</v>
      </c>
      <c r="AW175" s="1054">
        <v>127</v>
      </c>
      <c r="AX175" s="1054">
        <v>233</v>
      </c>
      <c r="AY175" s="1054">
        <v>233</v>
      </c>
      <c r="AZ175" s="1054">
        <v>230</v>
      </c>
      <c r="BA175" s="1054">
        <v>230</v>
      </c>
      <c r="BB175" s="1054">
        <v>230</v>
      </c>
      <c r="BC175" s="1054">
        <v>224</v>
      </c>
      <c r="BD175" s="1054">
        <v>210</v>
      </c>
      <c r="BE175" s="1054">
        <v>210</v>
      </c>
      <c r="BF175" s="1054">
        <v>198</v>
      </c>
      <c r="BG175" s="1054">
        <v>164</v>
      </c>
      <c r="BH175" s="1054">
        <v>85</v>
      </c>
      <c r="BI175" s="1054">
        <v>72</v>
      </c>
      <c r="BJ175" s="1054">
        <v>24</v>
      </c>
      <c r="BK175" s="1054">
        <v>24</v>
      </c>
      <c r="BL175" s="1054">
        <v>23</v>
      </c>
      <c r="BM175" s="1054">
        <v>1</v>
      </c>
      <c r="BN175" s="1054">
        <v>0</v>
      </c>
      <c r="BO175" s="1054">
        <v>0</v>
      </c>
      <c r="BP175" s="1054">
        <v>0</v>
      </c>
      <c r="BQ175" s="1054">
        <v>0</v>
      </c>
      <c r="BR175" s="1054">
        <v>0</v>
      </c>
      <c r="BS175" s="1054">
        <v>0</v>
      </c>
      <c r="BT175" s="1054">
        <v>0</v>
      </c>
      <c r="BU175" s="1054">
        <v>0</v>
      </c>
      <c r="BV175" s="1054">
        <v>0</v>
      </c>
      <c r="BW175" s="1054">
        <v>0</v>
      </c>
      <c r="BX175" s="1054">
        <v>0</v>
      </c>
      <c r="BY175" s="1054">
        <v>0</v>
      </c>
      <c r="BZ175" s="1054">
        <v>0</v>
      </c>
      <c r="CA175" s="1054">
        <v>0</v>
      </c>
      <c r="CB175" s="1054">
        <v>0</v>
      </c>
      <c r="CC175" s="1054">
        <v>0</v>
      </c>
      <c r="CD175" s="815"/>
      <c r="CE175" s="1009"/>
      <c r="CF175" s="815"/>
      <c r="CG175" s="1010"/>
      <c r="CH175" s="815"/>
      <c r="CI175" s="1054">
        <v>404359</v>
      </c>
      <c r="CJ175" s="1054">
        <v>403437</v>
      </c>
      <c r="CK175" s="1054">
        <v>403437</v>
      </c>
      <c r="CL175" s="1054">
        <v>403437</v>
      </c>
      <c r="CM175" s="1054">
        <v>840995</v>
      </c>
      <c r="CN175" s="1054">
        <v>840995</v>
      </c>
      <c r="CO175" s="1054">
        <v>833129</v>
      </c>
      <c r="CP175" s="1054">
        <v>833087</v>
      </c>
      <c r="CQ175" s="1054">
        <v>833087</v>
      </c>
      <c r="CR175" s="1054">
        <v>805954</v>
      </c>
      <c r="CS175" s="1054">
        <v>750177</v>
      </c>
      <c r="CT175" s="1054">
        <v>750082</v>
      </c>
      <c r="CU175" s="1054">
        <v>596971</v>
      </c>
      <c r="CV175" s="1054">
        <v>456571</v>
      </c>
      <c r="CW175" s="1054">
        <v>129670</v>
      </c>
      <c r="CX175" s="1054">
        <v>119707</v>
      </c>
      <c r="CY175" s="1054">
        <v>56619</v>
      </c>
      <c r="CZ175" s="1054">
        <v>56619</v>
      </c>
      <c r="DA175" s="1054">
        <v>55954</v>
      </c>
      <c r="DB175" s="1054">
        <v>31298</v>
      </c>
      <c r="DC175" s="1054">
        <v>0</v>
      </c>
      <c r="DD175" s="1054">
        <v>0</v>
      </c>
      <c r="DE175" s="1054">
        <v>0</v>
      </c>
      <c r="DF175" s="1054">
        <v>0</v>
      </c>
      <c r="DG175" s="1054">
        <v>0</v>
      </c>
      <c r="DH175" s="1054">
        <v>0</v>
      </c>
      <c r="DI175" s="1054">
        <v>0</v>
      </c>
      <c r="DJ175" s="1054">
        <v>0</v>
      </c>
      <c r="DK175" s="1054">
        <v>0</v>
      </c>
      <c r="DL175" s="1054">
        <v>0</v>
      </c>
      <c r="DM175" s="1054">
        <v>0</v>
      </c>
      <c r="DN175" s="1054">
        <v>0</v>
      </c>
      <c r="DO175" s="1054">
        <v>0</v>
      </c>
      <c r="DP175" s="1054">
        <v>0</v>
      </c>
      <c r="DQ175" s="1054">
        <v>0</v>
      </c>
      <c r="DR175" s="1054">
        <v>0</v>
      </c>
      <c r="DS175" s="815"/>
      <c r="DT175" s="1011"/>
      <c r="DU175" s="815"/>
      <c r="DV175" s="1054"/>
      <c r="DW175" s="1054"/>
      <c r="DX175" s="1054">
        <v>92</v>
      </c>
      <c r="DY175" s="1054">
        <v>92</v>
      </c>
      <c r="DZ175" s="1054">
        <v>186</v>
      </c>
      <c r="EA175" s="1054">
        <v>186</v>
      </c>
      <c r="EB175" s="1054">
        <v>184</v>
      </c>
      <c r="EC175" s="1054">
        <v>184</v>
      </c>
      <c r="ED175" s="1054">
        <v>184</v>
      </c>
      <c r="EE175" s="1054">
        <v>179</v>
      </c>
      <c r="EF175" s="1054">
        <v>168</v>
      </c>
      <c r="EG175" s="1054">
        <v>168</v>
      </c>
      <c r="EH175" s="1054">
        <v>159</v>
      </c>
      <c r="EI175" s="1054">
        <v>129</v>
      </c>
      <c r="EJ175" s="1054">
        <v>59</v>
      </c>
      <c r="EK175" s="1054">
        <v>50</v>
      </c>
      <c r="EL175" s="1054">
        <v>15</v>
      </c>
      <c r="EM175" s="1054">
        <v>15</v>
      </c>
      <c r="EN175" s="1054">
        <v>14</v>
      </c>
      <c r="EO175" s="1054">
        <v>2</v>
      </c>
      <c r="EP175" s="1054">
        <v>0</v>
      </c>
      <c r="EQ175" s="1054">
        <v>0</v>
      </c>
      <c r="ER175" s="1054">
        <v>0</v>
      </c>
      <c r="ES175" s="1054">
        <v>0</v>
      </c>
      <c r="ET175" s="1054">
        <v>0</v>
      </c>
      <c r="EU175" s="1054">
        <v>0</v>
      </c>
      <c r="EV175" s="1054">
        <v>0</v>
      </c>
      <c r="EW175" s="1054">
        <v>0</v>
      </c>
      <c r="EX175" s="1054">
        <v>0</v>
      </c>
      <c r="EY175" s="1054">
        <v>0</v>
      </c>
      <c r="EZ175" s="1054">
        <v>0</v>
      </c>
      <c r="FA175" s="1054">
        <v>0</v>
      </c>
      <c r="FB175" s="1054">
        <v>0</v>
      </c>
      <c r="FC175" s="1054">
        <v>0</v>
      </c>
      <c r="FD175" s="1054">
        <v>0</v>
      </c>
      <c r="FE175" s="1054">
        <v>0</v>
      </c>
      <c r="FF175" s="815"/>
      <c r="FG175" s="1012"/>
      <c r="FH175" s="815"/>
      <c r="FI175" s="1013"/>
      <c r="FK175" s="1054"/>
    </row>
    <row r="176" spans="1:167" ht="5.0999999999999996" customHeight="1">
      <c r="A176" s="813" t="str">
        <f t="shared" si="2"/>
        <v/>
      </c>
      <c r="C176" s="954"/>
      <c r="D176" s="954"/>
      <c r="E176" s="954"/>
      <c r="G176" s="956"/>
      <c r="H176" s="956"/>
      <c r="I176" s="956"/>
      <c r="J176" s="956"/>
      <c r="K176" s="956"/>
      <c r="L176" s="956"/>
      <c r="M176" s="956"/>
      <c r="N176" s="956"/>
      <c r="O176" s="956"/>
      <c r="P176" s="956"/>
      <c r="Q176" s="956"/>
      <c r="R176" s="956"/>
      <c r="S176" s="956"/>
      <c r="T176" s="956"/>
      <c r="U176" s="956"/>
      <c r="V176" s="956"/>
      <c r="W176" s="956"/>
      <c r="X176" s="956"/>
      <c r="Y176" s="956"/>
      <c r="Z176" s="956"/>
      <c r="AA176" s="956"/>
      <c r="AB176" s="956"/>
      <c r="AC176" s="956"/>
      <c r="AD176" s="956"/>
      <c r="AE176" s="956"/>
      <c r="AF176" s="956"/>
      <c r="AG176" s="956"/>
      <c r="AH176" s="956"/>
      <c r="AI176" s="956"/>
      <c r="AJ176" s="956"/>
      <c r="AK176" s="956"/>
      <c r="AL176" s="956"/>
      <c r="AM176" s="956"/>
      <c r="AN176" s="956"/>
      <c r="AO176" s="956"/>
      <c r="AP176" s="956"/>
      <c r="AQ176" s="815"/>
      <c r="AR176" s="998"/>
      <c r="AS176" s="815"/>
      <c r="AT176" s="956"/>
      <c r="AU176" s="956"/>
      <c r="AV176" s="956"/>
      <c r="AW176" s="956"/>
      <c r="AX176" s="956"/>
      <c r="AY176" s="956"/>
      <c r="AZ176" s="956"/>
      <c r="BA176" s="956"/>
      <c r="BB176" s="956"/>
      <c r="BC176" s="956"/>
      <c r="BD176" s="956"/>
      <c r="BE176" s="956"/>
      <c r="BF176" s="956"/>
      <c r="BG176" s="956"/>
      <c r="BH176" s="956"/>
      <c r="BI176" s="956"/>
      <c r="BJ176" s="956"/>
      <c r="BK176" s="956"/>
      <c r="BL176" s="956"/>
      <c r="BM176" s="956"/>
      <c r="BN176" s="956"/>
      <c r="BO176" s="956"/>
      <c r="BP176" s="956"/>
      <c r="BQ176" s="956"/>
      <c r="BR176" s="956"/>
      <c r="BS176" s="956"/>
      <c r="BT176" s="956"/>
      <c r="BU176" s="956"/>
      <c r="BV176" s="956"/>
      <c r="BW176" s="956"/>
      <c r="BX176" s="956"/>
      <c r="BY176" s="956"/>
      <c r="BZ176" s="956"/>
      <c r="CA176" s="956"/>
      <c r="CB176" s="956"/>
      <c r="CC176" s="956"/>
      <c r="CD176" s="815"/>
      <c r="CE176" s="1009"/>
      <c r="CF176" s="815"/>
      <c r="CG176" s="1010"/>
      <c r="CH176" s="815"/>
      <c r="CI176" s="956"/>
      <c r="CJ176" s="956"/>
      <c r="CK176" s="956"/>
      <c r="CL176" s="956"/>
      <c r="CM176" s="956"/>
      <c r="CN176" s="956"/>
      <c r="CO176" s="956"/>
      <c r="CP176" s="956"/>
      <c r="CQ176" s="956"/>
      <c r="CR176" s="956"/>
      <c r="CS176" s="956"/>
      <c r="CT176" s="956"/>
      <c r="CU176" s="956"/>
      <c r="CV176" s="956"/>
      <c r="CW176" s="956"/>
      <c r="CX176" s="956"/>
      <c r="CY176" s="956"/>
      <c r="CZ176" s="956"/>
      <c r="DA176" s="956"/>
      <c r="DB176" s="956"/>
      <c r="DC176" s="956"/>
      <c r="DD176" s="956"/>
      <c r="DE176" s="956"/>
      <c r="DF176" s="956"/>
      <c r="DG176" s="956"/>
      <c r="DH176" s="956"/>
      <c r="DI176" s="956"/>
      <c r="DJ176" s="956"/>
      <c r="DK176" s="956"/>
      <c r="DL176" s="956"/>
      <c r="DM176" s="956"/>
      <c r="DN176" s="956"/>
      <c r="DO176" s="956"/>
      <c r="DP176" s="956"/>
      <c r="DQ176" s="956"/>
      <c r="DR176" s="956"/>
      <c r="DS176" s="815"/>
      <c r="DT176" s="1011"/>
      <c r="DU176" s="815"/>
      <c r="DV176" s="956"/>
      <c r="DW176" s="956"/>
      <c r="DX176" s="956"/>
      <c r="DY176" s="956"/>
      <c r="DZ176" s="956"/>
      <c r="EA176" s="956"/>
      <c r="EB176" s="956"/>
      <c r="EC176" s="956"/>
      <c r="ED176" s="956"/>
      <c r="EE176" s="956"/>
      <c r="EF176" s="956"/>
      <c r="EG176" s="956"/>
      <c r="EH176" s="956"/>
      <c r="EI176" s="956"/>
      <c r="EJ176" s="956"/>
      <c r="EK176" s="956"/>
      <c r="EL176" s="956"/>
      <c r="EM176" s="956"/>
      <c r="EN176" s="956"/>
      <c r="EO176" s="956"/>
      <c r="EP176" s="956"/>
      <c r="EQ176" s="956"/>
      <c r="ER176" s="956"/>
      <c r="ES176" s="956"/>
      <c r="ET176" s="956"/>
      <c r="EU176" s="956"/>
      <c r="EV176" s="956"/>
      <c r="EW176" s="956"/>
      <c r="EX176" s="956"/>
      <c r="EY176" s="956"/>
      <c r="EZ176" s="956"/>
      <c r="FA176" s="956"/>
      <c r="FB176" s="956"/>
      <c r="FC176" s="956"/>
      <c r="FD176" s="956"/>
      <c r="FE176" s="956"/>
      <c r="FF176" s="815"/>
      <c r="FG176" s="1012"/>
      <c r="FH176" s="815"/>
      <c r="FI176" s="1013"/>
      <c r="FK176" s="956"/>
    </row>
    <row r="177" spans="1:167" outlineLevel="1">
      <c r="A177" s="813" t="str">
        <f t="shared" si="2"/>
        <v>2017 Verified 2015 Results Adjustments</v>
      </c>
      <c r="C177" s="829" t="s">
        <v>1262</v>
      </c>
      <c r="D177" s="831"/>
      <c r="E177" s="831"/>
      <c r="G177" s="832"/>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833"/>
      <c r="AL177" s="833"/>
      <c r="AM177" s="833"/>
      <c r="AN177" s="833"/>
      <c r="AO177" s="833"/>
      <c r="AP177" s="834"/>
      <c r="AQ177" s="815"/>
      <c r="AR177" s="998"/>
      <c r="AS177" s="815"/>
      <c r="AT177" s="832"/>
      <c r="AU177" s="833"/>
      <c r="AV177" s="833"/>
      <c r="AW177" s="833"/>
      <c r="AX177" s="833"/>
      <c r="AY177" s="833"/>
      <c r="AZ177" s="833"/>
      <c r="BA177" s="833"/>
      <c r="BB177" s="833"/>
      <c r="BC177" s="833"/>
      <c r="BD177" s="833"/>
      <c r="BE177" s="833"/>
      <c r="BF177" s="833"/>
      <c r="BG177" s="833"/>
      <c r="BH177" s="833"/>
      <c r="BI177" s="833"/>
      <c r="BJ177" s="833"/>
      <c r="BK177" s="833"/>
      <c r="BL177" s="833"/>
      <c r="BM177" s="833"/>
      <c r="BN177" s="833"/>
      <c r="BO177" s="833"/>
      <c r="BP177" s="833"/>
      <c r="BQ177" s="833"/>
      <c r="BR177" s="833"/>
      <c r="BS177" s="833"/>
      <c r="BT177" s="833"/>
      <c r="BU177" s="833"/>
      <c r="BV177" s="833"/>
      <c r="BW177" s="833"/>
      <c r="BX177" s="833"/>
      <c r="BY177" s="833"/>
      <c r="BZ177" s="833"/>
      <c r="CA177" s="833"/>
      <c r="CB177" s="833"/>
      <c r="CC177" s="834"/>
      <c r="CD177" s="815"/>
      <c r="CE177" s="1009"/>
      <c r="CF177" s="815"/>
      <c r="CG177" s="1010"/>
      <c r="CH177" s="815"/>
      <c r="CI177" s="832"/>
      <c r="CJ177" s="833"/>
      <c r="CK177" s="833"/>
      <c r="CL177" s="833"/>
      <c r="CM177" s="833"/>
      <c r="CN177" s="833"/>
      <c r="CO177" s="833"/>
      <c r="CP177" s="833"/>
      <c r="CQ177" s="833"/>
      <c r="CR177" s="833"/>
      <c r="CS177" s="833"/>
      <c r="CT177" s="833"/>
      <c r="CU177" s="833"/>
      <c r="CV177" s="833"/>
      <c r="CW177" s="833"/>
      <c r="CX177" s="833"/>
      <c r="CY177" s="833"/>
      <c r="CZ177" s="833"/>
      <c r="DA177" s="833"/>
      <c r="DB177" s="833"/>
      <c r="DC177" s="833"/>
      <c r="DD177" s="833"/>
      <c r="DE177" s="833"/>
      <c r="DF177" s="833"/>
      <c r="DG177" s="833"/>
      <c r="DH177" s="833"/>
      <c r="DI177" s="833"/>
      <c r="DJ177" s="833"/>
      <c r="DK177" s="833"/>
      <c r="DL177" s="833"/>
      <c r="DM177" s="833"/>
      <c r="DN177" s="833"/>
      <c r="DO177" s="833"/>
      <c r="DP177" s="833"/>
      <c r="DQ177" s="833"/>
      <c r="DR177" s="834"/>
      <c r="DS177" s="815"/>
      <c r="DT177" s="1011"/>
      <c r="DU177" s="815"/>
      <c r="DV177" s="832"/>
      <c r="DW177" s="833"/>
      <c r="DX177" s="833"/>
      <c r="DY177" s="833"/>
      <c r="DZ177" s="833"/>
      <c r="EA177" s="833"/>
      <c r="EB177" s="833"/>
      <c r="EC177" s="833"/>
      <c r="ED177" s="833"/>
      <c r="EE177" s="833"/>
      <c r="EF177" s="833"/>
      <c r="EG177" s="833"/>
      <c r="EH177" s="833"/>
      <c r="EI177" s="833"/>
      <c r="EJ177" s="833"/>
      <c r="EK177" s="833"/>
      <c r="EL177" s="833"/>
      <c r="EM177" s="833"/>
      <c r="EN177" s="833"/>
      <c r="EO177" s="833"/>
      <c r="EP177" s="833"/>
      <c r="EQ177" s="833"/>
      <c r="ER177" s="833"/>
      <c r="ES177" s="833"/>
      <c r="ET177" s="833"/>
      <c r="EU177" s="833"/>
      <c r="EV177" s="833"/>
      <c r="EW177" s="833"/>
      <c r="EX177" s="833"/>
      <c r="EY177" s="833"/>
      <c r="EZ177" s="833"/>
      <c r="FA177" s="833"/>
      <c r="FB177" s="833"/>
      <c r="FC177" s="833"/>
      <c r="FD177" s="833"/>
      <c r="FE177" s="834"/>
      <c r="FF177" s="815"/>
      <c r="FG177" s="1012"/>
      <c r="FH177" s="815"/>
      <c r="FI177" s="1013"/>
      <c r="FK177" s="1055"/>
    </row>
    <row r="178" spans="1:167" outlineLevel="1">
      <c r="A178" s="813" t="str">
        <f t="shared" si="2"/>
        <v>165Save on Energy Coupon Program</v>
      </c>
      <c r="C178" s="835">
        <v>165</v>
      </c>
      <c r="D178" s="1015" t="s">
        <v>113</v>
      </c>
      <c r="E178" s="1015">
        <v>2015</v>
      </c>
      <c r="G178" s="1016">
        <v>0</v>
      </c>
      <c r="H178" s="877">
        <v>0</v>
      </c>
      <c r="I178" s="876">
        <v>0</v>
      </c>
      <c r="J178" s="877">
        <v>0</v>
      </c>
      <c r="K178" s="876">
        <v>0</v>
      </c>
      <c r="L178" s="877">
        <v>0</v>
      </c>
      <c r="M178" s="876">
        <v>0</v>
      </c>
      <c r="N178" s="877">
        <v>0</v>
      </c>
      <c r="O178" s="876">
        <v>0</v>
      </c>
      <c r="P178" s="877">
        <v>0</v>
      </c>
      <c r="Q178" s="876">
        <v>0</v>
      </c>
      <c r="R178" s="877">
        <v>0</v>
      </c>
      <c r="S178" s="876">
        <v>0</v>
      </c>
      <c r="T178" s="877">
        <v>0</v>
      </c>
      <c r="U178" s="876">
        <v>0</v>
      </c>
      <c r="V178" s="877">
        <v>0</v>
      </c>
      <c r="W178" s="876">
        <v>0</v>
      </c>
      <c r="X178" s="877">
        <v>0</v>
      </c>
      <c r="Y178" s="876">
        <v>0</v>
      </c>
      <c r="Z178" s="877">
        <v>0</v>
      </c>
      <c r="AA178" s="876">
        <v>0</v>
      </c>
      <c r="AB178" s="877">
        <v>0</v>
      </c>
      <c r="AC178" s="876">
        <v>0</v>
      </c>
      <c r="AD178" s="877">
        <v>0</v>
      </c>
      <c r="AE178" s="876">
        <v>0</v>
      </c>
      <c r="AF178" s="877">
        <v>0</v>
      </c>
      <c r="AG178" s="876">
        <v>0</v>
      </c>
      <c r="AH178" s="877">
        <v>0</v>
      </c>
      <c r="AI178" s="876">
        <v>0</v>
      </c>
      <c r="AJ178" s="877">
        <v>0</v>
      </c>
      <c r="AK178" s="876">
        <v>0</v>
      </c>
      <c r="AL178" s="877">
        <v>0</v>
      </c>
      <c r="AM178" s="876">
        <v>0</v>
      </c>
      <c r="AN178" s="877">
        <v>0</v>
      </c>
      <c r="AO178" s="876">
        <v>0</v>
      </c>
      <c r="AP178" s="1017">
        <v>0</v>
      </c>
      <c r="AQ178" s="815"/>
      <c r="AR178" s="998"/>
      <c r="AS178" s="815"/>
      <c r="AT178" s="1016">
        <v>0</v>
      </c>
      <c r="AU178" s="877">
        <v>0</v>
      </c>
      <c r="AV178" s="876">
        <v>0</v>
      </c>
      <c r="AW178" s="877">
        <v>0</v>
      </c>
      <c r="AX178" s="876">
        <v>0</v>
      </c>
      <c r="AY178" s="877">
        <v>0</v>
      </c>
      <c r="AZ178" s="876">
        <v>0</v>
      </c>
      <c r="BA178" s="877">
        <v>0</v>
      </c>
      <c r="BB178" s="876">
        <v>0</v>
      </c>
      <c r="BC178" s="877">
        <v>0</v>
      </c>
      <c r="BD178" s="876">
        <v>0</v>
      </c>
      <c r="BE178" s="877">
        <v>0</v>
      </c>
      <c r="BF178" s="876">
        <v>0</v>
      </c>
      <c r="BG178" s="877">
        <v>0</v>
      </c>
      <c r="BH178" s="876">
        <v>0</v>
      </c>
      <c r="BI178" s="877">
        <v>0</v>
      </c>
      <c r="BJ178" s="876">
        <v>0</v>
      </c>
      <c r="BK178" s="877">
        <v>0</v>
      </c>
      <c r="BL178" s="876">
        <v>0</v>
      </c>
      <c r="BM178" s="877">
        <v>0</v>
      </c>
      <c r="BN178" s="876">
        <v>0</v>
      </c>
      <c r="BO178" s="877">
        <v>0</v>
      </c>
      <c r="BP178" s="876">
        <v>0</v>
      </c>
      <c r="BQ178" s="877">
        <v>0</v>
      </c>
      <c r="BR178" s="876">
        <v>0</v>
      </c>
      <c r="BS178" s="877">
        <v>0</v>
      </c>
      <c r="BT178" s="876">
        <v>0</v>
      </c>
      <c r="BU178" s="877">
        <v>0</v>
      </c>
      <c r="BV178" s="876">
        <v>0</v>
      </c>
      <c r="BW178" s="877">
        <v>0</v>
      </c>
      <c r="BX178" s="876">
        <v>0</v>
      </c>
      <c r="BY178" s="877">
        <v>0</v>
      </c>
      <c r="BZ178" s="876">
        <v>0</v>
      </c>
      <c r="CA178" s="877">
        <v>0</v>
      </c>
      <c r="CB178" s="876">
        <v>0</v>
      </c>
      <c r="CC178" s="1017">
        <v>0</v>
      </c>
      <c r="CD178" s="815"/>
      <c r="CE178" s="1009"/>
      <c r="CF178" s="815"/>
      <c r="CG178" s="1010"/>
      <c r="CH178" s="815"/>
      <c r="CI178" s="1016"/>
      <c r="CJ178" s="877"/>
      <c r="CK178" s="876">
        <v>0</v>
      </c>
      <c r="CL178" s="877">
        <v>0</v>
      </c>
      <c r="CM178" s="876">
        <v>0</v>
      </c>
      <c r="CN178" s="877">
        <v>0</v>
      </c>
      <c r="CO178" s="876">
        <v>0</v>
      </c>
      <c r="CP178" s="877">
        <v>0</v>
      </c>
      <c r="CQ178" s="876">
        <v>0</v>
      </c>
      <c r="CR178" s="877">
        <v>0</v>
      </c>
      <c r="CS178" s="876">
        <v>0</v>
      </c>
      <c r="CT178" s="877">
        <v>0</v>
      </c>
      <c r="CU178" s="876">
        <v>0</v>
      </c>
      <c r="CV178" s="877">
        <v>0</v>
      </c>
      <c r="CW178" s="876">
        <v>0</v>
      </c>
      <c r="CX178" s="877">
        <v>0</v>
      </c>
      <c r="CY178" s="876">
        <v>0</v>
      </c>
      <c r="CZ178" s="877">
        <v>0</v>
      </c>
      <c r="DA178" s="876">
        <v>0</v>
      </c>
      <c r="DB178" s="877">
        <v>0</v>
      </c>
      <c r="DC178" s="876">
        <v>0</v>
      </c>
      <c r="DD178" s="877">
        <v>0</v>
      </c>
      <c r="DE178" s="876">
        <v>0</v>
      </c>
      <c r="DF178" s="877">
        <v>0</v>
      </c>
      <c r="DG178" s="876">
        <v>0</v>
      </c>
      <c r="DH178" s="877">
        <v>0</v>
      </c>
      <c r="DI178" s="876">
        <v>0</v>
      </c>
      <c r="DJ178" s="877">
        <v>0</v>
      </c>
      <c r="DK178" s="876">
        <v>0</v>
      </c>
      <c r="DL178" s="877">
        <v>0</v>
      </c>
      <c r="DM178" s="876">
        <v>0</v>
      </c>
      <c r="DN178" s="877">
        <v>0</v>
      </c>
      <c r="DO178" s="876">
        <v>0</v>
      </c>
      <c r="DP178" s="877">
        <v>0</v>
      </c>
      <c r="DQ178" s="876">
        <v>0</v>
      </c>
      <c r="DR178" s="1017">
        <v>0</v>
      </c>
      <c r="DS178" s="815"/>
      <c r="DT178" s="1011"/>
      <c r="DU178" s="815"/>
      <c r="DV178" s="1016"/>
      <c r="DW178" s="877"/>
      <c r="DX178" s="876">
        <v>0</v>
      </c>
      <c r="DY178" s="877">
        <v>0</v>
      </c>
      <c r="DZ178" s="876">
        <v>0</v>
      </c>
      <c r="EA178" s="877">
        <v>0</v>
      </c>
      <c r="EB178" s="876">
        <v>0</v>
      </c>
      <c r="EC178" s="877">
        <v>0</v>
      </c>
      <c r="ED178" s="876">
        <v>0</v>
      </c>
      <c r="EE178" s="877">
        <v>0</v>
      </c>
      <c r="EF178" s="876">
        <v>0</v>
      </c>
      <c r="EG178" s="877">
        <v>0</v>
      </c>
      <c r="EH178" s="876">
        <v>0</v>
      </c>
      <c r="EI178" s="877">
        <v>0</v>
      </c>
      <c r="EJ178" s="876">
        <v>0</v>
      </c>
      <c r="EK178" s="877">
        <v>0</v>
      </c>
      <c r="EL178" s="876">
        <v>0</v>
      </c>
      <c r="EM178" s="877">
        <v>0</v>
      </c>
      <c r="EN178" s="876">
        <v>0</v>
      </c>
      <c r="EO178" s="877">
        <v>0</v>
      </c>
      <c r="EP178" s="876">
        <v>0</v>
      </c>
      <c r="EQ178" s="877">
        <v>0</v>
      </c>
      <c r="ER178" s="876">
        <v>0</v>
      </c>
      <c r="ES178" s="877">
        <v>0</v>
      </c>
      <c r="ET178" s="876">
        <v>0</v>
      </c>
      <c r="EU178" s="877">
        <v>0</v>
      </c>
      <c r="EV178" s="876">
        <v>0</v>
      </c>
      <c r="EW178" s="877">
        <v>0</v>
      </c>
      <c r="EX178" s="876">
        <v>0</v>
      </c>
      <c r="EY178" s="877">
        <v>0</v>
      </c>
      <c r="EZ178" s="876">
        <v>0</v>
      </c>
      <c r="FA178" s="877">
        <v>0</v>
      </c>
      <c r="FB178" s="876">
        <v>0</v>
      </c>
      <c r="FC178" s="877">
        <v>0</v>
      </c>
      <c r="FD178" s="876">
        <v>0</v>
      </c>
      <c r="FE178" s="1017">
        <v>0</v>
      </c>
      <c r="FF178" s="815"/>
      <c r="FG178" s="1012"/>
      <c r="FH178" s="815"/>
      <c r="FI178" s="1013"/>
      <c r="FK178" s="1018" t="b">
        <v>1</v>
      </c>
    </row>
    <row r="179" spans="1:167" outlineLevel="1">
      <c r="A179" s="813" t="str">
        <f t="shared" si="2"/>
        <v>166Save on Energy Instant Discount Program</v>
      </c>
      <c r="C179" s="842">
        <v>166</v>
      </c>
      <c r="D179" s="1019" t="s">
        <v>1224</v>
      </c>
      <c r="E179" s="1019">
        <v>2015</v>
      </c>
      <c r="G179" s="1020">
        <v>0</v>
      </c>
      <c r="H179" s="865">
        <v>0</v>
      </c>
      <c r="I179" s="864">
        <v>0</v>
      </c>
      <c r="J179" s="865">
        <v>0</v>
      </c>
      <c r="K179" s="864">
        <v>0</v>
      </c>
      <c r="L179" s="865">
        <v>0</v>
      </c>
      <c r="M179" s="864">
        <v>0</v>
      </c>
      <c r="N179" s="865">
        <v>0</v>
      </c>
      <c r="O179" s="864">
        <v>0</v>
      </c>
      <c r="P179" s="865">
        <v>0</v>
      </c>
      <c r="Q179" s="864">
        <v>0</v>
      </c>
      <c r="R179" s="865">
        <v>0</v>
      </c>
      <c r="S179" s="864">
        <v>0</v>
      </c>
      <c r="T179" s="865">
        <v>0</v>
      </c>
      <c r="U179" s="864">
        <v>0</v>
      </c>
      <c r="V179" s="865">
        <v>0</v>
      </c>
      <c r="W179" s="864">
        <v>0</v>
      </c>
      <c r="X179" s="865">
        <v>0</v>
      </c>
      <c r="Y179" s="864">
        <v>0</v>
      </c>
      <c r="Z179" s="865">
        <v>0</v>
      </c>
      <c r="AA179" s="864">
        <v>0</v>
      </c>
      <c r="AB179" s="865">
        <v>0</v>
      </c>
      <c r="AC179" s="864">
        <v>0</v>
      </c>
      <c r="AD179" s="865">
        <v>0</v>
      </c>
      <c r="AE179" s="864">
        <v>0</v>
      </c>
      <c r="AF179" s="865">
        <v>0</v>
      </c>
      <c r="AG179" s="864">
        <v>0</v>
      </c>
      <c r="AH179" s="865">
        <v>0</v>
      </c>
      <c r="AI179" s="864">
        <v>0</v>
      </c>
      <c r="AJ179" s="865">
        <v>0</v>
      </c>
      <c r="AK179" s="864">
        <v>0</v>
      </c>
      <c r="AL179" s="865">
        <v>0</v>
      </c>
      <c r="AM179" s="864">
        <v>0</v>
      </c>
      <c r="AN179" s="865">
        <v>0</v>
      </c>
      <c r="AO179" s="864">
        <v>0</v>
      </c>
      <c r="AP179" s="1021">
        <v>0</v>
      </c>
      <c r="AQ179" s="815"/>
      <c r="AR179" s="998"/>
      <c r="AS179" s="815"/>
      <c r="AT179" s="1020">
        <v>0</v>
      </c>
      <c r="AU179" s="865">
        <v>0</v>
      </c>
      <c r="AV179" s="864">
        <v>0</v>
      </c>
      <c r="AW179" s="865">
        <v>0</v>
      </c>
      <c r="AX179" s="864">
        <v>0</v>
      </c>
      <c r="AY179" s="865">
        <v>0</v>
      </c>
      <c r="AZ179" s="864">
        <v>0</v>
      </c>
      <c r="BA179" s="865">
        <v>0</v>
      </c>
      <c r="BB179" s="864">
        <v>0</v>
      </c>
      <c r="BC179" s="865">
        <v>0</v>
      </c>
      <c r="BD179" s="864">
        <v>0</v>
      </c>
      <c r="BE179" s="865">
        <v>0</v>
      </c>
      <c r="BF179" s="864">
        <v>0</v>
      </c>
      <c r="BG179" s="865">
        <v>0</v>
      </c>
      <c r="BH179" s="864">
        <v>0</v>
      </c>
      <c r="BI179" s="865">
        <v>0</v>
      </c>
      <c r="BJ179" s="864">
        <v>0</v>
      </c>
      <c r="BK179" s="865">
        <v>0</v>
      </c>
      <c r="BL179" s="864">
        <v>0</v>
      </c>
      <c r="BM179" s="865">
        <v>0</v>
      </c>
      <c r="BN179" s="864">
        <v>0</v>
      </c>
      <c r="BO179" s="865">
        <v>0</v>
      </c>
      <c r="BP179" s="864">
        <v>0</v>
      </c>
      <c r="BQ179" s="865">
        <v>0</v>
      </c>
      <c r="BR179" s="864">
        <v>0</v>
      </c>
      <c r="BS179" s="865">
        <v>0</v>
      </c>
      <c r="BT179" s="864">
        <v>0</v>
      </c>
      <c r="BU179" s="865">
        <v>0</v>
      </c>
      <c r="BV179" s="864">
        <v>0</v>
      </c>
      <c r="BW179" s="865">
        <v>0</v>
      </c>
      <c r="BX179" s="864">
        <v>0</v>
      </c>
      <c r="BY179" s="865">
        <v>0</v>
      </c>
      <c r="BZ179" s="864">
        <v>0</v>
      </c>
      <c r="CA179" s="865">
        <v>0</v>
      </c>
      <c r="CB179" s="864">
        <v>0</v>
      </c>
      <c r="CC179" s="1021">
        <v>0</v>
      </c>
      <c r="CD179" s="815"/>
      <c r="CE179" s="1009"/>
      <c r="CF179" s="815"/>
      <c r="CG179" s="1010"/>
      <c r="CH179" s="815"/>
      <c r="CI179" s="1020"/>
      <c r="CJ179" s="865"/>
      <c r="CK179" s="864">
        <v>0</v>
      </c>
      <c r="CL179" s="865">
        <v>0</v>
      </c>
      <c r="CM179" s="864">
        <v>0</v>
      </c>
      <c r="CN179" s="865">
        <v>0</v>
      </c>
      <c r="CO179" s="864">
        <v>0</v>
      </c>
      <c r="CP179" s="865">
        <v>0</v>
      </c>
      <c r="CQ179" s="864">
        <v>0</v>
      </c>
      <c r="CR179" s="865">
        <v>0</v>
      </c>
      <c r="CS179" s="864">
        <v>0</v>
      </c>
      <c r="CT179" s="865">
        <v>0</v>
      </c>
      <c r="CU179" s="864">
        <v>0</v>
      </c>
      <c r="CV179" s="865">
        <v>0</v>
      </c>
      <c r="CW179" s="864">
        <v>0</v>
      </c>
      <c r="CX179" s="865">
        <v>0</v>
      </c>
      <c r="CY179" s="864">
        <v>0</v>
      </c>
      <c r="CZ179" s="865">
        <v>0</v>
      </c>
      <c r="DA179" s="864">
        <v>0</v>
      </c>
      <c r="DB179" s="865">
        <v>0</v>
      </c>
      <c r="DC179" s="864">
        <v>0</v>
      </c>
      <c r="DD179" s="865">
        <v>0</v>
      </c>
      <c r="DE179" s="864">
        <v>0</v>
      </c>
      <c r="DF179" s="865">
        <v>0</v>
      </c>
      <c r="DG179" s="864">
        <v>0</v>
      </c>
      <c r="DH179" s="865">
        <v>0</v>
      </c>
      <c r="DI179" s="864">
        <v>0</v>
      </c>
      <c r="DJ179" s="865">
        <v>0</v>
      </c>
      <c r="DK179" s="864">
        <v>0</v>
      </c>
      <c r="DL179" s="865">
        <v>0</v>
      </c>
      <c r="DM179" s="864">
        <v>0</v>
      </c>
      <c r="DN179" s="865">
        <v>0</v>
      </c>
      <c r="DO179" s="864">
        <v>0</v>
      </c>
      <c r="DP179" s="865">
        <v>0</v>
      </c>
      <c r="DQ179" s="864">
        <v>0</v>
      </c>
      <c r="DR179" s="1021">
        <v>0</v>
      </c>
      <c r="DS179" s="815"/>
      <c r="DT179" s="1011"/>
      <c r="DU179" s="815"/>
      <c r="DV179" s="1020"/>
      <c r="DW179" s="865"/>
      <c r="DX179" s="864">
        <v>0</v>
      </c>
      <c r="DY179" s="865">
        <v>0</v>
      </c>
      <c r="DZ179" s="864">
        <v>0</v>
      </c>
      <c r="EA179" s="865">
        <v>0</v>
      </c>
      <c r="EB179" s="864">
        <v>0</v>
      </c>
      <c r="EC179" s="865">
        <v>0</v>
      </c>
      <c r="ED179" s="864">
        <v>0</v>
      </c>
      <c r="EE179" s="865">
        <v>0</v>
      </c>
      <c r="EF179" s="864">
        <v>0</v>
      </c>
      <c r="EG179" s="865">
        <v>0</v>
      </c>
      <c r="EH179" s="864">
        <v>0</v>
      </c>
      <c r="EI179" s="865">
        <v>0</v>
      </c>
      <c r="EJ179" s="864">
        <v>0</v>
      </c>
      <c r="EK179" s="865">
        <v>0</v>
      </c>
      <c r="EL179" s="864">
        <v>0</v>
      </c>
      <c r="EM179" s="865">
        <v>0</v>
      </c>
      <c r="EN179" s="864">
        <v>0</v>
      </c>
      <c r="EO179" s="865">
        <v>0</v>
      </c>
      <c r="EP179" s="864">
        <v>0</v>
      </c>
      <c r="EQ179" s="865">
        <v>0</v>
      </c>
      <c r="ER179" s="864">
        <v>0</v>
      </c>
      <c r="ES179" s="865">
        <v>0</v>
      </c>
      <c r="ET179" s="864">
        <v>0</v>
      </c>
      <c r="EU179" s="865">
        <v>0</v>
      </c>
      <c r="EV179" s="864">
        <v>0</v>
      </c>
      <c r="EW179" s="865">
        <v>0</v>
      </c>
      <c r="EX179" s="864">
        <v>0</v>
      </c>
      <c r="EY179" s="865">
        <v>0</v>
      </c>
      <c r="EZ179" s="864">
        <v>0</v>
      </c>
      <c r="FA179" s="865">
        <v>0</v>
      </c>
      <c r="FB179" s="864">
        <v>0</v>
      </c>
      <c r="FC179" s="865">
        <v>0</v>
      </c>
      <c r="FD179" s="864">
        <v>0</v>
      </c>
      <c r="FE179" s="1021">
        <v>0</v>
      </c>
      <c r="FF179" s="815"/>
      <c r="FG179" s="1012"/>
      <c r="FH179" s="815"/>
      <c r="FI179" s="1013"/>
      <c r="FK179" s="1022" t="b">
        <v>1</v>
      </c>
    </row>
    <row r="180" spans="1:167" outlineLevel="1">
      <c r="A180" s="813" t="str">
        <f t="shared" si="2"/>
        <v>167Save on Energy Heating &amp; Cooling Program</v>
      </c>
      <c r="C180" s="849">
        <v>167</v>
      </c>
      <c r="D180" s="1023" t="s">
        <v>1166</v>
      </c>
      <c r="E180" s="1023">
        <v>2015</v>
      </c>
      <c r="G180" s="1024">
        <v>0</v>
      </c>
      <c r="H180" s="854">
        <v>0</v>
      </c>
      <c r="I180" s="853">
        <v>0</v>
      </c>
      <c r="J180" s="854">
        <v>0</v>
      </c>
      <c r="K180" s="853">
        <v>0</v>
      </c>
      <c r="L180" s="854">
        <v>0</v>
      </c>
      <c r="M180" s="853">
        <v>0</v>
      </c>
      <c r="N180" s="854">
        <v>0</v>
      </c>
      <c r="O180" s="853">
        <v>0</v>
      </c>
      <c r="P180" s="854">
        <v>0</v>
      </c>
      <c r="Q180" s="853">
        <v>0</v>
      </c>
      <c r="R180" s="854">
        <v>0</v>
      </c>
      <c r="S180" s="853">
        <v>0</v>
      </c>
      <c r="T180" s="854">
        <v>0</v>
      </c>
      <c r="U180" s="853">
        <v>0</v>
      </c>
      <c r="V180" s="854">
        <v>0</v>
      </c>
      <c r="W180" s="853">
        <v>0</v>
      </c>
      <c r="X180" s="854">
        <v>0</v>
      </c>
      <c r="Y180" s="853">
        <v>0</v>
      </c>
      <c r="Z180" s="854">
        <v>0</v>
      </c>
      <c r="AA180" s="853">
        <v>0</v>
      </c>
      <c r="AB180" s="854">
        <v>0</v>
      </c>
      <c r="AC180" s="853">
        <v>0</v>
      </c>
      <c r="AD180" s="854">
        <v>0</v>
      </c>
      <c r="AE180" s="853">
        <v>0</v>
      </c>
      <c r="AF180" s="854">
        <v>0</v>
      </c>
      <c r="AG180" s="853">
        <v>0</v>
      </c>
      <c r="AH180" s="854">
        <v>0</v>
      </c>
      <c r="AI180" s="853">
        <v>0</v>
      </c>
      <c r="AJ180" s="854">
        <v>0</v>
      </c>
      <c r="AK180" s="853">
        <v>0</v>
      </c>
      <c r="AL180" s="854">
        <v>0</v>
      </c>
      <c r="AM180" s="853">
        <v>0</v>
      </c>
      <c r="AN180" s="854">
        <v>0</v>
      </c>
      <c r="AO180" s="853">
        <v>0</v>
      </c>
      <c r="AP180" s="1025">
        <v>0</v>
      </c>
      <c r="AQ180" s="815"/>
      <c r="AR180" s="998"/>
      <c r="AS180" s="815"/>
      <c r="AT180" s="1024">
        <v>0</v>
      </c>
      <c r="AU180" s="854">
        <v>0</v>
      </c>
      <c r="AV180" s="853">
        <v>0</v>
      </c>
      <c r="AW180" s="854">
        <v>0</v>
      </c>
      <c r="AX180" s="853">
        <v>0</v>
      </c>
      <c r="AY180" s="854">
        <v>0</v>
      </c>
      <c r="AZ180" s="853">
        <v>0</v>
      </c>
      <c r="BA180" s="854">
        <v>0</v>
      </c>
      <c r="BB180" s="853">
        <v>0</v>
      </c>
      <c r="BC180" s="854">
        <v>0</v>
      </c>
      <c r="BD180" s="853">
        <v>0</v>
      </c>
      <c r="BE180" s="854">
        <v>0</v>
      </c>
      <c r="BF180" s="853">
        <v>0</v>
      </c>
      <c r="BG180" s="854">
        <v>0</v>
      </c>
      <c r="BH180" s="853">
        <v>0</v>
      </c>
      <c r="BI180" s="854">
        <v>0</v>
      </c>
      <c r="BJ180" s="853">
        <v>0</v>
      </c>
      <c r="BK180" s="854">
        <v>0</v>
      </c>
      <c r="BL180" s="853">
        <v>0</v>
      </c>
      <c r="BM180" s="854">
        <v>0</v>
      </c>
      <c r="BN180" s="853">
        <v>0</v>
      </c>
      <c r="BO180" s="854">
        <v>0</v>
      </c>
      <c r="BP180" s="853">
        <v>0</v>
      </c>
      <c r="BQ180" s="854">
        <v>0</v>
      </c>
      <c r="BR180" s="853">
        <v>0</v>
      </c>
      <c r="BS180" s="854">
        <v>0</v>
      </c>
      <c r="BT180" s="853">
        <v>0</v>
      </c>
      <c r="BU180" s="854">
        <v>0</v>
      </c>
      <c r="BV180" s="853">
        <v>0</v>
      </c>
      <c r="BW180" s="854">
        <v>0</v>
      </c>
      <c r="BX180" s="853">
        <v>0</v>
      </c>
      <c r="BY180" s="854">
        <v>0</v>
      </c>
      <c r="BZ180" s="853">
        <v>0</v>
      </c>
      <c r="CA180" s="854">
        <v>0</v>
      </c>
      <c r="CB180" s="853">
        <v>0</v>
      </c>
      <c r="CC180" s="1025">
        <v>0</v>
      </c>
      <c r="CD180" s="815"/>
      <c r="CE180" s="1009"/>
      <c r="CF180" s="815"/>
      <c r="CG180" s="1010"/>
      <c r="CH180" s="815"/>
      <c r="CI180" s="1024"/>
      <c r="CJ180" s="854"/>
      <c r="CK180" s="853">
        <v>0</v>
      </c>
      <c r="CL180" s="854">
        <v>0</v>
      </c>
      <c r="CM180" s="853">
        <v>0</v>
      </c>
      <c r="CN180" s="854">
        <v>0</v>
      </c>
      <c r="CO180" s="853">
        <v>0</v>
      </c>
      <c r="CP180" s="854">
        <v>0</v>
      </c>
      <c r="CQ180" s="853">
        <v>0</v>
      </c>
      <c r="CR180" s="854">
        <v>0</v>
      </c>
      <c r="CS180" s="853">
        <v>0</v>
      </c>
      <c r="CT180" s="854">
        <v>0</v>
      </c>
      <c r="CU180" s="853">
        <v>0</v>
      </c>
      <c r="CV180" s="854">
        <v>0</v>
      </c>
      <c r="CW180" s="853">
        <v>0</v>
      </c>
      <c r="CX180" s="854">
        <v>0</v>
      </c>
      <c r="CY180" s="853">
        <v>0</v>
      </c>
      <c r="CZ180" s="854">
        <v>0</v>
      </c>
      <c r="DA180" s="853">
        <v>0</v>
      </c>
      <c r="DB180" s="854">
        <v>0</v>
      </c>
      <c r="DC180" s="853">
        <v>0</v>
      </c>
      <c r="DD180" s="854">
        <v>0</v>
      </c>
      <c r="DE180" s="853">
        <v>0</v>
      </c>
      <c r="DF180" s="854">
        <v>0</v>
      </c>
      <c r="DG180" s="853">
        <v>0</v>
      </c>
      <c r="DH180" s="854">
        <v>0</v>
      </c>
      <c r="DI180" s="853">
        <v>0</v>
      </c>
      <c r="DJ180" s="854">
        <v>0</v>
      </c>
      <c r="DK180" s="853">
        <v>0</v>
      </c>
      <c r="DL180" s="854">
        <v>0</v>
      </c>
      <c r="DM180" s="853">
        <v>0</v>
      </c>
      <c r="DN180" s="854">
        <v>0</v>
      </c>
      <c r="DO180" s="853">
        <v>0</v>
      </c>
      <c r="DP180" s="854">
        <v>0</v>
      </c>
      <c r="DQ180" s="853">
        <v>0</v>
      </c>
      <c r="DR180" s="1025">
        <v>0</v>
      </c>
      <c r="DS180" s="815"/>
      <c r="DT180" s="1011"/>
      <c r="DU180" s="815"/>
      <c r="DV180" s="1024"/>
      <c r="DW180" s="854"/>
      <c r="DX180" s="853">
        <v>0</v>
      </c>
      <c r="DY180" s="854">
        <v>0</v>
      </c>
      <c r="DZ180" s="853">
        <v>0</v>
      </c>
      <c r="EA180" s="854">
        <v>0</v>
      </c>
      <c r="EB180" s="853">
        <v>0</v>
      </c>
      <c r="EC180" s="854">
        <v>0</v>
      </c>
      <c r="ED180" s="853">
        <v>0</v>
      </c>
      <c r="EE180" s="854">
        <v>0</v>
      </c>
      <c r="EF180" s="853">
        <v>0</v>
      </c>
      <c r="EG180" s="854">
        <v>0</v>
      </c>
      <c r="EH180" s="853">
        <v>0</v>
      </c>
      <c r="EI180" s="854">
        <v>0</v>
      </c>
      <c r="EJ180" s="853">
        <v>0</v>
      </c>
      <c r="EK180" s="854">
        <v>0</v>
      </c>
      <c r="EL180" s="853">
        <v>0</v>
      </c>
      <c r="EM180" s="854">
        <v>0</v>
      </c>
      <c r="EN180" s="853">
        <v>0</v>
      </c>
      <c r="EO180" s="854">
        <v>0</v>
      </c>
      <c r="EP180" s="853">
        <v>0</v>
      </c>
      <c r="EQ180" s="854">
        <v>0</v>
      </c>
      <c r="ER180" s="853">
        <v>0</v>
      </c>
      <c r="ES180" s="854">
        <v>0</v>
      </c>
      <c r="ET180" s="853">
        <v>0</v>
      </c>
      <c r="EU180" s="854">
        <v>0</v>
      </c>
      <c r="EV180" s="853">
        <v>0</v>
      </c>
      <c r="EW180" s="854">
        <v>0</v>
      </c>
      <c r="EX180" s="853">
        <v>0</v>
      </c>
      <c r="EY180" s="854">
        <v>0</v>
      </c>
      <c r="EZ180" s="853">
        <v>0</v>
      </c>
      <c r="FA180" s="854">
        <v>0</v>
      </c>
      <c r="FB180" s="853">
        <v>0</v>
      </c>
      <c r="FC180" s="854">
        <v>0</v>
      </c>
      <c r="FD180" s="853">
        <v>0</v>
      </c>
      <c r="FE180" s="1025">
        <v>0</v>
      </c>
      <c r="FF180" s="815"/>
      <c r="FG180" s="1012"/>
      <c r="FH180" s="815"/>
      <c r="FI180" s="1013"/>
      <c r="FK180" s="1026" t="b">
        <v>1</v>
      </c>
    </row>
    <row r="181" spans="1:167" outlineLevel="1">
      <c r="A181" s="813" t="str">
        <f t="shared" si="2"/>
        <v>168Save on Energy New Construction Program</v>
      </c>
      <c r="C181" s="842">
        <v>168</v>
      </c>
      <c r="D181" s="1019" t="s">
        <v>115</v>
      </c>
      <c r="E181" s="1019">
        <v>2015</v>
      </c>
      <c r="G181" s="1020">
        <v>0</v>
      </c>
      <c r="H181" s="865">
        <v>0</v>
      </c>
      <c r="I181" s="864">
        <v>0</v>
      </c>
      <c r="J181" s="865">
        <v>0</v>
      </c>
      <c r="K181" s="864">
        <v>0</v>
      </c>
      <c r="L181" s="865">
        <v>0</v>
      </c>
      <c r="M181" s="864">
        <v>0</v>
      </c>
      <c r="N181" s="865">
        <v>0</v>
      </c>
      <c r="O181" s="864">
        <v>0</v>
      </c>
      <c r="P181" s="865">
        <v>0</v>
      </c>
      <c r="Q181" s="864">
        <v>0</v>
      </c>
      <c r="R181" s="865">
        <v>0</v>
      </c>
      <c r="S181" s="864">
        <v>0</v>
      </c>
      <c r="T181" s="865">
        <v>0</v>
      </c>
      <c r="U181" s="864">
        <v>0</v>
      </c>
      <c r="V181" s="865">
        <v>0</v>
      </c>
      <c r="W181" s="864">
        <v>0</v>
      </c>
      <c r="X181" s="865">
        <v>0</v>
      </c>
      <c r="Y181" s="864">
        <v>0</v>
      </c>
      <c r="Z181" s="865">
        <v>0</v>
      </c>
      <c r="AA181" s="864">
        <v>0</v>
      </c>
      <c r="AB181" s="865">
        <v>0</v>
      </c>
      <c r="AC181" s="864">
        <v>0</v>
      </c>
      <c r="AD181" s="865">
        <v>0</v>
      </c>
      <c r="AE181" s="864">
        <v>0</v>
      </c>
      <c r="AF181" s="865">
        <v>0</v>
      </c>
      <c r="AG181" s="864">
        <v>0</v>
      </c>
      <c r="AH181" s="865">
        <v>0</v>
      </c>
      <c r="AI181" s="864">
        <v>0</v>
      </c>
      <c r="AJ181" s="865">
        <v>0</v>
      </c>
      <c r="AK181" s="864">
        <v>0</v>
      </c>
      <c r="AL181" s="865">
        <v>0</v>
      </c>
      <c r="AM181" s="864">
        <v>0</v>
      </c>
      <c r="AN181" s="865">
        <v>0</v>
      </c>
      <c r="AO181" s="864">
        <v>0</v>
      </c>
      <c r="AP181" s="1021">
        <v>0</v>
      </c>
      <c r="AQ181" s="815"/>
      <c r="AR181" s="998"/>
      <c r="AS181" s="815"/>
      <c r="AT181" s="1020">
        <v>0</v>
      </c>
      <c r="AU181" s="865">
        <v>0</v>
      </c>
      <c r="AV181" s="864">
        <v>0</v>
      </c>
      <c r="AW181" s="865">
        <v>0</v>
      </c>
      <c r="AX181" s="864">
        <v>0</v>
      </c>
      <c r="AY181" s="865">
        <v>0</v>
      </c>
      <c r="AZ181" s="864">
        <v>0</v>
      </c>
      <c r="BA181" s="865">
        <v>0</v>
      </c>
      <c r="BB181" s="864">
        <v>0</v>
      </c>
      <c r="BC181" s="865">
        <v>0</v>
      </c>
      <c r="BD181" s="864">
        <v>0</v>
      </c>
      <c r="BE181" s="865">
        <v>0</v>
      </c>
      <c r="BF181" s="864">
        <v>0</v>
      </c>
      <c r="BG181" s="865">
        <v>0</v>
      </c>
      <c r="BH181" s="864">
        <v>0</v>
      </c>
      <c r="BI181" s="865">
        <v>0</v>
      </c>
      <c r="BJ181" s="864">
        <v>0</v>
      </c>
      <c r="BK181" s="865">
        <v>0</v>
      </c>
      <c r="BL181" s="864">
        <v>0</v>
      </c>
      <c r="BM181" s="865">
        <v>0</v>
      </c>
      <c r="BN181" s="864">
        <v>0</v>
      </c>
      <c r="BO181" s="865">
        <v>0</v>
      </c>
      <c r="BP181" s="864">
        <v>0</v>
      </c>
      <c r="BQ181" s="865">
        <v>0</v>
      </c>
      <c r="BR181" s="864">
        <v>0</v>
      </c>
      <c r="BS181" s="865">
        <v>0</v>
      </c>
      <c r="BT181" s="864">
        <v>0</v>
      </c>
      <c r="BU181" s="865">
        <v>0</v>
      </c>
      <c r="BV181" s="864">
        <v>0</v>
      </c>
      <c r="BW181" s="865">
        <v>0</v>
      </c>
      <c r="BX181" s="864">
        <v>0</v>
      </c>
      <c r="BY181" s="865">
        <v>0</v>
      </c>
      <c r="BZ181" s="864">
        <v>0</v>
      </c>
      <c r="CA181" s="865">
        <v>0</v>
      </c>
      <c r="CB181" s="864">
        <v>0</v>
      </c>
      <c r="CC181" s="1021">
        <v>0</v>
      </c>
      <c r="CD181" s="815"/>
      <c r="CE181" s="1009"/>
      <c r="CF181" s="815"/>
      <c r="CG181" s="1010"/>
      <c r="CH181" s="815"/>
      <c r="CI181" s="1020"/>
      <c r="CJ181" s="865"/>
      <c r="CK181" s="864">
        <v>0</v>
      </c>
      <c r="CL181" s="865">
        <v>0</v>
      </c>
      <c r="CM181" s="864">
        <v>0</v>
      </c>
      <c r="CN181" s="865">
        <v>0</v>
      </c>
      <c r="CO181" s="864">
        <v>0</v>
      </c>
      <c r="CP181" s="865">
        <v>0</v>
      </c>
      <c r="CQ181" s="864">
        <v>0</v>
      </c>
      <c r="CR181" s="865">
        <v>0</v>
      </c>
      <c r="CS181" s="864">
        <v>0</v>
      </c>
      <c r="CT181" s="865">
        <v>0</v>
      </c>
      <c r="CU181" s="864">
        <v>0</v>
      </c>
      <c r="CV181" s="865">
        <v>0</v>
      </c>
      <c r="CW181" s="864">
        <v>0</v>
      </c>
      <c r="CX181" s="865">
        <v>0</v>
      </c>
      <c r="CY181" s="864">
        <v>0</v>
      </c>
      <c r="CZ181" s="865">
        <v>0</v>
      </c>
      <c r="DA181" s="864">
        <v>0</v>
      </c>
      <c r="DB181" s="865">
        <v>0</v>
      </c>
      <c r="DC181" s="864">
        <v>0</v>
      </c>
      <c r="DD181" s="865">
        <v>0</v>
      </c>
      <c r="DE181" s="864">
        <v>0</v>
      </c>
      <c r="DF181" s="865">
        <v>0</v>
      </c>
      <c r="DG181" s="864">
        <v>0</v>
      </c>
      <c r="DH181" s="865">
        <v>0</v>
      </c>
      <c r="DI181" s="864">
        <v>0</v>
      </c>
      <c r="DJ181" s="865">
        <v>0</v>
      </c>
      <c r="DK181" s="864">
        <v>0</v>
      </c>
      <c r="DL181" s="865">
        <v>0</v>
      </c>
      <c r="DM181" s="864">
        <v>0</v>
      </c>
      <c r="DN181" s="865">
        <v>0</v>
      </c>
      <c r="DO181" s="864">
        <v>0</v>
      </c>
      <c r="DP181" s="865">
        <v>0</v>
      </c>
      <c r="DQ181" s="864">
        <v>0</v>
      </c>
      <c r="DR181" s="1021">
        <v>0</v>
      </c>
      <c r="DS181" s="815"/>
      <c r="DT181" s="1011"/>
      <c r="DU181" s="815"/>
      <c r="DV181" s="1020"/>
      <c r="DW181" s="865"/>
      <c r="DX181" s="864">
        <v>0</v>
      </c>
      <c r="DY181" s="865">
        <v>0</v>
      </c>
      <c r="DZ181" s="864">
        <v>0</v>
      </c>
      <c r="EA181" s="865">
        <v>0</v>
      </c>
      <c r="EB181" s="864">
        <v>0</v>
      </c>
      <c r="EC181" s="865">
        <v>0</v>
      </c>
      <c r="ED181" s="864">
        <v>0</v>
      </c>
      <c r="EE181" s="865">
        <v>0</v>
      </c>
      <c r="EF181" s="864">
        <v>0</v>
      </c>
      <c r="EG181" s="865">
        <v>0</v>
      </c>
      <c r="EH181" s="864">
        <v>0</v>
      </c>
      <c r="EI181" s="865">
        <v>0</v>
      </c>
      <c r="EJ181" s="864">
        <v>0</v>
      </c>
      <c r="EK181" s="865">
        <v>0</v>
      </c>
      <c r="EL181" s="864">
        <v>0</v>
      </c>
      <c r="EM181" s="865">
        <v>0</v>
      </c>
      <c r="EN181" s="864">
        <v>0</v>
      </c>
      <c r="EO181" s="865">
        <v>0</v>
      </c>
      <c r="EP181" s="864">
        <v>0</v>
      </c>
      <c r="EQ181" s="865">
        <v>0</v>
      </c>
      <c r="ER181" s="864">
        <v>0</v>
      </c>
      <c r="ES181" s="865">
        <v>0</v>
      </c>
      <c r="ET181" s="864">
        <v>0</v>
      </c>
      <c r="EU181" s="865">
        <v>0</v>
      </c>
      <c r="EV181" s="864">
        <v>0</v>
      </c>
      <c r="EW181" s="865">
        <v>0</v>
      </c>
      <c r="EX181" s="864">
        <v>0</v>
      </c>
      <c r="EY181" s="865">
        <v>0</v>
      </c>
      <c r="EZ181" s="864">
        <v>0</v>
      </c>
      <c r="FA181" s="865">
        <v>0</v>
      </c>
      <c r="FB181" s="864">
        <v>0</v>
      </c>
      <c r="FC181" s="865">
        <v>0</v>
      </c>
      <c r="FD181" s="864">
        <v>0</v>
      </c>
      <c r="FE181" s="1021">
        <v>0</v>
      </c>
      <c r="FF181" s="815"/>
      <c r="FG181" s="1012"/>
      <c r="FH181" s="815"/>
      <c r="FI181" s="1013"/>
      <c r="FK181" s="1022" t="b">
        <v>1</v>
      </c>
    </row>
    <row r="182" spans="1:167" outlineLevel="1">
      <c r="A182" s="813" t="str">
        <f t="shared" si="2"/>
        <v>169Save on Energy Home Assistance Program</v>
      </c>
      <c r="C182" s="907">
        <v>169</v>
      </c>
      <c r="D182" s="1027" t="s">
        <v>116</v>
      </c>
      <c r="E182" s="1027">
        <v>2015</v>
      </c>
      <c r="G182" s="1028">
        <v>0</v>
      </c>
      <c r="H182" s="912">
        <v>0</v>
      </c>
      <c r="I182" s="911">
        <v>0</v>
      </c>
      <c r="J182" s="912">
        <v>0</v>
      </c>
      <c r="K182" s="911">
        <v>0</v>
      </c>
      <c r="L182" s="912">
        <v>0</v>
      </c>
      <c r="M182" s="911">
        <v>0</v>
      </c>
      <c r="N182" s="912">
        <v>0</v>
      </c>
      <c r="O182" s="911">
        <v>0</v>
      </c>
      <c r="P182" s="912">
        <v>0</v>
      </c>
      <c r="Q182" s="911">
        <v>0</v>
      </c>
      <c r="R182" s="912">
        <v>0</v>
      </c>
      <c r="S182" s="911">
        <v>0</v>
      </c>
      <c r="T182" s="912">
        <v>0</v>
      </c>
      <c r="U182" s="911">
        <v>0</v>
      </c>
      <c r="V182" s="912">
        <v>0</v>
      </c>
      <c r="W182" s="911">
        <v>0</v>
      </c>
      <c r="X182" s="912">
        <v>0</v>
      </c>
      <c r="Y182" s="911">
        <v>0</v>
      </c>
      <c r="Z182" s="912">
        <v>0</v>
      </c>
      <c r="AA182" s="911">
        <v>0</v>
      </c>
      <c r="AB182" s="912">
        <v>0</v>
      </c>
      <c r="AC182" s="911">
        <v>0</v>
      </c>
      <c r="AD182" s="912">
        <v>0</v>
      </c>
      <c r="AE182" s="911">
        <v>0</v>
      </c>
      <c r="AF182" s="912">
        <v>0</v>
      </c>
      <c r="AG182" s="911">
        <v>0</v>
      </c>
      <c r="AH182" s="912">
        <v>0</v>
      </c>
      <c r="AI182" s="911">
        <v>0</v>
      </c>
      <c r="AJ182" s="912">
        <v>0</v>
      </c>
      <c r="AK182" s="911">
        <v>0</v>
      </c>
      <c r="AL182" s="912">
        <v>0</v>
      </c>
      <c r="AM182" s="911">
        <v>0</v>
      </c>
      <c r="AN182" s="912">
        <v>0</v>
      </c>
      <c r="AO182" s="911">
        <v>0</v>
      </c>
      <c r="AP182" s="1029">
        <v>0</v>
      </c>
      <c r="AQ182" s="815"/>
      <c r="AR182" s="998"/>
      <c r="AS182" s="815"/>
      <c r="AT182" s="1028">
        <v>0</v>
      </c>
      <c r="AU182" s="912">
        <v>0</v>
      </c>
      <c r="AV182" s="911">
        <v>0</v>
      </c>
      <c r="AW182" s="912">
        <v>0</v>
      </c>
      <c r="AX182" s="911">
        <v>0</v>
      </c>
      <c r="AY182" s="912">
        <v>0</v>
      </c>
      <c r="AZ182" s="911">
        <v>0</v>
      </c>
      <c r="BA182" s="912">
        <v>0</v>
      </c>
      <c r="BB182" s="911">
        <v>0</v>
      </c>
      <c r="BC182" s="912">
        <v>0</v>
      </c>
      <c r="BD182" s="911">
        <v>0</v>
      </c>
      <c r="BE182" s="912">
        <v>0</v>
      </c>
      <c r="BF182" s="911">
        <v>0</v>
      </c>
      <c r="BG182" s="912">
        <v>0</v>
      </c>
      <c r="BH182" s="911">
        <v>0</v>
      </c>
      <c r="BI182" s="912">
        <v>0</v>
      </c>
      <c r="BJ182" s="911">
        <v>0</v>
      </c>
      <c r="BK182" s="912">
        <v>0</v>
      </c>
      <c r="BL182" s="911">
        <v>0</v>
      </c>
      <c r="BM182" s="912">
        <v>0</v>
      </c>
      <c r="BN182" s="911">
        <v>0</v>
      </c>
      <c r="BO182" s="912">
        <v>0</v>
      </c>
      <c r="BP182" s="911">
        <v>0</v>
      </c>
      <c r="BQ182" s="912">
        <v>0</v>
      </c>
      <c r="BR182" s="911">
        <v>0</v>
      </c>
      <c r="BS182" s="912">
        <v>0</v>
      </c>
      <c r="BT182" s="911">
        <v>0</v>
      </c>
      <c r="BU182" s="912">
        <v>0</v>
      </c>
      <c r="BV182" s="911">
        <v>0</v>
      </c>
      <c r="BW182" s="912">
        <v>0</v>
      </c>
      <c r="BX182" s="911">
        <v>0</v>
      </c>
      <c r="BY182" s="912">
        <v>0</v>
      </c>
      <c r="BZ182" s="911">
        <v>0</v>
      </c>
      <c r="CA182" s="912">
        <v>0</v>
      </c>
      <c r="CB182" s="911">
        <v>0</v>
      </c>
      <c r="CC182" s="1029">
        <v>0</v>
      </c>
      <c r="CD182" s="815"/>
      <c r="CE182" s="1009"/>
      <c r="CF182" s="815"/>
      <c r="CG182" s="1010"/>
      <c r="CH182" s="815"/>
      <c r="CI182" s="1028"/>
      <c r="CJ182" s="912"/>
      <c r="CK182" s="911">
        <v>0</v>
      </c>
      <c r="CL182" s="912">
        <v>0</v>
      </c>
      <c r="CM182" s="911">
        <v>0</v>
      </c>
      <c r="CN182" s="912">
        <v>0</v>
      </c>
      <c r="CO182" s="911">
        <v>0</v>
      </c>
      <c r="CP182" s="912">
        <v>0</v>
      </c>
      <c r="CQ182" s="911">
        <v>0</v>
      </c>
      <c r="CR182" s="912">
        <v>0</v>
      </c>
      <c r="CS182" s="911">
        <v>0</v>
      </c>
      <c r="CT182" s="912">
        <v>0</v>
      </c>
      <c r="CU182" s="911">
        <v>0</v>
      </c>
      <c r="CV182" s="912">
        <v>0</v>
      </c>
      <c r="CW182" s="911">
        <v>0</v>
      </c>
      <c r="CX182" s="912">
        <v>0</v>
      </c>
      <c r="CY182" s="911">
        <v>0</v>
      </c>
      <c r="CZ182" s="912">
        <v>0</v>
      </c>
      <c r="DA182" s="911">
        <v>0</v>
      </c>
      <c r="DB182" s="912">
        <v>0</v>
      </c>
      <c r="DC182" s="911">
        <v>0</v>
      </c>
      <c r="DD182" s="912">
        <v>0</v>
      </c>
      <c r="DE182" s="911">
        <v>0</v>
      </c>
      <c r="DF182" s="912">
        <v>0</v>
      </c>
      <c r="DG182" s="911">
        <v>0</v>
      </c>
      <c r="DH182" s="912">
        <v>0</v>
      </c>
      <c r="DI182" s="911">
        <v>0</v>
      </c>
      <c r="DJ182" s="912">
        <v>0</v>
      </c>
      <c r="DK182" s="911">
        <v>0</v>
      </c>
      <c r="DL182" s="912">
        <v>0</v>
      </c>
      <c r="DM182" s="911">
        <v>0</v>
      </c>
      <c r="DN182" s="912">
        <v>0</v>
      </c>
      <c r="DO182" s="911">
        <v>0</v>
      </c>
      <c r="DP182" s="912">
        <v>0</v>
      </c>
      <c r="DQ182" s="911">
        <v>0</v>
      </c>
      <c r="DR182" s="1029">
        <v>0</v>
      </c>
      <c r="DS182" s="815"/>
      <c r="DT182" s="1011"/>
      <c r="DU182" s="815"/>
      <c r="DV182" s="1028"/>
      <c r="DW182" s="912"/>
      <c r="DX182" s="911">
        <v>0</v>
      </c>
      <c r="DY182" s="912">
        <v>0</v>
      </c>
      <c r="DZ182" s="911">
        <v>0</v>
      </c>
      <c r="EA182" s="912">
        <v>0</v>
      </c>
      <c r="EB182" s="911">
        <v>0</v>
      </c>
      <c r="EC182" s="912">
        <v>0</v>
      </c>
      <c r="ED182" s="911">
        <v>0</v>
      </c>
      <c r="EE182" s="912">
        <v>0</v>
      </c>
      <c r="EF182" s="911">
        <v>0</v>
      </c>
      <c r="EG182" s="912">
        <v>0</v>
      </c>
      <c r="EH182" s="911">
        <v>0</v>
      </c>
      <c r="EI182" s="912">
        <v>0</v>
      </c>
      <c r="EJ182" s="911">
        <v>0</v>
      </c>
      <c r="EK182" s="912">
        <v>0</v>
      </c>
      <c r="EL182" s="911">
        <v>0</v>
      </c>
      <c r="EM182" s="912">
        <v>0</v>
      </c>
      <c r="EN182" s="911">
        <v>0</v>
      </c>
      <c r="EO182" s="912">
        <v>0</v>
      </c>
      <c r="EP182" s="911">
        <v>0</v>
      </c>
      <c r="EQ182" s="912">
        <v>0</v>
      </c>
      <c r="ER182" s="911">
        <v>0</v>
      </c>
      <c r="ES182" s="912">
        <v>0</v>
      </c>
      <c r="ET182" s="911">
        <v>0</v>
      </c>
      <c r="EU182" s="912">
        <v>0</v>
      </c>
      <c r="EV182" s="911">
        <v>0</v>
      </c>
      <c r="EW182" s="912">
        <v>0</v>
      </c>
      <c r="EX182" s="911">
        <v>0</v>
      </c>
      <c r="EY182" s="912">
        <v>0</v>
      </c>
      <c r="EZ182" s="911">
        <v>0</v>
      </c>
      <c r="FA182" s="912">
        <v>0</v>
      </c>
      <c r="FB182" s="911">
        <v>0</v>
      </c>
      <c r="FC182" s="912">
        <v>0</v>
      </c>
      <c r="FD182" s="911">
        <v>0</v>
      </c>
      <c r="FE182" s="1029">
        <v>0</v>
      </c>
      <c r="FF182" s="815"/>
      <c r="FG182" s="1012"/>
      <c r="FH182" s="815"/>
      <c r="FI182" s="1013"/>
      <c r="FK182" s="1030" t="b">
        <v>1</v>
      </c>
    </row>
    <row r="183" spans="1:167" outlineLevel="1">
      <c r="A183" s="813" t="str">
        <f t="shared" si="2"/>
        <v>170Save on Energy Audit Funding Program</v>
      </c>
      <c r="C183" s="900">
        <v>170</v>
      </c>
      <c r="D183" s="1031" t="s">
        <v>117</v>
      </c>
      <c r="E183" s="1031">
        <v>2015</v>
      </c>
      <c r="G183" s="1032">
        <v>0</v>
      </c>
      <c r="H183" s="905">
        <v>0</v>
      </c>
      <c r="I183" s="904">
        <v>0</v>
      </c>
      <c r="J183" s="905">
        <v>0</v>
      </c>
      <c r="K183" s="904">
        <v>0</v>
      </c>
      <c r="L183" s="905">
        <v>0</v>
      </c>
      <c r="M183" s="904">
        <v>0</v>
      </c>
      <c r="N183" s="905">
        <v>0</v>
      </c>
      <c r="O183" s="904">
        <v>0</v>
      </c>
      <c r="P183" s="905">
        <v>0</v>
      </c>
      <c r="Q183" s="904">
        <v>0</v>
      </c>
      <c r="R183" s="905">
        <v>0</v>
      </c>
      <c r="S183" s="904">
        <v>0</v>
      </c>
      <c r="T183" s="905">
        <v>0</v>
      </c>
      <c r="U183" s="904">
        <v>0</v>
      </c>
      <c r="V183" s="905">
        <v>0</v>
      </c>
      <c r="W183" s="904">
        <v>0</v>
      </c>
      <c r="X183" s="905">
        <v>0</v>
      </c>
      <c r="Y183" s="904">
        <v>0</v>
      </c>
      <c r="Z183" s="905">
        <v>0</v>
      </c>
      <c r="AA183" s="904">
        <v>0</v>
      </c>
      <c r="AB183" s="905">
        <v>0</v>
      </c>
      <c r="AC183" s="904">
        <v>0</v>
      </c>
      <c r="AD183" s="905">
        <v>0</v>
      </c>
      <c r="AE183" s="904">
        <v>0</v>
      </c>
      <c r="AF183" s="905">
        <v>0</v>
      </c>
      <c r="AG183" s="904">
        <v>0</v>
      </c>
      <c r="AH183" s="905">
        <v>0</v>
      </c>
      <c r="AI183" s="904">
        <v>0</v>
      </c>
      <c r="AJ183" s="905">
        <v>0</v>
      </c>
      <c r="AK183" s="904">
        <v>0</v>
      </c>
      <c r="AL183" s="905">
        <v>0</v>
      </c>
      <c r="AM183" s="904">
        <v>0</v>
      </c>
      <c r="AN183" s="905">
        <v>0</v>
      </c>
      <c r="AO183" s="904">
        <v>0</v>
      </c>
      <c r="AP183" s="1033">
        <v>0</v>
      </c>
      <c r="AQ183" s="815"/>
      <c r="AR183" s="998"/>
      <c r="AS183" s="815"/>
      <c r="AT183" s="1032">
        <v>0</v>
      </c>
      <c r="AU183" s="905">
        <v>0</v>
      </c>
      <c r="AV183" s="904">
        <v>0</v>
      </c>
      <c r="AW183" s="905">
        <v>0</v>
      </c>
      <c r="AX183" s="904">
        <v>0</v>
      </c>
      <c r="AY183" s="905">
        <v>0</v>
      </c>
      <c r="AZ183" s="904">
        <v>0</v>
      </c>
      <c r="BA183" s="905">
        <v>0</v>
      </c>
      <c r="BB183" s="904">
        <v>0</v>
      </c>
      <c r="BC183" s="905">
        <v>0</v>
      </c>
      <c r="BD183" s="904">
        <v>0</v>
      </c>
      <c r="BE183" s="905">
        <v>0</v>
      </c>
      <c r="BF183" s="904">
        <v>0</v>
      </c>
      <c r="BG183" s="905">
        <v>0</v>
      </c>
      <c r="BH183" s="904">
        <v>0</v>
      </c>
      <c r="BI183" s="905">
        <v>0</v>
      </c>
      <c r="BJ183" s="904">
        <v>0</v>
      </c>
      <c r="BK183" s="905">
        <v>0</v>
      </c>
      <c r="BL183" s="904">
        <v>0</v>
      </c>
      <c r="BM183" s="905">
        <v>0</v>
      </c>
      <c r="BN183" s="904">
        <v>0</v>
      </c>
      <c r="BO183" s="905">
        <v>0</v>
      </c>
      <c r="BP183" s="904">
        <v>0</v>
      </c>
      <c r="BQ183" s="905">
        <v>0</v>
      </c>
      <c r="BR183" s="904">
        <v>0</v>
      </c>
      <c r="BS183" s="905">
        <v>0</v>
      </c>
      <c r="BT183" s="904">
        <v>0</v>
      </c>
      <c r="BU183" s="905">
        <v>0</v>
      </c>
      <c r="BV183" s="904">
        <v>0</v>
      </c>
      <c r="BW183" s="905">
        <v>0</v>
      </c>
      <c r="BX183" s="904">
        <v>0</v>
      </c>
      <c r="BY183" s="905">
        <v>0</v>
      </c>
      <c r="BZ183" s="904">
        <v>0</v>
      </c>
      <c r="CA183" s="905">
        <v>0</v>
      </c>
      <c r="CB183" s="904">
        <v>0</v>
      </c>
      <c r="CC183" s="1033">
        <v>0</v>
      </c>
      <c r="CD183" s="815"/>
      <c r="CE183" s="1009"/>
      <c r="CF183" s="815"/>
      <c r="CG183" s="1010"/>
      <c r="CH183" s="815"/>
      <c r="CI183" s="1032"/>
      <c r="CJ183" s="905"/>
      <c r="CK183" s="904">
        <v>0</v>
      </c>
      <c r="CL183" s="905">
        <v>0</v>
      </c>
      <c r="CM183" s="904">
        <v>0</v>
      </c>
      <c r="CN183" s="905">
        <v>0</v>
      </c>
      <c r="CO183" s="904">
        <v>0</v>
      </c>
      <c r="CP183" s="905">
        <v>0</v>
      </c>
      <c r="CQ183" s="904">
        <v>0</v>
      </c>
      <c r="CR183" s="905">
        <v>0</v>
      </c>
      <c r="CS183" s="904">
        <v>0</v>
      </c>
      <c r="CT183" s="905">
        <v>0</v>
      </c>
      <c r="CU183" s="904">
        <v>0</v>
      </c>
      <c r="CV183" s="905">
        <v>0</v>
      </c>
      <c r="CW183" s="904">
        <v>0</v>
      </c>
      <c r="CX183" s="905">
        <v>0</v>
      </c>
      <c r="CY183" s="904">
        <v>0</v>
      </c>
      <c r="CZ183" s="905">
        <v>0</v>
      </c>
      <c r="DA183" s="904">
        <v>0</v>
      </c>
      <c r="DB183" s="905">
        <v>0</v>
      </c>
      <c r="DC183" s="904">
        <v>0</v>
      </c>
      <c r="DD183" s="905">
        <v>0</v>
      </c>
      <c r="DE183" s="904">
        <v>0</v>
      </c>
      <c r="DF183" s="905">
        <v>0</v>
      </c>
      <c r="DG183" s="904">
        <v>0</v>
      </c>
      <c r="DH183" s="905">
        <v>0</v>
      </c>
      <c r="DI183" s="904">
        <v>0</v>
      </c>
      <c r="DJ183" s="905">
        <v>0</v>
      </c>
      <c r="DK183" s="904">
        <v>0</v>
      </c>
      <c r="DL183" s="905">
        <v>0</v>
      </c>
      <c r="DM183" s="904">
        <v>0</v>
      </c>
      <c r="DN183" s="905">
        <v>0</v>
      </c>
      <c r="DO183" s="904">
        <v>0</v>
      </c>
      <c r="DP183" s="905">
        <v>0</v>
      </c>
      <c r="DQ183" s="904">
        <v>0</v>
      </c>
      <c r="DR183" s="1033">
        <v>0</v>
      </c>
      <c r="DS183" s="815"/>
      <c r="DT183" s="1011"/>
      <c r="DU183" s="815"/>
      <c r="DV183" s="1032"/>
      <c r="DW183" s="905"/>
      <c r="DX183" s="904">
        <v>0</v>
      </c>
      <c r="DY183" s="905">
        <v>0</v>
      </c>
      <c r="DZ183" s="904">
        <v>0</v>
      </c>
      <c r="EA183" s="905">
        <v>0</v>
      </c>
      <c r="EB183" s="904">
        <v>0</v>
      </c>
      <c r="EC183" s="905">
        <v>0</v>
      </c>
      <c r="ED183" s="904">
        <v>0</v>
      </c>
      <c r="EE183" s="905">
        <v>0</v>
      </c>
      <c r="EF183" s="904">
        <v>0</v>
      </c>
      <c r="EG183" s="905">
        <v>0</v>
      </c>
      <c r="EH183" s="904">
        <v>0</v>
      </c>
      <c r="EI183" s="905">
        <v>0</v>
      </c>
      <c r="EJ183" s="904">
        <v>0</v>
      </c>
      <c r="EK183" s="905">
        <v>0</v>
      </c>
      <c r="EL183" s="904">
        <v>0</v>
      </c>
      <c r="EM183" s="905">
        <v>0</v>
      </c>
      <c r="EN183" s="904">
        <v>0</v>
      </c>
      <c r="EO183" s="905">
        <v>0</v>
      </c>
      <c r="EP183" s="904">
        <v>0</v>
      </c>
      <c r="EQ183" s="905">
        <v>0</v>
      </c>
      <c r="ER183" s="904">
        <v>0</v>
      </c>
      <c r="ES183" s="905">
        <v>0</v>
      </c>
      <c r="ET183" s="904">
        <v>0</v>
      </c>
      <c r="EU183" s="905">
        <v>0</v>
      </c>
      <c r="EV183" s="904">
        <v>0</v>
      </c>
      <c r="EW183" s="905">
        <v>0</v>
      </c>
      <c r="EX183" s="904">
        <v>0</v>
      </c>
      <c r="EY183" s="905">
        <v>0</v>
      </c>
      <c r="EZ183" s="904">
        <v>0</v>
      </c>
      <c r="FA183" s="905">
        <v>0</v>
      </c>
      <c r="FB183" s="904">
        <v>0</v>
      </c>
      <c r="FC183" s="905">
        <v>0</v>
      </c>
      <c r="FD183" s="904">
        <v>0</v>
      </c>
      <c r="FE183" s="1033">
        <v>0</v>
      </c>
      <c r="FF183" s="815"/>
      <c r="FG183" s="1012"/>
      <c r="FH183" s="815"/>
      <c r="FI183" s="1013"/>
      <c r="FK183" s="1034" t="b">
        <v>1</v>
      </c>
    </row>
    <row r="184" spans="1:167" outlineLevel="1">
      <c r="A184" s="813" t="str">
        <f t="shared" si="2"/>
        <v>171Save on Energy Retrofit Program</v>
      </c>
      <c r="C184" s="849">
        <v>171</v>
      </c>
      <c r="D184" s="1035" t="s">
        <v>118</v>
      </c>
      <c r="E184" s="1035">
        <v>2015</v>
      </c>
      <c r="G184" s="1024">
        <v>0</v>
      </c>
      <c r="H184" s="854">
        <v>0</v>
      </c>
      <c r="I184" s="853">
        <v>0</v>
      </c>
      <c r="J184" s="854">
        <v>0</v>
      </c>
      <c r="K184" s="853">
        <v>0</v>
      </c>
      <c r="L184" s="854">
        <v>0</v>
      </c>
      <c r="M184" s="853">
        <v>7664</v>
      </c>
      <c r="N184" s="854">
        <v>7664</v>
      </c>
      <c r="O184" s="853">
        <v>7664</v>
      </c>
      <c r="P184" s="854">
        <v>5402</v>
      </c>
      <c r="Q184" s="853">
        <v>0</v>
      </c>
      <c r="R184" s="854">
        <v>0</v>
      </c>
      <c r="S184" s="853">
        <v>0</v>
      </c>
      <c r="T184" s="854">
        <v>0</v>
      </c>
      <c r="U184" s="853">
        <v>0</v>
      </c>
      <c r="V184" s="854">
        <v>0</v>
      </c>
      <c r="W184" s="853">
        <v>0</v>
      </c>
      <c r="X184" s="854">
        <v>0</v>
      </c>
      <c r="Y184" s="853">
        <v>0</v>
      </c>
      <c r="Z184" s="854">
        <v>0</v>
      </c>
      <c r="AA184" s="853">
        <v>0</v>
      </c>
      <c r="AB184" s="854">
        <v>0</v>
      </c>
      <c r="AC184" s="853">
        <v>0</v>
      </c>
      <c r="AD184" s="854">
        <v>0</v>
      </c>
      <c r="AE184" s="853">
        <v>0</v>
      </c>
      <c r="AF184" s="854">
        <v>0</v>
      </c>
      <c r="AG184" s="853">
        <v>0</v>
      </c>
      <c r="AH184" s="854">
        <v>0</v>
      </c>
      <c r="AI184" s="853">
        <v>0</v>
      </c>
      <c r="AJ184" s="854">
        <v>0</v>
      </c>
      <c r="AK184" s="853">
        <v>0</v>
      </c>
      <c r="AL184" s="854">
        <v>0</v>
      </c>
      <c r="AM184" s="853">
        <v>0</v>
      </c>
      <c r="AN184" s="854">
        <v>0</v>
      </c>
      <c r="AO184" s="853">
        <v>0</v>
      </c>
      <c r="AP184" s="1025">
        <v>0</v>
      </c>
      <c r="AQ184" s="815"/>
      <c r="AR184" s="998"/>
      <c r="AS184" s="815"/>
      <c r="AT184" s="1024">
        <v>0</v>
      </c>
      <c r="AU184" s="854">
        <v>0</v>
      </c>
      <c r="AV184" s="853">
        <v>0</v>
      </c>
      <c r="AW184" s="854">
        <v>0</v>
      </c>
      <c r="AX184" s="853">
        <v>0</v>
      </c>
      <c r="AY184" s="854">
        <v>0</v>
      </c>
      <c r="AZ184" s="853">
        <v>2</v>
      </c>
      <c r="BA184" s="854">
        <v>2</v>
      </c>
      <c r="BB184" s="853">
        <v>2</v>
      </c>
      <c r="BC184" s="854">
        <v>1</v>
      </c>
      <c r="BD184" s="853">
        <v>0</v>
      </c>
      <c r="BE184" s="854">
        <v>0</v>
      </c>
      <c r="BF184" s="853">
        <v>0</v>
      </c>
      <c r="BG184" s="854">
        <v>0</v>
      </c>
      <c r="BH184" s="853">
        <v>0</v>
      </c>
      <c r="BI184" s="854">
        <v>0</v>
      </c>
      <c r="BJ184" s="853">
        <v>0</v>
      </c>
      <c r="BK184" s="854">
        <v>0</v>
      </c>
      <c r="BL184" s="853">
        <v>0</v>
      </c>
      <c r="BM184" s="854">
        <v>0</v>
      </c>
      <c r="BN184" s="853">
        <v>0</v>
      </c>
      <c r="BO184" s="854">
        <v>0</v>
      </c>
      <c r="BP184" s="853">
        <v>0</v>
      </c>
      <c r="BQ184" s="854">
        <v>0</v>
      </c>
      <c r="BR184" s="853">
        <v>0</v>
      </c>
      <c r="BS184" s="854">
        <v>0</v>
      </c>
      <c r="BT184" s="853">
        <v>0</v>
      </c>
      <c r="BU184" s="854">
        <v>0</v>
      </c>
      <c r="BV184" s="853">
        <v>0</v>
      </c>
      <c r="BW184" s="854">
        <v>0</v>
      </c>
      <c r="BX184" s="853">
        <v>0</v>
      </c>
      <c r="BY184" s="854">
        <v>0</v>
      </c>
      <c r="BZ184" s="853">
        <v>0</v>
      </c>
      <c r="CA184" s="854">
        <v>0</v>
      </c>
      <c r="CB184" s="853">
        <v>0</v>
      </c>
      <c r="CC184" s="1025">
        <v>0</v>
      </c>
      <c r="CD184" s="815"/>
      <c r="CE184" s="1009"/>
      <c r="CF184" s="815"/>
      <c r="CG184" s="1010"/>
      <c r="CH184" s="815"/>
      <c r="CI184" s="1024"/>
      <c r="CJ184" s="854"/>
      <c r="CK184" s="853">
        <v>0</v>
      </c>
      <c r="CL184" s="854">
        <v>0</v>
      </c>
      <c r="CM184" s="853">
        <v>0</v>
      </c>
      <c r="CN184" s="854">
        <v>0</v>
      </c>
      <c r="CO184" s="853">
        <v>5741</v>
      </c>
      <c r="CP184" s="854">
        <v>5741</v>
      </c>
      <c r="CQ184" s="853">
        <v>5741</v>
      </c>
      <c r="CR184" s="854">
        <v>4046</v>
      </c>
      <c r="CS184" s="853">
        <v>0</v>
      </c>
      <c r="CT184" s="854">
        <v>0</v>
      </c>
      <c r="CU184" s="853">
        <v>0</v>
      </c>
      <c r="CV184" s="854">
        <v>0</v>
      </c>
      <c r="CW184" s="853">
        <v>0</v>
      </c>
      <c r="CX184" s="854">
        <v>0</v>
      </c>
      <c r="CY184" s="853">
        <v>0</v>
      </c>
      <c r="CZ184" s="854">
        <v>0</v>
      </c>
      <c r="DA184" s="853">
        <v>0</v>
      </c>
      <c r="DB184" s="854">
        <v>0</v>
      </c>
      <c r="DC184" s="853">
        <v>0</v>
      </c>
      <c r="DD184" s="854">
        <v>0</v>
      </c>
      <c r="DE184" s="853">
        <v>0</v>
      </c>
      <c r="DF184" s="854">
        <v>0</v>
      </c>
      <c r="DG184" s="853">
        <v>0</v>
      </c>
      <c r="DH184" s="854">
        <v>0</v>
      </c>
      <c r="DI184" s="853">
        <v>0</v>
      </c>
      <c r="DJ184" s="854">
        <v>0</v>
      </c>
      <c r="DK184" s="853">
        <v>0</v>
      </c>
      <c r="DL184" s="854">
        <v>0</v>
      </c>
      <c r="DM184" s="853">
        <v>0</v>
      </c>
      <c r="DN184" s="854">
        <v>0</v>
      </c>
      <c r="DO184" s="853">
        <v>0</v>
      </c>
      <c r="DP184" s="854">
        <v>0</v>
      </c>
      <c r="DQ184" s="853">
        <v>0</v>
      </c>
      <c r="DR184" s="1025">
        <v>0</v>
      </c>
      <c r="DS184" s="815"/>
      <c r="DT184" s="1011"/>
      <c r="DU184" s="815"/>
      <c r="DV184" s="1024"/>
      <c r="DW184" s="854"/>
      <c r="DX184" s="853">
        <v>0</v>
      </c>
      <c r="DY184" s="854">
        <v>0</v>
      </c>
      <c r="DZ184" s="853">
        <v>0</v>
      </c>
      <c r="EA184" s="854">
        <v>0</v>
      </c>
      <c r="EB184" s="853">
        <v>1</v>
      </c>
      <c r="EC184" s="854">
        <v>1</v>
      </c>
      <c r="ED184" s="853">
        <v>1</v>
      </c>
      <c r="EE184" s="854">
        <v>1</v>
      </c>
      <c r="EF184" s="853">
        <v>0</v>
      </c>
      <c r="EG184" s="854">
        <v>0</v>
      </c>
      <c r="EH184" s="853">
        <v>0</v>
      </c>
      <c r="EI184" s="854">
        <v>0</v>
      </c>
      <c r="EJ184" s="853">
        <v>0</v>
      </c>
      <c r="EK184" s="854">
        <v>0</v>
      </c>
      <c r="EL184" s="853">
        <v>0</v>
      </c>
      <c r="EM184" s="854">
        <v>0</v>
      </c>
      <c r="EN184" s="853">
        <v>0</v>
      </c>
      <c r="EO184" s="854">
        <v>0</v>
      </c>
      <c r="EP184" s="853">
        <v>0</v>
      </c>
      <c r="EQ184" s="854">
        <v>0</v>
      </c>
      <c r="ER184" s="853">
        <v>0</v>
      </c>
      <c r="ES184" s="854">
        <v>0</v>
      </c>
      <c r="ET184" s="853">
        <v>0</v>
      </c>
      <c r="EU184" s="854">
        <v>0</v>
      </c>
      <c r="EV184" s="853">
        <v>0</v>
      </c>
      <c r="EW184" s="854">
        <v>0</v>
      </c>
      <c r="EX184" s="853">
        <v>0</v>
      </c>
      <c r="EY184" s="854">
        <v>0</v>
      </c>
      <c r="EZ184" s="853">
        <v>0</v>
      </c>
      <c r="FA184" s="854">
        <v>0</v>
      </c>
      <c r="FB184" s="853">
        <v>0</v>
      </c>
      <c r="FC184" s="854">
        <v>0</v>
      </c>
      <c r="FD184" s="853">
        <v>0</v>
      </c>
      <c r="FE184" s="1025">
        <v>0</v>
      </c>
      <c r="FF184" s="815"/>
      <c r="FG184" s="1012"/>
      <c r="FH184" s="815"/>
      <c r="FI184" s="1013"/>
      <c r="FK184" s="1026" t="b">
        <v>0</v>
      </c>
    </row>
    <row r="185" spans="1:167" outlineLevel="1">
      <c r="A185" s="813" t="str">
        <f t="shared" si="2"/>
        <v>172Save on Energy Small Business Lighting Program</v>
      </c>
      <c r="C185" s="842">
        <v>172</v>
      </c>
      <c r="D185" s="1036" t="s">
        <v>119</v>
      </c>
      <c r="E185" s="1036">
        <v>2015</v>
      </c>
      <c r="G185" s="1020">
        <v>0</v>
      </c>
      <c r="H185" s="865">
        <v>0</v>
      </c>
      <c r="I185" s="864">
        <v>0</v>
      </c>
      <c r="J185" s="865">
        <v>0</v>
      </c>
      <c r="K185" s="864">
        <v>0</v>
      </c>
      <c r="L185" s="865">
        <v>0</v>
      </c>
      <c r="M185" s="864">
        <v>0</v>
      </c>
      <c r="N185" s="865">
        <v>0</v>
      </c>
      <c r="O185" s="864">
        <v>0</v>
      </c>
      <c r="P185" s="865">
        <v>0</v>
      </c>
      <c r="Q185" s="864">
        <v>0</v>
      </c>
      <c r="R185" s="865">
        <v>0</v>
      </c>
      <c r="S185" s="864">
        <v>0</v>
      </c>
      <c r="T185" s="865">
        <v>0</v>
      </c>
      <c r="U185" s="864">
        <v>0</v>
      </c>
      <c r="V185" s="865">
        <v>0</v>
      </c>
      <c r="W185" s="864">
        <v>0</v>
      </c>
      <c r="X185" s="865">
        <v>0</v>
      </c>
      <c r="Y185" s="864">
        <v>0</v>
      </c>
      <c r="Z185" s="865">
        <v>0</v>
      </c>
      <c r="AA185" s="864">
        <v>0</v>
      </c>
      <c r="AB185" s="865">
        <v>0</v>
      </c>
      <c r="AC185" s="864">
        <v>0</v>
      </c>
      <c r="AD185" s="865">
        <v>0</v>
      </c>
      <c r="AE185" s="864">
        <v>0</v>
      </c>
      <c r="AF185" s="865">
        <v>0</v>
      </c>
      <c r="AG185" s="864">
        <v>0</v>
      </c>
      <c r="AH185" s="865">
        <v>0</v>
      </c>
      <c r="AI185" s="864">
        <v>0</v>
      </c>
      <c r="AJ185" s="865">
        <v>0</v>
      </c>
      <c r="AK185" s="864">
        <v>0</v>
      </c>
      <c r="AL185" s="865">
        <v>0</v>
      </c>
      <c r="AM185" s="864">
        <v>0</v>
      </c>
      <c r="AN185" s="865">
        <v>0</v>
      </c>
      <c r="AO185" s="864">
        <v>0</v>
      </c>
      <c r="AP185" s="1021">
        <v>0</v>
      </c>
      <c r="AQ185" s="815"/>
      <c r="AR185" s="998"/>
      <c r="AS185" s="815"/>
      <c r="AT185" s="1020">
        <v>0</v>
      </c>
      <c r="AU185" s="865">
        <v>0</v>
      </c>
      <c r="AV185" s="864">
        <v>0</v>
      </c>
      <c r="AW185" s="865">
        <v>0</v>
      </c>
      <c r="AX185" s="864">
        <v>0</v>
      </c>
      <c r="AY185" s="865">
        <v>0</v>
      </c>
      <c r="AZ185" s="864">
        <v>0</v>
      </c>
      <c r="BA185" s="865">
        <v>0</v>
      </c>
      <c r="BB185" s="864">
        <v>0</v>
      </c>
      <c r="BC185" s="865">
        <v>0</v>
      </c>
      <c r="BD185" s="864">
        <v>0</v>
      </c>
      <c r="BE185" s="865">
        <v>0</v>
      </c>
      <c r="BF185" s="864">
        <v>0</v>
      </c>
      <c r="BG185" s="865">
        <v>0</v>
      </c>
      <c r="BH185" s="864">
        <v>0</v>
      </c>
      <c r="BI185" s="865">
        <v>0</v>
      </c>
      <c r="BJ185" s="864">
        <v>0</v>
      </c>
      <c r="BK185" s="865">
        <v>0</v>
      </c>
      <c r="BL185" s="864">
        <v>0</v>
      </c>
      <c r="BM185" s="865">
        <v>0</v>
      </c>
      <c r="BN185" s="864">
        <v>0</v>
      </c>
      <c r="BO185" s="865">
        <v>0</v>
      </c>
      <c r="BP185" s="864">
        <v>0</v>
      </c>
      <c r="BQ185" s="865">
        <v>0</v>
      </c>
      <c r="BR185" s="864">
        <v>0</v>
      </c>
      <c r="BS185" s="865">
        <v>0</v>
      </c>
      <c r="BT185" s="864">
        <v>0</v>
      </c>
      <c r="BU185" s="865">
        <v>0</v>
      </c>
      <c r="BV185" s="864">
        <v>0</v>
      </c>
      <c r="BW185" s="865">
        <v>0</v>
      </c>
      <c r="BX185" s="864">
        <v>0</v>
      </c>
      <c r="BY185" s="865">
        <v>0</v>
      </c>
      <c r="BZ185" s="864">
        <v>0</v>
      </c>
      <c r="CA185" s="865">
        <v>0</v>
      </c>
      <c r="CB185" s="864">
        <v>0</v>
      </c>
      <c r="CC185" s="1021">
        <v>0</v>
      </c>
      <c r="CD185" s="815"/>
      <c r="CE185" s="1009"/>
      <c r="CF185" s="815"/>
      <c r="CG185" s="1010"/>
      <c r="CH185" s="815"/>
      <c r="CI185" s="1020"/>
      <c r="CJ185" s="865"/>
      <c r="CK185" s="864">
        <v>0</v>
      </c>
      <c r="CL185" s="865">
        <v>0</v>
      </c>
      <c r="CM185" s="864">
        <v>0</v>
      </c>
      <c r="CN185" s="865">
        <v>0</v>
      </c>
      <c r="CO185" s="864">
        <v>0</v>
      </c>
      <c r="CP185" s="865">
        <v>0</v>
      </c>
      <c r="CQ185" s="864">
        <v>0</v>
      </c>
      <c r="CR185" s="865">
        <v>0</v>
      </c>
      <c r="CS185" s="864">
        <v>0</v>
      </c>
      <c r="CT185" s="865">
        <v>0</v>
      </c>
      <c r="CU185" s="864">
        <v>0</v>
      </c>
      <c r="CV185" s="865">
        <v>0</v>
      </c>
      <c r="CW185" s="864">
        <v>0</v>
      </c>
      <c r="CX185" s="865">
        <v>0</v>
      </c>
      <c r="CY185" s="864">
        <v>0</v>
      </c>
      <c r="CZ185" s="865">
        <v>0</v>
      </c>
      <c r="DA185" s="864">
        <v>0</v>
      </c>
      <c r="DB185" s="865">
        <v>0</v>
      </c>
      <c r="DC185" s="864">
        <v>0</v>
      </c>
      <c r="DD185" s="865">
        <v>0</v>
      </c>
      <c r="DE185" s="864">
        <v>0</v>
      </c>
      <c r="DF185" s="865">
        <v>0</v>
      </c>
      <c r="DG185" s="864">
        <v>0</v>
      </c>
      <c r="DH185" s="865">
        <v>0</v>
      </c>
      <c r="DI185" s="864">
        <v>0</v>
      </c>
      <c r="DJ185" s="865">
        <v>0</v>
      </c>
      <c r="DK185" s="864">
        <v>0</v>
      </c>
      <c r="DL185" s="865">
        <v>0</v>
      </c>
      <c r="DM185" s="864">
        <v>0</v>
      </c>
      <c r="DN185" s="865">
        <v>0</v>
      </c>
      <c r="DO185" s="864">
        <v>0</v>
      </c>
      <c r="DP185" s="865">
        <v>0</v>
      </c>
      <c r="DQ185" s="864">
        <v>0</v>
      </c>
      <c r="DR185" s="1021">
        <v>0</v>
      </c>
      <c r="DS185" s="815"/>
      <c r="DT185" s="1011"/>
      <c r="DU185" s="815"/>
      <c r="DV185" s="1020"/>
      <c r="DW185" s="865"/>
      <c r="DX185" s="864">
        <v>0</v>
      </c>
      <c r="DY185" s="865">
        <v>0</v>
      </c>
      <c r="DZ185" s="864">
        <v>0</v>
      </c>
      <c r="EA185" s="865">
        <v>0</v>
      </c>
      <c r="EB185" s="864">
        <v>0</v>
      </c>
      <c r="EC185" s="865">
        <v>0</v>
      </c>
      <c r="ED185" s="864">
        <v>0</v>
      </c>
      <c r="EE185" s="865">
        <v>0</v>
      </c>
      <c r="EF185" s="864">
        <v>0</v>
      </c>
      <c r="EG185" s="865">
        <v>0</v>
      </c>
      <c r="EH185" s="864">
        <v>0</v>
      </c>
      <c r="EI185" s="865">
        <v>0</v>
      </c>
      <c r="EJ185" s="864">
        <v>0</v>
      </c>
      <c r="EK185" s="865">
        <v>0</v>
      </c>
      <c r="EL185" s="864">
        <v>0</v>
      </c>
      <c r="EM185" s="865">
        <v>0</v>
      </c>
      <c r="EN185" s="864">
        <v>0</v>
      </c>
      <c r="EO185" s="865">
        <v>0</v>
      </c>
      <c r="EP185" s="864">
        <v>0</v>
      </c>
      <c r="EQ185" s="865">
        <v>0</v>
      </c>
      <c r="ER185" s="864">
        <v>0</v>
      </c>
      <c r="ES185" s="865">
        <v>0</v>
      </c>
      <c r="ET185" s="864">
        <v>0</v>
      </c>
      <c r="EU185" s="865">
        <v>0</v>
      </c>
      <c r="EV185" s="864">
        <v>0</v>
      </c>
      <c r="EW185" s="865">
        <v>0</v>
      </c>
      <c r="EX185" s="864">
        <v>0</v>
      </c>
      <c r="EY185" s="865">
        <v>0</v>
      </c>
      <c r="EZ185" s="864">
        <v>0</v>
      </c>
      <c r="FA185" s="865">
        <v>0</v>
      </c>
      <c r="FB185" s="864">
        <v>0</v>
      </c>
      <c r="FC185" s="865">
        <v>0</v>
      </c>
      <c r="FD185" s="864">
        <v>0</v>
      </c>
      <c r="FE185" s="1021">
        <v>0</v>
      </c>
      <c r="FF185" s="815"/>
      <c r="FG185" s="1012"/>
      <c r="FH185" s="815"/>
      <c r="FI185" s="1013"/>
      <c r="FK185" s="1022" t="b">
        <v>1</v>
      </c>
    </row>
    <row r="186" spans="1:167" outlineLevel="1">
      <c r="A186" s="813" t="str">
        <f t="shared" si="2"/>
        <v>173Save on Energy High Performance New Construction Program</v>
      </c>
      <c r="C186" s="849">
        <v>173</v>
      </c>
      <c r="D186" s="1035" t="s">
        <v>120</v>
      </c>
      <c r="E186" s="1035">
        <v>2015</v>
      </c>
      <c r="G186" s="1024">
        <v>0</v>
      </c>
      <c r="H186" s="854">
        <v>0</v>
      </c>
      <c r="I186" s="853">
        <v>0</v>
      </c>
      <c r="J186" s="854">
        <v>0</v>
      </c>
      <c r="K186" s="853">
        <v>0</v>
      </c>
      <c r="L186" s="854">
        <v>0</v>
      </c>
      <c r="M186" s="853">
        <v>0</v>
      </c>
      <c r="N186" s="854">
        <v>0</v>
      </c>
      <c r="O186" s="853">
        <v>0</v>
      </c>
      <c r="P186" s="854">
        <v>0</v>
      </c>
      <c r="Q186" s="853">
        <v>0</v>
      </c>
      <c r="R186" s="854">
        <v>0</v>
      </c>
      <c r="S186" s="853">
        <v>0</v>
      </c>
      <c r="T186" s="854">
        <v>0</v>
      </c>
      <c r="U186" s="853">
        <v>0</v>
      </c>
      <c r="V186" s="854">
        <v>0</v>
      </c>
      <c r="W186" s="853">
        <v>0</v>
      </c>
      <c r="X186" s="854">
        <v>0</v>
      </c>
      <c r="Y186" s="853">
        <v>0</v>
      </c>
      <c r="Z186" s="854">
        <v>0</v>
      </c>
      <c r="AA186" s="853">
        <v>0</v>
      </c>
      <c r="AB186" s="854">
        <v>0</v>
      </c>
      <c r="AC186" s="853">
        <v>0</v>
      </c>
      <c r="AD186" s="854">
        <v>0</v>
      </c>
      <c r="AE186" s="853">
        <v>0</v>
      </c>
      <c r="AF186" s="854">
        <v>0</v>
      </c>
      <c r="AG186" s="853">
        <v>0</v>
      </c>
      <c r="AH186" s="854">
        <v>0</v>
      </c>
      <c r="AI186" s="853">
        <v>0</v>
      </c>
      <c r="AJ186" s="854">
        <v>0</v>
      </c>
      <c r="AK186" s="853">
        <v>0</v>
      </c>
      <c r="AL186" s="854">
        <v>0</v>
      </c>
      <c r="AM186" s="853">
        <v>0</v>
      </c>
      <c r="AN186" s="854">
        <v>0</v>
      </c>
      <c r="AO186" s="853">
        <v>0</v>
      </c>
      <c r="AP186" s="1025">
        <v>0</v>
      </c>
      <c r="AQ186" s="815"/>
      <c r="AR186" s="998"/>
      <c r="AS186" s="815"/>
      <c r="AT186" s="1024">
        <v>0</v>
      </c>
      <c r="AU186" s="854">
        <v>0</v>
      </c>
      <c r="AV186" s="853">
        <v>0</v>
      </c>
      <c r="AW186" s="854">
        <v>0</v>
      </c>
      <c r="AX186" s="853">
        <v>0</v>
      </c>
      <c r="AY186" s="854">
        <v>0</v>
      </c>
      <c r="AZ186" s="853">
        <v>0</v>
      </c>
      <c r="BA186" s="854">
        <v>0</v>
      </c>
      <c r="BB186" s="853">
        <v>0</v>
      </c>
      <c r="BC186" s="854">
        <v>0</v>
      </c>
      <c r="BD186" s="853">
        <v>0</v>
      </c>
      <c r="BE186" s="854">
        <v>0</v>
      </c>
      <c r="BF186" s="853">
        <v>0</v>
      </c>
      <c r="BG186" s="854">
        <v>0</v>
      </c>
      <c r="BH186" s="853">
        <v>0</v>
      </c>
      <c r="BI186" s="854">
        <v>0</v>
      </c>
      <c r="BJ186" s="853">
        <v>0</v>
      </c>
      <c r="BK186" s="854">
        <v>0</v>
      </c>
      <c r="BL186" s="853">
        <v>0</v>
      </c>
      <c r="BM186" s="854">
        <v>0</v>
      </c>
      <c r="BN186" s="853">
        <v>0</v>
      </c>
      <c r="BO186" s="854">
        <v>0</v>
      </c>
      <c r="BP186" s="853">
        <v>0</v>
      </c>
      <c r="BQ186" s="854">
        <v>0</v>
      </c>
      <c r="BR186" s="853">
        <v>0</v>
      </c>
      <c r="BS186" s="854">
        <v>0</v>
      </c>
      <c r="BT186" s="853">
        <v>0</v>
      </c>
      <c r="BU186" s="854">
        <v>0</v>
      </c>
      <c r="BV186" s="853">
        <v>0</v>
      </c>
      <c r="BW186" s="854">
        <v>0</v>
      </c>
      <c r="BX186" s="853">
        <v>0</v>
      </c>
      <c r="BY186" s="854">
        <v>0</v>
      </c>
      <c r="BZ186" s="853">
        <v>0</v>
      </c>
      <c r="CA186" s="854">
        <v>0</v>
      </c>
      <c r="CB186" s="853">
        <v>0</v>
      </c>
      <c r="CC186" s="1025">
        <v>0</v>
      </c>
      <c r="CD186" s="815"/>
      <c r="CE186" s="1009"/>
      <c r="CF186" s="815"/>
      <c r="CG186" s="1010"/>
      <c r="CH186" s="815"/>
      <c r="CI186" s="1024"/>
      <c r="CJ186" s="854"/>
      <c r="CK186" s="853">
        <v>0</v>
      </c>
      <c r="CL186" s="854">
        <v>0</v>
      </c>
      <c r="CM186" s="853">
        <v>0</v>
      </c>
      <c r="CN186" s="854">
        <v>0</v>
      </c>
      <c r="CO186" s="853">
        <v>0</v>
      </c>
      <c r="CP186" s="854">
        <v>0</v>
      </c>
      <c r="CQ186" s="853">
        <v>0</v>
      </c>
      <c r="CR186" s="854">
        <v>0</v>
      </c>
      <c r="CS186" s="853">
        <v>0</v>
      </c>
      <c r="CT186" s="854">
        <v>0</v>
      </c>
      <c r="CU186" s="853">
        <v>0</v>
      </c>
      <c r="CV186" s="854">
        <v>0</v>
      </c>
      <c r="CW186" s="853">
        <v>0</v>
      </c>
      <c r="CX186" s="854">
        <v>0</v>
      </c>
      <c r="CY186" s="853">
        <v>0</v>
      </c>
      <c r="CZ186" s="854">
        <v>0</v>
      </c>
      <c r="DA186" s="853">
        <v>0</v>
      </c>
      <c r="DB186" s="854">
        <v>0</v>
      </c>
      <c r="DC186" s="853">
        <v>0</v>
      </c>
      <c r="DD186" s="854">
        <v>0</v>
      </c>
      <c r="DE186" s="853">
        <v>0</v>
      </c>
      <c r="DF186" s="854">
        <v>0</v>
      </c>
      <c r="DG186" s="853">
        <v>0</v>
      </c>
      <c r="DH186" s="854">
        <v>0</v>
      </c>
      <c r="DI186" s="853">
        <v>0</v>
      </c>
      <c r="DJ186" s="854">
        <v>0</v>
      </c>
      <c r="DK186" s="853">
        <v>0</v>
      </c>
      <c r="DL186" s="854">
        <v>0</v>
      </c>
      <c r="DM186" s="853">
        <v>0</v>
      </c>
      <c r="DN186" s="854">
        <v>0</v>
      </c>
      <c r="DO186" s="853">
        <v>0</v>
      </c>
      <c r="DP186" s="854">
        <v>0</v>
      </c>
      <c r="DQ186" s="853">
        <v>0</v>
      </c>
      <c r="DR186" s="1025">
        <v>0</v>
      </c>
      <c r="DS186" s="815"/>
      <c r="DT186" s="1011"/>
      <c r="DU186" s="815"/>
      <c r="DV186" s="1024"/>
      <c r="DW186" s="854"/>
      <c r="DX186" s="853">
        <v>0</v>
      </c>
      <c r="DY186" s="854">
        <v>0</v>
      </c>
      <c r="DZ186" s="853">
        <v>0</v>
      </c>
      <c r="EA186" s="854">
        <v>0</v>
      </c>
      <c r="EB186" s="853">
        <v>0</v>
      </c>
      <c r="EC186" s="854">
        <v>0</v>
      </c>
      <c r="ED186" s="853">
        <v>0</v>
      </c>
      <c r="EE186" s="854">
        <v>0</v>
      </c>
      <c r="EF186" s="853">
        <v>0</v>
      </c>
      <c r="EG186" s="854">
        <v>0</v>
      </c>
      <c r="EH186" s="853">
        <v>0</v>
      </c>
      <c r="EI186" s="854">
        <v>0</v>
      </c>
      <c r="EJ186" s="853">
        <v>0</v>
      </c>
      <c r="EK186" s="854">
        <v>0</v>
      </c>
      <c r="EL186" s="853">
        <v>0</v>
      </c>
      <c r="EM186" s="854">
        <v>0</v>
      </c>
      <c r="EN186" s="853">
        <v>0</v>
      </c>
      <c r="EO186" s="854">
        <v>0</v>
      </c>
      <c r="EP186" s="853">
        <v>0</v>
      </c>
      <c r="EQ186" s="854">
        <v>0</v>
      </c>
      <c r="ER186" s="853">
        <v>0</v>
      </c>
      <c r="ES186" s="854">
        <v>0</v>
      </c>
      <c r="ET186" s="853">
        <v>0</v>
      </c>
      <c r="EU186" s="854">
        <v>0</v>
      </c>
      <c r="EV186" s="853">
        <v>0</v>
      </c>
      <c r="EW186" s="854">
        <v>0</v>
      </c>
      <c r="EX186" s="853">
        <v>0</v>
      </c>
      <c r="EY186" s="854">
        <v>0</v>
      </c>
      <c r="EZ186" s="853">
        <v>0</v>
      </c>
      <c r="FA186" s="854">
        <v>0</v>
      </c>
      <c r="FB186" s="853">
        <v>0</v>
      </c>
      <c r="FC186" s="854">
        <v>0</v>
      </c>
      <c r="FD186" s="853">
        <v>0</v>
      </c>
      <c r="FE186" s="1025">
        <v>0</v>
      </c>
      <c r="FF186" s="815"/>
      <c r="FG186" s="1012"/>
      <c r="FH186" s="815"/>
      <c r="FI186" s="1013"/>
      <c r="FK186" s="1026" t="b">
        <v>1</v>
      </c>
    </row>
    <row r="187" spans="1:167" outlineLevel="1">
      <c r="A187" s="813" t="str">
        <f t="shared" si="2"/>
        <v>174Save on Energy Existing Building Commissioning Program</v>
      </c>
      <c r="C187" s="842">
        <v>174</v>
      </c>
      <c r="D187" s="1036" t="s">
        <v>121</v>
      </c>
      <c r="E187" s="1036">
        <v>2015</v>
      </c>
      <c r="G187" s="1020">
        <v>0</v>
      </c>
      <c r="H187" s="865">
        <v>0</v>
      </c>
      <c r="I187" s="864">
        <v>0</v>
      </c>
      <c r="J187" s="865">
        <v>0</v>
      </c>
      <c r="K187" s="864">
        <v>0</v>
      </c>
      <c r="L187" s="865">
        <v>0</v>
      </c>
      <c r="M187" s="864">
        <v>0</v>
      </c>
      <c r="N187" s="865">
        <v>0</v>
      </c>
      <c r="O187" s="864">
        <v>0</v>
      </c>
      <c r="P187" s="865">
        <v>0</v>
      </c>
      <c r="Q187" s="864">
        <v>0</v>
      </c>
      <c r="R187" s="865">
        <v>0</v>
      </c>
      <c r="S187" s="864">
        <v>0</v>
      </c>
      <c r="T187" s="865">
        <v>0</v>
      </c>
      <c r="U187" s="864">
        <v>0</v>
      </c>
      <c r="V187" s="865">
        <v>0</v>
      </c>
      <c r="W187" s="864">
        <v>0</v>
      </c>
      <c r="X187" s="865">
        <v>0</v>
      </c>
      <c r="Y187" s="864">
        <v>0</v>
      </c>
      <c r="Z187" s="865">
        <v>0</v>
      </c>
      <c r="AA187" s="864">
        <v>0</v>
      </c>
      <c r="AB187" s="865">
        <v>0</v>
      </c>
      <c r="AC187" s="864">
        <v>0</v>
      </c>
      <c r="AD187" s="865">
        <v>0</v>
      </c>
      <c r="AE187" s="864">
        <v>0</v>
      </c>
      <c r="AF187" s="865">
        <v>0</v>
      </c>
      <c r="AG187" s="864">
        <v>0</v>
      </c>
      <c r="AH187" s="865">
        <v>0</v>
      </c>
      <c r="AI187" s="864">
        <v>0</v>
      </c>
      <c r="AJ187" s="865">
        <v>0</v>
      </c>
      <c r="AK187" s="864">
        <v>0</v>
      </c>
      <c r="AL187" s="865">
        <v>0</v>
      </c>
      <c r="AM187" s="864">
        <v>0</v>
      </c>
      <c r="AN187" s="865">
        <v>0</v>
      </c>
      <c r="AO187" s="864">
        <v>0</v>
      </c>
      <c r="AP187" s="1021">
        <v>0</v>
      </c>
      <c r="AQ187" s="815"/>
      <c r="AR187" s="998"/>
      <c r="AS187" s="815"/>
      <c r="AT187" s="1020">
        <v>0</v>
      </c>
      <c r="AU187" s="865">
        <v>0</v>
      </c>
      <c r="AV187" s="864">
        <v>0</v>
      </c>
      <c r="AW187" s="865">
        <v>0</v>
      </c>
      <c r="AX187" s="864">
        <v>0</v>
      </c>
      <c r="AY187" s="865">
        <v>0</v>
      </c>
      <c r="AZ187" s="864">
        <v>0</v>
      </c>
      <c r="BA187" s="865">
        <v>0</v>
      </c>
      <c r="BB187" s="864">
        <v>0</v>
      </c>
      <c r="BC187" s="865">
        <v>0</v>
      </c>
      <c r="BD187" s="864">
        <v>0</v>
      </c>
      <c r="BE187" s="865">
        <v>0</v>
      </c>
      <c r="BF187" s="864">
        <v>0</v>
      </c>
      <c r="BG187" s="865">
        <v>0</v>
      </c>
      <c r="BH187" s="864">
        <v>0</v>
      </c>
      <c r="BI187" s="865">
        <v>0</v>
      </c>
      <c r="BJ187" s="864">
        <v>0</v>
      </c>
      <c r="BK187" s="865">
        <v>0</v>
      </c>
      <c r="BL187" s="864">
        <v>0</v>
      </c>
      <c r="BM187" s="865">
        <v>0</v>
      </c>
      <c r="BN187" s="864">
        <v>0</v>
      </c>
      <c r="BO187" s="865">
        <v>0</v>
      </c>
      <c r="BP187" s="864">
        <v>0</v>
      </c>
      <c r="BQ187" s="865">
        <v>0</v>
      </c>
      <c r="BR187" s="864">
        <v>0</v>
      </c>
      <c r="BS187" s="865">
        <v>0</v>
      </c>
      <c r="BT187" s="864">
        <v>0</v>
      </c>
      <c r="BU187" s="865">
        <v>0</v>
      </c>
      <c r="BV187" s="864">
        <v>0</v>
      </c>
      <c r="BW187" s="865">
        <v>0</v>
      </c>
      <c r="BX187" s="864">
        <v>0</v>
      </c>
      <c r="BY187" s="865">
        <v>0</v>
      </c>
      <c r="BZ187" s="864">
        <v>0</v>
      </c>
      <c r="CA187" s="865">
        <v>0</v>
      </c>
      <c r="CB187" s="864">
        <v>0</v>
      </c>
      <c r="CC187" s="1021">
        <v>0</v>
      </c>
      <c r="CD187" s="815"/>
      <c r="CE187" s="1009"/>
      <c r="CF187" s="815"/>
      <c r="CG187" s="1010"/>
      <c r="CH187" s="815"/>
      <c r="CI187" s="1020"/>
      <c r="CJ187" s="865"/>
      <c r="CK187" s="864">
        <v>0</v>
      </c>
      <c r="CL187" s="865">
        <v>0</v>
      </c>
      <c r="CM187" s="864">
        <v>0</v>
      </c>
      <c r="CN187" s="865">
        <v>0</v>
      </c>
      <c r="CO187" s="864">
        <v>0</v>
      </c>
      <c r="CP187" s="865">
        <v>0</v>
      </c>
      <c r="CQ187" s="864">
        <v>0</v>
      </c>
      <c r="CR187" s="865">
        <v>0</v>
      </c>
      <c r="CS187" s="864">
        <v>0</v>
      </c>
      <c r="CT187" s="865">
        <v>0</v>
      </c>
      <c r="CU187" s="864">
        <v>0</v>
      </c>
      <c r="CV187" s="865">
        <v>0</v>
      </c>
      <c r="CW187" s="864">
        <v>0</v>
      </c>
      <c r="CX187" s="865">
        <v>0</v>
      </c>
      <c r="CY187" s="864">
        <v>0</v>
      </c>
      <c r="CZ187" s="865">
        <v>0</v>
      </c>
      <c r="DA187" s="864">
        <v>0</v>
      </c>
      <c r="DB187" s="865">
        <v>0</v>
      </c>
      <c r="DC187" s="864">
        <v>0</v>
      </c>
      <c r="DD187" s="865">
        <v>0</v>
      </c>
      <c r="DE187" s="864">
        <v>0</v>
      </c>
      <c r="DF187" s="865">
        <v>0</v>
      </c>
      <c r="DG187" s="864">
        <v>0</v>
      </c>
      <c r="DH187" s="865">
        <v>0</v>
      </c>
      <c r="DI187" s="864">
        <v>0</v>
      </c>
      <c r="DJ187" s="865">
        <v>0</v>
      </c>
      <c r="DK187" s="864">
        <v>0</v>
      </c>
      <c r="DL187" s="865">
        <v>0</v>
      </c>
      <c r="DM187" s="864">
        <v>0</v>
      </c>
      <c r="DN187" s="865">
        <v>0</v>
      </c>
      <c r="DO187" s="864">
        <v>0</v>
      </c>
      <c r="DP187" s="865">
        <v>0</v>
      </c>
      <c r="DQ187" s="864">
        <v>0</v>
      </c>
      <c r="DR187" s="1021">
        <v>0</v>
      </c>
      <c r="DS187" s="815"/>
      <c r="DT187" s="1011"/>
      <c r="DU187" s="815"/>
      <c r="DV187" s="1020"/>
      <c r="DW187" s="865"/>
      <c r="DX187" s="864">
        <v>0</v>
      </c>
      <c r="DY187" s="865">
        <v>0</v>
      </c>
      <c r="DZ187" s="864">
        <v>0</v>
      </c>
      <c r="EA187" s="865">
        <v>0</v>
      </c>
      <c r="EB187" s="864">
        <v>0</v>
      </c>
      <c r="EC187" s="865">
        <v>0</v>
      </c>
      <c r="ED187" s="864">
        <v>0</v>
      </c>
      <c r="EE187" s="865">
        <v>0</v>
      </c>
      <c r="EF187" s="864">
        <v>0</v>
      </c>
      <c r="EG187" s="865">
        <v>0</v>
      </c>
      <c r="EH187" s="864">
        <v>0</v>
      </c>
      <c r="EI187" s="865">
        <v>0</v>
      </c>
      <c r="EJ187" s="864">
        <v>0</v>
      </c>
      <c r="EK187" s="865">
        <v>0</v>
      </c>
      <c r="EL187" s="864">
        <v>0</v>
      </c>
      <c r="EM187" s="865">
        <v>0</v>
      </c>
      <c r="EN187" s="864">
        <v>0</v>
      </c>
      <c r="EO187" s="865">
        <v>0</v>
      </c>
      <c r="EP187" s="864">
        <v>0</v>
      </c>
      <c r="EQ187" s="865">
        <v>0</v>
      </c>
      <c r="ER187" s="864">
        <v>0</v>
      </c>
      <c r="ES187" s="865">
        <v>0</v>
      </c>
      <c r="ET187" s="864">
        <v>0</v>
      </c>
      <c r="EU187" s="865">
        <v>0</v>
      </c>
      <c r="EV187" s="864">
        <v>0</v>
      </c>
      <c r="EW187" s="865">
        <v>0</v>
      </c>
      <c r="EX187" s="864">
        <v>0</v>
      </c>
      <c r="EY187" s="865">
        <v>0</v>
      </c>
      <c r="EZ187" s="864">
        <v>0</v>
      </c>
      <c r="FA187" s="865">
        <v>0</v>
      </c>
      <c r="FB187" s="864">
        <v>0</v>
      </c>
      <c r="FC187" s="865">
        <v>0</v>
      </c>
      <c r="FD187" s="864">
        <v>0</v>
      </c>
      <c r="FE187" s="1021">
        <v>0</v>
      </c>
      <c r="FF187" s="815"/>
      <c r="FG187" s="1012"/>
      <c r="FH187" s="815"/>
      <c r="FI187" s="1013"/>
      <c r="FK187" s="1022" t="b">
        <v>1</v>
      </c>
    </row>
    <row r="188" spans="1:167" outlineLevel="1">
      <c r="A188" s="813" t="str">
        <f t="shared" si="2"/>
        <v>175Save on Energy Business Refrigeration Incentive Program</v>
      </c>
      <c r="C188" s="849">
        <v>175</v>
      </c>
      <c r="D188" s="1035" t="s">
        <v>1225</v>
      </c>
      <c r="E188" s="1035">
        <v>2015</v>
      </c>
      <c r="G188" s="1024">
        <v>0</v>
      </c>
      <c r="H188" s="854">
        <v>0</v>
      </c>
      <c r="I188" s="853">
        <v>0</v>
      </c>
      <c r="J188" s="854">
        <v>0</v>
      </c>
      <c r="K188" s="853">
        <v>0</v>
      </c>
      <c r="L188" s="854">
        <v>0</v>
      </c>
      <c r="M188" s="853">
        <v>0</v>
      </c>
      <c r="N188" s="854">
        <v>0</v>
      </c>
      <c r="O188" s="853">
        <v>0</v>
      </c>
      <c r="P188" s="854">
        <v>0</v>
      </c>
      <c r="Q188" s="853">
        <v>0</v>
      </c>
      <c r="R188" s="854">
        <v>0</v>
      </c>
      <c r="S188" s="853">
        <v>0</v>
      </c>
      <c r="T188" s="854">
        <v>0</v>
      </c>
      <c r="U188" s="853">
        <v>0</v>
      </c>
      <c r="V188" s="854">
        <v>0</v>
      </c>
      <c r="W188" s="853">
        <v>0</v>
      </c>
      <c r="X188" s="854">
        <v>0</v>
      </c>
      <c r="Y188" s="853">
        <v>0</v>
      </c>
      <c r="Z188" s="854">
        <v>0</v>
      </c>
      <c r="AA188" s="853">
        <v>0</v>
      </c>
      <c r="AB188" s="854">
        <v>0</v>
      </c>
      <c r="AC188" s="853">
        <v>0</v>
      </c>
      <c r="AD188" s="854">
        <v>0</v>
      </c>
      <c r="AE188" s="853">
        <v>0</v>
      </c>
      <c r="AF188" s="854">
        <v>0</v>
      </c>
      <c r="AG188" s="853">
        <v>0</v>
      </c>
      <c r="AH188" s="854">
        <v>0</v>
      </c>
      <c r="AI188" s="853">
        <v>0</v>
      </c>
      <c r="AJ188" s="854">
        <v>0</v>
      </c>
      <c r="AK188" s="853">
        <v>0</v>
      </c>
      <c r="AL188" s="854">
        <v>0</v>
      </c>
      <c r="AM188" s="853">
        <v>0</v>
      </c>
      <c r="AN188" s="854">
        <v>0</v>
      </c>
      <c r="AO188" s="853">
        <v>0</v>
      </c>
      <c r="AP188" s="1025">
        <v>0</v>
      </c>
      <c r="AQ188" s="815"/>
      <c r="AR188" s="998"/>
      <c r="AS188" s="815"/>
      <c r="AT188" s="1024">
        <v>0</v>
      </c>
      <c r="AU188" s="854">
        <v>0</v>
      </c>
      <c r="AV188" s="853">
        <v>0</v>
      </c>
      <c r="AW188" s="854">
        <v>0</v>
      </c>
      <c r="AX188" s="853">
        <v>0</v>
      </c>
      <c r="AY188" s="854">
        <v>0</v>
      </c>
      <c r="AZ188" s="853">
        <v>0</v>
      </c>
      <c r="BA188" s="854">
        <v>0</v>
      </c>
      <c r="BB188" s="853">
        <v>0</v>
      </c>
      <c r="BC188" s="854">
        <v>0</v>
      </c>
      <c r="BD188" s="853">
        <v>0</v>
      </c>
      <c r="BE188" s="854">
        <v>0</v>
      </c>
      <c r="BF188" s="853">
        <v>0</v>
      </c>
      <c r="BG188" s="854">
        <v>0</v>
      </c>
      <c r="BH188" s="853">
        <v>0</v>
      </c>
      <c r="BI188" s="854">
        <v>0</v>
      </c>
      <c r="BJ188" s="853">
        <v>0</v>
      </c>
      <c r="BK188" s="854">
        <v>0</v>
      </c>
      <c r="BL188" s="853">
        <v>0</v>
      </c>
      <c r="BM188" s="854">
        <v>0</v>
      </c>
      <c r="BN188" s="853">
        <v>0</v>
      </c>
      <c r="BO188" s="854">
        <v>0</v>
      </c>
      <c r="BP188" s="853">
        <v>0</v>
      </c>
      <c r="BQ188" s="854">
        <v>0</v>
      </c>
      <c r="BR188" s="853">
        <v>0</v>
      </c>
      <c r="BS188" s="854">
        <v>0</v>
      </c>
      <c r="BT188" s="853">
        <v>0</v>
      </c>
      <c r="BU188" s="854">
        <v>0</v>
      </c>
      <c r="BV188" s="853">
        <v>0</v>
      </c>
      <c r="BW188" s="854">
        <v>0</v>
      </c>
      <c r="BX188" s="853">
        <v>0</v>
      </c>
      <c r="BY188" s="854">
        <v>0</v>
      </c>
      <c r="BZ188" s="853">
        <v>0</v>
      </c>
      <c r="CA188" s="854">
        <v>0</v>
      </c>
      <c r="CB188" s="853">
        <v>0</v>
      </c>
      <c r="CC188" s="1025">
        <v>0</v>
      </c>
      <c r="CD188" s="815"/>
      <c r="CE188" s="1009"/>
      <c r="CF188" s="815"/>
      <c r="CG188" s="1010"/>
      <c r="CH188" s="815"/>
      <c r="CI188" s="1024"/>
      <c r="CJ188" s="854"/>
      <c r="CK188" s="853">
        <v>0</v>
      </c>
      <c r="CL188" s="854">
        <v>0</v>
      </c>
      <c r="CM188" s="853">
        <v>0</v>
      </c>
      <c r="CN188" s="854">
        <v>0</v>
      </c>
      <c r="CO188" s="853">
        <v>0</v>
      </c>
      <c r="CP188" s="854">
        <v>0</v>
      </c>
      <c r="CQ188" s="853">
        <v>0</v>
      </c>
      <c r="CR188" s="854">
        <v>0</v>
      </c>
      <c r="CS188" s="853">
        <v>0</v>
      </c>
      <c r="CT188" s="854">
        <v>0</v>
      </c>
      <c r="CU188" s="853">
        <v>0</v>
      </c>
      <c r="CV188" s="854">
        <v>0</v>
      </c>
      <c r="CW188" s="853">
        <v>0</v>
      </c>
      <c r="CX188" s="854">
        <v>0</v>
      </c>
      <c r="CY188" s="853">
        <v>0</v>
      </c>
      <c r="CZ188" s="854">
        <v>0</v>
      </c>
      <c r="DA188" s="853">
        <v>0</v>
      </c>
      <c r="DB188" s="854">
        <v>0</v>
      </c>
      <c r="DC188" s="853">
        <v>0</v>
      </c>
      <c r="DD188" s="854">
        <v>0</v>
      </c>
      <c r="DE188" s="853">
        <v>0</v>
      </c>
      <c r="DF188" s="854">
        <v>0</v>
      </c>
      <c r="DG188" s="853">
        <v>0</v>
      </c>
      <c r="DH188" s="854">
        <v>0</v>
      </c>
      <c r="DI188" s="853">
        <v>0</v>
      </c>
      <c r="DJ188" s="854">
        <v>0</v>
      </c>
      <c r="DK188" s="853">
        <v>0</v>
      </c>
      <c r="DL188" s="854">
        <v>0</v>
      </c>
      <c r="DM188" s="853">
        <v>0</v>
      </c>
      <c r="DN188" s="854">
        <v>0</v>
      </c>
      <c r="DO188" s="853">
        <v>0</v>
      </c>
      <c r="DP188" s="854">
        <v>0</v>
      </c>
      <c r="DQ188" s="853">
        <v>0</v>
      </c>
      <c r="DR188" s="1025">
        <v>0</v>
      </c>
      <c r="DS188" s="815"/>
      <c r="DT188" s="1011"/>
      <c r="DU188" s="815"/>
      <c r="DV188" s="1024"/>
      <c r="DW188" s="854"/>
      <c r="DX188" s="853">
        <v>0</v>
      </c>
      <c r="DY188" s="854">
        <v>0</v>
      </c>
      <c r="DZ188" s="853">
        <v>0</v>
      </c>
      <c r="EA188" s="854">
        <v>0</v>
      </c>
      <c r="EB188" s="853">
        <v>0</v>
      </c>
      <c r="EC188" s="854">
        <v>0</v>
      </c>
      <c r="ED188" s="853">
        <v>0</v>
      </c>
      <c r="EE188" s="854">
        <v>0</v>
      </c>
      <c r="EF188" s="853">
        <v>0</v>
      </c>
      <c r="EG188" s="854">
        <v>0</v>
      </c>
      <c r="EH188" s="853">
        <v>0</v>
      </c>
      <c r="EI188" s="854">
        <v>0</v>
      </c>
      <c r="EJ188" s="853">
        <v>0</v>
      </c>
      <c r="EK188" s="854">
        <v>0</v>
      </c>
      <c r="EL188" s="853">
        <v>0</v>
      </c>
      <c r="EM188" s="854">
        <v>0</v>
      </c>
      <c r="EN188" s="853">
        <v>0</v>
      </c>
      <c r="EO188" s="854">
        <v>0</v>
      </c>
      <c r="EP188" s="853">
        <v>0</v>
      </c>
      <c r="EQ188" s="854">
        <v>0</v>
      </c>
      <c r="ER188" s="853">
        <v>0</v>
      </c>
      <c r="ES188" s="854">
        <v>0</v>
      </c>
      <c r="ET188" s="853">
        <v>0</v>
      </c>
      <c r="EU188" s="854">
        <v>0</v>
      </c>
      <c r="EV188" s="853">
        <v>0</v>
      </c>
      <c r="EW188" s="854">
        <v>0</v>
      </c>
      <c r="EX188" s="853">
        <v>0</v>
      </c>
      <c r="EY188" s="854">
        <v>0</v>
      </c>
      <c r="EZ188" s="853">
        <v>0</v>
      </c>
      <c r="FA188" s="854">
        <v>0</v>
      </c>
      <c r="FB188" s="853">
        <v>0</v>
      </c>
      <c r="FC188" s="854">
        <v>0</v>
      </c>
      <c r="FD188" s="853">
        <v>0</v>
      </c>
      <c r="FE188" s="1025">
        <v>0</v>
      </c>
      <c r="FF188" s="815"/>
      <c r="FG188" s="1012"/>
      <c r="FH188" s="815"/>
      <c r="FI188" s="1013"/>
      <c r="FK188" s="1026" t="b">
        <v>1</v>
      </c>
    </row>
    <row r="189" spans="1:167" outlineLevel="1">
      <c r="A189" s="813" t="str">
        <f t="shared" si="2"/>
        <v>176Save on Energy Process &amp; Systems Upgrades Program</v>
      </c>
      <c r="C189" s="842">
        <v>176</v>
      </c>
      <c r="D189" s="1036" t="s">
        <v>122</v>
      </c>
      <c r="E189" s="1036">
        <v>2015</v>
      </c>
      <c r="G189" s="1020">
        <v>0</v>
      </c>
      <c r="H189" s="865">
        <v>0</v>
      </c>
      <c r="I189" s="864">
        <v>0</v>
      </c>
      <c r="J189" s="865">
        <v>0</v>
      </c>
      <c r="K189" s="864">
        <v>0</v>
      </c>
      <c r="L189" s="865">
        <v>0</v>
      </c>
      <c r="M189" s="864">
        <v>0</v>
      </c>
      <c r="N189" s="865">
        <v>0</v>
      </c>
      <c r="O189" s="864">
        <v>0</v>
      </c>
      <c r="P189" s="865">
        <v>0</v>
      </c>
      <c r="Q189" s="864">
        <v>0</v>
      </c>
      <c r="R189" s="865">
        <v>0</v>
      </c>
      <c r="S189" s="864">
        <v>0</v>
      </c>
      <c r="T189" s="865">
        <v>0</v>
      </c>
      <c r="U189" s="864">
        <v>0</v>
      </c>
      <c r="V189" s="865">
        <v>0</v>
      </c>
      <c r="W189" s="864">
        <v>0</v>
      </c>
      <c r="X189" s="865">
        <v>0</v>
      </c>
      <c r="Y189" s="864">
        <v>0</v>
      </c>
      <c r="Z189" s="865">
        <v>0</v>
      </c>
      <c r="AA189" s="864">
        <v>0</v>
      </c>
      <c r="AB189" s="865">
        <v>0</v>
      </c>
      <c r="AC189" s="864">
        <v>0</v>
      </c>
      <c r="AD189" s="865">
        <v>0</v>
      </c>
      <c r="AE189" s="864">
        <v>0</v>
      </c>
      <c r="AF189" s="865">
        <v>0</v>
      </c>
      <c r="AG189" s="864">
        <v>0</v>
      </c>
      <c r="AH189" s="865">
        <v>0</v>
      </c>
      <c r="AI189" s="864">
        <v>0</v>
      </c>
      <c r="AJ189" s="865">
        <v>0</v>
      </c>
      <c r="AK189" s="864">
        <v>0</v>
      </c>
      <c r="AL189" s="865">
        <v>0</v>
      </c>
      <c r="AM189" s="864">
        <v>0</v>
      </c>
      <c r="AN189" s="865">
        <v>0</v>
      </c>
      <c r="AO189" s="864">
        <v>0</v>
      </c>
      <c r="AP189" s="1021">
        <v>0</v>
      </c>
      <c r="AQ189" s="815"/>
      <c r="AR189" s="998"/>
      <c r="AS189" s="815"/>
      <c r="AT189" s="1020">
        <v>0</v>
      </c>
      <c r="AU189" s="865">
        <v>0</v>
      </c>
      <c r="AV189" s="864">
        <v>0</v>
      </c>
      <c r="AW189" s="865">
        <v>0</v>
      </c>
      <c r="AX189" s="864">
        <v>0</v>
      </c>
      <c r="AY189" s="865">
        <v>0</v>
      </c>
      <c r="AZ189" s="864">
        <v>0</v>
      </c>
      <c r="BA189" s="865">
        <v>0</v>
      </c>
      <c r="BB189" s="864">
        <v>0</v>
      </c>
      <c r="BC189" s="865">
        <v>0</v>
      </c>
      <c r="BD189" s="864">
        <v>0</v>
      </c>
      <c r="BE189" s="865">
        <v>0</v>
      </c>
      <c r="BF189" s="864">
        <v>0</v>
      </c>
      <c r="BG189" s="865">
        <v>0</v>
      </c>
      <c r="BH189" s="864">
        <v>0</v>
      </c>
      <c r="BI189" s="865">
        <v>0</v>
      </c>
      <c r="BJ189" s="864">
        <v>0</v>
      </c>
      <c r="BK189" s="865">
        <v>0</v>
      </c>
      <c r="BL189" s="864">
        <v>0</v>
      </c>
      <c r="BM189" s="865">
        <v>0</v>
      </c>
      <c r="BN189" s="864">
        <v>0</v>
      </c>
      <c r="BO189" s="865">
        <v>0</v>
      </c>
      <c r="BP189" s="864">
        <v>0</v>
      </c>
      <c r="BQ189" s="865">
        <v>0</v>
      </c>
      <c r="BR189" s="864">
        <v>0</v>
      </c>
      <c r="BS189" s="865">
        <v>0</v>
      </c>
      <c r="BT189" s="864">
        <v>0</v>
      </c>
      <c r="BU189" s="865">
        <v>0</v>
      </c>
      <c r="BV189" s="864">
        <v>0</v>
      </c>
      <c r="BW189" s="865">
        <v>0</v>
      </c>
      <c r="BX189" s="864">
        <v>0</v>
      </c>
      <c r="BY189" s="865">
        <v>0</v>
      </c>
      <c r="BZ189" s="864">
        <v>0</v>
      </c>
      <c r="CA189" s="865">
        <v>0</v>
      </c>
      <c r="CB189" s="864">
        <v>0</v>
      </c>
      <c r="CC189" s="1021">
        <v>0</v>
      </c>
      <c r="CD189" s="815"/>
      <c r="CE189" s="1009"/>
      <c r="CF189" s="815"/>
      <c r="CG189" s="1010"/>
      <c r="CH189" s="815"/>
      <c r="CI189" s="1020"/>
      <c r="CJ189" s="865"/>
      <c r="CK189" s="864">
        <v>0</v>
      </c>
      <c r="CL189" s="865">
        <v>0</v>
      </c>
      <c r="CM189" s="864">
        <v>0</v>
      </c>
      <c r="CN189" s="865">
        <v>0</v>
      </c>
      <c r="CO189" s="864">
        <v>0</v>
      </c>
      <c r="CP189" s="865">
        <v>0</v>
      </c>
      <c r="CQ189" s="864">
        <v>0</v>
      </c>
      <c r="CR189" s="865">
        <v>0</v>
      </c>
      <c r="CS189" s="864">
        <v>0</v>
      </c>
      <c r="CT189" s="865">
        <v>0</v>
      </c>
      <c r="CU189" s="864">
        <v>0</v>
      </c>
      <c r="CV189" s="865">
        <v>0</v>
      </c>
      <c r="CW189" s="864">
        <v>0</v>
      </c>
      <c r="CX189" s="865">
        <v>0</v>
      </c>
      <c r="CY189" s="864">
        <v>0</v>
      </c>
      <c r="CZ189" s="865">
        <v>0</v>
      </c>
      <c r="DA189" s="864">
        <v>0</v>
      </c>
      <c r="DB189" s="865">
        <v>0</v>
      </c>
      <c r="DC189" s="864">
        <v>0</v>
      </c>
      <c r="DD189" s="865">
        <v>0</v>
      </c>
      <c r="DE189" s="864">
        <v>0</v>
      </c>
      <c r="DF189" s="865">
        <v>0</v>
      </c>
      <c r="DG189" s="864">
        <v>0</v>
      </c>
      <c r="DH189" s="865">
        <v>0</v>
      </c>
      <c r="DI189" s="864">
        <v>0</v>
      </c>
      <c r="DJ189" s="865">
        <v>0</v>
      </c>
      <c r="DK189" s="864">
        <v>0</v>
      </c>
      <c r="DL189" s="865">
        <v>0</v>
      </c>
      <c r="DM189" s="864">
        <v>0</v>
      </c>
      <c r="DN189" s="865">
        <v>0</v>
      </c>
      <c r="DO189" s="864">
        <v>0</v>
      </c>
      <c r="DP189" s="865">
        <v>0</v>
      </c>
      <c r="DQ189" s="864">
        <v>0</v>
      </c>
      <c r="DR189" s="1021">
        <v>0</v>
      </c>
      <c r="DS189" s="815"/>
      <c r="DT189" s="1011"/>
      <c r="DU189" s="815"/>
      <c r="DV189" s="1020"/>
      <c r="DW189" s="865"/>
      <c r="DX189" s="864">
        <v>0</v>
      </c>
      <c r="DY189" s="865">
        <v>0</v>
      </c>
      <c r="DZ189" s="864">
        <v>0</v>
      </c>
      <c r="EA189" s="865">
        <v>0</v>
      </c>
      <c r="EB189" s="864">
        <v>0</v>
      </c>
      <c r="EC189" s="865">
        <v>0</v>
      </c>
      <c r="ED189" s="864">
        <v>0</v>
      </c>
      <c r="EE189" s="865">
        <v>0</v>
      </c>
      <c r="EF189" s="864">
        <v>0</v>
      </c>
      <c r="EG189" s="865">
        <v>0</v>
      </c>
      <c r="EH189" s="864">
        <v>0</v>
      </c>
      <c r="EI189" s="865">
        <v>0</v>
      </c>
      <c r="EJ189" s="864">
        <v>0</v>
      </c>
      <c r="EK189" s="865">
        <v>0</v>
      </c>
      <c r="EL189" s="864">
        <v>0</v>
      </c>
      <c r="EM189" s="865">
        <v>0</v>
      </c>
      <c r="EN189" s="864">
        <v>0</v>
      </c>
      <c r="EO189" s="865">
        <v>0</v>
      </c>
      <c r="EP189" s="864">
        <v>0</v>
      </c>
      <c r="EQ189" s="865">
        <v>0</v>
      </c>
      <c r="ER189" s="864">
        <v>0</v>
      </c>
      <c r="ES189" s="865">
        <v>0</v>
      </c>
      <c r="ET189" s="864">
        <v>0</v>
      </c>
      <c r="EU189" s="865">
        <v>0</v>
      </c>
      <c r="EV189" s="864">
        <v>0</v>
      </c>
      <c r="EW189" s="865">
        <v>0</v>
      </c>
      <c r="EX189" s="864">
        <v>0</v>
      </c>
      <c r="EY189" s="865">
        <v>0</v>
      </c>
      <c r="EZ189" s="864">
        <v>0</v>
      </c>
      <c r="FA189" s="865">
        <v>0</v>
      </c>
      <c r="FB189" s="864">
        <v>0</v>
      </c>
      <c r="FC189" s="865">
        <v>0</v>
      </c>
      <c r="FD189" s="864">
        <v>0</v>
      </c>
      <c r="FE189" s="1021">
        <v>0</v>
      </c>
      <c r="FF189" s="815"/>
      <c r="FG189" s="1012"/>
      <c r="FH189" s="815"/>
      <c r="FI189" s="1013"/>
      <c r="FK189" s="1022" t="b">
        <v>1</v>
      </c>
    </row>
    <row r="190" spans="1:167" outlineLevel="1">
      <c r="A190" s="813" t="str">
        <f t="shared" si="2"/>
        <v>177Save on Energy Energy Manager Program</v>
      </c>
      <c r="C190" s="849">
        <v>177</v>
      </c>
      <c r="D190" s="1035" t="s">
        <v>124</v>
      </c>
      <c r="E190" s="1035">
        <v>2015</v>
      </c>
      <c r="G190" s="1024">
        <v>0</v>
      </c>
      <c r="H190" s="854">
        <v>0</v>
      </c>
      <c r="I190" s="853">
        <v>0</v>
      </c>
      <c r="J190" s="854">
        <v>0</v>
      </c>
      <c r="K190" s="853">
        <v>0</v>
      </c>
      <c r="L190" s="854">
        <v>0</v>
      </c>
      <c r="M190" s="853">
        <v>0</v>
      </c>
      <c r="N190" s="854">
        <v>0</v>
      </c>
      <c r="O190" s="853">
        <v>0</v>
      </c>
      <c r="P190" s="854">
        <v>0</v>
      </c>
      <c r="Q190" s="853">
        <v>0</v>
      </c>
      <c r="R190" s="854">
        <v>0</v>
      </c>
      <c r="S190" s="853">
        <v>0</v>
      </c>
      <c r="T190" s="854">
        <v>0</v>
      </c>
      <c r="U190" s="853">
        <v>0</v>
      </c>
      <c r="V190" s="854">
        <v>0</v>
      </c>
      <c r="W190" s="853">
        <v>0</v>
      </c>
      <c r="X190" s="854">
        <v>0</v>
      </c>
      <c r="Y190" s="853">
        <v>0</v>
      </c>
      <c r="Z190" s="854">
        <v>0</v>
      </c>
      <c r="AA190" s="853">
        <v>0</v>
      </c>
      <c r="AB190" s="854">
        <v>0</v>
      </c>
      <c r="AC190" s="853">
        <v>0</v>
      </c>
      <c r="AD190" s="854">
        <v>0</v>
      </c>
      <c r="AE190" s="853">
        <v>0</v>
      </c>
      <c r="AF190" s="854">
        <v>0</v>
      </c>
      <c r="AG190" s="853">
        <v>0</v>
      </c>
      <c r="AH190" s="854">
        <v>0</v>
      </c>
      <c r="AI190" s="853">
        <v>0</v>
      </c>
      <c r="AJ190" s="854">
        <v>0</v>
      </c>
      <c r="AK190" s="853">
        <v>0</v>
      </c>
      <c r="AL190" s="854">
        <v>0</v>
      </c>
      <c r="AM190" s="853">
        <v>0</v>
      </c>
      <c r="AN190" s="854">
        <v>0</v>
      </c>
      <c r="AO190" s="853">
        <v>0</v>
      </c>
      <c r="AP190" s="1025">
        <v>0</v>
      </c>
      <c r="AQ190" s="815"/>
      <c r="AR190" s="998"/>
      <c r="AS190" s="815"/>
      <c r="AT190" s="1024">
        <v>0</v>
      </c>
      <c r="AU190" s="854">
        <v>0</v>
      </c>
      <c r="AV190" s="853">
        <v>0</v>
      </c>
      <c r="AW190" s="854">
        <v>0</v>
      </c>
      <c r="AX190" s="853">
        <v>0</v>
      </c>
      <c r="AY190" s="854">
        <v>0</v>
      </c>
      <c r="AZ190" s="853">
        <v>0</v>
      </c>
      <c r="BA190" s="854">
        <v>0</v>
      </c>
      <c r="BB190" s="853">
        <v>0</v>
      </c>
      <c r="BC190" s="854">
        <v>0</v>
      </c>
      <c r="BD190" s="853">
        <v>0</v>
      </c>
      <c r="BE190" s="854">
        <v>0</v>
      </c>
      <c r="BF190" s="853">
        <v>0</v>
      </c>
      <c r="BG190" s="854">
        <v>0</v>
      </c>
      <c r="BH190" s="853">
        <v>0</v>
      </c>
      <c r="BI190" s="854">
        <v>0</v>
      </c>
      <c r="BJ190" s="853">
        <v>0</v>
      </c>
      <c r="BK190" s="854">
        <v>0</v>
      </c>
      <c r="BL190" s="853">
        <v>0</v>
      </c>
      <c r="BM190" s="854">
        <v>0</v>
      </c>
      <c r="BN190" s="853">
        <v>0</v>
      </c>
      <c r="BO190" s="854">
        <v>0</v>
      </c>
      <c r="BP190" s="853">
        <v>0</v>
      </c>
      <c r="BQ190" s="854">
        <v>0</v>
      </c>
      <c r="BR190" s="853">
        <v>0</v>
      </c>
      <c r="BS190" s="854">
        <v>0</v>
      </c>
      <c r="BT190" s="853">
        <v>0</v>
      </c>
      <c r="BU190" s="854">
        <v>0</v>
      </c>
      <c r="BV190" s="853">
        <v>0</v>
      </c>
      <c r="BW190" s="854">
        <v>0</v>
      </c>
      <c r="BX190" s="853">
        <v>0</v>
      </c>
      <c r="BY190" s="854">
        <v>0</v>
      </c>
      <c r="BZ190" s="853">
        <v>0</v>
      </c>
      <c r="CA190" s="854">
        <v>0</v>
      </c>
      <c r="CB190" s="853">
        <v>0</v>
      </c>
      <c r="CC190" s="1025">
        <v>0</v>
      </c>
      <c r="CD190" s="815"/>
      <c r="CE190" s="1009"/>
      <c r="CF190" s="815"/>
      <c r="CG190" s="1010"/>
      <c r="CH190" s="815"/>
      <c r="CI190" s="1024"/>
      <c r="CJ190" s="854"/>
      <c r="CK190" s="853">
        <v>0</v>
      </c>
      <c r="CL190" s="854">
        <v>0</v>
      </c>
      <c r="CM190" s="853">
        <v>0</v>
      </c>
      <c r="CN190" s="854">
        <v>0</v>
      </c>
      <c r="CO190" s="853">
        <v>0</v>
      </c>
      <c r="CP190" s="854">
        <v>0</v>
      </c>
      <c r="CQ190" s="853">
        <v>0</v>
      </c>
      <c r="CR190" s="854">
        <v>0</v>
      </c>
      <c r="CS190" s="853">
        <v>0</v>
      </c>
      <c r="CT190" s="854">
        <v>0</v>
      </c>
      <c r="CU190" s="853">
        <v>0</v>
      </c>
      <c r="CV190" s="854">
        <v>0</v>
      </c>
      <c r="CW190" s="853">
        <v>0</v>
      </c>
      <c r="CX190" s="854">
        <v>0</v>
      </c>
      <c r="CY190" s="853">
        <v>0</v>
      </c>
      <c r="CZ190" s="854">
        <v>0</v>
      </c>
      <c r="DA190" s="853">
        <v>0</v>
      </c>
      <c r="DB190" s="854">
        <v>0</v>
      </c>
      <c r="DC190" s="853">
        <v>0</v>
      </c>
      <c r="DD190" s="854">
        <v>0</v>
      </c>
      <c r="DE190" s="853">
        <v>0</v>
      </c>
      <c r="DF190" s="854">
        <v>0</v>
      </c>
      <c r="DG190" s="853">
        <v>0</v>
      </c>
      <c r="DH190" s="854">
        <v>0</v>
      </c>
      <c r="DI190" s="853">
        <v>0</v>
      </c>
      <c r="DJ190" s="854">
        <v>0</v>
      </c>
      <c r="DK190" s="853">
        <v>0</v>
      </c>
      <c r="DL190" s="854">
        <v>0</v>
      </c>
      <c r="DM190" s="853">
        <v>0</v>
      </c>
      <c r="DN190" s="854">
        <v>0</v>
      </c>
      <c r="DO190" s="853">
        <v>0</v>
      </c>
      <c r="DP190" s="854">
        <v>0</v>
      </c>
      <c r="DQ190" s="853">
        <v>0</v>
      </c>
      <c r="DR190" s="1025">
        <v>0</v>
      </c>
      <c r="DS190" s="815"/>
      <c r="DT190" s="1011"/>
      <c r="DU190" s="815"/>
      <c r="DV190" s="1024"/>
      <c r="DW190" s="854"/>
      <c r="DX190" s="853">
        <v>0</v>
      </c>
      <c r="DY190" s="854">
        <v>0</v>
      </c>
      <c r="DZ190" s="853">
        <v>0</v>
      </c>
      <c r="EA190" s="854">
        <v>0</v>
      </c>
      <c r="EB190" s="853">
        <v>0</v>
      </c>
      <c r="EC190" s="854">
        <v>0</v>
      </c>
      <c r="ED190" s="853">
        <v>0</v>
      </c>
      <c r="EE190" s="854">
        <v>0</v>
      </c>
      <c r="EF190" s="853">
        <v>0</v>
      </c>
      <c r="EG190" s="854">
        <v>0</v>
      </c>
      <c r="EH190" s="853">
        <v>0</v>
      </c>
      <c r="EI190" s="854">
        <v>0</v>
      </c>
      <c r="EJ190" s="853">
        <v>0</v>
      </c>
      <c r="EK190" s="854">
        <v>0</v>
      </c>
      <c r="EL190" s="853">
        <v>0</v>
      </c>
      <c r="EM190" s="854">
        <v>0</v>
      </c>
      <c r="EN190" s="853">
        <v>0</v>
      </c>
      <c r="EO190" s="854">
        <v>0</v>
      </c>
      <c r="EP190" s="853">
        <v>0</v>
      </c>
      <c r="EQ190" s="854">
        <v>0</v>
      </c>
      <c r="ER190" s="853">
        <v>0</v>
      </c>
      <c r="ES190" s="854">
        <v>0</v>
      </c>
      <c r="ET190" s="853">
        <v>0</v>
      </c>
      <c r="EU190" s="854">
        <v>0</v>
      </c>
      <c r="EV190" s="853">
        <v>0</v>
      </c>
      <c r="EW190" s="854">
        <v>0</v>
      </c>
      <c r="EX190" s="853">
        <v>0</v>
      </c>
      <c r="EY190" s="854">
        <v>0</v>
      </c>
      <c r="EZ190" s="853">
        <v>0</v>
      </c>
      <c r="FA190" s="854">
        <v>0</v>
      </c>
      <c r="FB190" s="853">
        <v>0</v>
      </c>
      <c r="FC190" s="854">
        <v>0</v>
      </c>
      <c r="FD190" s="853">
        <v>0</v>
      </c>
      <c r="FE190" s="1025">
        <v>0</v>
      </c>
      <c r="FF190" s="815"/>
      <c r="FG190" s="1012"/>
      <c r="FH190" s="815"/>
      <c r="FI190" s="1013"/>
      <c r="FK190" s="1026" t="b">
        <v>1</v>
      </c>
    </row>
    <row r="191" spans="1:167" outlineLevel="1">
      <c r="A191" s="813" t="str">
        <f t="shared" si="2"/>
        <v>178Save on Energy Monitoring &amp; Targeting Program</v>
      </c>
      <c r="C191" s="879">
        <v>178</v>
      </c>
      <c r="D191" s="1037" t="s">
        <v>123</v>
      </c>
      <c r="E191" s="1037">
        <v>2015</v>
      </c>
      <c r="G191" s="1038">
        <v>0</v>
      </c>
      <c r="H191" s="884">
        <v>0</v>
      </c>
      <c r="I191" s="883">
        <v>0</v>
      </c>
      <c r="J191" s="884">
        <v>0</v>
      </c>
      <c r="K191" s="883">
        <v>0</v>
      </c>
      <c r="L191" s="884">
        <v>0</v>
      </c>
      <c r="M191" s="883">
        <v>0</v>
      </c>
      <c r="N191" s="884">
        <v>0</v>
      </c>
      <c r="O191" s="883">
        <v>0</v>
      </c>
      <c r="P191" s="884">
        <v>0</v>
      </c>
      <c r="Q191" s="883">
        <v>0</v>
      </c>
      <c r="R191" s="884">
        <v>0</v>
      </c>
      <c r="S191" s="883">
        <v>0</v>
      </c>
      <c r="T191" s="884">
        <v>0</v>
      </c>
      <c r="U191" s="883">
        <v>0</v>
      </c>
      <c r="V191" s="884">
        <v>0</v>
      </c>
      <c r="W191" s="883">
        <v>0</v>
      </c>
      <c r="X191" s="884">
        <v>0</v>
      </c>
      <c r="Y191" s="883">
        <v>0</v>
      </c>
      <c r="Z191" s="884">
        <v>0</v>
      </c>
      <c r="AA191" s="883">
        <v>0</v>
      </c>
      <c r="AB191" s="884">
        <v>0</v>
      </c>
      <c r="AC191" s="883">
        <v>0</v>
      </c>
      <c r="AD191" s="884">
        <v>0</v>
      </c>
      <c r="AE191" s="883">
        <v>0</v>
      </c>
      <c r="AF191" s="884">
        <v>0</v>
      </c>
      <c r="AG191" s="883">
        <v>0</v>
      </c>
      <c r="AH191" s="884">
        <v>0</v>
      </c>
      <c r="AI191" s="883">
        <v>0</v>
      </c>
      <c r="AJ191" s="884">
        <v>0</v>
      </c>
      <c r="AK191" s="883">
        <v>0</v>
      </c>
      <c r="AL191" s="884">
        <v>0</v>
      </c>
      <c r="AM191" s="883">
        <v>0</v>
      </c>
      <c r="AN191" s="884">
        <v>0</v>
      </c>
      <c r="AO191" s="883">
        <v>0</v>
      </c>
      <c r="AP191" s="1039">
        <v>0</v>
      </c>
      <c r="AQ191" s="815"/>
      <c r="AR191" s="998"/>
      <c r="AS191" s="815"/>
      <c r="AT191" s="1038">
        <v>0</v>
      </c>
      <c r="AU191" s="884">
        <v>0</v>
      </c>
      <c r="AV191" s="883">
        <v>0</v>
      </c>
      <c r="AW191" s="884">
        <v>0</v>
      </c>
      <c r="AX191" s="883">
        <v>0</v>
      </c>
      <c r="AY191" s="884">
        <v>0</v>
      </c>
      <c r="AZ191" s="883">
        <v>0</v>
      </c>
      <c r="BA191" s="884">
        <v>0</v>
      </c>
      <c r="BB191" s="883">
        <v>0</v>
      </c>
      <c r="BC191" s="884">
        <v>0</v>
      </c>
      <c r="BD191" s="883">
        <v>0</v>
      </c>
      <c r="BE191" s="884">
        <v>0</v>
      </c>
      <c r="BF191" s="883">
        <v>0</v>
      </c>
      <c r="BG191" s="884">
        <v>0</v>
      </c>
      <c r="BH191" s="883">
        <v>0</v>
      </c>
      <c r="BI191" s="884">
        <v>0</v>
      </c>
      <c r="BJ191" s="883">
        <v>0</v>
      </c>
      <c r="BK191" s="884">
        <v>0</v>
      </c>
      <c r="BL191" s="883">
        <v>0</v>
      </c>
      <c r="BM191" s="884">
        <v>0</v>
      </c>
      <c r="BN191" s="883">
        <v>0</v>
      </c>
      <c r="BO191" s="884">
        <v>0</v>
      </c>
      <c r="BP191" s="883">
        <v>0</v>
      </c>
      <c r="BQ191" s="884">
        <v>0</v>
      </c>
      <c r="BR191" s="883">
        <v>0</v>
      </c>
      <c r="BS191" s="884">
        <v>0</v>
      </c>
      <c r="BT191" s="883">
        <v>0</v>
      </c>
      <c r="BU191" s="884">
        <v>0</v>
      </c>
      <c r="BV191" s="883">
        <v>0</v>
      </c>
      <c r="BW191" s="884">
        <v>0</v>
      </c>
      <c r="BX191" s="883">
        <v>0</v>
      </c>
      <c r="BY191" s="884">
        <v>0</v>
      </c>
      <c r="BZ191" s="883">
        <v>0</v>
      </c>
      <c r="CA191" s="884">
        <v>0</v>
      </c>
      <c r="CB191" s="883">
        <v>0</v>
      </c>
      <c r="CC191" s="1039">
        <v>0</v>
      </c>
      <c r="CD191" s="815"/>
      <c r="CE191" s="1009"/>
      <c r="CF191" s="815"/>
      <c r="CG191" s="1010"/>
      <c r="CH191" s="815"/>
      <c r="CI191" s="1038"/>
      <c r="CJ191" s="884"/>
      <c r="CK191" s="883">
        <v>0</v>
      </c>
      <c r="CL191" s="884">
        <v>0</v>
      </c>
      <c r="CM191" s="883">
        <v>0</v>
      </c>
      <c r="CN191" s="884">
        <v>0</v>
      </c>
      <c r="CO191" s="883">
        <v>0</v>
      </c>
      <c r="CP191" s="884">
        <v>0</v>
      </c>
      <c r="CQ191" s="883">
        <v>0</v>
      </c>
      <c r="CR191" s="884">
        <v>0</v>
      </c>
      <c r="CS191" s="883">
        <v>0</v>
      </c>
      <c r="CT191" s="884">
        <v>0</v>
      </c>
      <c r="CU191" s="883">
        <v>0</v>
      </c>
      <c r="CV191" s="884">
        <v>0</v>
      </c>
      <c r="CW191" s="883">
        <v>0</v>
      </c>
      <c r="CX191" s="884">
        <v>0</v>
      </c>
      <c r="CY191" s="883">
        <v>0</v>
      </c>
      <c r="CZ191" s="884">
        <v>0</v>
      </c>
      <c r="DA191" s="883">
        <v>0</v>
      </c>
      <c r="DB191" s="884">
        <v>0</v>
      </c>
      <c r="DC191" s="883">
        <v>0</v>
      </c>
      <c r="DD191" s="884">
        <v>0</v>
      </c>
      <c r="DE191" s="883">
        <v>0</v>
      </c>
      <c r="DF191" s="884">
        <v>0</v>
      </c>
      <c r="DG191" s="883">
        <v>0</v>
      </c>
      <c r="DH191" s="884">
        <v>0</v>
      </c>
      <c r="DI191" s="883">
        <v>0</v>
      </c>
      <c r="DJ191" s="884">
        <v>0</v>
      </c>
      <c r="DK191" s="883">
        <v>0</v>
      </c>
      <c r="DL191" s="884">
        <v>0</v>
      </c>
      <c r="DM191" s="883">
        <v>0</v>
      </c>
      <c r="DN191" s="884">
        <v>0</v>
      </c>
      <c r="DO191" s="883">
        <v>0</v>
      </c>
      <c r="DP191" s="884">
        <v>0</v>
      </c>
      <c r="DQ191" s="883">
        <v>0</v>
      </c>
      <c r="DR191" s="1039">
        <v>0</v>
      </c>
      <c r="DS191" s="815"/>
      <c r="DT191" s="1011"/>
      <c r="DU191" s="815"/>
      <c r="DV191" s="1038"/>
      <c r="DW191" s="884"/>
      <c r="DX191" s="883">
        <v>0</v>
      </c>
      <c r="DY191" s="884">
        <v>0</v>
      </c>
      <c r="DZ191" s="883">
        <v>0</v>
      </c>
      <c r="EA191" s="884">
        <v>0</v>
      </c>
      <c r="EB191" s="883">
        <v>0</v>
      </c>
      <c r="EC191" s="884">
        <v>0</v>
      </c>
      <c r="ED191" s="883">
        <v>0</v>
      </c>
      <c r="EE191" s="884">
        <v>0</v>
      </c>
      <c r="EF191" s="883">
        <v>0</v>
      </c>
      <c r="EG191" s="884">
        <v>0</v>
      </c>
      <c r="EH191" s="883">
        <v>0</v>
      </c>
      <c r="EI191" s="884">
        <v>0</v>
      </c>
      <c r="EJ191" s="883">
        <v>0</v>
      </c>
      <c r="EK191" s="884">
        <v>0</v>
      </c>
      <c r="EL191" s="883">
        <v>0</v>
      </c>
      <c r="EM191" s="884">
        <v>0</v>
      </c>
      <c r="EN191" s="883">
        <v>0</v>
      </c>
      <c r="EO191" s="884">
        <v>0</v>
      </c>
      <c r="EP191" s="883">
        <v>0</v>
      </c>
      <c r="EQ191" s="884">
        <v>0</v>
      </c>
      <c r="ER191" s="883">
        <v>0</v>
      </c>
      <c r="ES191" s="884">
        <v>0</v>
      </c>
      <c r="ET191" s="883">
        <v>0</v>
      </c>
      <c r="EU191" s="884">
        <v>0</v>
      </c>
      <c r="EV191" s="883">
        <v>0</v>
      </c>
      <c r="EW191" s="884">
        <v>0</v>
      </c>
      <c r="EX191" s="883">
        <v>0</v>
      </c>
      <c r="EY191" s="884">
        <v>0</v>
      </c>
      <c r="EZ191" s="883">
        <v>0</v>
      </c>
      <c r="FA191" s="884">
        <v>0</v>
      </c>
      <c r="FB191" s="883">
        <v>0</v>
      </c>
      <c r="FC191" s="884">
        <v>0</v>
      </c>
      <c r="FD191" s="883">
        <v>0</v>
      </c>
      <c r="FE191" s="1039">
        <v>0</v>
      </c>
      <c r="FF191" s="815"/>
      <c r="FG191" s="1012"/>
      <c r="FH191" s="815"/>
      <c r="FI191" s="1013"/>
      <c r="FK191" s="1040" t="b">
        <v>1</v>
      </c>
    </row>
    <row r="192" spans="1:167" outlineLevel="1">
      <c r="A192" s="813" t="str">
        <f t="shared" si="2"/>
        <v>179Save on Energy Retrofit Program - P4P</v>
      </c>
      <c r="C192" s="835">
        <v>179</v>
      </c>
      <c r="D192" s="1041" t="s">
        <v>1167</v>
      </c>
      <c r="E192" s="1041">
        <v>2015</v>
      </c>
      <c r="G192" s="1016">
        <v>0</v>
      </c>
      <c r="H192" s="877">
        <v>0</v>
      </c>
      <c r="I192" s="876">
        <v>0</v>
      </c>
      <c r="J192" s="877">
        <v>0</v>
      </c>
      <c r="K192" s="876">
        <v>0</v>
      </c>
      <c r="L192" s="877">
        <v>0</v>
      </c>
      <c r="M192" s="876">
        <v>0</v>
      </c>
      <c r="N192" s="877">
        <v>0</v>
      </c>
      <c r="O192" s="876">
        <v>0</v>
      </c>
      <c r="P192" s="877">
        <v>0</v>
      </c>
      <c r="Q192" s="876">
        <v>0</v>
      </c>
      <c r="R192" s="877">
        <v>0</v>
      </c>
      <c r="S192" s="876">
        <v>0</v>
      </c>
      <c r="T192" s="877">
        <v>0</v>
      </c>
      <c r="U192" s="876">
        <v>0</v>
      </c>
      <c r="V192" s="877">
        <v>0</v>
      </c>
      <c r="W192" s="876">
        <v>0</v>
      </c>
      <c r="X192" s="877">
        <v>0</v>
      </c>
      <c r="Y192" s="876">
        <v>0</v>
      </c>
      <c r="Z192" s="877">
        <v>0</v>
      </c>
      <c r="AA192" s="876">
        <v>0</v>
      </c>
      <c r="AB192" s="877">
        <v>0</v>
      </c>
      <c r="AC192" s="876">
        <v>0</v>
      </c>
      <c r="AD192" s="877">
        <v>0</v>
      </c>
      <c r="AE192" s="876">
        <v>0</v>
      </c>
      <c r="AF192" s="877">
        <v>0</v>
      </c>
      <c r="AG192" s="876">
        <v>0</v>
      </c>
      <c r="AH192" s="877">
        <v>0</v>
      </c>
      <c r="AI192" s="876">
        <v>0</v>
      </c>
      <c r="AJ192" s="877">
        <v>0</v>
      </c>
      <c r="AK192" s="876">
        <v>0</v>
      </c>
      <c r="AL192" s="877">
        <v>0</v>
      </c>
      <c r="AM192" s="876">
        <v>0</v>
      </c>
      <c r="AN192" s="877">
        <v>0</v>
      </c>
      <c r="AO192" s="876">
        <v>0</v>
      </c>
      <c r="AP192" s="1017">
        <v>0</v>
      </c>
      <c r="AQ192" s="815"/>
      <c r="AR192" s="998"/>
      <c r="AS192" s="815"/>
      <c r="AT192" s="1016">
        <v>0</v>
      </c>
      <c r="AU192" s="877">
        <v>0</v>
      </c>
      <c r="AV192" s="876">
        <v>0</v>
      </c>
      <c r="AW192" s="877">
        <v>0</v>
      </c>
      <c r="AX192" s="876">
        <v>0</v>
      </c>
      <c r="AY192" s="877">
        <v>0</v>
      </c>
      <c r="AZ192" s="876">
        <v>0</v>
      </c>
      <c r="BA192" s="877">
        <v>0</v>
      </c>
      <c r="BB192" s="876">
        <v>0</v>
      </c>
      <c r="BC192" s="877">
        <v>0</v>
      </c>
      <c r="BD192" s="876">
        <v>0</v>
      </c>
      <c r="BE192" s="877">
        <v>0</v>
      </c>
      <c r="BF192" s="876">
        <v>0</v>
      </c>
      <c r="BG192" s="877">
        <v>0</v>
      </c>
      <c r="BH192" s="876">
        <v>0</v>
      </c>
      <c r="BI192" s="877">
        <v>0</v>
      </c>
      <c r="BJ192" s="876">
        <v>0</v>
      </c>
      <c r="BK192" s="877">
        <v>0</v>
      </c>
      <c r="BL192" s="876">
        <v>0</v>
      </c>
      <c r="BM192" s="877">
        <v>0</v>
      </c>
      <c r="BN192" s="876">
        <v>0</v>
      </c>
      <c r="BO192" s="877">
        <v>0</v>
      </c>
      <c r="BP192" s="876">
        <v>0</v>
      </c>
      <c r="BQ192" s="877">
        <v>0</v>
      </c>
      <c r="BR192" s="876">
        <v>0</v>
      </c>
      <c r="BS192" s="877">
        <v>0</v>
      </c>
      <c r="BT192" s="876">
        <v>0</v>
      </c>
      <c r="BU192" s="877">
        <v>0</v>
      </c>
      <c r="BV192" s="876">
        <v>0</v>
      </c>
      <c r="BW192" s="877">
        <v>0</v>
      </c>
      <c r="BX192" s="876">
        <v>0</v>
      </c>
      <c r="BY192" s="877">
        <v>0</v>
      </c>
      <c r="BZ192" s="876">
        <v>0</v>
      </c>
      <c r="CA192" s="877">
        <v>0</v>
      </c>
      <c r="CB192" s="876">
        <v>0</v>
      </c>
      <c r="CC192" s="1017">
        <v>0</v>
      </c>
      <c r="CD192" s="815"/>
      <c r="CE192" s="1009"/>
      <c r="CF192" s="815"/>
      <c r="CG192" s="1010"/>
      <c r="CH192" s="815"/>
      <c r="CI192" s="1016"/>
      <c r="CJ192" s="877"/>
      <c r="CK192" s="876">
        <v>0</v>
      </c>
      <c r="CL192" s="877">
        <v>0</v>
      </c>
      <c r="CM192" s="876">
        <v>0</v>
      </c>
      <c r="CN192" s="877">
        <v>0</v>
      </c>
      <c r="CO192" s="876">
        <v>0</v>
      </c>
      <c r="CP192" s="877">
        <v>0</v>
      </c>
      <c r="CQ192" s="876">
        <v>0</v>
      </c>
      <c r="CR192" s="877">
        <v>0</v>
      </c>
      <c r="CS192" s="876">
        <v>0</v>
      </c>
      <c r="CT192" s="877">
        <v>0</v>
      </c>
      <c r="CU192" s="876">
        <v>0</v>
      </c>
      <c r="CV192" s="877">
        <v>0</v>
      </c>
      <c r="CW192" s="876">
        <v>0</v>
      </c>
      <c r="CX192" s="877">
        <v>0</v>
      </c>
      <c r="CY192" s="876">
        <v>0</v>
      </c>
      <c r="CZ192" s="877">
        <v>0</v>
      </c>
      <c r="DA192" s="876">
        <v>0</v>
      </c>
      <c r="DB192" s="877">
        <v>0</v>
      </c>
      <c r="DC192" s="876">
        <v>0</v>
      </c>
      <c r="DD192" s="877">
        <v>0</v>
      </c>
      <c r="DE192" s="876">
        <v>0</v>
      </c>
      <c r="DF192" s="877">
        <v>0</v>
      </c>
      <c r="DG192" s="876">
        <v>0</v>
      </c>
      <c r="DH192" s="877">
        <v>0</v>
      </c>
      <c r="DI192" s="876">
        <v>0</v>
      </c>
      <c r="DJ192" s="877">
        <v>0</v>
      </c>
      <c r="DK192" s="876">
        <v>0</v>
      </c>
      <c r="DL192" s="877">
        <v>0</v>
      </c>
      <c r="DM192" s="876">
        <v>0</v>
      </c>
      <c r="DN192" s="877">
        <v>0</v>
      </c>
      <c r="DO192" s="876">
        <v>0</v>
      </c>
      <c r="DP192" s="877">
        <v>0</v>
      </c>
      <c r="DQ192" s="876">
        <v>0</v>
      </c>
      <c r="DR192" s="1017">
        <v>0</v>
      </c>
      <c r="DS192" s="815"/>
      <c r="DT192" s="1011"/>
      <c r="DU192" s="815"/>
      <c r="DV192" s="1016"/>
      <c r="DW192" s="877"/>
      <c r="DX192" s="876">
        <v>0</v>
      </c>
      <c r="DY192" s="877">
        <v>0</v>
      </c>
      <c r="DZ192" s="876">
        <v>0</v>
      </c>
      <c r="EA192" s="877">
        <v>0</v>
      </c>
      <c r="EB192" s="876">
        <v>0</v>
      </c>
      <c r="EC192" s="877">
        <v>0</v>
      </c>
      <c r="ED192" s="876">
        <v>0</v>
      </c>
      <c r="EE192" s="877">
        <v>0</v>
      </c>
      <c r="EF192" s="876">
        <v>0</v>
      </c>
      <c r="EG192" s="877">
        <v>0</v>
      </c>
      <c r="EH192" s="876">
        <v>0</v>
      </c>
      <c r="EI192" s="877">
        <v>0</v>
      </c>
      <c r="EJ192" s="876">
        <v>0</v>
      </c>
      <c r="EK192" s="877">
        <v>0</v>
      </c>
      <c r="EL192" s="876">
        <v>0</v>
      </c>
      <c r="EM192" s="877">
        <v>0</v>
      </c>
      <c r="EN192" s="876">
        <v>0</v>
      </c>
      <c r="EO192" s="877">
        <v>0</v>
      </c>
      <c r="EP192" s="876">
        <v>0</v>
      </c>
      <c r="EQ192" s="877">
        <v>0</v>
      </c>
      <c r="ER192" s="876">
        <v>0</v>
      </c>
      <c r="ES192" s="877">
        <v>0</v>
      </c>
      <c r="ET192" s="876">
        <v>0</v>
      </c>
      <c r="EU192" s="877">
        <v>0</v>
      </c>
      <c r="EV192" s="876">
        <v>0</v>
      </c>
      <c r="EW192" s="877">
        <v>0</v>
      </c>
      <c r="EX192" s="876">
        <v>0</v>
      </c>
      <c r="EY192" s="877">
        <v>0</v>
      </c>
      <c r="EZ192" s="876">
        <v>0</v>
      </c>
      <c r="FA192" s="877">
        <v>0</v>
      </c>
      <c r="FB192" s="876">
        <v>0</v>
      </c>
      <c r="FC192" s="877">
        <v>0</v>
      </c>
      <c r="FD192" s="876">
        <v>0</v>
      </c>
      <c r="FE192" s="1017">
        <v>0</v>
      </c>
      <c r="FF192" s="815"/>
      <c r="FG192" s="1012"/>
      <c r="FH192" s="815"/>
      <c r="FI192" s="1013"/>
      <c r="FK192" s="1018" t="b">
        <v>1</v>
      </c>
    </row>
    <row r="193" spans="1:167" outlineLevel="1">
      <c r="A193" s="813" t="str">
        <f t="shared" si="2"/>
        <v>180Save on Energy Process &amp; Systems Upgrades Program - P4P</v>
      </c>
      <c r="C193" s="879">
        <v>180</v>
      </c>
      <c r="D193" s="1037" t="s">
        <v>1168</v>
      </c>
      <c r="E193" s="1037">
        <v>2015</v>
      </c>
      <c r="G193" s="1038">
        <v>0</v>
      </c>
      <c r="H193" s="884">
        <v>0</v>
      </c>
      <c r="I193" s="883">
        <v>0</v>
      </c>
      <c r="J193" s="884">
        <v>0</v>
      </c>
      <c r="K193" s="883">
        <v>0</v>
      </c>
      <c r="L193" s="884">
        <v>0</v>
      </c>
      <c r="M193" s="883">
        <v>0</v>
      </c>
      <c r="N193" s="884">
        <v>0</v>
      </c>
      <c r="O193" s="883">
        <v>0</v>
      </c>
      <c r="P193" s="884">
        <v>0</v>
      </c>
      <c r="Q193" s="883">
        <v>0</v>
      </c>
      <c r="R193" s="884">
        <v>0</v>
      </c>
      <c r="S193" s="883">
        <v>0</v>
      </c>
      <c r="T193" s="884">
        <v>0</v>
      </c>
      <c r="U193" s="883">
        <v>0</v>
      </c>
      <c r="V193" s="884">
        <v>0</v>
      </c>
      <c r="W193" s="883">
        <v>0</v>
      </c>
      <c r="X193" s="884">
        <v>0</v>
      </c>
      <c r="Y193" s="883">
        <v>0</v>
      </c>
      <c r="Z193" s="884">
        <v>0</v>
      </c>
      <c r="AA193" s="883">
        <v>0</v>
      </c>
      <c r="AB193" s="884">
        <v>0</v>
      </c>
      <c r="AC193" s="883">
        <v>0</v>
      </c>
      <c r="AD193" s="884">
        <v>0</v>
      </c>
      <c r="AE193" s="883">
        <v>0</v>
      </c>
      <c r="AF193" s="884">
        <v>0</v>
      </c>
      <c r="AG193" s="883">
        <v>0</v>
      </c>
      <c r="AH193" s="884">
        <v>0</v>
      </c>
      <c r="AI193" s="883">
        <v>0</v>
      </c>
      <c r="AJ193" s="884">
        <v>0</v>
      </c>
      <c r="AK193" s="883">
        <v>0</v>
      </c>
      <c r="AL193" s="884">
        <v>0</v>
      </c>
      <c r="AM193" s="883">
        <v>0</v>
      </c>
      <c r="AN193" s="884">
        <v>0</v>
      </c>
      <c r="AO193" s="883">
        <v>0</v>
      </c>
      <c r="AP193" s="1039">
        <v>0</v>
      </c>
      <c r="AQ193" s="815"/>
      <c r="AR193" s="998"/>
      <c r="AS193" s="815"/>
      <c r="AT193" s="1038">
        <v>0</v>
      </c>
      <c r="AU193" s="884">
        <v>0</v>
      </c>
      <c r="AV193" s="883">
        <v>0</v>
      </c>
      <c r="AW193" s="884">
        <v>0</v>
      </c>
      <c r="AX193" s="883">
        <v>0</v>
      </c>
      <c r="AY193" s="884">
        <v>0</v>
      </c>
      <c r="AZ193" s="883">
        <v>0</v>
      </c>
      <c r="BA193" s="884">
        <v>0</v>
      </c>
      <c r="BB193" s="883">
        <v>0</v>
      </c>
      <c r="BC193" s="884">
        <v>0</v>
      </c>
      <c r="BD193" s="883">
        <v>0</v>
      </c>
      <c r="BE193" s="884">
        <v>0</v>
      </c>
      <c r="BF193" s="883">
        <v>0</v>
      </c>
      <c r="BG193" s="884">
        <v>0</v>
      </c>
      <c r="BH193" s="883">
        <v>0</v>
      </c>
      <c r="BI193" s="884">
        <v>0</v>
      </c>
      <c r="BJ193" s="883">
        <v>0</v>
      </c>
      <c r="BK193" s="884">
        <v>0</v>
      </c>
      <c r="BL193" s="883">
        <v>0</v>
      </c>
      <c r="BM193" s="884">
        <v>0</v>
      </c>
      <c r="BN193" s="883">
        <v>0</v>
      </c>
      <c r="BO193" s="884">
        <v>0</v>
      </c>
      <c r="BP193" s="883">
        <v>0</v>
      </c>
      <c r="BQ193" s="884">
        <v>0</v>
      </c>
      <c r="BR193" s="883">
        <v>0</v>
      </c>
      <c r="BS193" s="884">
        <v>0</v>
      </c>
      <c r="BT193" s="883">
        <v>0</v>
      </c>
      <c r="BU193" s="884">
        <v>0</v>
      </c>
      <c r="BV193" s="883">
        <v>0</v>
      </c>
      <c r="BW193" s="884">
        <v>0</v>
      </c>
      <c r="BX193" s="883">
        <v>0</v>
      </c>
      <c r="BY193" s="884">
        <v>0</v>
      </c>
      <c r="BZ193" s="883">
        <v>0</v>
      </c>
      <c r="CA193" s="884">
        <v>0</v>
      </c>
      <c r="CB193" s="883">
        <v>0</v>
      </c>
      <c r="CC193" s="1039">
        <v>0</v>
      </c>
      <c r="CD193" s="815"/>
      <c r="CE193" s="1009"/>
      <c r="CF193" s="815"/>
      <c r="CG193" s="1010"/>
      <c r="CH193" s="815"/>
      <c r="CI193" s="1038"/>
      <c r="CJ193" s="884"/>
      <c r="CK193" s="883">
        <v>0</v>
      </c>
      <c r="CL193" s="884">
        <v>0</v>
      </c>
      <c r="CM193" s="883">
        <v>0</v>
      </c>
      <c r="CN193" s="884">
        <v>0</v>
      </c>
      <c r="CO193" s="883">
        <v>0</v>
      </c>
      <c r="CP193" s="884">
        <v>0</v>
      </c>
      <c r="CQ193" s="883">
        <v>0</v>
      </c>
      <c r="CR193" s="884">
        <v>0</v>
      </c>
      <c r="CS193" s="883">
        <v>0</v>
      </c>
      <c r="CT193" s="884">
        <v>0</v>
      </c>
      <c r="CU193" s="883">
        <v>0</v>
      </c>
      <c r="CV193" s="884">
        <v>0</v>
      </c>
      <c r="CW193" s="883">
        <v>0</v>
      </c>
      <c r="CX193" s="884">
        <v>0</v>
      </c>
      <c r="CY193" s="883">
        <v>0</v>
      </c>
      <c r="CZ193" s="884">
        <v>0</v>
      </c>
      <c r="DA193" s="883">
        <v>0</v>
      </c>
      <c r="DB193" s="884">
        <v>0</v>
      </c>
      <c r="DC193" s="883">
        <v>0</v>
      </c>
      <c r="DD193" s="884">
        <v>0</v>
      </c>
      <c r="DE193" s="883">
        <v>0</v>
      </c>
      <c r="DF193" s="884">
        <v>0</v>
      </c>
      <c r="DG193" s="883">
        <v>0</v>
      </c>
      <c r="DH193" s="884">
        <v>0</v>
      </c>
      <c r="DI193" s="883">
        <v>0</v>
      </c>
      <c r="DJ193" s="884">
        <v>0</v>
      </c>
      <c r="DK193" s="883">
        <v>0</v>
      </c>
      <c r="DL193" s="884">
        <v>0</v>
      </c>
      <c r="DM193" s="883">
        <v>0</v>
      </c>
      <c r="DN193" s="884">
        <v>0</v>
      </c>
      <c r="DO193" s="883">
        <v>0</v>
      </c>
      <c r="DP193" s="884">
        <v>0</v>
      </c>
      <c r="DQ193" s="883">
        <v>0</v>
      </c>
      <c r="DR193" s="1039">
        <v>0</v>
      </c>
      <c r="DS193" s="815"/>
      <c r="DT193" s="1011"/>
      <c r="DU193" s="815"/>
      <c r="DV193" s="1038"/>
      <c r="DW193" s="884"/>
      <c r="DX193" s="883">
        <v>0</v>
      </c>
      <c r="DY193" s="884">
        <v>0</v>
      </c>
      <c r="DZ193" s="883">
        <v>0</v>
      </c>
      <c r="EA193" s="884">
        <v>0</v>
      </c>
      <c r="EB193" s="883">
        <v>0</v>
      </c>
      <c r="EC193" s="884">
        <v>0</v>
      </c>
      <c r="ED193" s="883">
        <v>0</v>
      </c>
      <c r="EE193" s="884">
        <v>0</v>
      </c>
      <c r="EF193" s="883">
        <v>0</v>
      </c>
      <c r="EG193" s="884">
        <v>0</v>
      </c>
      <c r="EH193" s="883">
        <v>0</v>
      </c>
      <c r="EI193" s="884">
        <v>0</v>
      </c>
      <c r="EJ193" s="883">
        <v>0</v>
      </c>
      <c r="EK193" s="884">
        <v>0</v>
      </c>
      <c r="EL193" s="883">
        <v>0</v>
      </c>
      <c r="EM193" s="884">
        <v>0</v>
      </c>
      <c r="EN193" s="883">
        <v>0</v>
      </c>
      <c r="EO193" s="884">
        <v>0</v>
      </c>
      <c r="EP193" s="883">
        <v>0</v>
      </c>
      <c r="EQ193" s="884">
        <v>0</v>
      </c>
      <c r="ER193" s="883">
        <v>0</v>
      </c>
      <c r="ES193" s="884">
        <v>0</v>
      </c>
      <c r="ET193" s="883">
        <v>0</v>
      </c>
      <c r="EU193" s="884">
        <v>0</v>
      </c>
      <c r="EV193" s="883">
        <v>0</v>
      </c>
      <c r="EW193" s="884">
        <v>0</v>
      </c>
      <c r="EX193" s="883">
        <v>0</v>
      </c>
      <c r="EY193" s="884">
        <v>0</v>
      </c>
      <c r="EZ193" s="883">
        <v>0</v>
      </c>
      <c r="FA193" s="884">
        <v>0</v>
      </c>
      <c r="FB193" s="883">
        <v>0</v>
      </c>
      <c r="FC193" s="884">
        <v>0</v>
      </c>
      <c r="FD193" s="883">
        <v>0</v>
      </c>
      <c r="FE193" s="1039">
        <v>0</v>
      </c>
      <c r="FF193" s="815"/>
      <c r="FG193" s="1012"/>
      <c r="FH193" s="815"/>
      <c r="FI193" s="1013"/>
      <c r="FK193" s="1040" t="b">
        <v>1</v>
      </c>
    </row>
    <row r="194" spans="1:167" outlineLevel="1">
      <c r="A194" s="813" t="str">
        <f t="shared" si="2"/>
        <v>181Adaptive Thermostat Local Program</v>
      </c>
      <c r="C194" s="835">
        <v>181</v>
      </c>
      <c r="D194" s="1041" t="s">
        <v>1169</v>
      </c>
      <c r="E194" s="1041">
        <v>2015</v>
      </c>
      <c r="G194" s="1016">
        <v>0</v>
      </c>
      <c r="H194" s="877">
        <v>0</v>
      </c>
      <c r="I194" s="876">
        <v>0</v>
      </c>
      <c r="J194" s="877">
        <v>0</v>
      </c>
      <c r="K194" s="876">
        <v>0</v>
      </c>
      <c r="L194" s="877">
        <v>0</v>
      </c>
      <c r="M194" s="876">
        <v>0</v>
      </c>
      <c r="N194" s="877">
        <v>0</v>
      </c>
      <c r="O194" s="876">
        <v>0</v>
      </c>
      <c r="P194" s="877">
        <v>0</v>
      </c>
      <c r="Q194" s="876">
        <v>0</v>
      </c>
      <c r="R194" s="877">
        <v>0</v>
      </c>
      <c r="S194" s="876">
        <v>0</v>
      </c>
      <c r="T194" s="877">
        <v>0</v>
      </c>
      <c r="U194" s="876">
        <v>0</v>
      </c>
      <c r="V194" s="877">
        <v>0</v>
      </c>
      <c r="W194" s="876">
        <v>0</v>
      </c>
      <c r="X194" s="877">
        <v>0</v>
      </c>
      <c r="Y194" s="876">
        <v>0</v>
      </c>
      <c r="Z194" s="877">
        <v>0</v>
      </c>
      <c r="AA194" s="876">
        <v>0</v>
      </c>
      <c r="AB194" s="877">
        <v>0</v>
      </c>
      <c r="AC194" s="876">
        <v>0</v>
      </c>
      <c r="AD194" s="877">
        <v>0</v>
      </c>
      <c r="AE194" s="876">
        <v>0</v>
      </c>
      <c r="AF194" s="877">
        <v>0</v>
      </c>
      <c r="AG194" s="876">
        <v>0</v>
      </c>
      <c r="AH194" s="877">
        <v>0</v>
      </c>
      <c r="AI194" s="876">
        <v>0</v>
      </c>
      <c r="AJ194" s="877">
        <v>0</v>
      </c>
      <c r="AK194" s="876">
        <v>0</v>
      </c>
      <c r="AL194" s="877">
        <v>0</v>
      </c>
      <c r="AM194" s="876">
        <v>0</v>
      </c>
      <c r="AN194" s="877">
        <v>0</v>
      </c>
      <c r="AO194" s="876">
        <v>0</v>
      </c>
      <c r="AP194" s="1017">
        <v>0</v>
      </c>
      <c r="AQ194" s="815"/>
      <c r="AR194" s="998"/>
      <c r="AS194" s="815"/>
      <c r="AT194" s="1016">
        <v>0</v>
      </c>
      <c r="AU194" s="877">
        <v>0</v>
      </c>
      <c r="AV194" s="876">
        <v>0</v>
      </c>
      <c r="AW194" s="877">
        <v>0</v>
      </c>
      <c r="AX194" s="876">
        <v>0</v>
      </c>
      <c r="AY194" s="877">
        <v>0</v>
      </c>
      <c r="AZ194" s="876">
        <v>0</v>
      </c>
      <c r="BA194" s="877">
        <v>0</v>
      </c>
      <c r="BB194" s="876">
        <v>0</v>
      </c>
      <c r="BC194" s="877">
        <v>0</v>
      </c>
      <c r="BD194" s="876">
        <v>0</v>
      </c>
      <c r="BE194" s="877">
        <v>0</v>
      </c>
      <c r="BF194" s="876">
        <v>0</v>
      </c>
      <c r="BG194" s="877">
        <v>0</v>
      </c>
      <c r="BH194" s="876">
        <v>0</v>
      </c>
      <c r="BI194" s="877">
        <v>0</v>
      </c>
      <c r="BJ194" s="876">
        <v>0</v>
      </c>
      <c r="BK194" s="877">
        <v>0</v>
      </c>
      <c r="BL194" s="876">
        <v>0</v>
      </c>
      <c r="BM194" s="877">
        <v>0</v>
      </c>
      <c r="BN194" s="876">
        <v>0</v>
      </c>
      <c r="BO194" s="877">
        <v>0</v>
      </c>
      <c r="BP194" s="876">
        <v>0</v>
      </c>
      <c r="BQ194" s="877">
        <v>0</v>
      </c>
      <c r="BR194" s="876">
        <v>0</v>
      </c>
      <c r="BS194" s="877">
        <v>0</v>
      </c>
      <c r="BT194" s="876">
        <v>0</v>
      </c>
      <c r="BU194" s="877">
        <v>0</v>
      </c>
      <c r="BV194" s="876">
        <v>0</v>
      </c>
      <c r="BW194" s="877">
        <v>0</v>
      </c>
      <c r="BX194" s="876">
        <v>0</v>
      </c>
      <c r="BY194" s="877">
        <v>0</v>
      </c>
      <c r="BZ194" s="876">
        <v>0</v>
      </c>
      <c r="CA194" s="877">
        <v>0</v>
      </c>
      <c r="CB194" s="876">
        <v>0</v>
      </c>
      <c r="CC194" s="1017">
        <v>0</v>
      </c>
      <c r="CD194" s="815"/>
      <c r="CE194" s="1009"/>
      <c r="CF194" s="815"/>
      <c r="CG194" s="1010"/>
      <c r="CH194" s="815"/>
      <c r="CI194" s="1016"/>
      <c r="CJ194" s="877"/>
      <c r="CK194" s="876">
        <v>0</v>
      </c>
      <c r="CL194" s="877">
        <v>0</v>
      </c>
      <c r="CM194" s="876">
        <v>0</v>
      </c>
      <c r="CN194" s="877">
        <v>0</v>
      </c>
      <c r="CO194" s="876">
        <v>0</v>
      </c>
      <c r="CP194" s="877">
        <v>0</v>
      </c>
      <c r="CQ194" s="876">
        <v>0</v>
      </c>
      <c r="CR194" s="877">
        <v>0</v>
      </c>
      <c r="CS194" s="876">
        <v>0</v>
      </c>
      <c r="CT194" s="877">
        <v>0</v>
      </c>
      <c r="CU194" s="876">
        <v>0</v>
      </c>
      <c r="CV194" s="877">
        <v>0</v>
      </c>
      <c r="CW194" s="876">
        <v>0</v>
      </c>
      <c r="CX194" s="877">
        <v>0</v>
      </c>
      <c r="CY194" s="876">
        <v>0</v>
      </c>
      <c r="CZ194" s="877">
        <v>0</v>
      </c>
      <c r="DA194" s="876">
        <v>0</v>
      </c>
      <c r="DB194" s="877">
        <v>0</v>
      </c>
      <c r="DC194" s="876">
        <v>0</v>
      </c>
      <c r="DD194" s="877">
        <v>0</v>
      </c>
      <c r="DE194" s="876">
        <v>0</v>
      </c>
      <c r="DF194" s="877">
        <v>0</v>
      </c>
      <c r="DG194" s="876">
        <v>0</v>
      </c>
      <c r="DH194" s="877">
        <v>0</v>
      </c>
      <c r="DI194" s="876">
        <v>0</v>
      </c>
      <c r="DJ194" s="877">
        <v>0</v>
      </c>
      <c r="DK194" s="876">
        <v>0</v>
      </c>
      <c r="DL194" s="877">
        <v>0</v>
      </c>
      <c r="DM194" s="876">
        <v>0</v>
      </c>
      <c r="DN194" s="877">
        <v>0</v>
      </c>
      <c r="DO194" s="876">
        <v>0</v>
      </c>
      <c r="DP194" s="877">
        <v>0</v>
      </c>
      <c r="DQ194" s="876">
        <v>0</v>
      </c>
      <c r="DR194" s="1017">
        <v>0</v>
      </c>
      <c r="DS194" s="815"/>
      <c r="DT194" s="1011"/>
      <c r="DU194" s="815"/>
      <c r="DV194" s="1016"/>
      <c r="DW194" s="877"/>
      <c r="DX194" s="876">
        <v>0</v>
      </c>
      <c r="DY194" s="877">
        <v>0</v>
      </c>
      <c r="DZ194" s="876">
        <v>0</v>
      </c>
      <c r="EA194" s="877">
        <v>0</v>
      </c>
      <c r="EB194" s="876">
        <v>0</v>
      </c>
      <c r="EC194" s="877">
        <v>0</v>
      </c>
      <c r="ED194" s="876">
        <v>0</v>
      </c>
      <c r="EE194" s="877">
        <v>0</v>
      </c>
      <c r="EF194" s="876">
        <v>0</v>
      </c>
      <c r="EG194" s="877">
        <v>0</v>
      </c>
      <c r="EH194" s="876">
        <v>0</v>
      </c>
      <c r="EI194" s="877">
        <v>0</v>
      </c>
      <c r="EJ194" s="876">
        <v>0</v>
      </c>
      <c r="EK194" s="877">
        <v>0</v>
      </c>
      <c r="EL194" s="876">
        <v>0</v>
      </c>
      <c r="EM194" s="877">
        <v>0</v>
      </c>
      <c r="EN194" s="876">
        <v>0</v>
      </c>
      <c r="EO194" s="877">
        <v>0</v>
      </c>
      <c r="EP194" s="876">
        <v>0</v>
      </c>
      <c r="EQ194" s="877">
        <v>0</v>
      </c>
      <c r="ER194" s="876">
        <v>0</v>
      </c>
      <c r="ES194" s="877">
        <v>0</v>
      </c>
      <c r="ET194" s="876">
        <v>0</v>
      </c>
      <c r="EU194" s="877">
        <v>0</v>
      </c>
      <c r="EV194" s="876">
        <v>0</v>
      </c>
      <c r="EW194" s="877">
        <v>0</v>
      </c>
      <c r="EX194" s="876">
        <v>0</v>
      </c>
      <c r="EY194" s="877">
        <v>0</v>
      </c>
      <c r="EZ194" s="876">
        <v>0</v>
      </c>
      <c r="FA194" s="877">
        <v>0</v>
      </c>
      <c r="FB194" s="876">
        <v>0</v>
      </c>
      <c r="FC194" s="877">
        <v>0</v>
      </c>
      <c r="FD194" s="876">
        <v>0</v>
      </c>
      <c r="FE194" s="1017">
        <v>0</v>
      </c>
      <c r="FF194" s="815"/>
      <c r="FG194" s="1012"/>
      <c r="FH194" s="815"/>
      <c r="FI194" s="1013"/>
      <c r="FK194" s="1018" t="b">
        <v>1</v>
      </c>
    </row>
    <row r="195" spans="1:167" outlineLevel="1">
      <c r="A195" s="813" t="str">
        <f t="shared" si="2"/>
        <v>182Business Refrigeration Incentives Local Program</v>
      </c>
      <c r="C195" s="842">
        <v>182</v>
      </c>
      <c r="D195" s="1036" t="s">
        <v>1170</v>
      </c>
      <c r="E195" s="1036">
        <v>2015</v>
      </c>
      <c r="G195" s="1020">
        <v>0</v>
      </c>
      <c r="H195" s="865">
        <v>0</v>
      </c>
      <c r="I195" s="864">
        <v>0</v>
      </c>
      <c r="J195" s="865">
        <v>0</v>
      </c>
      <c r="K195" s="864">
        <v>0</v>
      </c>
      <c r="L195" s="865">
        <v>0</v>
      </c>
      <c r="M195" s="864">
        <v>0</v>
      </c>
      <c r="N195" s="865">
        <v>0</v>
      </c>
      <c r="O195" s="864">
        <v>0</v>
      </c>
      <c r="P195" s="865">
        <v>0</v>
      </c>
      <c r="Q195" s="864">
        <v>0</v>
      </c>
      <c r="R195" s="865">
        <v>0</v>
      </c>
      <c r="S195" s="864">
        <v>0</v>
      </c>
      <c r="T195" s="865">
        <v>0</v>
      </c>
      <c r="U195" s="864">
        <v>0</v>
      </c>
      <c r="V195" s="865">
        <v>0</v>
      </c>
      <c r="W195" s="864">
        <v>0</v>
      </c>
      <c r="X195" s="865">
        <v>0</v>
      </c>
      <c r="Y195" s="864">
        <v>0</v>
      </c>
      <c r="Z195" s="865">
        <v>0</v>
      </c>
      <c r="AA195" s="864">
        <v>0</v>
      </c>
      <c r="AB195" s="865">
        <v>0</v>
      </c>
      <c r="AC195" s="864">
        <v>0</v>
      </c>
      <c r="AD195" s="865">
        <v>0</v>
      </c>
      <c r="AE195" s="864">
        <v>0</v>
      </c>
      <c r="AF195" s="865">
        <v>0</v>
      </c>
      <c r="AG195" s="864">
        <v>0</v>
      </c>
      <c r="AH195" s="865">
        <v>0</v>
      </c>
      <c r="AI195" s="864">
        <v>0</v>
      </c>
      <c r="AJ195" s="865">
        <v>0</v>
      </c>
      <c r="AK195" s="864">
        <v>0</v>
      </c>
      <c r="AL195" s="865">
        <v>0</v>
      </c>
      <c r="AM195" s="864">
        <v>0</v>
      </c>
      <c r="AN195" s="865">
        <v>0</v>
      </c>
      <c r="AO195" s="864">
        <v>0</v>
      </c>
      <c r="AP195" s="1021">
        <v>0</v>
      </c>
      <c r="AQ195" s="815"/>
      <c r="AR195" s="998"/>
      <c r="AS195" s="815"/>
      <c r="AT195" s="1020">
        <v>0</v>
      </c>
      <c r="AU195" s="865">
        <v>0</v>
      </c>
      <c r="AV195" s="864">
        <v>0</v>
      </c>
      <c r="AW195" s="865">
        <v>0</v>
      </c>
      <c r="AX195" s="864">
        <v>0</v>
      </c>
      <c r="AY195" s="865">
        <v>0</v>
      </c>
      <c r="AZ195" s="864">
        <v>0</v>
      </c>
      <c r="BA195" s="865">
        <v>0</v>
      </c>
      <c r="BB195" s="864">
        <v>0</v>
      </c>
      <c r="BC195" s="865">
        <v>0</v>
      </c>
      <c r="BD195" s="864">
        <v>0</v>
      </c>
      <c r="BE195" s="865">
        <v>0</v>
      </c>
      <c r="BF195" s="864">
        <v>0</v>
      </c>
      <c r="BG195" s="865">
        <v>0</v>
      </c>
      <c r="BH195" s="864">
        <v>0</v>
      </c>
      <c r="BI195" s="865">
        <v>0</v>
      </c>
      <c r="BJ195" s="864">
        <v>0</v>
      </c>
      <c r="BK195" s="865">
        <v>0</v>
      </c>
      <c r="BL195" s="864">
        <v>0</v>
      </c>
      <c r="BM195" s="865">
        <v>0</v>
      </c>
      <c r="BN195" s="864">
        <v>0</v>
      </c>
      <c r="BO195" s="865">
        <v>0</v>
      </c>
      <c r="BP195" s="864">
        <v>0</v>
      </c>
      <c r="BQ195" s="865">
        <v>0</v>
      </c>
      <c r="BR195" s="864">
        <v>0</v>
      </c>
      <c r="BS195" s="865">
        <v>0</v>
      </c>
      <c r="BT195" s="864">
        <v>0</v>
      </c>
      <c r="BU195" s="865">
        <v>0</v>
      </c>
      <c r="BV195" s="864">
        <v>0</v>
      </c>
      <c r="BW195" s="865">
        <v>0</v>
      </c>
      <c r="BX195" s="864">
        <v>0</v>
      </c>
      <c r="BY195" s="865">
        <v>0</v>
      </c>
      <c r="BZ195" s="864">
        <v>0</v>
      </c>
      <c r="CA195" s="865">
        <v>0</v>
      </c>
      <c r="CB195" s="864">
        <v>0</v>
      </c>
      <c r="CC195" s="1021">
        <v>0</v>
      </c>
      <c r="CD195" s="815"/>
      <c r="CE195" s="1009"/>
      <c r="CF195" s="815"/>
      <c r="CG195" s="1010"/>
      <c r="CH195" s="815"/>
      <c r="CI195" s="1020"/>
      <c r="CJ195" s="865"/>
      <c r="CK195" s="864">
        <v>0</v>
      </c>
      <c r="CL195" s="865">
        <v>0</v>
      </c>
      <c r="CM195" s="864">
        <v>0</v>
      </c>
      <c r="CN195" s="865">
        <v>0</v>
      </c>
      <c r="CO195" s="864">
        <v>0</v>
      </c>
      <c r="CP195" s="865">
        <v>0</v>
      </c>
      <c r="CQ195" s="864">
        <v>0</v>
      </c>
      <c r="CR195" s="865">
        <v>0</v>
      </c>
      <c r="CS195" s="864">
        <v>0</v>
      </c>
      <c r="CT195" s="865">
        <v>0</v>
      </c>
      <c r="CU195" s="864">
        <v>0</v>
      </c>
      <c r="CV195" s="865">
        <v>0</v>
      </c>
      <c r="CW195" s="864">
        <v>0</v>
      </c>
      <c r="CX195" s="865">
        <v>0</v>
      </c>
      <c r="CY195" s="864">
        <v>0</v>
      </c>
      <c r="CZ195" s="865">
        <v>0</v>
      </c>
      <c r="DA195" s="864">
        <v>0</v>
      </c>
      <c r="DB195" s="865">
        <v>0</v>
      </c>
      <c r="DC195" s="864">
        <v>0</v>
      </c>
      <c r="DD195" s="865">
        <v>0</v>
      </c>
      <c r="DE195" s="864">
        <v>0</v>
      </c>
      <c r="DF195" s="865">
        <v>0</v>
      </c>
      <c r="DG195" s="864">
        <v>0</v>
      </c>
      <c r="DH195" s="865">
        <v>0</v>
      </c>
      <c r="DI195" s="864">
        <v>0</v>
      </c>
      <c r="DJ195" s="865">
        <v>0</v>
      </c>
      <c r="DK195" s="864">
        <v>0</v>
      </c>
      <c r="DL195" s="865">
        <v>0</v>
      </c>
      <c r="DM195" s="864">
        <v>0</v>
      </c>
      <c r="DN195" s="865">
        <v>0</v>
      </c>
      <c r="DO195" s="864">
        <v>0</v>
      </c>
      <c r="DP195" s="865">
        <v>0</v>
      </c>
      <c r="DQ195" s="864">
        <v>0</v>
      </c>
      <c r="DR195" s="1021">
        <v>0</v>
      </c>
      <c r="DS195" s="815"/>
      <c r="DT195" s="1011"/>
      <c r="DU195" s="815"/>
      <c r="DV195" s="1020"/>
      <c r="DW195" s="865"/>
      <c r="DX195" s="864">
        <v>0</v>
      </c>
      <c r="DY195" s="865">
        <v>0</v>
      </c>
      <c r="DZ195" s="864">
        <v>0</v>
      </c>
      <c r="EA195" s="865">
        <v>0</v>
      </c>
      <c r="EB195" s="864">
        <v>0</v>
      </c>
      <c r="EC195" s="865">
        <v>0</v>
      </c>
      <c r="ED195" s="864">
        <v>0</v>
      </c>
      <c r="EE195" s="865">
        <v>0</v>
      </c>
      <c r="EF195" s="864">
        <v>0</v>
      </c>
      <c r="EG195" s="865">
        <v>0</v>
      </c>
      <c r="EH195" s="864">
        <v>0</v>
      </c>
      <c r="EI195" s="865">
        <v>0</v>
      </c>
      <c r="EJ195" s="864">
        <v>0</v>
      </c>
      <c r="EK195" s="865">
        <v>0</v>
      </c>
      <c r="EL195" s="864">
        <v>0</v>
      </c>
      <c r="EM195" s="865">
        <v>0</v>
      </c>
      <c r="EN195" s="864">
        <v>0</v>
      </c>
      <c r="EO195" s="865">
        <v>0</v>
      </c>
      <c r="EP195" s="864">
        <v>0</v>
      </c>
      <c r="EQ195" s="865">
        <v>0</v>
      </c>
      <c r="ER195" s="864">
        <v>0</v>
      </c>
      <c r="ES195" s="865">
        <v>0</v>
      </c>
      <c r="ET195" s="864">
        <v>0</v>
      </c>
      <c r="EU195" s="865">
        <v>0</v>
      </c>
      <c r="EV195" s="864">
        <v>0</v>
      </c>
      <c r="EW195" s="865">
        <v>0</v>
      </c>
      <c r="EX195" s="864">
        <v>0</v>
      </c>
      <c r="EY195" s="865">
        <v>0</v>
      </c>
      <c r="EZ195" s="864">
        <v>0</v>
      </c>
      <c r="FA195" s="865">
        <v>0</v>
      </c>
      <c r="FB195" s="864">
        <v>0</v>
      </c>
      <c r="FC195" s="865">
        <v>0</v>
      </c>
      <c r="FD195" s="864">
        <v>0</v>
      </c>
      <c r="FE195" s="1021">
        <v>0</v>
      </c>
      <c r="FF195" s="815"/>
      <c r="FG195" s="1012"/>
      <c r="FH195" s="815"/>
      <c r="FI195" s="1013"/>
      <c r="FK195" s="1022" t="b">
        <v>1</v>
      </c>
    </row>
    <row r="196" spans="1:167" outlineLevel="1">
      <c r="A196" s="813" t="str">
        <f t="shared" si="2"/>
        <v>183Conservation on the Coast Home Assistance Local Program</v>
      </c>
      <c r="C196" s="849">
        <v>183</v>
      </c>
      <c r="D196" s="1035" t="s">
        <v>1171</v>
      </c>
      <c r="E196" s="1035">
        <v>2015</v>
      </c>
      <c r="G196" s="1024">
        <v>0</v>
      </c>
      <c r="H196" s="854">
        <v>0</v>
      </c>
      <c r="I196" s="853">
        <v>0</v>
      </c>
      <c r="J196" s="854">
        <v>0</v>
      </c>
      <c r="K196" s="853">
        <v>0</v>
      </c>
      <c r="L196" s="854">
        <v>0</v>
      </c>
      <c r="M196" s="853">
        <v>0</v>
      </c>
      <c r="N196" s="854">
        <v>0</v>
      </c>
      <c r="O196" s="853">
        <v>0</v>
      </c>
      <c r="P196" s="854">
        <v>0</v>
      </c>
      <c r="Q196" s="853">
        <v>0</v>
      </c>
      <c r="R196" s="854">
        <v>0</v>
      </c>
      <c r="S196" s="853">
        <v>0</v>
      </c>
      <c r="T196" s="854">
        <v>0</v>
      </c>
      <c r="U196" s="853">
        <v>0</v>
      </c>
      <c r="V196" s="854">
        <v>0</v>
      </c>
      <c r="W196" s="853">
        <v>0</v>
      </c>
      <c r="X196" s="854">
        <v>0</v>
      </c>
      <c r="Y196" s="853">
        <v>0</v>
      </c>
      <c r="Z196" s="854">
        <v>0</v>
      </c>
      <c r="AA196" s="853">
        <v>0</v>
      </c>
      <c r="AB196" s="854">
        <v>0</v>
      </c>
      <c r="AC196" s="853">
        <v>0</v>
      </c>
      <c r="AD196" s="854">
        <v>0</v>
      </c>
      <c r="AE196" s="853">
        <v>0</v>
      </c>
      <c r="AF196" s="854">
        <v>0</v>
      </c>
      <c r="AG196" s="853">
        <v>0</v>
      </c>
      <c r="AH196" s="854">
        <v>0</v>
      </c>
      <c r="AI196" s="853">
        <v>0</v>
      </c>
      <c r="AJ196" s="854">
        <v>0</v>
      </c>
      <c r="AK196" s="853">
        <v>0</v>
      </c>
      <c r="AL196" s="854">
        <v>0</v>
      </c>
      <c r="AM196" s="853">
        <v>0</v>
      </c>
      <c r="AN196" s="854">
        <v>0</v>
      </c>
      <c r="AO196" s="853">
        <v>0</v>
      </c>
      <c r="AP196" s="1025">
        <v>0</v>
      </c>
      <c r="AQ196" s="815"/>
      <c r="AR196" s="998"/>
      <c r="AS196" s="815"/>
      <c r="AT196" s="1024">
        <v>0</v>
      </c>
      <c r="AU196" s="854">
        <v>0</v>
      </c>
      <c r="AV196" s="853">
        <v>0</v>
      </c>
      <c r="AW196" s="854">
        <v>0</v>
      </c>
      <c r="AX196" s="853">
        <v>0</v>
      </c>
      <c r="AY196" s="854">
        <v>0</v>
      </c>
      <c r="AZ196" s="853">
        <v>0</v>
      </c>
      <c r="BA196" s="854">
        <v>0</v>
      </c>
      <c r="BB196" s="853">
        <v>0</v>
      </c>
      <c r="BC196" s="854">
        <v>0</v>
      </c>
      <c r="BD196" s="853">
        <v>0</v>
      </c>
      <c r="BE196" s="854">
        <v>0</v>
      </c>
      <c r="BF196" s="853">
        <v>0</v>
      </c>
      <c r="BG196" s="854">
        <v>0</v>
      </c>
      <c r="BH196" s="853">
        <v>0</v>
      </c>
      <c r="BI196" s="854">
        <v>0</v>
      </c>
      <c r="BJ196" s="853">
        <v>0</v>
      </c>
      <c r="BK196" s="854">
        <v>0</v>
      </c>
      <c r="BL196" s="853">
        <v>0</v>
      </c>
      <c r="BM196" s="854">
        <v>0</v>
      </c>
      <c r="BN196" s="853">
        <v>0</v>
      </c>
      <c r="BO196" s="854">
        <v>0</v>
      </c>
      <c r="BP196" s="853">
        <v>0</v>
      </c>
      <c r="BQ196" s="854">
        <v>0</v>
      </c>
      <c r="BR196" s="853">
        <v>0</v>
      </c>
      <c r="BS196" s="854">
        <v>0</v>
      </c>
      <c r="BT196" s="853">
        <v>0</v>
      </c>
      <c r="BU196" s="854">
        <v>0</v>
      </c>
      <c r="BV196" s="853">
        <v>0</v>
      </c>
      <c r="BW196" s="854">
        <v>0</v>
      </c>
      <c r="BX196" s="853">
        <v>0</v>
      </c>
      <c r="BY196" s="854">
        <v>0</v>
      </c>
      <c r="BZ196" s="853">
        <v>0</v>
      </c>
      <c r="CA196" s="854">
        <v>0</v>
      </c>
      <c r="CB196" s="853">
        <v>0</v>
      </c>
      <c r="CC196" s="1025">
        <v>0</v>
      </c>
      <c r="CD196" s="815"/>
      <c r="CE196" s="1009"/>
      <c r="CF196" s="815"/>
      <c r="CG196" s="1010"/>
      <c r="CH196" s="815"/>
      <c r="CI196" s="1024"/>
      <c r="CJ196" s="854"/>
      <c r="CK196" s="853">
        <v>0</v>
      </c>
      <c r="CL196" s="854">
        <v>0</v>
      </c>
      <c r="CM196" s="853">
        <v>0</v>
      </c>
      <c r="CN196" s="854">
        <v>0</v>
      </c>
      <c r="CO196" s="853">
        <v>0</v>
      </c>
      <c r="CP196" s="854">
        <v>0</v>
      </c>
      <c r="CQ196" s="853">
        <v>0</v>
      </c>
      <c r="CR196" s="854">
        <v>0</v>
      </c>
      <c r="CS196" s="853">
        <v>0</v>
      </c>
      <c r="CT196" s="854">
        <v>0</v>
      </c>
      <c r="CU196" s="853">
        <v>0</v>
      </c>
      <c r="CV196" s="854">
        <v>0</v>
      </c>
      <c r="CW196" s="853">
        <v>0</v>
      </c>
      <c r="CX196" s="854">
        <v>0</v>
      </c>
      <c r="CY196" s="853">
        <v>0</v>
      </c>
      <c r="CZ196" s="854">
        <v>0</v>
      </c>
      <c r="DA196" s="853">
        <v>0</v>
      </c>
      <c r="DB196" s="854">
        <v>0</v>
      </c>
      <c r="DC196" s="853">
        <v>0</v>
      </c>
      <c r="DD196" s="854">
        <v>0</v>
      </c>
      <c r="DE196" s="853">
        <v>0</v>
      </c>
      <c r="DF196" s="854">
        <v>0</v>
      </c>
      <c r="DG196" s="853">
        <v>0</v>
      </c>
      <c r="DH196" s="854">
        <v>0</v>
      </c>
      <c r="DI196" s="853">
        <v>0</v>
      </c>
      <c r="DJ196" s="854">
        <v>0</v>
      </c>
      <c r="DK196" s="853">
        <v>0</v>
      </c>
      <c r="DL196" s="854">
        <v>0</v>
      </c>
      <c r="DM196" s="853">
        <v>0</v>
      </c>
      <c r="DN196" s="854">
        <v>0</v>
      </c>
      <c r="DO196" s="853">
        <v>0</v>
      </c>
      <c r="DP196" s="854">
        <v>0</v>
      </c>
      <c r="DQ196" s="853">
        <v>0</v>
      </c>
      <c r="DR196" s="1025">
        <v>0</v>
      </c>
      <c r="DS196" s="815"/>
      <c r="DT196" s="1011"/>
      <c r="DU196" s="815"/>
      <c r="DV196" s="1024"/>
      <c r="DW196" s="854"/>
      <c r="DX196" s="853">
        <v>0</v>
      </c>
      <c r="DY196" s="854">
        <v>0</v>
      </c>
      <c r="DZ196" s="853">
        <v>0</v>
      </c>
      <c r="EA196" s="854">
        <v>0</v>
      </c>
      <c r="EB196" s="853">
        <v>0</v>
      </c>
      <c r="EC196" s="854">
        <v>0</v>
      </c>
      <c r="ED196" s="853">
        <v>0</v>
      </c>
      <c r="EE196" s="854">
        <v>0</v>
      </c>
      <c r="EF196" s="853">
        <v>0</v>
      </c>
      <c r="EG196" s="854">
        <v>0</v>
      </c>
      <c r="EH196" s="853">
        <v>0</v>
      </c>
      <c r="EI196" s="854">
        <v>0</v>
      </c>
      <c r="EJ196" s="853">
        <v>0</v>
      </c>
      <c r="EK196" s="854">
        <v>0</v>
      </c>
      <c r="EL196" s="853">
        <v>0</v>
      </c>
      <c r="EM196" s="854">
        <v>0</v>
      </c>
      <c r="EN196" s="853">
        <v>0</v>
      </c>
      <c r="EO196" s="854">
        <v>0</v>
      </c>
      <c r="EP196" s="853">
        <v>0</v>
      </c>
      <c r="EQ196" s="854">
        <v>0</v>
      </c>
      <c r="ER196" s="853">
        <v>0</v>
      </c>
      <c r="ES196" s="854">
        <v>0</v>
      </c>
      <c r="ET196" s="853">
        <v>0</v>
      </c>
      <c r="EU196" s="854">
        <v>0</v>
      </c>
      <c r="EV196" s="853">
        <v>0</v>
      </c>
      <c r="EW196" s="854">
        <v>0</v>
      </c>
      <c r="EX196" s="853">
        <v>0</v>
      </c>
      <c r="EY196" s="854">
        <v>0</v>
      </c>
      <c r="EZ196" s="853">
        <v>0</v>
      </c>
      <c r="FA196" s="854">
        <v>0</v>
      </c>
      <c r="FB196" s="853">
        <v>0</v>
      </c>
      <c r="FC196" s="854">
        <v>0</v>
      </c>
      <c r="FD196" s="853">
        <v>0</v>
      </c>
      <c r="FE196" s="1025">
        <v>0</v>
      </c>
      <c r="FF196" s="815"/>
      <c r="FG196" s="1012"/>
      <c r="FH196" s="815"/>
      <c r="FI196" s="1013"/>
      <c r="FK196" s="1026" t="b">
        <v>1</v>
      </c>
    </row>
    <row r="197" spans="1:167" outlineLevel="1">
      <c r="A197" s="813" t="str">
        <f t="shared" si="2"/>
        <v>184Conservation on the Coast Small Business Lighting Local Program</v>
      </c>
      <c r="C197" s="842">
        <v>184</v>
      </c>
      <c r="D197" s="1036" t="s">
        <v>1172</v>
      </c>
      <c r="E197" s="1036">
        <v>2015</v>
      </c>
      <c r="G197" s="1020">
        <v>0</v>
      </c>
      <c r="H197" s="865">
        <v>0</v>
      </c>
      <c r="I197" s="864">
        <v>0</v>
      </c>
      <c r="J197" s="865">
        <v>0</v>
      </c>
      <c r="K197" s="864">
        <v>0</v>
      </c>
      <c r="L197" s="865">
        <v>0</v>
      </c>
      <c r="M197" s="864">
        <v>0</v>
      </c>
      <c r="N197" s="865">
        <v>0</v>
      </c>
      <c r="O197" s="864">
        <v>0</v>
      </c>
      <c r="P197" s="865">
        <v>0</v>
      </c>
      <c r="Q197" s="864">
        <v>0</v>
      </c>
      <c r="R197" s="865">
        <v>0</v>
      </c>
      <c r="S197" s="864">
        <v>0</v>
      </c>
      <c r="T197" s="865">
        <v>0</v>
      </c>
      <c r="U197" s="864">
        <v>0</v>
      </c>
      <c r="V197" s="865">
        <v>0</v>
      </c>
      <c r="W197" s="864">
        <v>0</v>
      </c>
      <c r="X197" s="865">
        <v>0</v>
      </c>
      <c r="Y197" s="864">
        <v>0</v>
      </c>
      <c r="Z197" s="865">
        <v>0</v>
      </c>
      <c r="AA197" s="864">
        <v>0</v>
      </c>
      <c r="AB197" s="865">
        <v>0</v>
      </c>
      <c r="AC197" s="864">
        <v>0</v>
      </c>
      <c r="AD197" s="865">
        <v>0</v>
      </c>
      <c r="AE197" s="864">
        <v>0</v>
      </c>
      <c r="AF197" s="865">
        <v>0</v>
      </c>
      <c r="AG197" s="864">
        <v>0</v>
      </c>
      <c r="AH197" s="865">
        <v>0</v>
      </c>
      <c r="AI197" s="864">
        <v>0</v>
      </c>
      <c r="AJ197" s="865">
        <v>0</v>
      </c>
      <c r="AK197" s="864">
        <v>0</v>
      </c>
      <c r="AL197" s="865">
        <v>0</v>
      </c>
      <c r="AM197" s="864">
        <v>0</v>
      </c>
      <c r="AN197" s="865">
        <v>0</v>
      </c>
      <c r="AO197" s="864">
        <v>0</v>
      </c>
      <c r="AP197" s="1021">
        <v>0</v>
      </c>
      <c r="AQ197" s="815"/>
      <c r="AR197" s="998"/>
      <c r="AS197" s="815"/>
      <c r="AT197" s="1020">
        <v>0</v>
      </c>
      <c r="AU197" s="865">
        <v>0</v>
      </c>
      <c r="AV197" s="864">
        <v>0</v>
      </c>
      <c r="AW197" s="865">
        <v>0</v>
      </c>
      <c r="AX197" s="864">
        <v>0</v>
      </c>
      <c r="AY197" s="865">
        <v>0</v>
      </c>
      <c r="AZ197" s="864">
        <v>0</v>
      </c>
      <c r="BA197" s="865">
        <v>0</v>
      </c>
      <c r="BB197" s="864">
        <v>0</v>
      </c>
      <c r="BC197" s="865">
        <v>0</v>
      </c>
      <c r="BD197" s="864">
        <v>0</v>
      </c>
      <c r="BE197" s="865">
        <v>0</v>
      </c>
      <c r="BF197" s="864">
        <v>0</v>
      </c>
      <c r="BG197" s="865">
        <v>0</v>
      </c>
      <c r="BH197" s="864">
        <v>0</v>
      </c>
      <c r="BI197" s="865">
        <v>0</v>
      </c>
      <c r="BJ197" s="864">
        <v>0</v>
      </c>
      <c r="BK197" s="865">
        <v>0</v>
      </c>
      <c r="BL197" s="864">
        <v>0</v>
      </c>
      <c r="BM197" s="865">
        <v>0</v>
      </c>
      <c r="BN197" s="864">
        <v>0</v>
      </c>
      <c r="BO197" s="865">
        <v>0</v>
      </c>
      <c r="BP197" s="864">
        <v>0</v>
      </c>
      <c r="BQ197" s="865">
        <v>0</v>
      </c>
      <c r="BR197" s="864">
        <v>0</v>
      </c>
      <c r="BS197" s="865">
        <v>0</v>
      </c>
      <c r="BT197" s="864">
        <v>0</v>
      </c>
      <c r="BU197" s="865">
        <v>0</v>
      </c>
      <c r="BV197" s="864">
        <v>0</v>
      </c>
      <c r="BW197" s="865">
        <v>0</v>
      </c>
      <c r="BX197" s="864">
        <v>0</v>
      </c>
      <c r="BY197" s="865">
        <v>0</v>
      </c>
      <c r="BZ197" s="864">
        <v>0</v>
      </c>
      <c r="CA197" s="865">
        <v>0</v>
      </c>
      <c r="CB197" s="864">
        <v>0</v>
      </c>
      <c r="CC197" s="1021">
        <v>0</v>
      </c>
      <c r="CD197" s="815"/>
      <c r="CE197" s="1009"/>
      <c r="CF197" s="815"/>
      <c r="CG197" s="1010"/>
      <c r="CH197" s="815"/>
      <c r="CI197" s="1020"/>
      <c r="CJ197" s="865"/>
      <c r="CK197" s="864">
        <v>0</v>
      </c>
      <c r="CL197" s="865">
        <v>0</v>
      </c>
      <c r="CM197" s="864">
        <v>0</v>
      </c>
      <c r="CN197" s="865">
        <v>0</v>
      </c>
      <c r="CO197" s="864">
        <v>0</v>
      </c>
      <c r="CP197" s="865">
        <v>0</v>
      </c>
      <c r="CQ197" s="864">
        <v>0</v>
      </c>
      <c r="CR197" s="865">
        <v>0</v>
      </c>
      <c r="CS197" s="864">
        <v>0</v>
      </c>
      <c r="CT197" s="865">
        <v>0</v>
      </c>
      <c r="CU197" s="864">
        <v>0</v>
      </c>
      <c r="CV197" s="865">
        <v>0</v>
      </c>
      <c r="CW197" s="864">
        <v>0</v>
      </c>
      <c r="CX197" s="865">
        <v>0</v>
      </c>
      <c r="CY197" s="864">
        <v>0</v>
      </c>
      <c r="CZ197" s="865">
        <v>0</v>
      </c>
      <c r="DA197" s="864">
        <v>0</v>
      </c>
      <c r="DB197" s="865">
        <v>0</v>
      </c>
      <c r="DC197" s="864">
        <v>0</v>
      </c>
      <c r="DD197" s="865">
        <v>0</v>
      </c>
      <c r="DE197" s="864">
        <v>0</v>
      </c>
      <c r="DF197" s="865">
        <v>0</v>
      </c>
      <c r="DG197" s="864">
        <v>0</v>
      </c>
      <c r="DH197" s="865">
        <v>0</v>
      </c>
      <c r="DI197" s="864">
        <v>0</v>
      </c>
      <c r="DJ197" s="865">
        <v>0</v>
      </c>
      <c r="DK197" s="864">
        <v>0</v>
      </c>
      <c r="DL197" s="865">
        <v>0</v>
      </c>
      <c r="DM197" s="864">
        <v>0</v>
      </c>
      <c r="DN197" s="865">
        <v>0</v>
      </c>
      <c r="DO197" s="864">
        <v>0</v>
      </c>
      <c r="DP197" s="865">
        <v>0</v>
      </c>
      <c r="DQ197" s="864">
        <v>0</v>
      </c>
      <c r="DR197" s="1021">
        <v>0</v>
      </c>
      <c r="DS197" s="815"/>
      <c r="DT197" s="1011"/>
      <c r="DU197" s="815"/>
      <c r="DV197" s="1020"/>
      <c r="DW197" s="865"/>
      <c r="DX197" s="864">
        <v>0</v>
      </c>
      <c r="DY197" s="865">
        <v>0</v>
      </c>
      <c r="DZ197" s="864">
        <v>0</v>
      </c>
      <c r="EA197" s="865">
        <v>0</v>
      </c>
      <c r="EB197" s="864">
        <v>0</v>
      </c>
      <c r="EC197" s="865">
        <v>0</v>
      </c>
      <c r="ED197" s="864">
        <v>0</v>
      </c>
      <c r="EE197" s="865">
        <v>0</v>
      </c>
      <c r="EF197" s="864">
        <v>0</v>
      </c>
      <c r="EG197" s="865">
        <v>0</v>
      </c>
      <c r="EH197" s="864">
        <v>0</v>
      </c>
      <c r="EI197" s="865">
        <v>0</v>
      </c>
      <c r="EJ197" s="864">
        <v>0</v>
      </c>
      <c r="EK197" s="865">
        <v>0</v>
      </c>
      <c r="EL197" s="864">
        <v>0</v>
      </c>
      <c r="EM197" s="865">
        <v>0</v>
      </c>
      <c r="EN197" s="864">
        <v>0</v>
      </c>
      <c r="EO197" s="865">
        <v>0</v>
      </c>
      <c r="EP197" s="864">
        <v>0</v>
      </c>
      <c r="EQ197" s="865">
        <v>0</v>
      </c>
      <c r="ER197" s="864">
        <v>0</v>
      </c>
      <c r="ES197" s="865">
        <v>0</v>
      </c>
      <c r="ET197" s="864">
        <v>0</v>
      </c>
      <c r="EU197" s="865">
        <v>0</v>
      </c>
      <c r="EV197" s="864">
        <v>0</v>
      </c>
      <c r="EW197" s="865">
        <v>0</v>
      </c>
      <c r="EX197" s="864">
        <v>0</v>
      </c>
      <c r="EY197" s="865">
        <v>0</v>
      </c>
      <c r="EZ197" s="864">
        <v>0</v>
      </c>
      <c r="FA197" s="865">
        <v>0</v>
      </c>
      <c r="FB197" s="864">
        <v>0</v>
      </c>
      <c r="FC197" s="865">
        <v>0</v>
      </c>
      <c r="FD197" s="864">
        <v>0</v>
      </c>
      <c r="FE197" s="1021">
        <v>0</v>
      </c>
      <c r="FF197" s="815"/>
      <c r="FG197" s="1012"/>
      <c r="FH197" s="815"/>
      <c r="FI197" s="1013"/>
      <c r="FK197" s="1022" t="b">
        <v>1</v>
      </c>
    </row>
    <row r="198" spans="1:167" outlineLevel="1">
      <c r="A198" s="813" t="str">
        <f t="shared" si="2"/>
        <v>185First Nations Conservation Local Program</v>
      </c>
      <c r="C198" s="849">
        <v>185</v>
      </c>
      <c r="D198" s="1035" t="s">
        <v>1173</v>
      </c>
      <c r="E198" s="1035">
        <v>2015</v>
      </c>
      <c r="G198" s="1024">
        <v>0</v>
      </c>
      <c r="H198" s="854">
        <v>0</v>
      </c>
      <c r="I198" s="853">
        <v>0</v>
      </c>
      <c r="J198" s="854">
        <v>0</v>
      </c>
      <c r="K198" s="853">
        <v>0</v>
      </c>
      <c r="L198" s="854">
        <v>0</v>
      </c>
      <c r="M198" s="853">
        <v>0</v>
      </c>
      <c r="N198" s="854">
        <v>0</v>
      </c>
      <c r="O198" s="853">
        <v>0</v>
      </c>
      <c r="P198" s="854">
        <v>0</v>
      </c>
      <c r="Q198" s="853">
        <v>0</v>
      </c>
      <c r="R198" s="854">
        <v>0</v>
      </c>
      <c r="S198" s="853">
        <v>0</v>
      </c>
      <c r="T198" s="854">
        <v>0</v>
      </c>
      <c r="U198" s="853">
        <v>0</v>
      </c>
      <c r="V198" s="854">
        <v>0</v>
      </c>
      <c r="W198" s="853">
        <v>0</v>
      </c>
      <c r="X198" s="854">
        <v>0</v>
      </c>
      <c r="Y198" s="853">
        <v>0</v>
      </c>
      <c r="Z198" s="854">
        <v>0</v>
      </c>
      <c r="AA198" s="853">
        <v>0</v>
      </c>
      <c r="AB198" s="854">
        <v>0</v>
      </c>
      <c r="AC198" s="853">
        <v>0</v>
      </c>
      <c r="AD198" s="854">
        <v>0</v>
      </c>
      <c r="AE198" s="853">
        <v>0</v>
      </c>
      <c r="AF198" s="854">
        <v>0</v>
      </c>
      <c r="AG198" s="853">
        <v>0</v>
      </c>
      <c r="AH198" s="854">
        <v>0</v>
      </c>
      <c r="AI198" s="853">
        <v>0</v>
      </c>
      <c r="AJ198" s="854">
        <v>0</v>
      </c>
      <c r="AK198" s="853">
        <v>0</v>
      </c>
      <c r="AL198" s="854">
        <v>0</v>
      </c>
      <c r="AM198" s="853">
        <v>0</v>
      </c>
      <c r="AN198" s="854">
        <v>0</v>
      </c>
      <c r="AO198" s="853">
        <v>0</v>
      </c>
      <c r="AP198" s="1025">
        <v>0</v>
      </c>
      <c r="AQ198" s="815"/>
      <c r="AR198" s="998"/>
      <c r="AS198" s="815"/>
      <c r="AT198" s="1024">
        <v>0</v>
      </c>
      <c r="AU198" s="854">
        <v>0</v>
      </c>
      <c r="AV198" s="853">
        <v>0</v>
      </c>
      <c r="AW198" s="854">
        <v>0</v>
      </c>
      <c r="AX198" s="853">
        <v>0</v>
      </c>
      <c r="AY198" s="854">
        <v>0</v>
      </c>
      <c r="AZ198" s="853">
        <v>0</v>
      </c>
      <c r="BA198" s="854">
        <v>0</v>
      </c>
      <c r="BB198" s="853">
        <v>0</v>
      </c>
      <c r="BC198" s="854">
        <v>0</v>
      </c>
      <c r="BD198" s="853">
        <v>0</v>
      </c>
      <c r="BE198" s="854">
        <v>0</v>
      </c>
      <c r="BF198" s="853">
        <v>0</v>
      </c>
      <c r="BG198" s="854">
        <v>0</v>
      </c>
      <c r="BH198" s="853">
        <v>0</v>
      </c>
      <c r="BI198" s="854">
        <v>0</v>
      </c>
      <c r="BJ198" s="853">
        <v>0</v>
      </c>
      <c r="BK198" s="854">
        <v>0</v>
      </c>
      <c r="BL198" s="853">
        <v>0</v>
      </c>
      <c r="BM198" s="854">
        <v>0</v>
      </c>
      <c r="BN198" s="853">
        <v>0</v>
      </c>
      <c r="BO198" s="854">
        <v>0</v>
      </c>
      <c r="BP198" s="853">
        <v>0</v>
      </c>
      <c r="BQ198" s="854">
        <v>0</v>
      </c>
      <c r="BR198" s="853">
        <v>0</v>
      </c>
      <c r="BS198" s="854">
        <v>0</v>
      </c>
      <c r="BT198" s="853">
        <v>0</v>
      </c>
      <c r="BU198" s="854">
        <v>0</v>
      </c>
      <c r="BV198" s="853">
        <v>0</v>
      </c>
      <c r="BW198" s="854">
        <v>0</v>
      </c>
      <c r="BX198" s="853">
        <v>0</v>
      </c>
      <c r="BY198" s="854">
        <v>0</v>
      </c>
      <c r="BZ198" s="853">
        <v>0</v>
      </c>
      <c r="CA198" s="854">
        <v>0</v>
      </c>
      <c r="CB198" s="853">
        <v>0</v>
      </c>
      <c r="CC198" s="1025">
        <v>0</v>
      </c>
      <c r="CD198" s="815"/>
      <c r="CE198" s="1009"/>
      <c r="CF198" s="815"/>
      <c r="CG198" s="1010"/>
      <c r="CH198" s="815"/>
      <c r="CI198" s="1024"/>
      <c r="CJ198" s="854"/>
      <c r="CK198" s="853">
        <v>0</v>
      </c>
      <c r="CL198" s="854">
        <v>0</v>
      </c>
      <c r="CM198" s="853">
        <v>0</v>
      </c>
      <c r="CN198" s="854">
        <v>0</v>
      </c>
      <c r="CO198" s="853">
        <v>0</v>
      </c>
      <c r="CP198" s="854">
        <v>0</v>
      </c>
      <c r="CQ198" s="853">
        <v>0</v>
      </c>
      <c r="CR198" s="854">
        <v>0</v>
      </c>
      <c r="CS198" s="853">
        <v>0</v>
      </c>
      <c r="CT198" s="854">
        <v>0</v>
      </c>
      <c r="CU198" s="853">
        <v>0</v>
      </c>
      <c r="CV198" s="854">
        <v>0</v>
      </c>
      <c r="CW198" s="853">
        <v>0</v>
      </c>
      <c r="CX198" s="854">
        <v>0</v>
      </c>
      <c r="CY198" s="853">
        <v>0</v>
      </c>
      <c r="CZ198" s="854">
        <v>0</v>
      </c>
      <c r="DA198" s="853">
        <v>0</v>
      </c>
      <c r="DB198" s="854">
        <v>0</v>
      </c>
      <c r="DC198" s="853">
        <v>0</v>
      </c>
      <c r="DD198" s="854">
        <v>0</v>
      </c>
      <c r="DE198" s="853">
        <v>0</v>
      </c>
      <c r="DF198" s="854">
        <v>0</v>
      </c>
      <c r="DG198" s="853">
        <v>0</v>
      </c>
      <c r="DH198" s="854">
        <v>0</v>
      </c>
      <c r="DI198" s="853">
        <v>0</v>
      </c>
      <c r="DJ198" s="854">
        <v>0</v>
      </c>
      <c r="DK198" s="853">
        <v>0</v>
      </c>
      <c r="DL198" s="854">
        <v>0</v>
      </c>
      <c r="DM198" s="853">
        <v>0</v>
      </c>
      <c r="DN198" s="854">
        <v>0</v>
      </c>
      <c r="DO198" s="853">
        <v>0</v>
      </c>
      <c r="DP198" s="854">
        <v>0</v>
      </c>
      <c r="DQ198" s="853">
        <v>0</v>
      </c>
      <c r="DR198" s="1025">
        <v>0</v>
      </c>
      <c r="DS198" s="815"/>
      <c r="DT198" s="1011"/>
      <c r="DU198" s="815"/>
      <c r="DV198" s="1024"/>
      <c r="DW198" s="854"/>
      <c r="DX198" s="853">
        <v>0</v>
      </c>
      <c r="DY198" s="854">
        <v>0</v>
      </c>
      <c r="DZ198" s="853">
        <v>0</v>
      </c>
      <c r="EA198" s="854">
        <v>0</v>
      </c>
      <c r="EB198" s="853">
        <v>0</v>
      </c>
      <c r="EC198" s="854">
        <v>0</v>
      </c>
      <c r="ED198" s="853">
        <v>0</v>
      </c>
      <c r="EE198" s="854">
        <v>0</v>
      </c>
      <c r="EF198" s="853">
        <v>0</v>
      </c>
      <c r="EG198" s="854">
        <v>0</v>
      </c>
      <c r="EH198" s="853">
        <v>0</v>
      </c>
      <c r="EI198" s="854">
        <v>0</v>
      </c>
      <c r="EJ198" s="853">
        <v>0</v>
      </c>
      <c r="EK198" s="854">
        <v>0</v>
      </c>
      <c r="EL198" s="853">
        <v>0</v>
      </c>
      <c r="EM198" s="854">
        <v>0</v>
      </c>
      <c r="EN198" s="853">
        <v>0</v>
      </c>
      <c r="EO198" s="854">
        <v>0</v>
      </c>
      <c r="EP198" s="853">
        <v>0</v>
      </c>
      <c r="EQ198" s="854">
        <v>0</v>
      </c>
      <c r="ER198" s="853">
        <v>0</v>
      </c>
      <c r="ES198" s="854">
        <v>0</v>
      </c>
      <c r="ET198" s="853">
        <v>0</v>
      </c>
      <c r="EU198" s="854">
        <v>0</v>
      </c>
      <c r="EV198" s="853">
        <v>0</v>
      </c>
      <c r="EW198" s="854">
        <v>0</v>
      </c>
      <c r="EX198" s="853">
        <v>0</v>
      </c>
      <c r="EY198" s="854">
        <v>0</v>
      </c>
      <c r="EZ198" s="853">
        <v>0</v>
      </c>
      <c r="FA198" s="854">
        <v>0</v>
      </c>
      <c r="FB198" s="853">
        <v>0</v>
      </c>
      <c r="FC198" s="854">
        <v>0</v>
      </c>
      <c r="FD198" s="853">
        <v>0</v>
      </c>
      <c r="FE198" s="1025">
        <v>0</v>
      </c>
      <c r="FF198" s="815"/>
      <c r="FG198" s="1012"/>
      <c r="FH198" s="815"/>
      <c r="FI198" s="1013"/>
      <c r="FK198" s="1026" t="b">
        <v>1</v>
      </c>
    </row>
    <row r="199" spans="1:167" outlineLevel="1">
      <c r="A199" s="813" t="str">
        <f t="shared" si="2"/>
        <v>186High Efficiency Agriculturual Pumping Local Program</v>
      </c>
      <c r="C199" s="842">
        <v>186</v>
      </c>
      <c r="D199" s="1036" t="s">
        <v>1174</v>
      </c>
      <c r="E199" s="1036">
        <v>2015</v>
      </c>
      <c r="G199" s="1020">
        <v>0</v>
      </c>
      <c r="H199" s="865">
        <v>0</v>
      </c>
      <c r="I199" s="864">
        <v>0</v>
      </c>
      <c r="J199" s="865">
        <v>0</v>
      </c>
      <c r="K199" s="864">
        <v>0</v>
      </c>
      <c r="L199" s="865">
        <v>0</v>
      </c>
      <c r="M199" s="864">
        <v>0</v>
      </c>
      <c r="N199" s="865">
        <v>0</v>
      </c>
      <c r="O199" s="864">
        <v>0</v>
      </c>
      <c r="P199" s="865">
        <v>0</v>
      </c>
      <c r="Q199" s="864">
        <v>0</v>
      </c>
      <c r="R199" s="865">
        <v>0</v>
      </c>
      <c r="S199" s="864">
        <v>0</v>
      </c>
      <c r="T199" s="865">
        <v>0</v>
      </c>
      <c r="U199" s="864">
        <v>0</v>
      </c>
      <c r="V199" s="865">
        <v>0</v>
      </c>
      <c r="W199" s="864">
        <v>0</v>
      </c>
      <c r="X199" s="865">
        <v>0</v>
      </c>
      <c r="Y199" s="864">
        <v>0</v>
      </c>
      <c r="Z199" s="865">
        <v>0</v>
      </c>
      <c r="AA199" s="864">
        <v>0</v>
      </c>
      <c r="AB199" s="865">
        <v>0</v>
      </c>
      <c r="AC199" s="864">
        <v>0</v>
      </c>
      <c r="AD199" s="865">
        <v>0</v>
      </c>
      <c r="AE199" s="864">
        <v>0</v>
      </c>
      <c r="AF199" s="865">
        <v>0</v>
      </c>
      <c r="AG199" s="864">
        <v>0</v>
      </c>
      <c r="AH199" s="865">
        <v>0</v>
      </c>
      <c r="AI199" s="864">
        <v>0</v>
      </c>
      <c r="AJ199" s="865">
        <v>0</v>
      </c>
      <c r="AK199" s="864">
        <v>0</v>
      </c>
      <c r="AL199" s="865">
        <v>0</v>
      </c>
      <c r="AM199" s="864">
        <v>0</v>
      </c>
      <c r="AN199" s="865">
        <v>0</v>
      </c>
      <c r="AO199" s="864">
        <v>0</v>
      </c>
      <c r="AP199" s="1021">
        <v>0</v>
      </c>
      <c r="AQ199" s="815"/>
      <c r="AR199" s="998"/>
      <c r="AS199" s="815"/>
      <c r="AT199" s="1020">
        <v>0</v>
      </c>
      <c r="AU199" s="865">
        <v>0</v>
      </c>
      <c r="AV199" s="864">
        <v>0</v>
      </c>
      <c r="AW199" s="865">
        <v>0</v>
      </c>
      <c r="AX199" s="864">
        <v>0</v>
      </c>
      <c r="AY199" s="865">
        <v>0</v>
      </c>
      <c r="AZ199" s="864">
        <v>0</v>
      </c>
      <c r="BA199" s="865">
        <v>0</v>
      </c>
      <c r="BB199" s="864">
        <v>0</v>
      </c>
      <c r="BC199" s="865">
        <v>0</v>
      </c>
      <c r="BD199" s="864">
        <v>0</v>
      </c>
      <c r="BE199" s="865">
        <v>0</v>
      </c>
      <c r="BF199" s="864">
        <v>0</v>
      </c>
      <c r="BG199" s="865">
        <v>0</v>
      </c>
      <c r="BH199" s="864">
        <v>0</v>
      </c>
      <c r="BI199" s="865">
        <v>0</v>
      </c>
      <c r="BJ199" s="864">
        <v>0</v>
      </c>
      <c r="BK199" s="865">
        <v>0</v>
      </c>
      <c r="BL199" s="864">
        <v>0</v>
      </c>
      <c r="BM199" s="865">
        <v>0</v>
      </c>
      <c r="BN199" s="864">
        <v>0</v>
      </c>
      <c r="BO199" s="865">
        <v>0</v>
      </c>
      <c r="BP199" s="864">
        <v>0</v>
      </c>
      <c r="BQ199" s="865">
        <v>0</v>
      </c>
      <c r="BR199" s="864">
        <v>0</v>
      </c>
      <c r="BS199" s="865">
        <v>0</v>
      </c>
      <c r="BT199" s="864">
        <v>0</v>
      </c>
      <c r="BU199" s="865">
        <v>0</v>
      </c>
      <c r="BV199" s="864">
        <v>0</v>
      </c>
      <c r="BW199" s="865">
        <v>0</v>
      </c>
      <c r="BX199" s="864">
        <v>0</v>
      </c>
      <c r="BY199" s="865">
        <v>0</v>
      </c>
      <c r="BZ199" s="864">
        <v>0</v>
      </c>
      <c r="CA199" s="865">
        <v>0</v>
      </c>
      <c r="CB199" s="864">
        <v>0</v>
      </c>
      <c r="CC199" s="1021">
        <v>0</v>
      </c>
      <c r="CD199" s="815"/>
      <c r="CE199" s="1009"/>
      <c r="CF199" s="815"/>
      <c r="CG199" s="1010"/>
      <c r="CH199" s="815"/>
      <c r="CI199" s="1020"/>
      <c r="CJ199" s="865"/>
      <c r="CK199" s="864">
        <v>0</v>
      </c>
      <c r="CL199" s="865">
        <v>0</v>
      </c>
      <c r="CM199" s="864">
        <v>0</v>
      </c>
      <c r="CN199" s="865">
        <v>0</v>
      </c>
      <c r="CO199" s="864">
        <v>0</v>
      </c>
      <c r="CP199" s="865">
        <v>0</v>
      </c>
      <c r="CQ199" s="864">
        <v>0</v>
      </c>
      <c r="CR199" s="865">
        <v>0</v>
      </c>
      <c r="CS199" s="864">
        <v>0</v>
      </c>
      <c r="CT199" s="865">
        <v>0</v>
      </c>
      <c r="CU199" s="864">
        <v>0</v>
      </c>
      <c r="CV199" s="865">
        <v>0</v>
      </c>
      <c r="CW199" s="864">
        <v>0</v>
      </c>
      <c r="CX199" s="865">
        <v>0</v>
      </c>
      <c r="CY199" s="864">
        <v>0</v>
      </c>
      <c r="CZ199" s="865">
        <v>0</v>
      </c>
      <c r="DA199" s="864">
        <v>0</v>
      </c>
      <c r="DB199" s="865">
        <v>0</v>
      </c>
      <c r="DC199" s="864">
        <v>0</v>
      </c>
      <c r="DD199" s="865">
        <v>0</v>
      </c>
      <c r="DE199" s="864">
        <v>0</v>
      </c>
      <c r="DF199" s="865">
        <v>0</v>
      </c>
      <c r="DG199" s="864">
        <v>0</v>
      </c>
      <c r="DH199" s="865">
        <v>0</v>
      </c>
      <c r="DI199" s="864">
        <v>0</v>
      </c>
      <c r="DJ199" s="865">
        <v>0</v>
      </c>
      <c r="DK199" s="864">
        <v>0</v>
      </c>
      <c r="DL199" s="865">
        <v>0</v>
      </c>
      <c r="DM199" s="864">
        <v>0</v>
      </c>
      <c r="DN199" s="865">
        <v>0</v>
      </c>
      <c r="DO199" s="864">
        <v>0</v>
      </c>
      <c r="DP199" s="865">
        <v>0</v>
      </c>
      <c r="DQ199" s="864">
        <v>0</v>
      </c>
      <c r="DR199" s="1021">
        <v>0</v>
      </c>
      <c r="DS199" s="815"/>
      <c r="DT199" s="1011"/>
      <c r="DU199" s="815"/>
      <c r="DV199" s="1020"/>
      <c r="DW199" s="865"/>
      <c r="DX199" s="864">
        <v>0</v>
      </c>
      <c r="DY199" s="865">
        <v>0</v>
      </c>
      <c r="DZ199" s="864">
        <v>0</v>
      </c>
      <c r="EA199" s="865">
        <v>0</v>
      </c>
      <c r="EB199" s="864">
        <v>0</v>
      </c>
      <c r="EC199" s="865">
        <v>0</v>
      </c>
      <c r="ED199" s="864">
        <v>0</v>
      </c>
      <c r="EE199" s="865">
        <v>0</v>
      </c>
      <c r="EF199" s="864">
        <v>0</v>
      </c>
      <c r="EG199" s="865">
        <v>0</v>
      </c>
      <c r="EH199" s="864">
        <v>0</v>
      </c>
      <c r="EI199" s="865">
        <v>0</v>
      </c>
      <c r="EJ199" s="864">
        <v>0</v>
      </c>
      <c r="EK199" s="865">
        <v>0</v>
      </c>
      <c r="EL199" s="864">
        <v>0</v>
      </c>
      <c r="EM199" s="865">
        <v>0</v>
      </c>
      <c r="EN199" s="864">
        <v>0</v>
      </c>
      <c r="EO199" s="865">
        <v>0</v>
      </c>
      <c r="EP199" s="864">
        <v>0</v>
      </c>
      <c r="EQ199" s="865">
        <v>0</v>
      </c>
      <c r="ER199" s="864">
        <v>0</v>
      </c>
      <c r="ES199" s="865">
        <v>0</v>
      </c>
      <c r="ET199" s="864">
        <v>0</v>
      </c>
      <c r="EU199" s="865">
        <v>0</v>
      </c>
      <c r="EV199" s="864">
        <v>0</v>
      </c>
      <c r="EW199" s="865">
        <v>0</v>
      </c>
      <c r="EX199" s="864">
        <v>0</v>
      </c>
      <c r="EY199" s="865">
        <v>0</v>
      </c>
      <c r="EZ199" s="864">
        <v>0</v>
      </c>
      <c r="FA199" s="865">
        <v>0</v>
      </c>
      <c r="FB199" s="864">
        <v>0</v>
      </c>
      <c r="FC199" s="865">
        <v>0</v>
      </c>
      <c r="FD199" s="864">
        <v>0</v>
      </c>
      <c r="FE199" s="1021">
        <v>0</v>
      </c>
      <c r="FF199" s="815"/>
      <c r="FG199" s="1012"/>
      <c r="FH199" s="815"/>
      <c r="FI199" s="1013"/>
      <c r="FK199" s="1022" t="b">
        <v>1</v>
      </c>
    </row>
    <row r="200" spans="1:167" outlineLevel="1">
      <c r="A200" s="813" t="str">
        <f t="shared" si="2"/>
        <v>187Instant Savings Local Program</v>
      </c>
      <c r="C200" s="849">
        <v>187</v>
      </c>
      <c r="D200" s="1035" t="s">
        <v>1175</v>
      </c>
      <c r="E200" s="1035">
        <v>2015</v>
      </c>
      <c r="G200" s="1024">
        <v>0</v>
      </c>
      <c r="H200" s="854">
        <v>0</v>
      </c>
      <c r="I200" s="853">
        <v>0</v>
      </c>
      <c r="J200" s="854">
        <v>0</v>
      </c>
      <c r="K200" s="853">
        <v>0</v>
      </c>
      <c r="L200" s="854">
        <v>0</v>
      </c>
      <c r="M200" s="853">
        <v>0</v>
      </c>
      <c r="N200" s="854">
        <v>0</v>
      </c>
      <c r="O200" s="853">
        <v>0</v>
      </c>
      <c r="P200" s="854">
        <v>0</v>
      </c>
      <c r="Q200" s="853">
        <v>0</v>
      </c>
      <c r="R200" s="854">
        <v>0</v>
      </c>
      <c r="S200" s="853">
        <v>0</v>
      </c>
      <c r="T200" s="854">
        <v>0</v>
      </c>
      <c r="U200" s="853">
        <v>0</v>
      </c>
      <c r="V200" s="854">
        <v>0</v>
      </c>
      <c r="W200" s="853">
        <v>0</v>
      </c>
      <c r="X200" s="854">
        <v>0</v>
      </c>
      <c r="Y200" s="853">
        <v>0</v>
      </c>
      <c r="Z200" s="854">
        <v>0</v>
      </c>
      <c r="AA200" s="853">
        <v>0</v>
      </c>
      <c r="AB200" s="854">
        <v>0</v>
      </c>
      <c r="AC200" s="853">
        <v>0</v>
      </c>
      <c r="AD200" s="854">
        <v>0</v>
      </c>
      <c r="AE200" s="853">
        <v>0</v>
      </c>
      <c r="AF200" s="854">
        <v>0</v>
      </c>
      <c r="AG200" s="853">
        <v>0</v>
      </c>
      <c r="AH200" s="854">
        <v>0</v>
      </c>
      <c r="AI200" s="853">
        <v>0</v>
      </c>
      <c r="AJ200" s="854">
        <v>0</v>
      </c>
      <c r="AK200" s="853">
        <v>0</v>
      </c>
      <c r="AL200" s="854">
        <v>0</v>
      </c>
      <c r="AM200" s="853">
        <v>0</v>
      </c>
      <c r="AN200" s="854">
        <v>0</v>
      </c>
      <c r="AO200" s="853">
        <v>0</v>
      </c>
      <c r="AP200" s="1025">
        <v>0</v>
      </c>
      <c r="AQ200" s="815"/>
      <c r="AR200" s="998"/>
      <c r="AS200" s="815"/>
      <c r="AT200" s="1024">
        <v>0</v>
      </c>
      <c r="AU200" s="854">
        <v>0</v>
      </c>
      <c r="AV200" s="853">
        <v>0</v>
      </c>
      <c r="AW200" s="854">
        <v>0</v>
      </c>
      <c r="AX200" s="853">
        <v>0</v>
      </c>
      <c r="AY200" s="854">
        <v>0</v>
      </c>
      <c r="AZ200" s="853">
        <v>0</v>
      </c>
      <c r="BA200" s="854">
        <v>0</v>
      </c>
      <c r="BB200" s="853">
        <v>0</v>
      </c>
      <c r="BC200" s="854">
        <v>0</v>
      </c>
      <c r="BD200" s="853">
        <v>0</v>
      </c>
      <c r="BE200" s="854">
        <v>0</v>
      </c>
      <c r="BF200" s="853">
        <v>0</v>
      </c>
      <c r="BG200" s="854">
        <v>0</v>
      </c>
      <c r="BH200" s="853">
        <v>0</v>
      </c>
      <c r="BI200" s="854">
        <v>0</v>
      </c>
      <c r="BJ200" s="853">
        <v>0</v>
      </c>
      <c r="BK200" s="854">
        <v>0</v>
      </c>
      <c r="BL200" s="853">
        <v>0</v>
      </c>
      <c r="BM200" s="854">
        <v>0</v>
      </c>
      <c r="BN200" s="853">
        <v>0</v>
      </c>
      <c r="BO200" s="854">
        <v>0</v>
      </c>
      <c r="BP200" s="853">
        <v>0</v>
      </c>
      <c r="BQ200" s="854">
        <v>0</v>
      </c>
      <c r="BR200" s="853">
        <v>0</v>
      </c>
      <c r="BS200" s="854">
        <v>0</v>
      </c>
      <c r="BT200" s="853">
        <v>0</v>
      </c>
      <c r="BU200" s="854">
        <v>0</v>
      </c>
      <c r="BV200" s="853">
        <v>0</v>
      </c>
      <c r="BW200" s="854">
        <v>0</v>
      </c>
      <c r="BX200" s="853">
        <v>0</v>
      </c>
      <c r="BY200" s="854">
        <v>0</v>
      </c>
      <c r="BZ200" s="853">
        <v>0</v>
      </c>
      <c r="CA200" s="854">
        <v>0</v>
      </c>
      <c r="CB200" s="853">
        <v>0</v>
      </c>
      <c r="CC200" s="1025">
        <v>0</v>
      </c>
      <c r="CD200" s="815"/>
      <c r="CE200" s="1009"/>
      <c r="CF200" s="815"/>
      <c r="CG200" s="1010"/>
      <c r="CH200" s="815"/>
      <c r="CI200" s="1024"/>
      <c r="CJ200" s="854"/>
      <c r="CK200" s="853">
        <v>0</v>
      </c>
      <c r="CL200" s="854">
        <v>0</v>
      </c>
      <c r="CM200" s="853">
        <v>0</v>
      </c>
      <c r="CN200" s="854">
        <v>0</v>
      </c>
      <c r="CO200" s="853">
        <v>0</v>
      </c>
      <c r="CP200" s="854">
        <v>0</v>
      </c>
      <c r="CQ200" s="853">
        <v>0</v>
      </c>
      <c r="CR200" s="854">
        <v>0</v>
      </c>
      <c r="CS200" s="853">
        <v>0</v>
      </c>
      <c r="CT200" s="854">
        <v>0</v>
      </c>
      <c r="CU200" s="853">
        <v>0</v>
      </c>
      <c r="CV200" s="854">
        <v>0</v>
      </c>
      <c r="CW200" s="853">
        <v>0</v>
      </c>
      <c r="CX200" s="854">
        <v>0</v>
      </c>
      <c r="CY200" s="853">
        <v>0</v>
      </c>
      <c r="CZ200" s="854">
        <v>0</v>
      </c>
      <c r="DA200" s="853">
        <v>0</v>
      </c>
      <c r="DB200" s="854">
        <v>0</v>
      </c>
      <c r="DC200" s="853">
        <v>0</v>
      </c>
      <c r="DD200" s="854">
        <v>0</v>
      </c>
      <c r="DE200" s="853">
        <v>0</v>
      </c>
      <c r="DF200" s="854">
        <v>0</v>
      </c>
      <c r="DG200" s="853">
        <v>0</v>
      </c>
      <c r="DH200" s="854">
        <v>0</v>
      </c>
      <c r="DI200" s="853">
        <v>0</v>
      </c>
      <c r="DJ200" s="854">
        <v>0</v>
      </c>
      <c r="DK200" s="853">
        <v>0</v>
      </c>
      <c r="DL200" s="854">
        <v>0</v>
      </c>
      <c r="DM200" s="853">
        <v>0</v>
      </c>
      <c r="DN200" s="854">
        <v>0</v>
      </c>
      <c r="DO200" s="853">
        <v>0</v>
      </c>
      <c r="DP200" s="854">
        <v>0</v>
      </c>
      <c r="DQ200" s="853">
        <v>0</v>
      </c>
      <c r="DR200" s="1025">
        <v>0</v>
      </c>
      <c r="DS200" s="815"/>
      <c r="DT200" s="1011"/>
      <c r="DU200" s="815"/>
      <c r="DV200" s="1024"/>
      <c r="DW200" s="854"/>
      <c r="DX200" s="853">
        <v>0</v>
      </c>
      <c r="DY200" s="854">
        <v>0</v>
      </c>
      <c r="DZ200" s="853">
        <v>0</v>
      </c>
      <c r="EA200" s="854">
        <v>0</v>
      </c>
      <c r="EB200" s="853">
        <v>0</v>
      </c>
      <c r="EC200" s="854">
        <v>0</v>
      </c>
      <c r="ED200" s="853">
        <v>0</v>
      </c>
      <c r="EE200" s="854">
        <v>0</v>
      </c>
      <c r="EF200" s="853">
        <v>0</v>
      </c>
      <c r="EG200" s="854">
        <v>0</v>
      </c>
      <c r="EH200" s="853">
        <v>0</v>
      </c>
      <c r="EI200" s="854">
        <v>0</v>
      </c>
      <c r="EJ200" s="853">
        <v>0</v>
      </c>
      <c r="EK200" s="854">
        <v>0</v>
      </c>
      <c r="EL200" s="853">
        <v>0</v>
      </c>
      <c r="EM200" s="854">
        <v>0</v>
      </c>
      <c r="EN200" s="853">
        <v>0</v>
      </c>
      <c r="EO200" s="854">
        <v>0</v>
      </c>
      <c r="EP200" s="853">
        <v>0</v>
      </c>
      <c r="EQ200" s="854">
        <v>0</v>
      </c>
      <c r="ER200" s="853">
        <v>0</v>
      </c>
      <c r="ES200" s="854">
        <v>0</v>
      </c>
      <c r="ET200" s="853">
        <v>0</v>
      </c>
      <c r="EU200" s="854">
        <v>0</v>
      </c>
      <c r="EV200" s="853">
        <v>0</v>
      </c>
      <c r="EW200" s="854">
        <v>0</v>
      </c>
      <c r="EX200" s="853">
        <v>0</v>
      </c>
      <c r="EY200" s="854">
        <v>0</v>
      </c>
      <c r="EZ200" s="853">
        <v>0</v>
      </c>
      <c r="FA200" s="854">
        <v>0</v>
      </c>
      <c r="FB200" s="853">
        <v>0</v>
      </c>
      <c r="FC200" s="854">
        <v>0</v>
      </c>
      <c r="FD200" s="853">
        <v>0</v>
      </c>
      <c r="FE200" s="1025">
        <v>0</v>
      </c>
      <c r="FF200" s="815"/>
      <c r="FG200" s="1012"/>
      <c r="FH200" s="815"/>
      <c r="FI200" s="1013"/>
      <c r="FK200" s="1026" t="b">
        <v>1</v>
      </c>
    </row>
    <row r="201" spans="1:167" outlineLevel="1">
      <c r="A201" s="813" t="str">
        <f t="shared" ref="A201:A264" si="3">C201&amp;D201</f>
        <v>188OPsaver Local Program</v>
      </c>
      <c r="C201" s="842">
        <v>188</v>
      </c>
      <c r="D201" s="1036" t="s">
        <v>1176</v>
      </c>
      <c r="E201" s="1036">
        <v>2015</v>
      </c>
      <c r="G201" s="1020">
        <v>0</v>
      </c>
      <c r="H201" s="865">
        <v>0</v>
      </c>
      <c r="I201" s="864">
        <v>0</v>
      </c>
      <c r="J201" s="865">
        <v>0</v>
      </c>
      <c r="K201" s="864">
        <v>0</v>
      </c>
      <c r="L201" s="865">
        <v>0</v>
      </c>
      <c r="M201" s="864">
        <v>0</v>
      </c>
      <c r="N201" s="865">
        <v>0</v>
      </c>
      <c r="O201" s="864">
        <v>0</v>
      </c>
      <c r="P201" s="865">
        <v>0</v>
      </c>
      <c r="Q201" s="864">
        <v>0</v>
      </c>
      <c r="R201" s="865">
        <v>0</v>
      </c>
      <c r="S201" s="864">
        <v>0</v>
      </c>
      <c r="T201" s="865">
        <v>0</v>
      </c>
      <c r="U201" s="864">
        <v>0</v>
      </c>
      <c r="V201" s="865">
        <v>0</v>
      </c>
      <c r="W201" s="864">
        <v>0</v>
      </c>
      <c r="X201" s="865">
        <v>0</v>
      </c>
      <c r="Y201" s="864">
        <v>0</v>
      </c>
      <c r="Z201" s="865">
        <v>0</v>
      </c>
      <c r="AA201" s="864">
        <v>0</v>
      </c>
      <c r="AB201" s="865">
        <v>0</v>
      </c>
      <c r="AC201" s="864">
        <v>0</v>
      </c>
      <c r="AD201" s="865">
        <v>0</v>
      </c>
      <c r="AE201" s="864">
        <v>0</v>
      </c>
      <c r="AF201" s="865">
        <v>0</v>
      </c>
      <c r="AG201" s="864">
        <v>0</v>
      </c>
      <c r="AH201" s="865">
        <v>0</v>
      </c>
      <c r="AI201" s="864">
        <v>0</v>
      </c>
      <c r="AJ201" s="865">
        <v>0</v>
      </c>
      <c r="AK201" s="864">
        <v>0</v>
      </c>
      <c r="AL201" s="865">
        <v>0</v>
      </c>
      <c r="AM201" s="864">
        <v>0</v>
      </c>
      <c r="AN201" s="865">
        <v>0</v>
      </c>
      <c r="AO201" s="864">
        <v>0</v>
      </c>
      <c r="AP201" s="1021">
        <v>0</v>
      </c>
      <c r="AQ201" s="815"/>
      <c r="AR201" s="998"/>
      <c r="AS201" s="815"/>
      <c r="AT201" s="1020">
        <v>0</v>
      </c>
      <c r="AU201" s="865">
        <v>0</v>
      </c>
      <c r="AV201" s="864">
        <v>0</v>
      </c>
      <c r="AW201" s="865">
        <v>0</v>
      </c>
      <c r="AX201" s="864">
        <v>0</v>
      </c>
      <c r="AY201" s="865">
        <v>0</v>
      </c>
      <c r="AZ201" s="864">
        <v>0</v>
      </c>
      <c r="BA201" s="865">
        <v>0</v>
      </c>
      <c r="BB201" s="864">
        <v>0</v>
      </c>
      <c r="BC201" s="865">
        <v>0</v>
      </c>
      <c r="BD201" s="864">
        <v>0</v>
      </c>
      <c r="BE201" s="865">
        <v>0</v>
      </c>
      <c r="BF201" s="864">
        <v>0</v>
      </c>
      <c r="BG201" s="865">
        <v>0</v>
      </c>
      <c r="BH201" s="864">
        <v>0</v>
      </c>
      <c r="BI201" s="865">
        <v>0</v>
      </c>
      <c r="BJ201" s="864">
        <v>0</v>
      </c>
      <c r="BK201" s="865">
        <v>0</v>
      </c>
      <c r="BL201" s="864">
        <v>0</v>
      </c>
      <c r="BM201" s="865">
        <v>0</v>
      </c>
      <c r="BN201" s="864">
        <v>0</v>
      </c>
      <c r="BO201" s="865">
        <v>0</v>
      </c>
      <c r="BP201" s="864">
        <v>0</v>
      </c>
      <c r="BQ201" s="865">
        <v>0</v>
      </c>
      <c r="BR201" s="864">
        <v>0</v>
      </c>
      <c r="BS201" s="865">
        <v>0</v>
      </c>
      <c r="BT201" s="864">
        <v>0</v>
      </c>
      <c r="BU201" s="865">
        <v>0</v>
      </c>
      <c r="BV201" s="864">
        <v>0</v>
      </c>
      <c r="BW201" s="865">
        <v>0</v>
      </c>
      <c r="BX201" s="864">
        <v>0</v>
      </c>
      <c r="BY201" s="865">
        <v>0</v>
      </c>
      <c r="BZ201" s="864">
        <v>0</v>
      </c>
      <c r="CA201" s="865">
        <v>0</v>
      </c>
      <c r="CB201" s="864">
        <v>0</v>
      </c>
      <c r="CC201" s="1021">
        <v>0</v>
      </c>
      <c r="CD201" s="815"/>
      <c r="CE201" s="1009"/>
      <c r="CF201" s="815"/>
      <c r="CG201" s="1010"/>
      <c r="CH201" s="815"/>
      <c r="CI201" s="1020"/>
      <c r="CJ201" s="865"/>
      <c r="CK201" s="864">
        <v>0</v>
      </c>
      <c r="CL201" s="865">
        <v>0</v>
      </c>
      <c r="CM201" s="864">
        <v>0</v>
      </c>
      <c r="CN201" s="865">
        <v>0</v>
      </c>
      <c r="CO201" s="864">
        <v>0</v>
      </c>
      <c r="CP201" s="865">
        <v>0</v>
      </c>
      <c r="CQ201" s="864">
        <v>0</v>
      </c>
      <c r="CR201" s="865">
        <v>0</v>
      </c>
      <c r="CS201" s="864">
        <v>0</v>
      </c>
      <c r="CT201" s="865">
        <v>0</v>
      </c>
      <c r="CU201" s="864">
        <v>0</v>
      </c>
      <c r="CV201" s="865">
        <v>0</v>
      </c>
      <c r="CW201" s="864">
        <v>0</v>
      </c>
      <c r="CX201" s="865">
        <v>0</v>
      </c>
      <c r="CY201" s="864">
        <v>0</v>
      </c>
      <c r="CZ201" s="865">
        <v>0</v>
      </c>
      <c r="DA201" s="864">
        <v>0</v>
      </c>
      <c r="DB201" s="865">
        <v>0</v>
      </c>
      <c r="DC201" s="864">
        <v>0</v>
      </c>
      <c r="DD201" s="865">
        <v>0</v>
      </c>
      <c r="DE201" s="864">
        <v>0</v>
      </c>
      <c r="DF201" s="865">
        <v>0</v>
      </c>
      <c r="DG201" s="864">
        <v>0</v>
      </c>
      <c r="DH201" s="865">
        <v>0</v>
      </c>
      <c r="DI201" s="864">
        <v>0</v>
      </c>
      <c r="DJ201" s="865">
        <v>0</v>
      </c>
      <c r="DK201" s="864">
        <v>0</v>
      </c>
      <c r="DL201" s="865">
        <v>0</v>
      </c>
      <c r="DM201" s="864">
        <v>0</v>
      </c>
      <c r="DN201" s="865">
        <v>0</v>
      </c>
      <c r="DO201" s="864">
        <v>0</v>
      </c>
      <c r="DP201" s="865">
        <v>0</v>
      </c>
      <c r="DQ201" s="864">
        <v>0</v>
      </c>
      <c r="DR201" s="1021">
        <v>0</v>
      </c>
      <c r="DS201" s="815"/>
      <c r="DT201" s="1011"/>
      <c r="DU201" s="815"/>
      <c r="DV201" s="1020"/>
      <c r="DW201" s="865"/>
      <c r="DX201" s="864">
        <v>0</v>
      </c>
      <c r="DY201" s="865">
        <v>0</v>
      </c>
      <c r="DZ201" s="864">
        <v>0</v>
      </c>
      <c r="EA201" s="865">
        <v>0</v>
      </c>
      <c r="EB201" s="864">
        <v>0</v>
      </c>
      <c r="EC201" s="865">
        <v>0</v>
      </c>
      <c r="ED201" s="864">
        <v>0</v>
      </c>
      <c r="EE201" s="865">
        <v>0</v>
      </c>
      <c r="EF201" s="864">
        <v>0</v>
      </c>
      <c r="EG201" s="865">
        <v>0</v>
      </c>
      <c r="EH201" s="864">
        <v>0</v>
      </c>
      <c r="EI201" s="865">
        <v>0</v>
      </c>
      <c r="EJ201" s="864">
        <v>0</v>
      </c>
      <c r="EK201" s="865">
        <v>0</v>
      </c>
      <c r="EL201" s="864">
        <v>0</v>
      </c>
      <c r="EM201" s="865">
        <v>0</v>
      </c>
      <c r="EN201" s="864">
        <v>0</v>
      </c>
      <c r="EO201" s="865">
        <v>0</v>
      </c>
      <c r="EP201" s="864">
        <v>0</v>
      </c>
      <c r="EQ201" s="865">
        <v>0</v>
      </c>
      <c r="ER201" s="864">
        <v>0</v>
      </c>
      <c r="ES201" s="865">
        <v>0</v>
      </c>
      <c r="ET201" s="864">
        <v>0</v>
      </c>
      <c r="EU201" s="865">
        <v>0</v>
      </c>
      <c r="EV201" s="864">
        <v>0</v>
      </c>
      <c r="EW201" s="865">
        <v>0</v>
      </c>
      <c r="EX201" s="864">
        <v>0</v>
      </c>
      <c r="EY201" s="865">
        <v>0</v>
      </c>
      <c r="EZ201" s="864">
        <v>0</v>
      </c>
      <c r="FA201" s="865">
        <v>0</v>
      </c>
      <c r="FB201" s="864">
        <v>0</v>
      </c>
      <c r="FC201" s="865">
        <v>0</v>
      </c>
      <c r="FD201" s="864">
        <v>0</v>
      </c>
      <c r="FE201" s="1021">
        <v>0</v>
      </c>
      <c r="FF201" s="815"/>
      <c r="FG201" s="1012"/>
      <c r="FH201" s="815"/>
      <c r="FI201" s="1013"/>
      <c r="FK201" s="1022" t="b">
        <v>1</v>
      </c>
    </row>
    <row r="202" spans="1:167" outlineLevel="1">
      <c r="A202" s="813" t="str">
        <f t="shared" si="3"/>
        <v>189Pool Saver Local Program</v>
      </c>
      <c r="C202" s="849">
        <v>189</v>
      </c>
      <c r="D202" s="1035" t="s">
        <v>1226</v>
      </c>
      <c r="E202" s="1035">
        <v>2015</v>
      </c>
      <c r="G202" s="1024">
        <v>0</v>
      </c>
      <c r="H202" s="854">
        <v>0</v>
      </c>
      <c r="I202" s="853">
        <v>0</v>
      </c>
      <c r="J202" s="854">
        <v>0</v>
      </c>
      <c r="K202" s="853">
        <v>0</v>
      </c>
      <c r="L202" s="854">
        <v>0</v>
      </c>
      <c r="M202" s="853">
        <v>0</v>
      </c>
      <c r="N202" s="854">
        <v>0</v>
      </c>
      <c r="O202" s="853">
        <v>0</v>
      </c>
      <c r="P202" s="854">
        <v>0</v>
      </c>
      <c r="Q202" s="853">
        <v>0</v>
      </c>
      <c r="R202" s="854">
        <v>0</v>
      </c>
      <c r="S202" s="853">
        <v>0</v>
      </c>
      <c r="T202" s="854">
        <v>0</v>
      </c>
      <c r="U202" s="853">
        <v>0</v>
      </c>
      <c r="V202" s="854">
        <v>0</v>
      </c>
      <c r="W202" s="853">
        <v>0</v>
      </c>
      <c r="X202" s="854">
        <v>0</v>
      </c>
      <c r="Y202" s="853">
        <v>0</v>
      </c>
      <c r="Z202" s="854">
        <v>0</v>
      </c>
      <c r="AA202" s="853">
        <v>0</v>
      </c>
      <c r="AB202" s="854">
        <v>0</v>
      </c>
      <c r="AC202" s="853">
        <v>0</v>
      </c>
      <c r="AD202" s="854">
        <v>0</v>
      </c>
      <c r="AE202" s="853">
        <v>0</v>
      </c>
      <c r="AF202" s="854">
        <v>0</v>
      </c>
      <c r="AG202" s="853">
        <v>0</v>
      </c>
      <c r="AH202" s="854">
        <v>0</v>
      </c>
      <c r="AI202" s="853">
        <v>0</v>
      </c>
      <c r="AJ202" s="854">
        <v>0</v>
      </c>
      <c r="AK202" s="853">
        <v>0</v>
      </c>
      <c r="AL202" s="854">
        <v>0</v>
      </c>
      <c r="AM202" s="853">
        <v>0</v>
      </c>
      <c r="AN202" s="854">
        <v>0</v>
      </c>
      <c r="AO202" s="853">
        <v>0</v>
      </c>
      <c r="AP202" s="1025">
        <v>0</v>
      </c>
      <c r="AQ202" s="815"/>
      <c r="AR202" s="998"/>
      <c r="AS202" s="815"/>
      <c r="AT202" s="1024">
        <v>0</v>
      </c>
      <c r="AU202" s="854">
        <v>0</v>
      </c>
      <c r="AV202" s="853">
        <v>0</v>
      </c>
      <c r="AW202" s="854">
        <v>0</v>
      </c>
      <c r="AX202" s="853">
        <v>0</v>
      </c>
      <c r="AY202" s="854">
        <v>0</v>
      </c>
      <c r="AZ202" s="853">
        <v>0</v>
      </c>
      <c r="BA202" s="854">
        <v>0</v>
      </c>
      <c r="BB202" s="853">
        <v>0</v>
      </c>
      <c r="BC202" s="854">
        <v>0</v>
      </c>
      <c r="BD202" s="853">
        <v>0</v>
      </c>
      <c r="BE202" s="854">
        <v>0</v>
      </c>
      <c r="BF202" s="853">
        <v>0</v>
      </c>
      <c r="BG202" s="854">
        <v>0</v>
      </c>
      <c r="BH202" s="853">
        <v>0</v>
      </c>
      <c r="BI202" s="854">
        <v>0</v>
      </c>
      <c r="BJ202" s="853">
        <v>0</v>
      </c>
      <c r="BK202" s="854">
        <v>0</v>
      </c>
      <c r="BL202" s="853">
        <v>0</v>
      </c>
      <c r="BM202" s="854">
        <v>0</v>
      </c>
      <c r="BN202" s="853">
        <v>0</v>
      </c>
      <c r="BO202" s="854">
        <v>0</v>
      </c>
      <c r="BP202" s="853">
        <v>0</v>
      </c>
      <c r="BQ202" s="854">
        <v>0</v>
      </c>
      <c r="BR202" s="853">
        <v>0</v>
      </c>
      <c r="BS202" s="854">
        <v>0</v>
      </c>
      <c r="BT202" s="853">
        <v>0</v>
      </c>
      <c r="BU202" s="854">
        <v>0</v>
      </c>
      <c r="BV202" s="853">
        <v>0</v>
      </c>
      <c r="BW202" s="854">
        <v>0</v>
      </c>
      <c r="BX202" s="853">
        <v>0</v>
      </c>
      <c r="BY202" s="854">
        <v>0</v>
      </c>
      <c r="BZ202" s="853">
        <v>0</v>
      </c>
      <c r="CA202" s="854">
        <v>0</v>
      </c>
      <c r="CB202" s="853">
        <v>0</v>
      </c>
      <c r="CC202" s="1025">
        <v>0</v>
      </c>
      <c r="CD202" s="815"/>
      <c r="CE202" s="1009"/>
      <c r="CF202" s="815"/>
      <c r="CG202" s="1010"/>
      <c r="CH202" s="815"/>
      <c r="CI202" s="1024"/>
      <c r="CJ202" s="854"/>
      <c r="CK202" s="853">
        <v>0</v>
      </c>
      <c r="CL202" s="854">
        <v>0</v>
      </c>
      <c r="CM202" s="853">
        <v>0</v>
      </c>
      <c r="CN202" s="854">
        <v>0</v>
      </c>
      <c r="CO202" s="853">
        <v>0</v>
      </c>
      <c r="CP202" s="854">
        <v>0</v>
      </c>
      <c r="CQ202" s="853">
        <v>0</v>
      </c>
      <c r="CR202" s="854">
        <v>0</v>
      </c>
      <c r="CS202" s="853">
        <v>0</v>
      </c>
      <c r="CT202" s="854">
        <v>0</v>
      </c>
      <c r="CU202" s="853">
        <v>0</v>
      </c>
      <c r="CV202" s="854">
        <v>0</v>
      </c>
      <c r="CW202" s="853">
        <v>0</v>
      </c>
      <c r="CX202" s="854">
        <v>0</v>
      </c>
      <c r="CY202" s="853">
        <v>0</v>
      </c>
      <c r="CZ202" s="854">
        <v>0</v>
      </c>
      <c r="DA202" s="853">
        <v>0</v>
      </c>
      <c r="DB202" s="854">
        <v>0</v>
      </c>
      <c r="DC202" s="853">
        <v>0</v>
      </c>
      <c r="DD202" s="854">
        <v>0</v>
      </c>
      <c r="DE202" s="853">
        <v>0</v>
      </c>
      <c r="DF202" s="854">
        <v>0</v>
      </c>
      <c r="DG202" s="853">
        <v>0</v>
      </c>
      <c r="DH202" s="854">
        <v>0</v>
      </c>
      <c r="DI202" s="853">
        <v>0</v>
      </c>
      <c r="DJ202" s="854">
        <v>0</v>
      </c>
      <c r="DK202" s="853">
        <v>0</v>
      </c>
      <c r="DL202" s="854">
        <v>0</v>
      </c>
      <c r="DM202" s="853">
        <v>0</v>
      </c>
      <c r="DN202" s="854">
        <v>0</v>
      </c>
      <c r="DO202" s="853">
        <v>0</v>
      </c>
      <c r="DP202" s="854">
        <v>0</v>
      </c>
      <c r="DQ202" s="853">
        <v>0</v>
      </c>
      <c r="DR202" s="1025">
        <v>0</v>
      </c>
      <c r="DS202" s="815"/>
      <c r="DT202" s="1011"/>
      <c r="DU202" s="815"/>
      <c r="DV202" s="1024"/>
      <c r="DW202" s="854"/>
      <c r="DX202" s="853">
        <v>0</v>
      </c>
      <c r="DY202" s="854">
        <v>0</v>
      </c>
      <c r="DZ202" s="853">
        <v>0</v>
      </c>
      <c r="EA202" s="854">
        <v>0</v>
      </c>
      <c r="EB202" s="853">
        <v>0</v>
      </c>
      <c r="EC202" s="854">
        <v>0</v>
      </c>
      <c r="ED202" s="853">
        <v>0</v>
      </c>
      <c r="EE202" s="854">
        <v>0</v>
      </c>
      <c r="EF202" s="853">
        <v>0</v>
      </c>
      <c r="EG202" s="854">
        <v>0</v>
      </c>
      <c r="EH202" s="853">
        <v>0</v>
      </c>
      <c r="EI202" s="854">
        <v>0</v>
      </c>
      <c r="EJ202" s="853">
        <v>0</v>
      </c>
      <c r="EK202" s="854">
        <v>0</v>
      </c>
      <c r="EL202" s="853">
        <v>0</v>
      </c>
      <c r="EM202" s="854">
        <v>0</v>
      </c>
      <c r="EN202" s="853">
        <v>0</v>
      </c>
      <c r="EO202" s="854">
        <v>0</v>
      </c>
      <c r="EP202" s="853">
        <v>0</v>
      </c>
      <c r="EQ202" s="854">
        <v>0</v>
      </c>
      <c r="ER202" s="853">
        <v>0</v>
      </c>
      <c r="ES202" s="854">
        <v>0</v>
      </c>
      <c r="ET202" s="853">
        <v>0</v>
      </c>
      <c r="EU202" s="854">
        <v>0</v>
      </c>
      <c r="EV202" s="853">
        <v>0</v>
      </c>
      <c r="EW202" s="854">
        <v>0</v>
      </c>
      <c r="EX202" s="853">
        <v>0</v>
      </c>
      <c r="EY202" s="854">
        <v>0</v>
      </c>
      <c r="EZ202" s="853">
        <v>0</v>
      </c>
      <c r="FA202" s="854">
        <v>0</v>
      </c>
      <c r="FB202" s="853">
        <v>0</v>
      </c>
      <c r="FC202" s="854">
        <v>0</v>
      </c>
      <c r="FD202" s="853">
        <v>0</v>
      </c>
      <c r="FE202" s="1025">
        <v>0</v>
      </c>
      <c r="FF202" s="815"/>
      <c r="FG202" s="1012"/>
      <c r="FH202" s="815"/>
      <c r="FI202" s="1013"/>
      <c r="FK202" s="1026" t="b">
        <v>1</v>
      </c>
    </row>
    <row r="203" spans="1:167" outlineLevel="1">
      <c r="A203" s="813" t="str">
        <f t="shared" si="3"/>
        <v>190PUMPsaver Local Program</v>
      </c>
      <c r="C203" s="842">
        <v>190</v>
      </c>
      <c r="D203" s="1036" t="s">
        <v>1177</v>
      </c>
      <c r="E203" s="1036">
        <v>2015</v>
      </c>
      <c r="G203" s="1020">
        <v>0</v>
      </c>
      <c r="H203" s="865">
        <v>0</v>
      </c>
      <c r="I203" s="864">
        <v>0</v>
      </c>
      <c r="J203" s="865">
        <v>0</v>
      </c>
      <c r="K203" s="864">
        <v>0</v>
      </c>
      <c r="L203" s="865">
        <v>0</v>
      </c>
      <c r="M203" s="864">
        <v>0</v>
      </c>
      <c r="N203" s="865">
        <v>0</v>
      </c>
      <c r="O203" s="864">
        <v>0</v>
      </c>
      <c r="P203" s="865">
        <v>0</v>
      </c>
      <c r="Q203" s="864">
        <v>0</v>
      </c>
      <c r="R203" s="865">
        <v>0</v>
      </c>
      <c r="S203" s="864">
        <v>0</v>
      </c>
      <c r="T203" s="865">
        <v>0</v>
      </c>
      <c r="U203" s="864">
        <v>0</v>
      </c>
      <c r="V203" s="865">
        <v>0</v>
      </c>
      <c r="W203" s="864">
        <v>0</v>
      </c>
      <c r="X203" s="865">
        <v>0</v>
      </c>
      <c r="Y203" s="864">
        <v>0</v>
      </c>
      <c r="Z203" s="865">
        <v>0</v>
      </c>
      <c r="AA203" s="864">
        <v>0</v>
      </c>
      <c r="AB203" s="865">
        <v>0</v>
      </c>
      <c r="AC203" s="864">
        <v>0</v>
      </c>
      <c r="AD203" s="865">
        <v>0</v>
      </c>
      <c r="AE203" s="864">
        <v>0</v>
      </c>
      <c r="AF203" s="865">
        <v>0</v>
      </c>
      <c r="AG203" s="864">
        <v>0</v>
      </c>
      <c r="AH203" s="865">
        <v>0</v>
      </c>
      <c r="AI203" s="864">
        <v>0</v>
      </c>
      <c r="AJ203" s="865">
        <v>0</v>
      </c>
      <c r="AK203" s="864">
        <v>0</v>
      </c>
      <c r="AL203" s="865">
        <v>0</v>
      </c>
      <c r="AM203" s="864">
        <v>0</v>
      </c>
      <c r="AN203" s="865">
        <v>0</v>
      </c>
      <c r="AO203" s="864">
        <v>0</v>
      </c>
      <c r="AP203" s="1021">
        <v>0</v>
      </c>
      <c r="AQ203" s="815"/>
      <c r="AR203" s="998"/>
      <c r="AS203" s="815"/>
      <c r="AT203" s="1020">
        <v>0</v>
      </c>
      <c r="AU203" s="865">
        <v>0</v>
      </c>
      <c r="AV203" s="864">
        <v>0</v>
      </c>
      <c r="AW203" s="865">
        <v>0</v>
      </c>
      <c r="AX203" s="864">
        <v>0</v>
      </c>
      <c r="AY203" s="865">
        <v>0</v>
      </c>
      <c r="AZ203" s="864">
        <v>0</v>
      </c>
      <c r="BA203" s="865">
        <v>0</v>
      </c>
      <c r="BB203" s="864">
        <v>0</v>
      </c>
      <c r="BC203" s="865">
        <v>0</v>
      </c>
      <c r="BD203" s="864">
        <v>0</v>
      </c>
      <c r="BE203" s="865">
        <v>0</v>
      </c>
      <c r="BF203" s="864">
        <v>0</v>
      </c>
      <c r="BG203" s="865">
        <v>0</v>
      </c>
      <c r="BH203" s="864">
        <v>0</v>
      </c>
      <c r="BI203" s="865">
        <v>0</v>
      </c>
      <c r="BJ203" s="864">
        <v>0</v>
      </c>
      <c r="BK203" s="865">
        <v>0</v>
      </c>
      <c r="BL203" s="864">
        <v>0</v>
      </c>
      <c r="BM203" s="865">
        <v>0</v>
      </c>
      <c r="BN203" s="864">
        <v>0</v>
      </c>
      <c r="BO203" s="865">
        <v>0</v>
      </c>
      <c r="BP203" s="864">
        <v>0</v>
      </c>
      <c r="BQ203" s="865">
        <v>0</v>
      </c>
      <c r="BR203" s="864">
        <v>0</v>
      </c>
      <c r="BS203" s="865">
        <v>0</v>
      </c>
      <c r="BT203" s="864">
        <v>0</v>
      </c>
      <c r="BU203" s="865">
        <v>0</v>
      </c>
      <c r="BV203" s="864">
        <v>0</v>
      </c>
      <c r="BW203" s="865">
        <v>0</v>
      </c>
      <c r="BX203" s="864">
        <v>0</v>
      </c>
      <c r="BY203" s="865">
        <v>0</v>
      </c>
      <c r="BZ203" s="864">
        <v>0</v>
      </c>
      <c r="CA203" s="865">
        <v>0</v>
      </c>
      <c r="CB203" s="864">
        <v>0</v>
      </c>
      <c r="CC203" s="1021">
        <v>0</v>
      </c>
      <c r="CD203" s="815"/>
      <c r="CE203" s="1009"/>
      <c r="CF203" s="815"/>
      <c r="CG203" s="1010"/>
      <c r="CH203" s="815"/>
      <c r="CI203" s="1020"/>
      <c r="CJ203" s="865"/>
      <c r="CK203" s="864">
        <v>0</v>
      </c>
      <c r="CL203" s="865">
        <v>0</v>
      </c>
      <c r="CM203" s="864">
        <v>0</v>
      </c>
      <c r="CN203" s="865">
        <v>0</v>
      </c>
      <c r="CO203" s="864">
        <v>0</v>
      </c>
      <c r="CP203" s="865">
        <v>0</v>
      </c>
      <c r="CQ203" s="864">
        <v>0</v>
      </c>
      <c r="CR203" s="865">
        <v>0</v>
      </c>
      <c r="CS203" s="864">
        <v>0</v>
      </c>
      <c r="CT203" s="865">
        <v>0</v>
      </c>
      <c r="CU203" s="864">
        <v>0</v>
      </c>
      <c r="CV203" s="865">
        <v>0</v>
      </c>
      <c r="CW203" s="864">
        <v>0</v>
      </c>
      <c r="CX203" s="865">
        <v>0</v>
      </c>
      <c r="CY203" s="864">
        <v>0</v>
      </c>
      <c r="CZ203" s="865">
        <v>0</v>
      </c>
      <c r="DA203" s="864">
        <v>0</v>
      </c>
      <c r="DB203" s="865">
        <v>0</v>
      </c>
      <c r="DC203" s="864">
        <v>0</v>
      </c>
      <c r="DD203" s="865">
        <v>0</v>
      </c>
      <c r="DE203" s="864">
        <v>0</v>
      </c>
      <c r="DF203" s="865">
        <v>0</v>
      </c>
      <c r="DG203" s="864">
        <v>0</v>
      </c>
      <c r="DH203" s="865">
        <v>0</v>
      </c>
      <c r="DI203" s="864">
        <v>0</v>
      </c>
      <c r="DJ203" s="865">
        <v>0</v>
      </c>
      <c r="DK203" s="864">
        <v>0</v>
      </c>
      <c r="DL203" s="865">
        <v>0</v>
      </c>
      <c r="DM203" s="864">
        <v>0</v>
      </c>
      <c r="DN203" s="865">
        <v>0</v>
      </c>
      <c r="DO203" s="864">
        <v>0</v>
      </c>
      <c r="DP203" s="865">
        <v>0</v>
      </c>
      <c r="DQ203" s="864">
        <v>0</v>
      </c>
      <c r="DR203" s="1021">
        <v>0</v>
      </c>
      <c r="DS203" s="815"/>
      <c r="DT203" s="1011"/>
      <c r="DU203" s="815"/>
      <c r="DV203" s="1020"/>
      <c r="DW203" s="865"/>
      <c r="DX203" s="864">
        <v>0</v>
      </c>
      <c r="DY203" s="865">
        <v>0</v>
      </c>
      <c r="DZ203" s="864">
        <v>0</v>
      </c>
      <c r="EA203" s="865">
        <v>0</v>
      </c>
      <c r="EB203" s="864">
        <v>0</v>
      </c>
      <c r="EC203" s="865">
        <v>0</v>
      </c>
      <c r="ED203" s="864">
        <v>0</v>
      </c>
      <c r="EE203" s="865">
        <v>0</v>
      </c>
      <c r="EF203" s="864">
        <v>0</v>
      </c>
      <c r="EG203" s="865">
        <v>0</v>
      </c>
      <c r="EH203" s="864">
        <v>0</v>
      </c>
      <c r="EI203" s="865">
        <v>0</v>
      </c>
      <c r="EJ203" s="864">
        <v>0</v>
      </c>
      <c r="EK203" s="865">
        <v>0</v>
      </c>
      <c r="EL203" s="864">
        <v>0</v>
      </c>
      <c r="EM203" s="865">
        <v>0</v>
      </c>
      <c r="EN203" s="864">
        <v>0</v>
      </c>
      <c r="EO203" s="865">
        <v>0</v>
      </c>
      <c r="EP203" s="864">
        <v>0</v>
      </c>
      <c r="EQ203" s="865">
        <v>0</v>
      </c>
      <c r="ER203" s="864">
        <v>0</v>
      </c>
      <c r="ES203" s="865">
        <v>0</v>
      </c>
      <c r="ET203" s="864">
        <v>0</v>
      </c>
      <c r="EU203" s="865">
        <v>0</v>
      </c>
      <c r="EV203" s="864">
        <v>0</v>
      </c>
      <c r="EW203" s="865">
        <v>0</v>
      </c>
      <c r="EX203" s="864">
        <v>0</v>
      </c>
      <c r="EY203" s="865">
        <v>0</v>
      </c>
      <c r="EZ203" s="864">
        <v>0</v>
      </c>
      <c r="FA203" s="865">
        <v>0</v>
      </c>
      <c r="FB203" s="864">
        <v>0</v>
      </c>
      <c r="FC203" s="865">
        <v>0</v>
      </c>
      <c r="FD203" s="864">
        <v>0</v>
      </c>
      <c r="FE203" s="1021">
        <v>0</v>
      </c>
      <c r="FF203" s="815"/>
      <c r="FG203" s="1012"/>
      <c r="FH203" s="815"/>
      <c r="FI203" s="1013"/>
      <c r="FK203" s="1022" t="b">
        <v>1</v>
      </c>
    </row>
    <row r="204" spans="1:167" outlineLevel="1">
      <c r="A204" s="813" t="str">
        <f t="shared" si="3"/>
        <v>191RTUsaver Local Program</v>
      </c>
      <c r="C204" s="849">
        <v>191</v>
      </c>
      <c r="D204" s="1035" t="s">
        <v>1227</v>
      </c>
      <c r="E204" s="1035">
        <v>2015</v>
      </c>
      <c r="G204" s="1024">
        <v>0</v>
      </c>
      <c r="H204" s="854">
        <v>0</v>
      </c>
      <c r="I204" s="853">
        <v>0</v>
      </c>
      <c r="J204" s="854">
        <v>0</v>
      </c>
      <c r="K204" s="853">
        <v>0</v>
      </c>
      <c r="L204" s="854">
        <v>0</v>
      </c>
      <c r="M204" s="853">
        <v>0</v>
      </c>
      <c r="N204" s="854">
        <v>0</v>
      </c>
      <c r="O204" s="853">
        <v>0</v>
      </c>
      <c r="P204" s="854">
        <v>0</v>
      </c>
      <c r="Q204" s="853">
        <v>0</v>
      </c>
      <c r="R204" s="854">
        <v>0</v>
      </c>
      <c r="S204" s="853">
        <v>0</v>
      </c>
      <c r="T204" s="854">
        <v>0</v>
      </c>
      <c r="U204" s="853">
        <v>0</v>
      </c>
      <c r="V204" s="854">
        <v>0</v>
      </c>
      <c r="W204" s="853">
        <v>0</v>
      </c>
      <c r="X204" s="854">
        <v>0</v>
      </c>
      <c r="Y204" s="853">
        <v>0</v>
      </c>
      <c r="Z204" s="854">
        <v>0</v>
      </c>
      <c r="AA204" s="853">
        <v>0</v>
      </c>
      <c r="AB204" s="854">
        <v>0</v>
      </c>
      <c r="AC204" s="853">
        <v>0</v>
      </c>
      <c r="AD204" s="854">
        <v>0</v>
      </c>
      <c r="AE204" s="853">
        <v>0</v>
      </c>
      <c r="AF204" s="854">
        <v>0</v>
      </c>
      <c r="AG204" s="853">
        <v>0</v>
      </c>
      <c r="AH204" s="854">
        <v>0</v>
      </c>
      <c r="AI204" s="853">
        <v>0</v>
      </c>
      <c r="AJ204" s="854">
        <v>0</v>
      </c>
      <c r="AK204" s="853">
        <v>0</v>
      </c>
      <c r="AL204" s="854">
        <v>0</v>
      </c>
      <c r="AM204" s="853">
        <v>0</v>
      </c>
      <c r="AN204" s="854">
        <v>0</v>
      </c>
      <c r="AO204" s="853">
        <v>0</v>
      </c>
      <c r="AP204" s="1025">
        <v>0</v>
      </c>
      <c r="AQ204" s="815"/>
      <c r="AR204" s="998"/>
      <c r="AS204" s="815"/>
      <c r="AT204" s="1024">
        <v>0</v>
      </c>
      <c r="AU204" s="854">
        <v>0</v>
      </c>
      <c r="AV204" s="853">
        <v>0</v>
      </c>
      <c r="AW204" s="854">
        <v>0</v>
      </c>
      <c r="AX204" s="853">
        <v>0</v>
      </c>
      <c r="AY204" s="854">
        <v>0</v>
      </c>
      <c r="AZ204" s="853">
        <v>0</v>
      </c>
      <c r="BA204" s="854">
        <v>0</v>
      </c>
      <c r="BB204" s="853">
        <v>0</v>
      </c>
      <c r="BC204" s="854">
        <v>0</v>
      </c>
      <c r="BD204" s="853">
        <v>0</v>
      </c>
      <c r="BE204" s="854">
        <v>0</v>
      </c>
      <c r="BF204" s="853">
        <v>0</v>
      </c>
      <c r="BG204" s="854">
        <v>0</v>
      </c>
      <c r="BH204" s="853">
        <v>0</v>
      </c>
      <c r="BI204" s="854">
        <v>0</v>
      </c>
      <c r="BJ204" s="853">
        <v>0</v>
      </c>
      <c r="BK204" s="854">
        <v>0</v>
      </c>
      <c r="BL204" s="853">
        <v>0</v>
      </c>
      <c r="BM204" s="854">
        <v>0</v>
      </c>
      <c r="BN204" s="853">
        <v>0</v>
      </c>
      <c r="BO204" s="854">
        <v>0</v>
      </c>
      <c r="BP204" s="853">
        <v>0</v>
      </c>
      <c r="BQ204" s="854">
        <v>0</v>
      </c>
      <c r="BR204" s="853">
        <v>0</v>
      </c>
      <c r="BS204" s="854">
        <v>0</v>
      </c>
      <c r="BT204" s="853">
        <v>0</v>
      </c>
      <c r="BU204" s="854">
        <v>0</v>
      </c>
      <c r="BV204" s="853">
        <v>0</v>
      </c>
      <c r="BW204" s="854">
        <v>0</v>
      </c>
      <c r="BX204" s="853">
        <v>0</v>
      </c>
      <c r="BY204" s="854">
        <v>0</v>
      </c>
      <c r="BZ204" s="853">
        <v>0</v>
      </c>
      <c r="CA204" s="854">
        <v>0</v>
      </c>
      <c r="CB204" s="853">
        <v>0</v>
      </c>
      <c r="CC204" s="1025">
        <v>0</v>
      </c>
      <c r="CD204" s="815"/>
      <c r="CE204" s="1009"/>
      <c r="CF204" s="815"/>
      <c r="CG204" s="1010"/>
      <c r="CH204" s="815"/>
      <c r="CI204" s="1024"/>
      <c r="CJ204" s="854"/>
      <c r="CK204" s="853">
        <v>0</v>
      </c>
      <c r="CL204" s="854">
        <v>0</v>
      </c>
      <c r="CM204" s="853">
        <v>0</v>
      </c>
      <c r="CN204" s="854">
        <v>0</v>
      </c>
      <c r="CO204" s="853">
        <v>0</v>
      </c>
      <c r="CP204" s="854">
        <v>0</v>
      </c>
      <c r="CQ204" s="853">
        <v>0</v>
      </c>
      <c r="CR204" s="854">
        <v>0</v>
      </c>
      <c r="CS204" s="853">
        <v>0</v>
      </c>
      <c r="CT204" s="854">
        <v>0</v>
      </c>
      <c r="CU204" s="853">
        <v>0</v>
      </c>
      <c r="CV204" s="854">
        <v>0</v>
      </c>
      <c r="CW204" s="853">
        <v>0</v>
      </c>
      <c r="CX204" s="854">
        <v>0</v>
      </c>
      <c r="CY204" s="853">
        <v>0</v>
      </c>
      <c r="CZ204" s="854">
        <v>0</v>
      </c>
      <c r="DA204" s="853">
        <v>0</v>
      </c>
      <c r="DB204" s="854">
        <v>0</v>
      </c>
      <c r="DC204" s="853">
        <v>0</v>
      </c>
      <c r="DD204" s="854">
        <v>0</v>
      </c>
      <c r="DE204" s="853">
        <v>0</v>
      </c>
      <c r="DF204" s="854">
        <v>0</v>
      </c>
      <c r="DG204" s="853">
        <v>0</v>
      </c>
      <c r="DH204" s="854">
        <v>0</v>
      </c>
      <c r="DI204" s="853">
        <v>0</v>
      </c>
      <c r="DJ204" s="854">
        <v>0</v>
      </c>
      <c r="DK204" s="853">
        <v>0</v>
      </c>
      <c r="DL204" s="854">
        <v>0</v>
      </c>
      <c r="DM204" s="853">
        <v>0</v>
      </c>
      <c r="DN204" s="854">
        <v>0</v>
      </c>
      <c r="DO204" s="853">
        <v>0</v>
      </c>
      <c r="DP204" s="854">
        <v>0</v>
      </c>
      <c r="DQ204" s="853">
        <v>0</v>
      </c>
      <c r="DR204" s="1025">
        <v>0</v>
      </c>
      <c r="DS204" s="815"/>
      <c r="DT204" s="1011"/>
      <c r="DU204" s="815"/>
      <c r="DV204" s="1024"/>
      <c r="DW204" s="854"/>
      <c r="DX204" s="853">
        <v>0</v>
      </c>
      <c r="DY204" s="854">
        <v>0</v>
      </c>
      <c r="DZ204" s="853">
        <v>0</v>
      </c>
      <c r="EA204" s="854">
        <v>0</v>
      </c>
      <c r="EB204" s="853">
        <v>0</v>
      </c>
      <c r="EC204" s="854">
        <v>0</v>
      </c>
      <c r="ED204" s="853">
        <v>0</v>
      </c>
      <c r="EE204" s="854">
        <v>0</v>
      </c>
      <c r="EF204" s="853">
        <v>0</v>
      </c>
      <c r="EG204" s="854">
        <v>0</v>
      </c>
      <c r="EH204" s="853">
        <v>0</v>
      </c>
      <c r="EI204" s="854">
        <v>0</v>
      </c>
      <c r="EJ204" s="853">
        <v>0</v>
      </c>
      <c r="EK204" s="854">
        <v>0</v>
      </c>
      <c r="EL204" s="853">
        <v>0</v>
      </c>
      <c r="EM204" s="854">
        <v>0</v>
      </c>
      <c r="EN204" s="853">
        <v>0</v>
      </c>
      <c r="EO204" s="854">
        <v>0</v>
      </c>
      <c r="EP204" s="853">
        <v>0</v>
      </c>
      <c r="EQ204" s="854">
        <v>0</v>
      </c>
      <c r="ER204" s="853">
        <v>0</v>
      </c>
      <c r="ES204" s="854">
        <v>0</v>
      </c>
      <c r="ET204" s="853">
        <v>0</v>
      </c>
      <c r="EU204" s="854">
        <v>0</v>
      </c>
      <c r="EV204" s="853">
        <v>0</v>
      </c>
      <c r="EW204" s="854">
        <v>0</v>
      </c>
      <c r="EX204" s="853">
        <v>0</v>
      </c>
      <c r="EY204" s="854">
        <v>0</v>
      </c>
      <c r="EZ204" s="853">
        <v>0</v>
      </c>
      <c r="FA204" s="854">
        <v>0</v>
      </c>
      <c r="FB204" s="853">
        <v>0</v>
      </c>
      <c r="FC204" s="854">
        <v>0</v>
      </c>
      <c r="FD204" s="853">
        <v>0</v>
      </c>
      <c r="FE204" s="1025">
        <v>0</v>
      </c>
      <c r="FF204" s="815"/>
      <c r="FG204" s="1012"/>
      <c r="FH204" s="815"/>
      <c r="FI204" s="1013"/>
      <c r="FK204" s="1026" t="b">
        <v>1</v>
      </c>
    </row>
    <row r="205" spans="1:167" outlineLevel="1">
      <c r="A205" s="813" t="str">
        <f t="shared" si="3"/>
        <v>192Social Benchmarking Local Program</v>
      </c>
      <c r="C205" s="879">
        <v>192</v>
      </c>
      <c r="D205" s="1037" t="s">
        <v>127</v>
      </c>
      <c r="E205" s="1037">
        <v>2015</v>
      </c>
      <c r="G205" s="1038">
        <v>0</v>
      </c>
      <c r="H205" s="884">
        <v>0</v>
      </c>
      <c r="I205" s="883">
        <v>0</v>
      </c>
      <c r="J205" s="884">
        <v>0</v>
      </c>
      <c r="K205" s="883">
        <v>0</v>
      </c>
      <c r="L205" s="884">
        <v>0</v>
      </c>
      <c r="M205" s="883">
        <v>0</v>
      </c>
      <c r="N205" s="884">
        <v>0</v>
      </c>
      <c r="O205" s="883">
        <v>0</v>
      </c>
      <c r="P205" s="884">
        <v>0</v>
      </c>
      <c r="Q205" s="883">
        <v>0</v>
      </c>
      <c r="R205" s="884">
        <v>0</v>
      </c>
      <c r="S205" s="883">
        <v>0</v>
      </c>
      <c r="T205" s="884">
        <v>0</v>
      </c>
      <c r="U205" s="883">
        <v>0</v>
      </c>
      <c r="V205" s="884">
        <v>0</v>
      </c>
      <c r="W205" s="883">
        <v>0</v>
      </c>
      <c r="X205" s="884">
        <v>0</v>
      </c>
      <c r="Y205" s="883">
        <v>0</v>
      </c>
      <c r="Z205" s="884">
        <v>0</v>
      </c>
      <c r="AA205" s="883">
        <v>0</v>
      </c>
      <c r="AB205" s="884">
        <v>0</v>
      </c>
      <c r="AC205" s="883">
        <v>0</v>
      </c>
      <c r="AD205" s="884">
        <v>0</v>
      </c>
      <c r="AE205" s="883">
        <v>0</v>
      </c>
      <c r="AF205" s="884">
        <v>0</v>
      </c>
      <c r="AG205" s="883">
        <v>0</v>
      </c>
      <c r="AH205" s="884">
        <v>0</v>
      </c>
      <c r="AI205" s="883">
        <v>0</v>
      </c>
      <c r="AJ205" s="884">
        <v>0</v>
      </c>
      <c r="AK205" s="883">
        <v>0</v>
      </c>
      <c r="AL205" s="884">
        <v>0</v>
      </c>
      <c r="AM205" s="883">
        <v>0</v>
      </c>
      <c r="AN205" s="884">
        <v>0</v>
      </c>
      <c r="AO205" s="883">
        <v>0</v>
      </c>
      <c r="AP205" s="1039">
        <v>0</v>
      </c>
      <c r="AQ205" s="815"/>
      <c r="AR205" s="998"/>
      <c r="AS205" s="815"/>
      <c r="AT205" s="1038">
        <v>0</v>
      </c>
      <c r="AU205" s="884">
        <v>0</v>
      </c>
      <c r="AV205" s="883">
        <v>0</v>
      </c>
      <c r="AW205" s="884">
        <v>0</v>
      </c>
      <c r="AX205" s="883">
        <v>0</v>
      </c>
      <c r="AY205" s="884">
        <v>0</v>
      </c>
      <c r="AZ205" s="883">
        <v>0</v>
      </c>
      <c r="BA205" s="884">
        <v>0</v>
      </c>
      <c r="BB205" s="883">
        <v>0</v>
      </c>
      <c r="BC205" s="884">
        <v>0</v>
      </c>
      <c r="BD205" s="883">
        <v>0</v>
      </c>
      <c r="BE205" s="884">
        <v>0</v>
      </c>
      <c r="BF205" s="883">
        <v>0</v>
      </c>
      <c r="BG205" s="884">
        <v>0</v>
      </c>
      <c r="BH205" s="883">
        <v>0</v>
      </c>
      <c r="BI205" s="884">
        <v>0</v>
      </c>
      <c r="BJ205" s="883">
        <v>0</v>
      </c>
      <c r="BK205" s="884">
        <v>0</v>
      </c>
      <c r="BL205" s="883">
        <v>0</v>
      </c>
      <c r="BM205" s="884">
        <v>0</v>
      </c>
      <c r="BN205" s="883">
        <v>0</v>
      </c>
      <c r="BO205" s="884">
        <v>0</v>
      </c>
      <c r="BP205" s="883">
        <v>0</v>
      </c>
      <c r="BQ205" s="884">
        <v>0</v>
      </c>
      <c r="BR205" s="883">
        <v>0</v>
      </c>
      <c r="BS205" s="884">
        <v>0</v>
      </c>
      <c r="BT205" s="883">
        <v>0</v>
      </c>
      <c r="BU205" s="884">
        <v>0</v>
      </c>
      <c r="BV205" s="883">
        <v>0</v>
      </c>
      <c r="BW205" s="884">
        <v>0</v>
      </c>
      <c r="BX205" s="883">
        <v>0</v>
      </c>
      <c r="BY205" s="884">
        <v>0</v>
      </c>
      <c r="BZ205" s="883">
        <v>0</v>
      </c>
      <c r="CA205" s="884">
        <v>0</v>
      </c>
      <c r="CB205" s="883">
        <v>0</v>
      </c>
      <c r="CC205" s="1039">
        <v>0</v>
      </c>
      <c r="CD205" s="815"/>
      <c r="CE205" s="1009"/>
      <c r="CF205" s="815"/>
      <c r="CG205" s="1010"/>
      <c r="CH205" s="815"/>
      <c r="CI205" s="1038"/>
      <c r="CJ205" s="884"/>
      <c r="CK205" s="883">
        <v>0</v>
      </c>
      <c r="CL205" s="884">
        <v>0</v>
      </c>
      <c r="CM205" s="883">
        <v>0</v>
      </c>
      <c r="CN205" s="884">
        <v>0</v>
      </c>
      <c r="CO205" s="883">
        <v>0</v>
      </c>
      <c r="CP205" s="884">
        <v>0</v>
      </c>
      <c r="CQ205" s="883">
        <v>0</v>
      </c>
      <c r="CR205" s="884">
        <v>0</v>
      </c>
      <c r="CS205" s="883">
        <v>0</v>
      </c>
      <c r="CT205" s="884">
        <v>0</v>
      </c>
      <c r="CU205" s="883">
        <v>0</v>
      </c>
      <c r="CV205" s="884">
        <v>0</v>
      </c>
      <c r="CW205" s="883">
        <v>0</v>
      </c>
      <c r="CX205" s="884">
        <v>0</v>
      </c>
      <c r="CY205" s="883">
        <v>0</v>
      </c>
      <c r="CZ205" s="884">
        <v>0</v>
      </c>
      <c r="DA205" s="883">
        <v>0</v>
      </c>
      <c r="DB205" s="884">
        <v>0</v>
      </c>
      <c r="DC205" s="883">
        <v>0</v>
      </c>
      <c r="DD205" s="884">
        <v>0</v>
      </c>
      <c r="DE205" s="883">
        <v>0</v>
      </c>
      <c r="DF205" s="884">
        <v>0</v>
      </c>
      <c r="DG205" s="883">
        <v>0</v>
      </c>
      <c r="DH205" s="884">
        <v>0</v>
      </c>
      <c r="DI205" s="883">
        <v>0</v>
      </c>
      <c r="DJ205" s="884">
        <v>0</v>
      </c>
      <c r="DK205" s="883">
        <v>0</v>
      </c>
      <c r="DL205" s="884">
        <v>0</v>
      </c>
      <c r="DM205" s="883">
        <v>0</v>
      </c>
      <c r="DN205" s="884">
        <v>0</v>
      </c>
      <c r="DO205" s="883">
        <v>0</v>
      </c>
      <c r="DP205" s="884">
        <v>0</v>
      </c>
      <c r="DQ205" s="883">
        <v>0</v>
      </c>
      <c r="DR205" s="1039">
        <v>0</v>
      </c>
      <c r="DS205" s="815"/>
      <c r="DT205" s="1011"/>
      <c r="DU205" s="815"/>
      <c r="DV205" s="1038"/>
      <c r="DW205" s="884"/>
      <c r="DX205" s="883">
        <v>0</v>
      </c>
      <c r="DY205" s="884">
        <v>0</v>
      </c>
      <c r="DZ205" s="883">
        <v>0</v>
      </c>
      <c r="EA205" s="884">
        <v>0</v>
      </c>
      <c r="EB205" s="883">
        <v>0</v>
      </c>
      <c r="EC205" s="884">
        <v>0</v>
      </c>
      <c r="ED205" s="883">
        <v>0</v>
      </c>
      <c r="EE205" s="884">
        <v>0</v>
      </c>
      <c r="EF205" s="883">
        <v>0</v>
      </c>
      <c r="EG205" s="884">
        <v>0</v>
      </c>
      <c r="EH205" s="883">
        <v>0</v>
      </c>
      <c r="EI205" s="884">
        <v>0</v>
      </c>
      <c r="EJ205" s="883">
        <v>0</v>
      </c>
      <c r="EK205" s="884">
        <v>0</v>
      </c>
      <c r="EL205" s="883">
        <v>0</v>
      </c>
      <c r="EM205" s="884">
        <v>0</v>
      </c>
      <c r="EN205" s="883">
        <v>0</v>
      </c>
      <c r="EO205" s="884">
        <v>0</v>
      </c>
      <c r="EP205" s="883">
        <v>0</v>
      </c>
      <c r="EQ205" s="884">
        <v>0</v>
      </c>
      <c r="ER205" s="883">
        <v>0</v>
      </c>
      <c r="ES205" s="884">
        <v>0</v>
      </c>
      <c r="ET205" s="883">
        <v>0</v>
      </c>
      <c r="EU205" s="884">
        <v>0</v>
      </c>
      <c r="EV205" s="883">
        <v>0</v>
      </c>
      <c r="EW205" s="884">
        <v>0</v>
      </c>
      <c r="EX205" s="883">
        <v>0</v>
      </c>
      <c r="EY205" s="884">
        <v>0</v>
      </c>
      <c r="EZ205" s="883">
        <v>0</v>
      </c>
      <c r="FA205" s="884">
        <v>0</v>
      </c>
      <c r="FB205" s="883">
        <v>0</v>
      </c>
      <c r="FC205" s="884">
        <v>0</v>
      </c>
      <c r="FD205" s="883">
        <v>0</v>
      </c>
      <c r="FE205" s="1039">
        <v>0</v>
      </c>
      <c r="FF205" s="815"/>
      <c r="FG205" s="1012"/>
      <c r="FH205" s="815"/>
      <c r="FI205" s="1013"/>
      <c r="FK205" s="1040" t="b">
        <v>1</v>
      </c>
    </row>
    <row r="206" spans="1:167" outlineLevel="1">
      <c r="A206" s="813" t="str">
        <f t="shared" si="3"/>
        <v>193Air Source Heat Pump – For Residential Space Heating LDC Innovation Fund Pilot Program</v>
      </c>
      <c r="C206" s="835">
        <v>193</v>
      </c>
      <c r="D206" s="1041" t="s">
        <v>1228</v>
      </c>
      <c r="E206" s="1041">
        <v>2015</v>
      </c>
      <c r="G206" s="1016">
        <v>0</v>
      </c>
      <c r="H206" s="877">
        <v>0</v>
      </c>
      <c r="I206" s="876">
        <v>0</v>
      </c>
      <c r="J206" s="877">
        <v>0</v>
      </c>
      <c r="K206" s="876">
        <v>0</v>
      </c>
      <c r="L206" s="877">
        <v>0</v>
      </c>
      <c r="M206" s="876">
        <v>0</v>
      </c>
      <c r="N206" s="877">
        <v>0</v>
      </c>
      <c r="O206" s="876">
        <v>0</v>
      </c>
      <c r="P206" s="877">
        <v>0</v>
      </c>
      <c r="Q206" s="876">
        <v>0</v>
      </c>
      <c r="R206" s="877">
        <v>0</v>
      </c>
      <c r="S206" s="876">
        <v>0</v>
      </c>
      <c r="T206" s="877">
        <v>0</v>
      </c>
      <c r="U206" s="876">
        <v>0</v>
      </c>
      <c r="V206" s="877">
        <v>0</v>
      </c>
      <c r="W206" s="876">
        <v>0</v>
      </c>
      <c r="X206" s="877">
        <v>0</v>
      </c>
      <c r="Y206" s="876">
        <v>0</v>
      </c>
      <c r="Z206" s="877">
        <v>0</v>
      </c>
      <c r="AA206" s="876">
        <v>0</v>
      </c>
      <c r="AB206" s="877">
        <v>0</v>
      </c>
      <c r="AC206" s="876">
        <v>0</v>
      </c>
      <c r="AD206" s="877">
        <v>0</v>
      </c>
      <c r="AE206" s="876">
        <v>0</v>
      </c>
      <c r="AF206" s="877">
        <v>0</v>
      </c>
      <c r="AG206" s="876">
        <v>0</v>
      </c>
      <c r="AH206" s="877">
        <v>0</v>
      </c>
      <c r="AI206" s="876">
        <v>0</v>
      </c>
      <c r="AJ206" s="877">
        <v>0</v>
      </c>
      <c r="AK206" s="876">
        <v>0</v>
      </c>
      <c r="AL206" s="877">
        <v>0</v>
      </c>
      <c r="AM206" s="876">
        <v>0</v>
      </c>
      <c r="AN206" s="877">
        <v>0</v>
      </c>
      <c r="AO206" s="876">
        <v>0</v>
      </c>
      <c r="AP206" s="1017">
        <v>0</v>
      </c>
      <c r="AQ206" s="815"/>
      <c r="AR206" s="998"/>
      <c r="AS206" s="815"/>
      <c r="AT206" s="1016">
        <v>0</v>
      </c>
      <c r="AU206" s="877">
        <v>0</v>
      </c>
      <c r="AV206" s="876">
        <v>0</v>
      </c>
      <c r="AW206" s="877">
        <v>0</v>
      </c>
      <c r="AX206" s="876">
        <v>0</v>
      </c>
      <c r="AY206" s="877">
        <v>0</v>
      </c>
      <c r="AZ206" s="876">
        <v>0</v>
      </c>
      <c r="BA206" s="877">
        <v>0</v>
      </c>
      <c r="BB206" s="876">
        <v>0</v>
      </c>
      <c r="BC206" s="877">
        <v>0</v>
      </c>
      <c r="BD206" s="876">
        <v>0</v>
      </c>
      <c r="BE206" s="877">
        <v>0</v>
      </c>
      <c r="BF206" s="876">
        <v>0</v>
      </c>
      <c r="BG206" s="877">
        <v>0</v>
      </c>
      <c r="BH206" s="876">
        <v>0</v>
      </c>
      <c r="BI206" s="877">
        <v>0</v>
      </c>
      <c r="BJ206" s="876">
        <v>0</v>
      </c>
      <c r="BK206" s="877">
        <v>0</v>
      </c>
      <c r="BL206" s="876">
        <v>0</v>
      </c>
      <c r="BM206" s="877">
        <v>0</v>
      </c>
      <c r="BN206" s="876">
        <v>0</v>
      </c>
      <c r="BO206" s="877">
        <v>0</v>
      </c>
      <c r="BP206" s="876">
        <v>0</v>
      </c>
      <c r="BQ206" s="877">
        <v>0</v>
      </c>
      <c r="BR206" s="876">
        <v>0</v>
      </c>
      <c r="BS206" s="877">
        <v>0</v>
      </c>
      <c r="BT206" s="876">
        <v>0</v>
      </c>
      <c r="BU206" s="877">
        <v>0</v>
      </c>
      <c r="BV206" s="876">
        <v>0</v>
      </c>
      <c r="BW206" s="877">
        <v>0</v>
      </c>
      <c r="BX206" s="876">
        <v>0</v>
      </c>
      <c r="BY206" s="877">
        <v>0</v>
      </c>
      <c r="BZ206" s="876">
        <v>0</v>
      </c>
      <c r="CA206" s="877">
        <v>0</v>
      </c>
      <c r="CB206" s="876">
        <v>0</v>
      </c>
      <c r="CC206" s="1017">
        <v>0</v>
      </c>
      <c r="CD206" s="815"/>
      <c r="CE206" s="1009"/>
      <c r="CF206" s="815"/>
      <c r="CG206" s="1010"/>
      <c r="CH206" s="815"/>
      <c r="CI206" s="1016"/>
      <c r="CJ206" s="877"/>
      <c r="CK206" s="876">
        <v>0</v>
      </c>
      <c r="CL206" s="877">
        <v>0</v>
      </c>
      <c r="CM206" s="876">
        <v>0</v>
      </c>
      <c r="CN206" s="877">
        <v>0</v>
      </c>
      <c r="CO206" s="876">
        <v>0</v>
      </c>
      <c r="CP206" s="877">
        <v>0</v>
      </c>
      <c r="CQ206" s="876">
        <v>0</v>
      </c>
      <c r="CR206" s="877">
        <v>0</v>
      </c>
      <c r="CS206" s="876">
        <v>0</v>
      </c>
      <c r="CT206" s="877">
        <v>0</v>
      </c>
      <c r="CU206" s="876">
        <v>0</v>
      </c>
      <c r="CV206" s="877">
        <v>0</v>
      </c>
      <c r="CW206" s="876">
        <v>0</v>
      </c>
      <c r="CX206" s="877">
        <v>0</v>
      </c>
      <c r="CY206" s="876">
        <v>0</v>
      </c>
      <c r="CZ206" s="877">
        <v>0</v>
      </c>
      <c r="DA206" s="876">
        <v>0</v>
      </c>
      <c r="DB206" s="877">
        <v>0</v>
      </c>
      <c r="DC206" s="876">
        <v>0</v>
      </c>
      <c r="DD206" s="877">
        <v>0</v>
      </c>
      <c r="DE206" s="876">
        <v>0</v>
      </c>
      <c r="DF206" s="877">
        <v>0</v>
      </c>
      <c r="DG206" s="876">
        <v>0</v>
      </c>
      <c r="DH206" s="877">
        <v>0</v>
      </c>
      <c r="DI206" s="876">
        <v>0</v>
      </c>
      <c r="DJ206" s="877">
        <v>0</v>
      </c>
      <c r="DK206" s="876">
        <v>0</v>
      </c>
      <c r="DL206" s="877">
        <v>0</v>
      </c>
      <c r="DM206" s="876">
        <v>0</v>
      </c>
      <c r="DN206" s="877">
        <v>0</v>
      </c>
      <c r="DO206" s="876">
        <v>0</v>
      </c>
      <c r="DP206" s="877">
        <v>0</v>
      </c>
      <c r="DQ206" s="876">
        <v>0</v>
      </c>
      <c r="DR206" s="1017">
        <v>0</v>
      </c>
      <c r="DS206" s="815"/>
      <c r="DT206" s="1011"/>
      <c r="DU206" s="815"/>
      <c r="DV206" s="1016"/>
      <c r="DW206" s="877"/>
      <c r="DX206" s="876">
        <v>0</v>
      </c>
      <c r="DY206" s="877">
        <v>0</v>
      </c>
      <c r="DZ206" s="876">
        <v>0</v>
      </c>
      <c r="EA206" s="877">
        <v>0</v>
      </c>
      <c r="EB206" s="876">
        <v>0</v>
      </c>
      <c r="EC206" s="877">
        <v>0</v>
      </c>
      <c r="ED206" s="876">
        <v>0</v>
      </c>
      <c r="EE206" s="877">
        <v>0</v>
      </c>
      <c r="EF206" s="876">
        <v>0</v>
      </c>
      <c r="EG206" s="877">
        <v>0</v>
      </c>
      <c r="EH206" s="876">
        <v>0</v>
      </c>
      <c r="EI206" s="877">
        <v>0</v>
      </c>
      <c r="EJ206" s="876">
        <v>0</v>
      </c>
      <c r="EK206" s="877">
        <v>0</v>
      </c>
      <c r="EL206" s="876">
        <v>0</v>
      </c>
      <c r="EM206" s="877">
        <v>0</v>
      </c>
      <c r="EN206" s="876">
        <v>0</v>
      </c>
      <c r="EO206" s="877">
        <v>0</v>
      </c>
      <c r="EP206" s="876">
        <v>0</v>
      </c>
      <c r="EQ206" s="877">
        <v>0</v>
      </c>
      <c r="ER206" s="876">
        <v>0</v>
      </c>
      <c r="ES206" s="877">
        <v>0</v>
      </c>
      <c r="ET206" s="876">
        <v>0</v>
      </c>
      <c r="EU206" s="877">
        <v>0</v>
      </c>
      <c r="EV206" s="876">
        <v>0</v>
      </c>
      <c r="EW206" s="877">
        <v>0</v>
      </c>
      <c r="EX206" s="876">
        <v>0</v>
      </c>
      <c r="EY206" s="877">
        <v>0</v>
      </c>
      <c r="EZ206" s="876">
        <v>0</v>
      </c>
      <c r="FA206" s="877">
        <v>0</v>
      </c>
      <c r="FB206" s="876">
        <v>0</v>
      </c>
      <c r="FC206" s="877">
        <v>0</v>
      </c>
      <c r="FD206" s="876">
        <v>0</v>
      </c>
      <c r="FE206" s="1017">
        <v>0</v>
      </c>
      <c r="FF206" s="815"/>
      <c r="FG206" s="1012"/>
      <c r="FH206" s="815"/>
      <c r="FI206" s="1013"/>
      <c r="FK206" s="1018" t="b">
        <v>1</v>
      </c>
    </row>
    <row r="207" spans="1:167" outlineLevel="1">
      <c r="A207" s="813" t="str">
        <f t="shared" si="3"/>
        <v>194Air Source Heat Pump – For Residential Water Heating LDC Innovation Fund Pilot Program</v>
      </c>
      <c r="C207" s="842">
        <v>194</v>
      </c>
      <c r="D207" s="1036" t="s">
        <v>1229</v>
      </c>
      <c r="E207" s="1036">
        <v>2015</v>
      </c>
      <c r="G207" s="1020">
        <v>0</v>
      </c>
      <c r="H207" s="865">
        <v>0</v>
      </c>
      <c r="I207" s="864">
        <v>0</v>
      </c>
      <c r="J207" s="865">
        <v>0</v>
      </c>
      <c r="K207" s="864">
        <v>0</v>
      </c>
      <c r="L207" s="865">
        <v>0</v>
      </c>
      <c r="M207" s="864">
        <v>0</v>
      </c>
      <c r="N207" s="865">
        <v>0</v>
      </c>
      <c r="O207" s="864">
        <v>0</v>
      </c>
      <c r="P207" s="865">
        <v>0</v>
      </c>
      <c r="Q207" s="864">
        <v>0</v>
      </c>
      <c r="R207" s="865">
        <v>0</v>
      </c>
      <c r="S207" s="864">
        <v>0</v>
      </c>
      <c r="T207" s="865">
        <v>0</v>
      </c>
      <c r="U207" s="864">
        <v>0</v>
      </c>
      <c r="V207" s="865">
        <v>0</v>
      </c>
      <c r="W207" s="864">
        <v>0</v>
      </c>
      <c r="X207" s="865">
        <v>0</v>
      </c>
      <c r="Y207" s="864">
        <v>0</v>
      </c>
      <c r="Z207" s="865">
        <v>0</v>
      </c>
      <c r="AA207" s="864">
        <v>0</v>
      </c>
      <c r="AB207" s="865">
        <v>0</v>
      </c>
      <c r="AC207" s="864">
        <v>0</v>
      </c>
      <c r="AD207" s="865">
        <v>0</v>
      </c>
      <c r="AE207" s="864">
        <v>0</v>
      </c>
      <c r="AF207" s="865">
        <v>0</v>
      </c>
      <c r="AG207" s="864">
        <v>0</v>
      </c>
      <c r="AH207" s="865">
        <v>0</v>
      </c>
      <c r="AI207" s="864">
        <v>0</v>
      </c>
      <c r="AJ207" s="865">
        <v>0</v>
      </c>
      <c r="AK207" s="864">
        <v>0</v>
      </c>
      <c r="AL207" s="865">
        <v>0</v>
      </c>
      <c r="AM207" s="864">
        <v>0</v>
      </c>
      <c r="AN207" s="865">
        <v>0</v>
      </c>
      <c r="AO207" s="864">
        <v>0</v>
      </c>
      <c r="AP207" s="1021">
        <v>0</v>
      </c>
      <c r="AQ207" s="815"/>
      <c r="AR207" s="998"/>
      <c r="AS207" s="815"/>
      <c r="AT207" s="1020">
        <v>0</v>
      </c>
      <c r="AU207" s="865">
        <v>0</v>
      </c>
      <c r="AV207" s="864">
        <v>0</v>
      </c>
      <c r="AW207" s="865">
        <v>0</v>
      </c>
      <c r="AX207" s="864">
        <v>0</v>
      </c>
      <c r="AY207" s="865">
        <v>0</v>
      </c>
      <c r="AZ207" s="864">
        <v>0</v>
      </c>
      <c r="BA207" s="865">
        <v>0</v>
      </c>
      <c r="BB207" s="864">
        <v>0</v>
      </c>
      <c r="BC207" s="865">
        <v>0</v>
      </c>
      <c r="BD207" s="864">
        <v>0</v>
      </c>
      <c r="BE207" s="865">
        <v>0</v>
      </c>
      <c r="BF207" s="864">
        <v>0</v>
      </c>
      <c r="BG207" s="865">
        <v>0</v>
      </c>
      <c r="BH207" s="864">
        <v>0</v>
      </c>
      <c r="BI207" s="865">
        <v>0</v>
      </c>
      <c r="BJ207" s="864">
        <v>0</v>
      </c>
      <c r="BK207" s="865">
        <v>0</v>
      </c>
      <c r="BL207" s="864">
        <v>0</v>
      </c>
      <c r="BM207" s="865">
        <v>0</v>
      </c>
      <c r="BN207" s="864">
        <v>0</v>
      </c>
      <c r="BO207" s="865">
        <v>0</v>
      </c>
      <c r="BP207" s="864">
        <v>0</v>
      </c>
      <c r="BQ207" s="865">
        <v>0</v>
      </c>
      <c r="BR207" s="864">
        <v>0</v>
      </c>
      <c r="BS207" s="865">
        <v>0</v>
      </c>
      <c r="BT207" s="864">
        <v>0</v>
      </c>
      <c r="BU207" s="865">
        <v>0</v>
      </c>
      <c r="BV207" s="864">
        <v>0</v>
      </c>
      <c r="BW207" s="865">
        <v>0</v>
      </c>
      <c r="BX207" s="864">
        <v>0</v>
      </c>
      <c r="BY207" s="865">
        <v>0</v>
      </c>
      <c r="BZ207" s="864">
        <v>0</v>
      </c>
      <c r="CA207" s="865">
        <v>0</v>
      </c>
      <c r="CB207" s="864">
        <v>0</v>
      </c>
      <c r="CC207" s="1021">
        <v>0</v>
      </c>
      <c r="CD207" s="815"/>
      <c r="CE207" s="1009"/>
      <c r="CF207" s="815"/>
      <c r="CG207" s="1010"/>
      <c r="CH207" s="815"/>
      <c r="CI207" s="1020"/>
      <c r="CJ207" s="865"/>
      <c r="CK207" s="864">
        <v>0</v>
      </c>
      <c r="CL207" s="865">
        <v>0</v>
      </c>
      <c r="CM207" s="864">
        <v>0</v>
      </c>
      <c r="CN207" s="865">
        <v>0</v>
      </c>
      <c r="CO207" s="864">
        <v>0</v>
      </c>
      <c r="CP207" s="865">
        <v>0</v>
      </c>
      <c r="CQ207" s="864">
        <v>0</v>
      </c>
      <c r="CR207" s="865">
        <v>0</v>
      </c>
      <c r="CS207" s="864">
        <v>0</v>
      </c>
      <c r="CT207" s="865">
        <v>0</v>
      </c>
      <c r="CU207" s="864">
        <v>0</v>
      </c>
      <c r="CV207" s="865">
        <v>0</v>
      </c>
      <c r="CW207" s="864">
        <v>0</v>
      </c>
      <c r="CX207" s="865">
        <v>0</v>
      </c>
      <c r="CY207" s="864">
        <v>0</v>
      </c>
      <c r="CZ207" s="865">
        <v>0</v>
      </c>
      <c r="DA207" s="864">
        <v>0</v>
      </c>
      <c r="DB207" s="865">
        <v>0</v>
      </c>
      <c r="DC207" s="864">
        <v>0</v>
      </c>
      <c r="DD207" s="865">
        <v>0</v>
      </c>
      <c r="DE207" s="864">
        <v>0</v>
      </c>
      <c r="DF207" s="865">
        <v>0</v>
      </c>
      <c r="DG207" s="864">
        <v>0</v>
      </c>
      <c r="DH207" s="865">
        <v>0</v>
      </c>
      <c r="DI207" s="864">
        <v>0</v>
      </c>
      <c r="DJ207" s="865">
        <v>0</v>
      </c>
      <c r="DK207" s="864">
        <v>0</v>
      </c>
      <c r="DL207" s="865">
        <v>0</v>
      </c>
      <c r="DM207" s="864">
        <v>0</v>
      </c>
      <c r="DN207" s="865">
        <v>0</v>
      </c>
      <c r="DO207" s="864">
        <v>0</v>
      </c>
      <c r="DP207" s="865">
        <v>0</v>
      </c>
      <c r="DQ207" s="864">
        <v>0</v>
      </c>
      <c r="DR207" s="1021">
        <v>0</v>
      </c>
      <c r="DS207" s="815"/>
      <c r="DT207" s="1011"/>
      <c r="DU207" s="815"/>
      <c r="DV207" s="1020"/>
      <c r="DW207" s="865"/>
      <c r="DX207" s="864">
        <v>0</v>
      </c>
      <c r="DY207" s="865">
        <v>0</v>
      </c>
      <c r="DZ207" s="864">
        <v>0</v>
      </c>
      <c r="EA207" s="865">
        <v>0</v>
      </c>
      <c r="EB207" s="864">
        <v>0</v>
      </c>
      <c r="EC207" s="865">
        <v>0</v>
      </c>
      <c r="ED207" s="864">
        <v>0</v>
      </c>
      <c r="EE207" s="865">
        <v>0</v>
      </c>
      <c r="EF207" s="864">
        <v>0</v>
      </c>
      <c r="EG207" s="865">
        <v>0</v>
      </c>
      <c r="EH207" s="864">
        <v>0</v>
      </c>
      <c r="EI207" s="865">
        <v>0</v>
      </c>
      <c r="EJ207" s="864">
        <v>0</v>
      </c>
      <c r="EK207" s="865">
        <v>0</v>
      </c>
      <c r="EL207" s="864">
        <v>0</v>
      </c>
      <c r="EM207" s="865">
        <v>0</v>
      </c>
      <c r="EN207" s="864">
        <v>0</v>
      </c>
      <c r="EO207" s="865">
        <v>0</v>
      </c>
      <c r="EP207" s="864">
        <v>0</v>
      </c>
      <c r="EQ207" s="865">
        <v>0</v>
      </c>
      <c r="ER207" s="864">
        <v>0</v>
      </c>
      <c r="ES207" s="865">
        <v>0</v>
      </c>
      <c r="ET207" s="864">
        <v>0</v>
      </c>
      <c r="EU207" s="865">
        <v>0</v>
      </c>
      <c r="EV207" s="864">
        <v>0</v>
      </c>
      <c r="EW207" s="865">
        <v>0</v>
      </c>
      <c r="EX207" s="864">
        <v>0</v>
      </c>
      <c r="EY207" s="865">
        <v>0</v>
      </c>
      <c r="EZ207" s="864">
        <v>0</v>
      </c>
      <c r="FA207" s="865">
        <v>0</v>
      </c>
      <c r="FB207" s="864">
        <v>0</v>
      </c>
      <c r="FC207" s="865">
        <v>0</v>
      </c>
      <c r="FD207" s="864">
        <v>0</v>
      </c>
      <c r="FE207" s="1021">
        <v>0</v>
      </c>
      <c r="FF207" s="815"/>
      <c r="FG207" s="1012"/>
      <c r="FH207" s="815"/>
      <c r="FI207" s="1013"/>
      <c r="FK207" s="1022" t="b">
        <v>1</v>
      </c>
    </row>
    <row r="208" spans="1:167" outlineLevel="1">
      <c r="A208" s="813" t="str">
        <f t="shared" si="3"/>
        <v>195Block Heater Timer LDC Innovation Fund Pilot Program</v>
      </c>
      <c r="C208" s="849">
        <v>195</v>
      </c>
      <c r="D208" s="1035" t="s">
        <v>1230</v>
      </c>
      <c r="E208" s="1035">
        <v>2015</v>
      </c>
      <c r="G208" s="1024">
        <v>0</v>
      </c>
      <c r="H208" s="854">
        <v>0</v>
      </c>
      <c r="I208" s="853">
        <v>0</v>
      </c>
      <c r="J208" s="854">
        <v>0</v>
      </c>
      <c r="K208" s="853">
        <v>0</v>
      </c>
      <c r="L208" s="854">
        <v>0</v>
      </c>
      <c r="M208" s="853">
        <v>0</v>
      </c>
      <c r="N208" s="854">
        <v>0</v>
      </c>
      <c r="O208" s="853">
        <v>0</v>
      </c>
      <c r="P208" s="854">
        <v>0</v>
      </c>
      <c r="Q208" s="853">
        <v>0</v>
      </c>
      <c r="R208" s="854">
        <v>0</v>
      </c>
      <c r="S208" s="853">
        <v>0</v>
      </c>
      <c r="T208" s="854">
        <v>0</v>
      </c>
      <c r="U208" s="853">
        <v>0</v>
      </c>
      <c r="V208" s="854">
        <v>0</v>
      </c>
      <c r="W208" s="853">
        <v>0</v>
      </c>
      <c r="X208" s="854">
        <v>0</v>
      </c>
      <c r="Y208" s="853">
        <v>0</v>
      </c>
      <c r="Z208" s="854">
        <v>0</v>
      </c>
      <c r="AA208" s="853">
        <v>0</v>
      </c>
      <c r="AB208" s="854">
        <v>0</v>
      </c>
      <c r="AC208" s="853">
        <v>0</v>
      </c>
      <c r="AD208" s="854">
        <v>0</v>
      </c>
      <c r="AE208" s="853">
        <v>0</v>
      </c>
      <c r="AF208" s="854">
        <v>0</v>
      </c>
      <c r="AG208" s="853">
        <v>0</v>
      </c>
      <c r="AH208" s="854">
        <v>0</v>
      </c>
      <c r="AI208" s="853">
        <v>0</v>
      </c>
      <c r="AJ208" s="854">
        <v>0</v>
      </c>
      <c r="AK208" s="853">
        <v>0</v>
      </c>
      <c r="AL208" s="854">
        <v>0</v>
      </c>
      <c r="AM208" s="853">
        <v>0</v>
      </c>
      <c r="AN208" s="854">
        <v>0</v>
      </c>
      <c r="AO208" s="853">
        <v>0</v>
      </c>
      <c r="AP208" s="1025">
        <v>0</v>
      </c>
      <c r="AQ208" s="815"/>
      <c r="AR208" s="998"/>
      <c r="AS208" s="815"/>
      <c r="AT208" s="1024">
        <v>0</v>
      </c>
      <c r="AU208" s="854">
        <v>0</v>
      </c>
      <c r="AV208" s="853">
        <v>0</v>
      </c>
      <c r="AW208" s="854">
        <v>0</v>
      </c>
      <c r="AX208" s="853">
        <v>0</v>
      </c>
      <c r="AY208" s="854">
        <v>0</v>
      </c>
      <c r="AZ208" s="853">
        <v>0</v>
      </c>
      <c r="BA208" s="854">
        <v>0</v>
      </c>
      <c r="BB208" s="853">
        <v>0</v>
      </c>
      <c r="BC208" s="854">
        <v>0</v>
      </c>
      <c r="BD208" s="853">
        <v>0</v>
      </c>
      <c r="BE208" s="854">
        <v>0</v>
      </c>
      <c r="BF208" s="853">
        <v>0</v>
      </c>
      <c r="BG208" s="854">
        <v>0</v>
      </c>
      <c r="BH208" s="853">
        <v>0</v>
      </c>
      <c r="BI208" s="854">
        <v>0</v>
      </c>
      <c r="BJ208" s="853">
        <v>0</v>
      </c>
      <c r="BK208" s="854">
        <v>0</v>
      </c>
      <c r="BL208" s="853">
        <v>0</v>
      </c>
      <c r="BM208" s="854">
        <v>0</v>
      </c>
      <c r="BN208" s="853">
        <v>0</v>
      </c>
      <c r="BO208" s="854">
        <v>0</v>
      </c>
      <c r="BP208" s="853">
        <v>0</v>
      </c>
      <c r="BQ208" s="854">
        <v>0</v>
      </c>
      <c r="BR208" s="853">
        <v>0</v>
      </c>
      <c r="BS208" s="854">
        <v>0</v>
      </c>
      <c r="BT208" s="853">
        <v>0</v>
      </c>
      <c r="BU208" s="854">
        <v>0</v>
      </c>
      <c r="BV208" s="853">
        <v>0</v>
      </c>
      <c r="BW208" s="854">
        <v>0</v>
      </c>
      <c r="BX208" s="853">
        <v>0</v>
      </c>
      <c r="BY208" s="854">
        <v>0</v>
      </c>
      <c r="BZ208" s="853">
        <v>0</v>
      </c>
      <c r="CA208" s="854">
        <v>0</v>
      </c>
      <c r="CB208" s="853">
        <v>0</v>
      </c>
      <c r="CC208" s="1025">
        <v>0</v>
      </c>
      <c r="CD208" s="815"/>
      <c r="CE208" s="1009"/>
      <c r="CF208" s="815"/>
      <c r="CG208" s="1010"/>
      <c r="CH208" s="815"/>
      <c r="CI208" s="1024"/>
      <c r="CJ208" s="854"/>
      <c r="CK208" s="853">
        <v>0</v>
      </c>
      <c r="CL208" s="854">
        <v>0</v>
      </c>
      <c r="CM208" s="853">
        <v>0</v>
      </c>
      <c r="CN208" s="854">
        <v>0</v>
      </c>
      <c r="CO208" s="853">
        <v>0</v>
      </c>
      <c r="CP208" s="854">
        <v>0</v>
      </c>
      <c r="CQ208" s="853">
        <v>0</v>
      </c>
      <c r="CR208" s="854">
        <v>0</v>
      </c>
      <c r="CS208" s="853">
        <v>0</v>
      </c>
      <c r="CT208" s="854">
        <v>0</v>
      </c>
      <c r="CU208" s="853">
        <v>0</v>
      </c>
      <c r="CV208" s="854">
        <v>0</v>
      </c>
      <c r="CW208" s="853">
        <v>0</v>
      </c>
      <c r="CX208" s="854">
        <v>0</v>
      </c>
      <c r="CY208" s="853">
        <v>0</v>
      </c>
      <c r="CZ208" s="854">
        <v>0</v>
      </c>
      <c r="DA208" s="853">
        <v>0</v>
      </c>
      <c r="DB208" s="854">
        <v>0</v>
      </c>
      <c r="DC208" s="853">
        <v>0</v>
      </c>
      <c r="DD208" s="854">
        <v>0</v>
      </c>
      <c r="DE208" s="853">
        <v>0</v>
      </c>
      <c r="DF208" s="854">
        <v>0</v>
      </c>
      <c r="DG208" s="853">
        <v>0</v>
      </c>
      <c r="DH208" s="854">
        <v>0</v>
      </c>
      <c r="DI208" s="853">
        <v>0</v>
      </c>
      <c r="DJ208" s="854">
        <v>0</v>
      </c>
      <c r="DK208" s="853">
        <v>0</v>
      </c>
      <c r="DL208" s="854">
        <v>0</v>
      </c>
      <c r="DM208" s="853">
        <v>0</v>
      </c>
      <c r="DN208" s="854">
        <v>0</v>
      </c>
      <c r="DO208" s="853">
        <v>0</v>
      </c>
      <c r="DP208" s="854">
        <v>0</v>
      </c>
      <c r="DQ208" s="853">
        <v>0</v>
      </c>
      <c r="DR208" s="1025">
        <v>0</v>
      </c>
      <c r="DS208" s="815"/>
      <c r="DT208" s="1011"/>
      <c r="DU208" s="815"/>
      <c r="DV208" s="1024"/>
      <c r="DW208" s="854"/>
      <c r="DX208" s="853">
        <v>0</v>
      </c>
      <c r="DY208" s="854">
        <v>0</v>
      </c>
      <c r="DZ208" s="853">
        <v>0</v>
      </c>
      <c r="EA208" s="854">
        <v>0</v>
      </c>
      <c r="EB208" s="853">
        <v>0</v>
      </c>
      <c r="EC208" s="854">
        <v>0</v>
      </c>
      <c r="ED208" s="853">
        <v>0</v>
      </c>
      <c r="EE208" s="854">
        <v>0</v>
      </c>
      <c r="EF208" s="853">
        <v>0</v>
      </c>
      <c r="EG208" s="854">
        <v>0</v>
      </c>
      <c r="EH208" s="853">
        <v>0</v>
      </c>
      <c r="EI208" s="854">
        <v>0</v>
      </c>
      <c r="EJ208" s="853">
        <v>0</v>
      </c>
      <c r="EK208" s="854">
        <v>0</v>
      </c>
      <c r="EL208" s="853">
        <v>0</v>
      </c>
      <c r="EM208" s="854">
        <v>0</v>
      </c>
      <c r="EN208" s="853">
        <v>0</v>
      </c>
      <c r="EO208" s="854">
        <v>0</v>
      </c>
      <c r="EP208" s="853">
        <v>0</v>
      </c>
      <c r="EQ208" s="854">
        <v>0</v>
      </c>
      <c r="ER208" s="853">
        <v>0</v>
      </c>
      <c r="ES208" s="854">
        <v>0</v>
      </c>
      <c r="ET208" s="853">
        <v>0</v>
      </c>
      <c r="EU208" s="854">
        <v>0</v>
      </c>
      <c r="EV208" s="853">
        <v>0</v>
      </c>
      <c r="EW208" s="854">
        <v>0</v>
      </c>
      <c r="EX208" s="853">
        <v>0</v>
      </c>
      <c r="EY208" s="854">
        <v>0</v>
      </c>
      <c r="EZ208" s="853">
        <v>0</v>
      </c>
      <c r="FA208" s="854">
        <v>0</v>
      </c>
      <c r="FB208" s="853">
        <v>0</v>
      </c>
      <c r="FC208" s="854">
        <v>0</v>
      </c>
      <c r="FD208" s="853">
        <v>0</v>
      </c>
      <c r="FE208" s="1025">
        <v>0</v>
      </c>
      <c r="FF208" s="815"/>
      <c r="FG208" s="1012"/>
      <c r="FH208" s="815"/>
      <c r="FI208" s="1013"/>
      <c r="FK208" s="1026" t="b">
        <v>1</v>
      </c>
    </row>
    <row r="209" spans="1:167" outlineLevel="1">
      <c r="A209" s="813" t="str">
        <f t="shared" si="3"/>
        <v>196Commercial Energy Management and Load Control (CEMLC) LDC Innovation Fund Pilot Program</v>
      </c>
      <c r="C209" s="842">
        <v>196</v>
      </c>
      <c r="D209" s="1036" t="s">
        <v>1231</v>
      </c>
      <c r="E209" s="1036">
        <v>2015</v>
      </c>
      <c r="G209" s="1020">
        <v>0</v>
      </c>
      <c r="H209" s="865">
        <v>0</v>
      </c>
      <c r="I209" s="864">
        <v>0</v>
      </c>
      <c r="J209" s="865">
        <v>0</v>
      </c>
      <c r="K209" s="864">
        <v>0</v>
      </c>
      <c r="L209" s="865">
        <v>0</v>
      </c>
      <c r="M209" s="864">
        <v>0</v>
      </c>
      <c r="N209" s="865">
        <v>0</v>
      </c>
      <c r="O209" s="864">
        <v>0</v>
      </c>
      <c r="P209" s="865">
        <v>0</v>
      </c>
      <c r="Q209" s="864">
        <v>0</v>
      </c>
      <c r="R209" s="865">
        <v>0</v>
      </c>
      <c r="S209" s="864">
        <v>0</v>
      </c>
      <c r="T209" s="865">
        <v>0</v>
      </c>
      <c r="U209" s="864">
        <v>0</v>
      </c>
      <c r="V209" s="865">
        <v>0</v>
      </c>
      <c r="W209" s="864">
        <v>0</v>
      </c>
      <c r="X209" s="865">
        <v>0</v>
      </c>
      <c r="Y209" s="864">
        <v>0</v>
      </c>
      <c r="Z209" s="865">
        <v>0</v>
      </c>
      <c r="AA209" s="864">
        <v>0</v>
      </c>
      <c r="AB209" s="865">
        <v>0</v>
      </c>
      <c r="AC209" s="864">
        <v>0</v>
      </c>
      <c r="AD209" s="865">
        <v>0</v>
      </c>
      <c r="AE209" s="864">
        <v>0</v>
      </c>
      <c r="AF209" s="865">
        <v>0</v>
      </c>
      <c r="AG209" s="864">
        <v>0</v>
      </c>
      <c r="AH209" s="865">
        <v>0</v>
      </c>
      <c r="AI209" s="864">
        <v>0</v>
      </c>
      <c r="AJ209" s="865">
        <v>0</v>
      </c>
      <c r="AK209" s="864">
        <v>0</v>
      </c>
      <c r="AL209" s="865">
        <v>0</v>
      </c>
      <c r="AM209" s="864">
        <v>0</v>
      </c>
      <c r="AN209" s="865">
        <v>0</v>
      </c>
      <c r="AO209" s="864">
        <v>0</v>
      </c>
      <c r="AP209" s="1021">
        <v>0</v>
      </c>
      <c r="AQ209" s="815"/>
      <c r="AR209" s="998"/>
      <c r="AS209" s="815"/>
      <c r="AT209" s="1020">
        <v>0</v>
      </c>
      <c r="AU209" s="865">
        <v>0</v>
      </c>
      <c r="AV209" s="864">
        <v>0</v>
      </c>
      <c r="AW209" s="865">
        <v>0</v>
      </c>
      <c r="AX209" s="864">
        <v>0</v>
      </c>
      <c r="AY209" s="865">
        <v>0</v>
      </c>
      <c r="AZ209" s="864">
        <v>0</v>
      </c>
      <c r="BA209" s="865">
        <v>0</v>
      </c>
      <c r="BB209" s="864">
        <v>0</v>
      </c>
      <c r="BC209" s="865">
        <v>0</v>
      </c>
      <c r="BD209" s="864">
        <v>0</v>
      </c>
      <c r="BE209" s="865">
        <v>0</v>
      </c>
      <c r="BF209" s="864">
        <v>0</v>
      </c>
      <c r="BG209" s="865">
        <v>0</v>
      </c>
      <c r="BH209" s="864">
        <v>0</v>
      </c>
      <c r="BI209" s="865">
        <v>0</v>
      </c>
      <c r="BJ209" s="864">
        <v>0</v>
      </c>
      <c r="BK209" s="865">
        <v>0</v>
      </c>
      <c r="BL209" s="864">
        <v>0</v>
      </c>
      <c r="BM209" s="865">
        <v>0</v>
      </c>
      <c r="BN209" s="864">
        <v>0</v>
      </c>
      <c r="BO209" s="865">
        <v>0</v>
      </c>
      <c r="BP209" s="864">
        <v>0</v>
      </c>
      <c r="BQ209" s="865">
        <v>0</v>
      </c>
      <c r="BR209" s="864">
        <v>0</v>
      </c>
      <c r="BS209" s="865">
        <v>0</v>
      </c>
      <c r="BT209" s="864">
        <v>0</v>
      </c>
      <c r="BU209" s="865">
        <v>0</v>
      </c>
      <c r="BV209" s="864">
        <v>0</v>
      </c>
      <c r="BW209" s="865">
        <v>0</v>
      </c>
      <c r="BX209" s="864">
        <v>0</v>
      </c>
      <c r="BY209" s="865">
        <v>0</v>
      </c>
      <c r="BZ209" s="864">
        <v>0</v>
      </c>
      <c r="CA209" s="865">
        <v>0</v>
      </c>
      <c r="CB209" s="864">
        <v>0</v>
      </c>
      <c r="CC209" s="1021">
        <v>0</v>
      </c>
      <c r="CD209" s="815"/>
      <c r="CE209" s="1009"/>
      <c r="CF209" s="815"/>
      <c r="CG209" s="1010"/>
      <c r="CH209" s="815"/>
      <c r="CI209" s="1020"/>
      <c r="CJ209" s="865"/>
      <c r="CK209" s="864">
        <v>0</v>
      </c>
      <c r="CL209" s="865">
        <v>0</v>
      </c>
      <c r="CM209" s="864">
        <v>0</v>
      </c>
      <c r="CN209" s="865">
        <v>0</v>
      </c>
      <c r="CO209" s="864">
        <v>0</v>
      </c>
      <c r="CP209" s="865">
        <v>0</v>
      </c>
      <c r="CQ209" s="864">
        <v>0</v>
      </c>
      <c r="CR209" s="865">
        <v>0</v>
      </c>
      <c r="CS209" s="864">
        <v>0</v>
      </c>
      <c r="CT209" s="865">
        <v>0</v>
      </c>
      <c r="CU209" s="864">
        <v>0</v>
      </c>
      <c r="CV209" s="865">
        <v>0</v>
      </c>
      <c r="CW209" s="864">
        <v>0</v>
      </c>
      <c r="CX209" s="865">
        <v>0</v>
      </c>
      <c r="CY209" s="864">
        <v>0</v>
      </c>
      <c r="CZ209" s="865">
        <v>0</v>
      </c>
      <c r="DA209" s="864">
        <v>0</v>
      </c>
      <c r="DB209" s="865">
        <v>0</v>
      </c>
      <c r="DC209" s="864">
        <v>0</v>
      </c>
      <c r="DD209" s="865">
        <v>0</v>
      </c>
      <c r="DE209" s="864">
        <v>0</v>
      </c>
      <c r="DF209" s="865">
        <v>0</v>
      </c>
      <c r="DG209" s="864">
        <v>0</v>
      </c>
      <c r="DH209" s="865">
        <v>0</v>
      </c>
      <c r="DI209" s="864">
        <v>0</v>
      </c>
      <c r="DJ209" s="865">
        <v>0</v>
      </c>
      <c r="DK209" s="864">
        <v>0</v>
      </c>
      <c r="DL209" s="865">
        <v>0</v>
      </c>
      <c r="DM209" s="864">
        <v>0</v>
      </c>
      <c r="DN209" s="865">
        <v>0</v>
      </c>
      <c r="DO209" s="864">
        <v>0</v>
      </c>
      <c r="DP209" s="865">
        <v>0</v>
      </c>
      <c r="DQ209" s="864">
        <v>0</v>
      </c>
      <c r="DR209" s="1021">
        <v>0</v>
      </c>
      <c r="DS209" s="815"/>
      <c r="DT209" s="1011"/>
      <c r="DU209" s="815"/>
      <c r="DV209" s="1020"/>
      <c r="DW209" s="865"/>
      <c r="DX209" s="864">
        <v>0</v>
      </c>
      <c r="DY209" s="865">
        <v>0</v>
      </c>
      <c r="DZ209" s="864">
        <v>0</v>
      </c>
      <c r="EA209" s="865">
        <v>0</v>
      </c>
      <c r="EB209" s="864">
        <v>0</v>
      </c>
      <c r="EC209" s="865">
        <v>0</v>
      </c>
      <c r="ED209" s="864">
        <v>0</v>
      </c>
      <c r="EE209" s="865">
        <v>0</v>
      </c>
      <c r="EF209" s="864">
        <v>0</v>
      </c>
      <c r="EG209" s="865">
        <v>0</v>
      </c>
      <c r="EH209" s="864">
        <v>0</v>
      </c>
      <c r="EI209" s="865">
        <v>0</v>
      </c>
      <c r="EJ209" s="864">
        <v>0</v>
      </c>
      <c r="EK209" s="865">
        <v>0</v>
      </c>
      <c r="EL209" s="864">
        <v>0</v>
      </c>
      <c r="EM209" s="865">
        <v>0</v>
      </c>
      <c r="EN209" s="864">
        <v>0</v>
      </c>
      <c r="EO209" s="865">
        <v>0</v>
      </c>
      <c r="EP209" s="864">
        <v>0</v>
      </c>
      <c r="EQ209" s="865">
        <v>0</v>
      </c>
      <c r="ER209" s="864">
        <v>0</v>
      </c>
      <c r="ES209" s="865">
        <v>0</v>
      </c>
      <c r="ET209" s="864">
        <v>0</v>
      </c>
      <c r="EU209" s="865">
        <v>0</v>
      </c>
      <c r="EV209" s="864">
        <v>0</v>
      </c>
      <c r="EW209" s="865">
        <v>0</v>
      </c>
      <c r="EX209" s="864">
        <v>0</v>
      </c>
      <c r="EY209" s="865">
        <v>0</v>
      </c>
      <c r="EZ209" s="864">
        <v>0</v>
      </c>
      <c r="FA209" s="865">
        <v>0</v>
      </c>
      <c r="FB209" s="864">
        <v>0</v>
      </c>
      <c r="FC209" s="865">
        <v>0</v>
      </c>
      <c r="FD209" s="864">
        <v>0</v>
      </c>
      <c r="FE209" s="1021">
        <v>0</v>
      </c>
      <c r="FF209" s="815"/>
      <c r="FG209" s="1012"/>
      <c r="FH209" s="815"/>
      <c r="FI209" s="1013"/>
      <c r="FK209" s="1022" t="b">
        <v>1</v>
      </c>
    </row>
    <row r="210" spans="1:167" outlineLevel="1">
      <c r="A210" s="813" t="str">
        <f t="shared" si="3"/>
        <v>197Conservation Cultivator LDC Innovation Fund Pilot Program</v>
      </c>
      <c r="C210" s="849">
        <v>197</v>
      </c>
      <c r="D210" s="1035" t="s">
        <v>1232</v>
      </c>
      <c r="E210" s="1035">
        <v>2015</v>
      </c>
      <c r="G210" s="1024">
        <v>0</v>
      </c>
      <c r="H210" s="854">
        <v>0</v>
      </c>
      <c r="I210" s="853">
        <v>0</v>
      </c>
      <c r="J210" s="854">
        <v>0</v>
      </c>
      <c r="K210" s="853">
        <v>0</v>
      </c>
      <c r="L210" s="854">
        <v>0</v>
      </c>
      <c r="M210" s="853">
        <v>0</v>
      </c>
      <c r="N210" s="854">
        <v>0</v>
      </c>
      <c r="O210" s="853">
        <v>0</v>
      </c>
      <c r="P210" s="854">
        <v>0</v>
      </c>
      <c r="Q210" s="853">
        <v>0</v>
      </c>
      <c r="R210" s="854">
        <v>0</v>
      </c>
      <c r="S210" s="853">
        <v>0</v>
      </c>
      <c r="T210" s="854">
        <v>0</v>
      </c>
      <c r="U210" s="853">
        <v>0</v>
      </c>
      <c r="V210" s="854">
        <v>0</v>
      </c>
      <c r="W210" s="853">
        <v>0</v>
      </c>
      <c r="X210" s="854">
        <v>0</v>
      </c>
      <c r="Y210" s="853">
        <v>0</v>
      </c>
      <c r="Z210" s="854">
        <v>0</v>
      </c>
      <c r="AA210" s="853">
        <v>0</v>
      </c>
      <c r="AB210" s="854">
        <v>0</v>
      </c>
      <c r="AC210" s="853">
        <v>0</v>
      </c>
      <c r="AD210" s="854">
        <v>0</v>
      </c>
      <c r="AE210" s="853">
        <v>0</v>
      </c>
      <c r="AF210" s="854">
        <v>0</v>
      </c>
      <c r="AG210" s="853">
        <v>0</v>
      </c>
      <c r="AH210" s="854">
        <v>0</v>
      </c>
      <c r="AI210" s="853">
        <v>0</v>
      </c>
      <c r="AJ210" s="854">
        <v>0</v>
      </c>
      <c r="AK210" s="853">
        <v>0</v>
      </c>
      <c r="AL210" s="854">
        <v>0</v>
      </c>
      <c r="AM210" s="853">
        <v>0</v>
      </c>
      <c r="AN210" s="854">
        <v>0</v>
      </c>
      <c r="AO210" s="853">
        <v>0</v>
      </c>
      <c r="AP210" s="1025">
        <v>0</v>
      </c>
      <c r="AQ210" s="815"/>
      <c r="AR210" s="998"/>
      <c r="AS210" s="815"/>
      <c r="AT210" s="1024">
        <v>0</v>
      </c>
      <c r="AU210" s="854">
        <v>0</v>
      </c>
      <c r="AV210" s="853">
        <v>0</v>
      </c>
      <c r="AW210" s="854">
        <v>0</v>
      </c>
      <c r="AX210" s="853">
        <v>0</v>
      </c>
      <c r="AY210" s="854">
        <v>0</v>
      </c>
      <c r="AZ210" s="853">
        <v>0</v>
      </c>
      <c r="BA210" s="854">
        <v>0</v>
      </c>
      <c r="BB210" s="853">
        <v>0</v>
      </c>
      <c r="BC210" s="854">
        <v>0</v>
      </c>
      <c r="BD210" s="853">
        <v>0</v>
      </c>
      <c r="BE210" s="854">
        <v>0</v>
      </c>
      <c r="BF210" s="853">
        <v>0</v>
      </c>
      <c r="BG210" s="854">
        <v>0</v>
      </c>
      <c r="BH210" s="853">
        <v>0</v>
      </c>
      <c r="BI210" s="854">
        <v>0</v>
      </c>
      <c r="BJ210" s="853">
        <v>0</v>
      </c>
      <c r="BK210" s="854">
        <v>0</v>
      </c>
      <c r="BL210" s="853">
        <v>0</v>
      </c>
      <c r="BM210" s="854">
        <v>0</v>
      </c>
      <c r="BN210" s="853">
        <v>0</v>
      </c>
      <c r="BO210" s="854">
        <v>0</v>
      </c>
      <c r="BP210" s="853">
        <v>0</v>
      </c>
      <c r="BQ210" s="854">
        <v>0</v>
      </c>
      <c r="BR210" s="853">
        <v>0</v>
      </c>
      <c r="BS210" s="854">
        <v>0</v>
      </c>
      <c r="BT210" s="853">
        <v>0</v>
      </c>
      <c r="BU210" s="854">
        <v>0</v>
      </c>
      <c r="BV210" s="853">
        <v>0</v>
      </c>
      <c r="BW210" s="854">
        <v>0</v>
      </c>
      <c r="BX210" s="853">
        <v>0</v>
      </c>
      <c r="BY210" s="854">
        <v>0</v>
      </c>
      <c r="BZ210" s="853">
        <v>0</v>
      </c>
      <c r="CA210" s="854">
        <v>0</v>
      </c>
      <c r="CB210" s="853">
        <v>0</v>
      </c>
      <c r="CC210" s="1025">
        <v>0</v>
      </c>
      <c r="CD210" s="815"/>
      <c r="CE210" s="1009"/>
      <c r="CF210" s="815"/>
      <c r="CG210" s="1010"/>
      <c r="CH210" s="815"/>
      <c r="CI210" s="1024"/>
      <c r="CJ210" s="854"/>
      <c r="CK210" s="853">
        <v>0</v>
      </c>
      <c r="CL210" s="854">
        <v>0</v>
      </c>
      <c r="CM210" s="853">
        <v>0</v>
      </c>
      <c r="CN210" s="854">
        <v>0</v>
      </c>
      <c r="CO210" s="853">
        <v>0</v>
      </c>
      <c r="CP210" s="854">
        <v>0</v>
      </c>
      <c r="CQ210" s="853">
        <v>0</v>
      </c>
      <c r="CR210" s="854">
        <v>0</v>
      </c>
      <c r="CS210" s="853">
        <v>0</v>
      </c>
      <c r="CT210" s="854">
        <v>0</v>
      </c>
      <c r="CU210" s="853">
        <v>0</v>
      </c>
      <c r="CV210" s="854">
        <v>0</v>
      </c>
      <c r="CW210" s="853">
        <v>0</v>
      </c>
      <c r="CX210" s="854">
        <v>0</v>
      </c>
      <c r="CY210" s="853">
        <v>0</v>
      </c>
      <c r="CZ210" s="854">
        <v>0</v>
      </c>
      <c r="DA210" s="853">
        <v>0</v>
      </c>
      <c r="DB210" s="854">
        <v>0</v>
      </c>
      <c r="DC210" s="853">
        <v>0</v>
      </c>
      <c r="DD210" s="854">
        <v>0</v>
      </c>
      <c r="DE210" s="853">
        <v>0</v>
      </c>
      <c r="DF210" s="854">
        <v>0</v>
      </c>
      <c r="DG210" s="853">
        <v>0</v>
      </c>
      <c r="DH210" s="854">
        <v>0</v>
      </c>
      <c r="DI210" s="853">
        <v>0</v>
      </c>
      <c r="DJ210" s="854">
        <v>0</v>
      </c>
      <c r="DK210" s="853">
        <v>0</v>
      </c>
      <c r="DL210" s="854">
        <v>0</v>
      </c>
      <c r="DM210" s="853">
        <v>0</v>
      </c>
      <c r="DN210" s="854">
        <v>0</v>
      </c>
      <c r="DO210" s="853">
        <v>0</v>
      </c>
      <c r="DP210" s="854">
        <v>0</v>
      </c>
      <c r="DQ210" s="853">
        <v>0</v>
      </c>
      <c r="DR210" s="1025">
        <v>0</v>
      </c>
      <c r="DS210" s="815"/>
      <c r="DT210" s="1011"/>
      <c r="DU210" s="815"/>
      <c r="DV210" s="1024"/>
      <c r="DW210" s="854"/>
      <c r="DX210" s="853">
        <v>0</v>
      </c>
      <c r="DY210" s="854">
        <v>0</v>
      </c>
      <c r="DZ210" s="853">
        <v>0</v>
      </c>
      <c r="EA210" s="854">
        <v>0</v>
      </c>
      <c r="EB210" s="853">
        <v>0</v>
      </c>
      <c r="EC210" s="854">
        <v>0</v>
      </c>
      <c r="ED210" s="853">
        <v>0</v>
      </c>
      <c r="EE210" s="854">
        <v>0</v>
      </c>
      <c r="EF210" s="853">
        <v>0</v>
      </c>
      <c r="EG210" s="854">
        <v>0</v>
      </c>
      <c r="EH210" s="853">
        <v>0</v>
      </c>
      <c r="EI210" s="854">
        <v>0</v>
      </c>
      <c r="EJ210" s="853">
        <v>0</v>
      </c>
      <c r="EK210" s="854">
        <v>0</v>
      </c>
      <c r="EL210" s="853">
        <v>0</v>
      </c>
      <c r="EM210" s="854">
        <v>0</v>
      </c>
      <c r="EN210" s="853">
        <v>0</v>
      </c>
      <c r="EO210" s="854">
        <v>0</v>
      </c>
      <c r="EP210" s="853">
        <v>0</v>
      </c>
      <c r="EQ210" s="854">
        <v>0</v>
      </c>
      <c r="ER210" s="853">
        <v>0</v>
      </c>
      <c r="ES210" s="854">
        <v>0</v>
      </c>
      <c r="ET210" s="853">
        <v>0</v>
      </c>
      <c r="EU210" s="854">
        <v>0</v>
      </c>
      <c r="EV210" s="853">
        <v>0</v>
      </c>
      <c r="EW210" s="854">
        <v>0</v>
      </c>
      <c r="EX210" s="853">
        <v>0</v>
      </c>
      <c r="EY210" s="854">
        <v>0</v>
      </c>
      <c r="EZ210" s="853">
        <v>0</v>
      </c>
      <c r="FA210" s="854">
        <v>0</v>
      </c>
      <c r="FB210" s="853">
        <v>0</v>
      </c>
      <c r="FC210" s="854">
        <v>0</v>
      </c>
      <c r="FD210" s="853">
        <v>0</v>
      </c>
      <c r="FE210" s="1025">
        <v>0</v>
      </c>
      <c r="FF210" s="815"/>
      <c r="FG210" s="1012"/>
      <c r="FH210" s="815"/>
      <c r="FI210" s="1013"/>
      <c r="FK210" s="1026" t="b">
        <v>1</v>
      </c>
    </row>
    <row r="211" spans="1:167" outlineLevel="1">
      <c r="A211" s="813" t="str">
        <f t="shared" si="3"/>
        <v>198Data Centre LDC Innovation Fund Pilot Program</v>
      </c>
      <c r="C211" s="842">
        <v>198</v>
      </c>
      <c r="D211" s="1036" t="s">
        <v>1233</v>
      </c>
      <c r="E211" s="1036">
        <v>2015</v>
      </c>
      <c r="G211" s="1020">
        <v>0</v>
      </c>
      <c r="H211" s="865">
        <v>0</v>
      </c>
      <c r="I211" s="864">
        <v>0</v>
      </c>
      <c r="J211" s="865">
        <v>0</v>
      </c>
      <c r="K211" s="864">
        <v>0</v>
      </c>
      <c r="L211" s="865">
        <v>0</v>
      </c>
      <c r="M211" s="864">
        <v>0</v>
      </c>
      <c r="N211" s="865">
        <v>0</v>
      </c>
      <c r="O211" s="864">
        <v>0</v>
      </c>
      <c r="P211" s="865">
        <v>0</v>
      </c>
      <c r="Q211" s="864">
        <v>0</v>
      </c>
      <c r="R211" s="865">
        <v>0</v>
      </c>
      <c r="S211" s="864">
        <v>0</v>
      </c>
      <c r="T211" s="865">
        <v>0</v>
      </c>
      <c r="U211" s="864">
        <v>0</v>
      </c>
      <c r="V211" s="865">
        <v>0</v>
      </c>
      <c r="W211" s="864">
        <v>0</v>
      </c>
      <c r="X211" s="865">
        <v>0</v>
      </c>
      <c r="Y211" s="864">
        <v>0</v>
      </c>
      <c r="Z211" s="865">
        <v>0</v>
      </c>
      <c r="AA211" s="864">
        <v>0</v>
      </c>
      <c r="AB211" s="865">
        <v>0</v>
      </c>
      <c r="AC211" s="864">
        <v>0</v>
      </c>
      <c r="AD211" s="865">
        <v>0</v>
      </c>
      <c r="AE211" s="864">
        <v>0</v>
      </c>
      <c r="AF211" s="865">
        <v>0</v>
      </c>
      <c r="AG211" s="864">
        <v>0</v>
      </c>
      <c r="AH211" s="865">
        <v>0</v>
      </c>
      <c r="AI211" s="864">
        <v>0</v>
      </c>
      <c r="AJ211" s="865">
        <v>0</v>
      </c>
      <c r="AK211" s="864">
        <v>0</v>
      </c>
      <c r="AL211" s="865">
        <v>0</v>
      </c>
      <c r="AM211" s="864">
        <v>0</v>
      </c>
      <c r="AN211" s="865">
        <v>0</v>
      </c>
      <c r="AO211" s="864">
        <v>0</v>
      </c>
      <c r="AP211" s="1021">
        <v>0</v>
      </c>
      <c r="AQ211" s="815"/>
      <c r="AR211" s="998"/>
      <c r="AS211" s="815"/>
      <c r="AT211" s="1020">
        <v>0</v>
      </c>
      <c r="AU211" s="865">
        <v>0</v>
      </c>
      <c r="AV211" s="864">
        <v>0</v>
      </c>
      <c r="AW211" s="865">
        <v>0</v>
      </c>
      <c r="AX211" s="864">
        <v>0</v>
      </c>
      <c r="AY211" s="865">
        <v>0</v>
      </c>
      <c r="AZ211" s="864">
        <v>0</v>
      </c>
      <c r="BA211" s="865">
        <v>0</v>
      </c>
      <c r="BB211" s="864">
        <v>0</v>
      </c>
      <c r="BC211" s="865">
        <v>0</v>
      </c>
      <c r="BD211" s="864">
        <v>0</v>
      </c>
      <c r="BE211" s="865">
        <v>0</v>
      </c>
      <c r="BF211" s="864">
        <v>0</v>
      </c>
      <c r="BG211" s="865">
        <v>0</v>
      </c>
      <c r="BH211" s="864">
        <v>0</v>
      </c>
      <c r="BI211" s="865">
        <v>0</v>
      </c>
      <c r="BJ211" s="864">
        <v>0</v>
      </c>
      <c r="BK211" s="865">
        <v>0</v>
      </c>
      <c r="BL211" s="864">
        <v>0</v>
      </c>
      <c r="BM211" s="865">
        <v>0</v>
      </c>
      <c r="BN211" s="864">
        <v>0</v>
      </c>
      <c r="BO211" s="865">
        <v>0</v>
      </c>
      <c r="BP211" s="864">
        <v>0</v>
      </c>
      <c r="BQ211" s="865">
        <v>0</v>
      </c>
      <c r="BR211" s="864">
        <v>0</v>
      </c>
      <c r="BS211" s="865">
        <v>0</v>
      </c>
      <c r="BT211" s="864">
        <v>0</v>
      </c>
      <c r="BU211" s="865">
        <v>0</v>
      </c>
      <c r="BV211" s="864">
        <v>0</v>
      </c>
      <c r="BW211" s="865">
        <v>0</v>
      </c>
      <c r="BX211" s="864">
        <v>0</v>
      </c>
      <c r="BY211" s="865">
        <v>0</v>
      </c>
      <c r="BZ211" s="864">
        <v>0</v>
      </c>
      <c r="CA211" s="865">
        <v>0</v>
      </c>
      <c r="CB211" s="864">
        <v>0</v>
      </c>
      <c r="CC211" s="1021">
        <v>0</v>
      </c>
      <c r="CD211" s="815"/>
      <c r="CE211" s="1009"/>
      <c r="CF211" s="815"/>
      <c r="CG211" s="1010"/>
      <c r="CH211" s="815"/>
      <c r="CI211" s="1020"/>
      <c r="CJ211" s="865"/>
      <c r="CK211" s="864">
        <v>0</v>
      </c>
      <c r="CL211" s="865">
        <v>0</v>
      </c>
      <c r="CM211" s="864">
        <v>0</v>
      </c>
      <c r="CN211" s="865">
        <v>0</v>
      </c>
      <c r="CO211" s="864">
        <v>0</v>
      </c>
      <c r="CP211" s="865">
        <v>0</v>
      </c>
      <c r="CQ211" s="864">
        <v>0</v>
      </c>
      <c r="CR211" s="865">
        <v>0</v>
      </c>
      <c r="CS211" s="864">
        <v>0</v>
      </c>
      <c r="CT211" s="865">
        <v>0</v>
      </c>
      <c r="CU211" s="864">
        <v>0</v>
      </c>
      <c r="CV211" s="865">
        <v>0</v>
      </c>
      <c r="CW211" s="864">
        <v>0</v>
      </c>
      <c r="CX211" s="865">
        <v>0</v>
      </c>
      <c r="CY211" s="864">
        <v>0</v>
      </c>
      <c r="CZ211" s="865">
        <v>0</v>
      </c>
      <c r="DA211" s="864">
        <v>0</v>
      </c>
      <c r="DB211" s="865">
        <v>0</v>
      </c>
      <c r="DC211" s="864">
        <v>0</v>
      </c>
      <c r="DD211" s="865">
        <v>0</v>
      </c>
      <c r="DE211" s="864">
        <v>0</v>
      </c>
      <c r="DF211" s="865">
        <v>0</v>
      </c>
      <c r="DG211" s="864">
        <v>0</v>
      </c>
      <c r="DH211" s="865">
        <v>0</v>
      </c>
      <c r="DI211" s="864">
        <v>0</v>
      </c>
      <c r="DJ211" s="865">
        <v>0</v>
      </c>
      <c r="DK211" s="864">
        <v>0</v>
      </c>
      <c r="DL211" s="865">
        <v>0</v>
      </c>
      <c r="DM211" s="864">
        <v>0</v>
      </c>
      <c r="DN211" s="865">
        <v>0</v>
      </c>
      <c r="DO211" s="864">
        <v>0</v>
      </c>
      <c r="DP211" s="865">
        <v>0</v>
      </c>
      <c r="DQ211" s="864">
        <v>0</v>
      </c>
      <c r="DR211" s="1021">
        <v>0</v>
      </c>
      <c r="DS211" s="815"/>
      <c r="DT211" s="1011"/>
      <c r="DU211" s="815"/>
      <c r="DV211" s="1020"/>
      <c r="DW211" s="865"/>
      <c r="DX211" s="864">
        <v>0</v>
      </c>
      <c r="DY211" s="865">
        <v>0</v>
      </c>
      <c r="DZ211" s="864">
        <v>0</v>
      </c>
      <c r="EA211" s="865">
        <v>0</v>
      </c>
      <c r="EB211" s="864">
        <v>0</v>
      </c>
      <c r="EC211" s="865">
        <v>0</v>
      </c>
      <c r="ED211" s="864">
        <v>0</v>
      </c>
      <c r="EE211" s="865">
        <v>0</v>
      </c>
      <c r="EF211" s="864">
        <v>0</v>
      </c>
      <c r="EG211" s="865">
        <v>0</v>
      </c>
      <c r="EH211" s="864">
        <v>0</v>
      </c>
      <c r="EI211" s="865">
        <v>0</v>
      </c>
      <c r="EJ211" s="864">
        <v>0</v>
      </c>
      <c r="EK211" s="865">
        <v>0</v>
      </c>
      <c r="EL211" s="864">
        <v>0</v>
      </c>
      <c r="EM211" s="865">
        <v>0</v>
      </c>
      <c r="EN211" s="864">
        <v>0</v>
      </c>
      <c r="EO211" s="865">
        <v>0</v>
      </c>
      <c r="EP211" s="864">
        <v>0</v>
      </c>
      <c r="EQ211" s="865">
        <v>0</v>
      </c>
      <c r="ER211" s="864">
        <v>0</v>
      </c>
      <c r="ES211" s="865">
        <v>0</v>
      </c>
      <c r="ET211" s="864">
        <v>0</v>
      </c>
      <c r="EU211" s="865">
        <v>0</v>
      </c>
      <c r="EV211" s="864">
        <v>0</v>
      </c>
      <c r="EW211" s="865">
        <v>0</v>
      </c>
      <c r="EX211" s="864">
        <v>0</v>
      </c>
      <c r="EY211" s="865">
        <v>0</v>
      </c>
      <c r="EZ211" s="864">
        <v>0</v>
      </c>
      <c r="FA211" s="865">
        <v>0</v>
      </c>
      <c r="FB211" s="864">
        <v>0</v>
      </c>
      <c r="FC211" s="865">
        <v>0</v>
      </c>
      <c r="FD211" s="864">
        <v>0</v>
      </c>
      <c r="FE211" s="1021">
        <v>0</v>
      </c>
      <c r="FF211" s="815"/>
      <c r="FG211" s="1012"/>
      <c r="FH211" s="815"/>
      <c r="FI211" s="1013"/>
      <c r="FK211" s="1022" t="b">
        <v>1</v>
      </c>
    </row>
    <row r="212" spans="1:167" outlineLevel="1">
      <c r="A212" s="813" t="str">
        <f t="shared" si="3"/>
        <v>199Electronics Take Back LDC Innovation Fund Pilot Program</v>
      </c>
      <c r="C212" s="849">
        <v>199</v>
      </c>
      <c r="D212" s="1035" t="s">
        <v>1234</v>
      </c>
      <c r="E212" s="1035">
        <v>2015</v>
      </c>
      <c r="G212" s="1024">
        <v>0</v>
      </c>
      <c r="H212" s="854">
        <v>0</v>
      </c>
      <c r="I212" s="853">
        <v>0</v>
      </c>
      <c r="J212" s="854">
        <v>0</v>
      </c>
      <c r="K212" s="853">
        <v>0</v>
      </c>
      <c r="L212" s="854">
        <v>0</v>
      </c>
      <c r="M212" s="853">
        <v>0</v>
      </c>
      <c r="N212" s="854">
        <v>0</v>
      </c>
      <c r="O212" s="853">
        <v>0</v>
      </c>
      <c r="P212" s="854">
        <v>0</v>
      </c>
      <c r="Q212" s="853">
        <v>0</v>
      </c>
      <c r="R212" s="854">
        <v>0</v>
      </c>
      <c r="S212" s="853">
        <v>0</v>
      </c>
      <c r="T212" s="854">
        <v>0</v>
      </c>
      <c r="U212" s="853">
        <v>0</v>
      </c>
      <c r="V212" s="854">
        <v>0</v>
      </c>
      <c r="W212" s="853">
        <v>0</v>
      </c>
      <c r="X212" s="854">
        <v>0</v>
      </c>
      <c r="Y212" s="853">
        <v>0</v>
      </c>
      <c r="Z212" s="854">
        <v>0</v>
      </c>
      <c r="AA212" s="853">
        <v>0</v>
      </c>
      <c r="AB212" s="854">
        <v>0</v>
      </c>
      <c r="AC212" s="853">
        <v>0</v>
      </c>
      <c r="AD212" s="854">
        <v>0</v>
      </c>
      <c r="AE212" s="853">
        <v>0</v>
      </c>
      <c r="AF212" s="854">
        <v>0</v>
      </c>
      <c r="AG212" s="853">
        <v>0</v>
      </c>
      <c r="AH212" s="854">
        <v>0</v>
      </c>
      <c r="AI212" s="853">
        <v>0</v>
      </c>
      <c r="AJ212" s="854">
        <v>0</v>
      </c>
      <c r="AK212" s="853">
        <v>0</v>
      </c>
      <c r="AL212" s="854">
        <v>0</v>
      </c>
      <c r="AM212" s="853">
        <v>0</v>
      </c>
      <c r="AN212" s="854">
        <v>0</v>
      </c>
      <c r="AO212" s="853">
        <v>0</v>
      </c>
      <c r="AP212" s="1025">
        <v>0</v>
      </c>
      <c r="AQ212" s="815"/>
      <c r="AR212" s="998"/>
      <c r="AS212" s="815"/>
      <c r="AT212" s="1024">
        <v>0</v>
      </c>
      <c r="AU212" s="854">
        <v>0</v>
      </c>
      <c r="AV212" s="853">
        <v>0</v>
      </c>
      <c r="AW212" s="854">
        <v>0</v>
      </c>
      <c r="AX212" s="853">
        <v>0</v>
      </c>
      <c r="AY212" s="854">
        <v>0</v>
      </c>
      <c r="AZ212" s="853">
        <v>0</v>
      </c>
      <c r="BA212" s="854">
        <v>0</v>
      </c>
      <c r="BB212" s="853">
        <v>0</v>
      </c>
      <c r="BC212" s="854">
        <v>0</v>
      </c>
      <c r="BD212" s="853">
        <v>0</v>
      </c>
      <c r="BE212" s="854">
        <v>0</v>
      </c>
      <c r="BF212" s="853">
        <v>0</v>
      </c>
      <c r="BG212" s="854">
        <v>0</v>
      </c>
      <c r="BH212" s="853">
        <v>0</v>
      </c>
      <c r="BI212" s="854">
        <v>0</v>
      </c>
      <c r="BJ212" s="853">
        <v>0</v>
      </c>
      <c r="BK212" s="854">
        <v>0</v>
      </c>
      <c r="BL212" s="853">
        <v>0</v>
      </c>
      <c r="BM212" s="854">
        <v>0</v>
      </c>
      <c r="BN212" s="853">
        <v>0</v>
      </c>
      <c r="BO212" s="854">
        <v>0</v>
      </c>
      <c r="BP212" s="853">
        <v>0</v>
      </c>
      <c r="BQ212" s="854">
        <v>0</v>
      </c>
      <c r="BR212" s="853">
        <v>0</v>
      </c>
      <c r="BS212" s="854">
        <v>0</v>
      </c>
      <c r="BT212" s="853">
        <v>0</v>
      </c>
      <c r="BU212" s="854">
        <v>0</v>
      </c>
      <c r="BV212" s="853">
        <v>0</v>
      </c>
      <c r="BW212" s="854">
        <v>0</v>
      </c>
      <c r="BX212" s="853">
        <v>0</v>
      </c>
      <c r="BY212" s="854">
        <v>0</v>
      </c>
      <c r="BZ212" s="853">
        <v>0</v>
      </c>
      <c r="CA212" s="854">
        <v>0</v>
      </c>
      <c r="CB212" s="853">
        <v>0</v>
      </c>
      <c r="CC212" s="1025">
        <v>0</v>
      </c>
      <c r="CD212" s="815"/>
      <c r="CE212" s="1009"/>
      <c r="CF212" s="815"/>
      <c r="CG212" s="1010"/>
      <c r="CH212" s="815"/>
      <c r="CI212" s="1024"/>
      <c r="CJ212" s="854"/>
      <c r="CK212" s="853">
        <v>0</v>
      </c>
      <c r="CL212" s="854">
        <v>0</v>
      </c>
      <c r="CM212" s="853">
        <v>0</v>
      </c>
      <c r="CN212" s="854">
        <v>0</v>
      </c>
      <c r="CO212" s="853">
        <v>0</v>
      </c>
      <c r="CP212" s="854">
        <v>0</v>
      </c>
      <c r="CQ212" s="853">
        <v>0</v>
      </c>
      <c r="CR212" s="854">
        <v>0</v>
      </c>
      <c r="CS212" s="853">
        <v>0</v>
      </c>
      <c r="CT212" s="854">
        <v>0</v>
      </c>
      <c r="CU212" s="853">
        <v>0</v>
      </c>
      <c r="CV212" s="854">
        <v>0</v>
      </c>
      <c r="CW212" s="853">
        <v>0</v>
      </c>
      <c r="CX212" s="854">
        <v>0</v>
      </c>
      <c r="CY212" s="853">
        <v>0</v>
      </c>
      <c r="CZ212" s="854">
        <v>0</v>
      </c>
      <c r="DA212" s="853">
        <v>0</v>
      </c>
      <c r="DB212" s="854">
        <v>0</v>
      </c>
      <c r="DC212" s="853">
        <v>0</v>
      </c>
      <c r="DD212" s="854">
        <v>0</v>
      </c>
      <c r="DE212" s="853">
        <v>0</v>
      </c>
      <c r="DF212" s="854">
        <v>0</v>
      </c>
      <c r="DG212" s="853">
        <v>0</v>
      </c>
      <c r="DH212" s="854">
        <v>0</v>
      </c>
      <c r="DI212" s="853">
        <v>0</v>
      </c>
      <c r="DJ212" s="854">
        <v>0</v>
      </c>
      <c r="DK212" s="853">
        <v>0</v>
      </c>
      <c r="DL212" s="854">
        <v>0</v>
      </c>
      <c r="DM212" s="853">
        <v>0</v>
      </c>
      <c r="DN212" s="854">
        <v>0</v>
      </c>
      <c r="DO212" s="853">
        <v>0</v>
      </c>
      <c r="DP212" s="854">
        <v>0</v>
      </c>
      <c r="DQ212" s="853">
        <v>0</v>
      </c>
      <c r="DR212" s="1025">
        <v>0</v>
      </c>
      <c r="DS212" s="815"/>
      <c r="DT212" s="1011"/>
      <c r="DU212" s="815"/>
      <c r="DV212" s="1024"/>
      <c r="DW212" s="854"/>
      <c r="DX212" s="853">
        <v>0</v>
      </c>
      <c r="DY212" s="854">
        <v>0</v>
      </c>
      <c r="DZ212" s="853">
        <v>0</v>
      </c>
      <c r="EA212" s="854">
        <v>0</v>
      </c>
      <c r="EB212" s="853">
        <v>0</v>
      </c>
      <c r="EC212" s="854">
        <v>0</v>
      </c>
      <c r="ED212" s="853">
        <v>0</v>
      </c>
      <c r="EE212" s="854">
        <v>0</v>
      </c>
      <c r="EF212" s="853">
        <v>0</v>
      </c>
      <c r="EG212" s="854">
        <v>0</v>
      </c>
      <c r="EH212" s="853">
        <v>0</v>
      </c>
      <c r="EI212" s="854">
        <v>0</v>
      </c>
      <c r="EJ212" s="853">
        <v>0</v>
      </c>
      <c r="EK212" s="854">
        <v>0</v>
      </c>
      <c r="EL212" s="853">
        <v>0</v>
      </c>
      <c r="EM212" s="854">
        <v>0</v>
      </c>
      <c r="EN212" s="853">
        <v>0</v>
      </c>
      <c r="EO212" s="854">
        <v>0</v>
      </c>
      <c r="EP212" s="853">
        <v>0</v>
      </c>
      <c r="EQ212" s="854">
        <v>0</v>
      </c>
      <c r="ER212" s="853">
        <v>0</v>
      </c>
      <c r="ES212" s="854">
        <v>0</v>
      </c>
      <c r="ET212" s="853">
        <v>0</v>
      </c>
      <c r="EU212" s="854">
        <v>0</v>
      </c>
      <c r="EV212" s="853">
        <v>0</v>
      </c>
      <c r="EW212" s="854">
        <v>0</v>
      </c>
      <c r="EX212" s="853">
        <v>0</v>
      </c>
      <c r="EY212" s="854">
        <v>0</v>
      </c>
      <c r="EZ212" s="853">
        <v>0</v>
      </c>
      <c r="FA212" s="854">
        <v>0</v>
      </c>
      <c r="FB212" s="853">
        <v>0</v>
      </c>
      <c r="FC212" s="854">
        <v>0</v>
      </c>
      <c r="FD212" s="853">
        <v>0</v>
      </c>
      <c r="FE212" s="1025">
        <v>0</v>
      </c>
      <c r="FF212" s="815"/>
      <c r="FG212" s="1012"/>
      <c r="FH212" s="815"/>
      <c r="FI212" s="1013"/>
      <c r="FK212" s="1026" t="b">
        <v>1</v>
      </c>
    </row>
    <row r="213" spans="1:167" outlineLevel="1">
      <c r="A213" s="813" t="str">
        <f t="shared" si="3"/>
        <v>200Energy Reinvestment LDC Innovation Fund Pilot Program</v>
      </c>
      <c r="C213" s="842">
        <v>200</v>
      </c>
      <c r="D213" s="1036" t="s">
        <v>1235</v>
      </c>
      <c r="E213" s="1036">
        <v>2015</v>
      </c>
      <c r="G213" s="1020">
        <v>0</v>
      </c>
      <c r="H213" s="865">
        <v>0</v>
      </c>
      <c r="I213" s="864">
        <v>0</v>
      </c>
      <c r="J213" s="865">
        <v>0</v>
      </c>
      <c r="K213" s="864">
        <v>0</v>
      </c>
      <c r="L213" s="865">
        <v>0</v>
      </c>
      <c r="M213" s="864">
        <v>0</v>
      </c>
      <c r="N213" s="865">
        <v>0</v>
      </c>
      <c r="O213" s="864">
        <v>0</v>
      </c>
      <c r="P213" s="865">
        <v>0</v>
      </c>
      <c r="Q213" s="864">
        <v>0</v>
      </c>
      <c r="R213" s="865">
        <v>0</v>
      </c>
      <c r="S213" s="864">
        <v>0</v>
      </c>
      <c r="T213" s="865">
        <v>0</v>
      </c>
      <c r="U213" s="864">
        <v>0</v>
      </c>
      <c r="V213" s="865">
        <v>0</v>
      </c>
      <c r="W213" s="864">
        <v>0</v>
      </c>
      <c r="X213" s="865">
        <v>0</v>
      </c>
      <c r="Y213" s="864">
        <v>0</v>
      </c>
      <c r="Z213" s="865">
        <v>0</v>
      </c>
      <c r="AA213" s="864">
        <v>0</v>
      </c>
      <c r="AB213" s="865">
        <v>0</v>
      </c>
      <c r="AC213" s="864">
        <v>0</v>
      </c>
      <c r="AD213" s="865">
        <v>0</v>
      </c>
      <c r="AE213" s="864">
        <v>0</v>
      </c>
      <c r="AF213" s="865">
        <v>0</v>
      </c>
      <c r="AG213" s="864">
        <v>0</v>
      </c>
      <c r="AH213" s="865">
        <v>0</v>
      </c>
      <c r="AI213" s="864">
        <v>0</v>
      </c>
      <c r="AJ213" s="865">
        <v>0</v>
      </c>
      <c r="AK213" s="864">
        <v>0</v>
      </c>
      <c r="AL213" s="865">
        <v>0</v>
      </c>
      <c r="AM213" s="864">
        <v>0</v>
      </c>
      <c r="AN213" s="865">
        <v>0</v>
      </c>
      <c r="AO213" s="864">
        <v>0</v>
      </c>
      <c r="AP213" s="1021">
        <v>0</v>
      </c>
      <c r="AQ213" s="815"/>
      <c r="AR213" s="998"/>
      <c r="AS213" s="815"/>
      <c r="AT213" s="1020">
        <v>0</v>
      </c>
      <c r="AU213" s="865">
        <v>0</v>
      </c>
      <c r="AV213" s="864">
        <v>0</v>
      </c>
      <c r="AW213" s="865">
        <v>0</v>
      </c>
      <c r="AX213" s="864">
        <v>0</v>
      </c>
      <c r="AY213" s="865">
        <v>0</v>
      </c>
      <c r="AZ213" s="864">
        <v>0</v>
      </c>
      <c r="BA213" s="865">
        <v>0</v>
      </c>
      <c r="BB213" s="864">
        <v>0</v>
      </c>
      <c r="BC213" s="865">
        <v>0</v>
      </c>
      <c r="BD213" s="864">
        <v>0</v>
      </c>
      <c r="BE213" s="865">
        <v>0</v>
      </c>
      <c r="BF213" s="864">
        <v>0</v>
      </c>
      <c r="BG213" s="865">
        <v>0</v>
      </c>
      <c r="BH213" s="864">
        <v>0</v>
      </c>
      <c r="BI213" s="865">
        <v>0</v>
      </c>
      <c r="BJ213" s="864">
        <v>0</v>
      </c>
      <c r="BK213" s="865">
        <v>0</v>
      </c>
      <c r="BL213" s="864">
        <v>0</v>
      </c>
      <c r="BM213" s="865">
        <v>0</v>
      </c>
      <c r="BN213" s="864">
        <v>0</v>
      </c>
      <c r="BO213" s="865">
        <v>0</v>
      </c>
      <c r="BP213" s="864">
        <v>0</v>
      </c>
      <c r="BQ213" s="865">
        <v>0</v>
      </c>
      <c r="BR213" s="864">
        <v>0</v>
      </c>
      <c r="BS213" s="865">
        <v>0</v>
      </c>
      <c r="BT213" s="864">
        <v>0</v>
      </c>
      <c r="BU213" s="865">
        <v>0</v>
      </c>
      <c r="BV213" s="864">
        <v>0</v>
      </c>
      <c r="BW213" s="865">
        <v>0</v>
      </c>
      <c r="BX213" s="864">
        <v>0</v>
      </c>
      <c r="BY213" s="865">
        <v>0</v>
      </c>
      <c r="BZ213" s="864">
        <v>0</v>
      </c>
      <c r="CA213" s="865">
        <v>0</v>
      </c>
      <c r="CB213" s="864">
        <v>0</v>
      </c>
      <c r="CC213" s="1021">
        <v>0</v>
      </c>
      <c r="CD213" s="815"/>
      <c r="CE213" s="1009"/>
      <c r="CF213" s="815"/>
      <c r="CG213" s="1010"/>
      <c r="CH213" s="815"/>
      <c r="CI213" s="1020"/>
      <c r="CJ213" s="865"/>
      <c r="CK213" s="864">
        <v>0</v>
      </c>
      <c r="CL213" s="865">
        <v>0</v>
      </c>
      <c r="CM213" s="864">
        <v>0</v>
      </c>
      <c r="CN213" s="865">
        <v>0</v>
      </c>
      <c r="CO213" s="864">
        <v>0</v>
      </c>
      <c r="CP213" s="865">
        <v>0</v>
      </c>
      <c r="CQ213" s="864">
        <v>0</v>
      </c>
      <c r="CR213" s="865">
        <v>0</v>
      </c>
      <c r="CS213" s="864">
        <v>0</v>
      </c>
      <c r="CT213" s="865">
        <v>0</v>
      </c>
      <c r="CU213" s="864">
        <v>0</v>
      </c>
      <c r="CV213" s="865">
        <v>0</v>
      </c>
      <c r="CW213" s="864">
        <v>0</v>
      </c>
      <c r="CX213" s="865">
        <v>0</v>
      </c>
      <c r="CY213" s="864">
        <v>0</v>
      </c>
      <c r="CZ213" s="865">
        <v>0</v>
      </c>
      <c r="DA213" s="864">
        <v>0</v>
      </c>
      <c r="DB213" s="865">
        <v>0</v>
      </c>
      <c r="DC213" s="864">
        <v>0</v>
      </c>
      <c r="DD213" s="865">
        <v>0</v>
      </c>
      <c r="DE213" s="864">
        <v>0</v>
      </c>
      <c r="DF213" s="865">
        <v>0</v>
      </c>
      <c r="DG213" s="864">
        <v>0</v>
      </c>
      <c r="DH213" s="865">
        <v>0</v>
      </c>
      <c r="DI213" s="864">
        <v>0</v>
      </c>
      <c r="DJ213" s="865">
        <v>0</v>
      </c>
      <c r="DK213" s="864">
        <v>0</v>
      </c>
      <c r="DL213" s="865">
        <v>0</v>
      </c>
      <c r="DM213" s="864">
        <v>0</v>
      </c>
      <c r="DN213" s="865">
        <v>0</v>
      </c>
      <c r="DO213" s="864">
        <v>0</v>
      </c>
      <c r="DP213" s="865">
        <v>0</v>
      </c>
      <c r="DQ213" s="864">
        <v>0</v>
      </c>
      <c r="DR213" s="1021">
        <v>0</v>
      </c>
      <c r="DS213" s="815"/>
      <c r="DT213" s="1011"/>
      <c r="DU213" s="815"/>
      <c r="DV213" s="1020"/>
      <c r="DW213" s="865"/>
      <c r="DX213" s="864">
        <v>0</v>
      </c>
      <c r="DY213" s="865">
        <v>0</v>
      </c>
      <c r="DZ213" s="864">
        <v>0</v>
      </c>
      <c r="EA213" s="865">
        <v>0</v>
      </c>
      <c r="EB213" s="864">
        <v>0</v>
      </c>
      <c r="EC213" s="865">
        <v>0</v>
      </c>
      <c r="ED213" s="864">
        <v>0</v>
      </c>
      <c r="EE213" s="865">
        <v>0</v>
      </c>
      <c r="EF213" s="864">
        <v>0</v>
      </c>
      <c r="EG213" s="865">
        <v>0</v>
      </c>
      <c r="EH213" s="864">
        <v>0</v>
      </c>
      <c r="EI213" s="865">
        <v>0</v>
      </c>
      <c r="EJ213" s="864">
        <v>0</v>
      </c>
      <c r="EK213" s="865">
        <v>0</v>
      </c>
      <c r="EL213" s="864">
        <v>0</v>
      </c>
      <c r="EM213" s="865">
        <v>0</v>
      </c>
      <c r="EN213" s="864">
        <v>0</v>
      </c>
      <c r="EO213" s="865">
        <v>0</v>
      </c>
      <c r="EP213" s="864">
        <v>0</v>
      </c>
      <c r="EQ213" s="865">
        <v>0</v>
      </c>
      <c r="ER213" s="864">
        <v>0</v>
      </c>
      <c r="ES213" s="865">
        <v>0</v>
      </c>
      <c r="ET213" s="864">
        <v>0</v>
      </c>
      <c r="EU213" s="865">
        <v>0</v>
      </c>
      <c r="EV213" s="864">
        <v>0</v>
      </c>
      <c r="EW213" s="865">
        <v>0</v>
      </c>
      <c r="EX213" s="864">
        <v>0</v>
      </c>
      <c r="EY213" s="865">
        <v>0</v>
      </c>
      <c r="EZ213" s="864">
        <v>0</v>
      </c>
      <c r="FA213" s="865">
        <v>0</v>
      </c>
      <c r="FB213" s="864">
        <v>0</v>
      </c>
      <c r="FC213" s="865">
        <v>0</v>
      </c>
      <c r="FD213" s="864">
        <v>0</v>
      </c>
      <c r="FE213" s="1021">
        <v>0</v>
      </c>
      <c r="FF213" s="815"/>
      <c r="FG213" s="1012"/>
      <c r="FH213" s="815"/>
      <c r="FI213" s="1013"/>
      <c r="FK213" s="1022" t="b">
        <v>1</v>
      </c>
    </row>
    <row r="214" spans="1:167" outlineLevel="1">
      <c r="A214" s="813" t="str">
        <f t="shared" si="3"/>
        <v>201Home Energy Assessment &amp; Retrofit LDC Innovation Fund Pilot Program</v>
      </c>
      <c r="C214" s="849">
        <v>201</v>
      </c>
      <c r="D214" s="1035" t="s">
        <v>1236</v>
      </c>
      <c r="E214" s="1035">
        <v>2015</v>
      </c>
      <c r="G214" s="1024">
        <v>0</v>
      </c>
      <c r="H214" s="854">
        <v>0</v>
      </c>
      <c r="I214" s="853">
        <v>0</v>
      </c>
      <c r="J214" s="854">
        <v>0</v>
      </c>
      <c r="K214" s="853">
        <v>0</v>
      </c>
      <c r="L214" s="854">
        <v>0</v>
      </c>
      <c r="M214" s="853">
        <v>0</v>
      </c>
      <c r="N214" s="854">
        <v>0</v>
      </c>
      <c r="O214" s="853">
        <v>0</v>
      </c>
      <c r="P214" s="854">
        <v>0</v>
      </c>
      <c r="Q214" s="853">
        <v>0</v>
      </c>
      <c r="R214" s="854">
        <v>0</v>
      </c>
      <c r="S214" s="853">
        <v>0</v>
      </c>
      <c r="T214" s="854">
        <v>0</v>
      </c>
      <c r="U214" s="853">
        <v>0</v>
      </c>
      <c r="V214" s="854">
        <v>0</v>
      </c>
      <c r="W214" s="853">
        <v>0</v>
      </c>
      <c r="X214" s="854">
        <v>0</v>
      </c>
      <c r="Y214" s="853">
        <v>0</v>
      </c>
      <c r="Z214" s="854">
        <v>0</v>
      </c>
      <c r="AA214" s="853">
        <v>0</v>
      </c>
      <c r="AB214" s="854">
        <v>0</v>
      </c>
      <c r="AC214" s="853">
        <v>0</v>
      </c>
      <c r="AD214" s="854">
        <v>0</v>
      </c>
      <c r="AE214" s="853">
        <v>0</v>
      </c>
      <c r="AF214" s="854">
        <v>0</v>
      </c>
      <c r="AG214" s="853">
        <v>0</v>
      </c>
      <c r="AH214" s="854">
        <v>0</v>
      </c>
      <c r="AI214" s="853">
        <v>0</v>
      </c>
      <c r="AJ214" s="854">
        <v>0</v>
      </c>
      <c r="AK214" s="853">
        <v>0</v>
      </c>
      <c r="AL214" s="854">
        <v>0</v>
      </c>
      <c r="AM214" s="853">
        <v>0</v>
      </c>
      <c r="AN214" s="854">
        <v>0</v>
      </c>
      <c r="AO214" s="853">
        <v>0</v>
      </c>
      <c r="AP214" s="1025">
        <v>0</v>
      </c>
      <c r="AQ214" s="815"/>
      <c r="AR214" s="998"/>
      <c r="AS214" s="815"/>
      <c r="AT214" s="1024">
        <v>0</v>
      </c>
      <c r="AU214" s="854">
        <v>0</v>
      </c>
      <c r="AV214" s="853">
        <v>0</v>
      </c>
      <c r="AW214" s="854">
        <v>0</v>
      </c>
      <c r="AX214" s="853">
        <v>0</v>
      </c>
      <c r="AY214" s="854">
        <v>0</v>
      </c>
      <c r="AZ214" s="853">
        <v>0</v>
      </c>
      <c r="BA214" s="854">
        <v>0</v>
      </c>
      <c r="BB214" s="853">
        <v>0</v>
      </c>
      <c r="BC214" s="854">
        <v>0</v>
      </c>
      <c r="BD214" s="853">
        <v>0</v>
      </c>
      <c r="BE214" s="854">
        <v>0</v>
      </c>
      <c r="BF214" s="853">
        <v>0</v>
      </c>
      <c r="BG214" s="854">
        <v>0</v>
      </c>
      <c r="BH214" s="853">
        <v>0</v>
      </c>
      <c r="BI214" s="854">
        <v>0</v>
      </c>
      <c r="BJ214" s="853">
        <v>0</v>
      </c>
      <c r="BK214" s="854">
        <v>0</v>
      </c>
      <c r="BL214" s="853">
        <v>0</v>
      </c>
      <c r="BM214" s="854">
        <v>0</v>
      </c>
      <c r="BN214" s="853">
        <v>0</v>
      </c>
      <c r="BO214" s="854">
        <v>0</v>
      </c>
      <c r="BP214" s="853">
        <v>0</v>
      </c>
      <c r="BQ214" s="854">
        <v>0</v>
      </c>
      <c r="BR214" s="853">
        <v>0</v>
      </c>
      <c r="BS214" s="854">
        <v>0</v>
      </c>
      <c r="BT214" s="853">
        <v>0</v>
      </c>
      <c r="BU214" s="854">
        <v>0</v>
      </c>
      <c r="BV214" s="853">
        <v>0</v>
      </c>
      <c r="BW214" s="854">
        <v>0</v>
      </c>
      <c r="BX214" s="853">
        <v>0</v>
      </c>
      <c r="BY214" s="854">
        <v>0</v>
      </c>
      <c r="BZ214" s="853">
        <v>0</v>
      </c>
      <c r="CA214" s="854">
        <v>0</v>
      </c>
      <c r="CB214" s="853">
        <v>0</v>
      </c>
      <c r="CC214" s="1025">
        <v>0</v>
      </c>
      <c r="CD214" s="815"/>
      <c r="CE214" s="1009"/>
      <c r="CF214" s="815"/>
      <c r="CG214" s="1010"/>
      <c r="CH214" s="815"/>
      <c r="CI214" s="1024"/>
      <c r="CJ214" s="854"/>
      <c r="CK214" s="853">
        <v>0</v>
      </c>
      <c r="CL214" s="854">
        <v>0</v>
      </c>
      <c r="CM214" s="853">
        <v>0</v>
      </c>
      <c r="CN214" s="854">
        <v>0</v>
      </c>
      <c r="CO214" s="853">
        <v>0</v>
      </c>
      <c r="CP214" s="854">
        <v>0</v>
      </c>
      <c r="CQ214" s="853">
        <v>0</v>
      </c>
      <c r="CR214" s="854">
        <v>0</v>
      </c>
      <c r="CS214" s="853">
        <v>0</v>
      </c>
      <c r="CT214" s="854">
        <v>0</v>
      </c>
      <c r="CU214" s="853">
        <v>0</v>
      </c>
      <c r="CV214" s="854">
        <v>0</v>
      </c>
      <c r="CW214" s="853">
        <v>0</v>
      </c>
      <c r="CX214" s="854">
        <v>0</v>
      </c>
      <c r="CY214" s="853">
        <v>0</v>
      </c>
      <c r="CZ214" s="854">
        <v>0</v>
      </c>
      <c r="DA214" s="853">
        <v>0</v>
      </c>
      <c r="DB214" s="854">
        <v>0</v>
      </c>
      <c r="DC214" s="853">
        <v>0</v>
      </c>
      <c r="DD214" s="854">
        <v>0</v>
      </c>
      <c r="DE214" s="853">
        <v>0</v>
      </c>
      <c r="DF214" s="854">
        <v>0</v>
      </c>
      <c r="DG214" s="853">
        <v>0</v>
      </c>
      <c r="DH214" s="854">
        <v>0</v>
      </c>
      <c r="DI214" s="853">
        <v>0</v>
      </c>
      <c r="DJ214" s="854">
        <v>0</v>
      </c>
      <c r="DK214" s="853">
        <v>0</v>
      </c>
      <c r="DL214" s="854">
        <v>0</v>
      </c>
      <c r="DM214" s="853">
        <v>0</v>
      </c>
      <c r="DN214" s="854">
        <v>0</v>
      </c>
      <c r="DO214" s="853">
        <v>0</v>
      </c>
      <c r="DP214" s="854">
        <v>0</v>
      </c>
      <c r="DQ214" s="853">
        <v>0</v>
      </c>
      <c r="DR214" s="1025">
        <v>0</v>
      </c>
      <c r="DS214" s="815"/>
      <c r="DT214" s="1011"/>
      <c r="DU214" s="815"/>
      <c r="DV214" s="1024"/>
      <c r="DW214" s="854"/>
      <c r="DX214" s="853">
        <v>0</v>
      </c>
      <c r="DY214" s="854">
        <v>0</v>
      </c>
      <c r="DZ214" s="853">
        <v>0</v>
      </c>
      <c r="EA214" s="854">
        <v>0</v>
      </c>
      <c r="EB214" s="853">
        <v>0</v>
      </c>
      <c r="EC214" s="854">
        <v>0</v>
      </c>
      <c r="ED214" s="853">
        <v>0</v>
      </c>
      <c r="EE214" s="854">
        <v>0</v>
      </c>
      <c r="EF214" s="853">
        <v>0</v>
      </c>
      <c r="EG214" s="854">
        <v>0</v>
      </c>
      <c r="EH214" s="853">
        <v>0</v>
      </c>
      <c r="EI214" s="854">
        <v>0</v>
      </c>
      <c r="EJ214" s="853">
        <v>0</v>
      </c>
      <c r="EK214" s="854">
        <v>0</v>
      </c>
      <c r="EL214" s="853">
        <v>0</v>
      </c>
      <c r="EM214" s="854">
        <v>0</v>
      </c>
      <c r="EN214" s="853">
        <v>0</v>
      </c>
      <c r="EO214" s="854">
        <v>0</v>
      </c>
      <c r="EP214" s="853">
        <v>0</v>
      </c>
      <c r="EQ214" s="854">
        <v>0</v>
      </c>
      <c r="ER214" s="853">
        <v>0</v>
      </c>
      <c r="ES214" s="854">
        <v>0</v>
      </c>
      <c r="ET214" s="853">
        <v>0</v>
      </c>
      <c r="EU214" s="854">
        <v>0</v>
      </c>
      <c r="EV214" s="853">
        <v>0</v>
      </c>
      <c r="EW214" s="854">
        <v>0</v>
      </c>
      <c r="EX214" s="853">
        <v>0</v>
      </c>
      <c r="EY214" s="854">
        <v>0</v>
      </c>
      <c r="EZ214" s="853">
        <v>0</v>
      </c>
      <c r="FA214" s="854">
        <v>0</v>
      </c>
      <c r="FB214" s="853">
        <v>0</v>
      </c>
      <c r="FC214" s="854">
        <v>0</v>
      </c>
      <c r="FD214" s="853">
        <v>0</v>
      </c>
      <c r="FE214" s="1025">
        <v>0</v>
      </c>
      <c r="FF214" s="815"/>
      <c r="FG214" s="1012"/>
      <c r="FH214" s="815"/>
      <c r="FI214" s="1013"/>
      <c r="FK214" s="1026" t="b">
        <v>1</v>
      </c>
    </row>
    <row r="215" spans="1:167" outlineLevel="1">
      <c r="A215" s="813" t="str">
        <f t="shared" si="3"/>
        <v>202Hotel/Motel LDC Innovation Fund Pilot Program</v>
      </c>
      <c r="C215" s="842">
        <v>202</v>
      </c>
      <c r="D215" s="1036" t="s">
        <v>1237</v>
      </c>
      <c r="E215" s="1036">
        <v>2015</v>
      </c>
      <c r="G215" s="1020">
        <v>0</v>
      </c>
      <c r="H215" s="865">
        <v>0</v>
      </c>
      <c r="I215" s="864">
        <v>0</v>
      </c>
      <c r="J215" s="865">
        <v>0</v>
      </c>
      <c r="K215" s="864">
        <v>0</v>
      </c>
      <c r="L215" s="865">
        <v>0</v>
      </c>
      <c r="M215" s="864">
        <v>0</v>
      </c>
      <c r="N215" s="865">
        <v>0</v>
      </c>
      <c r="O215" s="864">
        <v>0</v>
      </c>
      <c r="P215" s="865">
        <v>0</v>
      </c>
      <c r="Q215" s="864">
        <v>0</v>
      </c>
      <c r="R215" s="865">
        <v>0</v>
      </c>
      <c r="S215" s="864">
        <v>0</v>
      </c>
      <c r="T215" s="865">
        <v>0</v>
      </c>
      <c r="U215" s="864">
        <v>0</v>
      </c>
      <c r="V215" s="865">
        <v>0</v>
      </c>
      <c r="W215" s="864">
        <v>0</v>
      </c>
      <c r="X215" s="865">
        <v>0</v>
      </c>
      <c r="Y215" s="864">
        <v>0</v>
      </c>
      <c r="Z215" s="865">
        <v>0</v>
      </c>
      <c r="AA215" s="864">
        <v>0</v>
      </c>
      <c r="AB215" s="865">
        <v>0</v>
      </c>
      <c r="AC215" s="864">
        <v>0</v>
      </c>
      <c r="AD215" s="865">
        <v>0</v>
      </c>
      <c r="AE215" s="864">
        <v>0</v>
      </c>
      <c r="AF215" s="865">
        <v>0</v>
      </c>
      <c r="AG215" s="864">
        <v>0</v>
      </c>
      <c r="AH215" s="865">
        <v>0</v>
      </c>
      <c r="AI215" s="864">
        <v>0</v>
      </c>
      <c r="AJ215" s="865">
        <v>0</v>
      </c>
      <c r="AK215" s="864">
        <v>0</v>
      </c>
      <c r="AL215" s="865">
        <v>0</v>
      </c>
      <c r="AM215" s="864">
        <v>0</v>
      </c>
      <c r="AN215" s="865">
        <v>0</v>
      </c>
      <c r="AO215" s="864">
        <v>0</v>
      </c>
      <c r="AP215" s="1021">
        <v>0</v>
      </c>
      <c r="AQ215" s="815"/>
      <c r="AR215" s="998"/>
      <c r="AS215" s="815"/>
      <c r="AT215" s="1020">
        <v>0</v>
      </c>
      <c r="AU215" s="865">
        <v>0</v>
      </c>
      <c r="AV215" s="864">
        <v>0</v>
      </c>
      <c r="AW215" s="865">
        <v>0</v>
      </c>
      <c r="AX215" s="864">
        <v>0</v>
      </c>
      <c r="AY215" s="865">
        <v>0</v>
      </c>
      <c r="AZ215" s="864">
        <v>0</v>
      </c>
      <c r="BA215" s="865">
        <v>0</v>
      </c>
      <c r="BB215" s="864">
        <v>0</v>
      </c>
      <c r="BC215" s="865">
        <v>0</v>
      </c>
      <c r="BD215" s="864">
        <v>0</v>
      </c>
      <c r="BE215" s="865">
        <v>0</v>
      </c>
      <c r="BF215" s="864">
        <v>0</v>
      </c>
      <c r="BG215" s="865">
        <v>0</v>
      </c>
      <c r="BH215" s="864">
        <v>0</v>
      </c>
      <c r="BI215" s="865">
        <v>0</v>
      </c>
      <c r="BJ215" s="864">
        <v>0</v>
      </c>
      <c r="BK215" s="865">
        <v>0</v>
      </c>
      <c r="BL215" s="864">
        <v>0</v>
      </c>
      <c r="BM215" s="865">
        <v>0</v>
      </c>
      <c r="BN215" s="864">
        <v>0</v>
      </c>
      <c r="BO215" s="865">
        <v>0</v>
      </c>
      <c r="BP215" s="864">
        <v>0</v>
      </c>
      <c r="BQ215" s="865">
        <v>0</v>
      </c>
      <c r="BR215" s="864">
        <v>0</v>
      </c>
      <c r="BS215" s="865">
        <v>0</v>
      </c>
      <c r="BT215" s="864">
        <v>0</v>
      </c>
      <c r="BU215" s="865">
        <v>0</v>
      </c>
      <c r="BV215" s="864">
        <v>0</v>
      </c>
      <c r="BW215" s="865">
        <v>0</v>
      </c>
      <c r="BX215" s="864">
        <v>0</v>
      </c>
      <c r="BY215" s="865">
        <v>0</v>
      </c>
      <c r="BZ215" s="864">
        <v>0</v>
      </c>
      <c r="CA215" s="865">
        <v>0</v>
      </c>
      <c r="CB215" s="864">
        <v>0</v>
      </c>
      <c r="CC215" s="1021">
        <v>0</v>
      </c>
      <c r="CD215" s="815"/>
      <c r="CE215" s="1009"/>
      <c r="CF215" s="815"/>
      <c r="CG215" s="1010"/>
      <c r="CH215" s="815"/>
      <c r="CI215" s="1020"/>
      <c r="CJ215" s="865"/>
      <c r="CK215" s="864">
        <v>0</v>
      </c>
      <c r="CL215" s="865">
        <v>0</v>
      </c>
      <c r="CM215" s="864">
        <v>0</v>
      </c>
      <c r="CN215" s="865">
        <v>0</v>
      </c>
      <c r="CO215" s="864">
        <v>0</v>
      </c>
      <c r="CP215" s="865">
        <v>0</v>
      </c>
      <c r="CQ215" s="864">
        <v>0</v>
      </c>
      <c r="CR215" s="865">
        <v>0</v>
      </c>
      <c r="CS215" s="864">
        <v>0</v>
      </c>
      <c r="CT215" s="865">
        <v>0</v>
      </c>
      <c r="CU215" s="864">
        <v>0</v>
      </c>
      <c r="CV215" s="865">
        <v>0</v>
      </c>
      <c r="CW215" s="864">
        <v>0</v>
      </c>
      <c r="CX215" s="865">
        <v>0</v>
      </c>
      <c r="CY215" s="864">
        <v>0</v>
      </c>
      <c r="CZ215" s="865">
        <v>0</v>
      </c>
      <c r="DA215" s="864">
        <v>0</v>
      </c>
      <c r="DB215" s="865">
        <v>0</v>
      </c>
      <c r="DC215" s="864">
        <v>0</v>
      </c>
      <c r="DD215" s="865">
        <v>0</v>
      </c>
      <c r="DE215" s="864">
        <v>0</v>
      </c>
      <c r="DF215" s="865">
        <v>0</v>
      </c>
      <c r="DG215" s="864">
        <v>0</v>
      </c>
      <c r="DH215" s="865">
        <v>0</v>
      </c>
      <c r="DI215" s="864">
        <v>0</v>
      </c>
      <c r="DJ215" s="865">
        <v>0</v>
      </c>
      <c r="DK215" s="864">
        <v>0</v>
      </c>
      <c r="DL215" s="865">
        <v>0</v>
      </c>
      <c r="DM215" s="864">
        <v>0</v>
      </c>
      <c r="DN215" s="865">
        <v>0</v>
      </c>
      <c r="DO215" s="864">
        <v>0</v>
      </c>
      <c r="DP215" s="865">
        <v>0</v>
      </c>
      <c r="DQ215" s="864">
        <v>0</v>
      </c>
      <c r="DR215" s="1021">
        <v>0</v>
      </c>
      <c r="DS215" s="815"/>
      <c r="DT215" s="1011"/>
      <c r="DU215" s="815"/>
      <c r="DV215" s="1020"/>
      <c r="DW215" s="865"/>
      <c r="DX215" s="864">
        <v>0</v>
      </c>
      <c r="DY215" s="865">
        <v>0</v>
      </c>
      <c r="DZ215" s="864">
        <v>0</v>
      </c>
      <c r="EA215" s="865">
        <v>0</v>
      </c>
      <c r="EB215" s="864">
        <v>0</v>
      </c>
      <c r="EC215" s="865">
        <v>0</v>
      </c>
      <c r="ED215" s="864">
        <v>0</v>
      </c>
      <c r="EE215" s="865">
        <v>0</v>
      </c>
      <c r="EF215" s="864">
        <v>0</v>
      </c>
      <c r="EG215" s="865">
        <v>0</v>
      </c>
      <c r="EH215" s="864">
        <v>0</v>
      </c>
      <c r="EI215" s="865">
        <v>0</v>
      </c>
      <c r="EJ215" s="864">
        <v>0</v>
      </c>
      <c r="EK215" s="865">
        <v>0</v>
      </c>
      <c r="EL215" s="864">
        <v>0</v>
      </c>
      <c r="EM215" s="865">
        <v>0</v>
      </c>
      <c r="EN215" s="864">
        <v>0</v>
      </c>
      <c r="EO215" s="865">
        <v>0</v>
      </c>
      <c r="EP215" s="864">
        <v>0</v>
      </c>
      <c r="EQ215" s="865">
        <v>0</v>
      </c>
      <c r="ER215" s="864">
        <v>0</v>
      </c>
      <c r="ES215" s="865">
        <v>0</v>
      </c>
      <c r="ET215" s="864">
        <v>0</v>
      </c>
      <c r="EU215" s="865">
        <v>0</v>
      </c>
      <c r="EV215" s="864">
        <v>0</v>
      </c>
      <c r="EW215" s="865">
        <v>0</v>
      </c>
      <c r="EX215" s="864">
        <v>0</v>
      </c>
      <c r="EY215" s="865">
        <v>0</v>
      </c>
      <c r="EZ215" s="864">
        <v>0</v>
      </c>
      <c r="FA215" s="865">
        <v>0</v>
      </c>
      <c r="FB215" s="864">
        <v>0</v>
      </c>
      <c r="FC215" s="865">
        <v>0</v>
      </c>
      <c r="FD215" s="864">
        <v>0</v>
      </c>
      <c r="FE215" s="1021">
        <v>0</v>
      </c>
      <c r="FF215" s="815"/>
      <c r="FG215" s="1012"/>
      <c r="FH215" s="815"/>
      <c r="FI215" s="1013"/>
      <c r="FK215" s="1022" t="b">
        <v>1</v>
      </c>
    </row>
    <row r="216" spans="1:167" outlineLevel="1">
      <c r="A216" s="813" t="str">
        <f t="shared" si="3"/>
        <v>203Intelligent Air Technology LDC Innovation Fund Pilot Program</v>
      </c>
      <c r="C216" s="849">
        <v>203</v>
      </c>
      <c r="D216" s="1035" t="s">
        <v>1238</v>
      </c>
      <c r="E216" s="1035">
        <v>2015</v>
      </c>
      <c r="G216" s="1024">
        <v>0</v>
      </c>
      <c r="H216" s="854">
        <v>0</v>
      </c>
      <c r="I216" s="853">
        <v>0</v>
      </c>
      <c r="J216" s="854">
        <v>0</v>
      </c>
      <c r="K216" s="853">
        <v>0</v>
      </c>
      <c r="L216" s="854">
        <v>0</v>
      </c>
      <c r="M216" s="853">
        <v>0</v>
      </c>
      <c r="N216" s="854">
        <v>0</v>
      </c>
      <c r="O216" s="853">
        <v>0</v>
      </c>
      <c r="P216" s="854">
        <v>0</v>
      </c>
      <c r="Q216" s="853">
        <v>0</v>
      </c>
      <c r="R216" s="854">
        <v>0</v>
      </c>
      <c r="S216" s="853">
        <v>0</v>
      </c>
      <c r="T216" s="854">
        <v>0</v>
      </c>
      <c r="U216" s="853">
        <v>0</v>
      </c>
      <c r="V216" s="854">
        <v>0</v>
      </c>
      <c r="W216" s="853">
        <v>0</v>
      </c>
      <c r="X216" s="854">
        <v>0</v>
      </c>
      <c r="Y216" s="853">
        <v>0</v>
      </c>
      <c r="Z216" s="854">
        <v>0</v>
      </c>
      <c r="AA216" s="853">
        <v>0</v>
      </c>
      <c r="AB216" s="854">
        <v>0</v>
      </c>
      <c r="AC216" s="853">
        <v>0</v>
      </c>
      <c r="AD216" s="854">
        <v>0</v>
      </c>
      <c r="AE216" s="853">
        <v>0</v>
      </c>
      <c r="AF216" s="854">
        <v>0</v>
      </c>
      <c r="AG216" s="853">
        <v>0</v>
      </c>
      <c r="AH216" s="854">
        <v>0</v>
      </c>
      <c r="AI216" s="853">
        <v>0</v>
      </c>
      <c r="AJ216" s="854">
        <v>0</v>
      </c>
      <c r="AK216" s="853">
        <v>0</v>
      </c>
      <c r="AL216" s="854">
        <v>0</v>
      </c>
      <c r="AM216" s="853">
        <v>0</v>
      </c>
      <c r="AN216" s="854">
        <v>0</v>
      </c>
      <c r="AO216" s="853">
        <v>0</v>
      </c>
      <c r="AP216" s="1025">
        <v>0</v>
      </c>
      <c r="AQ216" s="815"/>
      <c r="AR216" s="998"/>
      <c r="AS216" s="815"/>
      <c r="AT216" s="1024">
        <v>0</v>
      </c>
      <c r="AU216" s="854">
        <v>0</v>
      </c>
      <c r="AV216" s="853">
        <v>0</v>
      </c>
      <c r="AW216" s="854">
        <v>0</v>
      </c>
      <c r="AX216" s="853">
        <v>0</v>
      </c>
      <c r="AY216" s="854">
        <v>0</v>
      </c>
      <c r="AZ216" s="853">
        <v>0</v>
      </c>
      <c r="BA216" s="854">
        <v>0</v>
      </c>
      <c r="BB216" s="853">
        <v>0</v>
      </c>
      <c r="BC216" s="854">
        <v>0</v>
      </c>
      <c r="BD216" s="853">
        <v>0</v>
      </c>
      <c r="BE216" s="854">
        <v>0</v>
      </c>
      <c r="BF216" s="853">
        <v>0</v>
      </c>
      <c r="BG216" s="854">
        <v>0</v>
      </c>
      <c r="BH216" s="853">
        <v>0</v>
      </c>
      <c r="BI216" s="854">
        <v>0</v>
      </c>
      <c r="BJ216" s="853">
        <v>0</v>
      </c>
      <c r="BK216" s="854">
        <v>0</v>
      </c>
      <c r="BL216" s="853">
        <v>0</v>
      </c>
      <c r="BM216" s="854">
        <v>0</v>
      </c>
      <c r="BN216" s="853">
        <v>0</v>
      </c>
      <c r="BO216" s="854">
        <v>0</v>
      </c>
      <c r="BP216" s="853">
        <v>0</v>
      </c>
      <c r="BQ216" s="854">
        <v>0</v>
      </c>
      <c r="BR216" s="853">
        <v>0</v>
      </c>
      <c r="BS216" s="854">
        <v>0</v>
      </c>
      <c r="BT216" s="853">
        <v>0</v>
      </c>
      <c r="BU216" s="854">
        <v>0</v>
      </c>
      <c r="BV216" s="853">
        <v>0</v>
      </c>
      <c r="BW216" s="854">
        <v>0</v>
      </c>
      <c r="BX216" s="853">
        <v>0</v>
      </c>
      <c r="BY216" s="854">
        <v>0</v>
      </c>
      <c r="BZ216" s="853">
        <v>0</v>
      </c>
      <c r="CA216" s="854">
        <v>0</v>
      </c>
      <c r="CB216" s="853">
        <v>0</v>
      </c>
      <c r="CC216" s="1025">
        <v>0</v>
      </c>
      <c r="CD216" s="815"/>
      <c r="CE216" s="1009"/>
      <c r="CF216" s="815"/>
      <c r="CG216" s="1010"/>
      <c r="CH216" s="815"/>
      <c r="CI216" s="1024"/>
      <c r="CJ216" s="854"/>
      <c r="CK216" s="853">
        <v>0</v>
      </c>
      <c r="CL216" s="854">
        <v>0</v>
      </c>
      <c r="CM216" s="853">
        <v>0</v>
      </c>
      <c r="CN216" s="854">
        <v>0</v>
      </c>
      <c r="CO216" s="853">
        <v>0</v>
      </c>
      <c r="CP216" s="854">
        <v>0</v>
      </c>
      <c r="CQ216" s="853">
        <v>0</v>
      </c>
      <c r="CR216" s="854">
        <v>0</v>
      </c>
      <c r="CS216" s="853">
        <v>0</v>
      </c>
      <c r="CT216" s="854">
        <v>0</v>
      </c>
      <c r="CU216" s="853">
        <v>0</v>
      </c>
      <c r="CV216" s="854">
        <v>0</v>
      </c>
      <c r="CW216" s="853">
        <v>0</v>
      </c>
      <c r="CX216" s="854">
        <v>0</v>
      </c>
      <c r="CY216" s="853">
        <v>0</v>
      </c>
      <c r="CZ216" s="854">
        <v>0</v>
      </c>
      <c r="DA216" s="853">
        <v>0</v>
      </c>
      <c r="DB216" s="854">
        <v>0</v>
      </c>
      <c r="DC216" s="853">
        <v>0</v>
      </c>
      <c r="DD216" s="854">
        <v>0</v>
      </c>
      <c r="DE216" s="853">
        <v>0</v>
      </c>
      <c r="DF216" s="854">
        <v>0</v>
      </c>
      <c r="DG216" s="853">
        <v>0</v>
      </c>
      <c r="DH216" s="854">
        <v>0</v>
      </c>
      <c r="DI216" s="853">
        <v>0</v>
      </c>
      <c r="DJ216" s="854">
        <v>0</v>
      </c>
      <c r="DK216" s="853">
        <v>0</v>
      </c>
      <c r="DL216" s="854">
        <v>0</v>
      </c>
      <c r="DM216" s="853">
        <v>0</v>
      </c>
      <c r="DN216" s="854">
        <v>0</v>
      </c>
      <c r="DO216" s="853">
        <v>0</v>
      </c>
      <c r="DP216" s="854">
        <v>0</v>
      </c>
      <c r="DQ216" s="853">
        <v>0</v>
      </c>
      <c r="DR216" s="1025">
        <v>0</v>
      </c>
      <c r="DS216" s="815"/>
      <c r="DT216" s="1011"/>
      <c r="DU216" s="815"/>
      <c r="DV216" s="1024"/>
      <c r="DW216" s="854"/>
      <c r="DX216" s="853">
        <v>0</v>
      </c>
      <c r="DY216" s="854">
        <v>0</v>
      </c>
      <c r="DZ216" s="853">
        <v>0</v>
      </c>
      <c r="EA216" s="854">
        <v>0</v>
      </c>
      <c r="EB216" s="853">
        <v>0</v>
      </c>
      <c r="EC216" s="854">
        <v>0</v>
      </c>
      <c r="ED216" s="853">
        <v>0</v>
      </c>
      <c r="EE216" s="854">
        <v>0</v>
      </c>
      <c r="EF216" s="853">
        <v>0</v>
      </c>
      <c r="EG216" s="854">
        <v>0</v>
      </c>
      <c r="EH216" s="853">
        <v>0</v>
      </c>
      <c r="EI216" s="854">
        <v>0</v>
      </c>
      <c r="EJ216" s="853">
        <v>0</v>
      </c>
      <c r="EK216" s="854">
        <v>0</v>
      </c>
      <c r="EL216" s="853">
        <v>0</v>
      </c>
      <c r="EM216" s="854">
        <v>0</v>
      </c>
      <c r="EN216" s="853">
        <v>0</v>
      </c>
      <c r="EO216" s="854">
        <v>0</v>
      </c>
      <c r="EP216" s="853">
        <v>0</v>
      </c>
      <c r="EQ216" s="854">
        <v>0</v>
      </c>
      <c r="ER216" s="853">
        <v>0</v>
      </c>
      <c r="ES216" s="854">
        <v>0</v>
      </c>
      <c r="ET216" s="853">
        <v>0</v>
      </c>
      <c r="EU216" s="854">
        <v>0</v>
      </c>
      <c r="EV216" s="853">
        <v>0</v>
      </c>
      <c r="EW216" s="854">
        <v>0</v>
      </c>
      <c r="EX216" s="853">
        <v>0</v>
      </c>
      <c r="EY216" s="854">
        <v>0</v>
      </c>
      <c r="EZ216" s="853">
        <v>0</v>
      </c>
      <c r="FA216" s="854">
        <v>0</v>
      </c>
      <c r="FB216" s="853">
        <v>0</v>
      </c>
      <c r="FC216" s="854">
        <v>0</v>
      </c>
      <c r="FD216" s="853">
        <v>0</v>
      </c>
      <c r="FE216" s="1025">
        <v>0</v>
      </c>
      <c r="FF216" s="815"/>
      <c r="FG216" s="1012"/>
      <c r="FH216" s="815"/>
      <c r="FI216" s="1013"/>
      <c r="FK216" s="1026" t="b">
        <v>1</v>
      </c>
    </row>
    <row r="217" spans="1:167" outlineLevel="1">
      <c r="A217" s="813" t="str">
        <f t="shared" si="3"/>
        <v>204OPsaver LDC Innovation Fund Pilot Program</v>
      </c>
      <c r="C217" s="842">
        <v>204</v>
      </c>
      <c r="D217" s="1036" t="s">
        <v>1239</v>
      </c>
      <c r="E217" s="1036">
        <v>2015</v>
      </c>
      <c r="G217" s="1020">
        <v>0</v>
      </c>
      <c r="H217" s="865">
        <v>0</v>
      </c>
      <c r="I217" s="864">
        <v>0</v>
      </c>
      <c r="J217" s="865">
        <v>0</v>
      </c>
      <c r="K217" s="864">
        <v>0</v>
      </c>
      <c r="L217" s="865">
        <v>0</v>
      </c>
      <c r="M217" s="864">
        <v>0</v>
      </c>
      <c r="N217" s="865">
        <v>0</v>
      </c>
      <c r="O217" s="864">
        <v>0</v>
      </c>
      <c r="P217" s="865">
        <v>0</v>
      </c>
      <c r="Q217" s="864">
        <v>0</v>
      </c>
      <c r="R217" s="865">
        <v>0</v>
      </c>
      <c r="S217" s="864">
        <v>0</v>
      </c>
      <c r="T217" s="865">
        <v>0</v>
      </c>
      <c r="U217" s="864">
        <v>0</v>
      </c>
      <c r="V217" s="865">
        <v>0</v>
      </c>
      <c r="W217" s="864">
        <v>0</v>
      </c>
      <c r="X217" s="865">
        <v>0</v>
      </c>
      <c r="Y217" s="864">
        <v>0</v>
      </c>
      <c r="Z217" s="865">
        <v>0</v>
      </c>
      <c r="AA217" s="864">
        <v>0</v>
      </c>
      <c r="AB217" s="865">
        <v>0</v>
      </c>
      <c r="AC217" s="864">
        <v>0</v>
      </c>
      <c r="AD217" s="865">
        <v>0</v>
      </c>
      <c r="AE217" s="864">
        <v>0</v>
      </c>
      <c r="AF217" s="865">
        <v>0</v>
      </c>
      <c r="AG217" s="864">
        <v>0</v>
      </c>
      <c r="AH217" s="865">
        <v>0</v>
      </c>
      <c r="AI217" s="864">
        <v>0</v>
      </c>
      <c r="AJ217" s="865">
        <v>0</v>
      </c>
      <c r="AK217" s="864">
        <v>0</v>
      </c>
      <c r="AL217" s="865">
        <v>0</v>
      </c>
      <c r="AM217" s="864">
        <v>0</v>
      </c>
      <c r="AN217" s="865">
        <v>0</v>
      </c>
      <c r="AO217" s="864">
        <v>0</v>
      </c>
      <c r="AP217" s="1021">
        <v>0</v>
      </c>
      <c r="AQ217" s="815"/>
      <c r="AR217" s="998"/>
      <c r="AS217" s="815"/>
      <c r="AT217" s="1020">
        <v>0</v>
      </c>
      <c r="AU217" s="865">
        <v>0</v>
      </c>
      <c r="AV217" s="864">
        <v>0</v>
      </c>
      <c r="AW217" s="865">
        <v>0</v>
      </c>
      <c r="AX217" s="864">
        <v>0</v>
      </c>
      <c r="AY217" s="865">
        <v>0</v>
      </c>
      <c r="AZ217" s="864">
        <v>0</v>
      </c>
      <c r="BA217" s="865">
        <v>0</v>
      </c>
      <c r="BB217" s="864">
        <v>0</v>
      </c>
      <c r="BC217" s="865">
        <v>0</v>
      </c>
      <c r="BD217" s="864">
        <v>0</v>
      </c>
      <c r="BE217" s="865">
        <v>0</v>
      </c>
      <c r="BF217" s="864">
        <v>0</v>
      </c>
      <c r="BG217" s="865">
        <v>0</v>
      </c>
      <c r="BH217" s="864">
        <v>0</v>
      </c>
      <c r="BI217" s="865">
        <v>0</v>
      </c>
      <c r="BJ217" s="864">
        <v>0</v>
      </c>
      <c r="BK217" s="865">
        <v>0</v>
      </c>
      <c r="BL217" s="864">
        <v>0</v>
      </c>
      <c r="BM217" s="865">
        <v>0</v>
      </c>
      <c r="BN217" s="864">
        <v>0</v>
      </c>
      <c r="BO217" s="865">
        <v>0</v>
      </c>
      <c r="BP217" s="864">
        <v>0</v>
      </c>
      <c r="BQ217" s="865">
        <v>0</v>
      </c>
      <c r="BR217" s="864">
        <v>0</v>
      </c>
      <c r="BS217" s="865">
        <v>0</v>
      </c>
      <c r="BT217" s="864">
        <v>0</v>
      </c>
      <c r="BU217" s="865">
        <v>0</v>
      </c>
      <c r="BV217" s="864">
        <v>0</v>
      </c>
      <c r="BW217" s="865">
        <v>0</v>
      </c>
      <c r="BX217" s="864">
        <v>0</v>
      </c>
      <c r="BY217" s="865">
        <v>0</v>
      </c>
      <c r="BZ217" s="864">
        <v>0</v>
      </c>
      <c r="CA217" s="865">
        <v>0</v>
      </c>
      <c r="CB217" s="864">
        <v>0</v>
      </c>
      <c r="CC217" s="1021">
        <v>0</v>
      </c>
      <c r="CD217" s="815"/>
      <c r="CE217" s="1009"/>
      <c r="CF217" s="815"/>
      <c r="CG217" s="1010"/>
      <c r="CH217" s="815"/>
      <c r="CI217" s="1020"/>
      <c r="CJ217" s="865"/>
      <c r="CK217" s="864">
        <v>0</v>
      </c>
      <c r="CL217" s="865">
        <v>0</v>
      </c>
      <c r="CM217" s="864">
        <v>0</v>
      </c>
      <c r="CN217" s="865">
        <v>0</v>
      </c>
      <c r="CO217" s="864">
        <v>0</v>
      </c>
      <c r="CP217" s="865">
        <v>0</v>
      </c>
      <c r="CQ217" s="864">
        <v>0</v>
      </c>
      <c r="CR217" s="865">
        <v>0</v>
      </c>
      <c r="CS217" s="864">
        <v>0</v>
      </c>
      <c r="CT217" s="865">
        <v>0</v>
      </c>
      <c r="CU217" s="864">
        <v>0</v>
      </c>
      <c r="CV217" s="865">
        <v>0</v>
      </c>
      <c r="CW217" s="864">
        <v>0</v>
      </c>
      <c r="CX217" s="865">
        <v>0</v>
      </c>
      <c r="CY217" s="864">
        <v>0</v>
      </c>
      <c r="CZ217" s="865">
        <v>0</v>
      </c>
      <c r="DA217" s="864">
        <v>0</v>
      </c>
      <c r="DB217" s="865">
        <v>0</v>
      </c>
      <c r="DC217" s="864">
        <v>0</v>
      </c>
      <c r="DD217" s="865">
        <v>0</v>
      </c>
      <c r="DE217" s="864">
        <v>0</v>
      </c>
      <c r="DF217" s="865">
        <v>0</v>
      </c>
      <c r="DG217" s="864">
        <v>0</v>
      </c>
      <c r="DH217" s="865">
        <v>0</v>
      </c>
      <c r="DI217" s="864">
        <v>0</v>
      </c>
      <c r="DJ217" s="865">
        <v>0</v>
      </c>
      <c r="DK217" s="864">
        <v>0</v>
      </c>
      <c r="DL217" s="865">
        <v>0</v>
      </c>
      <c r="DM217" s="864">
        <v>0</v>
      </c>
      <c r="DN217" s="865">
        <v>0</v>
      </c>
      <c r="DO217" s="864">
        <v>0</v>
      </c>
      <c r="DP217" s="865">
        <v>0</v>
      </c>
      <c r="DQ217" s="864">
        <v>0</v>
      </c>
      <c r="DR217" s="1021">
        <v>0</v>
      </c>
      <c r="DS217" s="815"/>
      <c r="DT217" s="1011"/>
      <c r="DU217" s="815"/>
      <c r="DV217" s="1020"/>
      <c r="DW217" s="865"/>
      <c r="DX217" s="864">
        <v>0</v>
      </c>
      <c r="DY217" s="865">
        <v>0</v>
      </c>
      <c r="DZ217" s="864">
        <v>0</v>
      </c>
      <c r="EA217" s="865">
        <v>0</v>
      </c>
      <c r="EB217" s="864">
        <v>0</v>
      </c>
      <c r="EC217" s="865">
        <v>0</v>
      </c>
      <c r="ED217" s="864">
        <v>0</v>
      </c>
      <c r="EE217" s="865">
        <v>0</v>
      </c>
      <c r="EF217" s="864">
        <v>0</v>
      </c>
      <c r="EG217" s="865">
        <v>0</v>
      </c>
      <c r="EH217" s="864">
        <v>0</v>
      </c>
      <c r="EI217" s="865">
        <v>0</v>
      </c>
      <c r="EJ217" s="864">
        <v>0</v>
      </c>
      <c r="EK217" s="865">
        <v>0</v>
      </c>
      <c r="EL217" s="864">
        <v>0</v>
      </c>
      <c r="EM217" s="865">
        <v>0</v>
      </c>
      <c r="EN217" s="864">
        <v>0</v>
      </c>
      <c r="EO217" s="865">
        <v>0</v>
      </c>
      <c r="EP217" s="864">
        <v>0</v>
      </c>
      <c r="EQ217" s="865">
        <v>0</v>
      </c>
      <c r="ER217" s="864">
        <v>0</v>
      </c>
      <c r="ES217" s="865">
        <v>0</v>
      </c>
      <c r="ET217" s="864">
        <v>0</v>
      </c>
      <c r="EU217" s="865">
        <v>0</v>
      </c>
      <c r="EV217" s="864">
        <v>0</v>
      </c>
      <c r="EW217" s="865">
        <v>0</v>
      </c>
      <c r="EX217" s="864">
        <v>0</v>
      </c>
      <c r="EY217" s="865">
        <v>0</v>
      </c>
      <c r="EZ217" s="864">
        <v>0</v>
      </c>
      <c r="FA217" s="865">
        <v>0</v>
      </c>
      <c r="FB217" s="864">
        <v>0</v>
      </c>
      <c r="FC217" s="865">
        <v>0</v>
      </c>
      <c r="FD217" s="864">
        <v>0</v>
      </c>
      <c r="FE217" s="1021">
        <v>0</v>
      </c>
      <c r="FF217" s="815"/>
      <c r="FG217" s="1012"/>
      <c r="FH217" s="815"/>
      <c r="FI217" s="1013"/>
      <c r="FK217" s="1022" t="b">
        <v>1</v>
      </c>
    </row>
    <row r="218" spans="1:167" outlineLevel="1">
      <c r="A218" s="813" t="str">
        <f t="shared" si="3"/>
        <v>205PUMPsaver LDC Innovation Fund Pilot Program</v>
      </c>
      <c r="C218" s="849">
        <v>205</v>
      </c>
      <c r="D218" s="1035" t="s">
        <v>1240</v>
      </c>
      <c r="E218" s="1035">
        <v>2015</v>
      </c>
      <c r="G218" s="1024">
        <v>0</v>
      </c>
      <c r="H218" s="854">
        <v>0</v>
      </c>
      <c r="I218" s="853">
        <v>0</v>
      </c>
      <c r="J218" s="854">
        <v>0</v>
      </c>
      <c r="K218" s="853">
        <v>0</v>
      </c>
      <c r="L218" s="854">
        <v>0</v>
      </c>
      <c r="M218" s="853">
        <v>0</v>
      </c>
      <c r="N218" s="854">
        <v>0</v>
      </c>
      <c r="O218" s="853">
        <v>0</v>
      </c>
      <c r="P218" s="854">
        <v>0</v>
      </c>
      <c r="Q218" s="853">
        <v>0</v>
      </c>
      <c r="R218" s="854">
        <v>0</v>
      </c>
      <c r="S218" s="853">
        <v>0</v>
      </c>
      <c r="T218" s="854">
        <v>0</v>
      </c>
      <c r="U218" s="853">
        <v>0</v>
      </c>
      <c r="V218" s="854">
        <v>0</v>
      </c>
      <c r="W218" s="853">
        <v>0</v>
      </c>
      <c r="X218" s="854">
        <v>0</v>
      </c>
      <c r="Y218" s="853">
        <v>0</v>
      </c>
      <c r="Z218" s="854">
        <v>0</v>
      </c>
      <c r="AA218" s="853">
        <v>0</v>
      </c>
      <c r="AB218" s="854">
        <v>0</v>
      </c>
      <c r="AC218" s="853">
        <v>0</v>
      </c>
      <c r="AD218" s="854">
        <v>0</v>
      </c>
      <c r="AE218" s="853">
        <v>0</v>
      </c>
      <c r="AF218" s="854">
        <v>0</v>
      </c>
      <c r="AG218" s="853">
        <v>0</v>
      </c>
      <c r="AH218" s="854">
        <v>0</v>
      </c>
      <c r="AI218" s="853">
        <v>0</v>
      </c>
      <c r="AJ218" s="854">
        <v>0</v>
      </c>
      <c r="AK218" s="853">
        <v>0</v>
      </c>
      <c r="AL218" s="854">
        <v>0</v>
      </c>
      <c r="AM218" s="853">
        <v>0</v>
      </c>
      <c r="AN218" s="854">
        <v>0</v>
      </c>
      <c r="AO218" s="853">
        <v>0</v>
      </c>
      <c r="AP218" s="1025">
        <v>0</v>
      </c>
      <c r="AQ218" s="815"/>
      <c r="AR218" s="998"/>
      <c r="AS218" s="815"/>
      <c r="AT218" s="1024">
        <v>0</v>
      </c>
      <c r="AU218" s="854">
        <v>0</v>
      </c>
      <c r="AV218" s="853">
        <v>0</v>
      </c>
      <c r="AW218" s="854">
        <v>0</v>
      </c>
      <c r="AX218" s="853">
        <v>0</v>
      </c>
      <c r="AY218" s="854">
        <v>0</v>
      </c>
      <c r="AZ218" s="853">
        <v>0</v>
      </c>
      <c r="BA218" s="854">
        <v>0</v>
      </c>
      <c r="BB218" s="853">
        <v>0</v>
      </c>
      <c r="BC218" s="854">
        <v>0</v>
      </c>
      <c r="BD218" s="853">
        <v>0</v>
      </c>
      <c r="BE218" s="854">
        <v>0</v>
      </c>
      <c r="BF218" s="853">
        <v>0</v>
      </c>
      <c r="BG218" s="854">
        <v>0</v>
      </c>
      <c r="BH218" s="853">
        <v>0</v>
      </c>
      <c r="BI218" s="854">
        <v>0</v>
      </c>
      <c r="BJ218" s="853">
        <v>0</v>
      </c>
      <c r="BK218" s="854">
        <v>0</v>
      </c>
      <c r="BL218" s="853">
        <v>0</v>
      </c>
      <c r="BM218" s="854">
        <v>0</v>
      </c>
      <c r="BN218" s="853">
        <v>0</v>
      </c>
      <c r="BO218" s="854">
        <v>0</v>
      </c>
      <c r="BP218" s="853">
        <v>0</v>
      </c>
      <c r="BQ218" s="854">
        <v>0</v>
      </c>
      <c r="BR218" s="853">
        <v>0</v>
      </c>
      <c r="BS218" s="854">
        <v>0</v>
      </c>
      <c r="BT218" s="853">
        <v>0</v>
      </c>
      <c r="BU218" s="854">
        <v>0</v>
      </c>
      <c r="BV218" s="853">
        <v>0</v>
      </c>
      <c r="BW218" s="854">
        <v>0</v>
      </c>
      <c r="BX218" s="853">
        <v>0</v>
      </c>
      <c r="BY218" s="854">
        <v>0</v>
      </c>
      <c r="BZ218" s="853">
        <v>0</v>
      </c>
      <c r="CA218" s="854">
        <v>0</v>
      </c>
      <c r="CB218" s="853">
        <v>0</v>
      </c>
      <c r="CC218" s="1025">
        <v>0</v>
      </c>
      <c r="CD218" s="815"/>
      <c r="CE218" s="1009"/>
      <c r="CF218" s="815"/>
      <c r="CG218" s="1010"/>
      <c r="CH218" s="815"/>
      <c r="CI218" s="1024"/>
      <c r="CJ218" s="854"/>
      <c r="CK218" s="853">
        <v>0</v>
      </c>
      <c r="CL218" s="854">
        <v>0</v>
      </c>
      <c r="CM218" s="853">
        <v>0</v>
      </c>
      <c r="CN218" s="854">
        <v>0</v>
      </c>
      <c r="CO218" s="853">
        <v>0</v>
      </c>
      <c r="CP218" s="854">
        <v>0</v>
      </c>
      <c r="CQ218" s="853">
        <v>0</v>
      </c>
      <c r="CR218" s="854">
        <v>0</v>
      </c>
      <c r="CS218" s="853">
        <v>0</v>
      </c>
      <c r="CT218" s="854">
        <v>0</v>
      </c>
      <c r="CU218" s="853">
        <v>0</v>
      </c>
      <c r="CV218" s="854">
        <v>0</v>
      </c>
      <c r="CW218" s="853">
        <v>0</v>
      </c>
      <c r="CX218" s="854">
        <v>0</v>
      </c>
      <c r="CY218" s="853">
        <v>0</v>
      </c>
      <c r="CZ218" s="854">
        <v>0</v>
      </c>
      <c r="DA218" s="853">
        <v>0</v>
      </c>
      <c r="DB218" s="854">
        <v>0</v>
      </c>
      <c r="DC218" s="853">
        <v>0</v>
      </c>
      <c r="DD218" s="854">
        <v>0</v>
      </c>
      <c r="DE218" s="853">
        <v>0</v>
      </c>
      <c r="DF218" s="854">
        <v>0</v>
      </c>
      <c r="DG218" s="853">
        <v>0</v>
      </c>
      <c r="DH218" s="854">
        <v>0</v>
      </c>
      <c r="DI218" s="853">
        <v>0</v>
      </c>
      <c r="DJ218" s="854">
        <v>0</v>
      </c>
      <c r="DK218" s="853">
        <v>0</v>
      </c>
      <c r="DL218" s="854">
        <v>0</v>
      </c>
      <c r="DM218" s="853">
        <v>0</v>
      </c>
      <c r="DN218" s="854">
        <v>0</v>
      </c>
      <c r="DO218" s="853">
        <v>0</v>
      </c>
      <c r="DP218" s="854">
        <v>0</v>
      </c>
      <c r="DQ218" s="853">
        <v>0</v>
      </c>
      <c r="DR218" s="1025">
        <v>0</v>
      </c>
      <c r="DS218" s="815"/>
      <c r="DT218" s="1011"/>
      <c r="DU218" s="815"/>
      <c r="DV218" s="1024"/>
      <c r="DW218" s="854"/>
      <c r="DX218" s="853">
        <v>0</v>
      </c>
      <c r="DY218" s="854">
        <v>0</v>
      </c>
      <c r="DZ218" s="853">
        <v>0</v>
      </c>
      <c r="EA218" s="854">
        <v>0</v>
      </c>
      <c r="EB218" s="853">
        <v>0</v>
      </c>
      <c r="EC218" s="854">
        <v>0</v>
      </c>
      <c r="ED218" s="853">
        <v>0</v>
      </c>
      <c r="EE218" s="854">
        <v>0</v>
      </c>
      <c r="EF218" s="853">
        <v>0</v>
      </c>
      <c r="EG218" s="854">
        <v>0</v>
      </c>
      <c r="EH218" s="853">
        <v>0</v>
      </c>
      <c r="EI218" s="854">
        <v>0</v>
      </c>
      <c r="EJ218" s="853">
        <v>0</v>
      </c>
      <c r="EK218" s="854">
        <v>0</v>
      </c>
      <c r="EL218" s="853">
        <v>0</v>
      </c>
      <c r="EM218" s="854">
        <v>0</v>
      </c>
      <c r="EN218" s="853">
        <v>0</v>
      </c>
      <c r="EO218" s="854">
        <v>0</v>
      </c>
      <c r="EP218" s="853">
        <v>0</v>
      </c>
      <c r="EQ218" s="854">
        <v>0</v>
      </c>
      <c r="ER218" s="853">
        <v>0</v>
      </c>
      <c r="ES218" s="854">
        <v>0</v>
      </c>
      <c r="ET218" s="853">
        <v>0</v>
      </c>
      <c r="EU218" s="854">
        <v>0</v>
      </c>
      <c r="EV218" s="853">
        <v>0</v>
      </c>
      <c r="EW218" s="854">
        <v>0</v>
      </c>
      <c r="EX218" s="853">
        <v>0</v>
      </c>
      <c r="EY218" s="854">
        <v>0</v>
      </c>
      <c r="EZ218" s="853">
        <v>0</v>
      </c>
      <c r="FA218" s="854">
        <v>0</v>
      </c>
      <c r="FB218" s="853">
        <v>0</v>
      </c>
      <c r="FC218" s="854">
        <v>0</v>
      </c>
      <c r="FD218" s="853">
        <v>0</v>
      </c>
      <c r="FE218" s="1025">
        <v>0</v>
      </c>
      <c r="FF218" s="815"/>
      <c r="FG218" s="1012"/>
      <c r="FH218" s="815"/>
      <c r="FI218" s="1013"/>
      <c r="FK218" s="1026" t="b">
        <v>1</v>
      </c>
    </row>
    <row r="219" spans="1:167" outlineLevel="1">
      <c r="A219" s="813" t="str">
        <f t="shared" si="3"/>
        <v>206Residential Direct Install LDC Innovation Fund Pilot Program</v>
      </c>
      <c r="C219" s="842">
        <v>206</v>
      </c>
      <c r="D219" s="1036" t="s">
        <v>1241</v>
      </c>
      <c r="E219" s="1036">
        <v>2015</v>
      </c>
      <c r="G219" s="1020">
        <v>0</v>
      </c>
      <c r="H219" s="865">
        <v>0</v>
      </c>
      <c r="I219" s="864">
        <v>0</v>
      </c>
      <c r="J219" s="865">
        <v>0</v>
      </c>
      <c r="K219" s="864">
        <v>0</v>
      </c>
      <c r="L219" s="865">
        <v>0</v>
      </c>
      <c r="M219" s="864">
        <v>0</v>
      </c>
      <c r="N219" s="865">
        <v>0</v>
      </c>
      <c r="O219" s="864">
        <v>0</v>
      </c>
      <c r="P219" s="865">
        <v>0</v>
      </c>
      <c r="Q219" s="864">
        <v>0</v>
      </c>
      <c r="R219" s="865">
        <v>0</v>
      </c>
      <c r="S219" s="864">
        <v>0</v>
      </c>
      <c r="T219" s="865">
        <v>0</v>
      </c>
      <c r="U219" s="864">
        <v>0</v>
      </c>
      <c r="V219" s="865">
        <v>0</v>
      </c>
      <c r="W219" s="864">
        <v>0</v>
      </c>
      <c r="X219" s="865">
        <v>0</v>
      </c>
      <c r="Y219" s="864">
        <v>0</v>
      </c>
      <c r="Z219" s="865">
        <v>0</v>
      </c>
      <c r="AA219" s="864">
        <v>0</v>
      </c>
      <c r="AB219" s="865">
        <v>0</v>
      </c>
      <c r="AC219" s="864">
        <v>0</v>
      </c>
      <c r="AD219" s="865">
        <v>0</v>
      </c>
      <c r="AE219" s="864">
        <v>0</v>
      </c>
      <c r="AF219" s="865">
        <v>0</v>
      </c>
      <c r="AG219" s="864">
        <v>0</v>
      </c>
      <c r="AH219" s="865">
        <v>0</v>
      </c>
      <c r="AI219" s="864">
        <v>0</v>
      </c>
      <c r="AJ219" s="865">
        <v>0</v>
      </c>
      <c r="AK219" s="864">
        <v>0</v>
      </c>
      <c r="AL219" s="865">
        <v>0</v>
      </c>
      <c r="AM219" s="864">
        <v>0</v>
      </c>
      <c r="AN219" s="865">
        <v>0</v>
      </c>
      <c r="AO219" s="864">
        <v>0</v>
      </c>
      <c r="AP219" s="1021">
        <v>0</v>
      </c>
      <c r="AQ219" s="815"/>
      <c r="AR219" s="998"/>
      <c r="AS219" s="815"/>
      <c r="AT219" s="1020">
        <v>0</v>
      </c>
      <c r="AU219" s="865">
        <v>0</v>
      </c>
      <c r="AV219" s="864">
        <v>0</v>
      </c>
      <c r="AW219" s="865">
        <v>0</v>
      </c>
      <c r="AX219" s="864">
        <v>0</v>
      </c>
      <c r="AY219" s="865">
        <v>0</v>
      </c>
      <c r="AZ219" s="864">
        <v>0</v>
      </c>
      <c r="BA219" s="865">
        <v>0</v>
      </c>
      <c r="BB219" s="864">
        <v>0</v>
      </c>
      <c r="BC219" s="865">
        <v>0</v>
      </c>
      <c r="BD219" s="864">
        <v>0</v>
      </c>
      <c r="BE219" s="865">
        <v>0</v>
      </c>
      <c r="BF219" s="864">
        <v>0</v>
      </c>
      <c r="BG219" s="865">
        <v>0</v>
      </c>
      <c r="BH219" s="864">
        <v>0</v>
      </c>
      <c r="BI219" s="865">
        <v>0</v>
      </c>
      <c r="BJ219" s="864">
        <v>0</v>
      </c>
      <c r="BK219" s="865">
        <v>0</v>
      </c>
      <c r="BL219" s="864">
        <v>0</v>
      </c>
      <c r="BM219" s="865">
        <v>0</v>
      </c>
      <c r="BN219" s="864">
        <v>0</v>
      </c>
      <c r="BO219" s="865">
        <v>0</v>
      </c>
      <c r="BP219" s="864">
        <v>0</v>
      </c>
      <c r="BQ219" s="865">
        <v>0</v>
      </c>
      <c r="BR219" s="864">
        <v>0</v>
      </c>
      <c r="BS219" s="865">
        <v>0</v>
      </c>
      <c r="BT219" s="864">
        <v>0</v>
      </c>
      <c r="BU219" s="865">
        <v>0</v>
      </c>
      <c r="BV219" s="864">
        <v>0</v>
      </c>
      <c r="BW219" s="865">
        <v>0</v>
      </c>
      <c r="BX219" s="864">
        <v>0</v>
      </c>
      <c r="BY219" s="865">
        <v>0</v>
      </c>
      <c r="BZ219" s="864">
        <v>0</v>
      </c>
      <c r="CA219" s="865">
        <v>0</v>
      </c>
      <c r="CB219" s="864">
        <v>0</v>
      </c>
      <c r="CC219" s="1021">
        <v>0</v>
      </c>
      <c r="CD219" s="815"/>
      <c r="CE219" s="1009"/>
      <c r="CF219" s="815"/>
      <c r="CG219" s="1010"/>
      <c r="CH219" s="815"/>
      <c r="CI219" s="1020"/>
      <c r="CJ219" s="865"/>
      <c r="CK219" s="864">
        <v>0</v>
      </c>
      <c r="CL219" s="865">
        <v>0</v>
      </c>
      <c r="CM219" s="864">
        <v>0</v>
      </c>
      <c r="CN219" s="865">
        <v>0</v>
      </c>
      <c r="CO219" s="864">
        <v>0</v>
      </c>
      <c r="CP219" s="865">
        <v>0</v>
      </c>
      <c r="CQ219" s="864">
        <v>0</v>
      </c>
      <c r="CR219" s="865">
        <v>0</v>
      </c>
      <c r="CS219" s="864">
        <v>0</v>
      </c>
      <c r="CT219" s="865">
        <v>0</v>
      </c>
      <c r="CU219" s="864">
        <v>0</v>
      </c>
      <c r="CV219" s="865">
        <v>0</v>
      </c>
      <c r="CW219" s="864">
        <v>0</v>
      </c>
      <c r="CX219" s="865">
        <v>0</v>
      </c>
      <c r="CY219" s="864">
        <v>0</v>
      </c>
      <c r="CZ219" s="865">
        <v>0</v>
      </c>
      <c r="DA219" s="864">
        <v>0</v>
      </c>
      <c r="DB219" s="865">
        <v>0</v>
      </c>
      <c r="DC219" s="864">
        <v>0</v>
      </c>
      <c r="DD219" s="865">
        <v>0</v>
      </c>
      <c r="DE219" s="864">
        <v>0</v>
      </c>
      <c r="DF219" s="865">
        <v>0</v>
      </c>
      <c r="DG219" s="864">
        <v>0</v>
      </c>
      <c r="DH219" s="865">
        <v>0</v>
      </c>
      <c r="DI219" s="864">
        <v>0</v>
      </c>
      <c r="DJ219" s="865">
        <v>0</v>
      </c>
      <c r="DK219" s="864">
        <v>0</v>
      </c>
      <c r="DL219" s="865">
        <v>0</v>
      </c>
      <c r="DM219" s="864">
        <v>0</v>
      </c>
      <c r="DN219" s="865">
        <v>0</v>
      </c>
      <c r="DO219" s="864">
        <v>0</v>
      </c>
      <c r="DP219" s="865">
        <v>0</v>
      </c>
      <c r="DQ219" s="864">
        <v>0</v>
      </c>
      <c r="DR219" s="1021">
        <v>0</v>
      </c>
      <c r="DS219" s="815"/>
      <c r="DT219" s="1011"/>
      <c r="DU219" s="815"/>
      <c r="DV219" s="1020"/>
      <c r="DW219" s="865"/>
      <c r="DX219" s="864">
        <v>0</v>
      </c>
      <c r="DY219" s="865">
        <v>0</v>
      </c>
      <c r="DZ219" s="864">
        <v>0</v>
      </c>
      <c r="EA219" s="865">
        <v>0</v>
      </c>
      <c r="EB219" s="864">
        <v>0</v>
      </c>
      <c r="EC219" s="865">
        <v>0</v>
      </c>
      <c r="ED219" s="864">
        <v>0</v>
      </c>
      <c r="EE219" s="865">
        <v>0</v>
      </c>
      <c r="EF219" s="864">
        <v>0</v>
      </c>
      <c r="EG219" s="865">
        <v>0</v>
      </c>
      <c r="EH219" s="864">
        <v>0</v>
      </c>
      <c r="EI219" s="865">
        <v>0</v>
      </c>
      <c r="EJ219" s="864">
        <v>0</v>
      </c>
      <c r="EK219" s="865">
        <v>0</v>
      </c>
      <c r="EL219" s="864">
        <v>0</v>
      </c>
      <c r="EM219" s="865">
        <v>0</v>
      </c>
      <c r="EN219" s="864">
        <v>0</v>
      </c>
      <c r="EO219" s="865">
        <v>0</v>
      </c>
      <c r="EP219" s="864">
        <v>0</v>
      </c>
      <c r="EQ219" s="865">
        <v>0</v>
      </c>
      <c r="ER219" s="864">
        <v>0</v>
      </c>
      <c r="ES219" s="865">
        <v>0</v>
      </c>
      <c r="ET219" s="864">
        <v>0</v>
      </c>
      <c r="EU219" s="865">
        <v>0</v>
      </c>
      <c r="EV219" s="864">
        <v>0</v>
      </c>
      <c r="EW219" s="865">
        <v>0</v>
      </c>
      <c r="EX219" s="864">
        <v>0</v>
      </c>
      <c r="EY219" s="865">
        <v>0</v>
      </c>
      <c r="EZ219" s="864">
        <v>0</v>
      </c>
      <c r="FA219" s="865">
        <v>0</v>
      </c>
      <c r="FB219" s="864">
        <v>0</v>
      </c>
      <c r="FC219" s="865">
        <v>0</v>
      </c>
      <c r="FD219" s="864">
        <v>0</v>
      </c>
      <c r="FE219" s="1021">
        <v>0</v>
      </c>
      <c r="FF219" s="815"/>
      <c r="FG219" s="1012"/>
      <c r="FH219" s="815"/>
      <c r="FI219" s="1013"/>
      <c r="FK219" s="1022" t="b">
        <v>1</v>
      </c>
    </row>
    <row r="220" spans="1:167" outlineLevel="1">
      <c r="A220" s="813" t="str">
        <f t="shared" si="3"/>
        <v>207Residential Direct Mail LDC Innovation Fund Pilot Program</v>
      </c>
      <c r="C220" s="849">
        <v>207</v>
      </c>
      <c r="D220" s="1035" t="s">
        <v>1242</v>
      </c>
      <c r="E220" s="1035">
        <v>2015</v>
      </c>
      <c r="G220" s="1024">
        <v>0</v>
      </c>
      <c r="H220" s="854">
        <v>0</v>
      </c>
      <c r="I220" s="853">
        <v>0</v>
      </c>
      <c r="J220" s="854">
        <v>0</v>
      </c>
      <c r="K220" s="853">
        <v>0</v>
      </c>
      <c r="L220" s="854">
        <v>0</v>
      </c>
      <c r="M220" s="853">
        <v>0</v>
      </c>
      <c r="N220" s="854">
        <v>0</v>
      </c>
      <c r="O220" s="853">
        <v>0</v>
      </c>
      <c r="P220" s="854">
        <v>0</v>
      </c>
      <c r="Q220" s="853">
        <v>0</v>
      </c>
      <c r="R220" s="854">
        <v>0</v>
      </c>
      <c r="S220" s="853">
        <v>0</v>
      </c>
      <c r="T220" s="854">
        <v>0</v>
      </c>
      <c r="U220" s="853">
        <v>0</v>
      </c>
      <c r="V220" s="854">
        <v>0</v>
      </c>
      <c r="W220" s="853">
        <v>0</v>
      </c>
      <c r="X220" s="854">
        <v>0</v>
      </c>
      <c r="Y220" s="853">
        <v>0</v>
      </c>
      <c r="Z220" s="854">
        <v>0</v>
      </c>
      <c r="AA220" s="853">
        <v>0</v>
      </c>
      <c r="AB220" s="854">
        <v>0</v>
      </c>
      <c r="AC220" s="853">
        <v>0</v>
      </c>
      <c r="AD220" s="854">
        <v>0</v>
      </c>
      <c r="AE220" s="853">
        <v>0</v>
      </c>
      <c r="AF220" s="854">
        <v>0</v>
      </c>
      <c r="AG220" s="853">
        <v>0</v>
      </c>
      <c r="AH220" s="854">
        <v>0</v>
      </c>
      <c r="AI220" s="853">
        <v>0</v>
      </c>
      <c r="AJ220" s="854">
        <v>0</v>
      </c>
      <c r="AK220" s="853">
        <v>0</v>
      </c>
      <c r="AL220" s="854">
        <v>0</v>
      </c>
      <c r="AM220" s="853">
        <v>0</v>
      </c>
      <c r="AN220" s="854">
        <v>0</v>
      </c>
      <c r="AO220" s="853">
        <v>0</v>
      </c>
      <c r="AP220" s="1025">
        <v>0</v>
      </c>
      <c r="AQ220" s="815"/>
      <c r="AR220" s="998"/>
      <c r="AS220" s="815"/>
      <c r="AT220" s="1024">
        <v>0</v>
      </c>
      <c r="AU220" s="854">
        <v>0</v>
      </c>
      <c r="AV220" s="853">
        <v>0</v>
      </c>
      <c r="AW220" s="854">
        <v>0</v>
      </c>
      <c r="AX220" s="853">
        <v>0</v>
      </c>
      <c r="AY220" s="854">
        <v>0</v>
      </c>
      <c r="AZ220" s="853">
        <v>0</v>
      </c>
      <c r="BA220" s="854">
        <v>0</v>
      </c>
      <c r="BB220" s="853">
        <v>0</v>
      </c>
      <c r="BC220" s="854">
        <v>0</v>
      </c>
      <c r="BD220" s="853">
        <v>0</v>
      </c>
      <c r="BE220" s="854">
        <v>0</v>
      </c>
      <c r="BF220" s="853">
        <v>0</v>
      </c>
      <c r="BG220" s="854">
        <v>0</v>
      </c>
      <c r="BH220" s="853">
        <v>0</v>
      </c>
      <c r="BI220" s="854">
        <v>0</v>
      </c>
      <c r="BJ220" s="853">
        <v>0</v>
      </c>
      <c r="BK220" s="854">
        <v>0</v>
      </c>
      <c r="BL220" s="853">
        <v>0</v>
      </c>
      <c r="BM220" s="854">
        <v>0</v>
      </c>
      <c r="BN220" s="853">
        <v>0</v>
      </c>
      <c r="BO220" s="854">
        <v>0</v>
      </c>
      <c r="BP220" s="853">
        <v>0</v>
      </c>
      <c r="BQ220" s="854">
        <v>0</v>
      </c>
      <c r="BR220" s="853">
        <v>0</v>
      </c>
      <c r="BS220" s="854">
        <v>0</v>
      </c>
      <c r="BT220" s="853">
        <v>0</v>
      </c>
      <c r="BU220" s="854">
        <v>0</v>
      </c>
      <c r="BV220" s="853">
        <v>0</v>
      </c>
      <c r="BW220" s="854">
        <v>0</v>
      </c>
      <c r="BX220" s="853">
        <v>0</v>
      </c>
      <c r="BY220" s="854">
        <v>0</v>
      </c>
      <c r="BZ220" s="853">
        <v>0</v>
      </c>
      <c r="CA220" s="854">
        <v>0</v>
      </c>
      <c r="CB220" s="853">
        <v>0</v>
      </c>
      <c r="CC220" s="1025">
        <v>0</v>
      </c>
      <c r="CD220" s="815"/>
      <c r="CE220" s="1009"/>
      <c r="CF220" s="815"/>
      <c r="CG220" s="1010"/>
      <c r="CH220" s="815"/>
      <c r="CI220" s="1024"/>
      <c r="CJ220" s="854"/>
      <c r="CK220" s="853">
        <v>0</v>
      </c>
      <c r="CL220" s="854">
        <v>0</v>
      </c>
      <c r="CM220" s="853">
        <v>0</v>
      </c>
      <c r="CN220" s="854">
        <v>0</v>
      </c>
      <c r="CO220" s="853">
        <v>0</v>
      </c>
      <c r="CP220" s="854">
        <v>0</v>
      </c>
      <c r="CQ220" s="853">
        <v>0</v>
      </c>
      <c r="CR220" s="854">
        <v>0</v>
      </c>
      <c r="CS220" s="853">
        <v>0</v>
      </c>
      <c r="CT220" s="854">
        <v>0</v>
      </c>
      <c r="CU220" s="853">
        <v>0</v>
      </c>
      <c r="CV220" s="854">
        <v>0</v>
      </c>
      <c r="CW220" s="853">
        <v>0</v>
      </c>
      <c r="CX220" s="854">
        <v>0</v>
      </c>
      <c r="CY220" s="853">
        <v>0</v>
      </c>
      <c r="CZ220" s="854">
        <v>0</v>
      </c>
      <c r="DA220" s="853">
        <v>0</v>
      </c>
      <c r="DB220" s="854">
        <v>0</v>
      </c>
      <c r="DC220" s="853">
        <v>0</v>
      </c>
      <c r="DD220" s="854">
        <v>0</v>
      </c>
      <c r="DE220" s="853">
        <v>0</v>
      </c>
      <c r="DF220" s="854">
        <v>0</v>
      </c>
      <c r="DG220" s="853">
        <v>0</v>
      </c>
      <c r="DH220" s="854">
        <v>0</v>
      </c>
      <c r="DI220" s="853">
        <v>0</v>
      </c>
      <c r="DJ220" s="854">
        <v>0</v>
      </c>
      <c r="DK220" s="853">
        <v>0</v>
      </c>
      <c r="DL220" s="854">
        <v>0</v>
      </c>
      <c r="DM220" s="853">
        <v>0</v>
      </c>
      <c r="DN220" s="854">
        <v>0</v>
      </c>
      <c r="DO220" s="853">
        <v>0</v>
      </c>
      <c r="DP220" s="854">
        <v>0</v>
      </c>
      <c r="DQ220" s="853">
        <v>0</v>
      </c>
      <c r="DR220" s="1025">
        <v>0</v>
      </c>
      <c r="DS220" s="815"/>
      <c r="DT220" s="1011"/>
      <c r="DU220" s="815"/>
      <c r="DV220" s="1024"/>
      <c r="DW220" s="854"/>
      <c r="DX220" s="853">
        <v>0</v>
      </c>
      <c r="DY220" s="854">
        <v>0</v>
      </c>
      <c r="DZ220" s="853">
        <v>0</v>
      </c>
      <c r="EA220" s="854">
        <v>0</v>
      </c>
      <c r="EB220" s="853">
        <v>0</v>
      </c>
      <c r="EC220" s="854">
        <v>0</v>
      </c>
      <c r="ED220" s="853">
        <v>0</v>
      </c>
      <c r="EE220" s="854">
        <v>0</v>
      </c>
      <c r="EF220" s="853">
        <v>0</v>
      </c>
      <c r="EG220" s="854">
        <v>0</v>
      </c>
      <c r="EH220" s="853">
        <v>0</v>
      </c>
      <c r="EI220" s="854">
        <v>0</v>
      </c>
      <c r="EJ220" s="853">
        <v>0</v>
      </c>
      <c r="EK220" s="854">
        <v>0</v>
      </c>
      <c r="EL220" s="853">
        <v>0</v>
      </c>
      <c r="EM220" s="854">
        <v>0</v>
      </c>
      <c r="EN220" s="853">
        <v>0</v>
      </c>
      <c r="EO220" s="854">
        <v>0</v>
      </c>
      <c r="EP220" s="853">
        <v>0</v>
      </c>
      <c r="EQ220" s="854">
        <v>0</v>
      </c>
      <c r="ER220" s="853">
        <v>0</v>
      </c>
      <c r="ES220" s="854">
        <v>0</v>
      </c>
      <c r="ET220" s="853">
        <v>0</v>
      </c>
      <c r="EU220" s="854">
        <v>0</v>
      </c>
      <c r="EV220" s="853">
        <v>0</v>
      </c>
      <c r="EW220" s="854">
        <v>0</v>
      </c>
      <c r="EX220" s="853">
        <v>0</v>
      </c>
      <c r="EY220" s="854">
        <v>0</v>
      </c>
      <c r="EZ220" s="853">
        <v>0</v>
      </c>
      <c r="FA220" s="854">
        <v>0</v>
      </c>
      <c r="FB220" s="853">
        <v>0</v>
      </c>
      <c r="FC220" s="854">
        <v>0</v>
      </c>
      <c r="FD220" s="853">
        <v>0</v>
      </c>
      <c r="FE220" s="1025">
        <v>0</v>
      </c>
      <c r="FF220" s="815"/>
      <c r="FG220" s="1012"/>
      <c r="FH220" s="815"/>
      <c r="FI220" s="1013"/>
      <c r="FK220" s="1026" t="b">
        <v>1</v>
      </c>
    </row>
    <row r="221" spans="1:167" outlineLevel="1">
      <c r="A221" s="813" t="str">
        <f t="shared" si="3"/>
        <v>208Residential Ductless Heat Pump LDC Innovation Fund Pilot Program</v>
      </c>
      <c r="C221" s="842">
        <v>208</v>
      </c>
      <c r="D221" s="1036" t="s">
        <v>1243</v>
      </c>
      <c r="E221" s="1036">
        <v>2015</v>
      </c>
      <c r="G221" s="1020">
        <v>0</v>
      </c>
      <c r="H221" s="865">
        <v>0</v>
      </c>
      <c r="I221" s="864">
        <v>0</v>
      </c>
      <c r="J221" s="865">
        <v>0</v>
      </c>
      <c r="K221" s="864">
        <v>0</v>
      </c>
      <c r="L221" s="865">
        <v>0</v>
      </c>
      <c r="M221" s="864">
        <v>0</v>
      </c>
      <c r="N221" s="865">
        <v>0</v>
      </c>
      <c r="O221" s="864">
        <v>0</v>
      </c>
      <c r="P221" s="865">
        <v>0</v>
      </c>
      <c r="Q221" s="864">
        <v>0</v>
      </c>
      <c r="R221" s="865">
        <v>0</v>
      </c>
      <c r="S221" s="864">
        <v>0</v>
      </c>
      <c r="T221" s="865">
        <v>0</v>
      </c>
      <c r="U221" s="864">
        <v>0</v>
      </c>
      <c r="V221" s="865">
        <v>0</v>
      </c>
      <c r="W221" s="864">
        <v>0</v>
      </c>
      <c r="X221" s="865">
        <v>0</v>
      </c>
      <c r="Y221" s="864">
        <v>0</v>
      </c>
      <c r="Z221" s="865">
        <v>0</v>
      </c>
      <c r="AA221" s="864">
        <v>0</v>
      </c>
      <c r="AB221" s="865">
        <v>0</v>
      </c>
      <c r="AC221" s="864">
        <v>0</v>
      </c>
      <c r="AD221" s="865">
        <v>0</v>
      </c>
      <c r="AE221" s="864">
        <v>0</v>
      </c>
      <c r="AF221" s="865">
        <v>0</v>
      </c>
      <c r="AG221" s="864">
        <v>0</v>
      </c>
      <c r="AH221" s="865">
        <v>0</v>
      </c>
      <c r="AI221" s="864">
        <v>0</v>
      </c>
      <c r="AJ221" s="865">
        <v>0</v>
      </c>
      <c r="AK221" s="864">
        <v>0</v>
      </c>
      <c r="AL221" s="865">
        <v>0</v>
      </c>
      <c r="AM221" s="864">
        <v>0</v>
      </c>
      <c r="AN221" s="865">
        <v>0</v>
      </c>
      <c r="AO221" s="864">
        <v>0</v>
      </c>
      <c r="AP221" s="1021">
        <v>0</v>
      </c>
      <c r="AQ221" s="815"/>
      <c r="AR221" s="998"/>
      <c r="AS221" s="815"/>
      <c r="AT221" s="1020">
        <v>0</v>
      </c>
      <c r="AU221" s="865">
        <v>0</v>
      </c>
      <c r="AV221" s="864">
        <v>0</v>
      </c>
      <c r="AW221" s="865">
        <v>0</v>
      </c>
      <c r="AX221" s="864">
        <v>0</v>
      </c>
      <c r="AY221" s="865">
        <v>0</v>
      </c>
      <c r="AZ221" s="864">
        <v>0</v>
      </c>
      <c r="BA221" s="865">
        <v>0</v>
      </c>
      <c r="BB221" s="864">
        <v>0</v>
      </c>
      <c r="BC221" s="865">
        <v>0</v>
      </c>
      <c r="BD221" s="864">
        <v>0</v>
      </c>
      <c r="BE221" s="865">
        <v>0</v>
      </c>
      <c r="BF221" s="864">
        <v>0</v>
      </c>
      <c r="BG221" s="865">
        <v>0</v>
      </c>
      <c r="BH221" s="864">
        <v>0</v>
      </c>
      <c r="BI221" s="865">
        <v>0</v>
      </c>
      <c r="BJ221" s="864">
        <v>0</v>
      </c>
      <c r="BK221" s="865">
        <v>0</v>
      </c>
      <c r="BL221" s="864">
        <v>0</v>
      </c>
      <c r="BM221" s="865">
        <v>0</v>
      </c>
      <c r="BN221" s="864">
        <v>0</v>
      </c>
      <c r="BO221" s="865">
        <v>0</v>
      </c>
      <c r="BP221" s="864">
        <v>0</v>
      </c>
      <c r="BQ221" s="865">
        <v>0</v>
      </c>
      <c r="BR221" s="864">
        <v>0</v>
      </c>
      <c r="BS221" s="865">
        <v>0</v>
      </c>
      <c r="BT221" s="864">
        <v>0</v>
      </c>
      <c r="BU221" s="865">
        <v>0</v>
      </c>
      <c r="BV221" s="864">
        <v>0</v>
      </c>
      <c r="BW221" s="865">
        <v>0</v>
      </c>
      <c r="BX221" s="864">
        <v>0</v>
      </c>
      <c r="BY221" s="865">
        <v>0</v>
      </c>
      <c r="BZ221" s="864">
        <v>0</v>
      </c>
      <c r="CA221" s="865">
        <v>0</v>
      </c>
      <c r="CB221" s="864">
        <v>0</v>
      </c>
      <c r="CC221" s="1021">
        <v>0</v>
      </c>
      <c r="CD221" s="815"/>
      <c r="CE221" s="1009"/>
      <c r="CF221" s="815"/>
      <c r="CG221" s="1010"/>
      <c r="CH221" s="815"/>
      <c r="CI221" s="1020"/>
      <c r="CJ221" s="865"/>
      <c r="CK221" s="864">
        <v>0</v>
      </c>
      <c r="CL221" s="865">
        <v>0</v>
      </c>
      <c r="CM221" s="864">
        <v>0</v>
      </c>
      <c r="CN221" s="865">
        <v>0</v>
      </c>
      <c r="CO221" s="864">
        <v>0</v>
      </c>
      <c r="CP221" s="865">
        <v>0</v>
      </c>
      <c r="CQ221" s="864">
        <v>0</v>
      </c>
      <c r="CR221" s="865">
        <v>0</v>
      </c>
      <c r="CS221" s="864">
        <v>0</v>
      </c>
      <c r="CT221" s="865">
        <v>0</v>
      </c>
      <c r="CU221" s="864">
        <v>0</v>
      </c>
      <c r="CV221" s="865">
        <v>0</v>
      </c>
      <c r="CW221" s="864">
        <v>0</v>
      </c>
      <c r="CX221" s="865">
        <v>0</v>
      </c>
      <c r="CY221" s="864">
        <v>0</v>
      </c>
      <c r="CZ221" s="865">
        <v>0</v>
      </c>
      <c r="DA221" s="864">
        <v>0</v>
      </c>
      <c r="DB221" s="865">
        <v>0</v>
      </c>
      <c r="DC221" s="864">
        <v>0</v>
      </c>
      <c r="DD221" s="865">
        <v>0</v>
      </c>
      <c r="DE221" s="864">
        <v>0</v>
      </c>
      <c r="DF221" s="865">
        <v>0</v>
      </c>
      <c r="DG221" s="864">
        <v>0</v>
      </c>
      <c r="DH221" s="865">
        <v>0</v>
      </c>
      <c r="DI221" s="864">
        <v>0</v>
      </c>
      <c r="DJ221" s="865">
        <v>0</v>
      </c>
      <c r="DK221" s="864">
        <v>0</v>
      </c>
      <c r="DL221" s="865">
        <v>0</v>
      </c>
      <c r="DM221" s="864">
        <v>0</v>
      </c>
      <c r="DN221" s="865">
        <v>0</v>
      </c>
      <c r="DO221" s="864">
        <v>0</v>
      </c>
      <c r="DP221" s="865">
        <v>0</v>
      </c>
      <c r="DQ221" s="864">
        <v>0</v>
      </c>
      <c r="DR221" s="1021">
        <v>0</v>
      </c>
      <c r="DS221" s="815"/>
      <c r="DT221" s="1011"/>
      <c r="DU221" s="815"/>
      <c r="DV221" s="1020"/>
      <c r="DW221" s="865"/>
      <c r="DX221" s="864">
        <v>0</v>
      </c>
      <c r="DY221" s="865">
        <v>0</v>
      </c>
      <c r="DZ221" s="864">
        <v>0</v>
      </c>
      <c r="EA221" s="865">
        <v>0</v>
      </c>
      <c r="EB221" s="864">
        <v>0</v>
      </c>
      <c r="EC221" s="865">
        <v>0</v>
      </c>
      <c r="ED221" s="864">
        <v>0</v>
      </c>
      <c r="EE221" s="865">
        <v>0</v>
      </c>
      <c r="EF221" s="864">
        <v>0</v>
      </c>
      <c r="EG221" s="865">
        <v>0</v>
      </c>
      <c r="EH221" s="864">
        <v>0</v>
      </c>
      <c r="EI221" s="865">
        <v>0</v>
      </c>
      <c r="EJ221" s="864">
        <v>0</v>
      </c>
      <c r="EK221" s="865">
        <v>0</v>
      </c>
      <c r="EL221" s="864">
        <v>0</v>
      </c>
      <c r="EM221" s="865">
        <v>0</v>
      </c>
      <c r="EN221" s="864">
        <v>0</v>
      </c>
      <c r="EO221" s="865">
        <v>0</v>
      </c>
      <c r="EP221" s="864">
        <v>0</v>
      </c>
      <c r="EQ221" s="865">
        <v>0</v>
      </c>
      <c r="ER221" s="864">
        <v>0</v>
      </c>
      <c r="ES221" s="865">
        <v>0</v>
      </c>
      <c r="ET221" s="864">
        <v>0</v>
      </c>
      <c r="EU221" s="865">
        <v>0</v>
      </c>
      <c r="EV221" s="864">
        <v>0</v>
      </c>
      <c r="EW221" s="865">
        <v>0</v>
      </c>
      <c r="EX221" s="864">
        <v>0</v>
      </c>
      <c r="EY221" s="865">
        <v>0</v>
      </c>
      <c r="EZ221" s="864">
        <v>0</v>
      </c>
      <c r="FA221" s="865">
        <v>0</v>
      </c>
      <c r="FB221" s="864">
        <v>0</v>
      </c>
      <c r="FC221" s="865">
        <v>0</v>
      </c>
      <c r="FD221" s="864">
        <v>0</v>
      </c>
      <c r="FE221" s="1021">
        <v>0</v>
      </c>
      <c r="FF221" s="815"/>
      <c r="FG221" s="1012"/>
      <c r="FH221" s="815"/>
      <c r="FI221" s="1013"/>
      <c r="FK221" s="1022" t="b">
        <v>1</v>
      </c>
    </row>
    <row r="222" spans="1:167" outlineLevel="1">
      <c r="A222" s="813" t="str">
        <f t="shared" si="3"/>
        <v>209Retrocomissioning LDC Innovation Fund Pilot Program</v>
      </c>
      <c r="C222" s="849">
        <v>209</v>
      </c>
      <c r="D222" s="1035" t="s">
        <v>1244</v>
      </c>
      <c r="E222" s="1035">
        <v>2015</v>
      </c>
      <c r="G222" s="1024">
        <v>0</v>
      </c>
      <c r="H222" s="854">
        <v>0</v>
      </c>
      <c r="I222" s="853">
        <v>0</v>
      </c>
      <c r="J222" s="854">
        <v>0</v>
      </c>
      <c r="K222" s="853">
        <v>0</v>
      </c>
      <c r="L222" s="854">
        <v>0</v>
      </c>
      <c r="M222" s="853">
        <v>0</v>
      </c>
      <c r="N222" s="854">
        <v>0</v>
      </c>
      <c r="O222" s="853">
        <v>0</v>
      </c>
      <c r="P222" s="854">
        <v>0</v>
      </c>
      <c r="Q222" s="853">
        <v>0</v>
      </c>
      <c r="R222" s="854">
        <v>0</v>
      </c>
      <c r="S222" s="853">
        <v>0</v>
      </c>
      <c r="T222" s="854">
        <v>0</v>
      </c>
      <c r="U222" s="853">
        <v>0</v>
      </c>
      <c r="V222" s="854">
        <v>0</v>
      </c>
      <c r="W222" s="853">
        <v>0</v>
      </c>
      <c r="X222" s="854">
        <v>0</v>
      </c>
      <c r="Y222" s="853">
        <v>0</v>
      </c>
      <c r="Z222" s="854">
        <v>0</v>
      </c>
      <c r="AA222" s="853">
        <v>0</v>
      </c>
      <c r="AB222" s="854">
        <v>0</v>
      </c>
      <c r="AC222" s="853">
        <v>0</v>
      </c>
      <c r="AD222" s="854">
        <v>0</v>
      </c>
      <c r="AE222" s="853">
        <v>0</v>
      </c>
      <c r="AF222" s="854">
        <v>0</v>
      </c>
      <c r="AG222" s="853">
        <v>0</v>
      </c>
      <c r="AH222" s="854">
        <v>0</v>
      </c>
      <c r="AI222" s="853">
        <v>0</v>
      </c>
      <c r="AJ222" s="854">
        <v>0</v>
      </c>
      <c r="AK222" s="853">
        <v>0</v>
      </c>
      <c r="AL222" s="854">
        <v>0</v>
      </c>
      <c r="AM222" s="853">
        <v>0</v>
      </c>
      <c r="AN222" s="854">
        <v>0</v>
      </c>
      <c r="AO222" s="853">
        <v>0</v>
      </c>
      <c r="AP222" s="1025">
        <v>0</v>
      </c>
      <c r="AQ222" s="815"/>
      <c r="AR222" s="998"/>
      <c r="AS222" s="815"/>
      <c r="AT222" s="1024">
        <v>0</v>
      </c>
      <c r="AU222" s="854">
        <v>0</v>
      </c>
      <c r="AV222" s="853">
        <v>0</v>
      </c>
      <c r="AW222" s="854">
        <v>0</v>
      </c>
      <c r="AX222" s="853">
        <v>0</v>
      </c>
      <c r="AY222" s="854">
        <v>0</v>
      </c>
      <c r="AZ222" s="853">
        <v>0</v>
      </c>
      <c r="BA222" s="854">
        <v>0</v>
      </c>
      <c r="BB222" s="853">
        <v>0</v>
      </c>
      <c r="BC222" s="854">
        <v>0</v>
      </c>
      <c r="BD222" s="853">
        <v>0</v>
      </c>
      <c r="BE222" s="854">
        <v>0</v>
      </c>
      <c r="BF222" s="853">
        <v>0</v>
      </c>
      <c r="BG222" s="854">
        <v>0</v>
      </c>
      <c r="BH222" s="853">
        <v>0</v>
      </c>
      <c r="BI222" s="854">
        <v>0</v>
      </c>
      <c r="BJ222" s="853">
        <v>0</v>
      </c>
      <c r="BK222" s="854">
        <v>0</v>
      </c>
      <c r="BL222" s="853">
        <v>0</v>
      </c>
      <c r="BM222" s="854">
        <v>0</v>
      </c>
      <c r="BN222" s="853">
        <v>0</v>
      </c>
      <c r="BO222" s="854">
        <v>0</v>
      </c>
      <c r="BP222" s="853">
        <v>0</v>
      </c>
      <c r="BQ222" s="854">
        <v>0</v>
      </c>
      <c r="BR222" s="853">
        <v>0</v>
      </c>
      <c r="BS222" s="854">
        <v>0</v>
      </c>
      <c r="BT222" s="853">
        <v>0</v>
      </c>
      <c r="BU222" s="854">
        <v>0</v>
      </c>
      <c r="BV222" s="853">
        <v>0</v>
      </c>
      <c r="BW222" s="854">
        <v>0</v>
      </c>
      <c r="BX222" s="853">
        <v>0</v>
      </c>
      <c r="BY222" s="854">
        <v>0</v>
      </c>
      <c r="BZ222" s="853">
        <v>0</v>
      </c>
      <c r="CA222" s="854">
        <v>0</v>
      </c>
      <c r="CB222" s="853">
        <v>0</v>
      </c>
      <c r="CC222" s="1025">
        <v>0</v>
      </c>
      <c r="CD222" s="815"/>
      <c r="CE222" s="1009"/>
      <c r="CF222" s="815"/>
      <c r="CG222" s="1010"/>
      <c r="CH222" s="815"/>
      <c r="CI222" s="1024"/>
      <c r="CJ222" s="854"/>
      <c r="CK222" s="853">
        <v>0</v>
      </c>
      <c r="CL222" s="854">
        <v>0</v>
      </c>
      <c r="CM222" s="853">
        <v>0</v>
      </c>
      <c r="CN222" s="854">
        <v>0</v>
      </c>
      <c r="CO222" s="853">
        <v>0</v>
      </c>
      <c r="CP222" s="854">
        <v>0</v>
      </c>
      <c r="CQ222" s="853">
        <v>0</v>
      </c>
      <c r="CR222" s="854">
        <v>0</v>
      </c>
      <c r="CS222" s="853">
        <v>0</v>
      </c>
      <c r="CT222" s="854">
        <v>0</v>
      </c>
      <c r="CU222" s="853">
        <v>0</v>
      </c>
      <c r="CV222" s="854">
        <v>0</v>
      </c>
      <c r="CW222" s="853">
        <v>0</v>
      </c>
      <c r="CX222" s="854">
        <v>0</v>
      </c>
      <c r="CY222" s="853">
        <v>0</v>
      </c>
      <c r="CZ222" s="854">
        <v>0</v>
      </c>
      <c r="DA222" s="853">
        <v>0</v>
      </c>
      <c r="DB222" s="854">
        <v>0</v>
      </c>
      <c r="DC222" s="853">
        <v>0</v>
      </c>
      <c r="DD222" s="854">
        <v>0</v>
      </c>
      <c r="DE222" s="853">
        <v>0</v>
      </c>
      <c r="DF222" s="854">
        <v>0</v>
      </c>
      <c r="DG222" s="853">
        <v>0</v>
      </c>
      <c r="DH222" s="854">
        <v>0</v>
      </c>
      <c r="DI222" s="853">
        <v>0</v>
      </c>
      <c r="DJ222" s="854">
        <v>0</v>
      </c>
      <c r="DK222" s="853">
        <v>0</v>
      </c>
      <c r="DL222" s="854">
        <v>0</v>
      </c>
      <c r="DM222" s="853">
        <v>0</v>
      </c>
      <c r="DN222" s="854">
        <v>0</v>
      </c>
      <c r="DO222" s="853">
        <v>0</v>
      </c>
      <c r="DP222" s="854">
        <v>0</v>
      </c>
      <c r="DQ222" s="853">
        <v>0</v>
      </c>
      <c r="DR222" s="1025">
        <v>0</v>
      </c>
      <c r="DS222" s="815"/>
      <c r="DT222" s="1011"/>
      <c r="DU222" s="815"/>
      <c r="DV222" s="1024"/>
      <c r="DW222" s="854"/>
      <c r="DX222" s="853">
        <v>0</v>
      </c>
      <c r="DY222" s="854">
        <v>0</v>
      </c>
      <c r="DZ222" s="853">
        <v>0</v>
      </c>
      <c r="EA222" s="854">
        <v>0</v>
      </c>
      <c r="EB222" s="853">
        <v>0</v>
      </c>
      <c r="EC222" s="854">
        <v>0</v>
      </c>
      <c r="ED222" s="853">
        <v>0</v>
      </c>
      <c r="EE222" s="854">
        <v>0</v>
      </c>
      <c r="EF222" s="853">
        <v>0</v>
      </c>
      <c r="EG222" s="854">
        <v>0</v>
      </c>
      <c r="EH222" s="853">
        <v>0</v>
      </c>
      <c r="EI222" s="854">
        <v>0</v>
      </c>
      <c r="EJ222" s="853">
        <v>0</v>
      </c>
      <c r="EK222" s="854">
        <v>0</v>
      </c>
      <c r="EL222" s="853">
        <v>0</v>
      </c>
      <c r="EM222" s="854">
        <v>0</v>
      </c>
      <c r="EN222" s="853">
        <v>0</v>
      </c>
      <c r="EO222" s="854">
        <v>0</v>
      </c>
      <c r="EP222" s="853">
        <v>0</v>
      </c>
      <c r="EQ222" s="854">
        <v>0</v>
      </c>
      <c r="ER222" s="853">
        <v>0</v>
      </c>
      <c r="ES222" s="854">
        <v>0</v>
      </c>
      <c r="ET222" s="853">
        <v>0</v>
      </c>
      <c r="EU222" s="854">
        <v>0</v>
      </c>
      <c r="EV222" s="853">
        <v>0</v>
      </c>
      <c r="EW222" s="854">
        <v>0</v>
      </c>
      <c r="EX222" s="853">
        <v>0</v>
      </c>
      <c r="EY222" s="854">
        <v>0</v>
      </c>
      <c r="EZ222" s="853">
        <v>0</v>
      </c>
      <c r="FA222" s="854">
        <v>0</v>
      </c>
      <c r="FB222" s="853">
        <v>0</v>
      </c>
      <c r="FC222" s="854">
        <v>0</v>
      </c>
      <c r="FD222" s="853">
        <v>0</v>
      </c>
      <c r="FE222" s="1025">
        <v>0</v>
      </c>
      <c r="FF222" s="815"/>
      <c r="FG222" s="1012"/>
      <c r="FH222" s="815"/>
      <c r="FI222" s="1013"/>
      <c r="FK222" s="1026" t="b">
        <v>1</v>
      </c>
    </row>
    <row r="223" spans="1:167" outlineLevel="1">
      <c r="A223" s="813" t="str">
        <f t="shared" si="3"/>
        <v>210RTUsaver LDC Innovation Fund Pilot Program</v>
      </c>
      <c r="C223" s="842">
        <v>210</v>
      </c>
      <c r="D223" s="1036" t="s">
        <v>1245</v>
      </c>
      <c r="E223" s="1036">
        <v>2015</v>
      </c>
      <c r="G223" s="1020">
        <v>0</v>
      </c>
      <c r="H223" s="865">
        <v>0</v>
      </c>
      <c r="I223" s="864">
        <v>0</v>
      </c>
      <c r="J223" s="865">
        <v>0</v>
      </c>
      <c r="K223" s="864">
        <v>0</v>
      </c>
      <c r="L223" s="865">
        <v>0</v>
      </c>
      <c r="M223" s="864">
        <v>0</v>
      </c>
      <c r="N223" s="865">
        <v>0</v>
      </c>
      <c r="O223" s="864">
        <v>0</v>
      </c>
      <c r="P223" s="865">
        <v>0</v>
      </c>
      <c r="Q223" s="864">
        <v>0</v>
      </c>
      <c r="R223" s="865">
        <v>0</v>
      </c>
      <c r="S223" s="864">
        <v>0</v>
      </c>
      <c r="T223" s="865">
        <v>0</v>
      </c>
      <c r="U223" s="864">
        <v>0</v>
      </c>
      <c r="V223" s="865">
        <v>0</v>
      </c>
      <c r="W223" s="864">
        <v>0</v>
      </c>
      <c r="X223" s="865">
        <v>0</v>
      </c>
      <c r="Y223" s="864">
        <v>0</v>
      </c>
      <c r="Z223" s="865">
        <v>0</v>
      </c>
      <c r="AA223" s="864">
        <v>0</v>
      </c>
      <c r="AB223" s="865">
        <v>0</v>
      </c>
      <c r="AC223" s="864">
        <v>0</v>
      </c>
      <c r="AD223" s="865">
        <v>0</v>
      </c>
      <c r="AE223" s="864">
        <v>0</v>
      </c>
      <c r="AF223" s="865">
        <v>0</v>
      </c>
      <c r="AG223" s="864">
        <v>0</v>
      </c>
      <c r="AH223" s="865">
        <v>0</v>
      </c>
      <c r="AI223" s="864">
        <v>0</v>
      </c>
      <c r="AJ223" s="865">
        <v>0</v>
      </c>
      <c r="AK223" s="864">
        <v>0</v>
      </c>
      <c r="AL223" s="865">
        <v>0</v>
      </c>
      <c r="AM223" s="864">
        <v>0</v>
      </c>
      <c r="AN223" s="865">
        <v>0</v>
      </c>
      <c r="AO223" s="864">
        <v>0</v>
      </c>
      <c r="AP223" s="1021">
        <v>0</v>
      </c>
      <c r="AQ223" s="815"/>
      <c r="AR223" s="998"/>
      <c r="AS223" s="815"/>
      <c r="AT223" s="1020">
        <v>0</v>
      </c>
      <c r="AU223" s="865">
        <v>0</v>
      </c>
      <c r="AV223" s="864">
        <v>0</v>
      </c>
      <c r="AW223" s="865">
        <v>0</v>
      </c>
      <c r="AX223" s="864">
        <v>0</v>
      </c>
      <c r="AY223" s="865">
        <v>0</v>
      </c>
      <c r="AZ223" s="864">
        <v>0</v>
      </c>
      <c r="BA223" s="865">
        <v>0</v>
      </c>
      <c r="BB223" s="864">
        <v>0</v>
      </c>
      <c r="BC223" s="865">
        <v>0</v>
      </c>
      <c r="BD223" s="864">
        <v>0</v>
      </c>
      <c r="BE223" s="865">
        <v>0</v>
      </c>
      <c r="BF223" s="864">
        <v>0</v>
      </c>
      <c r="BG223" s="865">
        <v>0</v>
      </c>
      <c r="BH223" s="864">
        <v>0</v>
      </c>
      <c r="BI223" s="865">
        <v>0</v>
      </c>
      <c r="BJ223" s="864">
        <v>0</v>
      </c>
      <c r="BK223" s="865">
        <v>0</v>
      </c>
      <c r="BL223" s="864">
        <v>0</v>
      </c>
      <c r="BM223" s="865">
        <v>0</v>
      </c>
      <c r="BN223" s="864">
        <v>0</v>
      </c>
      <c r="BO223" s="865">
        <v>0</v>
      </c>
      <c r="BP223" s="864">
        <v>0</v>
      </c>
      <c r="BQ223" s="865">
        <v>0</v>
      </c>
      <c r="BR223" s="864">
        <v>0</v>
      </c>
      <c r="BS223" s="865">
        <v>0</v>
      </c>
      <c r="BT223" s="864">
        <v>0</v>
      </c>
      <c r="BU223" s="865">
        <v>0</v>
      </c>
      <c r="BV223" s="864">
        <v>0</v>
      </c>
      <c r="BW223" s="865">
        <v>0</v>
      </c>
      <c r="BX223" s="864">
        <v>0</v>
      </c>
      <c r="BY223" s="865">
        <v>0</v>
      </c>
      <c r="BZ223" s="864">
        <v>0</v>
      </c>
      <c r="CA223" s="865">
        <v>0</v>
      </c>
      <c r="CB223" s="864">
        <v>0</v>
      </c>
      <c r="CC223" s="1021">
        <v>0</v>
      </c>
      <c r="CD223" s="815"/>
      <c r="CE223" s="1009"/>
      <c r="CF223" s="815"/>
      <c r="CG223" s="1010"/>
      <c r="CH223" s="815"/>
      <c r="CI223" s="1020"/>
      <c r="CJ223" s="865"/>
      <c r="CK223" s="864">
        <v>0</v>
      </c>
      <c r="CL223" s="865">
        <v>0</v>
      </c>
      <c r="CM223" s="864">
        <v>0</v>
      </c>
      <c r="CN223" s="865">
        <v>0</v>
      </c>
      <c r="CO223" s="864">
        <v>0</v>
      </c>
      <c r="CP223" s="865">
        <v>0</v>
      </c>
      <c r="CQ223" s="864">
        <v>0</v>
      </c>
      <c r="CR223" s="865">
        <v>0</v>
      </c>
      <c r="CS223" s="864">
        <v>0</v>
      </c>
      <c r="CT223" s="865">
        <v>0</v>
      </c>
      <c r="CU223" s="864">
        <v>0</v>
      </c>
      <c r="CV223" s="865">
        <v>0</v>
      </c>
      <c r="CW223" s="864">
        <v>0</v>
      </c>
      <c r="CX223" s="865">
        <v>0</v>
      </c>
      <c r="CY223" s="864">
        <v>0</v>
      </c>
      <c r="CZ223" s="865">
        <v>0</v>
      </c>
      <c r="DA223" s="864">
        <v>0</v>
      </c>
      <c r="DB223" s="865">
        <v>0</v>
      </c>
      <c r="DC223" s="864">
        <v>0</v>
      </c>
      <c r="DD223" s="865">
        <v>0</v>
      </c>
      <c r="DE223" s="864">
        <v>0</v>
      </c>
      <c r="DF223" s="865">
        <v>0</v>
      </c>
      <c r="DG223" s="864">
        <v>0</v>
      </c>
      <c r="DH223" s="865">
        <v>0</v>
      </c>
      <c r="DI223" s="864">
        <v>0</v>
      </c>
      <c r="DJ223" s="865">
        <v>0</v>
      </c>
      <c r="DK223" s="864">
        <v>0</v>
      </c>
      <c r="DL223" s="865">
        <v>0</v>
      </c>
      <c r="DM223" s="864">
        <v>0</v>
      </c>
      <c r="DN223" s="865">
        <v>0</v>
      </c>
      <c r="DO223" s="864">
        <v>0</v>
      </c>
      <c r="DP223" s="865">
        <v>0</v>
      </c>
      <c r="DQ223" s="864">
        <v>0</v>
      </c>
      <c r="DR223" s="1021">
        <v>0</v>
      </c>
      <c r="DS223" s="815"/>
      <c r="DT223" s="1011"/>
      <c r="DU223" s="815"/>
      <c r="DV223" s="1020"/>
      <c r="DW223" s="865"/>
      <c r="DX223" s="864">
        <v>0</v>
      </c>
      <c r="DY223" s="865">
        <v>0</v>
      </c>
      <c r="DZ223" s="864">
        <v>0</v>
      </c>
      <c r="EA223" s="865">
        <v>0</v>
      </c>
      <c r="EB223" s="864">
        <v>0</v>
      </c>
      <c r="EC223" s="865">
        <v>0</v>
      </c>
      <c r="ED223" s="864">
        <v>0</v>
      </c>
      <c r="EE223" s="865">
        <v>0</v>
      </c>
      <c r="EF223" s="864">
        <v>0</v>
      </c>
      <c r="EG223" s="865">
        <v>0</v>
      </c>
      <c r="EH223" s="864">
        <v>0</v>
      </c>
      <c r="EI223" s="865">
        <v>0</v>
      </c>
      <c r="EJ223" s="864">
        <v>0</v>
      </c>
      <c r="EK223" s="865">
        <v>0</v>
      </c>
      <c r="EL223" s="864">
        <v>0</v>
      </c>
      <c r="EM223" s="865">
        <v>0</v>
      </c>
      <c r="EN223" s="864">
        <v>0</v>
      </c>
      <c r="EO223" s="865">
        <v>0</v>
      </c>
      <c r="EP223" s="864">
        <v>0</v>
      </c>
      <c r="EQ223" s="865">
        <v>0</v>
      </c>
      <c r="ER223" s="864">
        <v>0</v>
      </c>
      <c r="ES223" s="865">
        <v>0</v>
      </c>
      <c r="ET223" s="864">
        <v>0</v>
      </c>
      <c r="EU223" s="865">
        <v>0</v>
      </c>
      <c r="EV223" s="864">
        <v>0</v>
      </c>
      <c r="EW223" s="865">
        <v>0</v>
      </c>
      <c r="EX223" s="864">
        <v>0</v>
      </c>
      <c r="EY223" s="865">
        <v>0</v>
      </c>
      <c r="EZ223" s="864">
        <v>0</v>
      </c>
      <c r="FA223" s="865">
        <v>0</v>
      </c>
      <c r="FB223" s="864">
        <v>0</v>
      </c>
      <c r="FC223" s="865">
        <v>0</v>
      </c>
      <c r="FD223" s="864">
        <v>0</v>
      </c>
      <c r="FE223" s="1021">
        <v>0</v>
      </c>
      <c r="FF223" s="815"/>
      <c r="FG223" s="1012"/>
      <c r="FH223" s="815"/>
      <c r="FI223" s="1013"/>
      <c r="FK223" s="1022" t="b">
        <v>1</v>
      </c>
    </row>
    <row r="224" spans="1:167" outlineLevel="1">
      <c r="A224" s="813" t="str">
        <f t="shared" si="3"/>
        <v>211Small &amp; Medium Business Energy Management System LDC Innovation Fund Pilot Program</v>
      </c>
      <c r="C224" s="849">
        <v>211</v>
      </c>
      <c r="D224" s="1023" t="s">
        <v>1246</v>
      </c>
      <c r="E224" s="1023">
        <v>2015</v>
      </c>
      <c r="G224" s="1024">
        <v>0</v>
      </c>
      <c r="H224" s="854">
        <v>0</v>
      </c>
      <c r="I224" s="853">
        <v>0</v>
      </c>
      <c r="J224" s="854">
        <v>0</v>
      </c>
      <c r="K224" s="853">
        <v>0</v>
      </c>
      <c r="L224" s="854">
        <v>0</v>
      </c>
      <c r="M224" s="853">
        <v>0</v>
      </c>
      <c r="N224" s="854">
        <v>0</v>
      </c>
      <c r="O224" s="853">
        <v>0</v>
      </c>
      <c r="P224" s="854">
        <v>0</v>
      </c>
      <c r="Q224" s="853">
        <v>0</v>
      </c>
      <c r="R224" s="854">
        <v>0</v>
      </c>
      <c r="S224" s="853">
        <v>0</v>
      </c>
      <c r="T224" s="854">
        <v>0</v>
      </c>
      <c r="U224" s="853">
        <v>0</v>
      </c>
      <c r="V224" s="854">
        <v>0</v>
      </c>
      <c r="W224" s="853">
        <v>0</v>
      </c>
      <c r="X224" s="854">
        <v>0</v>
      </c>
      <c r="Y224" s="853">
        <v>0</v>
      </c>
      <c r="Z224" s="854">
        <v>0</v>
      </c>
      <c r="AA224" s="853">
        <v>0</v>
      </c>
      <c r="AB224" s="854">
        <v>0</v>
      </c>
      <c r="AC224" s="853">
        <v>0</v>
      </c>
      <c r="AD224" s="854">
        <v>0</v>
      </c>
      <c r="AE224" s="853">
        <v>0</v>
      </c>
      <c r="AF224" s="854">
        <v>0</v>
      </c>
      <c r="AG224" s="853">
        <v>0</v>
      </c>
      <c r="AH224" s="854">
        <v>0</v>
      </c>
      <c r="AI224" s="853">
        <v>0</v>
      </c>
      <c r="AJ224" s="854">
        <v>0</v>
      </c>
      <c r="AK224" s="853">
        <v>0</v>
      </c>
      <c r="AL224" s="854">
        <v>0</v>
      </c>
      <c r="AM224" s="853">
        <v>0</v>
      </c>
      <c r="AN224" s="854">
        <v>0</v>
      </c>
      <c r="AO224" s="853">
        <v>0</v>
      </c>
      <c r="AP224" s="1025">
        <v>0</v>
      </c>
      <c r="AQ224" s="815"/>
      <c r="AR224" s="998"/>
      <c r="AS224" s="815"/>
      <c r="AT224" s="1024">
        <v>0</v>
      </c>
      <c r="AU224" s="854">
        <v>0</v>
      </c>
      <c r="AV224" s="853">
        <v>0</v>
      </c>
      <c r="AW224" s="854">
        <v>0</v>
      </c>
      <c r="AX224" s="853">
        <v>0</v>
      </c>
      <c r="AY224" s="854">
        <v>0</v>
      </c>
      <c r="AZ224" s="853">
        <v>0</v>
      </c>
      <c r="BA224" s="854">
        <v>0</v>
      </c>
      <c r="BB224" s="853">
        <v>0</v>
      </c>
      <c r="BC224" s="854">
        <v>0</v>
      </c>
      <c r="BD224" s="853">
        <v>0</v>
      </c>
      <c r="BE224" s="854">
        <v>0</v>
      </c>
      <c r="BF224" s="853">
        <v>0</v>
      </c>
      <c r="BG224" s="854">
        <v>0</v>
      </c>
      <c r="BH224" s="853">
        <v>0</v>
      </c>
      <c r="BI224" s="854">
        <v>0</v>
      </c>
      <c r="BJ224" s="853">
        <v>0</v>
      </c>
      <c r="BK224" s="854">
        <v>0</v>
      </c>
      <c r="BL224" s="853">
        <v>0</v>
      </c>
      <c r="BM224" s="854">
        <v>0</v>
      </c>
      <c r="BN224" s="853">
        <v>0</v>
      </c>
      <c r="BO224" s="854">
        <v>0</v>
      </c>
      <c r="BP224" s="853">
        <v>0</v>
      </c>
      <c r="BQ224" s="854">
        <v>0</v>
      </c>
      <c r="BR224" s="853">
        <v>0</v>
      </c>
      <c r="BS224" s="854">
        <v>0</v>
      </c>
      <c r="BT224" s="853">
        <v>0</v>
      </c>
      <c r="BU224" s="854">
        <v>0</v>
      </c>
      <c r="BV224" s="853">
        <v>0</v>
      </c>
      <c r="BW224" s="854">
        <v>0</v>
      </c>
      <c r="BX224" s="853">
        <v>0</v>
      </c>
      <c r="BY224" s="854">
        <v>0</v>
      </c>
      <c r="BZ224" s="853">
        <v>0</v>
      </c>
      <c r="CA224" s="854">
        <v>0</v>
      </c>
      <c r="CB224" s="853">
        <v>0</v>
      </c>
      <c r="CC224" s="1025">
        <v>0</v>
      </c>
      <c r="CD224" s="815"/>
      <c r="CE224" s="1009"/>
      <c r="CF224" s="815"/>
      <c r="CG224" s="1010"/>
      <c r="CH224" s="815"/>
      <c r="CI224" s="1024"/>
      <c r="CJ224" s="854"/>
      <c r="CK224" s="853">
        <v>0</v>
      </c>
      <c r="CL224" s="854">
        <v>0</v>
      </c>
      <c r="CM224" s="853">
        <v>0</v>
      </c>
      <c r="CN224" s="854">
        <v>0</v>
      </c>
      <c r="CO224" s="853">
        <v>0</v>
      </c>
      <c r="CP224" s="854">
        <v>0</v>
      </c>
      <c r="CQ224" s="853">
        <v>0</v>
      </c>
      <c r="CR224" s="854">
        <v>0</v>
      </c>
      <c r="CS224" s="853">
        <v>0</v>
      </c>
      <c r="CT224" s="854">
        <v>0</v>
      </c>
      <c r="CU224" s="853">
        <v>0</v>
      </c>
      <c r="CV224" s="854">
        <v>0</v>
      </c>
      <c r="CW224" s="853">
        <v>0</v>
      </c>
      <c r="CX224" s="854">
        <v>0</v>
      </c>
      <c r="CY224" s="853">
        <v>0</v>
      </c>
      <c r="CZ224" s="854">
        <v>0</v>
      </c>
      <c r="DA224" s="853">
        <v>0</v>
      </c>
      <c r="DB224" s="854">
        <v>0</v>
      </c>
      <c r="DC224" s="853">
        <v>0</v>
      </c>
      <c r="DD224" s="854">
        <v>0</v>
      </c>
      <c r="DE224" s="853">
        <v>0</v>
      </c>
      <c r="DF224" s="854">
        <v>0</v>
      </c>
      <c r="DG224" s="853">
        <v>0</v>
      </c>
      <c r="DH224" s="854">
        <v>0</v>
      </c>
      <c r="DI224" s="853">
        <v>0</v>
      </c>
      <c r="DJ224" s="854">
        <v>0</v>
      </c>
      <c r="DK224" s="853">
        <v>0</v>
      </c>
      <c r="DL224" s="854">
        <v>0</v>
      </c>
      <c r="DM224" s="853">
        <v>0</v>
      </c>
      <c r="DN224" s="854">
        <v>0</v>
      </c>
      <c r="DO224" s="853">
        <v>0</v>
      </c>
      <c r="DP224" s="854">
        <v>0</v>
      </c>
      <c r="DQ224" s="853">
        <v>0</v>
      </c>
      <c r="DR224" s="1025">
        <v>0</v>
      </c>
      <c r="DS224" s="815"/>
      <c r="DT224" s="1011"/>
      <c r="DU224" s="815"/>
      <c r="DV224" s="1024"/>
      <c r="DW224" s="854"/>
      <c r="DX224" s="853">
        <v>0</v>
      </c>
      <c r="DY224" s="854">
        <v>0</v>
      </c>
      <c r="DZ224" s="853">
        <v>0</v>
      </c>
      <c r="EA224" s="854">
        <v>0</v>
      </c>
      <c r="EB224" s="853">
        <v>0</v>
      </c>
      <c r="EC224" s="854">
        <v>0</v>
      </c>
      <c r="ED224" s="853">
        <v>0</v>
      </c>
      <c r="EE224" s="854">
        <v>0</v>
      </c>
      <c r="EF224" s="853">
        <v>0</v>
      </c>
      <c r="EG224" s="854">
        <v>0</v>
      </c>
      <c r="EH224" s="853">
        <v>0</v>
      </c>
      <c r="EI224" s="854">
        <v>0</v>
      </c>
      <c r="EJ224" s="853">
        <v>0</v>
      </c>
      <c r="EK224" s="854">
        <v>0</v>
      </c>
      <c r="EL224" s="853">
        <v>0</v>
      </c>
      <c r="EM224" s="854">
        <v>0</v>
      </c>
      <c r="EN224" s="853">
        <v>0</v>
      </c>
      <c r="EO224" s="854">
        <v>0</v>
      </c>
      <c r="EP224" s="853">
        <v>0</v>
      </c>
      <c r="EQ224" s="854">
        <v>0</v>
      </c>
      <c r="ER224" s="853">
        <v>0</v>
      </c>
      <c r="ES224" s="854">
        <v>0</v>
      </c>
      <c r="ET224" s="853">
        <v>0</v>
      </c>
      <c r="EU224" s="854">
        <v>0</v>
      </c>
      <c r="EV224" s="853">
        <v>0</v>
      </c>
      <c r="EW224" s="854">
        <v>0</v>
      </c>
      <c r="EX224" s="853">
        <v>0</v>
      </c>
      <c r="EY224" s="854">
        <v>0</v>
      </c>
      <c r="EZ224" s="853">
        <v>0</v>
      </c>
      <c r="FA224" s="854">
        <v>0</v>
      </c>
      <c r="FB224" s="853">
        <v>0</v>
      </c>
      <c r="FC224" s="854">
        <v>0</v>
      </c>
      <c r="FD224" s="853">
        <v>0</v>
      </c>
      <c r="FE224" s="1025">
        <v>0</v>
      </c>
      <c r="FF224" s="815"/>
      <c r="FG224" s="1012"/>
      <c r="FH224" s="815"/>
      <c r="FI224" s="1013"/>
      <c r="FK224" s="1026" t="b">
        <v>1</v>
      </c>
    </row>
    <row r="225" spans="1:167" outlineLevel="1">
      <c r="A225" s="813" t="str">
        <f t="shared" si="3"/>
        <v>212Solar Powered Attic Ventilation LDC Innovation Fund Pilot Program</v>
      </c>
      <c r="C225" s="842">
        <v>212</v>
      </c>
      <c r="D225" s="1019" t="s">
        <v>1247</v>
      </c>
      <c r="E225" s="1019">
        <v>2015</v>
      </c>
      <c r="G225" s="1020">
        <v>0</v>
      </c>
      <c r="H225" s="865">
        <v>0</v>
      </c>
      <c r="I225" s="864">
        <v>0</v>
      </c>
      <c r="J225" s="865">
        <v>0</v>
      </c>
      <c r="K225" s="864">
        <v>0</v>
      </c>
      <c r="L225" s="865">
        <v>0</v>
      </c>
      <c r="M225" s="864">
        <v>0</v>
      </c>
      <c r="N225" s="865">
        <v>0</v>
      </c>
      <c r="O225" s="864">
        <v>0</v>
      </c>
      <c r="P225" s="865">
        <v>0</v>
      </c>
      <c r="Q225" s="864">
        <v>0</v>
      </c>
      <c r="R225" s="865">
        <v>0</v>
      </c>
      <c r="S225" s="864">
        <v>0</v>
      </c>
      <c r="T225" s="865">
        <v>0</v>
      </c>
      <c r="U225" s="864">
        <v>0</v>
      </c>
      <c r="V225" s="865">
        <v>0</v>
      </c>
      <c r="W225" s="864">
        <v>0</v>
      </c>
      <c r="X225" s="865">
        <v>0</v>
      </c>
      <c r="Y225" s="864">
        <v>0</v>
      </c>
      <c r="Z225" s="865">
        <v>0</v>
      </c>
      <c r="AA225" s="864">
        <v>0</v>
      </c>
      <c r="AB225" s="865">
        <v>0</v>
      </c>
      <c r="AC225" s="864">
        <v>0</v>
      </c>
      <c r="AD225" s="865">
        <v>0</v>
      </c>
      <c r="AE225" s="864">
        <v>0</v>
      </c>
      <c r="AF225" s="865">
        <v>0</v>
      </c>
      <c r="AG225" s="864">
        <v>0</v>
      </c>
      <c r="AH225" s="865">
        <v>0</v>
      </c>
      <c r="AI225" s="864">
        <v>0</v>
      </c>
      <c r="AJ225" s="865">
        <v>0</v>
      </c>
      <c r="AK225" s="864">
        <v>0</v>
      </c>
      <c r="AL225" s="865">
        <v>0</v>
      </c>
      <c r="AM225" s="864">
        <v>0</v>
      </c>
      <c r="AN225" s="865">
        <v>0</v>
      </c>
      <c r="AO225" s="864">
        <v>0</v>
      </c>
      <c r="AP225" s="1021">
        <v>0</v>
      </c>
      <c r="AQ225" s="815"/>
      <c r="AR225" s="998"/>
      <c r="AS225" s="815"/>
      <c r="AT225" s="1020">
        <v>0</v>
      </c>
      <c r="AU225" s="865">
        <v>0</v>
      </c>
      <c r="AV225" s="864">
        <v>0</v>
      </c>
      <c r="AW225" s="865">
        <v>0</v>
      </c>
      <c r="AX225" s="864">
        <v>0</v>
      </c>
      <c r="AY225" s="865">
        <v>0</v>
      </c>
      <c r="AZ225" s="864">
        <v>0</v>
      </c>
      <c r="BA225" s="865">
        <v>0</v>
      </c>
      <c r="BB225" s="864">
        <v>0</v>
      </c>
      <c r="BC225" s="865">
        <v>0</v>
      </c>
      <c r="BD225" s="864">
        <v>0</v>
      </c>
      <c r="BE225" s="865">
        <v>0</v>
      </c>
      <c r="BF225" s="864">
        <v>0</v>
      </c>
      <c r="BG225" s="865">
        <v>0</v>
      </c>
      <c r="BH225" s="864">
        <v>0</v>
      </c>
      <c r="BI225" s="865">
        <v>0</v>
      </c>
      <c r="BJ225" s="864">
        <v>0</v>
      </c>
      <c r="BK225" s="865">
        <v>0</v>
      </c>
      <c r="BL225" s="864">
        <v>0</v>
      </c>
      <c r="BM225" s="865">
        <v>0</v>
      </c>
      <c r="BN225" s="864">
        <v>0</v>
      </c>
      <c r="BO225" s="865">
        <v>0</v>
      </c>
      <c r="BP225" s="864">
        <v>0</v>
      </c>
      <c r="BQ225" s="865">
        <v>0</v>
      </c>
      <c r="BR225" s="864">
        <v>0</v>
      </c>
      <c r="BS225" s="865">
        <v>0</v>
      </c>
      <c r="BT225" s="864">
        <v>0</v>
      </c>
      <c r="BU225" s="865">
        <v>0</v>
      </c>
      <c r="BV225" s="864">
        <v>0</v>
      </c>
      <c r="BW225" s="865">
        <v>0</v>
      </c>
      <c r="BX225" s="864">
        <v>0</v>
      </c>
      <c r="BY225" s="865">
        <v>0</v>
      </c>
      <c r="BZ225" s="864">
        <v>0</v>
      </c>
      <c r="CA225" s="865">
        <v>0</v>
      </c>
      <c r="CB225" s="864">
        <v>0</v>
      </c>
      <c r="CC225" s="1021">
        <v>0</v>
      </c>
      <c r="CD225" s="815"/>
      <c r="CE225" s="1009"/>
      <c r="CF225" s="815"/>
      <c r="CG225" s="1010"/>
      <c r="CH225" s="815"/>
      <c r="CI225" s="1020"/>
      <c r="CJ225" s="865"/>
      <c r="CK225" s="864">
        <v>0</v>
      </c>
      <c r="CL225" s="865">
        <v>0</v>
      </c>
      <c r="CM225" s="864">
        <v>0</v>
      </c>
      <c r="CN225" s="865">
        <v>0</v>
      </c>
      <c r="CO225" s="864">
        <v>0</v>
      </c>
      <c r="CP225" s="865">
        <v>0</v>
      </c>
      <c r="CQ225" s="864">
        <v>0</v>
      </c>
      <c r="CR225" s="865">
        <v>0</v>
      </c>
      <c r="CS225" s="864">
        <v>0</v>
      </c>
      <c r="CT225" s="865">
        <v>0</v>
      </c>
      <c r="CU225" s="864">
        <v>0</v>
      </c>
      <c r="CV225" s="865">
        <v>0</v>
      </c>
      <c r="CW225" s="864">
        <v>0</v>
      </c>
      <c r="CX225" s="865">
        <v>0</v>
      </c>
      <c r="CY225" s="864">
        <v>0</v>
      </c>
      <c r="CZ225" s="865">
        <v>0</v>
      </c>
      <c r="DA225" s="864">
        <v>0</v>
      </c>
      <c r="DB225" s="865">
        <v>0</v>
      </c>
      <c r="DC225" s="864">
        <v>0</v>
      </c>
      <c r="DD225" s="865">
        <v>0</v>
      </c>
      <c r="DE225" s="864">
        <v>0</v>
      </c>
      <c r="DF225" s="865">
        <v>0</v>
      </c>
      <c r="DG225" s="864">
        <v>0</v>
      </c>
      <c r="DH225" s="865">
        <v>0</v>
      </c>
      <c r="DI225" s="864">
        <v>0</v>
      </c>
      <c r="DJ225" s="865">
        <v>0</v>
      </c>
      <c r="DK225" s="864">
        <v>0</v>
      </c>
      <c r="DL225" s="865">
        <v>0</v>
      </c>
      <c r="DM225" s="864">
        <v>0</v>
      </c>
      <c r="DN225" s="865">
        <v>0</v>
      </c>
      <c r="DO225" s="864">
        <v>0</v>
      </c>
      <c r="DP225" s="865">
        <v>0</v>
      </c>
      <c r="DQ225" s="864">
        <v>0</v>
      </c>
      <c r="DR225" s="1021">
        <v>0</v>
      </c>
      <c r="DS225" s="815"/>
      <c r="DT225" s="1011"/>
      <c r="DU225" s="815"/>
      <c r="DV225" s="1020"/>
      <c r="DW225" s="865"/>
      <c r="DX225" s="864">
        <v>0</v>
      </c>
      <c r="DY225" s="865">
        <v>0</v>
      </c>
      <c r="DZ225" s="864">
        <v>0</v>
      </c>
      <c r="EA225" s="865">
        <v>0</v>
      </c>
      <c r="EB225" s="864">
        <v>0</v>
      </c>
      <c r="EC225" s="865">
        <v>0</v>
      </c>
      <c r="ED225" s="864">
        <v>0</v>
      </c>
      <c r="EE225" s="865">
        <v>0</v>
      </c>
      <c r="EF225" s="864">
        <v>0</v>
      </c>
      <c r="EG225" s="865">
        <v>0</v>
      </c>
      <c r="EH225" s="864">
        <v>0</v>
      </c>
      <c r="EI225" s="865">
        <v>0</v>
      </c>
      <c r="EJ225" s="864">
        <v>0</v>
      </c>
      <c r="EK225" s="865">
        <v>0</v>
      </c>
      <c r="EL225" s="864">
        <v>0</v>
      </c>
      <c r="EM225" s="865">
        <v>0</v>
      </c>
      <c r="EN225" s="864">
        <v>0</v>
      </c>
      <c r="EO225" s="865">
        <v>0</v>
      </c>
      <c r="EP225" s="864">
        <v>0</v>
      </c>
      <c r="EQ225" s="865">
        <v>0</v>
      </c>
      <c r="ER225" s="864">
        <v>0</v>
      </c>
      <c r="ES225" s="865">
        <v>0</v>
      </c>
      <c r="ET225" s="864">
        <v>0</v>
      </c>
      <c r="EU225" s="865">
        <v>0</v>
      </c>
      <c r="EV225" s="864">
        <v>0</v>
      </c>
      <c r="EW225" s="865">
        <v>0</v>
      </c>
      <c r="EX225" s="864">
        <v>0</v>
      </c>
      <c r="EY225" s="865">
        <v>0</v>
      </c>
      <c r="EZ225" s="864">
        <v>0</v>
      </c>
      <c r="FA225" s="865">
        <v>0</v>
      </c>
      <c r="FB225" s="864">
        <v>0</v>
      </c>
      <c r="FC225" s="865">
        <v>0</v>
      </c>
      <c r="FD225" s="864">
        <v>0</v>
      </c>
      <c r="FE225" s="1021">
        <v>0</v>
      </c>
      <c r="FF225" s="815"/>
      <c r="FG225" s="1012"/>
      <c r="FH225" s="815"/>
      <c r="FI225" s="1013"/>
      <c r="FK225" s="1022" t="b">
        <v>1</v>
      </c>
    </row>
    <row r="226" spans="1:167" outlineLevel="1">
      <c r="A226" s="813" t="str">
        <f t="shared" si="3"/>
        <v>213Toronto Hydro – Enbridge Joint Low-Income Program LDC Innovation Fund Pilot Program</v>
      </c>
      <c r="C226" s="849">
        <v>213</v>
      </c>
      <c r="D226" s="1023" t="s">
        <v>1248</v>
      </c>
      <c r="E226" s="1023">
        <v>2015</v>
      </c>
      <c r="G226" s="1024">
        <v>0</v>
      </c>
      <c r="H226" s="854">
        <v>0</v>
      </c>
      <c r="I226" s="853">
        <v>0</v>
      </c>
      <c r="J226" s="854">
        <v>0</v>
      </c>
      <c r="K226" s="853">
        <v>0</v>
      </c>
      <c r="L226" s="854">
        <v>0</v>
      </c>
      <c r="M226" s="853">
        <v>0</v>
      </c>
      <c r="N226" s="854">
        <v>0</v>
      </c>
      <c r="O226" s="853">
        <v>0</v>
      </c>
      <c r="P226" s="854">
        <v>0</v>
      </c>
      <c r="Q226" s="853">
        <v>0</v>
      </c>
      <c r="R226" s="854">
        <v>0</v>
      </c>
      <c r="S226" s="853">
        <v>0</v>
      </c>
      <c r="T226" s="854">
        <v>0</v>
      </c>
      <c r="U226" s="853">
        <v>0</v>
      </c>
      <c r="V226" s="854">
        <v>0</v>
      </c>
      <c r="W226" s="853">
        <v>0</v>
      </c>
      <c r="X226" s="854">
        <v>0</v>
      </c>
      <c r="Y226" s="853">
        <v>0</v>
      </c>
      <c r="Z226" s="854">
        <v>0</v>
      </c>
      <c r="AA226" s="853">
        <v>0</v>
      </c>
      <c r="AB226" s="854">
        <v>0</v>
      </c>
      <c r="AC226" s="853">
        <v>0</v>
      </c>
      <c r="AD226" s="854">
        <v>0</v>
      </c>
      <c r="AE226" s="853">
        <v>0</v>
      </c>
      <c r="AF226" s="854">
        <v>0</v>
      </c>
      <c r="AG226" s="853">
        <v>0</v>
      </c>
      <c r="AH226" s="854">
        <v>0</v>
      </c>
      <c r="AI226" s="853">
        <v>0</v>
      </c>
      <c r="AJ226" s="854">
        <v>0</v>
      </c>
      <c r="AK226" s="853">
        <v>0</v>
      </c>
      <c r="AL226" s="854">
        <v>0</v>
      </c>
      <c r="AM226" s="853">
        <v>0</v>
      </c>
      <c r="AN226" s="854">
        <v>0</v>
      </c>
      <c r="AO226" s="853">
        <v>0</v>
      </c>
      <c r="AP226" s="1025">
        <v>0</v>
      </c>
      <c r="AQ226" s="815"/>
      <c r="AR226" s="998"/>
      <c r="AS226" s="815"/>
      <c r="AT226" s="1024">
        <v>0</v>
      </c>
      <c r="AU226" s="854">
        <v>0</v>
      </c>
      <c r="AV226" s="853">
        <v>0</v>
      </c>
      <c r="AW226" s="854">
        <v>0</v>
      </c>
      <c r="AX226" s="853">
        <v>0</v>
      </c>
      <c r="AY226" s="854">
        <v>0</v>
      </c>
      <c r="AZ226" s="853">
        <v>0</v>
      </c>
      <c r="BA226" s="854">
        <v>0</v>
      </c>
      <c r="BB226" s="853">
        <v>0</v>
      </c>
      <c r="BC226" s="854">
        <v>0</v>
      </c>
      <c r="BD226" s="853">
        <v>0</v>
      </c>
      <c r="BE226" s="854">
        <v>0</v>
      </c>
      <c r="BF226" s="853">
        <v>0</v>
      </c>
      <c r="BG226" s="854">
        <v>0</v>
      </c>
      <c r="BH226" s="853">
        <v>0</v>
      </c>
      <c r="BI226" s="854">
        <v>0</v>
      </c>
      <c r="BJ226" s="853">
        <v>0</v>
      </c>
      <c r="BK226" s="854">
        <v>0</v>
      </c>
      <c r="BL226" s="853">
        <v>0</v>
      </c>
      <c r="BM226" s="854">
        <v>0</v>
      </c>
      <c r="BN226" s="853">
        <v>0</v>
      </c>
      <c r="BO226" s="854">
        <v>0</v>
      </c>
      <c r="BP226" s="853">
        <v>0</v>
      </c>
      <c r="BQ226" s="854">
        <v>0</v>
      </c>
      <c r="BR226" s="853">
        <v>0</v>
      </c>
      <c r="BS226" s="854">
        <v>0</v>
      </c>
      <c r="BT226" s="853">
        <v>0</v>
      </c>
      <c r="BU226" s="854">
        <v>0</v>
      </c>
      <c r="BV226" s="853">
        <v>0</v>
      </c>
      <c r="BW226" s="854">
        <v>0</v>
      </c>
      <c r="BX226" s="853">
        <v>0</v>
      </c>
      <c r="BY226" s="854">
        <v>0</v>
      </c>
      <c r="BZ226" s="853">
        <v>0</v>
      </c>
      <c r="CA226" s="854">
        <v>0</v>
      </c>
      <c r="CB226" s="853">
        <v>0</v>
      </c>
      <c r="CC226" s="1025">
        <v>0</v>
      </c>
      <c r="CD226" s="815"/>
      <c r="CE226" s="1009"/>
      <c r="CF226" s="815"/>
      <c r="CG226" s="1010"/>
      <c r="CH226" s="815"/>
      <c r="CI226" s="1024"/>
      <c r="CJ226" s="854"/>
      <c r="CK226" s="853">
        <v>0</v>
      </c>
      <c r="CL226" s="854">
        <v>0</v>
      </c>
      <c r="CM226" s="853">
        <v>0</v>
      </c>
      <c r="CN226" s="854">
        <v>0</v>
      </c>
      <c r="CO226" s="853">
        <v>0</v>
      </c>
      <c r="CP226" s="854">
        <v>0</v>
      </c>
      <c r="CQ226" s="853">
        <v>0</v>
      </c>
      <c r="CR226" s="854">
        <v>0</v>
      </c>
      <c r="CS226" s="853">
        <v>0</v>
      </c>
      <c r="CT226" s="854">
        <v>0</v>
      </c>
      <c r="CU226" s="853">
        <v>0</v>
      </c>
      <c r="CV226" s="854">
        <v>0</v>
      </c>
      <c r="CW226" s="853">
        <v>0</v>
      </c>
      <c r="CX226" s="854">
        <v>0</v>
      </c>
      <c r="CY226" s="853">
        <v>0</v>
      </c>
      <c r="CZ226" s="854">
        <v>0</v>
      </c>
      <c r="DA226" s="853">
        <v>0</v>
      </c>
      <c r="DB226" s="854">
        <v>0</v>
      </c>
      <c r="DC226" s="853">
        <v>0</v>
      </c>
      <c r="DD226" s="854">
        <v>0</v>
      </c>
      <c r="DE226" s="853">
        <v>0</v>
      </c>
      <c r="DF226" s="854">
        <v>0</v>
      </c>
      <c r="DG226" s="853">
        <v>0</v>
      </c>
      <c r="DH226" s="854">
        <v>0</v>
      </c>
      <c r="DI226" s="853">
        <v>0</v>
      </c>
      <c r="DJ226" s="854">
        <v>0</v>
      </c>
      <c r="DK226" s="853">
        <v>0</v>
      </c>
      <c r="DL226" s="854">
        <v>0</v>
      </c>
      <c r="DM226" s="853">
        <v>0</v>
      </c>
      <c r="DN226" s="854">
        <v>0</v>
      </c>
      <c r="DO226" s="853">
        <v>0</v>
      </c>
      <c r="DP226" s="854">
        <v>0</v>
      </c>
      <c r="DQ226" s="853">
        <v>0</v>
      </c>
      <c r="DR226" s="1025">
        <v>0</v>
      </c>
      <c r="DS226" s="815"/>
      <c r="DT226" s="1011"/>
      <c r="DU226" s="815"/>
      <c r="DV226" s="1024"/>
      <c r="DW226" s="854"/>
      <c r="DX226" s="853">
        <v>0</v>
      </c>
      <c r="DY226" s="854">
        <v>0</v>
      </c>
      <c r="DZ226" s="853">
        <v>0</v>
      </c>
      <c r="EA226" s="854">
        <v>0</v>
      </c>
      <c r="EB226" s="853">
        <v>0</v>
      </c>
      <c r="EC226" s="854">
        <v>0</v>
      </c>
      <c r="ED226" s="853">
        <v>0</v>
      </c>
      <c r="EE226" s="854">
        <v>0</v>
      </c>
      <c r="EF226" s="853">
        <v>0</v>
      </c>
      <c r="EG226" s="854">
        <v>0</v>
      </c>
      <c r="EH226" s="853">
        <v>0</v>
      </c>
      <c r="EI226" s="854">
        <v>0</v>
      </c>
      <c r="EJ226" s="853">
        <v>0</v>
      </c>
      <c r="EK226" s="854">
        <v>0</v>
      </c>
      <c r="EL226" s="853">
        <v>0</v>
      </c>
      <c r="EM226" s="854">
        <v>0</v>
      </c>
      <c r="EN226" s="853">
        <v>0</v>
      </c>
      <c r="EO226" s="854">
        <v>0</v>
      </c>
      <c r="EP226" s="853">
        <v>0</v>
      </c>
      <c r="EQ226" s="854">
        <v>0</v>
      </c>
      <c r="ER226" s="853">
        <v>0</v>
      </c>
      <c r="ES226" s="854">
        <v>0</v>
      </c>
      <c r="ET226" s="853">
        <v>0</v>
      </c>
      <c r="EU226" s="854">
        <v>0</v>
      </c>
      <c r="EV226" s="853">
        <v>0</v>
      </c>
      <c r="EW226" s="854">
        <v>0</v>
      </c>
      <c r="EX226" s="853">
        <v>0</v>
      </c>
      <c r="EY226" s="854">
        <v>0</v>
      </c>
      <c r="EZ226" s="853">
        <v>0</v>
      </c>
      <c r="FA226" s="854">
        <v>0</v>
      </c>
      <c r="FB226" s="853">
        <v>0</v>
      </c>
      <c r="FC226" s="854">
        <v>0</v>
      </c>
      <c r="FD226" s="853">
        <v>0</v>
      </c>
      <c r="FE226" s="1025">
        <v>0</v>
      </c>
      <c r="FF226" s="815"/>
      <c r="FG226" s="1012"/>
      <c r="FH226" s="815"/>
      <c r="FI226" s="1013"/>
      <c r="FK226" s="1026" t="b">
        <v>1</v>
      </c>
    </row>
    <row r="227" spans="1:167" outlineLevel="1">
      <c r="A227" s="813" t="str">
        <f t="shared" si="3"/>
        <v>214Truckload Event LDC Innovation Fund Pilot Program</v>
      </c>
      <c r="C227" s="879">
        <v>214</v>
      </c>
      <c r="D227" s="1042" t="s">
        <v>1249</v>
      </c>
      <c r="E227" s="1042">
        <v>2015</v>
      </c>
      <c r="G227" s="1038">
        <v>0</v>
      </c>
      <c r="H227" s="884">
        <v>0</v>
      </c>
      <c r="I227" s="883">
        <v>0</v>
      </c>
      <c r="J227" s="884">
        <v>0</v>
      </c>
      <c r="K227" s="883">
        <v>0</v>
      </c>
      <c r="L227" s="884">
        <v>0</v>
      </c>
      <c r="M227" s="883">
        <v>0</v>
      </c>
      <c r="N227" s="884">
        <v>0</v>
      </c>
      <c r="O227" s="883">
        <v>0</v>
      </c>
      <c r="P227" s="884">
        <v>0</v>
      </c>
      <c r="Q227" s="883">
        <v>0</v>
      </c>
      <c r="R227" s="884">
        <v>0</v>
      </c>
      <c r="S227" s="883">
        <v>0</v>
      </c>
      <c r="T227" s="884">
        <v>0</v>
      </c>
      <c r="U227" s="883">
        <v>0</v>
      </c>
      <c r="V227" s="884">
        <v>0</v>
      </c>
      <c r="W227" s="883">
        <v>0</v>
      </c>
      <c r="X227" s="884">
        <v>0</v>
      </c>
      <c r="Y227" s="883">
        <v>0</v>
      </c>
      <c r="Z227" s="884">
        <v>0</v>
      </c>
      <c r="AA227" s="883">
        <v>0</v>
      </c>
      <c r="AB227" s="884">
        <v>0</v>
      </c>
      <c r="AC227" s="883">
        <v>0</v>
      </c>
      <c r="AD227" s="884">
        <v>0</v>
      </c>
      <c r="AE227" s="883">
        <v>0</v>
      </c>
      <c r="AF227" s="884">
        <v>0</v>
      </c>
      <c r="AG227" s="883">
        <v>0</v>
      </c>
      <c r="AH227" s="884">
        <v>0</v>
      </c>
      <c r="AI227" s="883">
        <v>0</v>
      </c>
      <c r="AJ227" s="884">
        <v>0</v>
      </c>
      <c r="AK227" s="883">
        <v>0</v>
      </c>
      <c r="AL227" s="884">
        <v>0</v>
      </c>
      <c r="AM227" s="883">
        <v>0</v>
      </c>
      <c r="AN227" s="884">
        <v>0</v>
      </c>
      <c r="AO227" s="883">
        <v>0</v>
      </c>
      <c r="AP227" s="1039">
        <v>0</v>
      </c>
      <c r="AQ227" s="815"/>
      <c r="AR227" s="998"/>
      <c r="AS227" s="815"/>
      <c r="AT227" s="1038">
        <v>0</v>
      </c>
      <c r="AU227" s="884">
        <v>0</v>
      </c>
      <c r="AV227" s="883">
        <v>0</v>
      </c>
      <c r="AW227" s="884">
        <v>0</v>
      </c>
      <c r="AX227" s="883">
        <v>0</v>
      </c>
      <c r="AY227" s="884">
        <v>0</v>
      </c>
      <c r="AZ227" s="883">
        <v>0</v>
      </c>
      <c r="BA227" s="884">
        <v>0</v>
      </c>
      <c r="BB227" s="883">
        <v>0</v>
      </c>
      <c r="BC227" s="884">
        <v>0</v>
      </c>
      <c r="BD227" s="883">
        <v>0</v>
      </c>
      <c r="BE227" s="884">
        <v>0</v>
      </c>
      <c r="BF227" s="883">
        <v>0</v>
      </c>
      <c r="BG227" s="884">
        <v>0</v>
      </c>
      <c r="BH227" s="883">
        <v>0</v>
      </c>
      <c r="BI227" s="884">
        <v>0</v>
      </c>
      <c r="BJ227" s="883">
        <v>0</v>
      </c>
      <c r="BK227" s="884">
        <v>0</v>
      </c>
      <c r="BL227" s="883">
        <v>0</v>
      </c>
      <c r="BM227" s="884">
        <v>0</v>
      </c>
      <c r="BN227" s="883">
        <v>0</v>
      </c>
      <c r="BO227" s="884">
        <v>0</v>
      </c>
      <c r="BP227" s="883">
        <v>0</v>
      </c>
      <c r="BQ227" s="884">
        <v>0</v>
      </c>
      <c r="BR227" s="883">
        <v>0</v>
      </c>
      <c r="BS227" s="884">
        <v>0</v>
      </c>
      <c r="BT227" s="883">
        <v>0</v>
      </c>
      <c r="BU227" s="884">
        <v>0</v>
      </c>
      <c r="BV227" s="883">
        <v>0</v>
      </c>
      <c r="BW227" s="884">
        <v>0</v>
      </c>
      <c r="BX227" s="883">
        <v>0</v>
      </c>
      <c r="BY227" s="884">
        <v>0</v>
      </c>
      <c r="BZ227" s="883">
        <v>0</v>
      </c>
      <c r="CA227" s="884">
        <v>0</v>
      </c>
      <c r="CB227" s="883">
        <v>0</v>
      </c>
      <c r="CC227" s="1039">
        <v>0</v>
      </c>
      <c r="CD227" s="815"/>
      <c r="CE227" s="1009"/>
      <c r="CF227" s="815"/>
      <c r="CG227" s="1010"/>
      <c r="CH227" s="815"/>
      <c r="CI227" s="1038"/>
      <c r="CJ227" s="884"/>
      <c r="CK227" s="883">
        <v>0</v>
      </c>
      <c r="CL227" s="884">
        <v>0</v>
      </c>
      <c r="CM227" s="883">
        <v>0</v>
      </c>
      <c r="CN227" s="884">
        <v>0</v>
      </c>
      <c r="CO227" s="883">
        <v>0</v>
      </c>
      <c r="CP227" s="884">
        <v>0</v>
      </c>
      <c r="CQ227" s="883">
        <v>0</v>
      </c>
      <c r="CR227" s="884">
        <v>0</v>
      </c>
      <c r="CS227" s="883">
        <v>0</v>
      </c>
      <c r="CT227" s="884">
        <v>0</v>
      </c>
      <c r="CU227" s="883">
        <v>0</v>
      </c>
      <c r="CV227" s="884">
        <v>0</v>
      </c>
      <c r="CW227" s="883">
        <v>0</v>
      </c>
      <c r="CX227" s="884">
        <v>0</v>
      </c>
      <c r="CY227" s="883">
        <v>0</v>
      </c>
      <c r="CZ227" s="884">
        <v>0</v>
      </c>
      <c r="DA227" s="883">
        <v>0</v>
      </c>
      <c r="DB227" s="884">
        <v>0</v>
      </c>
      <c r="DC227" s="883">
        <v>0</v>
      </c>
      <c r="DD227" s="884">
        <v>0</v>
      </c>
      <c r="DE227" s="883">
        <v>0</v>
      </c>
      <c r="DF227" s="884">
        <v>0</v>
      </c>
      <c r="DG227" s="883">
        <v>0</v>
      </c>
      <c r="DH227" s="884">
        <v>0</v>
      </c>
      <c r="DI227" s="883">
        <v>0</v>
      </c>
      <c r="DJ227" s="884">
        <v>0</v>
      </c>
      <c r="DK227" s="883">
        <v>0</v>
      </c>
      <c r="DL227" s="884">
        <v>0</v>
      </c>
      <c r="DM227" s="883">
        <v>0</v>
      </c>
      <c r="DN227" s="884">
        <v>0</v>
      </c>
      <c r="DO227" s="883">
        <v>0</v>
      </c>
      <c r="DP227" s="884">
        <v>0</v>
      </c>
      <c r="DQ227" s="883">
        <v>0</v>
      </c>
      <c r="DR227" s="1039">
        <v>0</v>
      </c>
      <c r="DS227" s="815"/>
      <c r="DT227" s="1011"/>
      <c r="DU227" s="815"/>
      <c r="DV227" s="1038"/>
      <c r="DW227" s="884"/>
      <c r="DX227" s="883">
        <v>0</v>
      </c>
      <c r="DY227" s="884">
        <v>0</v>
      </c>
      <c r="DZ227" s="883">
        <v>0</v>
      </c>
      <c r="EA227" s="884">
        <v>0</v>
      </c>
      <c r="EB227" s="883">
        <v>0</v>
      </c>
      <c r="EC227" s="884">
        <v>0</v>
      </c>
      <c r="ED227" s="883">
        <v>0</v>
      </c>
      <c r="EE227" s="884">
        <v>0</v>
      </c>
      <c r="EF227" s="883">
        <v>0</v>
      </c>
      <c r="EG227" s="884">
        <v>0</v>
      </c>
      <c r="EH227" s="883">
        <v>0</v>
      </c>
      <c r="EI227" s="884">
        <v>0</v>
      </c>
      <c r="EJ227" s="883">
        <v>0</v>
      </c>
      <c r="EK227" s="884">
        <v>0</v>
      </c>
      <c r="EL227" s="883">
        <v>0</v>
      </c>
      <c r="EM227" s="884">
        <v>0</v>
      </c>
      <c r="EN227" s="883">
        <v>0</v>
      </c>
      <c r="EO227" s="884">
        <v>0</v>
      </c>
      <c r="EP227" s="883">
        <v>0</v>
      </c>
      <c r="EQ227" s="884">
        <v>0</v>
      </c>
      <c r="ER227" s="883">
        <v>0</v>
      </c>
      <c r="ES227" s="884">
        <v>0</v>
      </c>
      <c r="ET227" s="883">
        <v>0</v>
      </c>
      <c r="EU227" s="884">
        <v>0</v>
      </c>
      <c r="EV227" s="883">
        <v>0</v>
      </c>
      <c r="EW227" s="884">
        <v>0</v>
      </c>
      <c r="EX227" s="883">
        <v>0</v>
      </c>
      <c r="EY227" s="884">
        <v>0</v>
      </c>
      <c r="EZ227" s="883">
        <v>0</v>
      </c>
      <c r="FA227" s="884">
        <v>0</v>
      </c>
      <c r="FB227" s="883">
        <v>0</v>
      </c>
      <c r="FC227" s="884">
        <v>0</v>
      </c>
      <c r="FD227" s="883">
        <v>0</v>
      </c>
      <c r="FE227" s="1039">
        <v>0</v>
      </c>
      <c r="FF227" s="815"/>
      <c r="FG227" s="1012"/>
      <c r="FH227" s="815"/>
      <c r="FI227" s="1013"/>
      <c r="FK227" s="1040" t="b">
        <v>1</v>
      </c>
    </row>
    <row r="228" spans="1:167" outlineLevel="1">
      <c r="A228" s="813" t="str">
        <f t="shared" si="3"/>
        <v>215Industrial Accelerator Program</v>
      </c>
      <c r="C228" s="835">
        <v>215</v>
      </c>
      <c r="D228" s="1015" t="s">
        <v>1250</v>
      </c>
      <c r="E228" s="1015">
        <v>2015</v>
      </c>
      <c r="G228" s="1016">
        <v>0</v>
      </c>
      <c r="H228" s="877">
        <v>0</v>
      </c>
      <c r="I228" s="876">
        <v>0</v>
      </c>
      <c r="J228" s="877">
        <v>0</v>
      </c>
      <c r="K228" s="876">
        <v>0</v>
      </c>
      <c r="L228" s="877">
        <v>0</v>
      </c>
      <c r="M228" s="876">
        <v>0</v>
      </c>
      <c r="N228" s="877">
        <v>0</v>
      </c>
      <c r="O228" s="876">
        <v>0</v>
      </c>
      <c r="P228" s="877">
        <v>0</v>
      </c>
      <c r="Q228" s="876">
        <v>0</v>
      </c>
      <c r="R228" s="877">
        <v>0</v>
      </c>
      <c r="S228" s="876">
        <v>0</v>
      </c>
      <c r="T228" s="877">
        <v>0</v>
      </c>
      <c r="U228" s="876">
        <v>0</v>
      </c>
      <c r="V228" s="877">
        <v>0</v>
      </c>
      <c r="W228" s="876">
        <v>0</v>
      </c>
      <c r="X228" s="877">
        <v>0</v>
      </c>
      <c r="Y228" s="876">
        <v>0</v>
      </c>
      <c r="Z228" s="877">
        <v>0</v>
      </c>
      <c r="AA228" s="876">
        <v>0</v>
      </c>
      <c r="AB228" s="877">
        <v>0</v>
      </c>
      <c r="AC228" s="876">
        <v>0</v>
      </c>
      <c r="AD228" s="877">
        <v>0</v>
      </c>
      <c r="AE228" s="876">
        <v>0</v>
      </c>
      <c r="AF228" s="877">
        <v>0</v>
      </c>
      <c r="AG228" s="876">
        <v>0</v>
      </c>
      <c r="AH228" s="877">
        <v>0</v>
      </c>
      <c r="AI228" s="876">
        <v>0</v>
      </c>
      <c r="AJ228" s="877">
        <v>0</v>
      </c>
      <c r="AK228" s="876">
        <v>0</v>
      </c>
      <c r="AL228" s="877">
        <v>0</v>
      </c>
      <c r="AM228" s="876">
        <v>0</v>
      </c>
      <c r="AN228" s="877">
        <v>0</v>
      </c>
      <c r="AO228" s="876">
        <v>0</v>
      </c>
      <c r="AP228" s="1017">
        <v>0</v>
      </c>
      <c r="AQ228" s="815"/>
      <c r="AR228" s="998"/>
      <c r="AS228" s="815"/>
      <c r="AT228" s="1016">
        <v>0</v>
      </c>
      <c r="AU228" s="877">
        <v>0</v>
      </c>
      <c r="AV228" s="876">
        <v>0</v>
      </c>
      <c r="AW228" s="877">
        <v>0</v>
      </c>
      <c r="AX228" s="876">
        <v>0</v>
      </c>
      <c r="AY228" s="877">
        <v>0</v>
      </c>
      <c r="AZ228" s="876">
        <v>0</v>
      </c>
      <c r="BA228" s="877">
        <v>0</v>
      </c>
      <c r="BB228" s="876">
        <v>0</v>
      </c>
      <c r="BC228" s="877">
        <v>0</v>
      </c>
      <c r="BD228" s="876">
        <v>0</v>
      </c>
      <c r="BE228" s="877">
        <v>0</v>
      </c>
      <c r="BF228" s="876">
        <v>0</v>
      </c>
      <c r="BG228" s="877">
        <v>0</v>
      </c>
      <c r="BH228" s="876">
        <v>0</v>
      </c>
      <c r="BI228" s="877">
        <v>0</v>
      </c>
      <c r="BJ228" s="876">
        <v>0</v>
      </c>
      <c r="BK228" s="877">
        <v>0</v>
      </c>
      <c r="BL228" s="876">
        <v>0</v>
      </c>
      <c r="BM228" s="877">
        <v>0</v>
      </c>
      <c r="BN228" s="876">
        <v>0</v>
      </c>
      <c r="BO228" s="877">
        <v>0</v>
      </c>
      <c r="BP228" s="876">
        <v>0</v>
      </c>
      <c r="BQ228" s="877">
        <v>0</v>
      </c>
      <c r="BR228" s="876">
        <v>0</v>
      </c>
      <c r="BS228" s="877">
        <v>0</v>
      </c>
      <c r="BT228" s="876">
        <v>0</v>
      </c>
      <c r="BU228" s="877">
        <v>0</v>
      </c>
      <c r="BV228" s="876">
        <v>0</v>
      </c>
      <c r="BW228" s="877">
        <v>0</v>
      </c>
      <c r="BX228" s="876">
        <v>0</v>
      </c>
      <c r="BY228" s="877">
        <v>0</v>
      </c>
      <c r="BZ228" s="876">
        <v>0</v>
      </c>
      <c r="CA228" s="877">
        <v>0</v>
      </c>
      <c r="CB228" s="876">
        <v>0</v>
      </c>
      <c r="CC228" s="1017">
        <v>0</v>
      </c>
      <c r="CD228" s="815"/>
      <c r="CE228" s="1009"/>
      <c r="CF228" s="815"/>
      <c r="CG228" s="1010"/>
      <c r="CH228" s="815"/>
      <c r="CI228" s="1016"/>
      <c r="CJ228" s="877"/>
      <c r="CK228" s="876">
        <v>0</v>
      </c>
      <c r="CL228" s="877">
        <v>0</v>
      </c>
      <c r="CM228" s="876">
        <v>0</v>
      </c>
      <c r="CN228" s="877">
        <v>0</v>
      </c>
      <c r="CO228" s="876">
        <v>0</v>
      </c>
      <c r="CP228" s="877">
        <v>0</v>
      </c>
      <c r="CQ228" s="876">
        <v>0</v>
      </c>
      <c r="CR228" s="877">
        <v>0</v>
      </c>
      <c r="CS228" s="876">
        <v>0</v>
      </c>
      <c r="CT228" s="877">
        <v>0</v>
      </c>
      <c r="CU228" s="876">
        <v>0</v>
      </c>
      <c r="CV228" s="877">
        <v>0</v>
      </c>
      <c r="CW228" s="876">
        <v>0</v>
      </c>
      <c r="CX228" s="877">
        <v>0</v>
      </c>
      <c r="CY228" s="876">
        <v>0</v>
      </c>
      <c r="CZ228" s="877">
        <v>0</v>
      </c>
      <c r="DA228" s="876">
        <v>0</v>
      </c>
      <c r="DB228" s="877">
        <v>0</v>
      </c>
      <c r="DC228" s="876">
        <v>0</v>
      </c>
      <c r="DD228" s="877">
        <v>0</v>
      </c>
      <c r="DE228" s="876">
        <v>0</v>
      </c>
      <c r="DF228" s="877">
        <v>0</v>
      </c>
      <c r="DG228" s="876">
        <v>0</v>
      </c>
      <c r="DH228" s="877">
        <v>0</v>
      </c>
      <c r="DI228" s="876">
        <v>0</v>
      </c>
      <c r="DJ228" s="877">
        <v>0</v>
      </c>
      <c r="DK228" s="876">
        <v>0</v>
      </c>
      <c r="DL228" s="877">
        <v>0</v>
      </c>
      <c r="DM228" s="876">
        <v>0</v>
      </c>
      <c r="DN228" s="877">
        <v>0</v>
      </c>
      <c r="DO228" s="876">
        <v>0</v>
      </c>
      <c r="DP228" s="877">
        <v>0</v>
      </c>
      <c r="DQ228" s="876">
        <v>0</v>
      </c>
      <c r="DR228" s="1017">
        <v>0</v>
      </c>
      <c r="DS228" s="815"/>
      <c r="DT228" s="1011"/>
      <c r="DU228" s="815"/>
      <c r="DV228" s="1016"/>
      <c r="DW228" s="877"/>
      <c r="DX228" s="876">
        <v>0</v>
      </c>
      <c r="DY228" s="877">
        <v>0</v>
      </c>
      <c r="DZ228" s="876">
        <v>0</v>
      </c>
      <c r="EA228" s="877">
        <v>0</v>
      </c>
      <c r="EB228" s="876">
        <v>0</v>
      </c>
      <c r="EC228" s="877">
        <v>0</v>
      </c>
      <c r="ED228" s="876">
        <v>0</v>
      </c>
      <c r="EE228" s="877">
        <v>0</v>
      </c>
      <c r="EF228" s="876">
        <v>0</v>
      </c>
      <c r="EG228" s="877">
        <v>0</v>
      </c>
      <c r="EH228" s="876">
        <v>0</v>
      </c>
      <c r="EI228" s="877">
        <v>0</v>
      </c>
      <c r="EJ228" s="876">
        <v>0</v>
      </c>
      <c r="EK228" s="877">
        <v>0</v>
      </c>
      <c r="EL228" s="876">
        <v>0</v>
      </c>
      <c r="EM228" s="877">
        <v>0</v>
      </c>
      <c r="EN228" s="876">
        <v>0</v>
      </c>
      <c r="EO228" s="877">
        <v>0</v>
      </c>
      <c r="EP228" s="876">
        <v>0</v>
      </c>
      <c r="EQ228" s="877">
        <v>0</v>
      </c>
      <c r="ER228" s="876">
        <v>0</v>
      </c>
      <c r="ES228" s="877">
        <v>0</v>
      </c>
      <c r="ET228" s="876">
        <v>0</v>
      </c>
      <c r="EU228" s="877">
        <v>0</v>
      </c>
      <c r="EV228" s="876">
        <v>0</v>
      </c>
      <c r="EW228" s="877">
        <v>0</v>
      </c>
      <c r="EX228" s="876">
        <v>0</v>
      </c>
      <c r="EY228" s="877">
        <v>0</v>
      </c>
      <c r="EZ228" s="876">
        <v>0</v>
      </c>
      <c r="FA228" s="877">
        <v>0</v>
      </c>
      <c r="FB228" s="876">
        <v>0</v>
      </c>
      <c r="FC228" s="877">
        <v>0</v>
      </c>
      <c r="FD228" s="876">
        <v>0</v>
      </c>
      <c r="FE228" s="1017">
        <v>0</v>
      </c>
      <c r="FF228" s="815"/>
      <c r="FG228" s="1012"/>
      <c r="FH228" s="815"/>
      <c r="FI228" s="1013"/>
      <c r="FK228" s="1018" t="b">
        <v>1</v>
      </c>
    </row>
    <row r="229" spans="1:167" outlineLevel="1">
      <c r="A229" s="813" t="str">
        <f t="shared" si="3"/>
        <v>216Save on Energy Energy Performance Program for Multi-Site Customers</v>
      </c>
      <c r="C229" s="842">
        <v>216</v>
      </c>
      <c r="D229" s="1019" t="s">
        <v>1251</v>
      </c>
      <c r="E229" s="1019">
        <v>2015</v>
      </c>
      <c r="G229" s="1020">
        <v>0</v>
      </c>
      <c r="H229" s="865">
        <v>0</v>
      </c>
      <c r="I229" s="864">
        <v>0</v>
      </c>
      <c r="J229" s="865">
        <v>0</v>
      </c>
      <c r="K229" s="864">
        <v>0</v>
      </c>
      <c r="L229" s="865">
        <v>0</v>
      </c>
      <c r="M229" s="864">
        <v>0</v>
      </c>
      <c r="N229" s="865">
        <v>0</v>
      </c>
      <c r="O229" s="864">
        <v>0</v>
      </c>
      <c r="P229" s="865">
        <v>0</v>
      </c>
      <c r="Q229" s="864">
        <v>0</v>
      </c>
      <c r="R229" s="865">
        <v>0</v>
      </c>
      <c r="S229" s="864">
        <v>0</v>
      </c>
      <c r="T229" s="865">
        <v>0</v>
      </c>
      <c r="U229" s="864">
        <v>0</v>
      </c>
      <c r="V229" s="865">
        <v>0</v>
      </c>
      <c r="W229" s="864">
        <v>0</v>
      </c>
      <c r="X229" s="865">
        <v>0</v>
      </c>
      <c r="Y229" s="864">
        <v>0</v>
      </c>
      <c r="Z229" s="865">
        <v>0</v>
      </c>
      <c r="AA229" s="864">
        <v>0</v>
      </c>
      <c r="AB229" s="865">
        <v>0</v>
      </c>
      <c r="AC229" s="864">
        <v>0</v>
      </c>
      <c r="AD229" s="865">
        <v>0</v>
      </c>
      <c r="AE229" s="864">
        <v>0</v>
      </c>
      <c r="AF229" s="865">
        <v>0</v>
      </c>
      <c r="AG229" s="864">
        <v>0</v>
      </c>
      <c r="AH229" s="865">
        <v>0</v>
      </c>
      <c r="AI229" s="864">
        <v>0</v>
      </c>
      <c r="AJ229" s="865">
        <v>0</v>
      </c>
      <c r="AK229" s="864">
        <v>0</v>
      </c>
      <c r="AL229" s="865">
        <v>0</v>
      </c>
      <c r="AM229" s="864">
        <v>0</v>
      </c>
      <c r="AN229" s="865">
        <v>0</v>
      </c>
      <c r="AO229" s="864">
        <v>0</v>
      </c>
      <c r="AP229" s="1021">
        <v>0</v>
      </c>
      <c r="AQ229" s="815"/>
      <c r="AR229" s="998"/>
      <c r="AS229" s="815"/>
      <c r="AT229" s="1020">
        <v>0</v>
      </c>
      <c r="AU229" s="865">
        <v>0</v>
      </c>
      <c r="AV229" s="864">
        <v>0</v>
      </c>
      <c r="AW229" s="865">
        <v>0</v>
      </c>
      <c r="AX229" s="864">
        <v>0</v>
      </c>
      <c r="AY229" s="865">
        <v>0</v>
      </c>
      <c r="AZ229" s="864">
        <v>0</v>
      </c>
      <c r="BA229" s="865">
        <v>0</v>
      </c>
      <c r="BB229" s="864">
        <v>0</v>
      </c>
      <c r="BC229" s="865">
        <v>0</v>
      </c>
      <c r="BD229" s="864">
        <v>0</v>
      </c>
      <c r="BE229" s="865">
        <v>0</v>
      </c>
      <c r="BF229" s="864">
        <v>0</v>
      </c>
      <c r="BG229" s="865">
        <v>0</v>
      </c>
      <c r="BH229" s="864">
        <v>0</v>
      </c>
      <c r="BI229" s="865">
        <v>0</v>
      </c>
      <c r="BJ229" s="864">
        <v>0</v>
      </c>
      <c r="BK229" s="865">
        <v>0</v>
      </c>
      <c r="BL229" s="864">
        <v>0</v>
      </c>
      <c r="BM229" s="865">
        <v>0</v>
      </c>
      <c r="BN229" s="864">
        <v>0</v>
      </c>
      <c r="BO229" s="865">
        <v>0</v>
      </c>
      <c r="BP229" s="864">
        <v>0</v>
      </c>
      <c r="BQ229" s="865">
        <v>0</v>
      </c>
      <c r="BR229" s="864">
        <v>0</v>
      </c>
      <c r="BS229" s="865">
        <v>0</v>
      </c>
      <c r="BT229" s="864">
        <v>0</v>
      </c>
      <c r="BU229" s="865">
        <v>0</v>
      </c>
      <c r="BV229" s="864">
        <v>0</v>
      </c>
      <c r="BW229" s="865">
        <v>0</v>
      </c>
      <c r="BX229" s="864">
        <v>0</v>
      </c>
      <c r="BY229" s="865">
        <v>0</v>
      </c>
      <c r="BZ229" s="864">
        <v>0</v>
      </c>
      <c r="CA229" s="865">
        <v>0</v>
      </c>
      <c r="CB229" s="864">
        <v>0</v>
      </c>
      <c r="CC229" s="1021">
        <v>0</v>
      </c>
      <c r="CD229" s="815"/>
      <c r="CE229" s="1009"/>
      <c r="CF229" s="815"/>
      <c r="CG229" s="1010"/>
      <c r="CH229" s="815"/>
      <c r="CI229" s="1020"/>
      <c r="CJ229" s="865"/>
      <c r="CK229" s="864">
        <v>0</v>
      </c>
      <c r="CL229" s="865">
        <v>0</v>
      </c>
      <c r="CM229" s="864">
        <v>0</v>
      </c>
      <c r="CN229" s="865">
        <v>0</v>
      </c>
      <c r="CO229" s="864">
        <v>0</v>
      </c>
      <c r="CP229" s="865">
        <v>0</v>
      </c>
      <c r="CQ229" s="864">
        <v>0</v>
      </c>
      <c r="CR229" s="865">
        <v>0</v>
      </c>
      <c r="CS229" s="864">
        <v>0</v>
      </c>
      <c r="CT229" s="865">
        <v>0</v>
      </c>
      <c r="CU229" s="864">
        <v>0</v>
      </c>
      <c r="CV229" s="865">
        <v>0</v>
      </c>
      <c r="CW229" s="864">
        <v>0</v>
      </c>
      <c r="CX229" s="865">
        <v>0</v>
      </c>
      <c r="CY229" s="864">
        <v>0</v>
      </c>
      <c r="CZ229" s="865">
        <v>0</v>
      </c>
      <c r="DA229" s="864">
        <v>0</v>
      </c>
      <c r="DB229" s="865">
        <v>0</v>
      </c>
      <c r="DC229" s="864">
        <v>0</v>
      </c>
      <c r="DD229" s="865">
        <v>0</v>
      </c>
      <c r="DE229" s="864">
        <v>0</v>
      </c>
      <c r="DF229" s="865">
        <v>0</v>
      </c>
      <c r="DG229" s="864">
        <v>0</v>
      </c>
      <c r="DH229" s="865">
        <v>0</v>
      </c>
      <c r="DI229" s="864">
        <v>0</v>
      </c>
      <c r="DJ229" s="865">
        <v>0</v>
      </c>
      <c r="DK229" s="864">
        <v>0</v>
      </c>
      <c r="DL229" s="865">
        <v>0</v>
      </c>
      <c r="DM229" s="864">
        <v>0</v>
      </c>
      <c r="DN229" s="865">
        <v>0</v>
      </c>
      <c r="DO229" s="864">
        <v>0</v>
      </c>
      <c r="DP229" s="865">
        <v>0</v>
      </c>
      <c r="DQ229" s="864">
        <v>0</v>
      </c>
      <c r="DR229" s="1021">
        <v>0</v>
      </c>
      <c r="DS229" s="815"/>
      <c r="DT229" s="1011"/>
      <c r="DU229" s="815"/>
      <c r="DV229" s="1020"/>
      <c r="DW229" s="865"/>
      <c r="DX229" s="864">
        <v>0</v>
      </c>
      <c r="DY229" s="865">
        <v>0</v>
      </c>
      <c r="DZ229" s="864">
        <v>0</v>
      </c>
      <c r="EA229" s="865">
        <v>0</v>
      </c>
      <c r="EB229" s="864">
        <v>0</v>
      </c>
      <c r="EC229" s="865">
        <v>0</v>
      </c>
      <c r="ED229" s="864">
        <v>0</v>
      </c>
      <c r="EE229" s="865">
        <v>0</v>
      </c>
      <c r="EF229" s="864">
        <v>0</v>
      </c>
      <c r="EG229" s="865">
        <v>0</v>
      </c>
      <c r="EH229" s="864">
        <v>0</v>
      </c>
      <c r="EI229" s="865">
        <v>0</v>
      </c>
      <c r="EJ229" s="864">
        <v>0</v>
      </c>
      <c r="EK229" s="865">
        <v>0</v>
      </c>
      <c r="EL229" s="864">
        <v>0</v>
      </c>
      <c r="EM229" s="865">
        <v>0</v>
      </c>
      <c r="EN229" s="864">
        <v>0</v>
      </c>
      <c r="EO229" s="865">
        <v>0</v>
      </c>
      <c r="EP229" s="864">
        <v>0</v>
      </c>
      <c r="EQ229" s="865">
        <v>0</v>
      </c>
      <c r="ER229" s="864">
        <v>0</v>
      </c>
      <c r="ES229" s="865">
        <v>0</v>
      </c>
      <c r="ET229" s="864">
        <v>0</v>
      </c>
      <c r="EU229" s="865">
        <v>0</v>
      </c>
      <c r="EV229" s="864">
        <v>0</v>
      </c>
      <c r="EW229" s="865">
        <v>0</v>
      </c>
      <c r="EX229" s="864">
        <v>0</v>
      </c>
      <c r="EY229" s="865">
        <v>0</v>
      </c>
      <c r="EZ229" s="864">
        <v>0</v>
      </c>
      <c r="FA229" s="865">
        <v>0</v>
      </c>
      <c r="FB229" s="864">
        <v>0</v>
      </c>
      <c r="FC229" s="865">
        <v>0</v>
      </c>
      <c r="FD229" s="864">
        <v>0</v>
      </c>
      <c r="FE229" s="1021">
        <v>0</v>
      </c>
      <c r="FF229" s="815"/>
      <c r="FG229" s="1012"/>
      <c r="FH229" s="815"/>
      <c r="FI229" s="1013"/>
      <c r="FK229" s="1022" t="b">
        <v>1</v>
      </c>
    </row>
    <row r="230" spans="1:167" outlineLevel="1">
      <c r="A230" s="813" t="str">
        <f t="shared" si="3"/>
        <v>217Whole Home Pilot Program</v>
      </c>
      <c r="C230" s="907">
        <v>217</v>
      </c>
      <c r="D230" s="1027" t="s">
        <v>1252</v>
      </c>
      <c r="E230" s="1027">
        <v>2015</v>
      </c>
      <c r="G230" s="1028">
        <v>0</v>
      </c>
      <c r="H230" s="912">
        <v>0</v>
      </c>
      <c r="I230" s="911">
        <v>0</v>
      </c>
      <c r="J230" s="912">
        <v>0</v>
      </c>
      <c r="K230" s="911">
        <v>0</v>
      </c>
      <c r="L230" s="912">
        <v>0</v>
      </c>
      <c r="M230" s="911">
        <v>0</v>
      </c>
      <c r="N230" s="912">
        <v>0</v>
      </c>
      <c r="O230" s="911">
        <v>0</v>
      </c>
      <c r="P230" s="912">
        <v>0</v>
      </c>
      <c r="Q230" s="911">
        <v>0</v>
      </c>
      <c r="R230" s="912">
        <v>0</v>
      </c>
      <c r="S230" s="911">
        <v>0</v>
      </c>
      <c r="T230" s="912">
        <v>0</v>
      </c>
      <c r="U230" s="911">
        <v>0</v>
      </c>
      <c r="V230" s="912">
        <v>0</v>
      </c>
      <c r="W230" s="911">
        <v>0</v>
      </c>
      <c r="X230" s="912">
        <v>0</v>
      </c>
      <c r="Y230" s="911">
        <v>0</v>
      </c>
      <c r="Z230" s="912">
        <v>0</v>
      </c>
      <c r="AA230" s="911">
        <v>0</v>
      </c>
      <c r="AB230" s="912">
        <v>0</v>
      </c>
      <c r="AC230" s="911">
        <v>0</v>
      </c>
      <c r="AD230" s="912">
        <v>0</v>
      </c>
      <c r="AE230" s="911">
        <v>0</v>
      </c>
      <c r="AF230" s="912">
        <v>0</v>
      </c>
      <c r="AG230" s="911">
        <v>0</v>
      </c>
      <c r="AH230" s="912">
        <v>0</v>
      </c>
      <c r="AI230" s="911">
        <v>0</v>
      </c>
      <c r="AJ230" s="912">
        <v>0</v>
      </c>
      <c r="AK230" s="911">
        <v>0</v>
      </c>
      <c r="AL230" s="912">
        <v>0</v>
      </c>
      <c r="AM230" s="911">
        <v>0</v>
      </c>
      <c r="AN230" s="912">
        <v>0</v>
      </c>
      <c r="AO230" s="911">
        <v>0</v>
      </c>
      <c r="AP230" s="1029">
        <v>0</v>
      </c>
      <c r="AQ230" s="815"/>
      <c r="AR230" s="998"/>
      <c r="AS230" s="815"/>
      <c r="AT230" s="1028">
        <v>0</v>
      </c>
      <c r="AU230" s="912">
        <v>0</v>
      </c>
      <c r="AV230" s="911">
        <v>0</v>
      </c>
      <c r="AW230" s="912">
        <v>0</v>
      </c>
      <c r="AX230" s="911">
        <v>0</v>
      </c>
      <c r="AY230" s="912">
        <v>0</v>
      </c>
      <c r="AZ230" s="911">
        <v>0</v>
      </c>
      <c r="BA230" s="912">
        <v>0</v>
      </c>
      <c r="BB230" s="911">
        <v>0</v>
      </c>
      <c r="BC230" s="912">
        <v>0</v>
      </c>
      <c r="BD230" s="911">
        <v>0</v>
      </c>
      <c r="BE230" s="912">
        <v>0</v>
      </c>
      <c r="BF230" s="911">
        <v>0</v>
      </c>
      <c r="BG230" s="912">
        <v>0</v>
      </c>
      <c r="BH230" s="911">
        <v>0</v>
      </c>
      <c r="BI230" s="912">
        <v>0</v>
      </c>
      <c r="BJ230" s="911">
        <v>0</v>
      </c>
      <c r="BK230" s="912">
        <v>0</v>
      </c>
      <c r="BL230" s="911">
        <v>0</v>
      </c>
      <c r="BM230" s="912">
        <v>0</v>
      </c>
      <c r="BN230" s="911">
        <v>0</v>
      </c>
      <c r="BO230" s="912">
        <v>0</v>
      </c>
      <c r="BP230" s="911">
        <v>0</v>
      </c>
      <c r="BQ230" s="912">
        <v>0</v>
      </c>
      <c r="BR230" s="911">
        <v>0</v>
      </c>
      <c r="BS230" s="912">
        <v>0</v>
      </c>
      <c r="BT230" s="911">
        <v>0</v>
      </c>
      <c r="BU230" s="912">
        <v>0</v>
      </c>
      <c r="BV230" s="911">
        <v>0</v>
      </c>
      <c r="BW230" s="912">
        <v>0</v>
      </c>
      <c r="BX230" s="911">
        <v>0</v>
      </c>
      <c r="BY230" s="912">
        <v>0</v>
      </c>
      <c r="BZ230" s="911">
        <v>0</v>
      </c>
      <c r="CA230" s="912">
        <v>0</v>
      </c>
      <c r="CB230" s="911">
        <v>0</v>
      </c>
      <c r="CC230" s="1029">
        <v>0</v>
      </c>
      <c r="CD230" s="815"/>
      <c r="CE230" s="1009"/>
      <c r="CF230" s="815"/>
      <c r="CG230" s="1010"/>
      <c r="CH230" s="815"/>
      <c r="CI230" s="1028"/>
      <c r="CJ230" s="912"/>
      <c r="CK230" s="911">
        <v>0</v>
      </c>
      <c r="CL230" s="912">
        <v>0</v>
      </c>
      <c r="CM230" s="911">
        <v>0</v>
      </c>
      <c r="CN230" s="912">
        <v>0</v>
      </c>
      <c r="CO230" s="911">
        <v>0</v>
      </c>
      <c r="CP230" s="912">
        <v>0</v>
      </c>
      <c r="CQ230" s="911">
        <v>0</v>
      </c>
      <c r="CR230" s="912">
        <v>0</v>
      </c>
      <c r="CS230" s="911">
        <v>0</v>
      </c>
      <c r="CT230" s="912">
        <v>0</v>
      </c>
      <c r="CU230" s="911">
        <v>0</v>
      </c>
      <c r="CV230" s="912">
        <v>0</v>
      </c>
      <c r="CW230" s="911">
        <v>0</v>
      </c>
      <c r="CX230" s="912">
        <v>0</v>
      </c>
      <c r="CY230" s="911">
        <v>0</v>
      </c>
      <c r="CZ230" s="912">
        <v>0</v>
      </c>
      <c r="DA230" s="911">
        <v>0</v>
      </c>
      <c r="DB230" s="912">
        <v>0</v>
      </c>
      <c r="DC230" s="911">
        <v>0</v>
      </c>
      <c r="DD230" s="912">
        <v>0</v>
      </c>
      <c r="DE230" s="911">
        <v>0</v>
      </c>
      <c r="DF230" s="912">
        <v>0</v>
      </c>
      <c r="DG230" s="911">
        <v>0</v>
      </c>
      <c r="DH230" s="912">
        <v>0</v>
      </c>
      <c r="DI230" s="911">
        <v>0</v>
      </c>
      <c r="DJ230" s="912">
        <v>0</v>
      </c>
      <c r="DK230" s="911">
        <v>0</v>
      </c>
      <c r="DL230" s="912">
        <v>0</v>
      </c>
      <c r="DM230" s="911">
        <v>0</v>
      </c>
      <c r="DN230" s="912">
        <v>0</v>
      </c>
      <c r="DO230" s="911">
        <v>0</v>
      </c>
      <c r="DP230" s="912">
        <v>0</v>
      </c>
      <c r="DQ230" s="911">
        <v>0</v>
      </c>
      <c r="DR230" s="1029">
        <v>0</v>
      </c>
      <c r="DS230" s="815"/>
      <c r="DT230" s="1011"/>
      <c r="DU230" s="815"/>
      <c r="DV230" s="1028"/>
      <c r="DW230" s="912"/>
      <c r="DX230" s="911">
        <v>0</v>
      </c>
      <c r="DY230" s="912">
        <v>0</v>
      </c>
      <c r="DZ230" s="911">
        <v>0</v>
      </c>
      <c r="EA230" s="912">
        <v>0</v>
      </c>
      <c r="EB230" s="911">
        <v>0</v>
      </c>
      <c r="EC230" s="912">
        <v>0</v>
      </c>
      <c r="ED230" s="911">
        <v>0</v>
      </c>
      <c r="EE230" s="912">
        <v>0</v>
      </c>
      <c r="EF230" s="911">
        <v>0</v>
      </c>
      <c r="EG230" s="912">
        <v>0</v>
      </c>
      <c r="EH230" s="911">
        <v>0</v>
      </c>
      <c r="EI230" s="912">
        <v>0</v>
      </c>
      <c r="EJ230" s="911">
        <v>0</v>
      </c>
      <c r="EK230" s="912">
        <v>0</v>
      </c>
      <c r="EL230" s="911">
        <v>0</v>
      </c>
      <c r="EM230" s="912">
        <v>0</v>
      </c>
      <c r="EN230" s="911">
        <v>0</v>
      </c>
      <c r="EO230" s="912">
        <v>0</v>
      </c>
      <c r="EP230" s="911">
        <v>0</v>
      </c>
      <c r="EQ230" s="912">
        <v>0</v>
      </c>
      <c r="ER230" s="911">
        <v>0</v>
      </c>
      <c r="ES230" s="912">
        <v>0</v>
      </c>
      <c r="ET230" s="911">
        <v>0</v>
      </c>
      <c r="EU230" s="912">
        <v>0</v>
      </c>
      <c r="EV230" s="911">
        <v>0</v>
      </c>
      <c r="EW230" s="912">
        <v>0</v>
      </c>
      <c r="EX230" s="911">
        <v>0</v>
      </c>
      <c r="EY230" s="912">
        <v>0</v>
      </c>
      <c r="EZ230" s="911">
        <v>0</v>
      </c>
      <c r="FA230" s="912">
        <v>0</v>
      </c>
      <c r="FB230" s="911">
        <v>0</v>
      </c>
      <c r="FC230" s="912">
        <v>0</v>
      </c>
      <c r="FD230" s="911">
        <v>0</v>
      </c>
      <c r="FE230" s="1029">
        <v>0</v>
      </c>
      <c r="FF230" s="815"/>
      <c r="FG230" s="1012"/>
      <c r="FH230" s="815"/>
      <c r="FI230" s="1013"/>
      <c r="FK230" s="1030" t="b">
        <v>1</v>
      </c>
    </row>
    <row r="231" spans="1:167" outlineLevel="1">
      <c r="A231" s="813" t="str">
        <f t="shared" si="3"/>
        <v>218Save on Energy Retrofit Program Enabled Savings</v>
      </c>
      <c r="C231" s="900">
        <v>218</v>
      </c>
      <c r="D231" s="1043" t="s">
        <v>1199</v>
      </c>
      <c r="E231" s="1043">
        <v>2015</v>
      </c>
      <c r="G231" s="1032">
        <v>0</v>
      </c>
      <c r="H231" s="905">
        <v>0</v>
      </c>
      <c r="I231" s="904">
        <v>0</v>
      </c>
      <c r="J231" s="905">
        <v>0</v>
      </c>
      <c r="K231" s="904">
        <v>0</v>
      </c>
      <c r="L231" s="905">
        <v>0</v>
      </c>
      <c r="M231" s="904">
        <v>0</v>
      </c>
      <c r="N231" s="905">
        <v>0</v>
      </c>
      <c r="O231" s="904">
        <v>0</v>
      </c>
      <c r="P231" s="905">
        <v>0</v>
      </c>
      <c r="Q231" s="904">
        <v>0</v>
      </c>
      <c r="R231" s="905">
        <v>0</v>
      </c>
      <c r="S231" s="904">
        <v>0</v>
      </c>
      <c r="T231" s="905">
        <v>0</v>
      </c>
      <c r="U231" s="904">
        <v>0</v>
      </c>
      <c r="V231" s="905">
        <v>0</v>
      </c>
      <c r="W231" s="904">
        <v>0</v>
      </c>
      <c r="X231" s="905">
        <v>0</v>
      </c>
      <c r="Y231" s="904">
        <v>0</v>
      </c>
      <c r="Z231" s="905">
        <v>0</v>
      </c>
      <c r="AA231" s="904">
        <v>0</v>
      </c>
      <c r="AB231" s="905">
        <v>0</v>
      </c>
      <c r="AC231" s="904">
        <v>0</v>
      </c>
      <c r="AD231" s="905">
        <v>0</v>
      </c>
      <c r="AE231" s="904">
        <v>0</v>
      </c>
      <c r="AF231" s="905">
        <v>0</v>
      </c>
      <c r="AG231" s="904">
        <v>0</v>
      </c>
      <c r="AH231" s="905">
        <v>0</v>
      </c>
      <c r="AI231" s="904">
        <v>0</v>
      </c>
      <c r="AJ231" s="905">
        <v>0</v>
      </c>
      <c r="AK231" s="904">
        <v>0</v>
      </c>
      <c r="AL231" s="905">
        <v>0</v>
      </c>
      <c r="AM231" s="904">
        <v>0</v>
      </c>
      <c r="AN231" s="905">
        <v>0</v>
      </c>
      <c r="AO231" s="904">
        <v>0</v>
      </c>
      <c r="AP231" s="1033">
        <v>0</v>
      </c>
      <c r="AQ231" s="815"/>
      <c r="AR231" s="998"/>
      <c r="AS231" s="815"/>
      <c r="AT231" s="1032">
        <v>0</v>
      </c>
      <c r="AU231" s="905">
        <v>0</v>
      </c>
      <c r="AV231" s="904">
        <v>0</v>
      </c>
      <c r="AW231" s="905">
        <v>0</v>
      </c>
      <c r="AX231" s="904">
        <v>0</v>
      </c>
      <c r="AY231" s="905">
        <v>0</v>
      </c>
      <c r="AZ231" s="904">
        <v>0</v>
      </c>
      <c r="BA231" s="905">
        <v>0</v>
      </c>
      <c r="BB231" s="904">
        <v>0</v>
      </c>
      <c r="BC231" s="905">
        <v>0</v>
      </c>
      <c r="BD231" s="904">
        <v>0</v>
      </c>
      <c r="BE231" s="905">
        <v>0</v>
      </c>
      <c r="BF231" s="904">
        <v>0</v>
      </c>
      <c r="BG231" s="905">
        <v>0</v>
      </c>
      <c r="BH231" s="904">
        <v>0</v>
      </c>
      <c r="BI231" s="905">
        <v>0</v>
      </c>
      <c r="BJ231" s="904">
        <v>0</v>
      </c>
      <c r="BK231" s="905">
        <v>0</v>
      </c>
      <c r="BL231" s="904">
        <v>0</v>
      </c>
      <c r="BM231" s="905">
        <v>0</v>
      </c>
      <c r="BN231" s="904">
        <v>0</v>
      </c>
      <c r="BO231" s="905">
        <v>0</v>
      </c>
      <c r="BP231" s="904">
        <v>0</v>
      </c>
      <c r="BQ231" s="905">
        <v>0</v>
      </c>
      <c r="BR231" s="904">
        <v>0</v>
      </c>
      <c r="BS231" s="905">
        <v>0</v>
      </c>
      <c r="BT231" s="904">
        <v>0</v>
      </c>
      <c r="BU231" s="905">
        <v>0</v>
      </c>
      <c r="BV231" s="904">
        <v>0</v>
      </c>
      <c r="BW231" s="905">
        <v>0</v>
      </c>
      <c r="BX231" s="904">
        <v>0</v>
      </c>
      <c r="BY231" s="905">
        <v>0</v>
      </c>
      <c r="BZ231" s="904">
        <v>0</v>
      </c>
      <c r="CA231" s="905">
        <v>0</v>
      </c>
      <c r="CB231" s="904">
        <v>0</v>
      </c>
      <c r="CC231" s="1033">
        <v>0</v>
      </c>
      <c r="CD231" s="815"/>
      <c r="CE231" s="1009"/>
      <c r="CF231" s="815"/>
      <c r="CG231" s="1010"/>
      <c r="CH231" s="815"/>
      <c r="CI231" s="1032"/>
      <c r="CJ231" s="905"/>
      <c r="CK231" s="904">
        <v>0</v>
      </c>
      <c r="CL231" s="905">
        <v>0</v>
      </c>
      <c r="CM231" s="904">
        <v>0</v>
      </c>
      <c r="CN231" s="905">
        <v>0</v>
      </c>
      <c r="CO231" s="904">
        <v>0</v>
      </c>
      <c r="CP231" s="905">
        <v>0</v>
      </c>
      <c r="CQ231" s="904">
        <v>0</v>
      </c>
      <c r="CR231" s="905">
        <v>0</v>
      </c>
      <c r="CS231" s="904">
        <v>0</v>
      </c>
      <c r="CT231" s="905">
        <v>0</v>
      </c>
      <c r="CU231" s="904">
        <v>0</v>
      </c>
      <c r="CV231" s="905">
        <v>0</v>
      </c>
      <c r="CW231" s="904">
        <v>0</v>
      </c>
      <c r="CX231" s="905">
        <v>0</v>
      </c>
      <c r="CY231" s="904">
        <v>0</v>
      </c>
      <c r="CZ231" s="905">
        <v>0</v>
      </c>
      <c r="DA231" s="904">
        <v>0</v>
      </c>
      <c r="DB231" s="905">
        <v>0</v>
      </c>
      <c r="DC231" s="904">
        <v>0</v>
      </c>
      <c r="DD231" s="905">
        <v>0</v>
      </c>
      <c r="DE231" s="904">
        <v>0</v>
      </c>
      <c r="DF231" s="905">
        <v>0</v>
      </c>
      <c r="DG231" s="904">
        <v>0</v>
      </c>
      <c r="DH231" s="905">
        <v>0</v>
      </c>
      <c r="DI231" s="904">
        <v>0</v>
      </c>
      <c r="DJ231" s="905">
        <v>0</v>
      </c>
      <c r="DK231" s="904">
        <v>0</v>
      </c>
      <c r="DL231" s="905">
        <v>0</v>
      </c>
      <c r="DM231" s="904">
        <v>0</v>
      </c>
      <c r="DN231" s="905">
        <v>0</v>
      </c>
      <c r="DO231" s="904">
        <v>0</v>
      </c>
      <c r="DP231" s="905">
        <v>0</v>
      </c>
      <c r="DQ231" s="904">
        <v>0</v>
      </c>
      <c r="DR231" s="1033">
        <v>0</v>
      </c>
      <c r="DS231" s="815"/>
      <c r="DT231" s="1011"/>
      <c r="DU231" s="815"/>
      <c r="DV231" s="1032"/>
      <c r="DW231" s="905"/>
      <c r="DX231" s="904">
        <v>0</v>
      </c>
      <c r="DY231" s="905">
        <v>0</v>
      </c>
      <c r="DZ231" s="904">
        <v>0</v>
      </c>
      <c r="EA231" s="905">
        <v>0</v>
      </c>
      <c r="EB231" s="904">
        <v>0</v>
      </c>
      <c r="EC231" s="905">
        <v>0</v>
      </c>
      <c r="ED231" s="904">
        <v>0</v>
      </c>
      <c r="EE231" s="905">
        <v>0</v>
      </c>
      <c r="EF231" s="904">
        <v>0</v>
      </c>
      <c r="EG231" s="905">
        <v>0</v>
      </c>
      <c r="EH231" s="904">
        <v>0</v>
      </c>
      <c r="EI231" s="905">
        <v>0</v>
      </c>
      <c r="EJ231" s="904">
        <v>0</v>
      </c>
      <c r="EK231" s="905">
        <v>0</v>
      </c>
      <c r="EL231" s="904">
        <v>0</v>
      </c>
      <c r="EM231" s="905">
        <v>0</v>
      </c>
      <c r="EN231" s="904">
        <v>0</v>
      </c>
      <c r="EO231" s="905">
        <v>0</v>
      </c>
      <c r="EP231" s="904">
        <v>0</v>
      </c>
      <c r="EQ231" s="905">
        <v>0</v>
      </c>
      <c r="ER231" s="904">
        <v>0</v>
      </c>
      <c r="ES231" s="905">
        <v>0</v>
      </c>
      <c r="ET231" s="904">
        <v>0</v>
      </c>
      <c r="EU231" s="905">
        <v>0</v>
      </c>
      <c r="EV231" s="904">
        <v>0</v>
      </c>
      <c r="EW231" s="905">
        <v>0</v>
      </c>
      <c r="EX231" s="904">
        <v>0</v>
      </c>
      <c r="EY231" s="905">
        <v>0</v>
      </c>
      <c r="EZ231" s="904">
        <v>0</v>
      </c>
      <c r="FA231" s="905">
        <v>0</v>
      </c>
      <c r="FB231" s="904">
        <v>0</v>
      </c>
      <c r="FC231" s="905">
        <v>0</v>
      </c>
      <c r="FD231" s="904">
        <v>0</v>
      </c>
      <c r="FE231" s="1033">
        <v>0</v>
      </c>
      <c r="FF231" s="815"/>
      <c r="FG231" s="1012"/>
      <c r="FH231" s="815"/>
      <c r="FI231" s="1013"/>
      <c r="FK231" s="1034" t="b">
        <v>1</v>
      </c>
    </row>
    <row r="232" spans="1:167" outlineLevel="1">
      <c r="A232" s="813" t="str">
        <f t="shared" si="3"/>
        <v>219Save on Energy High Performance New Construction Program Enabled Savings</v>
      </c>
      <c r="C232" s="849">
        <v>219</v>
      </c>
      <c r="D232" s="1023" t="s">
        <v>1200</v>
      </c>
      <c r="E232" s="1023">
        <v>2015</v>
      </c>
      <c r="G232" s="1024">
        <v>0</v>
      </c>
      <c r="H232" s="854">
        <v>0</v>
      </c>
      <c r="I232" s="853">
        <v>0</v>
      </c>
      <c r="J232" s="854">
        <v>0</v>
      </c>
      <c r="K232" s="853">
        <v>0</v>
      </c>
      <c r="L232" s="854">
        <v>0</v>
      </c>
      <c r="M232" s="853">
        <v>0</v>
      </c>
      <c r="N232" s="854">
        <v>0</v>
      </c>
      <c r="O232" s="853">
        <v>0</v>
      </c>
      <c r="P232" s="854">
        <v>0</v>
      </c>
      <c r="Q232" s="853">
        <v>0</v>
      </c>
      <c r="R232" s="854">
        <v>0</v>
      </c>
      <c r="S232" s="853">
        <v>0</v>
      </c>
      <c r="T232" s="854">
        <v>0</v>
      </c>
      <c r="U232" s="853">
        <v>0</v>
      </c>
      <c r="V232" s="854">
        <v>0</v>
      </c>
      <c r="W232" s="853">
        <v>0</v>
      </c>
      <c r="X232" s="854">
        <v>0</v>
      </c>
      <c r="Y232" s="853">
        <v>0</v>
      </c>
      <c r="Z232" s="854">
        <v>0</v>
      </c>
      <c r="AA232" s="853">
        <v>0</v>
      </c>
      <c r="AB232" s="854">
        <v>0</v>
      </c>
      <c r="AC232" s="853">
        <v>0</v>
      </c>
      <c r="AD232" s="854">
        <v>0</v>
      </c>
      <c r="AE232" s="853">
        <v>0</v>
      </c>
      <c r="AF232" s="854">
        <v>0</v>
      </c>
      <c r="AG232" s="853">
        <v>0</v>
      </c>
      <c r="AH232" s="854">
        <v>0</v>
      </c>
      <c r="AI232" s="853">
        <v>0</v>
      </c>
      <c r="AJ232" s="854">
        <v>0</v>
      </c>
      <c r="AK232" s="853">
        <v>0</v>
      </c>
      <c r="AL232" s="854">
        <v>0</v>
      </c>
      <c r="AM232" s="853">
        <v>0</v>
      </c>
      <c r="AN232" s="854">
        <v>0</v>
      </c>
      <c r="AO232" s="853">
        <v>0</v>
      </c>
      <c r="AP232" s="1025">
        <v>0</v>
      </c>
      <c r="AQ232" s="815"/>
      <c r="AR232" s="998"/>
      <c r="AS232" s="815"/>
      <c r="AT232" s="1024">
        <v>0</v>
      </c>
      <c r="AU232" s="854">
        <v>0</v>
      </c>
      <c r="AV232" s="853">
        <v>0</v>
      </c>
      <c r="AW232" s="854">
        <v>0</v>
      </c>
      <c r="AX232" s="853">
        <v>0</v>
      </c>
      <c r="AY232" s="854">
        <v>0</v>
      </c>
      <c r="AZ232" s="853">
        <v>0</v>
      </c>
      <c r="BA232" s="854">
        <v>0</v>
      </c>
      <c r="BB232" s="853">
        <v>0</v>
      </c>
      <c r="BC232" s="854">
        <v>0</v>
      </c>
      <c r="BD232" s="853">
        <v>0</v>
      </c>
      <c r="BE232" s="854">
        <v>0</v>
      </c>
      <c r="BF232" s="853">
        <v>0</v>
      </c>
      <c r="BG232" s="854">
        <v>0</v>
      </c>
      <c r="BH232" s="853">
        <v>0</v>
      </c>
      <c r="BI232" s="854">
        <v>0</v>
      </c>
      <c r="BJ232" s="853">
        <v>0</v>
      </c>
      <c r="BK232" s="854">
        <v>0</v>
      </c>
      <c r="BL232" s="853">
        <v>0</v>
      </c>
      <c r="BM232" s="854">
        <v>0</v>
      </c>
      <c r="BN232" s="853">
        <v>0</v>
      </c>
      <c r="BO232" s="854">
        <v>0</v>
      </c>
      <c r="BP232" s="853">
        <v>0</v>
      </c>
      <c r="BQ232" s="854">
        <v>0</v>
      </c>
      <c r="BR232" s="853">
        <v>0</v>
      </c>
      <c r="BS232" s="854">
        <v>0</v>
      </c>
      <c r="BT232" s="853">
        <v>0</v>
      </c>
      <c r="BU232" s="854">
        <v>0</v>
      </c>
      <c r="BV232" s="853">
        <v>0</v>
      </c>
      <c r="BW232" s="854">
        <v>0</v>
      </c>
      <c r="BX232" s="853">
        <v>0</v>
      </c>
      <c r="BY232" s="854">
        <v>0</v>
      </c>
      <c r="BZ232" s="853">
        <v>0</v>
      </c>
      <c r="CA232" s="854">
        <v>0</v>
      </c>
      <c r="CB232" s="853">
        <v>0</v>
      </c>
      <c r="CC232" s="1025">
        <v>0</v>
      </c>
      <c r="CD232" s="815"/>
      <c r="CE232" s="1009"/>
      <c r="CF232" s="815"/>
      <c r="CG232" s="1010"/>
      <c r="CH232" s="815"/>
      <c r="CI232" s="1024"/>
      <c r="CJ232" s="854"/>
      <c r="CK232" s="853">
        <v>0</v>
      </c>
      <c r="CL232" s="854">
        <v>0</v>
      </c>
      <c r="CM232" s="853">
        <v>0</v>
      </c>
      <c r="CN232" s="854">
        <v>0</v>
      </c>
      <c r="CO232" s="853">
        <v>0</v>
      </c>
      <c r="CP232" s="854">
        <v>0</v>
      </c>
      <c r="CQ232" s="853">
        <v>0</v>
      </c>
      <c r="CR232" s="854">
        <v>0</v>
      </c>
      <c r="CS232" s="853">
        <v>0</v>
      </c>
      <c r="CT232" s="854">
        <v>0</v>
      </c>
      <c r="CU232" s="853">
        <v>0</v>
      </c>
      <c r="CV232" s="854">
        <v>0</v>
      </c>
      <c r="CW232" s="853">
        <v>0</v>
      </c>
      <c r="CX232" s="854">
        <v>0</v>
      </c>
      <c r="CY232" s="853">
        <v>0</v>
      </c>
      <c r="CZ232" s="854">
        <v>0</v>
      </c>
      <c r="DA232" s="853">
        <v>0</v>
      </c>
      <c r="DB232" s="854">
        <v>0</v>
      </c>
      <c r="DC232" s="853">
        <v>0</v>
      </c>
      <c r="DD232" s="854">
        <v>0</v>
      </c>
      <c r="DE232" s="853">
        <v>0</v>
      </c>
      <c r="DF232" s="854">
        <v>0</v>
      </c>
      <c r="DG232" s="853">
        <v>0</v>
      </c>
      <c r="DH232" s="854">
        <v>0</v>
      </c>
      <c r="DI232" s="853">
        <v>0</v>
      </c>
      <c r="DJ232" s="854">
        <v>0</v>
      </c>
      <c r="DK232" s="853">
        <v>0</v>
      </c>
      <c r="DL232" s="854">
        <v>0</v>
      </c>
      <c r="DM232" s="853">
        <v>0</v>
      </c>
      <c r="DN232" s="854">
        <v>0</v>
      </c>
      <c r="DO232" s="853">
        <v>0</v>
      </c>
      <c r="DP232" s="854">
        <v>0</v>
      </c>
      <c r="DQ232" s="853">
        <v>0</v>
      </c>
      <c r="DR232" s="1025">
        <v>0</v>
      </c>
      <c r="DS232" s="815"/>
      <c r="DT232" s="1011"/>
      <c r="DU232" s="815"/>
      <c r="DV232" s="1024"/>
      <c r="DW232" s="854"/>
      <c r="DX232" s="853">
        <v>0</v>
      </c>
      <c r="DY232" s="854">
        <v>0</v>
      </c>
      <c r="DZ232" s="853">
        <v>0</v>
      </c>
      <c r="EA232" s="854">
        <v>0</v>
      </c>
      <c r="EB232" s="853">
        <v>0</v>
      </c>
      <c r="EC232" s="854">
        <v>0</v>
      </c>
      <c r="ED232" s="853">
        <v>0</v>
      </c>
      <c r="EE232" s="854">
        <v>0</v>
      </c>
      <c r="EF232" s="853">
        <v>0</v>
      </c>
      <c r="EG232" s="854">
        <v>0</v>
      </c>
      <c r="EH232" s="853">
        <v>0</v>
      </c>
      <c r="EI232" s="854">
        <v>0</v>
      </c>
      <c r="EJ232" s="853">
        <v>0</v>
      </c>
      <c r="EK232" s="854">
        <v>0</v>
      </c>
      <c r="EL232" s="853">
        <v>0</v>
      </c>
      <c r="EM232" s="854">
        <v>0</v>
      </c>
      <c r="EN232" s="853">
        <v>0</v>
      </c>
      <c r="EO232" s="854">
        <v>0</v>
      </c>
      <c r="EP232" s="853">
        <v>0</v>
      </c>
      <c r="EQ232" s="854">
        <v>0</v>
      </c>
      <c r="ER232" s="853">
        <v>0</v>
      </c>
      <c r="ES232" s="854">
        <v>0</v>
      </c>
      <c r="ET232" s="853">
        <v>0</v>
      </c>
      <c r="EU232" s="854">
        <v>0</v>
      </c>
      <c r="EV232" s="853">
        <v>0</v>
      </c>
      <c r="EW232" s="854">
        <v>0</v>
      </c>
      <c r="EX232" s="853">
        <v>0</v>
      </c>
      <c r="EY232" s="854">
        <v>0</v>
      </c>
      <c r="EZ232" s="853">
        <v>0</v>
      </c>
      <c r="FA232" s="854">
        <v>0</v>
      </c>
      <c r="FB232" s="853">
        <v>0</v>
      </c>
      <c r="FC232" s="854">
        <v>0</v>
      </c>
      <c r="FD232" s="853">
        <v>0</v>
      </c>
      <c r="FE232" s="1025">
        <v>0</v>
      </c>
      <c r="FF232" s="815"/>
      <c r="FG232" s="1012"/>
      <c r="FH232" s="815"/>
      <c r="FI232" s="1013"/>
      <c r="FK232" s="1026" t="b">
        <v>1</v>
      </c>
    </row>
    <row r="233" spans="1:167" outlineLevel="1">
      <c r="A233" s="813" t="str">
        <f t="shared" si="3"/>
        <v>220Save on Energy Process &amp; Systems Upgrades Program Enabled Savings</v>
      </c>
      <c r="C233" s="879">
        <v>220</v>
      </c>
      <c r="D233" s="1042" t="s">
        <v>1201</v>
      </c>
      <c r="E233" s="1042">
        <v>2015</v>
      </c>
      <c r="G233" s="1038">
        <v>0</v>
      </c>
      <c r="H233" s="884">
        <v>0</v>
      </c>
      <c r="I233" s="883">
        <v>0</v>
      </c>
      <c r="J233" s="884">
        <v>0</v>
      </c>
      <c r="K233" s="883">
        <v>0</v>
      </c>
      <c r="L233" s="884">
        <v>0</v>
      </c>
      <c r="M233" s="883">
        <v>0</v>
      </c>
      <c r="N233" s="884">
        <v>0</v>
      </c>
      <c r="O233" s="883">
        <v>0</v>
      </c>
      <c r="P233" s="884">
        <v>0</v>
      </c>
      <c r="Q233" s="883">
        <v>0</v>
      </c>
      <c r="R233" s="884">
        <v>0</v>
      </c>
      <c r="S233" s="883">
        <v>0</v>
      </c>
      <c r="T233" s="884">
        <v>0</v>
      </c>
      <c r="U233" s="883">
        <v>0</v>
      </c>
      <c r="V233" s="884">
        <v>0</v>
      </c>
      <c r="W233" s="883">
        <v>0</v>
      </c>
      <c r="X233" s="884">
        <v>0</v>
      </c>
      <c r="Y233" s="883">
        <v>0</v>
      </c>
      <c r="Z233" s="884">
        <v>0</v>
      </c>
      <c r="AA233" s="883">
        <v>0</v>
      </c>
      <c r="AB233" s="884">
        <v>0</v>
      </c>
      <c r="AC233" s="883">
        <v>0</v>
      </c>
      <c r="AD233" s="884">
        <v>0</v>
      </c>
      <c r="AE233" s="883">
        <v>0</v>
      </c>
      <c r="AF233" s="884">
        <v>0</v>
      </c>
      <c r="AG233" s="883">
        <v>0</v>
      </c>
      <c r="AH233" s="884">
        <v>0</v>
      </c>
      <c r="AI233" s="883">
        <v>0</v>
      </c>
      <c r="AJ233" s="884">
        <v>0</v>
      </c>
      <c r="AK233" s="883">
        <v>0</v>
      </c>
      <c r="AL233" s="884">
        <v>0</v>
      </c>
      <c r="AM233" s="883">
        <v>0</v>
      </c>
      <c r="AN233" s="884">
        <v>0</v>
      </c>
      <c r="AO233" s="883">
        <v>0</v>
      </c>
      <c r="AP233" s="1039">
        <v>0</v>
      </c>
      <c r="AQ233" s="815"/>
      <c r="AR233" s="998"/>
      <c r="AS233" s="815"/>
      <c r="AT233" s="1038">
        <v>0</v>
      </c>
      <c r="AU233" s="884">
        <v>0</v>
      </c>
      <c r="AV233" s="883">
        <v>0</v>
      </c>
      <c r="AW233" s="884">
        <v>0</v>
      </c>
      <c r="AX233" s="883">
        <v>0</v>
      </c>
      <c r="AY233" s="884">
        <v>0</v>
      </c>
      <c r="AZ233" s="883">
        <v>0</v>
      </c>
      <c r="BA233" s="884">
        <v>0</v>
      </c>
      <c r="BB233" s="883">
        <v>0</v>
      </c>
      <c r="BC233" s="884">
        <v>0</v>
      </c>
      <c r="BD233" s="883">
        <v>0</v>
      </c>
      <c r="BE233" s="884">
        <v>0</v>
      </c>
      <c r="BF233" s="883">
        <v>0</v>
      </c>
      <c r="BG233" s="884">
        <v>0</v>
      </c>
      <c r="BH233" s="883">
        <v>0</v>
      </c>
      <c r="BI233" s="884">
        <v>0</v>
      </c>
      <c r="BJ233" s="883">
        <v>0</v>
      </c>
      <c r="BK233" s="884">
        <v>0</v>
      </c>
      <c r="BL233" s="883">
        <v>0</v>
      </c>
      <c r="BM233" s="884">
        <v>0</v>
      </c>
      <c r="BN233" s="883">
        <v>0</v>
      </c>
      <c r="BO233" s="884">
        <v>0</v>
      </c>
      <c r="BP233" s="883">
        <v>0</v>
      </c>
      <c r="BQ233" s="884">
        <v>0</v>
      </c>
      <c r="BR233" s="883">
        <v>0</v>
      </c>
      <c r="BS233" s="884">
        <v>0</v>
      </c>
      <c r="BT233" s="883">
        <v>0</v>
      </c>
      <c r="BU233" s="884">
        <v>0</v>
      </c>
      <c r="BV233" s="883">
        <v>0</v>
      </c>
      <c r="BW233" s="884">
        <v>0</v>
      </c>
      <c r="BX233" s="883">
        <v>0</v>
      </c>
      <c r="BY233" s="884">
        <v>0</v>
      </c>
      <c r="BZ233" s="883">
        <v>0</v>
      </c>
      <c r="CA233" s="884">
        <v>0</v>
      </c>
      <c r="CB233" s="883">
        <v>0</v>
      </c>
      <c r="CC233" s="1039">
        <v>0</v>
      </c>
      <c r="CD233" s="815"/>
      <c r="CE233" s="1009"/>
      <c r="CF233" s="815"/>
      <c r="CG233" s="1010"/>
      <c r="CH233" s="815"/>
      <c r="CI233" s="1038"/>
      <c r="CJ233" s="884"/>
      <c r="CK233" s="883">
        <v>0</v>
      </c>
      <c r="CL233" s="884">
        <v>0</v>
      </c>
      <c r="CM233" s="883">
        <v>0</v>
      </c>
      <c r="CN233" s="884">
        <v>0</v>
      </c>
      <c r="CO233" s="883">
        <v>0</v>
      </c>
      <c r="CP233" s="884">
        <v>0</v>
      </c>
      <c r="CQ233" s="883">
        <v>0</v>
      </c>
      <c r="CR233" s="884">
        <v>0</v>
      </c>
      <c r="CS233" s="883">
        <v>0</v>
      </c>
      <c r="CT233" s="884">
        <v>0</v>
      </c>
      <c r="CU233" s="883">
        <v>0</v>
      </c>
      <c r="CV233" s="884">
        <v>0</v>
      </c>
      <c r="CW233" s="883">
        <v>0</v>
      </c>
      <c r="CX233" s="884">
        <v>0</v>
      </c>
      <c r="CY233" s="883">
        <v>0</v>
      </c>
      <c r="CZ233" s="884">
        <v>0</v>
      </c>
      <c r="DA233" s="883">
        <v>0</v>
      </c>
      <c r="DB233" s="884">
        <v>0</v>
      </c>
      <c r="DC233" s="883">
        <v>0</v>
      </c>
      <c r="DD233" s="884">
        <v>0</v>
      </c>
      <c r="DE233" s="883">
        <v>0</v>
      </c>
      <c r="DF233" s="884">
        <v>0</v>
      </c>
      <c r="DG233" s="883">
        <v>0</v>
      </c>
      <c r="DH233" s="884">
        <v>0</v>
      </c>
      <c r="DI233" s="883">
        <v>0</v>
      </c>
      <c r="DJ233" s="884">
        <v>0</v>
      </c>
      <c r="DK233" s="883">
        <v>0</v>
      </c>
      <c r="DL233" s="884">
        <v>0</v>
      </c>
      <c r="DM233" s="883">
        <v>0</v>
      </c>
      <c r="DN233" s="884">
        <v>0</v>
      </c>
      <c r="DO233" s="883">
        <v>0</v>
      </c>
      <c r="DP233" s="884">
        <v>0</v>
      </c>
      <c r="DQ233" s="883">
        <v>0</v>
      </c>
      <c r="DR233" s="1039">
        <v>0</v>
      </c>
      <c r="DS233" s="815"/>
      <c r="DT233" s="1011"/>
      <c r="DU233" s="815"/>
      <c r="DV233" s="1038"/>
      <c r="DW233" s="884"/>
      <c r="DX233" s="883">
        <v>0</v>
      </c>
      <c r="DY233" s="884">
        <v>0</v>
      </c>
      <c r="DZ233" s="883">
        <v>0</v>
      </c>
      <c r="EA233" s="884">
        <v>0</v>
      </c>
      <c r="EB233" s="883">
        <v>0</v>
      </c>
      <c r="EC233" s="884">
        <v>0</v>
      </c>
      <c r="ED233" s="883">
        <v>0</v>
      </c>
      <c r="EE233" s="884">
        <v>0</v>
      </c>
      <c r="EF233" s="883">
        <v>0</v>
      </c>
      <c r="EG233" s="884">
        <v>0</v>
      </c>
      <c r="EH233" s="883">
        <v>0</v>
      </c>
      <c r="EI233" s="884">
        <v>0</v>
      </c>
      <c r="EJ233" s="883">
        <v>0</v>
      </c>
      <c r="EK233" s="884">
        <v>0</v>
      </c>
      <c r="EL233" s="883">
        <v>0</v>
      </c>
      <c r="EM233" s="884">
        <v>0</v>
      </c>
      <c r="EN233" s="883">
        <v>0</v>
      </c>
      <c r="EO233" s="884">
        <v>0</v>
      </c>
      <c r="EP233" s="883">
        <v>0</v>
      </c>
      <c r="EQ233" s="884">
        <v>0</v>
      </c>
      <c r="ER233" s="883">
        <v>0</v>
      </c>
      <c r="ES233" s="884">
        <v>0</v>
      </c>
      <c r="ET233" s="883">
        <v>0</v>
      </c>
      <c r="EU233" s="884">
        <v>0</v>
      </c>
      <c r="EV233" s="883">
        <v>0</v>
      </c>
      <c r="EW233" s="884">
        <v>0</v>
      </c>
      <c r="EX233" s="883">
        <v>0</v>
      </c>
      <c r="EY233" s="884">
        <v>0</v>
      </c>
      <c r="EZ233" s="883">
        <v>0</v>
      </c>
      <c r="FA233" s="884">
        <v>0</v>
      </c>
      <c r="FB233" s="883">
        <v>0</v>
      </c>
      <c r="FC233" s="884">
        <v>0</v>
      </c>
      <c r="FD233" s="883">
        <v>0</v>
      </c>
      <c r="FE233" s="1039">
        <v>0</v>
      </c>
      <c r="FF233" s="815"/>
      <c r="FG233" s="1012"/>
      <c r="FH233" s="815"/>
      <c r="FI233" s="1013"/>
      <c r="FK233" s="1040" t="b">
        <v>1</v>
      </c>
    </row>
    <row r="234" spans="1:167" outlineLevel="1">
      <c r="A234" s="813" t="str">
        <f t="shared" si="3"/>
        <v>221Non-Approved Program</v>
      </c>
      <c r="C234" s="835">
        <v>221</v>
      </c>
      <c r="D234" s="1015" t="s">
        <v>1253</v>
      </c>
      <c r="E234" s="1015">
        <v>2015</v>
      </c>
      <c r="G234" s="1016">
        <v>0</v>
      </c>
      <c r="H234" s="877">
        <v>0</v>
      </c>
      <c r="I234" s="876">
        <v>0</v>
      </c>
      <c r="J234" s="877">
        <v>0</v>
      </c>
      <c r="K234" s="876">
        <v>0</v>
      </c>
      <c r="L234" s="877">
        <v>0</v>
      </c>
      <c r="M234" s="876">
        <v>0</v>
      </c>
      <c r="N234" s="877">
        <v>0</v>
      </c>
      <c r="O234" s="876">
        <v>0</v>
      </c>
      <c r="P234" s="877">
        <v>0</v>
      </c>
      <c r="Q234" s="876">
        <v>0</v>
      </c>
      <c r="R234" s="877">
        <v>0</v>
      </c>
      <c r="S234" s="876">
        <v>0</v>
      </c>
      <c r="T234" s="877">
        <v>0</v>
      </c>
      <c r="U234" s="876">
        <v>0</v>
      </c>
      <c r="V234" s="877">
        <v>0</v>
      </c>
      <c r="W234" s="876">
        <v>0</v>
      </c>
      <c r="X234" s="877">
        <v>0</v>
      </c>
      <c r="Y234" s="876">
        <v>0</v>
      </c>
      <c r="Z234" s="877">
        <v>0</v>
      </c>
      <c r="AA234" s="876">
        <v>0</v>
      </c>
      <c r="AB234" s="877">
        <v>0</v>
      </c>
      <c r="AC234" s="876">
        <v>0</v>
      </c>
      <c r="AD234" s="877">
        <v>0</v>
      </c>
      <c r="AE234" s="876">
        <v>0</v>
      </c>
      <c r="AF234" s="877">
        <v>0</v>
      </c>
      <c r="AG234" s="876">
        <v>0</v>
      </c>
      <c r="AH234" s="877">
        <v>0</v>
      </c>
      <c r="AI234" s="876">
        <v>0</v>
      </c>
      <c r="AJ234" s="877">
        <v>0</v>
      </c>
      <c r="AK234" s="876">
        <v>0</v>
      </c>
      <c r="AL234" s="877">
        <v>0</v>
      </c>
      <c r="AM234" s="876">
        <v>0</v>
      </c>
      <c r="AN234" s="877">
        <v>0</v>
      </c>
      <c r="AO234" s="876">
        <v>0</v>
      </c>
      <c r="AP234" s="1017">
        <v>0</v>
      </c>
      <c r="AQ234" s="815"/>
      <c r="AR234" s="998"/>
      <c r="AS234" s="815"/>
      <c r="AT234" s="1016">
        <v>0</v>
      </c>
      <c r="AU234" s="877">
        <v>0</v>
      </c>
      <c r="AV234" s="876">
        <v>0</v>
      </c>
      <c r="AW234" s="877">
        <v>0</v>
      </c>
      <c r="AX234" s="876">
        <v>0</v>
      </c>
      <c r="AY234" s="877">
        <v>0</v>
      </c>
      <c r="AZ234" s="876">
        <v>0</v>
      </c>
      <c r="BA234" s="877">
        <v>0</v>
      </c>
      <c r="BB234" s="876">
        <v>0</v>
      </c>
      <c r="BC234" s="877">
        <v>0</v>
      </c>
      <c r="BD234" s="876">
        <v>0</v>
      </c>
      <c r="BE234" s="877">
        <v>0</v>
      </c>
      <c r="BF234" s="876">
        <v>0</v>
      </c>
      <c r="BG234" s="877">
        <v>0</v>
      </c>
      <c r="BH234" s="876">
        <v>0</v>
      </c>
      <c r="BI234" s="877">
        <v>0</v>
      </c>
      <c r="BJ234" s="876">
        <v>0</v>
      </c>
      <c r="BK234" s="877">
        <v>0</v>
      </c>
      <c r="BL234" s="876">
        <v>0</v>
      </c>
      <c r="BM234" s="877">
        <v>0</v>
      </c>
      <c r="BN234" s="876">
        <v>0</v>
      </c>
      <c r="BO234" s="877">
        <v>0</v>
      </c>
      <c r="BP234" s="876">
        <v>0</v>
      </c>
      <c r="BQ234" s="877">
        <v>0</v>
      </c>
      <c r="BR234" s="876">
        <v>0</v>
      </c>
      <c r="BS234" s="877">
        <v>0</v>
      </c>
      <c r="BT234" s="876">
        <v>0</v>
      </c>
      <c r="BU234" s="877">
        <v>0</v>
      </c>
      <c r="BV234" s="876">
        <v>0</v>
      </c>
      <c r="BW234" s="877">
        <v>0</v>
      </c>
      <c r="BX234" s="876">
        <v>0</v>
      </c>
      <c r="BY234" s="877">
        <v>0</v>
      </c>
      <c r="BZ234" s="876">
        <v>0</v>
      </c>
      <c r="CA234" s="877">
        <v>0</v>
      </c>
      <c r="CB234" s="876">
        <v>0</v>
      </c>
      <c r="CC234" s="1017">
        <v>0</v>
      </c>
      <c r="CD234" s="815"/>
      <c r="CE234" s="1009"/>
      <c r="CF234" s="815"/>
      <c r="CG234" s="1010"/>
      <c r="CH234" s="815"/>
      <c r="CI234" s="1016"/>
      <c r="CJ234" s="877"/>
      <c r="CK234" s="876">
        <v>0</v>
      </c>
      <c r="CL234" s="877">
        <v>0</v>
      </c>
      <c r="CM234" s="876">
        <v>0</v>
      </c>
      <c r="CN234" s="877">
        <v>0</v>
      </c>
      <c r="CO234" s="876">
        <v>0</v>
      </c>
      <c r="CP234" s="877">
        <v>0</v>
      </c>
      <c r="CQ234" s="876">
        <v>0</v>
      </c>
      <c r="CR234" s="877">
        <v>0</v>
      </c>
      <c r="CS234" s="876">
        <v>0</v>
      </c>
      <c r="CT234" s="877">
        <v>0</v>
      </c>
      <c r="CU234" s="876">
        <v>0</v>
      </c>
      <c r="CV234" s="877">
        <v>0</v>
      </c>
      <c r="CW234" s="876">
        <v>0</v>
      </c>
      <c r="CX234" s="877">
        <v>0</v>
      </c>
      <c r="CY234" s="876">
        <v>0</v>
      </c>
      <c r="CZ234" s="877">
        <v>0</v>
      </c>
      <c r="DA234" s="876">
        <v>0</v>
      </c>
      <c r="DB234" s="877">
        <v>0</v>
      </c>
      <c r="DC234" s="876">
        <v>0</v>
      </c>
      <c r="DD234" s="877">
        <v>0</v>
      </c>
      <c r="DE234" s="876">
        <v>0</v>
      </c>
      <c r="DF234" s="877">
        <v>0</v>
      </c>
      <c r="DG234" s="876">
        <v>0</v>
      </c>
      <c r="DH234" s="877">
        <v>0</v>
      </c>
      <c r="DI234" s="876">
        <v>0</v>
      </c>
      <c r="DJ234" s="877">
        <v>0</v>
      </c>
      <c r="DK234" s="876">
        <v>0</v>
      </c>
      <c r="DL234" s="877">
        <v>0</v>
      </c>
      <c r="DM234" s="876">
        <v>0</v>
      </c>
      <c r="DN234" s="877">
        <v>0</v>
      </c>
      <c r="DO234" s="876">
        <v>0</v>
      </c>
      <c r="DP234" s="877">
        <v>0</v>
      </c>
      <c r="DQ234" s="876">
        <v>0</v>
      </c>
      <c r="DR234" s="1017">
        <v>0</v>
      </c>
      <c r="DS234" s="815"/>
      <c r="DT234" s="1011"/>
      <c r="DU234" s="815"/>
      <c r="DV234" s="1016"/>
      <c r="DW234" s="877"/>
      <c r="DX234" s="876">
        <v>0</v>
      </c>
      <c r="DY234" s="877">
        <v>0</v>
      </c>
      <c r="DZ234" s="876">
        <v>0</v>
      </c>
      <c r="EA234" s="877">
        <v>0</v>
      </c>
      <c r="EB234" s="876">
        <v>0</v>
      </c>
      <c r="EC234" s="877">
        <v>0</v>
      </c>
      <c r="ED234" s="876">
        <v>0</v>
      </c>
      <c r="EE234" s="877">
        <v>0</v>
      </c>
      <c r="EF234" s="876">
        <v>0</v>
      </c>
      <c r="EG234" s="877">
        <v>0</v>
      </c>
      <c r="EH234" s="876">
        <v>0</v>
      </c>
      <c r="EI234" s="877">
        <v>0</v>
      </c>
      <c r="EJ234" s="876">
        <v>0</v>
      </c>
      <c r="EK234" s="877">
        <v>0</v>
      </c>
      <c r="EL234" s="876">
        <v>0</v>
      </c>
      <c r="EM234" s="877">
        <v>0</v>
      </c>
      <c r="EN234" s="876">
        <v>0</v>
      </c>
      <c r="EO234" s="877">
        <v>0</v>
      </c>
      <c r="EP234" s="876">
        <v>0</v>
      </c>
      <c r="EQ234" s="877">
        <v>0</v>
      </c>
      <c r="ER234" s="876">
        <v>0</v>
      </c>
      <c r="ES234" s="877">
        <v>0</v>
      </c>
      <c r="ET234" s="876">
        <v>0</v>
      </c>
      <c r="EU234" s="877">
        <v>0</v>
      </c>
      <c r="EV234" s="876">
        <v>0</v>
      </c>
      <c r="EW234" s="877">
        <v>0</v>
      </c>
      <c r="EX234" s="876">
        <v>0</v>
      </c>
      <c r="EY234" s="877">
        <v>0</v>
      </c>
      <c r="EZ234" s="876">
        <v>0</v>
      </c>
      <c r="FA234" s="877">
        <v>0</v>
      </c>
      <c r="FB234" s="876">
        <v>0</v>
      </c>
      <c r="FC234" s="877">
        <v>0</v>
      </c>
      <c r="FD234" s="876">
        <v>0</v>
      </c>
      <c r="FE234" s="1017">
        <v>0</v>
      </c>
      <c r="FF234" s="815"/>
      <c r="FG234" s="1012"/>
      <c r="FH234" s="815"/>
      <c r="FI234" s="1013"/>
      <c r="FK234" s="1018" t="b">
        <v>1</v>
      </c>
    </row>
    <row r="235" spans="1:167" outlineLevel="1">
      <c r="A235" s="813" t="str">
        <f t="shared" si="3"/>
        <v>222Unassigned Program</v>
      </c>
      <c r="C235" s="879">
        <v>222</v>
      </c>
      <c r="D235" s="1042" t="s">
        <v>1254</v>
      </c>
      <c r="E235" s="1042">
        <v>2015</v>
      </c>
      <c r="G235" s="1038">
        <v>0</v>
      </c>
      <c r="H235" s="884">
        <v>0</v>
      </c>
      <c r="I235" s="883">
        <v>0</v>
      </c>
      <c r="J235" s="884">
        <v>0</v>
      </c>
      <c r="K235" s="883">
        <v>0</v>
      </c>
      <c r="L235" s="884">
        <v>0</v>
      </c>
      <c r="M235" s="883">
        <v>0</v>
      </c>
      <c r="N235" s="884">
        <v>0</v>
      </c>
      <c r="O235" s="883">
        <v>0</v>
      </c>
      <c r="P235" s="884">
        <v>0</v>
      </c>
      <c r="Q235" s="883">
        <v>0</v>
      </c>
      <c r="R235" s="884">
        <v>0</v>
      </c>
      <c r="S235" s="883">
        <v>0</v>
      </c>
      <c r="T235" s="884">
        <v>0</v>
      </c>
      <c r="U235" s="883">
        <v>0</v>
      </c>
      <c r="V235" s="884">
        <v>0</v>
      </c>
      <c r="W235" s="883">
        <v>0</v>
      </c>
      <c r="X235" s="884">
        <v>0</v>
      </c>
      <c r="Y235" s="883">
        <v>0</v>
      </c>
      <c r="Z235" s="884">
        <v>0</v>
      </c>
      <c r="AA235" s="883">
        <v>0</v>
      </c>
      <c r="AB235" s="884">
        <v>0</v>
      </c>
      <c r="AC235" s="883">
        <v>0</v>
      </c>
      <c r="AD235" s="884">
        <v>0</v>
      </c>
      <c r="AE235" s="883">
        <v>0</v>
      </c>
      <c r="AF235" s="884">
        <v>0</v>
      </c>
      <c r="AG235" s="883">
        <v>0</v>
      </c>
      <c r="AH235" s="884">
        <v>0</v>
      </c>
      <c r="AI235" s="883">
        <v>0</v>
      </c>
      <c r="AJ235" s="884">
        <v>0</v>
      </c>
      <c r="AK235" s="883">
        <v>0</v>
      </c>
      <c r="AL235" s="884">
        <v>0</v>
      </c>
      <c r="AM235" s="883">
        <v>0</v>
      </c>
      <c r="AN235" s="884">
        <v>0</v>
      </c>
      <c r="AO235" s="883">
        <v>0</v>
      </c>
      <c r="AP235" s="1039">
        <v>0</v>
      </c>
      <c r="AQ235" s="815"/>
      <c r="AR235" s="998"/>
      <c r="AS235" s="815"/>
      <c r="AT235" s="1038">
        <v>0</v>
      </c>
      <c r="AU235" s="884">
        <v>0</v>
      </c>
      <c r="AV235" s="883">
        <v>0</v>
      </c>
      <c r="AW235" s="884">
        <v>0</v>
      </c>
      <c r="AX235" s="883">
        <v>0</v>
      </c>
      <c r="AY235" s="884">
        <v>0</v>
      </c>
      <c r="AZ235" s="883">
        <v>0</v>
      </c>
      <c r="BA235" s="884">
        <v>0</v>
      </c>
      <c r="BB235" s="883">
        <v>0</v>
      </c>
      <c r="BC235" s="884">
        <v>0</v>
      </c>
      <c r="BD235" s="883">
        <v>0</v>
      </c>
      <c r="BE235" s="884">
        <v>0</v>
      </c>
      <c r="BF235" s="883">
        <v>0</v>
      </c>
      <c r="BG235" s="884">
        <v>0</v>
      </c>
      <c r="BH235" s="883">
        <v>0</v>
      </c>
      <c r="BI235" s="884">
        <v>0</v>
      </c>
      <c r="BJ235" s="883">
        <v>0</v>
      </c>
      <c r="BK235" s="884">
        <v>0</v>
      </c>
      <c r="BL235" s="883">
        <v>0</v>
      </c>
      <c r="BM235" s="884">
        <v>0</v>
      </c>
      <c r="BN235" s="883">
        <v>0</v>
      </c>
      <c r="BO235" s="884">
        <v>0</v>
      </c>
      <c r="BP235" s="883">
        <v>0</v>
      </c>
      <c r="BQ235" s="884">
        <v>0</v>
      </c>
      <c r="BR235" s="883">
        <v>0</v>
      </c>
      <c r="BS235" s="884">
        <v>0</v>
      </c>
      <c r="BT235" s="883">
        <v>0</v>
      </c>
      <c r="BU235" s="884">
        <v>0</v>
      </c>
      <c r="BV235" s="883">
        <v>0</v>
      </c>
      <c r="BW235" s="884">
        <v>0</v>
      </c>
      <c r="BX235" s="883">
        <v>0</v>
      </c>
      <c r="BY235" s="884">
        <v>0</v>
      </c>
      <c r="BZ235" s="883">
        <v>0</v>
      </c>
      <c r="CA235" s="884">
        <v>0</v>
      </c>
      <c r="CB235" s="883">
        <v>0</v>
      </c>
      <c r="CC235" s="1039">
        <v>0</v>
      </c>
      <c r="CD235" s="815"/>
      <c r="CE235" s="1009"/>
      <c r="CF235" s="815"/>
      <c r="CG235" s="1010"/>
      <c r="CH235" s="815"/>
      <c r="CI235" s="1038"/>
      <c r="CJ235" s="884"/>
      <c r="CK235" s="883">
        <v>0</v>
      </c>
      <c r="CL235" s="884">
        <v>0</v>
      </c>
      <c r="CM235" s="883">
        <v>0</v>
      </c>
      <c r="CN235" s="884">
        <v>0</v>
      </c>
      <c r="CO235" s="883">
        <v>0</v>
      </c>
      <c r="CP235" s="884">
        <v>0</v>
      </c>
      <c r="CQ235" s="883">
        <v>0</v>
      </c>
      <c r="CR235" s="884">
        <v>0</v>
      </c>
      <c r="CS235" s="883">
        <v>0</v>
      </c>
      <c r="CT235" s="884">
        <v>0</v>
      </c>
      <c r="CU235" s="883">
        <v>0</v>
      </c>
      <c r="CV235" s="884">
        <v>0</v>
      </c>
      <c r="CW235" s="883">
        <v>0</v>
      </c>
      <c r="CX235" s="884">
        <v>0</v>
      </c>
      <c r="CY235" s="883">
        <v>0</v>
      </c>
      <c r="CZ235" s="884">
        <v>0</v>
      </c>
      <c r="DA235" s="883">
        <v>0</v>
      </c>
      <c r="DB235" s="884">
        <v>0</v>
      </c>
      <c r="DC235" s="883">
        <v>0</v>
      </c>
      <c r="DD235" s="884">
        <v>0</v>
      </c>
      <c r="DE235" s="883">
        <v>0</v>
      </c>
      <c r="DF235" s="884">
        <v>0</v>
      </c>
      <c r="DG235" s="883">
        <v>0</v>
      </c>
      <c r="DH235" s="884">
        <v>0</v>
      </c>
      <c r="DI235" s="883">
        <v>0</v>
      </c>
      <c r="DJ235" s="884">
        <v>0</v>
      </c>
      <c r="DK235" s="883">
        <v>0</v>
      </c>
      <c r="DL235" s="884">
        <v>0</v>
      </c>
      <c r="DM235" s="883">
        <v>0</v>
      </c>
      <c r="DN235" s="884">
        <v>0</v>
      </c>
      <c r="DO235" s="883">
        <v>0</v>
      </c>
      <c r="DP235" s="884">
        <v>0</v>
      </c>
      <c r="DQ235" s="883">
        <v>0</v>
      </c>
      <c r="DR235" s="1039">
        <v>0</v>
      </c>
      <c r="DS235" s="815"/>
      <c r="DT235" s="1011"/>
      <c r="DU235" s="815"/>
      <c r="DV235" s="1038"/>
      <c r="DW235" s="884"/>
      <c r="DX235" s="883">
        <v>0</v>
      </c>
      <c r="DY235" s="884">
        <v>0</v>
      </c>
      <c r="DZ235" s="883">
        <v>0</v>
      </c>
      <c r="EA235" s="884">
        <v>0</v>
      </c>
      <c r="EB235" s="883">
        <v>0</v>
      </c>
      <c r="EC235" s="884">
        <v>0</v>
      </c>
      <c r="ED235" s="883">
        <v>0</v>
      </c>
      <c r="EE235" s="884">
        <v>0</v>
      </c>
      <c r="EF235" s="883">
        <v>0</v>
      </c>
      <c r="EG235" s="884">
        <v>0</v>
      </c>
      <c r="EH235" s="883">
        <v>0</v>
      </c>
      <c r="EI235" s="884">
        <v>0</v>
      </c>
      <c r="EJ235" s="883">
        <v>0</v>
      </c>
      <c r="EK235" s="884">
        <v>0</v>
      </c>
      <c r="EL235" s="883">
        <v>0</v>
      </c>
      <c r="EM235" s="884">
        <v>0</v>
      </c>
      <c r="EN235" s="883">
        <v>0</v>
      </c>
      <c r="EO235" s="884">
        <v>0</v>
      </c>
      <c r="EP235" s="883">
        <v>0</v>
      </c>
      <c r="EQ235" s="884">
        <v>0</v>
      </c>
      <c r="ER235" s="883">
        <v>0</v>
      </c>
      <c r="ES235" s="884">
        <v>0</v>
      </c>
      <c r="ET235" s="883">
        <v>0</v>
      </c>
      <c r="EU235" s="884">
        <v>0</v>
      </c>
      <c r="EV235" s="883">
        <v>0</v>
      </c>
      <c r="EW235" s="884">
        <v>0</v>
      </c>
      <c r="EX235" s="883">
        <v>0</v>
      </c>
      <c r="EY235" s="884">
        <v>0</v>
      </c>
      <c r="EZ235" s="883">
        <v>0</v>
      </c>
      <c r="FA235" s="884">
        <v>0</v>
      </c>
      <c r="FB235" s="883">
        <v>0</v>
      </c>
      <c r="FC235" s="884">
        <v>0</v>
      </c>
      <c r="FD235" s="883">
        <v>0</v>
      </c>
      <c r="FE235" s="1039">
        <v>0</v>
      </c>
      <c r="FF235" s="815"/>
      <c r="FG235" s="1012"/>
      <c r="FH235" s="815"/>
      <c r="FI235" s="1013"/>
      <c r="FK235" s="1040" t="b">
        <v>1</v>
      </c>
    </row>
    <row r="236" spans="1:167" outlineLevel="1">
      <c r="A236" s="813" t="str">
        <f t="shared" si="3"/>
        <v>223Conservation Voltage Reduction Conservation Fund Pilot Program</v>
      </c>
      <c r="C236" s="835">
        <v>223</v>
      </c>
      <c r="D236" s="1015" t="s">
        <v>1255</v>
      </c>
      <c r="E236" s="1015">
        <v>2015</v>
      </c>
      <c r="G236" s="1016">
        <v>0</v>
      </c>
      <c r="H236" s="877">
        <v>0</v>
      </c>
      <c r="I236" s="876">
        <v>0</v>
      </c>
      <c r="J236" s="877">
        <v>0</v>
      </c>
      <c r="K236" s="876">
        <v>0</v>
      </c>
      <c r="L236" s="877">
        <v>0</v>
      </c>
      <c r="M236" s="876">
        <v>0</v>
      </c>
      <c r="N236" s="877">
        <v>0</v>
      </c>
      <c r="O236" s="876">
        <v>0</v>
      </c>
      <c r="P236" s="877">
        <v>0</v>
      </c>
      <c r="Q236" s="876">
        <v>0</v>
      </c>
      <c r="R236" s="877">
        <v>0</v>
      </c>
      <c r="S236" s="876">
        <v>0</v>
      </c>
      <c r="T236" s="877">
        <v>0</v>
      </c>
      <c r="U236" s="876">
        <v>0</v>
      </c>
      <c r="V236" s="877">
        <v>0</v>
      </c>
      <c r="W236" s="876">
        <v>0</v>
      </c>
      <c r="X236" s="877">
        <v>0</v>
      </c>
      <c r="Y236" s="876">
        <v>0</v>
      </c>
      <c r="Z236" s="877">
        <v>0</v>
      </c>
      <c r="AA236" s="876">
        <v>0</v>
      </c>
      <c r="AB236" s="877">
        <v>0</v>
      </c>
      <c r="AC236" s="876">
        <v>0</v>
      </c>
      <c r="AD236" s="877">
        <v>0</v>
      </c>
      <c r="AE236" s="876">
        <v>0</v>
      </c>
      <c r="AF236" s="877">
        <v>0</v>
      </c>
      <c r="AG236" s="876">
        <v>0</v>
      </c>
      <c r="AH236" s="877">
        <v>0</v>
      </c>
      <c r="AI236" s="876">
        <v>0</v>
      </c>
      <c r="AJ236" s="877">
        <v>0</v>
      </c>
      <c r="AK236" s="876">
        <v>0</v>
      </c>
      <c r="AL236" s="877">
        <v>0</v>
      </c>
      <c r="AM236" s="876">
        <v>0</v>
      </c>
      <c r="AN236" s="877">
        <v>0</v>
      </c>
      <c r="AO236" s="876">
        <v>0</v>
      </c>
      <c r="AP236" s="1017">
        <v>0</v>
      </c>
      <c r="AQ236" s="815"/>
      <c r="AR236" s="998"/>
      <c r="AS236" s="815"/>
      <c r="AT236" s="1016">
        <v>0</v>
      </c>
      <c r="AU236" s="877">
        <v>0</v>
      </c>
      <c r="AV236" s="876">
        <v>0</v>
      </c>
      <c r="AW236" s="877">
        <v>0</v>
      </c>
      <c r="AX236" s="876">
        <v>0</v>
      </c>
      <c r="AY236" s="877">
        <v>0</v>
      </c>
      <c r="AZ236" s="876">
        <v>0</v>
      </c>
      <c r="BA236" s="877">
        <v>0</v>
      </c>
      <c r="BB236" s="876">
        <v>0</v>
      </c>
      <c r="BC236" s="877">
        <v>0</v>
      </c>
      <c r="BD236" s="876">
        <v>0</v>
      </c>
      <c r="BE236" s="877">
        <v>0</v>
      </c>
      <c r="BF236" s="876">
        <v>0</v>
      </c>
      <c r="BG236" s="877">
        <v>0</v>
      </c>
      <c r="BH236" s="876">
        <v>0</v>
      </c>
      <c r="BI236" s="877">
        <v>0</v>
      </c>
      <c r="BJ236" s="876">
        <v>0</v>
      </c>
      <c r="BK236" s="877">
        <v>0</v>
      </c>
      <c r="BL236" s="876">
        <v>0</v>
      </c>
      <c r="BM236" s="877">
        <v>0</v>
      </c>
      <c r="BN236" s="876">
        <v>0</v>
      </c>
      <c r="BO236" s="877">
        <v>0</v>
      </c>
      <c r="BP236" s="876">
        <v>0</v>
      </c>
      <c r="BQ236" s="877">
        <v>0</v>
      </c>
      <c r="BR236" s="876">
        <v>0</v>
      </c>
      <c r="BS236" s="877">
        <v>0</v>
      </c>
      <c r="BT236" s="876">
        <v>0</v>
      </c>
      <c r="BU236" s="877">
        <v>0</v>
      </c>
      <c r="BV236" s="876">
        <v>0</v>
      </c>
      <c r="BW236" s="877">
        <v>0</v>
      </c>
      <c r="BX236" s="876">
        <v>0</v>
      </c>
      <c r="BY236" s="877">
        <v>0</v>
      </c>
      <c r="BZ236" s="876">
        <v>0</v>
      </c>
      <c r="CA236" s="877">
        <v>0</v>
      </c>
      <c r="CB236" s="876">
        <v>0</v>
      </c>
      <c r="CC236" s="1017">
        <v>0</v>
      </c>
      <c r="CD236" s="815"/>
      <c r="CE236" s="1009"/>
      <c r="CF236" s="815"/>
      <c r="CG236" s="1010"/>
      <c r="CH236" s="815"/>
      <c r="CI236" s="1016"/>
      <c r="CJ236" s="877"/>
      <c r="CK236" s="876">
        <v>0</v>
      </c>
      <c r="CL236" s="877">
        <v>0</v>
      </c>
      <c r="CM236" s="876">
        <v>0</v>
      </c>
      <c r="CN236" s="877">
        <v>0</v>
      </c>
      <c r="CO236" s="876">
        <v>0</v>
      </c>
      <c r="CP236" s="877">
        <v>0</v>
      </c>
      <c r="CQ236" s="876">
        <v>0</v>
      </c>
      <c r="CR236" s="877">
        <v>0</v>
      </c>
      <c r="CS236" s="876">
        <v>0</v>
      </c>
      <c r="CT236" s="877">
        <v>0</v>
      </c>
      <c r="CU236" s="876">
        <v>0</v>
      </c>
      <c r="CV236" s="877">
        <v>0</v>
      </c>
      <c r="CW236" s="876">
        <v>0</v>
      </c>
      <c r="CX236" s="877">
        <v>0</v>
      </c>
      <c r="CY236" s="876">
        <v>0</v>
      </c>
      <c r="CZ236" s="877">
        <v>0</v>
      </c>
      <c r="DA236" s="876">
        <v>0</v>
      </c>
      <c r="DB236" s="877">
        <v>0</v>
      </c>
      <c r="DC236" s="876">
        <v>0</v>
      </c>
      <c r="DD236" s="877">
        <v>0</v>
      </c>
      <c r="DE236" s="876">
        <v>0</v>
      </c>
      <c r="DF236" s="877">
        <v>0</v>
      </c>
      <c r="DG236" s="876">
        <v>0</v>
      </c>
      <c r="DH236" s="877">
        <v>0</v>
      </c>
      <c r="DI236" s="876">
        <v>0</v>
      </c>
      <c r="DJ236" s="877">
        <v>0</v>
      </c>
      <c r="DK236" s="876">
        <v>0</v>
      </c>
      <c r="DL236" s="877">
        <v>0</v>
      </c>
      <c r="DM236" s="876">
        <v>0</v>
      </c>
      <c r="DN236" s="877">
        <v>0</v>
      </c>
      <c r="DO236" s="876">
        <v>0</v>
      </c>
      <c r="DP236" s="877">
        <v>0</v>
      </c>
      <c r="DQ236" s="876">
        <v>0</v>
      </c>
      <c r="DR236" s="1017">
        <v>0</v>
      </c>
      <c r="DS236" s="815"/>
      <c r="DT236" s="1011"/>
      <c r="DU236" s="815"/>
      <c r="DV236" s="1016"/>
      <c r="DW236" s="877"/>
      <c r="DX236" s="876">
        <v>0</v>
      </c>
      <c r="DY236" s="877">
        <v>0</v>
      </c>
      <c r="DZ236" s="876">
        <v>0</v>
      </c>
      <c r="EA236" s="877">
        <v>0</v>
      </c>
      <c r="EB236" s="876">
        <v>0</v>
      </c>
      <c r="EC236" s="877">
        <v>0</v>
      </c>
      <c r="ED236" s="876">
        <v>0</v>
      </c>
      <c r="EE236" s="877">
        <v>0</v>
      </c>
      <c r="EF236" s="876">
        <v>0</v>
      </c>
      <c r="EG236" s="877">
        <v>0</v>
      </c>
      <c r="EH236" s="876">
        <v>0</v>
      </c>
      <c r="EI236" s="877">
        <v>0</v>
      </c>
      <c r="EJ236" s="876">
        <v>0</v>
      </c>
      <c r="EK236" s="877">
        <v>0</v>
      </c>
      <c r="EL236" s="876">
        <v>0</v>
      </c>
      <c r="EM236" s="877">
        <v>0</v>
      </c>
      <c r="EN236" s="876">
        <v>0</v>
      </c>
      <c r="EO236" s="877">
        <v>0</v>
      </c>
      <c r="EP236" s="876">
        <v>0</v>
      </c>
      <c r="EQ236" s="877">
        <v>0</v>
      </c>
      <c r="ER236" s="876">
        <v>0</v>
      </c>
      <c r="ES236" s="877">
        <v>0</v>
      </c>
      <c r="ET236" s="876">
        <v>0</v>
      </c>
      <c r="EU236" s="877">
        <v>0</v>
      </c>
      <c r="EV236" s="876">
        <v>0</v>
      </c>
      <c r="EW236" s="877">
        <v>0</v>
      </c>
      <c r="EX236" s="876">
        <v>0</v>
      </c>
      <c r="EY236" s="877">
        <v>0</v>
      </c>
      <c r="EZ236" s="876">
        <v>0</v>
      </c>
      <c r="FA236" s="877">
        <v>0</v>
      </c>
      <c r="FB236" s="876">
        <v>0</v>
      </c>
      <c r="FC236" s="877">
        <v>0</v>
      </c>
      <c r="FD236" s="876">
        <v>0</v>
      </c>
      <c r="FE236" s="1017">
        <v>0</v>
      </c>
      <c r="FF236" s="815"/>
      <c r="FG236" s="1012"/>
      <c r="FH236" s="815"/>
      <c r="FI236" s="1013"/>
      <c r="FK236" s="1018" t="b">
        <v>1</v>
      </c>
    </row>
    <row r="237" spans="1:167" outlineLevel="1">
      <c r="A237" s="813" t="str">
        <f t="shared" si="3"/>
        <v>224EnerNOC Conservation Fund Pilot Program</v>
      </c>
      <c r="C237" s="842">
        <v>224</v>
      </c>
      <c r="D237" s="1019" t="s">
        <v>1204</v>
      </c>
      <c r="E237" s="1019">
        <v>2015</v>
      </c>
      <c r="G237" s="1020">
        <v>0</v>
      </c>
      <c r="H237" s="865">
        <v>0</v>
      </c>
      <c r="I237" s="864">
        <v>0</v>
      </c>
      <c r="J237" s="865">
        <v>0</v>
      </c>
      <c r="K237" s="864">
        <v>0</v>
      </c>
      <c r="L237" s="865">
        <v>0</v>
      </c>
      <c r="M237" s="864">
        <v>0</v>
      </c>
      <c r="N237" s="865">
        <v>0</v>
      </c>
      <c r="O237" s="864">
        <v>0</v>
      </c>
      <c r="P237" s="865">
        <v>0</v>
      </c>
      <c r="Q237" s="864">
        <v>0</v>
      </c>
      <c r="R237" s="865">
        <v>0</v>
      </c>
      <c r="S237" s="864">
        <v>0</v>
      </c>
      <c r="T237" s="865">
        <v>0</v>
      </c>
      <c r="U237" s="864">
        <v>0</v>
      </c>
      <c r="V237" s="865">
        <v>0</v>
      </c>
      <c r="W237" s="864">
        <v>0</v>
      </c>
      <c r="X237" s="865">
        <v>0</v>
      </c>
      <c r="Y237" s="864">
        <v>0</v>
      </c>
      <c r="Z237" s="865">
        <v>0</v>
      </c>
      <c r="AA237" s="864">
        <v>0</v>
      </c>
      <c r="AB237" s="865">
        <v>0</v>
      </c>
      <c r="AC237" s="864">
        <v>0</v>
      </c>
      <c r="AD237" s="865">
        <v>0</v>
      </c>
      <c r="AE237" s="864">
        <v>0</v>
      </c>
      <c r="AF237" s="865">
        <v>0</v>
      </c>
      <c r="AG237" s="864">
        <v>0</v>
      </c>
      <c r="AH237" s="865">
        <v>0</v>
      </c>
      <c r="AI237" s="864">
        <v>0</v>
      </c>
      <c r="AJ237" s="865">
        <v>0</v>
      </c>
      <c r="AK237" s="864">
        <v>0</v>
      </c>
      <c r="AL237" s="865">
        <v>0</v>
      </c>
      <c r="AM237" s="864">
        <v>0</v>
      </c>
      <c r="AN237" s="865">
        <v>0</v>
      </c>
      <c r="AO237" s="864">
        <v>0</v>
      </c>
      <c r="AP237" s="1021">
        <v>0</v>
      </c>
      <c r="AQ237" s="815"/>
      <c r="AR237" s="998"/>
      <c r="AS237" s="815"/>
      <c r="AT237" s="1020">
        <v>0</v>
      </c>
      <c r="AU237" s="865">
        <v>0</v>
      </c>
      <c r="AV237" s="864">
        <v>0</v>
      </c>
      <c r="AW237" s="865">
        <v>0</v>
      </c>
      <c r="AX237" s="864">
        <v>0</v>
      </c>
      <c r="AY237" s="865">
        <v>0</v>
      </c>
      <c r="AZ237" s="864">
        <v>0</v>
      </c>
      <c r="BA237" s="865">
        <v>0</v>
      </c>
      <c r="BB237" s="864">
        <v>0</v>
      </c>
      <c r="BC237" s="865">
        <v>0</v>
      </c>
      <c r="BD237" s="864">
        <v>0</v>
      </c>
      <c r="BE237" s="865">
        <v>0</v>
      </c>
      <c r="BF237" s="864">
        <v>0</v>
      </c>
      <c r="BG237" s="865">
        <v>0</v>
      </c>
      <c r="BH237" s="864">
        <v>0</v>
      </c>
      <c r="BI237" s="865">
        <v>0</v>
      </c>
      <c r="BJ237" s="864">
        <v>0</v>
      </c>
      <c r="BK237" s="865">
        <v>0</v>
      </c>
      <c r="BL237" s="864">
        <v>0</v>
      </c>
      <c r="BM237" s="865">
        <v>0</v>
      </c>
      <c r="BN237" s="864">
        <v>0</v>
      </c>
      <c r="BO237" s="865">
        <v>0</v>
      </c>
      <c r="BP237" s="864">
        <v>0</v>
      </c>
      <c r="BQ237" s="865">
        <v>0</v>
      </c>
      <c r="BR237" s="864">
        <v>0</v>
      </c>
      <c r="BS237" s="865">
        <v>0</v>
      </c>
      <c r="BT237" s="864">
        <v>0</v>
      </c>
      <c r="BU237" s="865">
        <v>0</v>
      </c>
      <c r="BV237" s="864">
        <v>0</v>
      </c>
      <c r="BW237" s="865">
        <v>0</v>
      </c>
      <c r="BX237" s="864">
        <v>0</v>
      </c>
      <c r="BY237" s="865">
        <v>0</v>
      </c>
      <c r="BZ237" s="864">
        <v>0</v>
      </c>
      <c r="CA237" s="865">
        <v>0</v>
      </c>
      <c r="CB237" s="864">
        <v>0</v>
      </c>
      <c r="CC237" s="1021">
        <v>0</v>
      </c>
      <c r="CD237" s="815"/>
      <c r="CE237" s="1009"/>
      <c r="CF237" s="815"/>
      <c r="CG237" s="1010"/>
      <c r="CH237" s="815"/>
      <c r="CI237" s="1020"/>
      <c r="CJ237" s="865"/>
      <c r="CK237" s="864">
        <v>0</v>
      </c>
      <c r="CL237" s="865">
        <v>0</v>
      </c>
      <c r="CM237" s="864">
        <v>0</v>
      </c>
      <c r="CN237" s="865">
        <v>0</v>
      </c>
      <c r="CO237" s="864">
        <v>0</v>
      </c>
      <c r="CP237" s="865">
        <v>0</v>
      </c>
      <c r="CQ237" s="864">
        <v>0</v>
      </c>
      <c r="CR237" s="865">
        <v>0</v>
      </c>
      <c r="CS237" s="864">
        <v>0</v>
      </c>
      <c r="CT237" s="865">
        <v>0</v>
      </c>
      <c r="CU237" s="864">
        <v>0</v>
      </c>
      <c r="CV237" s="865">
        <v>0</v>
      </c>
      <c r="CW237" s="864">
        <v>0</v>
      </c>
      <c r="CX237" s="865">
        <v>0</v>
      </c>
      <c r="CY237" s="864">
        <v>0</v>
      </c>
      <c r="CZ237" s="865">
        <v>0</v>
      </c>
      <c r="DA237" s="864">
        <v>0</v>
      </c>
      <c r="DB237" s="865">
        <v>0</v>
      </c>
      <c r="DC237" s="864">
        <v>0</v>
      </c>
      <c r="DD237" s="865">
        <v>0</v>
      </c>
      <c r="DE237" s="864">
        <v>0</v>
      </c>
      <c r="DF237" s="865">
        <v>0</v>
      </c>
      <c r="DG237" s="864">
        <v>0</v>
      </c>
      <c r="DH237" s="865">
        <v>0</v>
      </c>
      <c r="DI237" s="864">
        <v>0</v>
      </c>
      <c r="DJ237" s="865">
        <v>0</v>
      </c>
      <c r="DK237" s="864">
        <v>0</v>
      </c>
      <c r="DL237" s="865">
        <v>0</v>
      </c>
      <c r="DM237" s="864">
        <v>0</v>
      </c>
      <c r="DN237" s="865">
        <v>0</v>
      </c>
      <c r="DO237" s="864">
        <v>0</v>
      </c>
      <c r="DP237" s="865">
        <v>0</v>
      </c>
      <c r="DQ237" s="864">
        <v>0</v>
      </c>
      <c r="DR237" s="1021">
        <v>0</v>
      </c>
      <c r="DS237" s="815"/>
      <c r="DT237" s="1011"/>
      <c r="DU237" s="815"/>
      <c r="DV237" s="1020"/>
      <c r="DW237" s="865"/>
      <c r="DX237" s="864">
        <v>0</v>
      </c>
      <c r="DY237" s="865">
        <v>0</v>
      </c>
      <c r="DZ237" s="864">
        <v>0</v>
      </c>
      <c r="EA237" s="865">
        <v>0</v>
      </c>
      <c r="EB237" s="864">
        <v>0</v>
      </c>
      <c r="EC237" s="865">
        <v>0</v>
      </c>
      <c r="ED237" s="864">
        <v>0</v>
      </c>
      <c r="EE237" s="865">
        <v>0</v>
      </c>
      <c r="EF237" s="864">
        <v>0</v>
      </c>
      <c r="EG237" s="865">
        <v>0</v>
      </c>
      <c r="EH237" s="864">
        <v>0</v>
      </c>
      <c r="EI237" s="865">
        <v>0</v>
      </c>
      <c r="EJ237" s="864">
        <v>0</v>
      </c>
      <c r="EK237" s="865">
        <v>0</v>
      </c>
      <c r="EL237" s="864">
        <v>0</v>
      </c>
      <c r="EM237" s="865">
        <v>0</v>
      </c>
      <c r="EN237" s="864">
        <v>0</v>
      </c>
      <c r="EO237" s="865">
        <v>0</v>
      </c>
      <c r="EP237" s="864">
        <v>0</v>
      </c>
      <c r="EQ237" s="865">
        <v>0</v>
      </c>
      <c r="ER237" s="864">
        <v>0</v>
      </c>
      <c r="ES237" s="865">
        <v>0</v>
      </c>
      <c r="ET237" s="864">
        <v>0</v>
      </c>
      <c r="EU237" s="865">
        <v>0</v>
      </c>
      <c r="EV237" s="864">
        <v>0</v>
      </c>
      <c r="EW237" s="865">
        <v>0</v>
      </c>
      <c r="EX237" s="864">
        <v>0</v>
      </c>
      <c r="EY237" s="865">
        <v>0</v>
      </c>
      <c r="EZ237" s="864">
        <v>0</v>
      </c>
      <c r="FA237" s="865">
        <v>0</v>
      </c>
      <c r="FB237" s="864">
        <v>0</v>
      </c>
      <c r="FC237" s="865">
        <v>0</v>
      </c>
      <c r="FD237" s="864">
        <v>0</v>
      </c>
      <c r="FE237" s="1021">
        <v>0</v>
      </c>
      <c r="FF237" s="815"/>
      <c r="FG237" s="1012"/>
      <c r="FH237" s="815"/>
      <c r="FI237" s="1013"/>
      <c r="FK237" s="1022" t="b">
        <v>1</v>
      </c>
    </row>
    <row r="238" spans="1:167" outlineLevel="1">
      <c r="A238" s="813" t="str">
        <f t="shared" si="3"/>
        <v>225Home Depot Home Appliance Market Uplift Conservation Fund Pilot Program</v>
      </c>
      <c r="C238" s="849">
        <v>225</v>
      </c>
      <c r="D238" s="1023" t="s">
        <v>1205</v>
      </c>
      <c r="E238" s="1023">
        <v>2015</v>
      </c>
      <c r="G238" s="1024">
        <v>0</v>
      </c>
      <c r="H238" s="854">
        <v>0</v>
      </c>
      <c r="I238" s="853">
        <v>0</v>
      </c>
      <c r="J238" s="854">
        <v>0</v>
      </c>
      <c r="K238" s="853">
        <v>0</v>
      </c>
      <c r="L238" s="854">
        <v>0</v>
      </c>
      <c r="M238" s="853">
        <v>0</v>
      </c>
      <c r="N238" s="854">
        <v>0</v>
      </c>
      <c r="O238" s="853">
        <v>0</v>
      </c>
      <c r="P238" s="854">
        <v>0</v>
      </c>
      <c r="Q238" s="853">
        <v>0</v>
      </c>
      <c r="R238" s="854">
        <v>0</v>
      </c>
      <c r="S238" s="853">
        <v>0</v>
      </c>
      <c r="T238" s="854">
        <v>0</v>
      </c>
      <c r="U238" s="853">
        <v>0</v>
      </c>
      <c r="V238" s="854">
        <v>0</v>
      </c>
      <c r="W238" s="853">
        <v>0</v>
      </c>
      <c r="X238" s="854">
        <v>0</v>
      </c>
      <c r="Y238" s="853">
        <v>0</v>
      </c>
      <c r="Z238" s="854">
        <v>0</v>
      </c>
      <c r="AA238" s="853">
        <v>0</v>
      </c>
      <c r="AB238" s="854">
        <v>0</v>
      </c>
      <c r="AC238" s="853">
        <v>0</v>
      </c>
      <c r="AD238" s="854">
        <v>0</v>
      </c>
      <c r="AE238" s="853">
        <v>0</v>
      </c>
      <c r="AF238" s="854">
        <v>0</v>
      </c>
      <c r="AG238" s="853">
        <v>0</v>
      </c>
      <c r="AH238" s="854">
        <v>0</v>
      </c>
      <c r="AI238" s="853">
        <v>0</v>
      </c>
      <c r="AJ238" s="854">
        <v>0</v>
      </c>
      <c r="AK238" s="853">
        <v>0</v>
      </c>
      <c r="AL238" s="854">
        <v>0</v>
      </c>
      <c r="AM238" s="853">
        <v>0</v>
      </c>
      <c r="AN238" s="854">
        <v>0</v>
      </c>
      <c r="AO238" s="853">
        <v>0</v>
      </c>
      <c r="AP238" s="1025">
        <v>0</v>
      </c>
      <c r="AQ238" s="815"/>
      <c r="AR238" s="998"/>
      <c r="AS238" s="815"/>
      <c r="AT238" s="1024">
        <v>0</v>
      </c>
      <c r="AU238" s="854">
        <v>0</v>
      </c>
      <c r="AV238" s="853">
        <v>0</v>
      </c>
      <c r="AW238" s="854">
        <v>0</v>
      </c>
      <c r="AX238" s="853">
        <v>0</v>
      </c>
      <c r="AY238" s="854">
        <v>0</v>
      </c>
      <c r="AZ238" s="853">
        <v>0</v>
      </c>
      <c r="BA238" s="854">
        <v>0</v>
      </c>
      <c r="BB238" s="853">
        <v>0</v>
      </c>
      <c r="BC238" s="854">
        <v>0</v>
      </c>
      <c r="BD238" s="853">
        <v>0</v>
      </c>
      <c r="BE238" s="854">
        <v>0</v>
      </c>
      <c r="BF238" s="853">
        <v>0</v>
      </c>
      <c r="BG238" s="854">
        <v>0</v>
      </c>
      <c r="BH238" s="853">
        <v>0</v>
      </c>
      <c r="BI238" s="854">
        <v>0</v>
      </c>
      <c r="BJ238" s="853">
        <v>0</v>
      </c>
      <c r="BK238" s="854">
        <v>0</v>
      </c>
      <c r="BL238" s="853">
        <v>0</v>
      </c>
      <c r="BM238" s="854">
        <v>0</v>
      </c>
      <c r="BN238" s="853">
        <v>0</v>
      </c>
      <c r="BO238" s="854">
        <v>0</v>
      </c>
      <c r="BP238" s="853">
        <v>0</v>
      </c>
      <c r="BQ238" s="854">
        <v>0</v>
      </c>
      <c r="BR238" s="853">
        <v>0</v>
      </c>
      <c r="BS238" s="854">
        <v>0</v>
      </c>
      <c r="BT238" s="853">
        <v>0</v>
      </c>
      <c r="BU238" s="854">
        <v>0</v>
      </c>
      <c r="BV238" s="853">
        <v>0</v>
      </c>
      <c r="BW238" s="854">
        <v>0</v>
      </c>
      <c r="BX238" s="853">
        <v>0</v>
      </c>
      <c r="BY238" s="854">
        <v>0</v>
      </c>
      <c r="BZ238" s="853">
        <v>0</v>
      </c>
      <c r="CA238" s="854">
        <v>0</v>
      </c>
      <c r="CB238" s="853">
        <v>0</v>
      </c>
      <c r="CC238" s="1025">
        <v>0</v>
      </c>
      <c r="CD238" s="815"/>
      <c r="CE238" s="1009"/>
      <c r="CF238" s="815"/>
      <c r="CG238" s="1010"/>
      <c r="CH238" s="815"/>
      <c r="CI238" s="1024"/>
      <c r="CJ238" s="854"/>
      <c r="CK238" s="853">
        <v>0</v>
      </c>
      <c r="CL238" s="854">
        <v>0</v>
      </c>
      <c r="CM238" s="853">
        <v>0</v>
      </c>
      <c r="CN238" s="854">
        <v>0</v>
      </c>
      <c r="CO238" s="853">
        <v>0</v>
      </c>
      <c r="CP238" s="854">
        <v>0</v>
      </c>
      <c r="CQ238" s="853">
        <v>0</v>
      </c>
      <c r="CR238" s="854">
        <v>0</v>
      </c>
      <c r="CS238" s="853">
        <v>0</v>
      </c>
      <c r="CT238" s="854">
        <v>0</v>
      </c>
      <c r="CU238" s="853">
        <v>0</v>
      </c>
      <c r="CV238" s="854">
        <v>0</v>
      </c>
      <c r="CW238" s="853">
        <v>0</v>
      </c>
      <c r="CX238" s="854">
        <v>0</v>
      </c>
      <c r="CY238" s="853">
        <v>0</v>
      </c>
      <c r="CZ238" s="854">
        <v>0</v>
      </c>
      <c r="DA238" s="853">
        <v>0</v>
      </c>
      <c r="DB238" s="854">
        <v>0</v>
      </c>
      <c r="DC238" s="853">
        <v>0</v>
      </c>
      <c r="DD238" s="854">
        <v>0</v>
      </c>
      <c r="DE238" s="853">
        <v>0</v>
      </c>
      <c r="DF238" s="854">
        <v>0</v>
      </c>
      <c r="DG238" s="853">
        <v>0</v>
      </c>
      <c r="DH238" s="854">
        <v>0</v>
      </c>
      <c r="DI238" s="853">
        <v>0</v>
      </c>
      <c r="DJ238" s="854">
        <v>0</v>
      </c>
      <c r="DK238" s="853">
        <v>0</v>
      </c>
      <c r="DL238" s="854">
        <v>0</v>
      </c>
      <c r="DM238" s="853">
        <v>0</v>
      </c>
      <c r="DN238" s="854">
        <v>0</v>
      </c>
      <c r="DO238" s="853">
        <v>0</v>
      </c>
      <c r="DP238" s="854">
        <v>0</v>
      </c>
      <c r="DQ238" s="853">
        <v>0</v>
      </c>
      <c r="DR238" s="1025">
        <v>0</v>
      </c>
      <c r="DS238" s="815"/>
      <c r="DT238" s="1011"/>
      <c r="DU238" s="815"/>
      <c r="DV238" s="1024"/>
      <c r="DW238" s="854"/>
      <c r="DX238" s="853">
        <v>0</v>
      </c>
      <c r="DY238" s="854">
        <v>0</v>
      </c>
      <c r="DZ238" s="853">
        <v>0</v>
      </c>
      <c r="EA238" s="854">
        <v>0</v>
      </c>
      <c r="EB238" s="853">
        <v>0</v>
      </c>
      <c r="EC238" s="854">
        <v>0</v>
      </c>
      <c r="ED238" s="853">
        <v>0</v>
      </c>
      <c r="EE238" s="854">
        <v>0</v>
      </c>
      <c r="EF238" s="853">
        <v>0</v>
      </c>
      <c r="EG238" s="854">
        <v>0</v>
      </c>
      <c r="EH238" s="853">
        <v>0</v>
      </c>
      <c r="EI238" s="854">
        <v>0</v>
      </c>
      <c r="EJ238" s="853">
        <v>0</v>
      </c>
      <c r="EK238" s="854">
        <v>0</v>
      </c>
      <c r="EL238" s="853">
        <v>0</v>
      </c>
      <c r="EM238" s="854">
        <v>0</v>
      </c>
      <c r="EN238" s="853">
        <v>0</v>
      </c>
      <c r="EO238" s="854">
        <v>0</v>
      </c>
      <c r="EP238" s="853">
        <v>0</v>
      </c>
      <c r="EQ238" s="854">
        <v>0</v>
      </c>
      <c r="ER238" s="853">
        <v>0</v>
      </c>
      <c r="ES238" s="854">
        <v>0</v>
      </c>
      <c r="ET238" s="853">
        <v>0</v>
      </c>
      <c r="EU238" s="854">
        <v>0</v>
      </c>
      <c r="EV238" s="853">
        <v>0</v>
      </c>
      <c r="EW238" s="854">
        <v>0</v>
      </c>
      <c r="EX238" s="853">
        <v>0</v>
      </c>
      <c r="EY238" s="854">
        <v>0</v>
      </c>
      <c r="EZ238" s="853">
        <v>0</v>
      </c>
      <c r="FA238" s="854">
        <v>0</v>
      </c>
      <c r="FB238" s="853">
        <v>0</v>
      </c>
      <c r="FC238" s="854">
        <v>0</v>
      </c>
      <c r="FD238" s="853">
        <v>0</v>
      </c>
      <c r="FE238" s="1025">
        <v>0</v>
      </c>
      <c r="FF238" s="815"/>
      <c r="FG238" s="1012"/>
      <c r="FH238" s="815"/>
      <c r="FI238" s="1013"/>
      <c r="FK238" s="1026" t="b">
        <v>1</v>
      </c>
    </row>
    <row r="239" spans="1:167" outlineLevel="1">
      <c r="A239" s="813" t="str">
        <f t="shared" si="3"/>
        <v>226Loblaw P4P Conservation Fund Pilot Program</v>
      </c>
      <c r="C239" s="842">
        <v>226</v>
      </c>
      <c r="D239" s="1019" t="s">
        <v>1206</v>
      </c>
      <c r="E239" s="1019">
        <v>2015</v>
      </c>
      <c r="G239" s="1020">
        <v>0</v>
      </c>
      <c r="H239" s="865">
        <v>0</v>
      </c>
      <c r="I239" s="864">
        <v>0</v>
      </c>
      <c r="J239" s="865">
        <v>0</v>
      </c>
      <c r="K239" s="864">
        <v>0</v>
      </c>
      <c r="L239" s="865">
        <v>0</v>
      </c>
      <c r="M239" s="864">
        <v>0</v>
      </c>
      <c r="N239" s="865">
        <v>0</v>
      </c>
      <c r="O239" s="864">
        <v>0</v>
      </c>
      <c r="P239" s="865">
        <v>0</v>
      </c>
      <c r="Q239" s="864">
        <v>0</v>
      </c>
      <c r="R239" s="865">
        <v>0</v>
      </c>
      <c r="S239" s="864">
        <v>0</v>
      </c>
      <c r="T239" s="865">
        <v>0</v>
      </c>
      <c r="U239" s="864">
        <v>0</v>
      </c>
      <c r="V239" s="865">
        <v>0</v>
      </c>
      <c r="W239" s="864">
        <v>0</v>
      </c>
      <c r="X239" s="865">
        <v>0</v>
      </c>
      <c r="Y239" s="864">
        <v>0</v>
      </c>
      <c r="Z239" s="865">
        <v>0</v>
      </c>
      <c r="AA239" s="864">
        <v>0</v>
      </c>
      <c r="AB239" s="865">
        <v>0</v>
      </c>
      <c r="AC239" s="864">
        <v>0</v>
      </c>
      <c r="AD239" s="865">
        <v>0</v>
      </c>
      <c r="AE239" s="864">
        <v>0</v>
      </c>
      <c r="AF239" s="865">
        <v>0</v>
      </c>
      <c r="AG239" s="864">
        <v>0</v>
      </c>
      <c r="AH239" s="865">
        <v>0</v>
      </c>
      <c r="AI239" s="864">
        <v>0</v>
      </c>
      <c r="AJ239" s="865">
        <v>0</v>
      </c>
      <c r="AK239" s="864">
        <v>0</v>
      </c>
      <c r="AL239" s="865">
        <v>0</v>
      </c>
      <c r="AM239" s="864">
        <v>0</v>
      </c>
      <c r="AN239" s="865">
        <v>0</v>
      </c>
      <c r="AO239" s="864">
        <v>0</v>
      </c>
      <c r="AP239" s="1021">
        <v>0</v>
      </c>
      <c r="AQ239" s="815"/>
      <c r="AR239" s="998"/>
      <c r="AS239" s="815"/>
      <c r="AT239" s="1020">
        <v>0</v>
      </c>
      <c r="AU239" s="865">
        <v>0</v>
      </c>
      <c r="AV239" s="864">
        <v>0</v>
      </c>
      <c r="AW239" s="865">
        <v>0</v>
      </c>
      <c r="AX239" s="864">
        <v>0</v>
      </c>
      <c r="AY239" s="865">
        <v>0</v>
      </c>
      <c r="AZ239" s="864">
        <v>0</v>
      </c>
      <c r="BA239" s="865">
        <v>0</v>
      </c>
      <c r="BB239" s="864">
        <v>0</v>
      </c>
      <c r="BC239" s="865">
        <v>0</v>
      </c>
      <c r="BD239" s="864">
        <v>0</v>
      </c>
      <c r="BE239" s="865">
        <v>0</v>
      </c>
      <c r="BF239" s="864">
        <v>0</v>
      </c>
      <c r="BG239" s="865">
        <v>0</v>
      </c>
      <c r="BH239" s="864">
        <v>0</v>
      </c>
      <c r="BI239" s="865">
        <v>0</v>
      </c>
      <c r="BJ239" s="864">
        <v>0</v>
      </c>
      <c r="BK239" s="865">
        <v>0</v>
      </c>
      <c r="BL239" s="864">
        <v>0</v>
      </c>
      <c r="BM239" s="865">
        <v>0</v>
      </c>
      <c r="BN239" s="864">
        <v>0</v>
      </c>
      <c r="BO239" s="865">
        <v>0</v>
      </c>
      <c r="BP239" s="864">
        <v>0</v>
      </c>
      <c r="BQ239" s="865">
        <v>0</v>
      </c>
      <c r="BR239" s="864">
        <v>0</v>
      </c>
      <c r="BS239" s="865">
        <v>0</v>
      </c>
      <c r="BT239" s="864">
        <v>0</v>
      </c>
      <c r="BU239" s="865">
        <v>0</v>
      </c>
      <c r="BV239" s="864">
        <v>0</v>
      </c>
      <c r="BW239" s="865">
        <v>0</v>
      </c>
      <c r="BX239" s="864">
        <v>0</v>
      </c>
      <c r="BY239" s="865">
        <v>0</v>
      </c>
      <c r="BZ239" s="864">
        <v>0</v>
      </c>
      <c r="CA239" s="865">
        <v>0</v>
      </c>
      <c r="CB239" s="864">
        <v>0</v>
      </c>
      <c r="CC239" s="1021">
        <v>0</v>
      </c>
      <c r="CD239" s="815"/>
      <c r="CE239" s="1009"/>
      <c r="CF239" s="815"/>
      <c r="CG239" s="1010"/>
      <c r="CH239" s="815"/>
      <c r="CI239" s="1020"/>
      <c r="CJ239" s="865"/>
      <c r="CK239" s="864">
        <v>0</v>
      </c>
      <c r="CL239" s="865">
        <v>0</v>
      </c>
      <c r="CM239" s="864">
        <v>0</v>
      </c>
      <c r="CN239" s="865">
        <v>0</v>
      </c>
      <c r="CO239" s="864">
        <v>0</v>
      </c>
      <c r="CP239" s="865">
        <v>0</v>
      </c>
      <c r="CQ239" s="864">
        <v>0</v>
      </c>
      <c r="CR239" s="865">
        <v>0</v>
      </c>
      <c r="CS239" s="864">
        <v>0</v>
      </c>
      <c r="CT239" s="865">
        <v>0</v>
      </c>
      <c r="CU239" s="864">
        <v>0</v>
      </c>
      <c r="CV239" s="865">
        <v>0</v>
      </c>
      <c r="CW239" s="864">
        <v>0</v>
      </c>
      <c r="CX239" s="865">
        <v>0</v>
      </c>
      <c r="CY239" s="864">
        <v>0</v>
      </c>
      <c r="CZ239" s="865">
        <v>0</v>
      </c>
      <c r="DA239" s="864">
        <v>0</v>
      </c>
      <c r="DB239" s="865">
        <v>0</v>
      </c>
      <c r="DC239" s="864">
        <v>0</v>
      </c>
      <c r="DD239" s="865">
        <v>0</v>
      </c>
      <c r="DE239" s="864">
        <v>0</v>
      </c>
      <c r="DF239" s="865">
        <v>0</v>
      </c>
      <c r="DG239" s="864">
        <v>0</v>
      </c>
      <c r="DH239" s="865">
        <v>0</v>
      </c>
      <c r="DI239" s="864">
        <v>0</v>
      </c>
      <c r="DJ239" s="865">
        <v>0</v>
      </c>
      <c r="DK239" s="864">
        <v>0</v>
      </c>
      <c r="DL239" s="865">
        <v>0</v>
      </c>
      <c r="DM239" s="864">
        <v>0</v>
      </c>
      <c r="DN239" s="865">
        <v>0</v>
      </c>
      <c r="DO239" s="864">
        <v>0</v>
      </c>
      <c r="DP239" s="865">
        <v>0</v>
      </c>
      <c r="DQ239" s="864">
        <v>0</v>
      </c>
      <c r="DR239" s="1021">
        <v>0</v>
      </c>
      <c r="DS239" s="815"/>
      <c r="DT239" s="1011"/>
      <c r="DU239" s="815"/>
      <c r="DV239" s="1020"/>
      <c r="DW239" s="865"/>
      <c r="DX239" s="864">
        <v>0</v>
      </c>
      <c r="DY239" s="865">
        <v>0</v>
      </c>
      <c r="DZ239" s="864">
        <v>0</v>
      </c>
      <c r="EA239" s="865">
        <v>0</v>
      </c>
      <c r="EB239" s="864">
        <v>0</v>
      </c>
      <c r="EC239" s="865">
        <v>0</v>
      </c>
      <c r="ED239" s="864">
        <v>0</v>
      </c>
      <c r="EE239" s="865">
        <v>0</v>
      </c>
      <c r="EF239" s="864">
        <v>0</v>
      </c>
      <c r="EG239" s="865">
        <v>0</v>
      </c>
      <c r="EH239" s="864">
        <v>0</v>
      </c>
      <c r="EI239" s="865">
        <v>0</v>
      </c>
      <c r="EJ239" s="864">
        <v>0</v>
      </c>
      <c r="EK239" s="865">
        <v>0</v>
      </c>
      <c r="EL239" s="864">
        <v>0</v>
      </c>
      <c r="EM239" s="865">
        <v>0</v>
      </c>
      <c r="EN239" s="864">
        <v>0</v>
      </c>
      <c r="EO239" s="865">
        <v>0</v>
      </c>
      <c r="EP239" s="864">
        <v>0</v>
      </c>
      <c r="EQ239" s="865">
        <v>0</v>
      </c>
      <c r="ER239" s="864">
        <v>0</v>
      </c>
      <c r="ES239" s="865">
        <v>0</v>
      </c>
      <c r="ET239" s="864">
        <v>0</v>
      </c>
      <c r="EU239" s="865">
        <v>0</v>
      </c>
      <c r="EV239" s="864">
        <v>0</v>
      </c>
      <c r="EW239" s="865">
        <v>0</v>
      </c>
      <c r="EX239" s="864">
        <v>0</v>
      </c>
      <c r="EY239" s="865">
        <v>0</v>
      </c>
      <c r="EZ239" s="864">
        <v>0</v>
      </c>
      <c r="FA239" s="865">
        <v>0</v>
      </c>
      <c r="FB239" s="864">
        <v>0</v>
      </c>
      <c r="FC239" s="865">
        <v>0</v>
      </c>
      <c r="FD239" s="864">
        <v>0</v>
      </c>
      <c r="FE239" s="1021">
        <v>0</v>
      </c>
      <c r="FF239" s="815"/>
      <c r="FG239" s="1012"/>
      <c r="FH239" s="815"/>
      <c r="FI239" s="1013"/>
      <c r="FK239" s="1022" t="b">
        <v>1</v>
      </c>
    </row>
    <row r="240" spans="1:167" outlineLevel="1">
      <c r="A240" s="813" t="str">
        <f t="shared" si="3"/>
        <v>227Ontario Clean Water Agency P4P Conservation Fund Pilot Program</v>
      </c>
      <c r="C240" s="849">
        <v>227</v>
      </c>
      <c r="D240" s="1023" t="s">
        <v>1207</v>
      </c>
      <c r="E240" s="1023">
        <v>2015</v>
      </c>
      <c r="G240" s="1024">
        <v>0</v>
      </c>
      <c r="H240" s="854">
        <v>0</v>
      </c>
      <c r="I240" s="853">
        <v>0</v>
      </c>
      <c r="J240" s="854">
        <v>0</v>
      </c>
      <c r="K240" s="853">
        <v>0</v>
      </c>
      <c r="L240" s="854">
        <v>0</v>
      </c>
      <c r="M240" s="853">
        <v>0</v>
      </c>
      <c r="N240" s="854">
        <v>0</v>
      </c>
      <c r="O240" s="853">
        <v>0</v>
      </c>
      <c r="P240" s="854">
        <v>0</v>
      </c>
      <c r="Q240" s="853">
        <v>0</v>
      </c>
      <c r="R240" s="854">
        <v>0</v>
      </c>
      <c r="S240" s="853">
        <v>0</v>
      </c>
      <c r="T240" s="854">
        <v>0</v>
      </c>
      <c r="U240" s="853">
        <v>0</v>
      </c>
      <c r="V240" s="854">
        <v>0</v>
      </c>
      <c r="W240" s="853">
        <v>0</v>
      </c>
      <c r="X240" s="854">
        <v>0</v>
      </c>
      <c r="Y240" s="853">
        <v>0</v>
      </c>
      <c r="Z240" s="854">
        <v>0</v>
      </c>
      <c r="AA240" s="853">
        <v>0</v>
      </c>
      <c r="AB240" s="854">
        <v>0</v>
      </c>
      <c r="AC240" s="853">
        <v>0</v>
      </c>
      <c r="AD240" s="854">
        <v>0</v>
      </c>
      <c r="AE240" s="853">
        <v>0</v>
      </c>
      <c r="AF240" s="854">
        <v>0</v>
      </c>
      <c r="AG240" s="853">
        <v>0</v>
      </c>
      <c r="AH240" s="854">
        <v>0</v>
      </c>
      <c r="AI240" s="853">
        <v>0</v>
      </c>
      <c r="AJ240" s="854">
        <v>0</v>
      </c>
      <c r="AK240" s="853">
        <v>0</v>
      </c>
      <c r="AL240" s="854">
        <v>0</v>
      </c>
      <c r="AM240" s="853">
        <v>0</v>
      </c>
      <c r="AN240" s="854">
        <v>0</v>
      </c>
      <c r="AO240" s="853">
        <v>0</v>
      </c>
      <c r="AP240" s="1025">
        <v>0</v>
      </c>
      <c r="AQ240" s="815"/>
      <c r="AR240" s="998"/>
      <c r="AS240" s="815"/>
      <c r="AT240" s="1024">
        <v>0</v>
      </c>
      <c r="AU240" s="854">
        <v>0</v>
      </c>
      <c r="AV240" s="853">
        <v>0</v>
      </c>
      <c r="AW240" s="854">
        <v>0</v>
      </c>
      <c r="AX240" s="853">
        <v>0</v>
      </c>
      <c r="AY240" s="854">
        <v>0</v>
      </c>
      <c r="AZ240" s="853">
        <v>0</v>
      </c>
      <c r="BA240" s="854">
        <v>0</v>
      </c>
      <c r="BB240" s="853">
        <v>0</v>
      </c>
      <c r="BC240" s="854">
        <v>0</v>
      </c>
      <c r="BD240" s="853">
        <v>0</v>
      </c>
      <c r="BE240" s="854">
        <v>0</v>
      </c>
      <c r="BF240" s="853">
        <v>0</v>
      </c>
      <c r="BG240" s="854">
        <v>0</v>
      </c>
      <c r="BH240" s="853">
        <v>0</v>
      </c>
      <c r="BI240" s="854">
        <v>0</v>
      </c>
      <c r="BJ240" s="853">
        <v>0</v>
      </c>
      <c r="BK240" s="854">
        <v>0</v>
      </c>
      <c r="BL240" s="853">
        <v>0</v>
      </c>
      <c r="BM240" s="854">
        <v>0</v>
      </c>
      <c r="BN240" s="853">
        <v>0</v>
      </c>
      <c r="BO240" s="854">
        <v>0</v>
      </c>
      <c r="BP240" s="853">
        <v>0</v>
      </c>
      <c r="BQ240" s="854">
        <v>0</v>
      </c>
      <c r="BR240" s="853">
        <v>0</v>
      </c>
      <c r="BS240" s="854">
        <v>0</v>
      </c>
      <c r="BT240" s="853">
        <v>0</v>
      </c>
      <c r="BU240" s="854">
        <v>0</v>
      </c>
      <c r="BV240" s="853">
        <v>0</v>
      </c>
      <c r="BW240" s="854">
        <v>0</v>
      </c>
      <c r="BX240" s="853">
        <v>0</v>
      </c>
      <c r="BY240" s="854">
        <v>0</v>
      </c>
      <c r="BZ240" s="853">
        <v>0</v>
      </c>
      <c r="CA240" s="854">
        <v>0</v>
      </c>
      <c r="CB240" s="853">
        <v>0</v>
      </c>
      <c r="CC240" s="1025">
        <v>0</v>
      </c>
      <c r="CD240" s="815"/>
      <c r="CE240" s="1009"/>
      <c r="CF240" s="815"/>
      <c r="CG240" s="1010"/>
      <c r="CH240" s="815"/>
      <c r="CI240" s="1024"/>
      <c r="CJ240" s="854"/>
      <c r="CK240" s="853">
        <v>0</v>
      </c>
      <c r="CL240" s="854">
        <v>0</v>
      </c>
      <c r="CM240" s="853">
        <v>0</v>
      </c>
      <c r="CN240" s="854">
        <v>0</v>
      </c>
      <c r="CO240" s="853">
        <v>0</v>
      </c>
      <c r="CP240" s="854">
        <v>0</v>
      </c>
      <c r="CQ240" s="853">
        <v>0</v>
      </c>
      <c r="CR240" s="854">
        <v>0</v>
      </c>
      <c r="CS240" s="853">
        <v>0</v>
      </c>
      <c r="CT240" s="854">
        <v>0</v>
      </c>
      <c r="CU240" s="853">
        <v>0</v>
      </c>
      <c r="CV240" s="854">
        <v>0</v>
      </c>
      <c r="CW240" s="853">
        <v>0</v>
      </c>
      <c r="CX240" s="854">
        <v>0</v>
      </c>
      <c r="CY240" s="853">
        <v>0</v>
      </c>
      <c r="CZ240" s="854">
        <v>0</v>
      </c>
      <c r="DA240" s="853">
        <v>0</v>
      </c>
      <c r="DB240" s="854">
        <v>0</v>
      </c>
      <c r="DC240" s="853">
        <v>0</v>
      </c>
      <c r="DD240" s="854">
        <v>0</v>
      </c>
      <c r="DE240" s="853">
        <v>0</v>
      </c>
      <c r="DF240" s="854">
        <v>0</v>
      </c>
      <c r="DG240" s="853">
        <v>0</v>
      </c>
      <c r="DH240" s="854">
        <v>0</v>
      </c>
      <c r="DI240" s="853">
        <v>0</v>
      </c>
      <c r="DJ240" s="854">
        <v>0</v>
      </c>
      <c r="DK240" s="853">
        <v>0</v>
      </c>
      <c r="DL240" s="854">
        <v>0</v>
      </c>
      <c r="DM240" s="853">
        <v>0</v>
      </c>
      <c r="DN240" s="854">
        <v>0</v>
      </c>
      <c r="DO240" s="853">
        <v>0</v>
      </c>
      <c r="DP240" s="854">
        <v>0</v>
      </c>
      <c r="DQ240" s="853">
        <v>0</v>
      </c>
      <c r="DR240" s="1025">
        <v>0</v>
      </c>
      <c r="DS240" s="815"/>
      <c r="DT240" s="1011"/>
      <c r="DU240" s="815"/>
      <c r="DV240" s="1024"/>
      <c r="DW240" s="854"/>
      <c r="DX240" s="853">
        <v>0</v>
      </c>
      <c r="DY240" s="854">
        <v>0</v>
      </c>
      <c r="DZ240" s="853">
        <v>0</v>
      </c>
      <c r="EA240" s="854">
        <v>0</v>
      </c>
      <c r="EB240" s="853">
        <v>0</v>
      </c>
      <c r="EC240" s="854">
        <v>0</v>
      </c>
      <c r="ED240" s="853">
        <v>0</v>
      </c>
      <c r="EE240" s="854">
        <v>0</v>
      </c>
      <c r="EF240" s="853">
        <v>0</v>
      </c>
      <c r="EG240" s="854">
        <v>0</v>
      </c>
      <c r="EH240" s="853">
        <v>0</v>
      </c>
      <c r="EI240" s="854">
        <v>0</v>
      </c>
      <c r="EJ240" s="853">
        <v>0</v>
      </c>
      <c r="EK240" s="854">
        <v>0</v>
      </c>
      <c r="EL240" s="853">
        <v>0</v>
      </c>
      <c r="EM240" s="854">
        <v>0</v>
      </c>
      <c r="EN240" s="853">
        <v>0</v>
      </c>
      <c r="EO240" s="854">
        <v>0</v>
      </c>
      <c r="EP240" s="853">
        <v>0</v>
      </c>
      <c r="EQ240" s="854">
        <v>0</v>
      </c>
      <c r="ER240" s="853">
        <v>0</v>
      </c>
      <c r="ES240" s="854">
        <v>0</v>
      </c>
      <c r="ET240" s="853">
        <v>0</v>
      </c>
      <c r="EU240" s="854">
        <v>0</v>
      </c>
      <c r="EV240" s="853">
        <v>0</v>
      </c>
      <c r="EW240" s="854">
        <v>0</v>
      </c>
      <c r="EX240" s="853">
        <v>0</v>
      </c>
      <c r="EY240" s="854">
        <v>0</v>
      </c>
      <c r="EZ240" s="853">
        <v>0</v>
      </c>
      <c r="FA240" s="854">
        <v>0</v>
      </c>
      <c r="FB240" s="853">
        <v>0</v>
      </c>
      <c r="FC240" s="854">
        <v>0</v>
      </c>
      <c r="FD240" s="853">
        <v>0</v>
      </c>
      <c r="FE240" s="1025">
        <v>0</v>
      </c>
      <c r="FF240" s="815"/>
      <c r="FG240" s="1012"/>
      <c r="FH240" s="815"/>
      <c r="FI240" s="1013"/>
      <c r="FK240" s="1026" t="b">
        <v>1</v>
      </c>
    </row>
    <row r="241" spans="1:167" outlineLevel="1">
      <c r="A241" s="813" t="str">
        <f t="shared" si="3"/>
        <v>228Performance Based Conservation Fund Pilot Program</v>
      </c>
      <c r="C241" s="842">
        <v>228</v>
      </c>
      <c r="D241" s="1019" t="s">
        <v>1256</v>
      </c>
      <c r="E241" s="1019">
        <v>2015</v>
      </c>
      <c r="G241" s="1020">
        <v>0</v>
      </c>
      <c r="H241" s="865">
        <v>0</v>
      </c>
      <c r="I241" s="864">
        <v>0</v>
      </c>
      <c r="J241" s="865">
        <v>0</v>
      </c>
      <c r="K241" s="864">
        <v>0</v>
      </c>
      <c r="L241" s="865">
        <v>0</v>
      </c>
      <c r="M241" s="864">
        <v>0</v>
      </c>
      <c r="N241" s="865">
        <v>0</v>
      </c>
      <c r="O241" s="864">
        <v>0</v>
      </c>
      <c r="P241" s="865">
        <v>0</v>
      </c>
      <c r="Q241" s="864">
        <v>0</v>
      </c>
      <c r="R241" s="865">
        <v>0</v>
      </c>
      <c r="S241" s="864">
        <v>0</v>
      </c>
      <c r="T241" s="865">
        <v>0</v>
      </c>
      <c r="U241" s="864">
        <v>0</v>
      </c>
      <c r="V241" s="865">
        <v>0</v>
      </c>
      <c r="W241" s="864">
        <v>0</v>
      </c>
      <c r="X241" s="865">
        <v>0</v>
      </c>
      <c r="Y241" s="864">
        <v>0</v>
      </c>
      <c r="Z241" s="865">
        <v>0</v>
      </c>
      <c r="AA241" s="864">
        <v>0</v>
      </c>
      <c r="AB241" s="865">
        <v>0</v>
      </c>
      <c r="AC241" s="864">
        <v>0</v>
      </c>
      <c r="AD241" s="865">
        <v>0</v>
      </c>
      <c r="AE241" s="864">
        <v>0</v>
      </c>
      <c r="AF241" s="865">
        <v>0</v>
      </c>
      <c r="AG241" s="864">
        <v>0</v>
      </c>
      <c r="AH241" s="865">
        <v>0</v>
      </c>
      <c r="AI241" s="864">
        <v>0</v>
      </c>
      <c r="AJ241" s="865">
        <v>0</v>
      </c>
      <c r="AK241" s="864">
        <v>0</v>
      </c>
      <c r="AL241" s="865">
        <v>0</v>
      </c>
      <c r="AM241" s="864">
        <v>0</v>
      </c>
      <c r="AN241" s="865">
        <v>0</v>
      </c>
      <c r="AO241" s="864">
        <v>0</v>
      </c>
      <c r="AP241" s="1021">
        <v>0</v>
      </c>
      <c r="AQ241" s="815"/>
      <c r="AR241" s="998"/>
      <c r="AS241" s="815"/>
      <c r="AT241" s="1020">
        <v>0</v>
      </c>
      <c r="AU241" s="865">
        <v>0</v>
      </c>
      <c r="AV241" s="864">
        <v>0</v>
      </c>
      <c r="AW241" s="865">
        <v>0</v>
      </c>
      <c r="AX241" s="864">
        <v>0</v>
      </c>
      <c r="AY241" s="865">
        <v>0</v>
      </c>
      <c r="AZ241" s="864">
        <v>0</v>
      </c>
      <c r="BA241" s="865">
        <v>0</v>
      </c>
      <c r="BB241" s="864">
        <v>0</v>
      </c>
      <c r="BC241" s="865">
        <v>0</v>
      </c>
      <c r="BD241" s="864">
        <v>0</v>
      </c>
      <c r="BE241" s="865">
        <v>0</v>
      </c>
      <c r="BF241" s="864">
        <v>0</v>
      </c>
      <c r="BG241" s="865">
        <v>0</v>
      </c>
      <c r="BH241" s="864">
        <v>0</v>
      </c>
      <c r="BI241" s="865">
        <v>0</v>
      </c>
      <c r="BJ241" s="864">
        <v>0</v>
      </c>
      <c r="BK241" s="865">
        <v>0</v>
      </c>
      <c r="BL241" s="864">
        <v>0</v>
      </c>
      <c r="BM241" s="865">
        <v>0</v>
      </c>
      <c r="BN241" s="864">
        <v>0</v>
      </c>
      <c r="BO241" s="865">
        <v>0</v>
      </c>
      <c r="BP241" s="864">
        <v>0</v>
      </c>
      <c r="BQ241" s="865">
        <v>0</v>
      </c>
      <c r="BR241" s="864">
        <v>0</v>
      </c>
      <c r="BS241" s="865">
        <v>0</v>
      </c>
      <c r="BT241" s="864">
        <v>0</v>
      </c>
      <c r="BU241" s="865">
        <v>0</v>
      </c>
      <c r="BV241" s="864">
        <v>0</v>
      </c>
      <c r="BW241" s="865">
        <v>0</v>
      </c>
      <c r="BX241" s="864">
        <v>0</v>
      </c>
      <c r="BY241" s="865">
        <v>0</v>
      </c>
      <c r="BZ241" s="864">
        <v>0</v>
      </c>
      <c r="CA241" s="865">
        <v>0</v>
      </c>
      <c r="CB241" s="864">
        <v>0</v>
      </c>
      <c r="CC241" s="1021">
        <v>0</v>
      </c>
      <c r="CD241" s="815"/>
      <c r="CE241" s="1009"/>
      <c r="CF241" s="815"/>
      <c r="CG241" s="1010"/>
      <c r="CH241" s="815"/>
      <c r="CI241" s="1020"/>
      <c r="CJ241" s="865"/>
      <c r="CK241" s="864">
        <v>0</v>
      </c>
      <c r="CL241" s="865">
        <v>0</v>
      </c>
      <c r="CM241" s="864">
        <v>0</v>
      </c>
      <c r="CN241" s="865">
        <v>0</v>
      </c>
      <c r="CO241" s="864">
        <v>0</v>
      </c>
      <c r="CP241" s="865">
        <v>0</v>
      </c>
      <c r="CQ241" s="864">
        <v>0</v>
      </c>
      <c r="CR241" s="865">
        <v>0</v>
      </c>
      <c r="CS241" s="864">
        <v>0</v>
      </c>
      <c r="CT241" s="865">
        <v>0</v>
      </c>
      <c r="CU241" s="864">
        <v>0</v>
      </c>
      <c r="CV241" s="865">
        <v>0</v>
      </c>
      <c r="CW241" s="864">
        <v>0</v>
      </c>
      <c r="CX241" s="865">
        <v>0</v>
      </c>
      <c r="CY241" s="864">
        <v>0</v>
      </c>
      <c r="CZ241" s="865">
        <v>0</v>
      </c>
      <c r="DA241" s="864">
        <v>0</v>
      </c>
      <c r="DB241" s="865">
        <v>0</v>
      </c>
      <c r="DC241" s="864">
        <v>0</v>
      </c>
      <c r="DD241" s="865">
        <v>0</v>
      </c>
      <c r="DE241" s="864">
        <v>0</v>
      </c>
      <c r="DF241" s="865">
        <v>0</v>
      </c>
      <c r="DG241" s="864">
        <v>0</v>
      </c>
      <c r="DH241" s="865">
        <v>0</v>
      </c>
      <c r="DI241" s="864">
        <v>0</v>
      </c>
      <c r="DJ241" s="865">
        <v>0</v>
      </c>
      <c r="DK241" s="864">
        <v>0</v>
      </c>
      <c r="DL241" s="865">
        <v>0</v>
      </c>
      <c r="DM241" s="864">
        <v>0</v>
      </c>
      <c r="DN241" s="865">
        <v>0</v>
      </c>
      <c r="DO241" s="864">
        <v>0</v>
      </c>
      <c r="DP241" s="865">
        <v>0</v>
      </c>
      <c r="DQ241" s="864">
        <v>0</v>
      </c>
      <c r="DR241" s="1021">
        <v>0</v>
      </c>
      <c r="DS241" s="815"/>
      <c r="DT241" s="1011"/>
      <c r="DU241" s="815"/>
      <c r="DV241" s="1020"/>
      <c r="DW241" s="865"/>
      <c r="DX241" s="864">
        <v>0</v>
      </c>
      <c r="DY241" s="865">
        <v>0</v>
      </c>
      <c r="DZ241" s="864">
        <v>0</v>
      </c>
      <c r="EA241" s="865">
        <v>0</v>
      </c>
      <c r="EB241" s="864">
        <v>0</v>
      </c>
      <c r="EC241" s="865">
        <v>0</v>
      </c>
      <c r="ED241" s="864">
        <v>0</v>
      </c>
      <c r="EE241" s="865">
        <v>0</v>
      </c>
      <c r="EF241" s="864">
        <v>0</v>
      </c>
      <c r="EG241" s="865">
        <v>0</v>
      </c>
      <c r="EH241" s="864">
        <v>0</v>
      </c>
      <c r="EI241" s="865">
        <v>0</v>
      </c>
      <c r="EJ241" s="864">
        <v>0</v>
      </c>
      <c r="EK241" s="865">
        <v>0</v>
      </c>
      <c r="EL241" s="864">
        <v>0</v>
      </c>
      <c r="EM241" s="865">
        <v>0</v>
      </c>
      <c r="EN241" s="864">
        <v>0</v>
      </c>
      <c r="EO241" s="865">
        <v>0</v>
      </c>
      <c r="EP241" s="864">
        <v>0</v>
      </c>
      <c r="EQ241" s="865">
        <v>0</v>
      </c>
      <c r="ER241" s="864">
        <v>0</v>
      </c>
      <c r="ES241" s="865">
        <v>0</v>
      </c>
      <c r="ET241" s="864">
        <v>0</v>
      </c>
      <c r="EU241" s="865">
        <v>0</v>
      </c>
      <c r="EV241" s="864">
        <v>0</v>
      </c>
      <c r="EW241" s="865">
        <v>0</v>
      </c>
      <c r="EX241" s="864">
        <v>0</v>
      </c>
      <c r="EY241" s="865">
        <v>0</v>
      </c>
      <c r="EZ241" s="864">
        <v>0</v>
      </c>
      <c r="FA241" s="865">
        <v>0</v>
      </c>
      <c r="FB241" s="864">
        <v>0</v>
      </c>
      <c r="FC241" s="865">
        <v>0</v>
      </c>
      <c r="FD241" s="864">
        <v>0</v>
      </c>
      <c r="FE241" s="1021">
        <v>0</v>
      </c>
      <c r="FF241" s="815"/>
      <c r="FG241" s="1012"/>
      <c r="FH241" s="815"/>
      <c r="FI241" s="1013"/>
      <c r="FK241" s="1022" t="b">
        <v>1</v>
      </c>
    </row>
    <row r="242" spans="1:167" outlineLevel="1">
      <c r="A242" s="813" t="str">
        <f t="shared" si="3"/>
        <v>229Social Benchmarking Conservation Fund Pilot Program</v>
      </c>
      <c r="C242" s="849">
        <v>229</v>
      </c>
      <c r="D242" s="1023" t="s">
        <v>1208</v>
      </c>
      <c r="E242" s="1023">
        <v>2015</v>
      </c>
      <c r="G242" s="1024">
        <v>0</v>
      </c>
      <c r="H242" s="854">
        <v>0</v>
      </c>
      <c r="I242" s="853">
        <v>0</v>
      </c>
      <c r="J242" s="854">
        <v>0</v>
      </c>
      <c r="K242" s="853">
        <v>0</v>
      </c>
      <c r="L242" s="854">
        <v>0</v>
      </c>
      <c r="M242" s="853">
        <v>0</v>
      </c>
      <c r="N242" s="854">
        <v>0</v>
      </c>
      <c r="O242" s="853">
        <v>0</v>
      </c>
      <c r="P242" s="854">
        <v>0</v>
      </c>
      <c r="Q242" s="853">
        <v>0</v>
      </c>
      <c r="R242" s="854">
        <v>0</v>
      </c>
      <c r="S242" s="853">
        <v>0</v>
      </c>
      <c r="T242" s="854">
        <v>0</v>
      </c>
      <c r="U242" s="853">
        <v>0</v>
      </c>
      <c r="V242" s="854">
        <v>0</v>
      </c>
      <c r="W242" s="853">
        <v>0</v>
      </c>
      <c r="X242" s="854">
        <v>0</v>
      </c>
      <c r="Y242" s="853">
        <v>0</v>
      </c>
      <c r="Z242" s="854">
        <v>0</v>
      </c>
      <c r="AA242" s="853">
        <v>0</v>
      </c>
      <c r="AB242" s="854">
        <v>0</v>
      </c>
      <c r="AC242" s="853">
        <v>0</v>
      </c>
      <c r="AD242" s="854">
        <v>0</v>
      </c>
      <c r="AE242" s="853">
        <v>0</v>
      </c>
      <c r="AF242" s="854">
        <v>0</v>
      </c>
      <c r="AG242" s="853">
        <v>0</v>
      </c>
      <c r="AH242" s="854">
        <v>0</v>
      </c>
      <c r="AI242" s="853">
        <v>0</v>
      </c>
      <c r="AJ242" s="854">
        <v>0</v>
      </c>
      <c r="AK242" s="853">
        <v>0</v>
      </c>
      <c r="AL242" s="854">
        <v>0</v>
      </c>
      <c r="AM242" s="853">
        <v>0</v>
      </c>
      <c r="AN242" s="854">
        <v>0</v>
      </c>
      <c r="AO242" s="853">
        <v>0</v>
      </c>
      <c r="AP242" s="1025">
        <v>0</v>
      </c>
      <c r="AQ242" s="815"/>
      <c r="AR242" s="998"/>
      <c r="AS242" s="815"/>
      <c r="AT242" s="1024">
        <v>0</v>
      </c>
      <c r="AU242" s="854">
        <v>0</v>
      </c>
      <c r="AV242" s="853">
        <v>0</v>
      </c>
      <c r="AW242" s="854">
        <v>0</v>
      </c>
      <c r="AX242" s="853">
        <v>0</v>
      </c>
      <c r="AY242" s="854">
        <v>0</v>
      </c>
      <c r="AZ242" s="853">
        <v>0</v>
      </c>
      <c r="BA242" s="854">
        <v>0</v>
      </c>
      <c r="BB242" s="853">
        <v>0</v>
      </c>
      <c r="BC242" s="854">
        <v>0</v>
      </c>
      <c r="BD242" s="853">
        <v>0</v>
      </c>
      <c r="BE242" s="854">
        <v>0</v>
      </c>
      <c r="BF242" s="853">
        <v>0</v>
      </c>
      <c r="BG242" s="854">
        <v>0</v>
      </c>
      <c r="BH242" s="853">
        <v>0</v>
      </c>
      <c r="BI242" s="854">
        <v>0</v>
      </c>
      <c r="BJ242" s="853">
        <v>0</v>
      </c>
      <c r="BK242" s="854">
        <v>0</v>
      </c>
      <c r="BL242" s="853">
        <v>0</v>
      </c>
      <c r="BM242" s="854">
        <v>0</v>
      </c>
      <c r="BN242" s="853">
        <v>0</v>
      </c>
      <c r="BO242" s="854">
        <v>0</v>
      </c>
      <c r="BP242" s="853">
        <v>0</v>
      </c>
      <c r="BQ242" s="854">
        <v>0</v>
      </c>
      <c r="BR242" s="853">
        <v>0</v>
      </c>
      <c r="BS242" s="854">
        <v>0</v>
      </c>
      <c r="BT242" s="853">
        <v>0</v>
      </c>
      <c r="BU242" s="854">
        <v>0</v>
      </c>
      <c r="BV242" s="853">
        <v>0</v>
      </c>
      <c r="BW242" s="854">
        <v>0</v>
      </c>
      <c r="BX242" s="853">
        <v>0</v>
      </c>
      <c r="BY242" s="854">
        <v>0</v>
      </c>
      <c r="BZ242" s="853">
        <v>0</v>
      </c>
      <c r="CA242" s="854">
        <v>0</v>
      </c>
      <c r="CB242" s="853">
        <v>0</v>
      </c>
      <c r="CC242" s="1025">
        <v>0</v>
      </c>
      <c r="CD242" s="815"/>
      <c r="CE242" s="1009"/>
      <c r="CF242" s="815"/>
      <c r="CG242" s="1010"/>
      <c r="CH242" s="815"/>
      <c r="CI242" s="1024"/>
      <c r="CJ242" s="854"/>
      <c r="CK242" s="853">
        <v>0</v>
      </c>
      <c r="CL242" s="854">
        <v>0</v>
      </c>
      <c r="CM242" s="853">
        <v>0</v>
      </c>
      <c r="CN242" s="854">
        <v>0</v>
      </c>
      <c r="CO242" s="853">
        <v>0</v>
      </c>
      <c r="CP242" s="854">
        <v>0</v>
      </c>
      <c r="CQ242" s="853">
        <v>0</v>
      </c>
      <c r="CR242" s="854">
        <v>0</v>
      </c>
      <c r="CS242" s="853">
        <v>0</v>
      </c>
      <c r="CT242" s="854">
        <v>0</v>
      </c>
      <c r="CU242" s="853">
        <v>0</v>
      </c>
      <c r="CV242" s="854">
        <v>0</v>
      </c>
      <c r="CW242" s="853">
        <v>0</v>
      </c>
      <c r="CX242" s="854">
        <v>0</v>
      </c>
      <c r="CY242" s="853">
        <v>0</v>
      </c>
      <c r="CZ242" s="854">
        <v>0</v>
      </c>
      <c r="DA242" s="853">
        <v>0</v>
      </c>
      <c r="DB242" s="854">
        <v>0</v>
      </c>
      <c r="DC242" s="853">
        <v>0</v>
      </c>
      <c r="DD242" s="854">
        <v>0</v>
      </c>
      <c r="DE242" s="853">
        <v>0</v>
      </c>
      <c r="DF242" s="854">
        <v>0</v>
      </c>
      <c r="DG242" s="853">
        <v>0</v>
      </c>
      <c r="DH242" s="854">
        <v>0</v>
      </c>
      <c r="DI242" s="853">
        <v>0</v>
      </c>
      <c r="DJ242" s="854">
        <v>0</v>
      </c>
      <c r="DK242" s="853">
        <v>0</v>
      </c>
      <c r="DL242" s="854">
        <v>0</v>
      </c>
      <c r="DM242" s="853">
        <v>0</v>
      </c>
      <c r="DN242" s="854">
        <v>0</v>
      </c>
      <c r="DO242" s="853">
        <v>0</v>
      </c>
      <c r="DP242" s="854">
        <v>0</v>
      </c>
      <c r="DQ242" s="853">
        <v>0</v>
      </c>
      <c r="DR242" s="1025">
        <v>0</v>
      </c>
      <c r="DS242" s="815"/>
      <c r="DT242" s="1011"/>
      <c r="DU242" s="815"/>
      <c r="DV242" s="1024"/>
      <c r="DW242" s="854"/>
      <c r="DX242" s="853">
        <v>0</v>
      </c>
      <c r="DY242" s="854">
        <v>0</v>
      </c>
      <c r="DZ242" s="853">
        <v>0</v>
      </c>
      <c r="EA242" s="854">
        <v>0</v>
      </c>
      <c r="EB242" s="853">
        <v>0</v>
      </c>
      <c r="EC242" s="854">
        <v>0</v>
      </c>
      <c r="ED242" s="853">
        <v>0</v>
      </c>
      <c r="EE242" s="854">
        <v>0</v>
      </c>
      <c r="EF242" s="853">
        <v>0</v>
      </c>
      <c r="EG242" s="854">
        <v>0</v>
      </c>
      <c r="EH242" s="853">
        <v>0</v>
      </c>
      <c r="EI242" s="854">
        <v>0</v>
      </c>
      <c r="EJ242" s="853">
        <v>0</v>
      </c>
      <c r="EK242" s="854">
        <v>0</v>
      </c>
      <c r="EL242" s="853">
        <v>0</v>
      </c>
      <c r="EM242" s="854">
        <v>0</v>
      </c>
      <c r="EN242" s="853">
        <v>0</v>
      </c>
      <c r="EO242" s="854">
        <v>0</v>
      </c>
      <c r="EP242" s="853">
        <v>0</v>
      </c>
      <c r="EQ242" s="854">
        <v>0</v>
      </c>
      <c r="ER242" s="853">
        <v>0</v>
      </c>
      <c r="ES242" s="854">
        <v>0</v>
      </c>
      <c r="ET242" s="853">
        <v>0</v>
      </c>
      <c r="EU242" s="854">
        <v>0</v>
      </c>
      <c r="EV242" s="853">
        <v>0</v>
      </c>
      <c r="EW242" s="854">
        <v>0</v>
      </c>
      <c r="EX242" s="853">
        <v>0</v>
      </c>
      <c r="EY242" s="854">
        <v>0</v>
      </c>
      <c r="EZ242" s="853">
        <v>0</v>
      </c>
      <c r="FA242" s="854">
        <v>0</v>
      </c>
      <c r="FB242" s="853">
        <v>0</v>
      </c>
      <c r="FC242" s="854">
        <v>0</v>
      </c>
      <c r="FD242" s="853">
        <v>0</v>
      </c>
      <c r="FE242" s="1025">
        <v>0</v>
      </c>
      <c r="FF242" s="815"/>
      <c r="FG242" s="1012"/>
      <c r="FH242" s="815"/>
      <c r="FI242" s="1013"/>
      <c r="FK242" s="1026" t="b">
        <v>1</v>
      </c>
    </row>
    <row r="243" spans="1:167" outlineLevel="1">
      <c r="A243" s="813" t="str">
        <f t="shared" si="3"/>
        <v>230Strategic Energy Group Conservation Fund Pilot Program</v>
      </c>
      <c r="C243" s="879">
        <v>230</v>
      </c>
      <c r="D243" s="1042" t="s">
        <v>1209</v>
      </c>
      <c r="E243" s="1042">
        <v>2015</v>
      </c>
      <c r="G243" s="1038">
        <v>0</v>
      </c>
      <c r="H243" s="884">
        <v>0</v>
      </c>
      <c r="I243" s="883">
        <v>0</v>
      </c>
      <c r="J243" s="884">
        <v>0</v>
      </c>
      <c r="K243" s="883">
        <v>0</v>
      </c>
      <c r="L243" s="884">
        <v>0</v>
      </c>
      <c r="M243" s="883">
        <v>0</v>
      </c>
      <c r="N243" s="884">
        <v>0</v>
      </c>
      <c r="O243" s="883">
        <v>0</v>
      </c>
      <c r="P243" s="884">
        <v>0</v>
      </c>
      <c r="Q243" s="883">
        <v>0</v>
      </c>
      <c r="R243" s="884">
        <v>0</v>
      </c>
      <c r="S243" s="883">
        <v>0</v>
      </c>
      <c r="T243" s="884">
        <v>0</v>
      </c>
      <c r="U243" s="883">
        <v>0</v>
      </c>
      <c r="V243" s="884">
        <v>0</v>
      </c>
      <c r="W243" s="883">
        <v>0</v>
      </c>
      <c r="X243" s="884">
        <v>0</v>
      </c>
      <c r="Y243" s="883">
        <v>0</v>
      </c>
      <c r="Z243" s="884">
        <v>0</v>
      </c>
      <c r="AA243" s="883">
        <v>0</v>
      </c>
      <c r="AB243" s="884">
        <v>0</v>
      </c>
      <c r="AC243" s="883">
        <v>0</v>
      </c>
      <c r="AD243" s="884">
        <v>0</v>
      </c>
      <c r="AE243" s="883">
        <v>0</v>
      </c>
      <c r="AF243" s="884">
        <v>0</v>
      </c>
      <c r="AG243" s="883">
        <v>0</v>
      </c>
      <c r="AH243" s="884">
        <v>0</v>
      </c>
      <c r="AI243" s="883">
        <v>0</v>
      </c>
      <c r="AJ243" s="884">
        <v>0</v>
      </c>
      <c r="AK243" s="883">
        <v>0</v>
      </c>
      <c r="AL243" s="884">
        <v>0</v>
      </c>
      <c r="AM243" s="883">
        <v>0</v>
      </c>
      <c r="AN243" s="884">
        <v>0</v>
      </c>
      <c r="AO243" s="883">
        <v>0</v>
      </c>
      <c r="AP243" s="1039">
        <v>0</v>
      </c>
      <c r="AQ243" s="815"/>
      <c r="AR243" s="998"/>
      <c r="AS243" s="815"/>
      <c r="AT243" s="1038">
        <v>0</v>
      </c>
      <c r="AU243" s="884">
        <v>0</v>
      </c>
      <c r="AV243" s="883">
        <v>0</v>
      </c>
      <c r="AW243" s="884">
        <v>0</v>
      </c>
      <c r="AX243" s="883">
        <v>0</v>
      </c>
      <c r="AY243" s="884">
        <v>0</v>
      </c>
      <c r="AZ243" s="883">
        <v>0</v>
      </c>
      <c r="BA243" s="884">
        <v>0</v>
      </c>
      <c r="BB243" s="883">
        <v>0</v>
      </c>
      <c r="BC243" s="884">
        <v>0</v>
      </c>
      <c r="BD243" s="883">
        <v>0</v>
      </c>
      <c r="BE243" s="884">
        <v>0</v>
      </c>
      <c r="BF243" s="883">
        <v>0</v>
      </c>
      <c r="BG243" s="884">
        <v>0</v>
      </c>
      <c r="BH243" s="883">
        <v>0</v>
      </c>
      <c r="BI243" s="884">
        <v>0</v>
      </c>
      <c r="BJ243" s="883">
        <v>0</v>
      </c>
      <c r="BK243" s="884">
        <v>0</v>
      </c>
      <c r="BL243" s="883">
        <v>0</v>
      </c>
      <c r="BM243" s="884">
        <v>0</v>
      </c>
      <c r="BN243" s="883">
        <v>0</v>
      </c>
      <c r="BO243" s="884">
        <v>0</v>
      </c>
      <c r="BP243" s="883">
        <v>0</v>
      </c>
      <c r="BQ243" s="884">
        <v>0</v>
      </c>
      <c r="BR243" s="883">
        <v>0</v>
      </c>
      <c r="BS243" s="884">
        <v>0</v>
      </c>
      <c r="BT243" s="883">
        <v>0</v>
      </c>
      <c r="BU243" s="884">
        <v>0</v>
      </c>
      <c r="BV243" s="883">
        <v>0</v>
      </c>
      <c r="BW243" s="884">
        <v>0</v>
      </c>
      <c r="BX243" s="883">
        <v>0</v>
      </c>
      <c r="BY243" s="884">
        <v>0</v>
      </c>
      <c r="BZ243" s="883">
        <v>0</v>
      </c>
      <c r="CA243" s="884">
        <v>0</v>
      </c>
      <c r="CB243" s="883">
        <v>0</v>
      </c>
      <c r="CC243" s="1039">
        <v>0</v>
      </c>
      <c r="CD243" s="815"/>
      <c r="CE243" s="1009"/>
      <c r="CF243" s="815"/>
      <c r="CG243" s="1010"/>
      <c r="CH243" s="815"/>
      <c r="CI243" s="1038"/>
      <c r="CJ243" s="884"/>
      <c r="CK243" s="883">
        <v>0</v>
      </c>
      <c r="CL243" s="884">
        <v>0</v>
      </c>
      <c r="CM243" s="883">
        <v>0</v>
      </c>
      <c r="CN243" s="884">
        <v>0</v>
      </c>
      <c r="CO243" s="883">
        <v>0</v>
      </c>
      <c r="CP243" s="884">
        <v>0</v>
      </c>
      <c r="CQ243" s="883">
        <v>0</v>
      </c>
      <c r="CR243" s="884">
        <v>0</v>
      </c>
      <c r="CS243" s="883">
        <v>0</v>
      </c>
      <c r="CT243" s="884">
        <v>0</v>
      </c>
      <c r="CU243" s="883">
        <v>0</v>
      </c>
      <c r="CV243" s="884">
        <v>0</v>
      </c>
      <c r="CW243" s="883">
        <v>0</v>
      </c>
      <c r="CX243" s="884">
        <v>0</v>
      </c>
      <c r="CY243" s="883">
        <v>0</v>
      </c>
      <c r="CZ243" s="884">
        <v>0</v>
      </c>
      <c r="DA243" s="883">
        <v>0</v>
      </c>
      <c r="DB243" s="884">
        <v>0</v>
      </c>
      <c r="DC243" s="883">
        <v>0</v>
      </c>
      <c r="DD243" s="884">
        <v>0</v>
      </c>
      <c r="DE243" s="883">
        <v>0</v>
      </c>
      <c r="DF243" s="884">
        <v>0</v>
      </c>
      <c r="DG243" s="883">
        <v>0</v>
      </c>
      <c r="DH243" s="884">
        <v>0</v>
      </c>
      <c r="DI243" s="883">
        <v>0</v>
      </c>
      <c r="DJ243" s="884">
        <v>0</v>
      </c>
      <c r="DK243" s="883">
        <v>0</v>
      </c>
      <c r="DL243" s="884">
        <v>0</v>
      </c>
      <c r="DM243" s="883">
        <v>0</v>
      </c>
      <c r="DN243" s="884">
        <v>0</v>
      </c>
      <c r="DO243" s="883">
        <v>0</v>
      </c>
      <c r="DP243" s="884">
        <v>0</v>
      </c>
      <c r="DQ243" s="883">
        <v>0</v>
      </c>
      <c r="DR243" s="1039">
        <v>0</v>
      </c>
      <c r="DS243" s="815"/>
      <c r="DT243" s="1011"/>
      <c r="DU243" s="815"/>
      <c r="DV243" s="1038"/>
      <c r="DW243" s="884"/>
      <c r="DX243" s="883">
        <v>0</v>
      </c>
      <c r="DY243" s="884">
        <v>0</v>
      </c>
      <c r="DZ243" s="883">
        <v>0</v>
      </c>
      <c r="EA243" s="884">
        <v>0</v>
      </c>
      <c r="EB243" s="883">
        <v>0</v>
      </c>
      <c r="EC243" s="884">
        <v>0</v>
      </c>
      <c r="ED243" s="883">
        <v>0</v>
      </c>
      <c r="EE243" s="884">
        <v>0</v>
      </c>
      <c r="EF243" s="883">
        <v>0</v>
      </c>
      <c r="EG243" s="884">
        <v>0</v>
      </c>
      <c r="EH243" s="883">
        <v>0</v>
      </c>
      <c r="EI243" s="884">
        <v>0</v>
      </c>
      <c r="EJ243" s="883">
        <v>0</v>
      </c>
      <c r="EK243" s="884">
        <v>0</v>
      </c>
      <c r="EL243" s="883">
        <v>0</v>
      </c>
      <c r="EM243" s="884">
        <v>0</v>
      </c>
      <c r="EN243" s="883">
        <v>0</v>
      </c>
      <c r="EO243" s="884">
        <v>0</v>
      </c>
      <c r="EP243" s="883">
        <v>0</v>
      </c>
      <c r="EQ243" s="884">
        <v>0</v>
      </c>
      <c r="ER243" s="883">
        <v>0</v>
      </c>
      <c r="ES243" s="884">
        <v>0</v>
      </c>
      <c r="ET243" s="883">
        <v>0</v>
      </c>
      <c r="EU243" s="884">
        <v>0</v>
      </c>
      <c r="EV243" s="883">
        <v>0</v>
      </c>
      <c r="EW243" s="884">
        <v>0</v>
      </c>
      <c r="EX243" s="883">
        <v>0</v>
      </c>
      <c r="EY243" s="884">
        <v>0</v>
      </c>
      <c r="EZ243" s="883">
        <v>0</v>
      </c>
      <c r="FA243" s="884">
        <v>0</v>
      </c>
      <c r="FB243" s="883">
        <v>0</v>
      </c>
      <c r="FC243" s="884">
        <v>0</v>
      </c>
      <c r="FD243" s="883">
        <v>0</v>
      </c>
      <c r="FE243" s="1039">
        <v>0</v>
      </c>
      <c r="FF243" s="815"/>
      <c r="FG243" s="1012"/>
      <c r="FH243" s="815"/>
      <c r="FI243" s="1013"/>
      <c r="FK243" s="1040" t="b">
        <v>1</v>
      </c>
    </row>
    <row r="244" spans="1:167" outlineLevel="1">
      <c r="A244" s="813" t="str">
        <f t="shared" si="3"/>
        <v>231Appliance Retirement Initiative</v>
      </c>
      <c r="C244" s="835">
        <v>231</v>
      </c>
      <c r="D244" s="1015" t="s">
        <v>97</v>
      </c>
      <c r="E244" s="1015">
        <v>2015</v>
      </c>
      <c r="G244" s="1016">
        <v>0</v>
      </c>
      <c r="H244" s="877">
        <v>0</v>
      </c>
      <c r="I244" s="876">
        <v>0</v>
      </c>
      <c r="J244" s="877">
        <v>0</v>
      </c>
      <c r="K244" s="876">
        <v>0</v>
      </c>
      <c r="L244" s="877">
        <v>0</v>
      </c>
      <c r="M244" s="876">
        <v>0</v>
      </c>
      <c r="N244" s="877">
        <v>0</v>
      </c>
      <c r="O244" s="876">
        <v>0</v>
      </c>
      <c r="P244" s="877">
        <v>0</v>
      </c>
      <c r="Q244" s="876">
        <v>0</v>
      </c>
      <c r="R244" s="877">
        <v>0</v>
      </c>
      <c r="S244" s="876">
        <v>0</v>
      </c>
      <c r="T244" s="877">
        <v>0</v>
      </c>
      <c r="U244" s="876">
        <v>0</v>
      </c>
      <c r="V244" s="877">
        <v>0</v>
      </c>
      <c r="W244" s="876">
        <v>0</v>
      </c>
      <c r="X244" s="877">
        <v>0</v>
      </c>
      <c r="Y244" s="876">
        <v>0</v>
      </c>
      <c r="Z244" s="877">
        <v>0</v>
      </c>
      <c r="AA244" s="876">
        <v>0</v>
      </c>
      <c r="AB244" s="877">
        <v>0</v>
      </c>
      <c r="AC244" s="876">
        <v>0</v>
      </c>
      <c r="AD244" s="877">
        <v>0</v>
      </c>
      <c r="AE244" s="876">
        <v>0</v>
      </c>
      <c r="AF244" s="877">
        <v>0</v>
      </c>
      <c r="AG244" s="876">
        <v>0</v>
      </c>
      <c r="AH244" s="877">
        <v>0</v>
      </c>
      <c r="AI244" s="876">
        <v>0</v>
      </c>
      <c r="AJ244" s="877">
        <v>0</v>
      </c>
      <c r="AK244" s="876">
        <v>0</v>
      </c>
      <c r="AL244" s="877">
        <v>0</v>
      </c>
      <c r="AM244" s="876">
        <v>0</v>
      </c>
      <c r="AN244" s="877">
        <v>0</v>
      </c>
      <c r="AO244" s="876">
        <v>0</v>
      </c>
      <c r="AP244" s="1017">
        <v>0</v>
      </c>
      <c r="AQ244" s="815"/>
      <c r="AR244" s="998"/>
      <c r="AS244" s="815"/>
      <c r="AT244" s="1016">
        <v>0</v>
      </c>
      <c r="AU244" s="877">
        <v>0</v>
      </c>
      <c r="AV244" s="876">
        <v>0</v>
      </c>
      <c r="AW244" s="877">
        <v>0</v>
      </c>
      <c r="AX244" s="876">
        <v>0</v>
      </c>
      <c r="AY244" s="877">
        <v>0</v>
      </c>
      <c r="AZ244" s="876">
        <v>0</v>
      </c>
      <c r="BA244" s="877">
        <v>0</v>
      </c>
      <c r="BB244" s="876">
        <v>0</v>
      </c>
      <c r="BC244" s="877">
        <v>0</v>
      </c>
      <c r="BD244" s="876">
        <v>0</v>
      </c>
      <c r="BE244" s="877">
        <v>0</v>
      </c>
      <c r="BF244" s="876">
        <v>0</v>
      </c>
      <c r="BG244" s="877">
        <v>0</v>
      </c>
      <c r="BH244" s="876">
        <v>0</v>
      </c>
      <c r="BI244" s="877">
        <v>0</v>
      </c>
      <c r="BJ244" s="876">
        <v>0</v>
      </c>
      <c r="BK244" s="877">
        <v>0</v>
      </c>
      <c r="BL244" s="876">
        <v>0</v>
      </c>
      <c r="BM244" s="877">
        <v>0</v>
      </c>
      <c r="BN244" s="876">
        <v>0</v>
      </c>
      <c r="BO244" s="877">
        <v>0</v>
      </c>
      <c r="BP244" s="876">
        <v>0</v>
      </c>
      <c r="BQ244" s="877">
        <v>0</v>
      </c>
      <c r="BR244" s="876">
        <v>0</v>
      </c>
      <c r="BS244" s="877">
        <v>0</v>
      </c>
      <c r="BT244" s="876">
        <v>0</v>
      </c>
      <c r="BU244" s="877">
        <v>0</v>
      </c>
      <c r="BV244" s="876">
        <v>0</v>
      </c>
      <c r="BW244" s="877">
        <v>0</v>
      </c>
      <c r="BX244" s="876">
        <v>0</v>
      </c>
      <c r="BY244" s="877">
        <v>0</v>
      </c>
      <c r="BZ244" s="876">
        <v>0</v>
      </c>
      <c r="CA244" s="877">
        <v>0</v>
      </c>
      <c r="CB244" s="876">
        <v>0</v>
      </c>
      <c r="CC244" s="1017">
        <v>0</v>
      </c>
      <c r="CD244" s="815"/>
      <c r="CE244" s="1009"/>
      <c r="CF244" s="815"/>
      <c r="CG244" s="1010"/>
      <c r="CH244" s="815"/>
      <c r="CI244" s="1016"/>
      <c r="CJ244" s="877"/>
      <c r="CK244" s="876">
        <v>0</v>
      </c>
      <c r="CL244" s="877">
        <v>0</v>
      </c>
      <c r="CM244" s="876">
        <v>0</v>
      </c>
      <c r="CN244" s="877">
        <v>0</v>
      </c>
      <c r="CO244" s="876">
        <v>0</v>
      </c>
      <c r="CP244" s="877">
        <v>0</v>
      </c>
      <c r="CQ244" s="876">
        <v>0</v>
      </c>
      <c r="CR244" s="877">
        <v>0</v>
      </c>
      <c r="CS244" s="876">
        <v>0</v>
      </c>
      <c r="CT244" s="877">
        <v>0</v>
      </c>
      <c r="CU244" s="876">
        <v>0</v>
      </c>
      <c r="CV244" s="877">
        <v>0</v>
      </c>
      <c r="CW244" s="876">
        <v>0</v>
      </c>
      <c r="CX244" s="877">
        <v>0</v>
      </c>
      <c r="CY244" s="876">
        <v>0</v>
      </c>
      <c r="CZ244" s="877">
        <v>0</v>
      </c>
      <c r="DA244" s="876">
        <v>0</v>
      </c>
      <c r="DB244" s="877">
        <v>0</v>
      </c>
      <c r="DC244" s="876">
        <v>0</v>
      </c>
      <c r="DD244" s="877">
        <v>0</v>
      </c>
      <c r="DE244" s="876">
        <v>0</v>
      </c>
      <c r="DF244" s="877">
        <v>0</v>
      </c>
      <c r="DG244" s="876">
        <v>0</v>
      </c>
      <c r="DH244" s="877">
        <v>0</v>
      </c>
      <c r="DI244" s="876">
        <v>0</v>
      </c>
      <c r="DJ244" s="877">
        <v>0</v>
      </c>
      <c r="DK244" s="876">
        <v>0</v>
      </c>
      <c r="DL244" s="877">
        <v>0</v>
      </c>
      <c r="DM244" s="876">
        <v>0</v>
      </c>
      <c r="DN244" s="877">
        <v>0</v>
      </c>
      <c r="DO244" s="876">
        <v>0</v>
      </c>
      <c r="DP244" s="877">
        <v>0</v>
      </c>
      <c r="DQ244" s="876">
        <v>0</v>
      </c>
      <c r="DR244" s="1017">
        <v>0</v>
      </c>
      <c r="DS244" s="815"/>
      <c r="DT244" s="1011"/>
      <c r="DU244" s="815"/>
      <c r="DV244" s="1016"/>
      <c r="DW244" s="877"/>
      <c r="DX244" s="876">
        <v>0</v>
      </c>
      <c r="DY244" s="877">
        <v>0</v>
      </c>
      <c r="DZ244" s="876">
        <v>0</v>
      </c>
      <c r="EA244" s="877">
        <v>0</v>
      </c>
      <c r="EB244" s="876">
        <v>0</v>
      </c>
      <c r="EC244" s="877">
        <v>0</v>
      </c>
      <c r="ED244" s="876">
        <v>0</v>
      </c>
      <c r="EE244" s="877">
        <v>0</v>
      </c>
      <c r="EF244" s="876">
        <v>0</v>
      </c>
      <c r="EG244" s="877">
        <v>0</v>
      </c>
      <c r="EH244" s="876">
        <v>0</v>
      </c>
      <c r="EI244" s="877">
        <v>0</v>
      </c>
      <c r="EJ244" s="876">
        <v>0</v>
      </c>
      <c r="EK244" s="877">
        <v>0</v>
      </c>
      <c r="EL244" s="876">
        <v>0</v>
      </c>
      <c r="EM244" s="877">
        <v>0</v>
      </c>
      <c r="EN244" s="876">
        <v>0</v>
      </c>
      <c r="EO244" s="877">
        <v>0</v>
      </c>
      <c r="EP244" s="876">
        <v>0</v>
      </c>
      <c r="EQ244" s="877">
        <v>0</v>
      </c>
      <c r="ER244" s="876">
        <v>0</v>
      </c>
      <c r="ES244" s="877">
        <v>0</v>
      </c>
      <c r="ET244" s="876">
        <v>0</v>
      </c>
      <c r="EU244" s="877">
        <v>0</v>
      </c>
      <c r="EV244" s="876">
        <v>0</v>
      </c>
      <c r="EW244" s="877">
        <v>0</v>
      </c>
      <c r="EX244" s="876">
        <v>0</v>
      </c>
      <c r="EY244" s="877">
        <v>0</v>
      </c>
      <c r="EZ244" s="876">
        <v>0</v>
      </c>
      <c r="FA244" s="877">
        <v>0</v>
      </c>
      <c r="FB244" s="876">
        <v>0</v>
      </c>
      <c r="FC244" s="877">
        <v>0</v>
      </c>
      <c r="FD244" s="876">
        <v>0</v>
      </c>
      <c r="FE244" s="1017">
        <v>0</v>
      </c>
      <c r="FF244" s="815"/>
      <c r="FG244" s="1012"/>
      <c r="FH244" s="815"/>
      <c r="FI244" s="1013"/>
      <c r="FK244" s="1018" t="b">
        <v>1</v>
      </c>
    </row>
    <row r="245" spans="1:167" outlineLevel="1">
      <c r="A245" s="813" t="str">
        <f t="shared" si="3"/>
        <v>232Coupon Initiative</v>
      </c>
      <c r="C245" s="842">
        <v>232</v>
      </c>
      <c r="D245" s="1036" t="s">
        <v>95</v>
      </c>
      <c r="E245" s="1036">
        <v>2015</v>
      </c>
      <c r="G245" s="1020">
        <v>0</v>
      </c>
      <c r="H245" s="865">
        <v>0</v>
      </c>
      <c r="I245" s="864">
        <v>0</v>
      </c>
      <c r="J245" s="865">
        <v>0</v>
      </c>
      <c r="K245" s="864">
        <v>0</v>
      </c>
      <c r="L245" s="865">
        <v>0</v>
      </c>
      <c r="M245" s="864">
        <v>0</v>
      </c>
      <c r="N245" s="865">
        <v>0</v>
      </c>
      <c r="O245" s="864">
        <v>0</v>
      </c>
      <c r="P245" s="865">
        <v>0</v>
      </c>
      <c r="Q245" s="864">
        <v>0</v>
      </c>
      <c r="R245" s="865">
        <v>0</v>
      </c>
      <c r="S245" s="864">
        <v>0</v>
      </c>
      <c r="T245" s="865">
        <v>0</v>
      </c>
      <c r="U245" s="864">
        <v>0</v>
      </c>
      <c r="V245" s="865">
        <v>0</v>
      </c>
      <c r="W245" s="864">
        <v>0</v>
      </c>
      <c r="X245" s="865">
        <v>0</v>
      </c>
      <c r="Y245" s="864">
        <v>0</v>
      </c>
      <c r="Z245" s="865">
        <v>0</v>
      </c>
      <c r="AA245" s="864">
        <v>0</v>
      </c>
      <c r="AB245" s="865">
        <v>0</v>
      </c>
      <c r="AC245" s="864">
        <v>0</v>
      </c>
      <c r="AD245" s="865">
        <v>0</v>
      </c>
      <c r="AE245" s="864">
        <v>0</v>
      </c>
      <c r="AF245" s="865">
        <v>0</v>
      </c>
      <c r="AG245" s="864">
        <v>0</v>
      </c>
      <c r="AH245" s="865">
        <v>0</v>
      </c>
      <c r="AI245" s="864">
        <v>0</v>
      </c>
      <c r="AJ245" s="865">
        <v>0</v>
      </c>
      <c r="AK245" s="864">
        <v>0</v>
      </c>
      <c r="AL245" s="865">
        <v>0</v>
      </c>
      <c r="AM245" s="864">
        <v>0</v>
      </c>
      <c r="AN245" s="865">
        <v>0</v>
      </c>
      <c r="AO245" s="864">
        <v>0</v>
      </c>
      <c r="AP245" s="1021">
        <v>0</v>
      </c>
      <c r="AQ245" s="815"/>
      <c r="AR245" s="998"/>
      <c r="AS245" s="815"/>
      <c r="AT245" s="1020">
        <v>0</v>
      </c>
      <c r="AU245" s="865">
        <v>0</v>
      </c>
      <c r="AV245" s="864">
        <v>0</v>
      </c>
      <c r="AW245" s="865">
        <v>0</v>
      </c>
      <c r="AX245" s="864">
        <v>0</v>
      </c>
      <c r="AY245" s="865">
        <v>0</v>
      </c>
      <c r="AZ245" s="864">
        <v>0</v>
      </c>
      <c r="BA245" s="865">
        <v>0</v>
      </c>
      <c r="BB245" s="864">
        <v>0</v>
      </c>
      <c r="BC245" s="865">
        <v>0</v>
      </c>
      <c r="BD245" s="864">
        <v>0</v>
      </c>
      <c r="BE245" s="865">
        <v>0</v>
      </c>
      <c r="BF245" s="864">
        <v>0</v>
      </c>
      <c r="BG245" s="865">
        <v>0</v>
      </c>
      <c r="BH245" s="864">
        <v>0</v>
      </c>
      <c r="BI245" s="865">
        <v>0</v>
      </c>
      <c r="BJ245" s="864">
        <v>0</v>
      </c>
      <c r="BK245" s="865">
        <v>0</v>
      </c>
      <c r="BL245" s="864">
        <v>0</v>
      </c>
      <c r="BM245" s="865">
        <v>0</v>
      </c>
      <c r="BN245" s="864">
        <v>0</v>
      </c>
      <c r="BO245" s="865">
        <v>0</v>
      </c>
      <c r="BP245" s="864">
        <v>0</v>
      </c>
      <c r="BQ245" s="865">
        <v>0</v>
      </c>
      <c r="BR245" s="864">
        <v>0</v>
      </c>
      <c r="BS245" s="865">
        <v>0</v>
      </c>
      <c r="BT245" s="864">
        <v>0</v>
      </c>
      <c r="BU245" s="865">
        <v>0</v>
      </c>
      <c r="BV245" s="864">
        <v>0</v>
      </c>
      <c r="BW245" s="865">
        <v>0</v>
      </c>
      <c r="BX245" s="864">
        <v>0</v>
      </c>
      <c r="BY245" s="865">
        <v>0</v>
      </c>
      <c r="BZ245" s="864">
        <v>0</v>
      </c>
      <c r="CA245" s="865">
        <v>0</v>
      </c>
      <c r="CB245" s="864">
        <v>0</v>
      </c>
      <c r="CC245" s="1021">
        <v>0</v>
      </c>
      <c r="CD245" s="815"/>
      <c r="CE245" s="1009"/>
      <c r="CF245" s="815"/>
      <c r="CG245" s="1010"/>
      <c r="CH245" s="815"/>
      <c r="CI245" s="1020"/>
      <c r="CJ245" s="865"/>
      <c r="CK245" s="864">
        <v>0</v>
      </c>
      <c r="CL245" s="865">
        <v>0</v>
      </c>
      <c r="CM245" s="864">
        <v>0</v>
      </c>
      <c r="CN245" s="865">
        <v>0</v>
      </c>
      <c r="CO245" s="864">
        <v>0</v>
      </c>
      <c r="CP245" s="865">
        <v>0</v>
      </c>
      <c r="CQ245" s="864">
        <v>0</v>
      </c>
      <c r="CR245" s="865">
        <v>0</v>
      </c>
      <c r="CS245" s="864">
        <v>0</v>
      </c>
      <c r="CT245" s="865">
        <v>0</v>
      </c>
      <c r="CU245" s="864">
        <v>0</v>
      </c>
      <c r="CV245" s="865">
        <v>0</v>
      </c>
      <c r="CW245" s="864">
        <v>0</v>
      </c>
      <c r="CX245" s="865">
        <v>0</v>
      </c>
      <c r="CY245" s="864">
        <v>0</v>
      </c>
      <c r="CZ245" s="865">
        <v>0</v>
      </c>
      <c r="DA245" s="864">
        <v>0</v>
      </c>
      <c r="DB245" s="865">
        <v>0</v>
      </c>
      <c r="DC245" s="864">
        <v>0</v>
      </c>
      <c r="DD245" s="865">
        <v>0</v>
      </c>
      <c r="DE245" s="864">
        <v>0</v>
      </c>
      <c r="DF245" s="865">
        <v>0</v>
      </c>
      <c r="DG245" s="864">
        <v>0</v>
      </c>
      <c r="DH245" s="865">
        <v>0</v>
      </c>
      <c r="DI245" s="864">
        <v>0</v>
      </c>
      <c r="DJ245" s="865">
        <v>0</v>
      </c>
      <c r="DK245" s="864">
        <v>0</v>
      </c>
      <c r="DL245" s="865">
        <v>0</v>
      </c>
      <c r="DM245" s="864">
        <v>0</v>
      </c>
      <c r="DN245" s="865">
        <v>0</v>
      </c>
      <c r="DO245" s="864">
        <v>0</v>
      </c>
      <c r="DP245" s="865">
        <v>0</v>
      </c>
      <c r="DQ245" s="864">
        <v>0</v>
      </c>
      <c r="DR245" s="1021">
        <v>0</v>
      </c>
      <c r="DS245" s="815"/>
      <c r="DT245" s="1011"/>
      <c r="DU245" s="815"/>
      <c r="DV245" s="1020"/>
      <c r="DW245" s="865"/>
      <c r="DX245" s="864">
        <v>0</v>
      </c>
      <c r="DY245" s="865">
        <v>0</v>
      </c>
      <c r="DZ245" s="864">
        <v>0</v>
      </c>
      <c r="EA245" s="865">
        <v>0</v>
      </c>
      <c r="EB245" s="864">
        <v>0</v>
      </c>
      <c r="EC245" s="865">
        <v>0</v>
      </c>
      <c r="ED245" s="864">
        <v>0</v>
      </c>
      <c r="EE245" s="865">
        <v>0</v>
      </c>
      <c r="EF245" s="864">
        <v>0</v>
      </c>
      <c r="EG245" s="865">
        <v>0</v>
      </c>
      <c r="EH245" s="864">
        <v>0</v>
      </c>
      <c r="EI245" s="865">
        <v>0</v>
      </c>
      <c r="EJ245" s="864">
        <v>0</v>
      </c>
      <c r="EK245" s="865">
        <v>0</v>
      </c>
      <c r="EL245" s="864">
        <v>0</v>
      </c>
      <c r="EM245" s="865">
        <v>0</v>
      </c>
      <c r="EN245" s="864">
        <v>0</v>
      </c>
      <c r="EO245" s="865">
        <v>0</v>
      </c>
      <c r="EP245" s="864">
        <v>0</v>
      </c>
      <c r="EQ245" s="865">
        <v>0</v>
      </c>
      <c r="ER245" s="864">
        <v>0</v>
      </c>
      <c r="ES245" s="865">
        <v>0</v>
      </c>
      <c r="ET245" s="864">
        <v>0</v>
      </c>
      <c r="EU245" s="865">
        <v>0</v>
      </c>
      <c r="EV245" s="864">
        <v>0</v>
      </c>
      <c r="EW245" s="865">
        <v>0</v>
      </c>
      <c r="EX245" s="864">
        <v>0</v>
      </c>
      <c r="EY245" s="865">
        <v>0</v>
      </c>
      <c r="EZ245" s="864">
        <v>0</v>
      </c>
      <c r="FA245" s="865">
        <v>0</v>
      </c>
      <c r="FB245" s="864">
        <v>0</v>
      </c>
      <c r="FC245" s="865">
        <v>0</v>
      </c>
      <c r="FD245" s="864">
        <v>0</v>
      </c>
      <c r="FE245" s="1021">
        <v>0</v>
      </c>
      <c r="FF245" s="815"/>
      <c r="FG245" s="1012"/>
      <c r="FH245" s="815"/>
      <c r="FI245" s="1013"/>
      <c r="FK245" s="1022" t="b">
        <v>1</v>
      </c>
    </row>
    <row r="246" spans="1:167" outlineLevel="1">
      <c r="A246" s="813" t="str">
        <f t="shared" si="3"/>
        <v>233Bi-Annual Retailer Event Initiative</v>
      </c>
      <c r="C246" s="849">
        <v>233</v>
      </c>
      <c r="D246" s="1023" t="s">
        <v>96</v>
      </c>
      <c r="E246" s="1023">
        <v>2015</v>
      </c>
      <c r="G246" s="1024">
        <v>0</v>
      </c>
      <c r="H246" s="854">
        <v>0</v>
      </c>
      <c r="I246" s="853">
        <v>0</v>
      </c>
      <c r="J246" s="854">
        <v>0</v>
      </c>
      <c r="K246" s="853">
        <v>0</v>
      </c>
      <c r="L246" s="854">
        <v>0</v>
      </c>
      <c r="M246" s="853">
        <v>0</v>
      </c>
      <c r="N246" s="854">
        <v>0</v>
      </c>
      <c r="O246" s="853">
        <v>0</v>
      </c>
      <c r="P246" s="854">
        <v>0</v>
      </c>
      <c r="Q246" s="853">
        <v>0</v>
      </c>
      <c r="R246" s="854">
        <v>0</v>
      </c>
      <c r="S246" s="853">
        <v>0</v>
      </c>
      <c r="T246" s="854">
        <v>0</v>
      </c>
      <c r="U246" s="853">
        <v>0</v>
      </c>
      <c r="V246" s="854">
        <v>0</v>
      </c>
      <c r="W246" s="853">
        <v>0</v>
      </c>
      <c r="X246" s="854">
        <v>0</v>
      </c>
      <c r="Y246" s="853">
        <v>0</v>
      </c>
      <c r="Z246" s="854">
        <v>0</v>
      </c>
      <c r="AA246" s="853">
        <v>0</v>
      </c>
      <c r="AB246" s="854">
        <v>0</v>
      </c>
      <c r="AC246" s="853">
        <v>0</v>
      </c>
      <c r="AD246" s="854">
        <v>0</v>
      </c>
      <c r="AE246" s="853">
        <v>0</v>
      </c>
      <c r="AF246" s="854">
        <v>0</v>
      </c>
      <c r="AG246" s="853">
        <v>0</v>
      </c>
      <c r="AH246" s="854">
        <v>0</v>
      </c>
      <c r="AI246" s="853">
        <v>0</v>
      </c>
      <c r="AJ246" s="854">
        <v>0</v>
      </c>
      <c r="AK246" s="853">
        <v>0</v>
      </c>
      <c r="AL246" s="854">
        <v>0</v>
      </c>
      <c r="AM246" s="853">
        <v>0</v>
      </c>
      <c r="AN246" s="854">
        <v>0</v>
      </c>
      <c r="AO246" s="853">
        <v>0</v>
      </c>
      <c r="AP246" s="1025">
        <v>0</v>
      </c>
      <c r="AQ246" s="815"/>
      <c r="AR246" s="998"/>
      <c r="AS246" s="815"/>
      <c r="AT246" s="1024">
        <v>0</v>
      </c>
      <c r="AU246" s="854">
        <v>0</v>
      </c>
      <c r="AV246" s="853">
        <v>0</v>
      </c>
      <c r="AW246" s="854">
        <v>0</v>
      </c>
      <c r="AX246" s="853">
        <v>0</v>
      </c>
      <c r="AY246" s="854">
        <v>0</v>
      </c>
      <c r="AZ246" s="853">
        <v>0</v>
      </c>
      <c r="BA246" s="854">
        <v>0</v>
      </c>
      <c r="BB246" s="853">
        <v>0</v>
      </c>
      <c r="BC246" s="854">
        <v>0</v>
      </c>
      <c r="BD246" s="853">
        <v>0</v>
      </c>
      <c r="BE246" s="854">
        <v>0</v>
      </c>
      <c r="BF246" s="853">
        <v>0</v>
      </c>
      <c r="BG246" s="854">
        <v>0</v>
      </c>
      <c r="BH246" s="853">
        <v>0</v>
      </c>
      <c r="BI246" s="854">
        <v>0</v>
      </c>
      <c r="BJ246" s="853">
        <v>0</v>
      </c>
      <c r="BK246" s="854">
        <v>0</v>
      </c>
      <c r="BL246" s="853">
        <v>0</v>
      </c>
      <c r="BM246" s="854">
        <v>0</v>
      </c>
      <c r="BN246" s="853">
        <v>0</v>
      </c>
      <c r="BO246" s="854">
        <v>0</v>
      </c>
      <c r="BP246" s="853">
        <v>0</v>
      </c>
      <c r="BQ246" s="854">
        <v>0</v>
      </c>
      <c r="BR246" s="853">
        <v>0</v>
      </c>
      <c r="BS246" s="854">
        <v>0</v>
      </c>
      <c r="BT246" s="853">
        <v>0</v>
      </c>
      <c r="BU246" s="854">
        <v>0</v>
      </c>
      <c r="BV246" s="853">
        <v>0</v>
      </c>
      <c r="BW246" s="854">
        <v>0</v>
      </c>
      <c r="BX246" s="853">
        <v>0</v>
      </c>
      <c r="BY246" s="854">
        <v>0</v>
      </c>
      <c r="BZ246" s="853">
        <v>0</v>
      </c>
      <c r="CA246" s="854">
        <v>0</v>
      </c>
      <c r="CB246" s="853">
        <v>0</v>
      </c>
      <c r="CC246" s="1025">
        <v>0</v>
      </c>
      <c r="CD246" s="815"/>
      <c r="CE246" s="1009"/>
      <c r="CF246" s="815"/>
      <c r="CG246" s="1010"/>
      <c r="CH246" s="815"/>
      <c r="CI246" s="1024"/>
      <c r="CJ246" s="854"/>
      <c r="CK246" s="853">
        <v>0</v>
      </c>
      <c r="CL246" s="854">
        <v>0</v>
      </c>
      <c r="CM246" s="853">
        <v>0</v>
      </c>
      <c r="CN246" s="854">
        <v>0</v>
      </c>
      <c r="CO246" s="853">
        <v>0</v>
      </c>
      <c r="CP246" s="854">
        <v>0</v>
      </c>
      <c r="CQ246" s="853">
        <v>0</v>
      </c>
      <c r="CR246" s="854">
        <v>0</v>
      </c>
      <c r="CS246" s="853">
        <v>0</v>
      </c>
      <c r="CT246" s="854">
        <v>0</v>
      </c>
      <c r="CU246" s="853">
        <v>0</v>
      </c>
      <c r="CV246" s="854">
        <v>0</v>
      </c>
      <c r="CW246" s="853">
        <v>0</v>
      </c>
      <c r="CX246" s="854">
        <v>0</v>
      </c>
      <c r="CY246" s="853">
        <v>0</v>
      </c>
      <c r="CZ246" s="854">
        <v>0</v>
      </c>
      <c r="DA246" s="853">
        <v>0</v>
      </c>
      <c r="DB246" s="854">
        <v>0</v>
      </c>
      <c r="DC246" s="853">
        <v>0</v>
      </c>
      <c r="DD246" s="854">
        <v>0</v>
      </c>
      <c r="DE246" s="853">
        <v>0</v>
      </c>
      <c r="DF246" s="854">
        <v>0</v>
      </c>
      <c r="DG246" s="853">
        <v>0</v>
      </c>
      <c r="DH246" s="854">
        <v>0</v>
      </c>
      <c r="DI246" s="853">
        <v>0</v>
      </c>
      <c r="DJ246" s="854">
        <v>0</v>
      </c>
      <c r="DK246" s="853">
        <v>0</v>
      </c>
      <c r="DL246" s="854">
        <v>0</v>
      </c>
      <c r="DM246" s="853">
        <v>0</v>
      </c>
      <c r="DN246" s="854">
        <v>0</v>
      </c>
      <c r="DO246" s="853">
        <v>0</v>
      </c>
      <c r="DP246" s="854">
        <v>0</v>
      </c>
      <c r="DQ246" s="853">
        <v>0</v>
      </c>
      <c r="DR246" s="1025">
        <v>0</v>
      </c>
      <c r="DS246" s="815"/>
      <c r="DT246" s="1011"/>
      <c r="DU246" s="815"/>
      <c r="DV246" s="1024"/>
      <c r="DW246" s="854"/>
      <c r="DX246" s="853">
        <v>0</v>
      </c>
      <c r="DY246" s="854">
        <v>0</v>
      </c>
      <c r="DZ246" s="853">
        <v>0</v>
      </c>
      <c r="EA246" s="854">
        <v>0</v>
      </c>
      <c r="EB246" s="853">
        <v>0</v>
      </c>
      <c r="EC246" s="854">
        <v>0</v>
      </c>
      <c r="ED246" s="853">
        <v>0</v>
      </c>
      <c r="EE246" s="854">
        <v>0</v>
      </c>
      <c r="EF246" s="853">
        <v>0</v>
      </c>
      <c r="EG246" s="854">
        <v>0</v>
      </c>
      <c r="EH246" s="853">
        <v>0</v>
      </c>
      <c r="EI246" s="854">
        <v>0</v>
      </c>
      <c r="EJ246" s="853">
        <v>0</v>
      </c>
      <c r="EK246" s="854">
        <v>0</v>
      </c>
      <c r="EL246" s="853">
        <v>0</v>
      </c>
      <c r="EM246" s="854">
        <v>0</v>
      </c>
      <c r="EN246" s="853">
        <v>0</v>
      </c>
      <c r="EO246" s="854">
        <v>0</v>
      </c>
      <c r="EP246" s="853">
        <v>0</v>
      </c>
      <c r="EQ246" s="854">
        <v>0</v>
      </c>
      <c r="ER246" s="853">
        <v>0</v>
      </c>
      <c r="ES246" s="854">
        <v>0</v>
      </c>
      <c r="ET246" s="853">
        <v>0</v>
      </c>
      <c r="EU246" s="854">
        <v>0</v>
      </c>
      <c r="EV246" s="853">
        <v>0</v>
      </c>
      <c r="EW246" s="854">
        <v>0</v>
      </c>
      <c r="EX246" s="853">
        <v>0</v>
      </c>
      <c r="EY246" s="854">
        <v>0</v>
      </c>
      <c r="EZ246" s="853">
        <v>0</v>
      </c>
      <c r="FA246" s="854">
        <v>0</v>
      </c>
      <c r="FB246" s="853">
        <v>0</v>
      </c>
      <c r="FC246" s="854">
        <v>0</v>
      </c>
      <c r="FD246" s="853">
        <v>0</v>
      </c>
      <c r="FE246" s="1025">
        <v>0</v>
      </c>
      <c r="FF246" s="815"/>
      <c r="FG246" s="1012"/>
      <c r="FH246" s="815"/>
      <c r="FI246" s="1013"/>
      <c r="FK246" s="1026" t="b">
        <v>1</v>
      </c>
    </row>
    <row r="247" spans="1:167" outlineLevel="1">
      <c r="A247" s="813" t="str">
        <f t="shared" si="3"/>
        <v>234HVAC Incentives Initiative</v>
      </c>
      <c r="C247" s="842">
        <v>234</v>
      </c>
      <c r="D247" s="1019" t="s">
        <v>654</v>
      </c>
      <c r="E247" s="1019">
        <v>2015</v>
      </c>
      <c r="G247" s="1020">
        <v>0</v>
      </c>
      <c r="H247" s="865">
        <v>0</v>
      </c>
      <c r="I247" s="864">
        <v>0</v>
      </c>
      <c r="J247" s="865">
        <v>0</v>
      </c>
      <c r="K247" s="864">
        <v>0</v>
      </c>
      <c r="L247" s="865">
        <v>0</v>
      </c>
      <c r="M247" s="864">
        <v>0</v>
      </c>
      <c r="N247" s="865">
        <v>0</v>
      </c>
      <c r="O247" s="864">
        <v>0</v>
      </c>
      <c r="P247" s="865">
        <v>0</v>
      </c>
      <c r="Q247" s="864">
        <v>0</v>
      </c>
      <c r="R247" s="865">
        <v>0</v>
      </c>
      <c r="S247" s="864">
        <v>0</v>
      </c>
      <c r="T247" s="865">
        <v>0</v>
      </c>
      <c r="U247" s="864">
        <v>0</v>
      </c>
      <c r="V247" s="865">
        <v>0</v>
      </c>
      <c r="W247" s="864">
        <v>0</v>
      </c>
      <c r="X247" s="865">
        <v>0</v>
      </c>
      <c r="Y247" s="864">
        <v>0</v>
      </c>
      <c r="Z247" s="865">
        <v>0</v>
      </c>
      <c r="AA247" s="864">
        <v>0</v>
      </c>
      <c r="AB247" s="865">
        <v>0</v>
      </c>
      <c r="AC247" s="864">
        <v>0</v>
      </c>
      <c r="AD247" s="865">
        <v>0</v>
      </c>
      <c r="AE247" s="864">
        <v>0</v>
      </c>
      <c r="AF247" s="865">
        <v>0</v>
      </c>
      <c r="AG247" s="864">
        <v>0</v>
      </c>
      <c r="AH247" s="865">
        <v>0</v>
      </c>
      <c r="AI247" s="864">
        <v>0</v>
      </c>
      <c r="AJ247" s="865">
        <v>0</v>
      </c>
      <c r="AK247" s="864">
        <v>0</v>
      </c>
      <c r="AL247" s="865">
        <v>0</v>
      </c>
      <c r="AM247" s="864">
        <v>0</v>
      </c>
      <c r="AN247" s="865">
        <v>0</v>
      </c>
      <c r="AO247" s="864">
        <v>0</v>
      </c>
      <c r="AP247" s="1021">
        <v>0</v>
      </c>
      <c r="AQ247" s="815"/>
      <c r="AR247" s="998"/>
      <c r="AS247" s="815"/>
      <c r="AT247" s="1020">
        <v>0</v>
      </c>
      <c r="AU247" s="865">
        <v>0</v>
      </c>
      <c r="AV247" s="864">
        <v>0</v>
      </c>
      <c r="AW247" s="865">
        <v>0</v>
      </c>
      <c r="AX247" s="864">
        <v>0</v>
      </c>
      <c r="AY247" s="865">
        <v>0</v>
      </c>
      <c r="AZ247" s="864">
        <v>0</v>
      </c>
      <c r="BA247" s="865">
        <v>0</v>
      </c>
      <c r="BB247" s="864">
        <v>0</v>
      </c>
      <c r="BC247" s="865">
        <v>0</v>
      </c>
      <c r="BD247" s="864">
        <v>0</v>
      </c>
      <c r="BE247" s="865">
        <v>0</v>
      </c>
      <c r="BF247" s="864">
        <v>0</v>
      </c>
      <c r="BG247" s="865">
        <v>0</v>
      </c>
      <c r="BH247" s="864">
        <v>0</v>
      </c>
      <c r="BI247" s="865">
        <v>0</v>
      </c>
      <c r="BJ247" s="864">
        <v>0</v>
      </c>
      <c r="BK247" s="865">
        <v>0</v>
      </c>
      <c r="BL247" s="864">
        <v>0</v>
      </c>
      <c r="BM247" s="865">
        <v>0</v>
      </c>
      <c r="BN247" s="864">
        <v>0</v>
      </c>
      <c r="BO247" s="865">
        <v>0</v>
      </c>
      <c r="BP247" s="864">
        <v>0</v>
      </c>
      <c r="BQ247" s="865">
        <v>0</v>
      </c>
      <c r="BR247" s="864">
        <v>0</v>
      </c>
      <c r="BS247" s="865">
        <v>0</v>
      </c>
      <c r="BT247" s="864">
        <v>0</v>
      </c>
      <c r="BU247" s="865">
        <v>0</v>
      </c>
      <c r="BV247" s="864">
        <v>0</v>
      </c>
      <c r="BW247" s="865">
        <v>0</v>
      </c>
      <c r="BX247" s="864">
        <v>0</v>
      </c>
      <c r="BY247" s="865">
        <v>0</v>
      </c>
      <c r="BZ247" s="864">
        <v>0</v>
      </c>
      <c r="CA247" s="865">
        <v>0</v>
      </c>
      <c r="CB247" s="864">
        <v>0</v>
      </c>
      <c r="CC247" s="1021">
        <v>0</v>
      </c>
      <c r="CD247" s="815"/>
      <c r="CE247" s="1009"/>
      <c r="CF247" s="815"/>
      <c r="CG247" s="1010"/>
      <c r="CH247" s="815"/>
      <c r="CI247" s="1020"/>
      <c r="CJ247" s="865"/>
      <c r="CK247" s="864">
        <v>0</v>
      </c>
      <c r="CL247" s="865">
        <v>0</v>
      </c>
      <c r="CM247" s="864">
        <v>0</v>
      </c>
      <c r="CN247" s="865">
        <v>0</v>
      </c>
      <c r="CO247" s="864">
        <v>0</v>
      </c>
      <c r="CP247" s="865">
        <v>0</v>
      </c>
      <c r="CQ247" s="864">
        <v>0</v>
      </c>
      <c r="CR247" s="865">
        <v>0</v>
      </c>
      <c r="CS247" s="864">
        <v>0</v>
      </c>
      <c r="CT247" s="865">
        <v>0</v>
      </c>
      <c r="CU247" s="864">
        <v>0</v>
      </c>
      <c r="CV247" s="865">
        <v>0</v>
      </c>
      <c r="CW247" s="864">
        <v>0</v>
      </c>
      <c r="CX247" s="865">
        <v>0</v>
      </c>
      <c r="CY247" s="864">
        <v>0</v>
      </c>
      <c r="CZ247" s="865">
        <v>0</v>
      </c>
      <c r="DA247" s="864">
        <v>0</v>
      </c>
      <c r="DB247" s="865">
        <v>0</v>
      </c>
      <c r="DC247" s="864">
        <v>0</v>
      </c>
      <c r="DD247" s="865">
        <v>0</v>
      </c>
      <c r="DE247" s="864">
        <v>0</v>
      </c>
      <c r="DF247" s="865">
        <v>0</v>
      </c>
      <c r="DG247" s="864">
        <v>0</v>
      </c>
      <c r="DH247" s="865">
        <v>0</v>
      </c>
      <c r="DI247" s="864">
        <v>0</v>
      </c>
      <c r="DJ247" s="865">
        <v>0</v>
      </c>
      <c r="DK247" s="864">
        <v>0</v>
      </c>
      <c r="DL247" s="865">
        <v>0</v>
      </c>
      <c r="DM247" s="864">
        <v>0</v>
      </c>
      <c r="DN247" s="865">
        <v>0</v>
      </c>
      <c r="DO247" s="864">
        <v>0</v>
      </c>
      <c r="DP247" s="865">
        <v>0</v>
      </c>
      <c r="DQ247" s="864">
        <v>0</v>
      </c>
      <c r="DR247" s="1021">
        <v>0</v>
      </c>
      <c r="DS247" s="815"/>
      <c r="DT247" s="1011"/>
      <c r="DU247" s="815"/>
      <c r="DV247" s="1020"/>
      <c r="DW247" s="865"/>
      <c r="DX247" s="864">
        <v>0</v>
      </c>
      <c r="DY247" s="865">
        <v>0</v>
      </c>
      <c r="DZ247" s="864">
        <v>0</v>
      </c>
      <c r="EA247" s="865">
        <v>0</v>
      </c>
      <c r="EB247" s="864">
        <v>0</v>
      </c>
      <c r="EC247" s="865">
        <v>0</v>
      </c>
      <c r="ED247" s="864">
        <v>0</v>
      </c>
      <c r="EE247" s="865">
        <v>0</v>
      </c>
      <c r="EF247" s="864">
        <v>0</v>
      </c>
      <c r="EG247" s="865">
        <v>0</v>
      </c>
      <c r="EH247" s="864">
        <v>0</v>
      </c>
      <c r="EI247" s="865">
        <v>0</v>
      </c>
      <c r="EJ247" s="864">
        <v>0</v>
      </c>
      <c r="EK247" s="865">
        <v>0</v>
      </c>
      <c r="EL247" s="864">
        <v>0</v>
      </c>
      <c r="EM247" s="865">
        <v>0</v>
      </c>
      <c r="EN247" s="864">
        <v>0</v>
      </c>
      <c r="EO247" s="865">
        <v>0</v>
      </c>
      <c r="EP247" s="864">
        <v>0</v>
      </c>
      <c r="EQ247" s="865">
        <v>0</v>
      </c>
      <c r="ER247" s="864">
        <v>0</v>
      </c>
      <c r="ES247" s="865">
        <v>0</v>
      </c>
      <c r="ET247" s="864">
        <v>0</v>
      </c>
      <c r="EU247" s="865">
        <v>0</v>
      </c>
      <c r="EV247" s="864">
        <v>0</v>
      </c>
      <c r="EW247" s="865">
        <v>0</v>
      </c>
      <c r="EX247" s="864">
        <v>0</v>
      </c>
      <c r="EY247" s="865">
        <v>0</v>
      </c>
      <c r="EZ247" s="864">
        <v>0</v>
      </c>
      <c r="FA247" s="865">
        <v>0</v>
      </c>
      <c r="FB247" s="864">
        <v>0</v>
      </c>
      <c r="FC247" s="865">
        <v>0</v>
      </c>
      <c r="FD247" s="864">
        <v>0</v>
      </c>
      <c r="FE247" s="1021">
        <v>0</v>
      </c>
      <c r="FF247" s="815"/>
      <c r="FG247" s="1012"/>
      <c r="FH247" s="815"/>
      <c r="FI247" s="1013"/>
      <c r="FK247" s="1022" t="b">
        <v>1</v>
      </c>
    </row>
    <row r="248" spans="1:167" outlineLevel="1">
      <c r="A248" s="813" t="str">
        <f t="shared" si="3"/>
        <v>235Residential New Construction and Major Renovation Initiative</v>
      </c>
      <c r="C248" s="907">
        <v>235</v>
      </c>
      <c r="D248" s="1044" t="s">
        <v>98</v>
      </c>
      <c r="E248" s="1044">
        <v>2015</v>
      </c>
      <c r="G248" s="1028">
        <v>0</v>
      </c>
      <c r="H248" s="912">
        <v>0</v>
      </c>
      <c r="I248" s="911">
        <v>0</v>
      </c>
      <c r="J248" s="912">
        <v>0</v>
      </c>
      <c r="K248" s="911">
        <v>0</v>
      </c>
      <c r="L248" s="912">
        <v>0</v>
      </c>
      <c r="M248" s="911">
        <v>0</v>
      </c>
      <c r="N248" s="912">
        <v>0</v>
      </c>
      <c r="O248" s="911">
        <v>0</v>
      </c>
      <c r="P248" s="912">
        <v>0</v>
      </c>
      <c r="Q248" s="911">
        <v>0</v>
      </c>
      <c r="R248" s="912">
        <v>0</v>
      </c>
      <c r="S248" s="911">
        <v>0</v>
      </c>
      <c r="T248" s="912">
        <v>0</v>
      </c>
      <c r="U248" s="911">
        <v>0</v>
      </c>
      <c r="V248" s="912">
        <v>0</v>
      </c>
      <c r="W248" s="911">
        <v>0</v>
      </c>
      <c r="X248" s="912">
        <v>0</v>
      </c>
      <c r="Y248" s="911">
        <v>0</v>
      </c>
      <c r="Z248" s="912">
        <v>0</v>
      </c>
      <c r="AA248" s="911">
        <v>0</v>
      </c>
      <c r="AB248" s="912">
        <v>0</v>
      </c>
      <c r="AC248" s="911">
        <v>0</v>
      </c>
      <c r="AD248" s="912">
        <v>0</v>
      </c>
      <c r="AE248" s="911">
        <v>0</v>
      </c>
      <c r="AF248" s="912">
        <v>0</v>
      </c>
      <c r="AG248" s="911">
        <v>0</v>
      </c>
      <c r="AH248" s="912">
        <v>0</v>
      </c>
      <c r="AI248" s="911">
        <v>0</v>
      </c>
      <c r="AJ248" s="912">
        <v>0</v>
      </c>
      <c r="AK248" s="911">
        <v>0</v>
      </c>
      <c r="AL248" s="912">
        <v>0</v>
      </c>
      <c r="AM248" s="911">
        <v>0</v>
      </c>
      <c r="AN248" s="912">
        <v>0</v>
      </c>
      <c r="AO248" s="911">
        <v>0</v>
      </c>
      <c r="AP248" s="1029">
        <v>0</v>
      </c>
      <c r="AQ248" s="815"/>
      <c r="AR248" s="998"/>
      <c r="AS248" s="815"/>
      <c r="AT248" s="1028">
        <v>0</v>
      </c>
      <c r="AU248" s="912">
        <v>0</v>
      </c>
      <c r="AV248" s="911">
        <v>0</v>
      </c>
      <c r="AW248" s="912">
        <v>0</v>
      </c>
      <c r="AX248" s="911">
        <v>0</v>
      </c>
      <c r="AY248" s="912">
        <v>0</v>
      </c>
      <c r="AZ248" s="911">
        <v>0</v>
      </c>
      <c r="BA248" s="912">
        <v>0</v>
      </c>
      <c r="BB248" s="911">
        <v>0</v>
      </c>
      <c r="BC248" s="912">
        <v>0</v>
      </c>
      <c r="BD248" s="911">
        <v>0</v>
      </c>
      <c r="BE248" s="912">
        <v>0</v>
      </c>
      <c r="BF248" s="911">
        <v>0</v>
      </c>
      <c r="BG248" s="912">
        <v>0</v>
      </c>
      <c r="BH248" s="911">
        <v>0</v>
      </c>
      <c r="BI248" s="912">
        <v>0</v>
      </c>
      <c r="BJ248" s="911">
        <v>0</v>
      </c>
      <c r="BK248" s="912">
        <v>0</v>
      </c>
      <c r="BL248" s="911">
        <v>0</v>
      </c>
      <c r="BM248" s="912">
        <v>0</v>
      </c>
      <c r="BN248" s="911">
        <v>0</v>
      </c>
      <c r="BO248" s="912">
        <v>0</v>
      </c>
      <c r="BP248" s="911">
        <v>0</v>
      </c>
      <c r="BQ248" s="912">
        <v>0</v>
      </c>
      <c r="BR248" s="911">
        <v>0</v>
      </c>
      <c r="BS248" s="912">
        <v>0</v>
      </c>
      <c r="BT248" s="911">
        <v>0</v>
      </c>
      <c r="BU248" s="912">
        <v>0</v>
      </c>
      <c r="BV248" s="911">
        <v>0</v>
      </c>
      <c r="BW248" s="912">
        <v>0</v>
      </c>
      <c r="BX248" s="911">
        <v>0</v>
      </c>
      <c r="BY248" s="912">
        <v>0</v>
      </c>
      <c r="BZ248" s="911">
        <v>0</v>
      </c>
      <c r="CA248" s="912">
        <v>0</v>
      </c>
      <c r="CB248" s="911">
        <v>0</v>
      </c>
      <c r="CC248" s="1029">
        <v>0</v>
      </c>
      <c r="CD248" s="815"/>
      <c r="CE248" s="1009"/>
      <c r="CF248" s="815"/>
      <c r="CG248" s="1010"/>
      <c r="CH248" s="815"/>
      <c r="CI248" s="1028"/>
      <c r="CJ248" s="912"/>
      <c r="CK248" s="911">
        <v>0</v>
      </c>
      <c r="CL248" s="912">
        <v>0</v>
      </c>
      <c r="CM248" s="911">
        <v>0</v>
      </c>
      <c r="CN248" s="912">
        <v>0</v>
      </c>
      <c r="CO248" s="911">
        <v>0</v>
      </c>
      <c r="CP248" s="912">
        <v>0</v>
      </c>
      <c r="CQ248" s="911">
        <v>0</v>
      </c>
      <c r="CR248" s="912">
        <v>0</v>
      </c>
      <c r="CS248" s="911">
        <v>0</v>
      </c>
      <c r="CT248" s="912">
        <v>0</v>
      </c>
      <c r="CU248" s="911">
        <v>0</v>
      </c>
      <c r="CV248" s="912">
        <v>0</v>
      </c>
      <c r="CW248" s="911">
        <v>0</v>
      </c>
      <c r="CX248" s="912">
        <v>0</v>
      </c>
      <c r="CY248" s="911">
        <v>0</v>
      </c>
      <c r="CZ248" s="912">
        <v>0</v>
      </c>
      <c r="DA248" s="911">
        <v>0</v>
      </c>
      <c r="DB248" s="912">
        <v>0</v>
      </c>
      <c r="DC248" s="911">
        <v>0</v>
      </c>
      <c r="DD248" s="912">
        <v>0</v>
      </c>
      <c r="DE248" s="911">
        <v>0</v>
      </c>
      <c r="DF248" s="912">
        <v>0</v>
      </c>
      <c r="DG248" s="911">
        <v>0</v>
      </c>
      <c r="DH248" s="912">
        <v>0</v>
      </c>
      <c r="DI248" s="911">
        <v>0</v>
      </c>
      <c r="DJ248" s="912">
        <v>0</v>
      </c>
      <c r="DK248" s="911">
        <v>0</v>
      </c>
      <c r="DL248" s="912">
        <v>0</v>
      </c>
      <c r="DM248" s="911">
        <v>0</v>
      </c>
      <c r="DN248" s="912">
        <v>0</v>
      </c>
      <c r="DO248" s="911">
        <v>0</v>
      </c>
      <c r="DP248" s="912">
        <v>0</v>
      </c>
      <c r="DQ248" s="911">
        <v>0</v>
      </c>
      <c r="DR248" s="1029">
        <v>0</v>
      </c>
      <c r="DS248" s="815"/>
      <c r="DT248" s="1011"/>
      <c r="DU248" s="815"/>
      <c r="DV248" s="1028"/>
      <c r="DW248" s="912"/>
      <c r="DX248" s="911">
        <v>0</v>
      </c>
      <c r="DY248" s="912">
        <v>0</v>
      </c>
      <c r="DZ248" s="911">
        <v>0</v>
      </c>
      <c r="EA248" s="912">
        <v>0</v>
      </c>
      <c r="EB248" s="911">
        <v>0</v>
      </c>
      <c r="EC248" s="912">
        <v>0</v>
      </c>
      <c r="ED248" s="911">
        <v>0</v>
      </c>
      <c r="EE248" s="912">
        <v>0</v>
      </c>
      <c r="EF248" s="911">
        <v>0</v>
      </c>
      <c r="EG248" s="912">
        <v>0</v>
      </c>
      <c r="EH248" s="911">
        <v>0</v>
      </c>
      <c r="EI248" s="912">
        <v>0</v>
      </c>
      <c r="EJ248" s="911">
        <v>0</v>
      </c>
      <c r="EK248" s="912">
        <v>0</v>
      </c>
      <c r="EL248" s="911">
        <v>0</v>
      </c>
      <c r="EM248" s="912">
        <v>0</v>
      </c>
      <c r="EN248" s="911">
        <v>0</v>
      </c>
      <c r="EO248" s="912">
        <v>0</v>
      </c>
      <c r="EP248" s="911">
        <v>0</v>
      </c>
      <c r="EQ248" s="912">
        <v>0</v>
      </c>
      <c r="ER248" s="911">
        <v>0</v>
      </c>
      <c r="ES248" s="912">
        <v>0</v>
      </c>
      <c r="ET248" s="911">
        <v>0</v>
      </c>
      <c r="EU248" s="912">
        <v>0</v>
      </c>
      <c r="EV248" s="911">
        <v>0</v>
      </c>
      <c r="EW248" s="912">
        <v>0</v>
      </c>
      <c r="EX248" s="911">
        <v>0</v>
      </c>
      <c r="EY248" s="912">
        <v>0</v>
      </c>
      <c r="EZ248" s="911">
        <v>0</v>
      </c>
      <c r="FA248" s="912">
        <v>0</v>
      </c>
      <c r="FB248" s="911">
        <v>0</v>
      </c>
      <c r="FC248" s="912">
        <v>0</v>
      </c>
      <c r="FD248" s="911">
        <v>0</v>
      </c>
      <c r="FE248" s="1029">
        <v>0</v>
      </c>
      <c r="FF248" s="815"/>
      <c r="FG248" s="1012"/>
      <c r="FH248" s="815"/>
      <c r="FI248" s="1013"/>
      <c r="FK248" s="1030" t="b">
        <v>1</v>
      </c>
    </row>
    <row r="249" spans="1:167" outlineLevel="1">
      <c r="A249" s="813" t="str">
        <f t="shared" si="3"/>
        <v>236Energy Audit Initiative</v>
      </c>
      <c r="C249" s="900">
        <v>236</v>
      </c>
      <c r="D249" s="1031" t="s">
        <v>99</v>
      </c>
      <c r="E249" s="1031">
        <v>2015</v>
      </c>
      <c r="G249" s="1032">
        <v>0</v>
      </c>
      <c r="H249" s="905">
        <v>0</v>
      </c>
      <c r="I249" s="904">
        <v>0</v>
      </c>
      <c r="J249" s="905">
        <v>0</v>
      </c>
      <c r="K249" s="904">
        <v>0</v>
      </c>
      <c r="L249" s="905">
        <v>0</v>
      </c>
      <c r="M249" s="904">
        <v>0</v>
      </c>
      <c r="N249" s="905">
        <v>0</v>
      </c>
      <c r="O249" s="904">
        <v>0</v>
      </c>
      <c r="P249" s="905">
        <v>0</v>
      </c>
      <c r="Q249" s="904">
        <v>0</v>
      </c>
      <c r="R249" s="905">
        <v>0</v>
      </c>
      <c r="S249" s="904">
        <v>0</v>
      </c>
      <c r="T249" s="905">
        <v>0</v>
      </c>
      <c r="U249" s="904">
        <v>0</v>
      </c>
      <c r="V249" s="905">
        <v>0</v>
      </c>
      <c r="W249" s="904">
        <v>0</v>
      </c>
      <c r="X249" s="905">
        <v>0</v>
      </c>
      <c r="Y249" s="904">
        <v>0</v>
      </c>
      <c r="Z249" s="905">
        <v>0</v>
      </c>
      <c r="AA249" s="904">
        <v>0</v>
      </c>
      <c r="AB249" s="905">
        <v>0</v>
      </c>
      <c r="AC249" s="904">
        <v>0</v>
      </c>
      <c r="AD249" s="905">
        <v>0</v>
      </c>
      <c r="AE249" s="904">
        <v>0</v>
      </c>
      <c r="AF249" s="905">
        <v>0</v>
      </c>
      <c r="AG249" s="904">
        <v>0</v>
      </c>
      <c r="AH249" s="905">
        <v>0</v>
      </c>
      <c r="AI249" s="904">
        <v>0</v>
      </c>
      <c r="AJ249" s="905">
        <v>0</v>
      </c>
      <c r="AK249" s="904">
        <v>0</v>
      </c>
      <c r="AL249" s="905">
        <v>0</v>
      </c>
      <c r="AM249" s="904">
        <v>0</v>
      </c>
      <c r="AN249" s="905">
        <v>0</v>
      </c>
      <c r="AO249" s="904">
        <v>0</v>
      </c>
      <c r="AP249" s="1033">
        <v>0</v>
      </c>
      <c r="AQ249" s="815"/>
      <c r="AR249" s="998"/>
      <c r="AS249" s="815"/>
      <c r="AT249" s="1032">
        <v>0</v>
      </c>
      <c r="AU249" s="905">
        <v>0</v>
      </c>
      <c r="AV249" s="904">
        <v>0</v>
      </c>
      <c r="AW249" s="905">
        <v>0</v>
      </c>
      <c r="AX249" s="904">
        <v>0</v>
      </c>
      <c r="AY249" s="905">
        <v>0</v>
      </c>
      <c r="AZ249" s="904">
        <v>0</v>
      </c>
      <c r="BA249" s="905">
        <v>0</v>
      </c>
      <c r="BB249" s="904">
        <v>0</v>
      </c>
      <c r="BC249" s="905">
        <v>0</v>
      </c>
      <c r="BD249" s="904">
        <v>0</v>
      </c>
      <c r="BE249" s="905">
        <v>0</v>
      </c>
      <c r="BF249" s="904">
        <v>0</v>
      </c>
      <c r="BG249" s="905">
        <v>0</v>
      </c>
      <c r="BH249" s="904">
        <v>0</v>
      </c>
      <c r="BI249" s="905">
        <v>0</v>
      </c>
      <c r="BJ249" s="904">
        <v>0</v>
      </c>
      <c r="BK249" s="905">
        <v>0</v>
      </c>
      <c r="BL249" s="904">
        <v>0</v>
      </c>
      <c r="BM249" s="905">
        <v>0</v>
      </c>
      <c r="BN249" s="904">
        <v>0</v>
      </c>
      <c r="BO249" s="905">
        <v>0</v>
      </c>
      <c r="BP249" s="904">
        <v>0</v>
      </c>
      <c r="BQ249" s="905">
        <v>0</v>
      </c>
      <c r="BR249" s="904">
        <v>0</v>
      </c>
      <c r="BS249" s="905">
        <v>0</v>
      </c>
      <c r="BT249" s="904">
        <v>0</v>
      </c>
      <c r="BU249" s="905">
        <v>0</v>
      </c>
      <c r="BV249" s="904">
        <v>0</v>
      </c>
      <c r="BW249" s="905">
        <v>0</v>
      </c>
      <c r="BX249" s="904">
        <v>0</v>
      </c>
      <c r="BY249" s="905">
        <v>0</v>
      </c>
      <c r="BZ249" s="904">
        <v>0</v>
      </c>
      <c r="CA249" s="905">
        <v>0</v>
      </c>
      <c r="CB249" s="904">
        <v>0</v>
      </c>
      <c r="CC249" s="1033">
        <v>0</v>
      </c>
      <c r="CD249" s="815"/>
      <c r="CE249" s="1009"/>
      <c r="CF249" s="815"/>
      <c r="CG249" s="1010"/>
      <c r="CH249" s="815"/>
      <c r="CI249" s="1032"/>
      <c r="CJ249" s="905"/>
      <c r="CK249" s="904">
        <v>0</v>
      </c>
      <c r="CL249" s="905">
        <v>0</v>
      </c>
      <c r="CM249" s="904">
        <v>0</v>
      </c>
      <c r="CN249" s="905">
        <v>0</v>
      </c>
      <c r="CO249" s="904">
        <v>0</v>
      </c>
      <c r="CP249" s="905">
        <v>0</v>
      </c>
      <c r="CQ249" s="904">
        <v>0</v>
      </c>
      <c r="CR249" s="905">
        <v>0</v>
      </c>
      <c r="CS249" s="904">
        <v>0</v>
      </c>
      <c r="CT249" s="905">
        <v>0</v>
      </c>
      <c r="CU249" s="904">
        <v>0</v>
      </c>
      <c r="CV249" s="905">
        <v>0</v>
      </c>
      <c r="CW249" s="904">
        <v>0</v>
      </c>
      <c r="CX249" s="905">
        <v>0</v>
      </c>
      <c r="CY249" s="904">
        <v>0</v>
      </c>
      <c r="CZ249" s="905">
        <v>0</v>
      </c>
      <c r="DA249" s="904">
        <v>0</v>
      </c>
      <c r="DB249" s="905">
        <v>0</v>
      </c>
      <c r="DC249" s="904">
        <v>0</v>
      </c>
      <c r="DD249" s="905">
        <v>0</v>
      </c>
      <c r="DE249" s="904">
        <v>0</v>
      </c>
      <c r="DF249" s="905">
        <v>0</v>
      </c>
      <c r="DG249" s="904">
        <v>0</v>
      </c>
      <c r="DH249" s="905">
        <v>0</v>
      </c>
      <c r="DI249" s="904">
        <v>0</v>
      </c>
      <c r="DJ249" s="905">
        <v>0</v>
      </c>
      <c r="DK249" s="904">
        <v>0</v>
      </c>
      <c r="DL249" s="905">
        <v>0</v>
      </c>
      <c r="DM249" s="904">
        <v>0</v>
      </c>
      <c r="DN249" s="905">
        <v>0</v>
      </c>
      <c r="DO249" s="904">
        <v>0</v>
      </c>
      <c r="DP249" s="905">
        <v>0</v>
      </c>
      <c r="DQ249" s="904">
        <v>0</v>
      </c>
      <c r="DR249" s="1033">
        <v>0</v>
      </c>
      <c r="DS249" s="815"/>
      <c r="DT249" s="1011"/>
      <c r="DU249" s="815"/>
      <c r="DV249" s="1032"/>
      <c r="DW249" s="905"/>
      <c r="DX249" s="904">
        <v>0</v>
      </c>
      <c r="DY249" s="905">
        <v>0</v>
      </c>
      <c r="DZ249" s="904">
        <v>0</v>
      </c>
      <c r="EA249" s="905">
        <v>0</v>
      </c>
      <c r="EB249" s="904">
        <v>0</v>
      </c>
      <c r="EC249" s="905">
        <v>0</v>
      </c>
      <c r="ED249" s="904">
        <v>0</v>
      </c>
      <c r="EE249" s="905">
        <v>0</v>
      </c>
      <c r="EF249" s="904">
        <v>0</v>
      </c>
      <c r="EG249" s="905">
        <v>0</v>
      </c>
      <c r="EH249" s="904">
        <v>0</v>
      </c>
      <c r="EI249" s="905">
        <v>0</v>
      </c>
      <c r="EJ249" s="904">
        <v>0</v>
      </c>
      <c r="EK249" s="905">
        <v>0</v>
      </c>
      <c r="EL249" s="904">
        <v>0</v>
      </c>
      <c r="EM249" s="905">
        <v>0</v>
      </c>
      <c r="EN249" s="904">
        <v>0</v>
      </c>
      <c r="EO249" s="905">
        <v>0</v>
      </c>
      <c r="EP249" s="904">
        <v>0</v>
      </c>
      <c r="EQ249" s="905">
        <v>0</v>
      </c>
      <c r="ER249" s="904">
        <v>0</v>
      </c>
      <c r="ES249" s="905">
        <v>0</v>
      </c>
      <c r="ET249" s="904">
        <v>0</v>
      </c>
      <c r="EU249" s="905">
        <v>0</v>
      </c>
      <c r="EV249" s="904">
        <v>0</v>
      </c>
      <c r="EW249" s="905">
        <v>0</v>
      </c>
      <c r="EX249" s="904">
        <v>0</v>
      </c>
      <c r="EY249" s="905">
        <v>0</v>
      </c>
      <c r="EZ249" s="904">
        <v>0</v>
      </c>
      <c r="FA249" s="905">
        <v>0</v>
      </c>
      <c r="FB249" s="904">
        <v>0</v>
      </c>
      <c r="FC249" s="905">
        <v>0</v>
      </c>
      <c r="FD249" s="904">
        <v>0</v>
      </c>
      <c r="FE249" s="1033">
        <v>0</v>
      </c>
      <c r="FF249" s="815"/>
      <c r="FG249" s="1012"/>
      <c r="FH249" s="815"/>
      <c r="FI249" s="1013"/>
      <c r="FK249" s="1034" t="b">
        <v>1</v>
      </c>
    </row>
    <row r="250" spans="1:167" outlineLevel="1">
      <c r="A250" s="813" t="str">
        <f t="shared" si="3"/>
        <v>237Efficiency:Equipment Replacement Incentive Initiative</v>
      </c>
      <c r="C250" s="849">
        <v>237</v>
      </c>
      <c r="D250" s="1035" t="s">
        <v>1257</v>
      </c>
      <c r="E250" s="1035">
        <v>2015</v>
      </c>
      <c r="G250" s="1024">
        <v>966926</v>
      </c>
      <c r="H250" s="854">
        <v>966926</v>
      </c>
      <c r="I250" s="853">
        <v>972784</v>
      </c>
      <c r="J250" s="854">
        <v>974387</v>
      </c>
      <c r="K250" s="853">
        <v>974387</v>
      </c>
      <c r="L250" s="854">
        <v>974387</v>
      </c>
      <c r="M250" s="853">
        <v>1179696</v>
      </c>
      <c r="N250" s="854">
        <v>1179696</v>
      </c>
      <c r="O250" s="853">
        <v>1602981</v>
      </c>
      <c r="P250" s="854">
        <v>1702547</v>
      </c>
      <c r="Q250" s="853">
        <v>1220191</v>
      </c>
      <c r="R250" s="854">
        <v>973711</v>
      </c>
      <c r="S250" s="853">
        <v>914279</v>
      </c>
      <c r="T250" s="854">
        <v>914279</v>
      </c>
      <c r="U250" s="853">
        <v>914279</v>
      </c>
      <c r="V250" s="854">
        <v>635691</v>
      </c>
      <c r="W250" s="853">
        <v>18163</v>
      </c>
      <c r="X250" s="854">
        <v>18163</v>
      </c>
      <c r="Y250" s="853">
        <v>18163</v>
      </c>
      <c r="Z250" s="854">
        <v>18163</v>
      </c>
      <c r="AA250" s="853">
        <v>0</v>
      </c>
      <c r="AB250" s="854">
        <v>0</v>
      </c>
      <c r="AC250" s="853">
        <v>0</v>
      </c>
      <c r="AD250" s="854">
        <v>0</v>
      </c>
      <c r="AE250" s="853">
        <v>0</v>
      </c>
      <c r="AF250" s="854">
        <v>0</v>
      </c>
      <c r="AG250" s="853">
        <v>0</v>
      </c>
      <c r="AH250" s="854">
        <v>0</v>
      </c>
      <c r="AI250" s="853">
        <v>0</v>
      </c>
      <c r="AJ250" s="854">
        <v>0</v>
      </c>
      <c r="AK250" s="853">
        <v>0</v>
      </c>
      <c r="AL250" s="854">
        <v>0</v>
      </c>
      <c r="AM250" s="853">
        <v>0</v>
      </c>
      <c r="AN250" s="854">
        <v>0</v>
      </c>
      <c r="AO250" s="853">
        <v>0</v>
      </c>
      <c r="AP250" s="1025">
        <v>0</v>
      </c>
      <c r="AQ250" s="815"/>
      <c r="AR250" s="998"/>
      <c r="AS250" s="815"/>
      <c r="AT250" s="1024">
        <v>13</v>
      </c>
      <c r="AU250" s="854">
        <v>13</v>
      </c>
      <c r="AV250" s="853">
        <v>15</v>
      </c>
      <c r="AW250" s="854">
        <v>15</v>
      </c>
      <c r="AX250" s="853">
        <v>15</v>
      </c>
      <c r="AY250" s="854">
        <v>15</v>
      </c>
      <c r="AZ250" s="853">
        <v>51</v>
      </c>
      <c r="BA250" s="854">
        <v>51</v>
      </c>
      <c r="BB250" s="853">
        <v>68</v>
      </c>
      <c r="BC250" s="854">
        <v>58</v>
      </c>
      <c r="BD250" s="853">
        <v>22</v>
      </c>
      <c r="BE250" s="854">
        <v>15</v>
      </c>
      <c r="BF250" s="853">
        <v>2</v>
      </c>
      <c r="BG250" s="854">
        <v>2</v>
      </c>
      <c r="BH250" s="853">
        <v>2</v>
      </c>
      <c r="BI250" s="854">
        <v>2</v>
      </c>
      <c r="BJ250" s="853">
        <v>6</v>
      </c>
      <c r="BK250" s="854">
        <v>6</v>
      </c>
      <c r="BL250" s="853">
        <v>6</v>
      </c>
      <c r="BM250" s="854">
        <v>6</v>
      </c>
      <c r="BN250" s="853">
        <v>0</v>
      </c>
      <c r="BO250" s="854">
        <v>0</v>
      </c>
      <c r="BP250" s="853">
        <v>0</v>
      </c>
      <c r="BQ250" s="854">
        <v>0</v>
      </c>
      <c r="BR250" s="853">
        <v>0</v>
      </c>
      <c r="BS250" s="854">
        <v>0</v>
      </c>
      <c r="BT250" s="853">
        <v>0</v>
      </c>
      <c r="BU250" s="854">
        <v>0</v>
      </c>
      <c r="BV250" s="853">
        <v>0</v>
      </c>
      <c r="BW250" s="854">
        <v>0</v>
      </c>
      <c r="BX250" s="853">
        <v>0</v>
      </c>
      <c r="BY250" s="854">
        <v>0</v>
      </c>
      <c r="BZ250" s="853">
        <v>0</v>
      </c>
      <c r="CA250" s="854">
        <v>0</v>
      </c>
      <c r="CB250" s="853">
        <v>0</v>
      </c>
      <c r="CC250" s="1025">
        <v>0</v>
      </c>
      <c r="CD250" s="815"/>
      <c r="CE250" s="1009"/>
      <c r="CF250" s="815"/>
      <c r="CG250" s="1010"/>
      <c r="CH250" s="815"/>
      <c r="CI250" s="1024"/>
      <c r="CJ250" s="854"/>
      <c r="CK250" s="853">
        <v>704430</v>
      </c>
      <c r="CL250" s="854">
        <v>705702</v>
      </c>
      <c r="CM250" s="853">
        <v>705702</v>
      </c>
      <c r="CN250" s="854">
        <v>705702</v>
      </c>
      <c r="CO250" s="853">
        <v>859190</v>
      </c>
      <c r="CP250" s="854">
        <v>859190</v>
      </c>
      <c r="CQ250" s="853">
        <v>1160347</v>
      </c>
      <c r="CR250" s="854">
        <v>1227568</v>
      </c>
      <c r="CS250" s="853">
        <v>877682</v>
      </c>
      <c r="CT250" s="854">
        <v>702317</v>
      </c>
      <c r="CU250" s="853">
        <v>651283</v>
      </c>
      <c r="CV250" s="854">
        <v>651283</v>
      </c>
      <c r="CW250" s="853">
        <v>651283</v>
      </c>
      <c r="CX250" s="854">
        <v>453224</v>
      </c>
      <c r="CY250" s="853">
        <v>14415</v>
      </c>
      <c r="CZ250" s="854">
        <v>14415</v>
      </c>
      <c r="DA250" s="853">
        <v>14415</v>
      </c>
      <c r="DB250" s="854">
        <v>14415</v>
      </c>
      <c r="DC250" s="853">
        <v>0</v>
      </c>
      <c r="DD250" s="854">
        <v>0</v>
      </c>
      <c r="DE250" s="853">
        <v>0</v>
      </c>
      <c r="DF250" s="854">
        <v>0</v>
      </c>
      <c r="DG250" s="853">
        <v>0</v>
      </c>
      <c r="DH250" s="854">
        <v>0</v>
      </c>
      <c r="DI250" s="853">
        <v>0</v>
      </c>
      <c r="DJ250" s="854">
        <v>0</v>
      </c>
      <c r="DK250" s="853">
        <v>0</v>
      </c>
      <c r="DL250" s="854">
        <v>0</v>
      </c>
      <c r="DM250" s="853">
        <v>0</v>
      </c>
      <c r="DN250" s="854">
        <v>0</v>
      </c>
      <c r="DO250" s="853">
        <v>0</v>
      </c>
      <c r="DP250" s="854">
        <v>0</v>
      </c>
      <c r="DQ250" s="853">
        <v>0</v>
      </c>
      <c r="DR250" s="1025">
        <v>0</v>
      </c>
      <c r="DS250" s="815"/>
      <c r="DT250" s="1011"/>
      <c r="DU250" s="815"/>
      <c r="DV250" s="1024"/>
      <c r="DW250" s="854"/>
      <c r="DX250" s="853">
        <v>12</v>
      </c>
      <c r="DY250" s="854">
        <v>12</v>
      </c>
      <c r="DZ250" s="853">
        <v>12</v>
      </c>
      <c r="EA250" s="854">
        <v>12</v>
      </c>
      <c r="EB250" s="853">
        <v>39</v>
      </c>
      <c r="EC250" s="854">
        <v>39</v>
      </c>
      <c r="ED250" s="853">
        <v>51</v>
      </c>
      <c r="EE250" s="854">
        <v>43</v>
      </c>
      <c r="EF250" s="853">
        <v>17</v>
      </c>
      <c r="EG250" s="854">
        <v>12</v>
      </c>
      <c r="EH250" s="853">
        <v>1</v>
      </c>
      <c r="EI250" s="854">
        <v>1</v>
      </c>
      <c r="EJ250" s="853">
        <v>1</v>
      </c>
      <c r="EK250" s="854">
        <v>2</v>
      </c>
      <c r="EL250" s="853">
        <v>5</v>
      </c>
      <c r="EM250" s="854">
        <v>5</v>
      </c>
      <c r="EN250" s="853">
        <v>5</v>
      </c>
      <c r="EO250" s="854">
        <v>5</v>
      </c>
      <c r="EP250" s="853">
        <v>0</v>
      </c>
      <c r="EQ250" s="854">
        <v>0</v>
      </c>
      <c r="ER250" s="853">
        <v>0</v>
      </c>
      <c r="ES250" s="854">
        <v>0</v>
      </c>
      <c r="ET250" s="853">
        <v>0</v>
      </c>
      <c r="EU250" s="854">
        <v>0</v>
      </c>
      <c r="EV250" s="853">
        <v>0</v>
      </c>
      <c r="EW250" s="854">
        <v>0</v>
      </c>
      <c r="EX250" s="853">
        <v>0</v>
      </c>
      <c r="EY250" s="854">
        <v>0</v>
      </c>
      <c r="EZ250" s="853">
        <v>0</v>
      </c>
      <c r="FA250" s="854">
        <v>0</v>
      </c>
      <c r="FB250" s="853">
        <v>0</v>
      </c>
      <c r="FC250" s="854">
        <v>0</v>
      </c>
      <c r="FD250" s="853">
        <v>0</v>
      </c>
      <c r="FE250" s="1025">
        <v>0</v>
      </c>
      <c r="FF250" s="815"/>
      <c r="FG250" s="1012"/>
      <c r="FH250" s="815"/>
      <c r="FI250" s="1013"/>
      <c r="FK250" s="1026" t="b">
        <v>0</v>
      </c>
    </row>
    <row r="251" spans="1:167" outlineLevel="1">
      <c r="A251" s="813" t="str">
        <f t="shared" si="3"/>
        <v>238Direct Install Lighting and Water Heating Initiative</v>
      </c>
      <c r="C251" s="842">
        <v>238</v>
      </c>
      <c r="D251" s="1036" t="s">
        <v>101</v>
      </c>
      <c r="E251" s="1036">
        <v>2015</v>
      </c>
      <c r="G251" s="1020">
        <v>-141054</v>
      </c>
      <c r="H251" s="865">
        <v>-85511</v>
      </c>
      <c r="I251" s="864">
        <v>-11691</v>
      </c>
      <c r="J251" s="865">
        <v>4457</v>
      </c>
      <c r="K251" s="864">
        <v>4457</v>
      </c>
      <c r="L251" s="865">
        <v>4457</v>
      </c>
      <c r="M251" s="864">
        <v>4457</v>
      </c>
      <c r="N251" s="865">
        <v>4457</v>
      </c>
      <c r="O251" s="864">
        <v>4457</v>
      </c>
      <c r="P251" s="865">
        <v>4457</v>
      </c>
      <c r="Q251" s="864">
        <v>4457</v>
      </c>
      <c r="R251" s="865">
        <v>12539</v>
      </c>
      <c r="S251" s="864">
        <v>0</v>
      </c>
      <c r="T251" s="865">
        <v>0</v>
      </c>
      <c r="U251" s="864">
        <v>0</v>
      </c>
      <c r="V251" s="865">
        <v>0</v>
      </c>
      <c r="W251" s="864">
        <v>0</v>
      </c>
      <c r="X251" s="865">
        <v>0</v>
      </c>
      <c r="Y251" s="864">
        <v>0</v>
      </c>
      <c r="Z251" s="865">
        <v>0</v>
      </c>
      <c r="AA251" s="864">
        <v>0</v>
      </c>
      <c r="AB251" s="865">
        <v>0</v>
      </c>
      <c r="AC251" s="864">
        <v>0</v>
      </c>
      <c r="AD251" s="865">
        <v>0</v>
      </c>
      <c r="AE251" s="864">
        <v>0</v>
      </c>
      <c r="AF251" s="865">
        <v>0</v>
      </c>
      <c r="AG251" s="864">
        <v>0</v>
      </c>
      <c r="AH251" s="865">
        <v>0</v>
      </c>
      <c r="AI251" s="864">
        <v>0</v>
      </c>
      <c r="AJ251" s="865">
        <v>0</v>
      </c>
      <c r="AK251" s="864">
        <v>0</v>
      </c>
      <c r="AL251" s="865">
        <v>0</v>
      </c>
      <c r="AM251" s="864">
        <v>0</v>
      </c>
      <c r="AN251" s="865">
        <v>0</v>
      </c>
      <c r="AO251" s="864">
        <v>0</v>
      </c>
      <c r="AP251" s="1021">
        <v>0</v>
      </c>
      <c r="AQ251" s="815"/>
      <c r="AR251" s="998"/>
      <c r="AS251" s="815"/>
      <c r="AT251" s="1020">
        <v>-33</v>
      </c>
      <c r="AU251" s="865">
        <v>-21</v>
      </c>
      <c r="AV251" s="864">
        <v>-2</v>
      </c>
      <c r="AW251" s="865">
        <v>2</v>
      </c>
      <c r="AX251" s="864">
        <v>2</v>
      </c>
      <c r="AY251" s="865">
        <v>2</v>
      </c>
      <c r="AZ251" s="864">
        <v>2</v>
      </c>
      <c r="BA251" s="865">
        <v>2</v>
      </c>
      <c r="BB251" s="864">
        <v>2</v>
      </c>
      <c r="BC251" s="865">
        <v>2</v>
      </c>
      <c r="BD251" s="864">
        <v>2</v>
      </c>
      <c r="BE251" s="865">
        <v>3</v>
      </c>
      <c r="BF251" s="864">
        <v>0</v>
      </c>
      <c r="BG251" s="865">
        <v>0</v>
      </c>
      <c r="BH251" s="864">
        <v>0</v>
      </c>
      <c r="BI251" s="865">
        <v>0</v>
      </c>
      <c r="BJ251" s="864">
        <v>0</v>
      </c>
      <c r="BK251" s="865">
        <v>0</v>
      </c>
      <c r="BL251" s="864">
        <v>0</v>
      </c>
      <c r="BM251" s="865">
        <v>0</v>
      </c>
      <c r="BN251" s="864">
        <v>0</v>
      </c>
      <c r="BO251" s="865">
        <v>0</v>
      </c>
      <c r="BP251" s="864">
        <v>0</v>
      </c>
      <c r="BQ251" s="865">
        <v>0</v>
      </c>
      <c r="BR251" s="864">
        <v>0</v>
      </c>
      <c r="BS251" s="865">
        <v>0</v>
      </c>
      <c r="BT251" s="864">
        <v>0</v>
      </c>
      <c r="BU251" s="865">
        <v>0</v>
      </c>
      <c r="BV251" s="864">
        <v>0</v>
      </c>
      <c r="BW251" s="865">
        <v>0</v>
      </c>
      <c r="BX251" s="864">
        <v>0</v>
      </c>
      <c r="BY251" s="865">
        <v>0</v>
      </c>
      <c r="BZ251" s="864">
        <v>0</v>
      </c>
      <c r="CA251" s="865">
        <v>0</v>
      </c>
      <c r="CB251" s="864">
        <v>0</v>
      </c>
      <c r="CC251" s="1021">
        <v>0</v>
      </c>
      <c r="CD251" s="815"/>
      <c r="CE251" s="1009"/>
      <c r="CF251" s="815"/>
      <c r="CG251" s="1010"/>
      <c r="CH251" s="815"/>
      <c r="CI251" s="1020"/>
      <c r="CJ251" s="865"/>
      <c r="CK251" s="864">
        <v>-10041</v>
      </c>
      <c r="CL251" s="865">
        <v>3828</v>
      </c>
      <c r="CM251" s="864">
        <v>3828</v>
      </c>
      <c r="CN251" s="865">
        <v>3828</v>
      </c>
      <c r="CO251" s="864">
        <v>3828</v>
      </c>
      <c r="CP251" s="865">
        <v>3828</v>
      </c>
      <c r="CQ251" s="864">
        <v>3828</v>
      </c>
      <c r="CR251" s="865">
        <v>3828</v>
      </c>
      <c r="CS251" s="864">
        <v>3828</v>
      </c>
      <c r="CT251" s="865">
        <v>10769</v>
      </c>
      <c r="CU251" s="864">
        <v>0</v>
      </c>
      <c r="CV251" s="865">
        <v>0</v>
      </c>
      <c r="CW251" s="864">
        <v>0</v>
      </c>
      <c r="CX251" s="865">
        <v>0</v>
      </c>
      <c r="CY251" s="864">
        <v>0</v>
      </c>
      <c r="CZ251" s="865">
        <v>0</v>
      </c>
      <c r="DA251" s="864">
        <v>0</v>
      </c>
      <c r="DB251" s="865">
        <v>0</v>
      </c>
      <c r="DC251" s="864">
        <v>0</v>
      </c>
      <c r="DD251" s="865">
        <v>0</v>
      </c>
      <c r="DE251" s="864">
        <v>0</v>
      </c>
      <c r="DF251" s="865">
        <v>0</v>
      </c>
      <c r="DG251" s="864">
        <v>0</v>
      </c>
      <c r="DH251" s="865">
        <v>0</v>
      </c>
      <c r="DI251" s="864">
        <v>0</v>
      </c>
      <c r="DJ251" s="865">
        <v>0</v>
      </c>
      <c r="DK251" s="864">
        <v>0</v>
      </c>
      <c r="DL251" s="865">
        <v>0</v>
      </c>
      <c r="DM251" s="864">
        <v>0</v>
      </c>
      <c r="DN251" s="865">
        <v>0</v>
      </c>
      <c r="DO251" s="864">
        <v>0</v>
      </c>
      <c r="DP251" s="865">
        <v>0</v>
      </c>
      <c r="DQ251" s="864">
        <v>0</v>
      </c>
      <c r="DR251" s="1021">
        <v>0</v>
      </c>
      <c r="DS251" s="815"/>
      <c r="DT251" s="1011"/>
      <c r="DU251" s="815"/>
      <c r="DV251" s="1020"/>
      <c r="DW251" s="865"/>
      <c r="DX251" s="864">
        <v>-2</v>
      </c>
      <c r="DY251" s="865">
        <v>1</v>
      </c>
      <c r="DZ251" s="864">
        <v>1</v>
      </c>
      <c r="EA251" s="865">
        <v>1</v>
      </c>
      <c r="EB251" s="864">
        <v>1</v>
      </c>
      <c r="EC251" s="865">
        <v>1</v>
      </c>
      <c r="ED251" s="864">
        <v>1</v>
      </c>
      <c r="EE251" s="865">
        <v>1</v>
      </c>
      <c r="EF251" s="864">
        <v>1</v>
      </c>
      <c r="EG251" s="865">
        <v>3</v>
      </c>
      <c r="EH251" s="864">
        <v>0</v>
      </c>
      <c r="EI251" s="865">
        <v>0</v>
      </c>
      <c r="EJ251" s="864">
        <v>0</v>
      </c>
      <c r="EK251" s="865">
        <v>0</v>
      </c>
      <c r="EL251" s="864">
        <v>0</v>
      </c>
      <c r="EM251" s="865">
        <v>0</v>
      </c>
      <c r="EN251" s="864">
        <v>0</v>
      </c>
      <c r="EO251" s="865">
        <v>0</v>
      </c>
      <c r="EP251" s="864">
        <v>0</v>
      </c>
      <c r="EQ251" s="865">
        <v>0</v>
      </c>
      <c r="ER251" s="864">
        <v>0</v>
      </c>
      <c r="ES251" s="865">
        <v>0</v>
      </c>
      <c r="ET251" s="864">
        <v>0</v>
      </c>
      <c r="EU251" s="865">
        <v>0</v>
      </c>
      <c r="EV251" s="864">
        <v>0</v>
      </c>
      <c r="EW251" s="865">
        <v>0</v>
      </c>
      <c r="EX251" s="864">
        <v>0</v>
      </c>
      <c r="EY251" s="865">
        <v>0</v>
      </c>
      <c r="EZ251" s="864">
        <v>0</v>
      </c>
      <c r="FA251" s="865">
        <v>0</v>
      </c>
      <c r="FB251" s="864">
        <v>0</v>
      </c>
      <c r="FC251" s="865">
        <v>0</v>
      </c>
      <c r="FD251" s="864">
        <v>0</v>
      </c>
      <c r="FE251" s="1021">
        <v>0</v>
      </c>
      <c r="FF251" s="815"/>
      <c r="FG251" s="1012"/>
      <c r="FH251" s="815"/>
      <c r="FI251" s="1013"/>
      <c r="FK251" s="1022" t="b">
        <v>0</v>
      </c>
    </row>
    <row r="252" spans="1:167" outlineLevel="1">
      <c r="A252" s="813" t="str">
        <f t="shared" si="3"/>
        <v>239New Construction and Major Renovation Initiative</v>
      </c>
      <c r="C252" s="849">
        <v>239</v>
      </c>
      <c r="D252" s="1035" t="s">
        <v>102</v>
      </c>
      <c r="E252" s="1035">
        <v>2015</v>
      </c>
      <c r="G252" s="1024">
        <v>0</v>
      </c>
      <c r="H252" s="854">
        <v>0</v>
      </c>
      <c r="I252" s="853">
        <v>0</v>
      </c>
      <c r="J252" s="854">
        <v>0</v>
      </c>
      <c r="K252" s="853">
        <v>0</v>
      </c>
      <c r="L252" s="854">
        <v>0</v>
      </c>
      <c r="M252" s="853">
        <v>0</v>
      </c>
      <c r="N252" s="854">
        <v>0</v>
      </c>
      <c r="O252" s="853">
        <v>0</v>
      </c>
      <c r="P252" s="854">
        <v>0</v>
      </c>
      <c r="Q252" s="853">
        <v>0</v>
      </c>
      <c r="R252" s="854">
        <v>0</v>
      </c>
      <c r="S252" s="853">
        <v>0</v>
      </c>
      <c r="T252" s="854">
        <v>0</v>
      </c>
      <c r="U252" s="853">
        <v>0</v>
      </c>
      <c r="V252" s="854">
        <v>0</v>
      </c>
      <c r="W252" s="853">
        <v>0</v>
      </c>
      <c r="X252" s="854">
        <v>0</v>
      </c>
      <c r="Y252" s="853">
        <v>0</v>
      </c>
      <c r="Z252" s="854">
        <v>0</v>
      </c>
      <c r="AA252" s="853">
        <v>0</v>
      </c>
      <c r="AB252" s="854">
        <v>0</v>
      </c>
      <c r="AC252" s="853">
        <v>0</v>
      </c>
      <c r="AD252" s="854">
        <v>0</v>
      </c>
      <c r="AE252" s="853">
        <v>0</v>
      </c>
      <c r="AF252" s="854">
        <v>0</v>
      </c>
      <c r="AG252" s="853">
        <v>0</v>
      </c>
      <c r="AH252" s="854">
        <v>0</v>
      </c>
      <c r="AI252" s="853">
        <v>0</v>
      </c>
      <c r="AJ252" s="854">
        <v>0</v>
      </c>
      <c r="AK252" s="853">
        <v>0</v>
      </c>
      <c r="AL252" s="854">
        <v>0</v>
      </c>
      <c r="AM252" s="853">
        <v>0</v>
      </c>
      <c r="AN252" s="854">
        <v>0</v>
      </c>
      <c r="AO252" s="853">
        <v>0</v>
      </c>
      <c r="AP252" s="1025">
        <v>0</v>
      </c>
      <c r="AQ252" s="815"/>
      <c r="AR252" s="998"/>
      <c r="AS252" s="815"/>
      <c r="AT252" s="1024">
        <v>0</v>
      </c>
      <c r="AU252" s="854">
        <v>0</v>
      </c>
      <c r="AV252" s="853">
        <v>0</v>
      </c>
      <c r="AW252" s="854">
        <v>0</v>
      </c>
      <c r="AX252" s="853">
        <v>0</v>
      </c>
      <c r="AY252" s="854">
        <v>0</v>
      </c>
      <c r="AZ252" s="853">
        <v>0</v>
      </c>
      <c r="BA252" s="854">
        <v>0</v>
      </c>
      <c r="BB252" s="853">
        <v>0</v>
      </c>
      <c r="BC252" s="854">
        <v>0</v>
      </c>
      <c r="BD252" s="853">
        <v>0</v>
      </c>
      <c r="BE252" s="854">
        <v>0</v>
      </c>
      <c r="BF252" s="853">
        <v>0</v>
      </c>
      <c r="BG252" s="854">
        <v>0</v>
      </c>
      <c r="BH252" s="853">
        <v>0</v>
      </c>
      <c r="BI252" s="854">
        <v>0</v>
      </c>
      <c r="BJ252" s="853">
        <v>0</v>
      </c>
      <c r="BK252" s="854">
        <v>0</v>
      </c>
      <c r="BL252" s="853">
        <v>0</v>
      </c>
      <c r="BM252" s="854">
        <v>0</v>
      </c>
      <c r="BN252" s="853">
        <v>0</v>
      </c>
      <c r="BO252" s="854">
        <v>0</v>
      </c>
      <c r="BP252" s="853">
        <v>0</v>
      </c>
      <c r="BQ252" s="854">
        <v>0</v>
      </c>
      <c r="BR252" s="853">
        <v>0</v>
      </c>
      <c r="BS252" s="854">
        <v>0</v>
      </c>
      <c r="BT252" s="853">
        <v>0</v>
      </c>
      <c r="BU252" s="854">
        <v>0</v>
      </c>
      <c r="BV252" s="853">
        <v>0</v>
      </c>
      <c r="BW252" s="854">
        <v>0</v>
      </c>
      <c r="BX252" s="853">
        <v>0</v>
      </c>
      <c r="BY252" s="854">
        <v>0</v>
      </c>
      <c r="BZ252" s="853">
        <v>0</v>
      </c>
      <c r="CA252" s="854">
        <v>0</v>
      </c>
      <c r="CB252" s="853">
        <v>0</v>
      </c>
      <c r="CC252" s="1025">
        <v>0</v>
      </c>
      <c r="CD252" s="815"/>
      <c r="CE252" s="1009"/>
      <c r="CF252" s="815"/>
      <c r="CG252" s="1010"/>
      <c r="CH252" s="815"/>
      <c r="CI252" s="1024"/>
      <c r="CJ252" s="854"/>
      <c r="CK252" s="853">
        <v>0</v>
      </c>
      <c r="CL252" s="854">
        <v>0</v>
      </c>
      <c r="CM252" s="853">
        <v>0</v>
      </c>
      <c r="CN252" s="854">
        <v>0</v>
      </c>
      <c r="CO252" s="853">
        <v>0</v>
      </c>
      <c r="CP252" s="854">
        <v>0</v>
      </c>
      <c r="CQ252" s="853">
        <v>0</v>
      </c>
      <c r="CR252" s="854">
        <v>0</v>
      </c>
      <c r="CS252" s="853">
        <v>0</v>
      </c>
      <c r="CT252" s="854">
        <v>0</v>
      </c>
      <c r="CU252" s="853">
        <v>0</v>
      </c>
      <c r="CV252" s="854">
        <v>0</v>
      </c>
      <c r="CW252" s="853">
        <v>0</v>
      </c>
      <c r="CX252" s="854">
        <v>0</v>
      </c>
      <c r="CY252" s="853">
        <v>0</v>
      </c>
      <c r="CZ252" s="854">
        <v>0</v>
      </c>
      <c r="DA252" s="853">
        <v>0</v>
      </c>
      <c r="DB252" s="854">
        <v>0</v>
      </c>
      <c r="DC252" s="853">
        <v>0</v>
      </c>
      <c r="DD252" s="854">
        <v>0</v>
      </c>
      <c r="DE252" s="853">
        <v>0</v>
      </c>
      <c r="DF252" s="854">
        <v>0</v>
      </c>
      <c r="DG252" s="853">
        <v>0</v>
      </c>
      <c r="DH252" s="854">
        <v>0</v>
      </c>
      <c r="DI252" s="853">
        <v>0</v>
      </c>
      <c r="DJ252" s="854">
        <v>0</v>
      </c>
      <c r="DK252" s="853">
        <v>0</v>
      </c>
      <c r="DL252" s="854">
        <v>0</v>
      </c>
      <c r="DM252" s="853">
        <v>0</v>
      </c>
      <c r="DN252" s="854">
        <v>0</v>
      </c>
      <c r="DO252" s="853">
        <v>0</v>
      </c>
      <c r="DP252" s="854">
        <v>0</v>
      </c>
      <c r="DQ252" s="853">
        <v>0</v>
      </c>
      <c r="DR252" s="1025">
        <v>0</v>
      </c>
      <c r="DS252" s="815"/>
      <c r="DT252" s="1011"/>
      <c r="DU252" s="815"/>
      <c r="DV252" s="1024"/>
      <c r="DW252" s="854"/>
      <c r="DX252" s="853">
        <v>0</v>
      </c>
      <c r="DY252" s="854">
        <v>0</v>
      </c>
      <c r="DZ252" s="853">
        <v>0</v>
      </c>
      <c r="EA252" s="854">
        <v>0</v>
      </c>
      <c r="EB252" s="853">
        <v>0</v>
      </c>
      <c r="EC252" s="854">
        <v>0</v>
      </c>
      <c r="ED252" s="853">
        <v>0</v>
      </c>
      <c r="EE252" s="854">
        <v>0</v>
      </c>
      <c r="EF252" s="853">
        <v>0</v>
      </c>
      <c r="EG252" s="854">
        <v>0</v>
      </c>
      <c r="EH252" s="853">
        <v>0</v>
      </c>
      <c r="EI252" s="854">
        <v>0</v>
      </c>
      <c r="EJ252" s="853">
        <v>0</v>
      </c>
      <c r="EK252" s="854">
        <v>0</v>
      </c>
      <c r="EL252" s="853">
        <v>0</v>
      </c>
      <c r="EM252" s="854">
        <v>0</v>
      </c>
      <c r="EN252" s="853">
        <v>0</v>
      </c>
      <c r="EO252" s="854">
        <v>0</v>
      </c>
      <c r="EP252" s="853">
        <v>0</v>
      </c>
      <c r="EQ252" s="854">
        <v>0</v>
      </c>
      <c r="ER252" s="853">
        <v>0</v>
      </c>
      <c r="ES252" s="854">
        <v>0</v>
      </c>
      <c r="ET252" s="853">
        <v>0</v>
      </c>
      <c r="EU252" s="854">
        <v>0</v>
      </c>
      <c r="EV252" s="853">
        <v>0</v>
      </c>
      <c r="EW252" s="854">
        <v>0</v>
      </c>
      <c r="EX252" s="853">
        <v>0</v>
      </c>
      <c r="EY252" s="854">
        <v>0</v>
      </c>
      <c r="EZ252" s="853">
        <v>0</v>
      </c>
      <c r="FA252" s="854">
        <v>0</v>
      </c>
      <c r="FB252" s="853">
        <v>0</v>
      </c>
      <c r="FC252" s="854">
        <v>0</v>
      </c>
      <c r="FD252" s="853">
        <v>0</v>
      </c>
      <c r="FE252" s="1025">
        <v>0</v>
      </c>
      <c r="FF252" s="815"/>
      <c r="FG252" s="1012"/>
      <c r="FH252" s="815"/>
      <c r="FI252" s="1013"/>
      <c r="FK252" s="1026" t="b">
        <v>1</v>
      </c>
    </row>
    <row r="253" spans="1:167" outlineLevel="1">
      <c r="A253" s="813" t="str">
        <f t="shared" si="3"/>
        <v>240Existing Building Commissioning Incentive Initiative</v>
      </c>
      <c r="C253" s="879">
        <v>240</v>
      </c>
      <c r="D253" s="1037" t="s">
        <v>103</v>
      </c>
      <c r="E253" s="1037">
        <v>2015</v>
      </c>
      <c r="G253" s="1038">
        <v>0</v>
      </c>
      <c r="H253" s="884">
        <v>0</v>
      </c>
      <c r="I253" s="883">
        <v>0</v>
      </c>
      <c r="J253" s="884">
        <v>0</v>
      </c>
      <c r="K253" s="883">
        <v>0</v>
      </c>
      <c r="L253" s="884">
        <v>0</v>
      </c>
      <c r="M253" s="883">
        <v>0</v>
      </c>
      <c r="N253" s="884">
        <v>0</v>
      </c>
      <c r="O253" s="883">
        <v>0</v>
      </c>
      <c r="P253" s="884">
        <v>0</v>
      </c>
      <c r="Q253" s="883">
        <v>0</v>
      </c>
      <c r="R253" s="884">
        <v>0</v>
      </c>
      <c r="S253" s="883">
        <v>0</v>
      </c>
      <c r="T253" s="884">
        <v>0</v>
      </c>
      <c r="U253" s="883">
        <v>0</v>
      </c>
      <c r="V253" s="884">
        <v>0</v>
      </c>
      <c r="W253" s="883">
        <v>0</v>
      </c>
      <c r="X253" s="884">
        <v>0</v>
      </c>
      <c r="Y253" s="883">
        <v>0</v>
      </c>
      <c r="Z253" s="884">
        <v>0</v>
      </c>
      <c r="AA253" s="883">
        <v>0</v>
      </c>
      <c r="AB253" s="884">
        <v>0</v>
      </c>
      <c r="AC253" s="883">
        <v>0</v>
      </c>
      <c r="AD253" s="884">
        <v>0</v>
      </c>
      <c r="AE253" s="883">
        <v>0</v>
      </c>
      <c r="AF253" s="884">
        <v>0</v>
      </c>
      <c r="AG253" s="883">
        <v>0</v>
      </c>
      <c r="AH253" s="884">
        <v>0</v>
      </c>
      <c r="AI253" s="883">
        <v>0</v>
      </c>
      <c r="AJ253" s="884">
        <v>0</v>
      </c>
      <c r="AK253" s="883">
        <v>0</v>
      </c>
      <c r="AL253" s="884">
        <v>0</v>
      </c>
      <c r="AM253" s="883">
        <v>0</v>
      </c>
      <c r="AN253" s="884">
        <v>0</v>
      </c>
      <c r="AO253" s="883">
        <v>0</v>
      </c>
      <c r="AP253" s="1039">
        <v>0</v>
      </c>
      <c r="AQ253" s="815"/>
      <c r="AR253" s="998"/>
      <c r="AS253" s="815"/>
      <c r="AT253" s="1038">
        <v>0</v>
      </c>
      <c r="AU253" s="884">
        <v>0</v>
      </c>
      <c r="AV253" s="883">
        <v>0</v>
      </c>
      <c r="AW253" s="884">
        <v>0</v>
      </c>
      <c r="AX253" s="883">
        <v>0</v>
      </c>
      <c r="AY253" s="884">
        <v>0</v>
      </c>
      <c r="AZ253" s="883">
        <v>0</v>
      </c>
      <c r="BA253" s="884">
        <v>0</v>
      </c>
      <c r="BB253" s="883">
        <v>0</v>
      </c>
      <c r="BC253" s="884">
        <v>0</v>
      </c>
      <c r="BD253" s="883">
        <v>0</v>
      </c>
      <c r="BE253" s="884">
        <v>0</v>
      </c>
      <c r="BF253" s="883">
        <v>0</v>
      </c>
      <c r="BG253" s="884">
        <v>0</v>
      </c>
      <c r="BH253" s="883">
        <v>0</v>
      </c>
      <c r="BI253" s="884">
        <v>0</v>
      </c>
      <c r="BJ253" s="883">
        <v>0</v>
      </c>
      <c r="BK253" s="884">
        <v>0</v>
      </c>
      <c r="BL253" s="883">
        <v>0</v>
      </c>
      <c r="BM253" s="884">
        <v>0</v>
      </c>
      <c r="BN253" s="883">
        <v>0</v>
      </c>
      <c r="BO253" s="884">
        <v>0</v>
      </c>
      <c r="BP253" s="883">
        <v>0</v>
      </c>
      <c r="BQ253" s="884">
        <v>0</v>
      </c>
      <c r="BR253" s="883">
        <v>0</v>
      </c>
      <c r="BS253" s="884">
        <v>0</v>
      </c>
      <c r="BT253" s="883">
        <v>0</v>
      </c>
      <c r="BU253" s="884">
        <v>0</v>
      </c>
      <c r="BV253" s="883">
        <v>0</v>
      </c>
      <c r="BW253" s="884">
        <v>0</v>
      </c>
      <c r="BX253" s="883">
        <v>0</v>
      </c>
      <c r="BY253" s="884">
        <v>0</v>
      </c>
      <c r="BZ253" s="883">
        <v>0</v>
      </c>
      <c r="CA253" s="884">
        <v>0</v>
      </c>
      <c r="CB253" s="883">
        <v>0</v>
      </c>
      <c r="CC253" s="1039">
        <v>0</v>
      </c>
      <c r="CD253" s="815"/>
      <c r="CE253" s="1009"/>
      <c r="CF253" s="815"/>
      <c r="CG253" s="1010"/>
      <c r="CH253" s="815"/>
      <c r="CI253" s="1038"/>
      <c r="CJ253" s="884"/>
      <c r="CK253" s="883">
        <v>0</v>
      </c>
      <c r="CL253" s="884">
        <v>0</v>
      </c>
      <c r="CM253" s="883">
        <v>0</v>
      </c>
      <c r="CN253" s="884">
        <v>0</v>
      </c>
      <c r="CO253" s="883">
        <v>0</v>
      </c>
      <c r="CP253" s="884">
        <v>0</v>
      </c>
      <c r="CQ253" s="883">
        <v>0</v>
      </c>
      <c r="CR253" s="884">
        <v>0</v>
      </c>
      <c r="CS253" s="883">
        <v>0</v>
      </c>
      <c r="CT253" s="884">
        <v>0</v>
      </c>
      <c r="CU253" s="883">
        <v>0</v>
      </c>
      <c r="CV253" s="884">
        <v>0</v>
      </c>
      <c r="CW253" s="883">
        <v>0</v>
      </c>
      <c r="CX253" s="884">
        <v>0</v>
      </c>
      <c r="CY253" s="883">
        <v>0</v>
      </c>
      <c r="CZ253" s="884">
        <v>0</v>
      </c>
      <c r="DA253" s="883">
        <v>0</v>
      </c>
      <c r="DB253" s="884">
        <v>0</v>
      </c>
      <c r="DC253" s="883">
        <v>0</v>
      </c>
      <c r="DD253" s="884">
        <v>0</v>
      </c>
      <c r="DE253" s="883">
        <v>0</v>
      </c>
      <c r="DF253" s="884">
        <v>0</v>
      </c>
      <c r="DG253" s="883">
        <v>0</v>
      </c>
      <c r="DH253" s="884">
        <v>0</v>
      </c>
      <c r="DI253" s="883">
        <v>0</v>
      </c>
      <c r="DJ253" s="884">
        <v>0</v>
      </c>
      <c r="DK253" s="883">
        <v>0</v>
      </c>
      <c r="DL253" s="884">
        <v>0</v>
      </c>
      <c r="DM253" s="883">
        <v>0</v>
      </c>
      <c r="DN253" s="884">
        <v>0</v>
      </c>
      <c r="DO253" s="883">
        <v>0</v>
      </c>
      <c r="DP253" s="884">
        <v>0</v>
      </c>
      <c r="DQ253" s="883">
        <v>0</v>
      </c>
      <c r="DR253" s="1039">
        <v>0</v>
      </c>
      <c r="DS253" s="815"/>
      <c r="DT253" s="1011"/>
      <c r="DU253" s="815"/>
      <c r="DV253" s="1038"/>
      <c r="DW253" s="884"/>
      <c r="DX253" s="883">
        <v>0</v>
      </c>
      <c r="DY253" s="884">
        <v>0</v>
      </c>
      <c r="DZ253" s="883">
        <v>0</v>
      </c>
      <c r="EA253" s="884">
        <v>0</v>
      </c>
      <c r="EB253" s="883">
        <v>0</v>
      </c>
      <c r="EC253" s="884">
        <v>0</v>
      </c>
      <c r="ED253" s="883">
        <v>0</v>
      </c>
      <c r="EE253" s="884">
        <v>0</v>
      </c>
      <c r="EF253" s="883">
        <v>0</v>
      </c>
      <c r="EG253" s="884">
        <v>0</v>
      </c>
      <c r="EH253" s="883">
        <v>0</v>
      </c>
      <c r="EI253" s="884">
        <v>0</v>
      </c>
      <c r="EJ253" s="883">
        <v>0</v>
      </c>
      <c r="EK253" s="884">
        <v>0</v>
      </c>
      <c r="EL253" s="883">
        <v>0</v>
      </c>
      <c r="EM253" s="884">
        <v>0</v>
      </c>
      <c r="EN253" s="883">
        <v>0</v>
      </c>
      <c r="EO253" s="884">
        <v>0</v>
      </c>
      <c r="EP253" s="883">
        <v>0</v>
      </c>
      <c r="EQ253" s="884">
        <v>0</v>
      </c>
      <c r="ER253" s="883">
        <v>0</v>
      </c>
      <c r="ES253" s="884">
        <v>0</v>
      </c>
      <c r="ET253" s="883">
        <v>0</v>
      </c>
      <c r="EU253" s="884">
        <v>0</v>
      </c>
      <c r="EV253" s="883">
        <v>0</v>
      </c>
      <c r="EW253" s="884">
        <v>0</v>
      </c>
      <c r="EX253" s="883">
        <v>0</v>
      </c>
      <c r="EY253" s="884">
        <v>0</v>
      </c>
      <c r="EZ253" s="883">
        <v>0</v>
      </c>
      <c r="FA253" s="884">
        <v>0</v>
      </c>
      <c r="FB253" s="883">
        <v>0</v>
      </c>
      <c r="FC253" s="884">
        <v>0</v>
      </c>
      <c r="FD253" s="883">
        <v>0</v>
      </c>
      <c r="FE253" s="1039">
        <v>0</v>
      </c>
      <c r="FF253" s="815"/>
      <c r="FG253" s="1012"/>
      <c r="FH253" s="815"/>
      <c r="FI253" s="1013"/>
      <c r="FK253" s="1040" t="b">
        <v>1</v>
      </c>
    </row>
    <row r="254" spans="1:167" outlineLevel="1">
      <c r="A254" s="813" t="str">
        <f t="shared" si="3"/>
        <v>241Process and Systems Upgrades Initiatives - Project Incentive Initiative</v>
      </c>
      <c r="C254" s="835">
        <v>241</v>
      </c>
      <c r="D254" s="1041" t="s">
        <v>104</v>
      </c>
      <c r="E254" s="1041">
        <v>2015</v>
      </c>
      <c r="G254" s="1016">
        <v>0</v>
      </c>
      <c r="H254" s="877">
        <v>0</v>
      </c>
      <c r="I254" s="876">
        <v>0</v>
      </c>
      <c r="J254" s="877">
        <v>0</v>
      </c>
      <c r="K254" s="876">
        <v>0</v>
      </c>
      <c r="L254" s="877">
        <v>0</v>
      </c>
      <c r="M254" s="876">
        <v>0</v>
      </c>
      <c r="N254" s="877">
        <v>0</v>
      </c>
      <c r="O254" s="876">
        <v>0</v>
      </c>
      <c r="P254" s="877">
        <v>0</v>
      </c>
      <c r="Q254" s="876">
        <v>0</v>
      </c>
      <c r="R254" s="877">
        <v>0</v>
      </c>
      <c r="S254" s="876">
        <v>0</v>
      </c>
      <c r="T254" s="877">
        <v>0</v>
      </c>
      <c r="U254" s="876">
        <v>0</v>
      </c>
      <c r="V254" s="877">
        <v>0</v>
      </c>
      <c r="W254" s="876">
        <v>0</v>
      </c>
      <c r="X254" s="877">
        <v>0</v>
      </c>
      <c r="Y254" s="876">
        <v>0</v>
      </c>
      <c r="Z254" s="877">
        <v>0</v>
      </c>
      <c r="AA254" s="876">
        <v>0</v>
      </c>
      <c r="AB254" s="877">
        <v>0</v>
      </c>
      <c r="AC254" s="876">
        <v>0</v>
      </c>
      <c r="AD254" s="877">
        <v>0</v>
      </c>
      <c r="AE254" s="876">
        <v>0</v>
      </c>
      <c r="AF254" s="877">
        <v>0</v>
      </c>
      <c r="AG254" s="876">
        <v>0</v>
      </c>
      <c r="AH254" s="877">
        <v>0</v>
      </c>
      <c r="AI254" s="876">
        <v>0</v>
      </c>
      <c r="AJ254" s="877">
        <v>0</v>
      </c>
      <c r="AK254" s="876">
        <v>0</v>
      </c>
      <c r="AL254" s="877">
        <v>0</v>
      </c>
      <c r="AM254" s="876">
        <v>0</v>
      </c>
      <c r="AN254" s="877">
        <v>0</v>
      </c>
      <c r="AO254" s="876">
        <v>0</v>
      </c>
      <c r="AP254" s="1017">
        <v>0</v>
      </c>
      <c r="AQ254" s="815"/>
      <c r="AR254" s="998"/>
      <c r="AS254" s="815"/>
      <c r="AT254" s="1016">
        <v>0</v>
      </c>
      <c r="AU254" s="877">
        <v>0</v>
      </c>
      <c r="AV254" s="876">
        <v>0</v>
      </c>
      <c r="AW254" s="877">
        <v>0</v>
      </c>
      <c r="AX254" s="876">
        <v>0</v>
      </c>
      <c r="AY254" s="877">
        <v>0</v>
      </c>
      <c r="AZ254" s="876">
        <v>0</v>
      </c>
      <c r="BA254" s="877">
        <v>0</v>
      </c>
      <c r="BB254" s="876">
        <v>0</v>
      </c>
      <c r="BC254" s="877">
        <v>0</v>
      </c>
      <c r="BD254" s="876">
        <v>0</v>
      </c>
      <c r="BE254" s="877">
        <v>0</v>
      </c>
      <c r="BF254" s="876">
        <v>0</v>
      </c>
      <c r="BG254" s="877">
        <v>0</v>
      </c>
      <c r="BH254" s="876">
        <v>0</v>
      </c>
      <c r="BI254" s="877">
        <v>0</v>
      </c>
      <c r="BJ254" s="876">
        <v>0</v>
      </c>
      <c r="BK254" s="877">
        <v>0</v>
      </c>
      <c r="BL254" s="876">
        <v>0</v>
      </c>
      <c r="BM254" s="877">
        <v>0</v>
      </c>
      <c r="BN254" s="876">
        <v>0</v>
      </c>
      <c r="BO254" s="877">
        <v>0</v>
      </c>
      <c r="BP254" s="876">
        <v>0</v>
      </c>
      <c r="BQ254" s="877">
        <v>0</v>
      </c>
      <c r="BR254" s="876">
        <v>0</v>
      </c>
      <c r="BS254" s="877">
        <v>0</v>
      </c>
      <c r="BT254" s="876">
        <v>0</v>
      </c>
      <c r="BU254" s="877">
        <v>0</v>
      </c>
      <c r="BV254" s="876">
        <v>0</v>
      </c>
      <c r="BW254" s="877">
        <v>0</v>
      </c>
      <c r="BX254" s="876">
        <v>0</v>
      </c>
      <c r="BY254" s="877">
        <v>0</v>
      </c>
      <c r="BZ254" s="876">
        <v>0</v>
      </c>
      <c r="CA254" s="877">
        <v>0</v>
      </c>
      <c r="CB254" s="876">
        <v>0</v>
      </c>
      <c r="CC254" s="1017">
        <v>0</v>
      </c>
      <c r="CD254" s="815"/>
      <c r="CE254" s="1009"/>
      <c r="CF254" s="815"/>
      <c r="CG254" s="1010"/>
      <c r="CH254" s="815"/>
      <c r="CI254" s="1016"/>
      <c r="CJ254" s="877"/>
      <c r="CK254" s="876">
        <v>0</v>
      </c>
      <c r="CL254" s="877">
        <v>0</v>
      </c>
      <c r="CM254" s="876">
        <v>0</v>
      </c>
      <c r="CN254" s="877">
        <v>0</v>
      </c>
      <c r="CO254" s="876">
        <v>0</v>
      </c>
      <c r="CP254" s="877">
        <v>0</v>
      </c>
      <c r="CQ254" s="876">
        <v>0</v>
      </c>
      <c r="CR254" s="877">
        <v>0</v>
      </c>
      <c r="CS254" s="876">
        <v>0</v>
      </c>
      <c r="CT254" s="877">
        <v>0</v>
      </c>
      <c r="CU254" s="876">
        <v>0</v>
      </c>
      <c r="CV254" s="877">
        <v>0</v>
      </c>
      <c r="CW254" s="876">
        <v>0</v>
      </c>
      <c r="CX254" s="877">
        <v>0</v>
      </c>
      <c r="CY254" s="876">
        <v>0</v>
      </c>
      <c r="CZ254" s="877">
        <v>0</v>
      </c>
      <c r="DA254" s="876">
        <v>0</v>
      </c>
      <c r="DB254" s="877">
        <v>0</v>
      </c>
      <c r="DC254" s="876">
        <v>0</v>
      </c>
      <c r="DD254" s="877">
        <v>0</v>
      </c>
      <c r="DE254" s="876">
        <v>0</v>
      </c>
      <c r="DF254" s="877">
        <v>0</v>
      </c>
      <c r="DG254" s="876">
        <v>0</v>
      </c>
      <c r="DH254" s="877">
        <v>0</v>
      </c>
      <c r="DI254" s="876">
        <v>0</v>
      </c>
      <c r="DJ254" s="877">
        <v>0</v>
      </c>
      <c r="DK254" s="876">
        <v>0</v>
      </c>
      <c r="DL254" s="877">
        <v>0</v>
      </c>
      <c r="DM254" s="876">
        <v>0</v>
      </c>
      <c r="DN254" s="877">
        <v>0</v>
      </c>
      <c r="DO254" s="876">
        <v>0</v>
      </c>
      <c r="DP254" s="877">
        <v>0</v>
      </c>
      <c r="DQ254" s="876">
        <v>0</v>
      </c>
      <c r="DR254" s="1017">
        <v>0</v>
      </c>
      <c r="DS254" s="815"/>
      <c r="DT254" s="1011"/>
      <c r="DU254" s="815"/>
      <c r="DV254" s="1016"/>
      <c r="DW254" s="877"/>
      <c r="DX254" s="876">
        <v>0</v>
      </c>
      <c r="DY254" s="877">
        <v>0</v>
      </c>
      <c r="DZ254" s="876">
        <v>0</v>
      </c>
      <c r="EA254" s="877">
        <v>0</v>
      </c>
      <c r="EB254" s="876">
        <v>0</v>
      </c>
      <c r="EC254" s="877">
        <v>0</v>
      </c>
      <c r="ED254" s="876">
        <v>0</v>
      </c>
      <c r="EE254" s="877">
        <v>0</v>
      </c>
      <c r="EF254" s="876">
        <v>0</v>
      </c>
      <c r="EG254" s="877">
        <v>0</v>
      </c>
      <c r="EH254" s="876">
        <v>0</v>
      </c>
      <c r="EI254" s="877">
        <v>0</v>
      </c>
      <c r="EJ254" s="876">
        <v>0</v>
      </c>
      <c r="EK254" s="877">
        <v>0</v>
      </c>
      <c r="EL254" s="876">
        <v>0</v>
      </c>
      <c r="EM254" s="877">
        <v>0</v>
      </c>
      <c r="EN254" s="876">
        <v>0</v>
      </c>
      <c r="EO254" s="877">
        <v>0</v>
      </c>
      <c r="EP254" s="876">
        <v>0</v>
      </c>
      <c r="EQ254" s="877">
        <v>0</v>
      </c>
      <c r="ER254" s="876">
        <v>0</v>
      </c>
      <c r="ES254" s="877">
        <v>0</v>
      </c>
      <c r="ET254" s="876">
        <v>0</v>
      </c>
      <c r="EU254" s="877">
        <v>0</v>
      </c>
      <c r="EV254" s="876">
        <v>0</v>
      </c>
      <c r="EW254" s="877">
        <v>0</v>
      </c>
      <c r="EX254" s="876">
        <v>0</v>
      </c>
      <c r="EY254" s="877">
        <v>0</v>
      </c>
      <c r="EZ254" s="876">
        <v>0</v>
      </c>
      <c r="FA254" s="877">
        <v>0</v>
      </c>
      <c r="FB254" s="876">
        <v>0</v>
      </c>
      <c r="FC254" s="877">
        <v>0</v>
      </c>
      <c r="FD254" s="876">
        <v>0</v>
      </c>
      <c r="FE254" s="1017">
        <v>0</v>
      </c>
      <c r="FF254" s="815"/>
      <c r="FG254" s="1012"/>
      <c r="FH254" s="815"/>
      <c r="FI254" s="1013"/>
      <c r="FK254" s="1018" t="b">
        <v>1</v>
      </c>
    </row>
    <row r="255" spans="1:167" outlineLevel="1">
      <c r="A255" s="813" t="str">
        <f t="shared" si="3"/>
        <v>242Process and Systems Upgrades Initiatives - Energy Manager Initiative</v>
      </c>
      <c r="C255" s="842">
        <v>242</v>
      </c>
      <c r="D255" s="1036" t="s">
        <v>106</v>
      </c>
      <c r="E255" s="1036">
        <v>2015</v>
      </c>
      <c r="G255" s="1020">
        <v>0</v>
      </c>
      <c r="H255" s="865">
        <v>0</v>
      </c>
      <c r="I255" s="864">
        <v>0</v>
      </c>
      <c r="J255" s="865">
        <v>0</v>
      </c>
      <c r="K255" s="864">
        <v>0</v>
      </c>
      <c r="L255" s="865">
        <v>0</v>
      </c>
      <c r="M255" s="864">
        <v>0</v>
      </c>
      <c r="N255" s="865">
        <v>0</v>
      </c>
      <c r="O255" s="864">
        <v>0</v>
      </c>
      <c r="P255" s="865">
        <v>0</v>
      </c>
      <c r="Q255" s="864">
        <v>0</v>
      </c>
      <c r="R255" s="865">
        <v>0</v>
      </c>
      <c r="S255" s="864">
        <v>0</v>
      </c>
      <c r="T255" s="865">
        <v>0</v>
      </c>
      <c r="U255" s="864">
        <v>0</v>
      </c>
      <c r="V255" s="865">
        <v>0</v>
      </c>
      <c r="W255" s="864">
        <v>0</v>
      </c>
      <c r="X255" s="865">
        <v>0</v>
      </c>
      <c r="Y255" s="864">
        <v>0</v>
      </c>
      <c r="Z255" s="865">
        <v>0</v>
      </c>
      <c r="AA255" s="864">
        <v>0</v>
      </c>
      <c r="AB255" s="865">
        <v>0</v>
      </c>
      <c r="AC255" s="864">
        <v>0</v>
      </c>
      <c r="AD255" s="865">
        <v>0</v>
      </c>
      <c r="AE255" s="864">
        <v>0</v>
      </c>
      <c r="AF255" s="865">
        <v>0</v>
      </c>
      <c r="AG255" s="864">
        <v>0</v>
      </c>
      <c r="AH255" s="865">
        <v>0</v>
      </c>
      <c r="AI255" s="864">
        <v>0</v>
      </c>
      <c r="AJ255" s="865">
        <v>0</v>
      </c>
      <c r="AK255" s="864">
        <v>0</v>
      </c>
      <c r="AL255" s="865">
        <v>0</v>
      </c>
      <c r="AM255" s="864">
        <v>0</v>
      </c>
      <c r="AN255" s="865">
        <v>0</v>
      </c>
      <c r="AO255" s="864">
        <v>0</v>
      </c>
      <c r="AP255" s="1021">
        <v>0</v>
      </c>
      <c r="AQ255" s="815"/>
      <c r="AR255" s="998"/>
      <c r="AS255" s="815"/>
      <c r="AT255" s="1020">
        <v>0</v>
      </c>
      <c r="AU255" s="865">
        <v>0</v>
      </c>
      <c r="AV255" s="864">
        <v>0</v>
      </c>
      <c r="AW255" s="865">
        <v>0</v>
      </c>
      <c r="AX255" s="864">
        <v>0</v>
      </c>
      <c r="AY255" s="865">
        <v>0</v>
      </c>
      <c r="AZ255" s="864">
        <v>0</v>
      </c>
      <c r="BA255" s="865">
        <v>0</v>
      </c>
      <c r="BB255" s="864">
        <v>0</v>
      </c>
      <c r="BC255" s="865">
        <v>0</v>
      </c>
      <c r="BD255" s="864">
        <v>0</v>
      </c>
      <c r="BE255" s="865">
        <v>0</v>
      </c>
      <c r="BF255" s="864">
        <v>0</v>
      </c>
      <c r="BG255" s="865">
        <v>0</v>
      </c>
      <c r="BH255" s="864">
        <v>0</v>
      </c>
      <c r="BI255" s="865">
        <v>0</v>
      </c>
      <c r="BJ255" s="864">
        <v>0</v>
      </c>
      <c r="BK255" s="865">
        <v>0</v>
      </c>
      <c r="BL255" s="864">
        <v>0</v>
      </c>
      <c r="BM255" s="865">
        <v>0</v>
      </c>
      <c r="BN255" s="864">
        <v>0</v>
      </c>
      <c r="BO255" s="865">
        <v>0</v>
      </c>
      <c r="BP255" s="864">
        <v>0</v>
      </c>
      <c r="BQ255" s="865">
        <v>0</v>
      </c>
      <c r="BR255" s="864">
        <v>0</v>
      </c>
      <c r="BS255" s="865">
        <v>0</v>
      </c>
      <c r="BT255" s="864">
        <v>0</v>
      </c>
      <c r="BU255" s="865">
        <v>0</v>
      </c>
      <c r="BV255" s="864">
        <v>0</v>
      </c>
      <c r="BW255" s="865">
        <v>0</v>
      </c>
      <c r="BX255" s="864">
        <v>0</v>
      </c>
      <c r="BY255" s="865">
        <v>0</v>
      </c>
      <c r="BZ255" s="864">
        <v>0</v>
      </c>
      <c r="CA255" s="865">
        <v>0</v>
      </c>
      <c r="CB255" s="864">
        <v>0</v>
      </c>
      <c r="CC255" s="1021">
        <v>0</v>
      </c>
      <c r="CD255" s="815"/>
      <c r="CE255" s="1009"/>
      <c r="CF255" s="815"/>
      <c r="CG255" s="1010"/>
      <c r="CH255" s="815"/>
      <c r="CI255" s="1020"/>
      <c r="CJ255" s="865"/>
      <c r="CK255" s="864">
        <v>0</v>
      </c>
      <c r="CL255" s="865">
        <v>0</v>
      </c>
      <c r="CM255" s="864">
        <v>0</v>
      </c>
      <c r="CN255" s="865">
        <v>0</v>
      </c>
      <c r="CO255" s="864">
        <v>0</v>
      </c>
      <c r="CP255" s="865">
        <v>0</v>
      </c>
      <c r="CQ255" s="864">
        <v>0</v>
      </c>
      <c r="CR255" s="865">
        <v>0</v>
      </c>
      <c r="CS255" s="864">
        <v>0</v>
      </c>
      <c r="CT255" s="865">
        <v>0</v>
      </c>
      <c r="CU255" s="864">
        <v>0</v>
      </c>
      <c r="CV255" s="865">
        <v>0</v>
      </c>
      <c r="CW255" s="864">
        <v>0</v>
      </c>
      <c r="CX255" s="865">
        <v>0</v>
      </c>
      <c r="CY255" s="864">
        <v>0</v>
      </c>
      <c r="CZ255" s="865">
        <v>0</v>
      </c>
      <c r="DA255" s="864">
        <v>0</v>
      </c>
      <c r="DB255" s="865">
        <v>0</v>
      </c>
      <c r="DC255" s="864">
        <v>0</v>
      </c>
      <c r="DD255" s="865">
        <v>0</v>
      </c>
      <c r="DE255" s="864">
        <v>0</v>
      </c>
      <c r="DF255" s="865">
        <v>0</v>
      </c>
      <c r="DG255" s="864">
        <v>0</v>
      </c>
      <c r="DH255" s="865">
        <v>0</v>
      </c>
      <c r="DI255" s="864">
        <v>0</v>
      </c>
      <c r="DJ255" s="865">
        <v>0</v>
      </c>
      <c r="DK255" s="864">
        <v>0</v>
      </c>
      <c r="DL255" s="865">
        <v>0</v>
      </c>
      <c r="DM255" s="864">
        <v>0</v>
      </c>
      <c r="DN255" s="865">
        <v>0</v>
      </c>
      <c r="DO255" s="864">
        <v>0</v>
      </c>
      <c r="DP255" s="865">
        <v>0</v>
      </c>
      <c r="DQ255" s="864">
        <v>0</v>
      </c>
      <c r="DR255" s="1021">
        <v>0</v>
      </c>
      <c r="DS255" s="815"/>
      <c r="DT255" s="1011"/>
      <c r="DU255" s="815"/>
      <c r="DV255" s="1020"/>
      <c r="DW255" s="865"/>
      <c r="DX255" s="864">
        <v>0</v>
      </c>
      <c r="DY255" s="865">
        <v>0</v>
      </c>
      <c r="DZ255" s="864">
        <v>0</v>
      </c>
      <c r="EA255" s="865">
        <v>0</v>
      </c>
      <c r="EB255" s="864">
        <v>0</v>
      </c>
      <c r="EC255" s="865">
        <v>0</v>
      </c>
      <c r="ED255" s="864">
        <v>0</v>
      </c>
      <c r="EE255" s="865">
        <v>0</v>
      </c>
      <c r="EF255" s="864">
        <v>0</v>
      </c>
      <c r="EG255" s="865">
        <v>0</v>
      </c>
      <c r="EH255" s="864">
        <v>0</v>
      </c>
      <c r="EI255" s="865">
        <v>0</v>
      </c>
      <c r="EJ255" s="864">
        <v>0</v>
      </c>
      <c r="EK255" s="865">
        <v>0</v>
      </c>
      <c r="EL255" s="864">
        <v>0</v>
      </c>
      <c r="EM255" s="865">
        <v>0</v>
      </c>
      <c r="EN255" s="864">
        <v>0</v>
      </c>
      <c r="EO255" s="865">
        <v>0</v>
      </c>
      <c r="EP255" s="864">
        <v>0</v>
      </c>
      <c r="EQ255" s="865">
        <v>0</v>
      </c>
      <c r="ER255" s="864">
        <v>0</v>
      </c>
      <c r="ES255" s="865">
        <v>0</v>
      </c>
      <c r="ET255" s="864">
        <v>0</v>
      </c>
      <c r="EU255" s="865">
        <v>0</v>
      </c>
      <c r="EV255" s="864">
        <v>0</v>
      </c>
      <c r="EW255" s="865">
        <v>0</v>
      </c>
      <c r="EX255" s="864">
        <v>0</v>
      </c>
      <c r="EY255" s="865">
        <v>0</v>
      </c>
      <c r="EZ255" s="864">
        <v>0</v>
      </c>
      <c r="FA255" s="865">
        <v>0</v>
      </c>
      <c r="FB255" s="864">
        <v>0</v>
      </c>
      <c r="FC255" s="865">
        <v>0</v>
      </c>
      <c r="FD255" s="864">
        <v>0</v>
      </c>
      <c r="FE255" s="1021">
        <v>0</v>
      </c>
      <c r="FF255" s="815"/>
      <c r="FG255" s="1012"/>
      <c r="FH255" s="815"/>
      <c r="FI255" s="1013"/>
      <c r="FK255" s="1022" t="b">
        <v>1</v>
      </c>
    </row>
    <row r="256" spans="1:167" outlineLevel="1">
      <c r="A256" s="813" t="str">
        <f t="shared" si="3"/>
        <v>243Process and Systems Upgrades Initiatives - Monitoring and Targeting Initiative</v>
      </c>
      <c r="C256" s="907">
        <v>243</v>
      </c>
      <c r="D256" s="1044" t="s">
        <v>105</v>
      </c>
      <c r="E256" s="1044">
        <v>2015</v>
      </c>
      <c r="G256" s="1028">
        <v>0</v>
      </c>
      <c r="H256" s="912">
        <v>0</v>
      </c>
      <c r="I256" s="911">
        <v>0</v>
      </c>
      <c r="J256" s="912">
        <v>0</v>
      </c>
      <c r="K256" s="911">
        <v>0</v>
      </c>
      <c r="L256" s="912">
        <v>0</v>
      </c>
      <c r="M256" s="911">
        <v>0</v>
      </c>
      <c r="N256" s="912">
        <v>0</v>
      </c>
      <c r="O256" s="911">
        <v>0</v>
      </c>
      <c r="P256" s="912">
        <v>0</v>
      </c>
      <c r="Q256" s="911">
        <v>0</v>
      </c>
      <c r="R256" s="912">
        <v>0</v>
      </c>
      <c r="S256" s="911">
        <v>0</v>
      </c>
      <c r="T256" s="912">
        <v>0</v>
      </c>
      <c r="U256" s="911">
        <v>0</v>
      </c>
      <c r="V256" s="912">
        <v>0</v>
      </c>
      <c r="W256" s="911">
        <v>0</v>
      </c>
      <c r="X256" s="912">
        <v>0</v>
      </c>
      <c r="Y256" s="911">
        <v>0</v>
      </c>
      <c r="Z256" s="912">
        <v>0</v>
      </c>
      <c r="AA256" s="911">
        <v>0</v>
      </c>
      <c r="AB256" s="912">
        <v>0</v>
      </c>
      <c r="AC256" s="911">
        <v>0</v>
      </c>
      <c r="AD256" s="912">
        <v>0</v>
      </c>
      <c r="AE256" s="911">
        <v>0</v>
      </c>
      <c r="AF256" s="912">
        <v>0</v>
      </c>
      <c r="AG256" s="911">
        <v>0</v>
      </c>
      <c r="AH256" s="912">
        <v>0</v>
      </c>
      <c r="AI256" s="911">
        <v>0</v>
      </c>
      <c r="AJ256" s="912">
        <v>0</v>
      </c>
      <c r="AK256" s="911">
        <v>0</v>
      </c>
      <c r="AL256" s="912">
        <v>0</v>
      </c>
      <c r="AM256" s="911">
        <v>0</v>
      </c>
      <c r="AN256" s="912">
        <v>0</v>
      </c>
      <c r="AO256" s="911">
        <v>0</v>
      </c>
      <c r="AP256" s="1029">
        <v>0</v>
      </c>
      <c r="AQ256" s="815"/>
      <c r="AR256" s="998"/>
      <c r="AS256" s="815"/>
      <c r="AT256" s="1028">
        <v>0</v>
      </c>
      <c r="AU256" s="912">
        <v>0</v>
      </c>
      <c r="AV256" s="911">
        <v>0</v>
      </c>
      <c r="AW256" s="912">
        <v>0</v>
      </c>
      <c r="AX256" s="911">
        <v>0</v>
      </c>
      <c r="AY256" s="912">
        <v>0</v>
      </c>
      <c r="AZ256" s="911">
        <v>0</v>
      </c>
      <c r="BA256" s="912">
        <v>0</v>
      </c>
      <c r="BB256" s="911">
        <v>0</v>
      </c>
      <c r="BC256" s="912">
        <v>0</v>
      </c>
      <c r="BD256" s="911">
        <v>0</v>
      </c>
      <c r="BE256" s="912">
        <v>0</v>
      </c>
      <c r="BF256" s="911">
        <v>0</v>
      </c>
      <c r="BG256" s="912">
        <v>0</v>
      </c>
      <c r="BH256" s="911">
        <v>0</v>
      </c>
      <c r="BI256" s="912">
        <v>0</v>
      </c>
      <c r="BJ256" s="911">
        <v>0</v>
      </c>
      <c r="BK256" s="912">
        <v>0</v>
      </c>
      <c r="BL256" s="911">
        <v>0</v>
      </c>
      <c r="BM256" s="912">
        <v>0</v>
      </c>
      <c r="BN256" s="911">
        <v>0</v>
      </c>
      <c r="BO256" s="912">
        <v>0</v>
      </c>
      <c r="BP256" s="911">
        <v>0</v>
      </c>
      <c r="BQ256" s="912">
        <v>0</v>
      </c>
      <c r="BR256" s="911">
        <v>0</v>
      </c>
      <c r="BS256" s="912">
        <v>0</v>
      </c>
      <c r="BT256" s="911">
        <v>0</v>
      </c>
      <c r="BU256" s="912">
        <v>0</v>
      </c>
      <c r="BV256" s="911">
        <v>0</v>
      </c>
      <c r="BW256" s="912">
        <v>0</v>
      </c>
      <c r="BX256" s="911">
        <v>0</v>
      </c>
      <c r="BY256" s="912">
        <v>0</v>
      </c>
      <c r="BZ256" s="911">
        <v>0</v>
      </c>
      <c r="CA256" s="912">
        <v>0</v>
      </c>
      <c r="CB256" s="911">
        <v>0</v>
      </c>
      <c r="CC256" s="1029">
        <v>0</v>
      </c>
      <c r="CD256" s="815"/>
      <c r="CE256" s="1009"/>
      <c r="CF256" s="815"/>
      <c r="CG256" s="1010"/>
      <c r="CH256" s="815"/>
      <c r="CI256" s="1028"/>
      <c r="CJ256" s="912"/>
      <c r="CK256" s="911">
        <v>0</v>
      </c>
      <c r="CL256" s="912">
        <v>0</v>
      </c>
      <c r="CM256" s="911">
        <v>0</v>
      </c>
      <c r="CN256" s="912">
        <v>0</v>
      </c>
      <c r="CO256" s="911">
        <v>0</v>
      </c>
      <c r="CP256" s="912">
        <v>0</v>
      </c>
      <c r="CQ256" s="911">
        <v>0</v>
      </c>
      <c r="CR256" s="912">
        <v>0</v>
      </c>
      <c r="CS256" s="911">
        <v>0</v>
      </c>
      <c r="CT256" s="912">
        <v>0</v>
      </c>
      <c r="CU256" s="911">
        <v>0</v>
      </c>
      <c r="CV256" s="912">
        <v>0</v>
      </c>
      <c r="CW256" s="911">
        <v>0</v>
      </c>
      <c r="CX256" s="912">
        <v>0</v>
      </c>
      <c r="CY256" s="911">
        <v>0</v>
      </c>
      <c r="CZ256" s="912">
        <v>0</v>
      </c>
      <c r="DA256" s="911">
        <v>0</v>
      </c>
      <c r="DB256" s="912">
        <v>0</v>
      </c>
      <c r="DC256" s="911">
        <v>0</v>
      </c>
      <c r="DD256" s="912">
        <v>0</v>
      </c>
      <c r="DE256" s="911">
        <v>0</v>
      </c>
      <c r="DF256" s="912">
        <v>0</v>
      </c>
      <c r="DG256" s="911">
        <v>0</v>
      </c>
      <c r="DH256" s="912">
        <v>0</v>
      </c>
      <c r="DI256" s="911">
        <v>0</v>
      </c>
      <c r="DJ256" s="912">
        <v>0</v>
      </c>
      <c r="DK256" s="911">
        <v>0</v>
      </c>
      <c r="DL256" s="912">
        <v>0</v>
      </c>
      <c r="DM256" s="911">
        <v>0</v>
      </c>
      <c r="DN256" s="912">
        <v>0</v>
      </c>
      <c r="DO256" s="911">
        <v>0</v>
      </c>
      <c r="DP256" s="912">
        <v>0</v>
      </c>
      <c r="DQ256" s="911">
        <v>0</v>
      </c>
      <c r="DR256" s="1029">
        <v>0</v>
      </c>
      <c r="DS256" s="815"/>
      <c r="DT256" s="1011"/>
      <c r="DU256" s="815"/>
      <c r="DV256" s="1028"/>
      <c r="DW256" s="912"/>
      <c r="DX256" s="911">
        <v>0</v>
      </c>
      <c r="DY256" s="912">
        <v>0</v>
      </c>
      <c r="DZ256" s="911">
        <v>0</v>
      </c>
      <c r="EA256" s="912">
        <v>0</v>
      </c>
      <c r="EB256" s="911">
        <v>0</v>
      </c>
      <c r="EC256" s="912">
        <v>0</v>
      </c>
      <c r="ED256" s="911">
        <v>0</v>
      </c>
      <c r="EE256" s="912">
        <v>0</v>
      </c>
      <c r="EF256" s="911">
        <v>0</v>
      </c>
      <c r="EG256" s="912">
        <v>0</v>
      </c>
      <c r="EH256" s="911">
        <v>0</v>
      </c>
      <c r="EI256" s="912">
        <v>0</v>
      </c>
      <c r="EJ256" s="911">
        <v>0</v>
      </c>
      <c r="EK256" s="912">
        <v>0</v>
      </c>
      <c r="EL256" s="911">
        <v>0</v>
      </c>
      <c r="EM256" s="912">
        <v>0</v>
      </c>
      <c r="EN256" s="911">
        <v>0</v>
      </c>
      <c r="EO256" s="912">
        <v>0</v>
      </c>
      <c r="EP256" s="911">
        <v>0</v>
      </c>
      <c r="EQ256" s="912">
        <v>0</v>
      </c>
      <c r="ER256" s="911">
        <v>0</v>
      </c>
      <c r="ES256" s="912">
        <v>0</v>
      </c>
      <c r="ET256" s="911">
        <v>0</v>
      </c>
      <c r="EU256" s="912">
        <v>0</v>
      </c>
      <c r="EV256" s="911">
        <v>0</v>
      </c>
      <c r="EW256" s="912">
        <v>0</v>
      </c>
      <c r="EX256" s="911">
        <v>0</v>
      </c>
      <c r="EY256" s="912">
        <v>0</v>
      </c>
      <c r="EZ256" s="911">
        <v>0</v>
      </c>
      <c r="FA256" s="912">
        <v>0</v>
      </c>
      <c r="FB256" s="911">
        <v>0</v>
      </c>
      <c r="FC256" s="912">
        <v>0</v>
      </c>
      <c r="FD256" s="911">
        <v>0</v>
      </c>
      <c r="FE256" s="1029">
        <v>0</v>
      </c>
      <c r="FF256" s="815"/>
      <c r="FG256" s="1012"/>
      <c r="FH256" s="815"/>
      <c r="FI256" s="1013"/>
      <c r="FK256" s="1030" t="b">
        <v>1</v>
      </c>
    </row>
    <row r="257" spans="1:167" outlineLevel="1">
      <c r="A257" s="813" t="str">
        <f t="shared" si="3"/>
        <v>244Low Income Initiative</v>
      </c>
      <c r="C257" s="1045">
        <v>244</v>
      </c>
      <c r="D257" s="1046" t="s">
        <v>108</v>
      </c>
      <c r="E257" s="1046">
        <v>2015</v>
      </c>
      <c r="G257" s="1047">
        <v>0</v>
      </c>
      <c r="H257" s="1048">
        <v>0</v>
      </c>
      <c r="I257" s="1049">
        <v>0</v>
      </c>
      <c r="J257" s="1048">
        <v>0</v>
      </c>
      <c r="K257" s="1049">
        <v>0</v>
      </c>
      <c r="L257" s="1048">
        <v>0</v>
      </c>
      <c r="M257" s="1049">
        <v>0</v>
      </c>
      <c r="N257" s="1048">
        <v>0</v>
      </c>
      <c r="O257" s="1049">
        <v>0</v>
      </c>
      <c r="P257" s="1048">
        <v>0</v>
      </c>
      <c r="Q257" s="1049">
        <v>0</v>
      </c>
      <c r="R257" s="1048">
        <v>0</v>
      </c>
      <c r="S257" s="1049">
        <v>0</v>
      </c>
      <c r="T257" s="1048">
        <v>0</v>
      </c>
      <c r="U257" s="1049">
        <v>0</v>
      </c>
      <c r="V257" s="1048">
        <v>0</v>
      </c>
      <c r="W257" s="1049">
        <v>0</v>
      </c>
      <c r="X257" s="1048">
        <v>0</v>
      </c>
      <c r="Y257" s="1049">
        <v>0</v>
      </c>
      <c r="Z257" s="1048">
        <v>0</v>
      </c>
      <c r="AA257" s="1049">
        <v>0</v>
      </c>
      <c r="AB257" s="1048">
        <v>0</v>
      </c>
      <c r="AC257" s="1049">
        <v>0</v>
      </c>
      <c r="AD257" s="1048">
        <v>0</v>
      </c>
      <c r="AE257" s="1049">
        <v>0</v>
      </c>
      <c r="AF257" s="1048">
        <v>0</v>
      </c>
      <c r="AG257" s="1049">
        <v>0</v>
      </c>
      <c r="AH257" s="1048">
        <v>0</v>
      </c>
      <c r="AI257" s="1049">
        <v>0</v>
      </c>
      <c r="AJ257" s="1048">
        <v>0</v>
      </c>
      <c r="AK257" s="1049">
        <v>0</v>
      </c>
      <c r="AL257" s="1048">
        <v>0</v>
      </c>
      <c r="AM257" s="1049">
        <v>0</v>
      </c>
      <c r="AN257" s="1048">
        <v>0</v>
      </c>
      <c r="AO257" s="1049">
        <v>0</v>
      </c>
      <c r="AP257" s="1050">
        <v>0</v>
      </c>
      <c r="AQ257" s="815"/>
      <c r="AR257" s="998"/>
      <c r="AS257" s="815"/>
      <c r="AT257" s="1047">
        <v>0</v>
      </c>
      <c r="AU257" s="1048">
        <v>0</v>
      </c>
      <c r="AV257" s="1049">
        <v>0</v>
      </c>
      <c r="AW257" s="1048">
        <v>0</v>
      </c>
      <c r="AX257" s="1049">
        <v>0</v>
      </c>
      <c r="AY257" s="1048">
        <v>0</v>
      </c>
      <c r="AZ257" s="1049">
        <v>0</v>
      </c>
      <c r="BA257" s="1048">
        <v>0</v>
      </c>
      <c r="BB257" s="1049">
        <v>0</v>
      </c>
      <c r="BC257" s="1048">
        <v>0</v>
      </c>
      <c r="BD257" s="1049">
        <v>0</v>
      </c>
      <c r="BE257" s="1048">
        <v>0</v>
      </c>
      <c r="BF257" s="1049">
        <v>0</v>
      </c>
      <c r="BG257" s="1048">
        <v>0</v>
      </c>
      <c r="BH257" s="1049">
        <v>0</v>
      </c>
      <c r="BI257" s="1048">
        <v>0</v>
      </c>
      <c r="BJ257" s="1049">
        <v>0</v>
      </c>
      <c r="BK257" s="1048">
        <v>0</v>
      </c>
      <c r="BL257" s="1049">
        <v>0</v>
      </c>
      <c r="BM257" s="1048">
        <v>0</v>
      </c>
      <c r="BN257" s="1049">
        <v>0</v>
      </c>
      <c r="BO257" s="1048">
        <v>0</v>
      </c>
      <c r="BP257" s="1049">
        <v>0</v>
      </c>
      <c r="BQ257" s="1048">
        <v>0</v>
      </c>
      <c r="BR257" s="1049">
        <v>0</v>
      </c>
      <c r="BS257" s="1048">
        <v>0</v>
      </c>
      <c r="BT257" s="1049">
        <v>0</v>
      </c>
      <c r="BU257" s="1048">
        <v>0</v>
      </c>
      <c r="BV257" s="1049">
        <v>0</v>
      </c>
      <c r="BW257" s="1048">
        <v>0</v>
      </c>
      <c r="BX257" s="1049">
        <v>0</v>
      </c>
      <c r="BY257" s="1048">
        <v>0</v>
      </c>
      <c r="BZ257" s="1049">
        <v>0</v>
      </c>
      <c r="CA257" s="1048">
        <v>0</v>
      </c>
      <c r="CB257" s="1049">
        <v>0</v>
      </c>
      <c r="CC257" s="1050">
        <v>0</v>
      </c>
      <c r="CD257" s="815"/>
      <c r="CE257" s="1009"/>
      <c r="CF257" s="815"/>
      <c r="CG257" s="1010"/>
      <c r="CH257" s="815"/>
      <c r="CI257" s="1047"/>
      <c r="CJ257" s="1048"/>
      <c r="CK257" s="1049">
        <v>0</v>
      </c>
      <c r="CL257" s="1048">
        <v>0</v>
      </c>
      <c r="CM257" s="1049">
        <v>0</v>
      </c>
      <c r="CN257" s="1048">
        <v>0</v>
      </c>
      <c r="CO257" s="1049">
        <v>0</v>
      </c>
      <c r="CP257" s="1048">
        <v>0</v>
      </c>
      <c r="CQ257" s="1049">
        <v>0</v>
      </c>
      <c r="CR257" s="1048">
        <v>0</v>
      </c>
      <c r="CS257" s="1049">
        <v>0</v>
      </c>
      <c r="CT257" s="1048">
        <v>0</v>
      </c>
      <c r="CU257" s="1049">
        <v>0</v>
      </c>
      <c r="CV257" s="1048">
        <v>0</v>
      </c>
      <c r="CW257" s="1049">
        <v>0</v>
      </c>
      <c r="CX257" s="1048">
        <v>0</v>
      </c>
      <c r="CY257" s="1049">
        <v>0</v>
      </c>
      <c r="CZ257" s="1048">
        <v>0</v>
      </c>
      <c r="DA257" s="1049">
        <v>0</v>
      </c>
      <c r="DB257" s="1048">
        <v>0</v>
      </c>
      <c r="DC257" s="1049">
        <v>0</v>
      </c>
      <c r="DD257" s="1048">
        <v>0</v>
      </c>
      <c r="DE257" s="1049">
        <v>0</v>
      </c>
      <c r="DF257" s="1048">
        <v>0</v>
      </c>
      <c r="DG257" s="1049">
        <v>0</v>
      </c>
      <c r="DH257" s="1048">
        <v>0</v>
      </c>
      <c r="DI257" s="1049">
        <v>0</v>
      </c>
      <c r="DJ257" s="1048">
        <v>0</v>
      </c>
      <c r="DK257" s="1049">
        <v>0</v>
      </c>
      <c r="DL257" s="1048">
        <v>0</v>
      </c>
      <c r="DM257" s="1049">
        <v>0</v>
      </c>
      <c r="DN257" s="1048">
        <v>0</v>
      </c>
      <c r="DO257" s="1049">
        <v>0</v>
      </c>
      <c r="DP257" s="1048">
        <v>0</v>
      </c>
      <c r="DQ257" s="1049">
        <v>0</v>
      </c>
      <c r="DR257" s="1050">
        <v>0</v>
      </c>
      <c r="DS257" s="815"/>
      <c r="DT257" s="1011"/>
      <c r="DU257" s="815"/>
      <c r="DV257" s="1047"/>
      <c r="DW257" s="1048"/>
      <c r="DX257" s="1049">
        <v>0</v>
      </c>
      <c r="DY257" s="1048">
        <v>0</v>
      </c>
      <c r="DZ257" s="1049">
        <v>0</v>
      </c>
      <c r="EA257" s="1048">
        <v>0</v>
      </c>
      <c r="EB257" s="1049">
        <v>0</v>
      </c>
      <c r="EC257" s="1048">
        <v>0</v>
      </c>
      <c r="ED257" s="1049">
        <v>0</v>
      </c>
      <c r="EE257" s="1048">
        <v>0</v>
      </c>
      <c r="EF257" s="1049">
        <v>0</v>
      </c>
      <c r="EG257" s="1048">
        <v>0</v>
      </c>
      <c r="EH257" s="1049">
        <v>0</v>
      </c>
      <c r="EI257" s="1048">
        <v>0</v>
      </c>
      <c r="EJ257" s="1049">
        <v>0</v>
      </c>
      <c r="EK257" s="1048">
        <v>0</v>
      </c>
      <c r="EL257" s="1049">
        <v>0</v>
      </c>
      <c r="EM257" s="1048">
        <v>0</v>
      </c>
      <c r="EN257" s="1049">
        <v>0</v>
      </c>
      <c r="EO257" s="1048">
        <v>0</v>
      </c>
      <c r="EP257" s="1049">
        <v>0</v>
      </c>
      <c r="EQ257" s="1048">
        <v>0</v>
      </c>
      <c r="ER257" s="1049">
        <v>0</v>
      </c>
      <c r="ES257" s="1048">
        <v>0</v>
      </c>
      <c r="ET257" s="1049">
        <v>0</v>
      </c>
      <c r="EU257" s="1048">
        <v>0</v>
      </c>
      <c r="EV257" s="1049">
        <v>0</v>
      </c>
      <c r="EW257" s="1048">
        <v>0</v>
      </c>
      <c r="EX257" s="1049">
        <v>0</v>
      </c>
      <c r="EY257" s="1048">
        <v>0</v>
      </c>
      <c r="EZ257" s="1049">
        <v>0</v>
      </c>
      <c r="FA257" s="1048">
        <v>0</v>
      </c>
      <c r="FB257" s="1049">
        <v>0</v>
      </c>
      <c r="FC257" s="1048">
        <v>0</v>
      </c>
      <c r="FD257" s="1049">
        <v>0</v>
      </c>
      <c r="FE257" s="1050">
        <v>0</v>
      </c>
      <c r="FF257" s="815"/>
      <c r="FG257" s="1012"/>
      <c r="FH257" s="815"/>
      <c r="FI257" s="1013"/>
      <c r="FK257" s="1051" t="b">
        <v>1</v>
      </c>
    </row>
    <row r="258" spans="1:167" outlineLevel="1">
      <c r="A258" s="813" t="str">
        <f t="shared" si="3"/>
        <v>245Aboriginal Conservation Program</v>
      </c>
      <c r="C258" s="835">
        <v>245</v>
      </c>
      <c r="D258" s="1015" t="s">
        <v>492</v>
      </c>
      <c r="E258" s="1015">
        <v>2015</v>
      </c>
      <c r="G258" s="1016">
        <v>0</v>
      </c>
      <c r="H258" s="877">
        <v>0</v>
      </c>
      <c r="I258" s="876">
        <v>0</v>
      </c>
      <c r="J258" s="877">
        <v>0</v>
      </c>
      <c r="K258" s="876">
        <v>0</v>
      </c>
      <c r="L258" s="877">
        <v>0</v>
      </c>
      <c r="M258" s="876">
        <v>0</v>
      </c>
      <c r="N258" s="877">
        <v>0</v>
      </c>
      <c r="O258" s="876">
        <v>0</v>
      </c>
      <c r="P258" s="877">
        <v>0</v>
      </c>
      <c r="Q258" s="876">
        <v>0</v>
      </c>
      <c r="R258" s="877">
        <v>0</v>
      </c>
      <c r="S258" s="876">
        <v>0</v>
      </c>
      <c r="T258" s="877">
        <v>0</v>
      </c>
      <c r="U258" s="876">
        <v>0</v>
      </c>
      <c r="V258" s="877">
        <v>0</v>
      </c>
      <c r="W258" s="876">
        <v>0</v>
      </c>
      <c r="X258" s="877">
        <v>0</v>
      </c>
      <c r="Y258" s="876">
        <v>0</v>
      </c>
      <c r="Z258" s="877">
        <v>0</v>
      </c>
      <c r="AA258" s="876">
        <v>0</v>
      </c>
      <c r="AB258" s="877">
        <v>0</v>
      </c>
      <c r="AC258" s="876">
        <v>0</v>
      </c>
      <c r="AD258" s="877">
        <v>0</v>
      </c>
      <c r="AE258" s="876">
        <v>0</v>
      </c>
      <c r="AF258" s="877">
        <v>0</v>
      </c>
      <c r="AG258" s="876">
        <v>0</v>
      </c>
      <c r="AH258" s="877">
        <v>0</v>
      </c>
      <c r="AI258" s="876">
        <v>0</v>
      </c>
      <c r="AJ258" s="877">
        <v>0</v>
      </c>
      <c r="AK258" s="876">
        <v>0</v>
      </c>
      <c r="AL258" s="877">
        <v>0</v>
      </c>
      <c r="AM258" s="876">
        <v>0</v>
      </c>
      <c r="AN258" s="877">
        <v>0</v>
      </c>
      <c r="AO258" s="876">
        <v>0</v>
      </c>
      <c r="AP258" s="1017">
        <v>0</v>
      </c>
      <c r="AQ258" s="815"/>
      <c r="AR258" s="998"/>
      <c r="AS258" s="815"/>
      <c r="AT258" s="1016">
        <v>0</v>
      </c>
      <c r="AU258" s="877">
        <v>0</v>
      </c>
      <c r="AV258" s="876">
        <v>0</v>
      </c>
      <c r="AW258" s="877">
        <v>0</v>
      </c>
      <c r="AX258" s="876">
        <v>0</v>
      </c>
      <c r="AY258" s="877">
        <v>0</v>
      </c>
      <c r="AZ258" s="876">
        <v>0</v>
      </c>
      <c r="BA258" s="877">
        <v>0</v>
      </c>
      <c r="BB258" s="876">
        <v>0</v>
      </c>
      <c r="BC258" s="877">
        <v>0</v>
      </c>
      <c r="BD258" s="876">
        <v>0</v>
      </c>
      <c r="BE258" s="877">
        <v>0</v>
      </c>
      <c r="BF258" s="876">
        <v>0</v>
      </c>
      <c r="BG258" s="877">
        <v>0</v>
      </c>
      <c r="BH258" s="876">
        <v>0</v>
      </c>
      <c r="BI258" s="877">
        <v>0</v>
      </c>
      <c r="BJ258" s="876">
        <v>0</v>
      </c>
      <c r="BK258" s="877">
        <v>0</v>
      </c>
      <c r="BL258" s="876">
        <v>0</v>
      </c>
      <c r="BM258" s="877">
        <v>0</v>
      </c>
      <c r="BN258" s="876">
        <v>0</v>
      </c>
      <c r="BO258" s="877">
        <v>0</v>
      </c>
      <c r="BP258" s="876">
        <v>0</v>
      </c>
      <c r="BQ258" s="877">
        <v>0</v>
      </c>
      <c r="BR258" s="876">
        <v>0</v>
      </c>
      <c r="BS258" s="877">
        <v>0</v>
      </c>
      <c r="BT258" s="876">
        <v>0</v>
      </c>
      <c r="BU258" s="877">
        <v>0</v>
      </c>
      <c r="BV258" s="876">
        <v>0</v>
      </c>
      <c r="BW258" s="877">
        <v>0</v>
      </c>
      <c r="BX258" s="876">
        <v>0</v>
      </c>
      <c r="BY258" s="877">
        <v>0</v>
      </c>
      <c r="BZ258" s="876">
        <v>0</v>
      </c>
      <c r="CA258" s="877">
        <v>0</v>
      </c>
      <c r="CB258" s="876">
        <v>0</v>
      </c>
      <c r="CC258" s="1017">
        <v>0</v>
      </c>
      <c r="CD258" s="815"/>
      <c r="CE258" s="1009"/>
      <c r="CF258" s="815"/>
      <c r="CG258" s="1010"/>
      <c r="CH258" s="815"/>
      <c r="CI258" s="1016"/>
      <c r="CJ258" s="877"/>
      <c r="CK258" s="876">
        <v>0</v>
      </c>
      <c r="CL258" s="877">
        <v>0</v>
      </c>
      <c r="CM258" s="876">
        <v>0</v>
      </c>
      <c r="CN258" s="877">
        <v>0</v>
      </c>
      <c r="CO258" s="876">
        <v>0</v>
      </c>
      <c r="CP258" s="877">
        <v>0</v>
      </c>
      <c r="CQ258" s="876">
        <v>0</v>
      </c>
      <c r="CR258" s="877">
        <v>0</v>
      </c>
      <c r="CS258" s="876">
        <v>0</v>
      </c>
      <c r="CT258" s="877">
        <v>0</v>
      </c>
      <c r="CU258" s="876">
        <v>0</v>
      </c>
      <c r="CV258" s="877">
        <v>0</v>
      </c>
      <c r="CW258" s="876">
        <v>0</v>
      </c>
      <c r="CX258" s="877">
        <v>0</v>
      </c>
      <c r="CY258" s="876">
        <v>0</v>
      </c>
      <c r="CZ258" s="877">
        <v>0</v>
      </c>
      <c r="DA258" s="876">
        <v>0</v>
      </c>
      <c r="DB258" s="877">
        <v>0</v>
      </c>
      <c r="DC258" s="876">
        <v>0</v>
      </c>
      <c r="DD258" s="877">
        <v>0</v>
      </c>
      <c r="DE258" s="876">
        <v>0</v>
      </c>
      <c r="DF258" s="877">
        <v>0</v>
      </c>
      <c r="DG258" s="876">
        <v>0</v>
      </c>
      <c r="DH258" s="877">
        <v>0</v>
      </c>
      <c r="DI258" s="876">
        <v>0</v>
      </c>
      <c r="DJ258" s="877">
        <v>0</v>
      </c>
      <c r="DK258" s="876">
        <v>0</v>
      </c>
      <c r="DL258" s="877">
        <v>0</v>
      </c>
      <c r="DM258" s="876">
        <v>0</v>
      </c>
      <c r="DN258" s="877">
        <v>0</v>
      </c>
      <c r="DO258" s="876">
        <v>0</v>
      </c>
      <c r="DP258" s="877">
        <v>0</v>
      </c>
      <c r="DQ258" s="876">
        <v>0</v>
      </c>
      <c r="DR258" s="1017">
        <v>0</v>
      </c>
      <c r="DS258" s="815"/>
      <c r="DT258" s="1011"/>
      <c r="DU258" s="815"/>
      <c r="DV258" s="1016"/>
      <c r="DW258" s="877"/>
      <c r="DX258" s="876">
        <v>0</v>
      </c>
      <c r="DY258" s="877">
        <v>0</v>
      </c>
      <c r="DZ258" s="876">
        <v>0</v>
      </c>
      <c r="EA258" s="877">
        <v>0</v>
      </c>
      <c r="EB258" s="876">
        <v>0</v>
      </c>
      <c r="EC258" s="877">
        <v>0</v>
      </c>
      <c r="ED258" s="876">
        <v>0</v>
      </c>
      <c r="EE258" s="877">
        <v>0</v>
      </c>
      <c r="EF258" s="876">
        <v>0</v>
      </c>
      <c r="EG258" s="877">
        <v>0</v>
      </c>
      <c r="EH258" s="876">
        <v>0</v>
      </c>
      <c r="EI258" s="877">
        <v>0</v>
      </c>
      <c r="EJ258" s="876">
        <v>0</v>
      </c>
      <c r="EK258" s="877">
        <v>0</v>
      </c>
      <c r="EL258" s="876">
        <v>0</v>
      </c>
      <c r="EM258" s="877">
        <v>0</v>
      </c>
      <c r="EN258" s="876">
        <v>0</v>
      </c>
      <c r="EO258" s="877">
        <v>0</v>
      </c>
      <c r="EP258" s="876">
        <v>0</v>
      </c>
      <c r="EQ258" s="877">
        <v>0</v>
      </c>
      <c r="ER258" s="876">
        <v>0</v>
      </c>
      <c r="ES258" s="877">
        <v>0</v>
      </c>
      <c r="ET258" s="876">
        <v>0</v>
      </c>
      <c r="EU258" s="877">
        <v>0</v>
      </c>
      <c r="EV258" s="876">
        <v>0</v>
      </c>
      <c r="EW258" s="877">
        <v>0</v>
      </c>
      <c r="EX258" s="876">
        <v>0</v>
      </c>
      <c r="EY258" s="877">
        <v>0</v>
      </c>
      <c r="EZ258" s="876">
        <v>0</v>
      </c>
      <c r="FA258" s="877">
        <v>0</v>
      </c>
      <c r="FB258" s="876">
        <v>0</v>
      </c>
      <c r="FC258" s="877">
        <v>0</v>
      </c>
      <c r="FD258" s="876">
        <v>0</v>
      </c>
      <c r="FE258" s="1017">
        <v>0</v>
      </c>
      <c r="FF258" s="815"/>
      <c r="FG258" s="1012"/>
      <c r="FH258" s="815"/>
      <c r="FI258" s="1013"/>
      <c r="FK258" s="1018" t="b">
        <v>1</v>
      </c>
    </row>
    <row r="259" spans="1:167" outlineLevel="1">
      <c r="A259" s="813" t="str">
        <f t="shared" si="3"/>
        <v>246Program Enabled Savings</v>
      </c>
      <c r="C259" s="879">
        <v>246</v>
      </c>
      <c r="D259" s="1042" t="s">
        <v>488</v>
      </c>
      <c r="E259" s="1042">
        <v>2015</v>
      </c>
      <c r="G259" s="1038">
        <v>0</v>
      </c>
      <c r="H259" s="884">
        <v>0</v>
      </c>
      <c r="I259" s="883">
        <v>0</v>
      </c>
      <c r="J259" s="884">
        <v>0</v>
      </c>
      <c r="K259" s="883">
        <v>0</v>
      </c>
      <c r="L259" s="884">
        <v>0</v>
      </c>
      <c r="M259" s="883">
        <v>0</v>
      </c>
      <c r="N259" s="884">
        <v>0</v>
      </c>
      <c r="O259" s="883">
        <v>0</v>
      </c>
      <c r="P259" s="884">
        <v>0</v>
      </c>
      <c r="Q259" s="883">
        <v>0</v>
      </c>
      <c r="R259" s="884">
        <v>0</v>
      </c>
      <c r="S259" s="883">
        <v>0</v>
      </c>
      <c r="T259" s="884">
        <v>0</v>
      </c>
      <c r="U259" s="883">
        <v>0</v>
      </c>
      <c r="V259" s="884">
        <v>0</v>
      </c>
      <c r="W259" s="883">
        <v>0</v>
      </c>
      <c r="X259" s="884">
        <v>0</v>
      </c>
      <c r="Y259" s="883">
        <v>0</v>
      </c>
      <c r="Z259" s="884">
        <v>0</v>
      </c>
      <c r="AA259" s="883">
        <v>0</v>
      </c>
      <c r="AB259" s="884">
        <v>0</v>
      </c>
      <c r="AC259" s="883">
        <v>0</v>
      </c>
      <c r="AD259" s="884">
        <v>0</v>
      </c>
      <c r="AE259" s="883">
        <v>0</v>
      </c>
      <c r="AF259" s="884">
        <v>0</v>
      </c>
      <c r="AG259" s="883">
        <v>0</v>
      </c>
      <c r="AH259" s="884">
        <v>0</v>
      </c>
      <c r="AI259" s="883">
        <v>0</v>
      </c>
      <c r="AJ259" s="884">
        <v>0</v>
      </c>
      <c r="AK259" s="883">
        <v>0</v>
      </c>
      <c r="AL259" s="884">
        <v>0</v>
      </c>
      <c r="AM259" s="883">
        <v>0</v>
      </c>
      <c r="AN259" s="884">
        <v>0</v>
      </c>
      <c r="AO259" s="883">
        <v>0</v>
      </c>
      <c r="AP259" s="1039">
        <v>0</v>
      </c>
      <c r="AQ259" s="815"/>
      <c r="AR259" s="998"/>
      <c r="AS259" s="815"/>
      <c r="AT259" s="1038">
        <v>0</v>
      </c>
      <c r="AU259" s="884">
        <v>0</v>
      </c>
      <c r="AV259" s="883">
        <v>0</v>
      </c>
      <c r="AW259" s="884">
        <v>0</v>
      </c>
      <c r="AX259" s="883">
        <v>0</v>
      </c>
      <c r="AY259" s="884">
        <v>0</v>
      </c>
      <c r="AZ259" s="883">
        <v>0</v>
      </c>
      <c r="BA259" s="884">
        <v>0</v>
      </c>
      <c r="BB259" s="883">
        <v>0</v>
      </c>
      <c r="BC259" s="884">
        <v>0</v>
      </c>
      <c r="BD259" s="883">
        <v>0</v>
      </c>
      <c r="BE259" s="884">
        <v>0</v>
      </c>
      <c r="BF259" s="883">
        <v>0</v>
      </c>
      <c r="BG259" s="884">
        <v>0</v>
      </c>
      <c r="BH259" s="883">
        <v>0</v>
      </c>
      <c r="BI259" s="884">
        <v>0</v>
      </c>
      <c r="BJ259" s="883">
        <v>0</v>
      </c>
      <c r="BK259" s="884">
        <v>0</v>
      </c>
      <c r="BL259" s="883">
        <v>0</v>
      </c>
      <c r="BM259" s="884">
        <v>0</v>
      </c>
      <c r="BN259" s="883">
        <v>0</v>
      </c>
      <c r="BO259" s="884">
        <v>0</v>
      </c>
      <c r="BP259" s="883">
        <v>0</v>
      </c>
      <c r="BQ259" s="884">
        <v>0</v>
      </c>
      <c r="BR259" s="883">
        <v>0</v>
      </c>
      <c r="BS259" s="884">
        <v>0</v>
      </c>
      <c r="BT259" s="883">
        <v>0</v>
      </c>
      <c r="BU259" s="884">
        <v>0</v>
      </c>
      <c r="BV259" s="883">
        <v>0</v>
      </c>
      <c r="BW259" s="884">
        <v>0</v>
      </c>
      <c r="BX259" s="883">
        <v>0</v>
      </c>
      <c r="BY259" s="884">
        <v>0</v>
      </c>
      <c r="BZ259" s="883">
        <v>0</v>
      </c>
      <c r="CA259" s="884">
        <v>0</v>
      </c>
      <c r="CB259" s="883">
        <v>0</v>
      </c>
      <c r="CC259" s="1039">
        <v>0</v>
      </c>
      <c r="CD259" s="815"/>
      <c r="CE259" s="1009"/>
      <c r="CF259" s="815"/>
      <c r="CG259" s="1010"/>
      <c r="CH259" s="815"/>
      <c r="CI259" s="1038"/>
      <c r="CJ259" s="884"/>
      <c r="CK259" s="883">
        <v>0</v>
      </c>
      <c r="CL259" s="884">
        <v>0</v>
      </c>
      <c r="CM259" s="883">
        <v>0</v>
      </c>
      <c r="CN259" s="884">
        <v>0</v>
      </c>
      <c r="CO259" s="883">
        <v>0</v>
      </c>
      <c r="CP259" s="884">
        <v>0</v>
      </c>
      <c r="CQ259" s="883">
        <v>0</v>
      </c>
      <c r="CR259" s="884">
        <v>0</v>
      </c>
      <c r="CS259" s="883">
        <v>0</v>
      </c>
      <c r="CT259" s="884">
        <v>0</v>
      </c>
      <c r="CU259" s="883">
        <v>0</v>
      </c>
      <c r="CV259" s="884">
        <v>0</v>
      </c>
      <c r="CW259" s="883">
        <v>0</v>
      </c>
      <c r="CX259" s="884">
        <v>0</v>
      </c>
      <c r="CY259" s="883">
        <v>0</v>
      </c>
      <c r="CZ259" s="884">
        <v>0</v>
      </c>
      <c r="DA259" s="883">
        <v>0</v>
      </c>
      <c r="DB259" s="884">
        <v>0</v>
      </c>
      <c r="DC259" s="883">
        <v>0</v>
      </c>
      <c r="DD259" s="884">
        <v>0</v>
      </c>
      <c r="DE259" s="883">
        <v>0</v>
      </c>
      <c r="DF259" s="884">
        <v>0</v>
      </c>
      <c r="DG259" s="883">
        <v>0</v>
      </c>
      <c r="DH259" s="884">
        <v>0</v>
      </c>
      <c r="DI259" s="883">
        <v>0</v>
      </c>
      <c r="DJ259" s="884">
        <v>0</v>
      </c>
      <c r="DK259" s="883">
        <v>0</v>
      </c>
      <c r="DL259" s="884">
        <v>0</v>
      </c>
      <c r="DM259" s="883">
        <v>0</v>
      </c>
      <c r="DN259" s="884">
        <v>0</v>
      </c>
      <c r="DO259" s="883">
        <v>0</v>
      </c>
      <c r="DP259" s="884">
        <v>0</v>
      </c>
      <c r="DQ259" s="883">
        <v>0</v>
      </c>
      <c r="DR259" s="1039">
        <v>0</v>
      </c>
      <c r="DS259" s="815"/>
      <c r="DT259" s="1011"/>
      <c r="DU259" s="815"/>
      <c r="DV259" s="1038"/>
      <c r="DW259" s="884"/>
      <c r="DX259" s="883">
        <v>0</v>
      </c>
      <c r="DY259" s="884">
        <v>0</v>
      </c>
      <c r="DZ259" s="883">
        <v>0</v>
      </c>
      <c r="EA259" s="884">
        <v>0</v>
      </c>
      <c r="EB259" s="883">
        <v>0</v>
      </c>
      <c r="EC259" s="884">
        <v>0</v>
      </c>
      <c r="ED259" s="883">
        <v>0</v>
      </c>
      <c r="EE259" s="884">
        <v>0</v>
      </c>
      <c r="EF259" s="883">
        <v>0</v>
      </c>
      <c r="EG259" s="884">
        <v>0</v>
      </c>
      <c r="EH259" s="883">
        <v>0</v>
      </c>
      <c r="EI259" s="884">
        <v>0</v>
      </c>
      <c r="EJ259" s="883">
        <v>0</v>
      </c>
      <c r="EK259" s="884">
        <v>0</v>
      </c>
      <c r="EL259" s="883">
        <v>0</v>
      </c>
      <c r="EM259" s="884">
        <v>0</v>
      </c>
      <c r="EN259" s="883">
        <v>0</v>
      </c>
      <c r="EO259" s="884">
        <v>0</v>
      </c>
      <c r="EP259" s="883">
        <v>0</v>
      </c>
      <c r="EQ259" s="884">
        <v>0</v>
      </c>
      <c r="ER259" s="883">
        <v>0</v>
      </c>
      <c r="ES259" s="884">
        <v>0</v>
      </c>
      <c r="ET259" s="883">
        <v>0</v>
      </c>
      <c r="EU259" s="884">
        <v>0</v>
      </c>
      <c r="EV259" s="883">
        <v>0</v>
      </c>
      <c r="EW259" s="884">
        <v>0</v>
      </c>
      <c r="EX259" s="883">
        <v>0</v>
      </c>
      <c r="EY259" s="884">
        <v>0</v>
      </c>
      <c r="EZ259" s="883">
        <v>0</v>
      </c>
      <c r="FA259" s="884">
        <v>0</v>
      </c>
      <c r="FB259" s="883">
        <v>0</v>
      </c>
      <c r="FC259" s="884">
        <v>0</v>
      </c>
      <c r="FD259" s="883">
        <v>0</v>
      </c>
      <c r="FE259" s="1039">
        <v>0</v>
      </c>
      <c r="FF259" s="815"/>
      <c r="FG259" s="1012"/>
      <c r="FH259" s="815"/>
      <c r="FI259" s="1013"/>
      <c r="FK259" s="1040" t="b">
        <v>1</v>
      </c>
    </row>
    <row r="260" spans="1:167">
      <c r="A260" s="813" t="str">
        <f t="shared" si="3"/>
        <v>Subtotal:  2017 Verified 2015 Results Adjustments</v>
      </c>
      <c r="C260" s="829" t="s">
        <v>1263</v>
      </c>
      <c r="D260" s="831"/>
      <c r="E260" s="831"/>
      <c r="G260" s="1054">
        <v>825872</v>
      </c>
      <c r="H260" s="1054">
        <v>881415</v>
      </c>
      <c r="I260" s="1054">
        <v>961093</v>
      </c>
      <c r="J260" s="1054">
        <v>978844</v>
      </c>
      <c r="K260" s="1054">
        <v>978844</v>
      </c>
      <c r="L260" s="1054">
        <v>978844</v>
      </c>
      <c r="M260" s="1054">
        <v>1191817</v>
      </c>
      <c r="N260" s="1054">
        <v>1191817</v>
      </c>
      <c r="O260" s="1054">
        <v>1615102</v>
      </c>
      <c r="P260" s="1054">
        <v>1712406</v>
      </c>
      <c r="Q260" s="1054">
        <v>1224648</v>
      </c>
      <c r="R260" s="1054">
        <v>986250</v>
      </c>
      <c r="S260" s="1054">
        <v>914279</v>
      </c>
      <c r="T260" s="1054">
        <v>914279</v>
      </c>
      <c r="U260" s="1054">
        <v>914279</v>
      </c>
      <c r="V260" s="1054">
        <v>635691</v>
      </c>
      <c r="W260" s="1054">
        <v>18163</v>
      </c>
      <c r="X260" s="1054">
        <v>18163</v>
      </c>
      <c r="Y260" s="1054">
        <v>18163</v>
      </c>
      <c r="Z260" s="1054">
        <v>18163</v>
      </c>
      <c r="AA260" s="1054">
        <v>0</v>
      </c>
      <c r="AB260" s="1054">
        <v>0</v>
      </c>
      <c r="AC260" s="1054">
        <v>0</v>
      </c>
      <c r="AD260" s="1054">
        <v>0</v>
      </c>
      <c r="AE260" s="1054">
        <v>0</v>
      </c>
      <c r="AF260" s="1054">
        <v>0</v>
      </c>
      <c r="AG260" s="1054">
        <v>0</v>
      </c>
      <c r="AH260" s="1054">
        <v>0</v>
      </c>
      <c r="AI260" s="1054">
        <v>0</v>
      </c>
      <c r="AJ260" s="1054">
        <v>0</v>
      </c>
      <c r="AK260" s="1054">
        <v>0</v>
      </c>
      <c r="AL260" s="1054">
        <v>0</v>
      </c>
      <c r="AM260" s="1054">
        <v>0</v>
      </c>
      <c r="AN260" s="1054">
        <v>0</v>
      </c>
      <c r="AO260" s="1054">
        <v>0</v>
      </c>
      <c r="AP260" s="1054">
        <v>0</v>
      </c>
      <c r="AQ260" s="815"/>
      <c r="AR260" s="998"/>
      <c r="AS260" s="815"/>
      <c r="AT260" s="1054">
        <v>-20</v>
      </c>
      <c r="AU260" s="1054">
        <v>-8</v>
      </c>
      <c r="AV260" s="1054">
        <v>13</v>
      </c>
      <c r="AW260" s="1054">
        <v>17</v>
      </c>
      <c r="AX260" s="1054">
        <v>17</v>
      </c>
      <c r="AY260" s="1054">
        <v>17</v>
      </c>
      <c r="AZ260" s="1054">
        <v>55</v>
      </c>
      <c r="BA260" s="1054">
        <v>55</v>
      </c>
      <c r="BB260" s="1054">
        <v>72</v>
      </c>
      <c r="BC260" s="1054">
        <v>61</v>
      </c>
      <c r="BD260" s="1054">
        <v>24</v>
      </c>
      <c r="BE260" s="1054">
        <v>18</v>
      </c>
      <c r="BF260" s="1054">
        <v>2</v>
      </c>
      <c r="BG260" s="1054">
        <v>2</v>
      </c>
      <c r="BH260" s="1054">
        <v>2</v>
      </c>
      <c r="BI260" s="1054">
        <v>2</v>
      </c>
      <c r="BJ260" s="1054">
        <v>6</v>
      </c>
      <c r="BK260" s="1054">
        <v>6</v>
      </c>
      <c r="BL260" s="1054">
        <v>6</v>
      </c>
      <c r="BM260" s="1054">
        <v>6</v>
      </c>
      <c r="BN260" s="1054">
        <v>0</v>
      </c>
      <c r="BO260" s="1054">
        <v>0</v>
      </c>
      <c r="BP260" s="1054">
        <v>0</v>
      </c>
      <c r="BQ260" s="1054">
        <v>0</v>
      </c>
      <c r="BR260" s="1054">
        <v>0</v>
      </c>
      <c r="BS260" s="1054">
        <v>0</v>
      </c>
      <c r="BT260" s="1054">
        <v>0</v>
      </c>
      <c r="BU260" s="1054">
        <v>0</v>
      </c>
      <c r="BV260" s="1054">
        <v>0</v>
      </c>
      <c r="BW260" s="1054">
        <v>0</v>
      </c>
      <c r="BX260" s="1054">
        <v>0</v>
      </c>
      <c r="BY260" s="1054">
        <v>0</v>
      </c>
      <c r="BZ260" s="1054">
        <v>0</v>
      </c>
      <c r="CA260" s="1054">
        <v>0</v>
      </c>
      <c r="CB260" s="1054">
        <v>0</v>
      </c>
      <c r="CC260" s="1054">
        <v>0</v>
      </c>
      <c r="CD260" s="815"/>
      <c r="CE260" s="1009"/>
      <c r="CF260" s="815"/>
      <c r="CG260" s="1010"/>
      <c r="CH260" s="815"/>
      <c r="CI260" s="1054">
        <v>578642</v>
      </c>
      <c r="CJ260" s="1054">
        <v>626343</v>
      </c>
      <c r="CK260" s="1054">
        <v>694389</v>
      </c>
      <c r="CL260" s="1054">
        <v>709530</v>
      </c>
      <c r="CM260" s="1054">
        <v>709530</v>
      </c>
      <c r="CN260" s="1054">
        <v>709530</v>
      </c>
      <c r="CO260" s="1054">
        <v>868759</v>
      </c>
      <c r="CP260" s="1054">
        <v>868759</v>
      </c>
      <c r="CQ260" s="1054">
        <v>1169916</v>
      </c>
      <c r="CR260" s="1054">
        <v>1235442</v>
      </c>
      <c r="CS260" s="1054">
        <v>881510</v>
      </c>
      <c r="CT260" s="1054">
        <v>713086</v>
      </c>
      <c r="CU260" s="1054">
        <v>651283</v>
      </c>
      <c r="CV260" s="1054">
        <v>651283</v>
      </c>
      <c r="CW260" s="1054">
        <v>651283</v>
      </c>
      <c r="CX260" s="1054">
        <v>453224</v>
      </c>
      <c r="CY260" s="1054">
        <v>14415</v>
      </c>
      <c r="CZ260" s="1054">
        <v>14415</v>
      </c>
      <c r="DA260" s="1054">
        <v>14415</v>
      </c>
      <c r="DB260" s="1054">
        <v>14415</v>
      </c>
      <c r="DC260" s="1054">
        <v>0</v>
      </c>
      <c r="DD260" s="1054">
        <v>0</v>
      </c>
      <c r="DE260" s="1054">
        <v>0</v>
      </c>
      <c r="DF260" s="1054">
        <v>0</v>
      </c>
      <c r="DG260" s="1054">
        <v>0</v>
      </c>
      <c r="DH260" s="1054">
        <v>0</v>
      </c>
      <c r="DI260" s="1054">
        <v>0</v>
      </c>
      <c r="DJ260" s="1054">
        <v>0</v>
      </c>
      <c r="DK260" s="1054">
        <v>0</v>
      </c>
      <c r="DL260" s="1054">
        <v>0</v>
      </c>
      <c r="DM260" s="1054">
        <v>0</v>
      </c>
      <c r="DN260" s="1054">
        <v>0</v>
      </c>
      <c r="DO260" s="1054">
        <v>0</v>
      </c>
      <c r="DP260" s="1054">
        <v>0</v>
      </c>
      <c r="DQ260" s="1054">
        <v>0</v>
      </c>
      <c r="DR260" s="1054">
        <v>0</v>
      </c>
      <c r="DS260" s="815"/>
      <c r="DT260" s="1011"/>
      <c r="DU260" s="815"/>
      <c r="DV260" s="1054"/>
      <c r="DW260" s="1054"/>
      <c r="DX260" s="1054">
        <v>10</v>
      </c>
      <c r="DY260" s="1054">
        <v>13</v>
      </c>
      <c r="DZ260" s="1054">
        <v>13</v>
      </c>
      <c r="EA260" s="1054">
        <v>13</v>
      </c>
      <c r="EB260" s="1054">
        <v>41</v>
      </c>
      <c r="EC260" s="1054">
        <v>41</v>
      </c>
      <c r="ED260" s="1054">
        <v>53</v>
      </c>
      <c r="EE260" s="1054">
        <v>45</v>
      </c>
      <c r="EF260" s="1054">
        <v>18</v>
      </c>
      <c r="EG260" s="1054">
        <v>15</v>
      </c>
      <c r="EH260" s="1054">
        <v>1</v>
      </c>
      <c r="EI260" s="1054">
        <v>1</v>
      </c>
      <c r="EJ260" s="1054">
        <v>1</v>
      </c>
      <c r="EK260" s="1054">
        <v>2</v>
      </c>
      <c r="EL260" s="1054">
        <v>5</v>
      </c>
      <c r="EM260" s="1054">
        <v>5</v>
      </c>
      <c r="EN260" s="1054">
        <v>5</v>
      </c>
      <c r="EO260" s="1054">
        <v>5</v>
      </c>
      <c r="EP260" s="1054">
        <v>0</v>
      </c>
      <c r="EQ260" s="1054">
        <v>0</v>
      </c>
      <c r="ER260" s="1054">
        <v>0</v>
      </c>
      <c r="ES260" s="1054">
        <v>0</v>
      </c>
      <c r="ET260" s="1054">
        <v>0</v>
      </c>
      <c r="EU260" s="1054">
        <v>0</v>
      </c>
      <c r="EV260" s="1054">
        <v>0</v>
      </c>
      <c r="EW260" s="1054">
        <v>0</v>
      </c>
      <c r="EX260" s="1054">
        <v>0</v>
      </c>
      <c r="EY260" s="1054">
        <v>0</v>
      </c>
      <c r="EZ260" s="1054">
        <v>0</v>
      </c>
      <c r="FA260" s="1054">
        <v>0</v>
      </c>
      <c r="FB260" s="1054">
        <v>0</v>
      </c>
      <c r="FC260" s="1054">
        <v>0</v>
      </c>
      <c r="FD260" s="1054">
        <v>0</v>
      </c>
      <c r="FE260" s="1054">
        <v>0</v>
      </c>
      <c r="FF260" s="815"/>
      <c r="FG260" s="1012"/>
      <c r="FH260" s="815"/>
      <c r="FI260" s="1013"/>
      <c r="FK260" s="1054"/>
    </row>
    <row r="261" spans="1:167" ht="5.0999999999999996" customHeight="1">
      <c r="A261" s="813" t="str">
        <f t="shared" si="3"/>
        <v/>
      </c>
      <c r="G261" s="815"/>
      <c r="H261" s="815"/>
      <c r="I261" s="815"/>
      <c r="J261" s="815"/>
      <c r="K261" s="815"/>
      <c r="L261" s="815"/>
      <c r="M261" s="815"/>
      <c r="N261" s="815"/>
      <c r="O261" s="815"/>
      <c r="P261" s="815"/>
      <c r="Q261" s="815"/>
      <c r="R261" s="815"/>
      <c r="S261" s="815"/>
      <c r="T261" s="815"/>
      <c r="U261" s="815"/>
      <c r="V261" s="815"/>
      <c r="W261" s="815"/>
      <c r="X261" s="815"/>
      <c r="Y261" s="815"/>
      <c r="Z261" s="815"/>
      <c r="AA261" s="815"/>
      <c r="AB261" s="815"/>
      <c r="AC261" s="815"/>
      <c r="AD261" s="815"/>
      <c r="AE261" s="815"/>
      <c r="AF261" s="815"/>
      <c r="AG261" s="815"/>
      <c r="AH261" s="815"/>
      <c r="AI261" s="815"/>
      <c r="AJ261" s="815"/>
      <c r="AK261" s="815"/>
      <c r="AL261" s="815"/>
      <c r="AM261" s="815"/>
      <c r="AN261" s="815"/>
      <c r="AO261" s="815"/>
      <c r="AP261" s="815"/>
      <c r="AQ261" s="815"/>
      <c r="AR261" s="998"/>
      <c r="AS261" s="815"/>
      <c r="AT261" s="815"/>
      <c r="AU261" s="815"/>
      <c r="AV261" s="815"/>
      <c r="AW261" s="815"/>
      <c r="AX261" s="815"/>
      <c r="AY261" s="815"/>
      <c r="AZ261" s="815"/>
      <c r="BA261" s="815"/>
      <c r="BB261" s="815"/>
      <c r="BC261" s="815"/>
      <c r="BD261" s="815"/>
      <c r="BE261" s="815"/>
      <c r="BF261" s="815"/>
      <c r="BG261" s="815"/>
      <c r="BH261" s="815"/>
      <c r="BI261" s="815"/>
      <c r="BJ261" s="815"/>
      <c r="BK261" s="815"/>
      <c r="BL261" s="815"/>
      <c r="BM261" s="815"/>
      <c r="BN261" s="815"/>
      <c r="BO261" s="815"/>
      <c r="BP261" s="815"/>
      <c r="BQ261" s="815"/>
      <c r="BR261" s="815"/>
      <c r="BS261" s="815"/>
      <c r="BT261" s="815"/>
      <c r="BU261" s="815"/>
      <c r="BV261" s="815"/>
      <c r="BW261" s="815"/>
      <c r="BX261" s="815"/>
      <c r="BY261" s="815"/>
      <c r="BZ261" s="815"/>
      <c r="CA261" s="815"/>
      <c r="CB261" s="815"/>
      <c r="CC261" s="815"/>
      <c r="CD261" s="815"/>
      <c r="CE261" s="1009"/>
      <c r="CF261" s="815"/>
      <c r="CG261" s="1010"/>
      <c r="CH261" s="815"/>
      <c r="CI261" s="815"/>
      <c r="CJ261" s="815"/>
      <c r="CK261" s="815"/>
      <c r="CL261" s="815"/>
      <c r="CM261" s="815"/>
      <c r="CN261" s="815"/>
      <c r="CO261" s="815"/>
      <c r="CP261" s="815"/>
      <c r="CQ261" s="815"/>
      <c r="CR261" s="815"/>
      <c r="CS261" s="815"/>
      <c r="CT261" s="815"/>
      <c r="CU261" s="815"/>
      <c r="CV261" s="815"/>
      <c r="CW261" s="815"/>
      <c r="CX261" s="815"/>
      <c r="CY261" s="815"/>
      <c r="CZ261" s="815"/>
      <c r="DA261" s="815"/>
      <c r="DB261" s="815"/>
      <c r="DC261" s="815"/>
      <c r="DD261" s="815"/>
      <c r="DE261" s="815"/>
      <c r="DF261" s="815"/>
      <c r="DG261" s="815"/>
      <c r="DH261" s="815"/>
      <c r="DI261" s="815"/>
      <c r="DJ261" s="815"/>
      <c r="DK261" s="815"/>
      <c r="DL261" s="815"/>
      <c r="DM261" s="815"/>
      <c r="DN261" s="815"/>
      <c r="DO261" s="815"/>
      <c r="DP261" s="815"/>
      <c r="DQ261" s="815"/>
      <c r="DR261" s="815"/>
      <c r="DS261" s="815"/>
      <c r="DT261" s="1011"/>
      <c r="DU261" s="815"/>
      <c r="DV261" s="815"/>
      <c r="DW261" s="815"/>
      <c r="DX261" s="815"/>
      <c r="DY261" s="815"/>
      <c r="DZ261" s="815"/>
      <c r="EA261" s="815"/>
      <c r="EB261" s="815"/>
      <c r="EC261" s="815"/>
      <c r="ED261" s="815"/>
      <c r="EE261" s="815"/>
      <c r="EF261" s="815"/>
      <c r="EG261" s="815"/>
      <c r="EH261" s="815"/>
      <c r="EI261" s="815"/>
      <c r="EJ261" s="815"/>
      <c r="EK261" s="815"/>
      <c r="EL261" s="815"/>
      <c r="EM261" s="815"/>
      <c r="EN261" s="815"/>
      <c r="EO261" s="815"/>
      <c r="EP261" s="815"/>
      <c r="EQ261" s="815"/>
      <c r="ER261" s="815"/>
      <c r="ES261" s="815"/>
      <c r="ET261" s="815"/>
      <c r="EU261" s="815"/>
      <c r="EV261" s="815"/>
      <c r="EW261" s="815"/>
      <c r="EX261" s="815"/>
      <c r="EY261" s="815"/>
      <c r="EZ261" s="815"/>
      <c r="FA261" s="815"/>
      <c r="FB261" s="815"/>
      <c r="FC261" s="815"/>
      <c r="FD261" s="815"/>
      <c r="FE261" s="815"/>
      <c r="FF261" s="815"/>
      <c r="FG261" s="1012"/>
      <c r="FH261" s="815"/>
      <c r="FI261" s="1013"/>
      <c r="FK261" s="815"/>
    </row>
    <row r="262" spans="1:167" outlineLevel="1">
      <c r="A262" s="813" t="str">
        <f t="shared" si="3"/>
        <v>2016 Verified 2016 Results</v>
      </c>
      <c r="C262" s="1004" t="s">
        <v>1264</v>
      </c>
      <c r="D262" s="1005"/>
      <c r="E262" s="1005"/>
      <c r="G262" s="1006"/>
      <c r="H262" s="1007"/>
      <c r="I262" s="1007"/>
      <c r="J262" s="1007"/>
      <c r="K262" s="1007"/>
      <c r="L262" s="1007"/>
      <c r="M262" s="1007"/>
      <c r="N262" s="1007"/>
      <c r="O262" s="1007"/>
      <c r="P262" s="1007"/>
      <c r="Q262" s="1007"/>
      <c r="R262" s="1007"/>
      <c r="S262" s="1007"/>
      <c r="T262" s="1007"/>
      <c r="U262" s="1007"/>
      <c r="V262" s="1007"/>
      <c r="W262" s="1007"/>
      <c r="X262" s="1007"/>
      <c r="Y262" s="1007"/>
      <c r="Z262" s="1007"/>
      <c r="AA262" s="1007"/>
      <c r="AB262" s="1007"/>
      <c r="AC262" s="1007"/>
      <c r="AD262" s="1007"/>
      <c r="AE262" s="1007"/>
      <c r="AF262" s="1007"/>
      <c r="AG262" s="1007"/>
      <c r="AH262" s="1007"/>
      <c r="AI262" s="1007"/>
      <c r="AJ262" s="1007"/>
      <c r="AK262" s="1007"/>
      <c r="AL262" s="1007"/>
      <c r="AM262" s="1007"/>
      <c r="AN262" s="1007"/>
      <c r="AO262" s="1007"/>
      <c r="AP262" s="1008"/>
      <c r="AQ262" s="815"/>
      <c r="AR262" s="998"/>
      <c r="AS262" s="815"/>
      <c r="AT262" s="1006"/>
      <c r="AU262" s="1007"/>
      <c r="AV262" s="1007"/>
      <c r="AW262" s="1007"/>
      <c r="AX262" s="1007"/>
      <c r="AY262" s="1007"/>
      <c r="AZ262" s="1007"/>
      <c r="BA262" s="1007"/>
      <c r="BB262" s="1007"/>
      <c r="BC262" s="1007"/>
      <c r="BD262" s="1007"/>
      <c r="BE262" s="1007"/>
      <c r="BF262" s="1007"/>
      <c r="BG262" s="1007"/>
      <c r="BH262" s="1007"/>
      <c r="BI262" s="1007"/>
      <c r="BJ262" s="1007"/>
      <c r="BK262" s="1007"/>
      <c r="BL262" s="1007"/>
      <c r="BM262" s="1007"/>
      <c r="BN262" s="1007"/>
      <c r="BO262" s="1007"/>
      <c r="BP262" s="1007"/>
      <c r="BQ262" s="1007"/>
      <c r="BR262" s="1007"/>
      <c r="BS262" s="1007"/>
      <c r="BT262" s="1007"/>
      <c r="BU262" s="1007"/>
      <c r="BV262" s="1007"/>
      <c r="BW262" s="1007"/>
      <c r="BX262" s="1007"/>
      <c r="BY262" s="1007"/>
      <c r="BZ262" s="1007"/>
      <c r="CA262" s="1007"/>
      <c r="CB262" s="1007"/>
      <c r="CC262" s="1008"/>
      <c r="CD262" s="815"/>
      <c r="CE262" s="1009"/>
      <c r="CF262" s="815"/>
      <c r="CG262" s="1010"/>
      <c r="CH262" s="815"/>
      <c r="CI262" s="1006"/>
      <c r="CJ262" s="1007"/>
      <c r="CK262" s="1007"/>
      <c r="CL262" s="1007"/>
      <c r="CM262" s="1007"/>
      <c r="CN262" s="1007"/>
      <c r="CO262" s="1007"/>
      <c r="CP262" s="1007"/>
      <c r="CQ262" s="1007"/>
      <c r="CR262" s="1007"/>
      <c r="CS262" s="1007"/>
      <c r="CT262" s="1007"/>
      <c r="CU262" s="1007"/>
      <c r="CV262" s="1007"/>
      <c r="CW262" s="1007"/>
      <c r="CX262" s="1007"/>
      <c r="CY262" s="1007"/>
      <c r="CZ262" s="1007"/>
      <c r="DA262" s="1007"/>
      <c r="DB262" s="1007"/>
      <c r="DC262" s="1007"/>
      <c r="DD262" s="1007"/>
      <c r="DE262" s="1007"/>
      <c r="DF262" s="1007"/>
      <c r="DG262" s="1007"/>
      <c r="DH262" s="1007"/>
      <c r="DI262" s="1007"/>
      <c r="DJ262" s="1007"/>
      <c r="DK262" s="1007"/>
      <c r="DL262" s="1007"/>
      <c r="DM262" s="1007"/>
      <c r="DN262" s="1007"/>
      <c r="DO262" s="1007"/>
      <c r="DP262" s="1007"/>
      <c r="DQ262" s="1007"/>
      <c r="DR262" s="1008"/>
      <c r="DS262" s="815"/>
      <c r="DT262" s="1011"/>
      <c r="DU262" s="815"/>
      <c r="DV262" s="1006"/>
      <c r="DW262" s="1007"/>
      <c r="DX262" s="1007"/>
      <c r="DY262" s="1007"/>
      <c r="DZ262" s="1007"/>
      <c r="EA262" s="1007"/>
      <c r="EB262" s="1007"/>
      <c r="EC262" s="1007"/>
      <c r="ED262" s="1007"/>
      <c r="EE262" s="1007"/>
      <c r="EF262" s="1007"/>
      <c r="EG262" s="1007"/>
      <c r="EH262" s="1007"/>
      <c r="EI262" s="1007"/>
      <c r="EJ262" s="1007"/>
      <c r="EK262" s="1007"/>
      <c r="EL262" s="1007"/>
      <c r="EM262" s="1007"/>
      <c r="EN262" s="1007"/>
      <c r="EO262" s="1007"/>
      <c r="EP262" s="1007"/>
      <c r="EQ262" s="1007"/>
      <c r="ER262" s="1007"/>
      <c r="ES262" s="1007"/>
      <c r="ET262" s="1007"/>
      <c r="EU262" s="1007"/>
      <c r="EV262" s="1007"/>
      <c r="EW262" s="1007"/>
      <c r="EX262" s="1007"/>
      <c r="EY262" s="1007"/>
      <c r="EZ262" s="1007"/>
      <c r="FA262" s="1007"/>
      <c r="FB262" s="1007"/>
      <c r="FC262" s="1007"/>
      <c r="FD262" s="1007"/>
      <c r="FE262" s="1008"/>
      <c r="FF262" s="815"/>
      <c r="FG262" s="1012"/>
      <c r="FH262" s="815"/>
      <c r="FI262" s="1013"/>
      <c r="FK262" s="1014"/>
    </row>
    <row r="263" spans="1:167" outlineLevel="1">
      <c r="A263" s="813" t="str">
        <f t="shared" si="3"/>
        <v>247Save on Energy Coupon Program</v>
      </c>
      <c r="C263" s="835">
        <v>247</v>
      </c>
      <c r="D263" s="1015" t="s">
        <v>113</v>
      </c>
      <c r="E263" s="1015">
        <v>2016</v>
      </c>
      <c r="G263" s="1016">
        <v>0</v>
      </c>
      <c r="H263" s="877">
        <v>1694319</v>
      </c>
      <c r="I263" s="876">
        <v>1694319</v>
      </c>
      <c r="J263" s="877">
        <v>1694319</v>
      </c>
      <c r="K263" s="876">
        <v>1694319</v>
      </c>
      <c r="L263" s="877">
        <v>1694319</v>
      </c>
      <c r="M263" s="876">
        <v>1694319</v>
      </c>
      <c r="N263" s="877">
        <v>1694319</v>
      </c>
      <c r="O263" s="876">
        <v>1694062</v>
      </c>
      <c r="P263" s="877">
        <v>1694062</v>
      </c>
      <c r="Q263" s="876">
        <v>1686495</v>
      </c>
      <c r="R263" s="877">
        <v>1666083</v>
      </c>
      <c r="S263" s="876">
        <v>1665092</v>
      </c>
      <c r="T263" s="877">
        <v>1665092</v>
      </c>
      <c r="U263" s="876">
        <v>1656158</v>
      </c>
      <c r="V263" s="877">
        <v>1435459</v>
      </c>
      <c r="W263" s="876">
        <v>1435459</v>
      </c>
      <c r="X263" s="877">
        <v>632980</v>
      </c>
      <c r="Y263" s="876">
        <v>0</v>
      </c>
      <c r="Z263" s="877">
        <v>0</v>
      </c>
      <c r="AA263" s="876">
        <v>0</v>
      </c>
      <c r="AB263" s="877">
        <v>0</v>
      </c>
      <c r="AC263" s="876">
        <v>0</v>
      </c>
      <c r="AD263" s="877">
        <v>0</v>
      </c>
      <c r="AE263" s="876">
        <v>0</v>
      </c>
      <c r="AF263" s="877">
        <v>0</v>
      </c>
      <c r="AG263" s="876">
        <v>0</v>
      </c>
      <c r="AH263" s="877">
        <v>0</v>
      </c>
      <c r="AI263" s="876">
        <v>0</v>
      </c>
      <c r="AJ263" s="877">
        <v>0</v>
      </c>
      <c r="AK263" s="876">
        <v>0</v>
      </c>
      <c r="AL263" s="877">
        <v>0</v>
      </c>
      <c r="AM263" s="876">
        <v>0</v>
      </c>
      <c r="AN263" s="877">
        <v>0</v>
      </c>
      <c r="AO263" s="876">
        <v>0</v>
      </c>
      <c r="AP263" s="1017">
        <v>0</v>
      </c>
      <c r="AQ263" s="815"/>
      <c r="AR263" s="998"/>
      <c r="AS263" s="815"/>
      <c r="AT263" s="1016">
        <v>0</v>
      </c>
      <c r="AU263" s="877">
        <v>110</v>
      </c>
      <c r="AV263" s="876">
        <v>110</v>
      </c>
      <c r="AW263" s="877">
        <v>110</v>
      </c>
      <c r="AX263" s="876">
        <v>110</v>
      </c>
      <c r="AY263" s="877">
        <v>110</v>
      </c>
      <c r="AZ263" s="876">
        <v>110</v>
      </c>
      <c r="BA263" s="877">
        <v>110</v>
      </c>
      <c r="BB263" s="876">
        <v>110</v>
      </c>
      <c r="BC263" s="877">
        <v>110</v>
      </c>
      <c r="BD263" s="876">
        <v>110</v>
      </c>
      <c r="BE263" s="877">
        <v>106</v>
      </c>
      <c r="BF263" s="876">
        <v>106</v>
      </c>
      <c r="BG263" s="877">
        <v>106</v>
      </c>
      <c r="BH263" s="876">
        <v>106</v>
      </c>
      <c r="BI263" s="877">
        <v>92</v>
      </c>
      <c r="BJ263" s="876">
        <v>92</v>
      </c>
      <c r="BK263" s="877">
        <v>40</v>
      </c>
      <c r="BL263" s="876">
        <v>0</v>
      </c>
      <c r="BM263" s="877">
        <v>0</v>
      </c>
      <c r="BN263" s="876">
        <v>0</v>
      </c>
      <c r="BO263" s="877">
        <v>0</v>
      </c>
      <c r="BP263" s="876">
        <v>0</v>
      </c>
      <c r="BQ263" s="877">
        <v>0</v>
      </c>
      <c r="BR263" s="876">
        <v>0</v>
      </c>
      <c r="BS263" s="877">
        <v>0</v>
      </c>
      <c r="BT263" s="876">
        <v>0</v>
      </c>
      <c r="BU263" s="877">
        <v>0</v>
      </c>
      <c r="BV263" s="876">
        <v>0</v>
      </c>
      <c r="BW263" s="877">
        <v>0</v>
      </c>
      <c r="BX263" s="876">
        <v>0</v>
      </c>
      <c r="BY263" s="877">
        <v>0</v>
      </c>
      <c r="BZ263" s="876">
        <v>0</v>
      </c>
      <c r="CA263" s="877">
        <v>0</v>
      </c>
      <c r="CB263" s="876">
        <v>0</v>
      </c>
      <c r="CC263" s="1017">
        <v>0</v>
      </c>
      <c r="CD263" s="815"/>
      <c r="CE263" s="1009"/>
      <c r="CF263" s="815"/>
      <c r="CG263" s="1010"/>
      <c r="CH263" s="815"/>
      <c r="CI263" s="1016"/>
      <c r="CJ263" s="877"/>
      <c r="CK263" s="876">
        <v>2005471</v>
      </c>
      <c r="CL263" s="877">
        <v>2005471</v>
      </c>
      <c r="CM263" s="876">
        <v>2005471</v>
      </c>
      <c r="CN263" s="877">
        <v>2005471</v>
      </c>
      <c r="CO263" s="876">
        <v>2005471</v>
      </c>
      <c r="CP263" s="877">
        <v>2005471</v>
      </c>
      <c r="CQ263" s="876">
        <v>2005167</v>
      </c>
      <c r="CR263" s="877">
        <v>2005167</v>
      </c>
      <c r="CS263" s="876">
        <v>1996210</v>
      </c>
      <c r="CT263" s="877">
        <v>1972049</v>
      </c>
      <c r="CU263" s="876">
        <v>1970877</v>
      </c>
      <c r="CV263" s="877">
        <v>1970877</v>
      </c>
      <c r="CW263" s="876">
        <v>1960302</v>
      </c>
      <c r="CX263" s="877">
        <v>1699073</v>
      </c>
      <c r="CY263" s="876">
        <v>1699073</v>
      </c>
      <c r="CZ263" s="877">
        <v>749223</v>
      </c>
      <c r="DA263" s="876">
        <v>0</v>
      </c>
      <c r="DB263" s="877">
        <v>0</v>
      </c>
      <c r="DC263" s="876">
        <v>0</v>
      </c>
      <c r="DD263" s="877">
        <v>0</v>
      </c>
      <c r="DE263" s="876">
        <v>0</v>
      </c>
      <c r="DF263" s="877">
        <v>0</v>
      </c>
      <c r="DG263" s="876">
        <v>0</v>
      </c>
      <c r="DH263" s="877">
        <v>0</v>
      </c>
      <c r="DI263" s="876">
        <v>0</v>
      </c>
      <c r="DJ263" s="877">
        <v>0</v>
      </c>
      <c r="DK263" s="876">
        <v>0</v>
      </c>
      <c r="DL263" s="877">
        <v>0</v>
      </c>
      <c r="DM263" s="876">
        <v>0</v>
      </c>
      <c r="DN263" s="877">
        <v>0</v>
      </c>
      <c r="DO263" s="876">
        <v>0</v>
      </c>
      <c r="DP263" s="877">
        <v>0</v>
      </c>
      <c r="DQ263" s="876">
        <v>0</v>
      </c>
      <c r="DR263" s="1017">
        <v>0</v>
      </c>
      <c r="DS263" s="815"/>
      <c r="DT263" s="1011"/>
      <c r="DU263" s="815"/>
      <c r="DV263" s="1016"/>
      <c r="DW263" s="877"/>
      <c r="DX263" s="876">
        <v>130</v>
      </c>
      <c r="DY263" s="877">
        <v>130</v>
      </c>
      <c r="DZ263" s="876">
        <v>130</v>
      </c>
      <c r="EA263" s="877">
        <v>130</v>
      </c>
      <c r="EB263" s="876">
        <v>130</v>
      </c>
      <c r="EC263" s="877">
        <v>130</v>
      </c>
      <c r="ED263" s="876">
        <v>130</v>
      </c>
      <c r="EE263" s="877">
        <v>130</v>
      </c>
      <c r="EF263" s="876">
        <v>130</v>
      </c>
      <c r="EG263" s="877">
        <v>125</v>
      </c>
      <c r="EH263" s="876">
        <v>125</v>
      </c>
      <c r="EI263" s="877">
        <v>125</v>
      </c>
      <c r="EJ263" s="876">
        <v>125</v>
      </c>
      <c r="EK263" s="877">
        <v>109</v>
      </c>
      <c r="EL263" s="876">
        <v>109</v>
      </c>
      <c r="EM263" s="877">
        <v>47</v>
      </c>
      <c r="EN263" s="876">
        <v>0</v>
      </c>
      <c r="EO263" s="877">
        <v>0</v>
      </c>
      <c r="EP263" s="876">
        <v>0</v>
      </c>
      <c r="EQ263" s="877">
        <v>0</v>
      </c>
      <c r="ER263" s="876">
        <v>0</v>
      </c>
      <c r="ES263" s="877">
        <v>0</v>
      </c>
      <c r="ET263" s="876">
        <v>0</v>
      </c>
      <c r="EU263" s="877">
        <v>0</v>
      </c>
      <c r="EV263" s="876">
        <v>0</v>
      </c>
      <c r="EW263" s="877">
        <v>0</v>
      </c>
      <c r="EX263" s="876">
        <v>0</v>
      </c>
      <c r="EY263" s="877">
        <v>0</v>
      </c>
      <c r="EZ263" s="876">
        <v>0</v>
      </c>
      <c r="FA263" s="877">
        <v>0</v>
      </c>
      <c r="FB263" s="876">
        <v>0</v>
      </c>
      <c r="FC263" s="877">
        <v>0</v>
      </c>
      <c r="FD263" s="876">
        <v>0</v>
      </c>
      <c r="FE263" s="1017">
        <v>0</v>
      </c>
      <c r="FF263" s="815"/>
      <c r="FG263" s="1012"/>
      <c r="FH263" s="815"/>
      <c r="FI263" s="1013"/>
      <c r="FK263" s="1018" t="b">
        <v>0</v>
      </c>
    </row>
    <row r="264" spans="1:167" outlineLevel="1">
      <c r="A264" s="813" t="str">
        <f t="shared" si="3"/>
        <v>248Save on Energy Instant Discount Program</v>
      </c>
      <c r="C264" s="842">
        <v>248</v>
      </c>
      <c r="D264" s="1019" t="s">
        <v>1224</v>
      </c>
      <c r="E264" s="1019">
        <v>2016</v>
      </c>
      <c r="G264" s="1020">
        <v>0</v>
      </c>
      <c r="H264" s="865">
        <v>0</v>
      </c>
      <c r="I264" s="864">
        <v>0</v>
      </c>
      <c r="J264" s="865">
        <v>0</v>
      </c>
      <c r="K264" s="864">
        <v>0</v>
      </c>
      <c r="L264" s="865">
        <v>0</v>
      </c>
      <c r="M264" s="864">
        <v>0</v>
      </c>
      <c r="N264" s="865">
        <v>0</v>
      </c>
      <c r="O264" s="864">
        <v>0</v>
      </c>
      <c r="P264" s="865">
        <v>0</v>
      </c>
      <c r="Q264" s="864">
        <v>0</v>
      </c>
      <c r="R264" s="865">
        <v>0</v>
      </c>
      <c r="S264" s="864">
        <v>0</v>
      </c>
      <c r="T264" s="865">
        <v>0</v>
      </c>
      <c r="U264" s="864">
        <v>0</v>
      </c>
      <c r="V264" s="865">
        <v>0</v>
      </c>
      <c r="W264" s="864">
        <v>0</v>
      </c>
      <c r="X264" s="865">
        <v>0</v>
      </c>
      <c r="Y264" s="864">
        <v>0</v>
      </c>
      <c r="Z264" s="865">
        <v>0</v>
      </c>
      <c r="AA264" s="864">
        <v>0</v>
      </c>
      <c r="AB264" s="865">
        <v>0</v>
      </c>
      <c r="AC264" s="864">
        <v>0</v>
      </c>
      <c r="AD264" s="865">
        <v>0</v>
      </c>
      <c r="AE264" s="864">
        <v>0</v>
      </c>
      <c r="AF264" s="865">
        <v>0</v>
      </c>
      <c r="AG264" s="864">
        <v>0</v>
      </c>
      <c r="AH264" s="865">
        <v>0</v>
      </c>
      <c r="AI264" s="864">
        <v>0</v>
      </c>
      <c r="AJ264" s="865">
        <v>0</v>
      </c>
      <c r="AK264" s="864">
        <v>0</v>
      </c>
      <c r="AL264" s="865">
        <v>0</v>
      </c>
      <c r="AM264" s="864">
        <v>0</v>
      </c>
      <c r="AN264" s="865">
        <v>0</v>
      </c>
      <c r="AO264" s="864">
        <v>0</v>
      </c>
      <c r="AP264" s="1021">
        <v>0</v>
      </c>
      <c r="AQ264" s="815"/>
      <c r="AR264" s="998"/>
      <c r="AS264" s="815"/>
      <c r="AT264" s="1020">
        <v>0</v>
      </c>
      <c r="AU264" s="865">
        <v>0</v>
      </c>
      <c r="AV264" s="864">
        <v>0</v>
      </c>
      <c r="AW264" s="865">
        <v>0</v>
      </c>
      <c r="AX264" s="864">
        <v>0</v>
      </c>
      <c r="AY264" s="865">
        <v>0</v>
      </c>
      <c r="AZ264" s="864">
        <v>0</v>
      </c>
      <c r="BA264" s="865">
        <v>0</v>
      </c>
      <c r="BB264" s="864">
        <v>0</v>
      </c>
      <c r="BC264" s="865">
        <v>0</v>
      </c>
      <c r="BD264" s="864">
        <v>0</v>
      </c>
      <c r="BE264" s="865">
        <v>0</v>
      </c>
      <c r="BF264" s="864">
        <v>0</v>
      </c>
      <c r="BG264" s="865">
        <v>0</v>
      </c>
      <c r="BH264" s="864">
        <v>0</v>
      </c>
      <c r="BI264" s="865">
        <v>0</v>
      </c>
      <c r="BJ264" s="864">
        <v>0</v>
      </c>
      <c r="BK264" s="865">
        <v>0</v>
      </c>
      <c r="BL264" s="864">
        <v>0</v>
      </c>
      <c r="BM264" s="865">
        <v>0</v>
      </c>
      <c r="BN264" s="864">
        <v>0</v>
      </c>
      <c r="BO264" s="865">
        <v>0</v>
      </c>
      <c r="BP264" s="864">
        <v>0</v>
      </c>
      <c r="BQ264" s="865">
        <v>0</v>
      </c>
      <c r="BR264" s="864">
        <v>0</v>
      </c>
      <c r="BS264" s="865">
        <v>0</v>
      </c>
      <c r="BT264" s="864">
        <v>0</v>
      </c>
      <c r="BU264" s="865">
        <v>0</v>
      </c>
      <c r="BV264" s="864">
        <v>0</v>
      </c>
      <c r="BW264" s="865">
        <v>0</v>
      </c>
      <c r="BX264" s="864">
        <v>0</v>
      </c>
      <c r="BY264" s="865">
        <v>0</v>
      </c>
      <c r="BZ264" s="864">
        <v>0</v>
      </c>
      <c r="CA264" s="865">
        <v>0</v>
      </c>
      <c r="CB264" s="864">
        <v>0</v>
      </c>
      <c r="CC264" s="1021">
        <v>0</v>
      </c>
      <c r="CD264" s="815"/>
      <c r="CE264" s="1009"/>
      <c r="CF264" s="815"/>
      <c r="CG264" s="1010"/>
      <c r="CH264" s="815"/>
      <c r="CI264" s="1020"/>
      <c r="CJ264" s="865"/>
      <c r="CK264" s="864">
        <v>0</v>
      </c>
      <c r="CL264" s="865">
        <v>0</v>
      </c>
      <c r="CM264" s="864">
        <v>0</v>
      </c>
      <c r="CN264" s="865">
        <v>0</v>
      </c>
      <c r="CO264" s="864">
        <v>0</v>
      </c>
      <c r="CP264" s="865">
        <v>0</v>
      </c>
      <c r="CQ264" s="864">
        <v>0</v>
      </c>
      <c r="CR264" s="865">
        <v>0</v>
      </c>
      <c r="CS264" s="864">
        <v>0</v>
      </c>
      <c r="CT264" s="865">
        <v>0</v>
      </c>
      <c r="CU264" s="864">
        <v>0</v>
      </c>
      <c r="CV264" s="865">
        <v>0</v>
      </c>
      <c r="CW264" s="864">
        <v>0</v>
      </c>
      <c r="CX264" s="865">
        <v>0</v>
      </c>
      <c r="CY264" s="864">
        <v>0</v>
      </c>
      <c r="CZ264" s="865">
        <v>0</v>
      </c>
      <c r="DA264" s="864">
        <v>0</v>
      </c>
      <c r="DB264" s="865">
        <v>0</v>
      </c>
      <c r="DC264" s="864">
        <v>0</v>
      </c>
      <c r="DD264" s="865">
        <v>0</v>
      </c>
      <c r="DE264" s="864">
        <v>0</v>
      </c>
      <c r="DF264" s="865">
        <v>0</v>
      </c>
      <c r="DG264" s="864">
        <v>0</v>
      </c>
      <c r="DH264" s="865">
        <v>0</v>
      </c>
      <c r="DI264" s="864">
        <v>0</v>
      </c>
      <c r="DJ264" s="865">
        <v>0</v>
      </c>
      <c r="DK264" s="864">
        <v>0</v>
      </c>
      <c r="DL264" s="865">
        <v>0</v>
      </c>
      <c r="DM264" s="864">
        <v>0</v>
      </c>
      <c r="DN264" s="865">
        <v>0</v>
      </c>
      <c r="DO264" s="864">
        <v>0</v>
      </c>
      <c r="DP264" s="865">
        <v>0</v>
      </c>
      <c r="DQ264" s="864">
        <v>0</v>
      </c>
      <c r="DR264" s="1021">
        <v>0</v>
      </c>
      <c r="DS264" s="815"/>
      <c r="DT264" s="1011"/>
      <c r="DU264" s="815"/>
      <c r="DV264" s="1020"/>
      <c r="DW264" s="865"/>
      <c r="DX264" s="864">
        <v>0</v>
      </c>
      <c r="DY264" s="865">
        <v>0</v>
      </c>
      <c r="DZ264" s="864">
        <v>0</v>
      </c>
      <c r="EA264" s="865">
        <v>0</v>
      </c>
      <c r="EB264" s="864">
        <v>0</v>
      </c>
      <c r="EC264" s="865">
        <v>0</v>
      </c>
      <c r="ED264" s="864">
        <v>0</v>
      </c>
      <c r="EE264" s="865">
        <v>0</v>
      </c>
      <c r="EF264" s="864">
        <v>0</v>
      </c>
      <c r="EG264" s="865">
        <v>0</v>
      </c>
      <c r="EH264" s="864">
        <v>0</v>
      </c>
      <c r="EI264" s="865">
        <v>0</v>
      </c>
      <c r="EJ264" s="864">
        <v>0</v>
      </c>
      <c r="EK264" s="865">
        <v>0</v>
      </c>
      <c r="EL264" s="864">
        <v>0</v>
      </c>
      <c r="EM264" s="865">
        <v>0</v>
      </c>
      <c r="EN264" s="864">
        <v>0</v>
      </c>
      <c r="EO264" s="865">
        <v>0</v>
      </c>
      <c r="EP264" s="864">
        <v>0</v>
      </c>
      <c r="EQ264" s="865">
        <v>0</v>
      </c>
      <c r="ER264" s="864">
        <v>0</v>
      </c>
      <c r="ES264" s="865">
        <v>0</v>
      </c>
      <c r="ET264" s="864">
        <v>0</v>
      </c>
      <c r="EU264" s="865">
        <v>0</v>
      </c>
      <c r="EV264" s="864">
        <v>0</v>
      </c>
      <c r="EW264" s="865">
        <v>0</v>
      </c>
      <c r="EX264" s="864">
        <v>0</v>
      </c>
      <c r="EY264" s="865">
        <v>0</v>
      </c>
      <c r="EZ264" s="864">
        <v>0</v>
      </c>
      <c r="FA264" s="865">
        <v>0</v>
      </c>
      <c r="FB264" s="864">
        <v>0</v>
      </c>
      <c r="FC264" s="865">
        <v>0</v>
      </c>
      <c r="FD264" s="864">
        <v>0</v>
      </c>
      <c r="FE264" s="1021">
        <v>0</v>
      </c>
      <c r="FF264" s="815"/>
      <c r="FG264" s="1012"/>
      <c r="FH264" s="815"/>
      <c r="FI264" s="1013"/>
      <c r="FK264" s="1022" t="b">
        <v>1</v>
      </c>
    </row>
    <row r="265" spans="1:167" outlineLevel="1">
      <c r="A265" s="813" t="str">
        <f t="shared" ref="A265:A328" si="4">C265&amp;D265</f>
        <v>249Save on Energy Heating &amp; Cooling Program</v>
      </c>
      <c r="C265" s="849">
        <v>249</v>
      </c>
      <c r="D265" s="1023" t="s">
        <v>1166</v>
      </c>
      <c r="E265" s="1023">
        <v>2016</v>
      </c>
      <c r="G265" s="1024">
        <v>0</v>
      </c>
      <c r="H265" s="854">
        <v>883119</v>
      </c>
      <c r="I265" s="853">
        <v>883119</v>
      </c>
      <c r="J265" s="854">
        <v>883119</v>
      </c>
      <c r="K265" s="853">
        <v>883119</v>
      </c>
      <c r="L265" s="854">
        <v>883119</v>
      </c>
      <c r="M265" s="853">
        <v>883119</v>
      </c>
      <c r="N265" s="854">
        <v>883119</v>
      </c>
      <c r="O265" s="853">
        <v>883119</v>
      </c>
      <c r="P265" s="854">
        <v>883119</v>
      </c>
      <c r="Q265" s="853">
        <v>883119</v>
      </c>
      <c r="R265" s="854">
        <v>883119</v>
      </c>
      <c r="S265" s="853">
        <v>883119</v>
      </c>
      <c r="T265" s="854">
        <v>883119</v>
      </c>
      <c r="U265" s="853">
        <v>883119</v>
      </c>
      <c r="V265" s="854">
        <v>883119</v>
      </c>
      <c r="W265" s="853">
        <v>883119</v>
      </c>
      <c r="X265" s="854">
        <v>883119</v>
      </c>
      <c r="Y265" s="853">
        <v>883119</v>
      </c>
      <c r="Z265" s="854">
        <v>866551</v>
      </c>
      <c r="AA265" s="853">
        <v>0</v>
      </c>
      <c r="AB265" s="854">
        <v>0</v>
      </c>
      <c r="AC265" s="853">
        <v>0</v>
      </c>
      <c r="AD265" s="854">
        <v>0</v>
      </c>
      <c r="AE265" s="853">
        <v>0</v>
      </c>
      <c r="AF265" s="854">
        <v>0</v>
      </c>
      <c r="AG265" s="853">
        <v>0</v>
      </c>
      <c r="AH265" s="854">
        <v>0</v>
      </c>
      <c r="AI265" s="853">
        <v>0</v>
      </c>
      <c r="AJ265" s="854">
        <v>0</v>
      </c>
      <c r="AK265" s="853">
        <v>0</v>
      </c>
      <c r="AL265" s="854">
        <v>0</v>
      </c>
      <c r="AM265" s="853">
        <v>0</v>
      </c>
      <c r="AN265" s="854">
        <v>0</v>
      </c>
      <c r="AO265" s="853">
        <v>0</v>
      </c>
      <c r="AP265" s="1025">
        <v>0</v>
      </c>
      <c r="AQ265" s="815"/>
      <c r="AR265" s="998"/>
      <c r="AS265" s="815"/>
      <c r="AT265" s="1024">
        <v>0</v>
      </c>
      <c r="AU265" s="854">
        <v>257</v>
      </c>
      <c r="AV265" s="853">
        <v>257</v>
      </c>
      <c r="AW265" s="854">
        <v>257</v>
      </c>
      <c r="AX265" s="853">
        <v>257</v>
      </c>
      <c r="AY265" s="854">
        <v>257</v>
      </c>
      <c r="AZ265" s="853">
        <v>257</v>
      </c>
      <c r="BA265" s="854">
        <v>257</v>
      </c>
      <c r="BB265" s="853">
        <v>257</v>
      </c>
      <c r="BC265" s="854">
        <v>257</v>
      </c>
      <c r="BD265" s="853">
        <v>257</v>
      </c>
      <c r="BE265" s="854">
        <v>257</v>
      </c>
      <c r="BF265" s="853">
        <v>257</v>
      </c>
      <c r="BG265" s="854">
        <v>257</v>
      </c>
      <c r="BH265" s="853">
        <v>257</v>
      </c>
      <c r="BI265" s="854">
        <v>257</v>
      </c>
      <c r="BJ265" s="853">
        <v>257</v>
      </c>
      <c r="BK265" s="854">
        <v>257</v>
      </c>
      <c r="BL265" s="853">
        <v>257</v>
      </c>
      <c r="BM265" s="854">
        <v>239</v>
      </c>
      <c r="BN265" s="853">
        <v>0</v>
      </c>
      <c r="BO265" s="854">
        <v>0</v>
      </c>
      <c r="BP265" s="853">
        <v>0</v>
      </c>
      <c r="BQ265" s="854">
        <v>0</v>
      </c>
      <c r="BR265" s="853">
        <v>0</v>
      </c>
      <c r="BS265" s="854">
        <v>0</v>
      </c>
      <c r="BT265" s="853">
        <v>0</v>
      </c>
      <c r="BU265" s="854">
        <v>0</v>
      </c>
      <c r="BV265" s="853">
        <v>0</v>
      </c>
      <c r="BW265" s="854">
        <v>0</v>
      </c>
      <c r="BX265" s="853">
        <v>0</v>
      </c>
      <c r="BY265" s="854">
        <v>0</v>
      </c>
      <c r="BZ265" s="853">
        <v>0</v>
      </c>
      <c r="CA265" s="854">
        <v>0</v>
      </c>
      <c r="CB265" s="853">
        <v>0</v>
      </c>
      <c r="CC265" s="1025">
        <v>0</v>
      </c>
      <c r="CD265" s="815"/>
      <c r="CE265" s="1009"/>
      <c r="CF265" s="815"/>
      <c r="CG265" s="1010"/>
      <c r="CH265" s="815"/>
      <c r="CI265" s="1024"/>
      <c r="CJ265" s="854"/>
      <c r="CK265" s="853">
        <v>623179</v>
      </c>
      <c r="CL265" s="854">
        <v>623179</v>
      </c>
      <c r="CM265" s="853">
        <v>623179</v>
      </c>
      <c r="CN265" s="854">
        <v>623179</v>
      </c>
      <c r="CO265" s="853">
        <v>623179</v>
      </c>
      <c r="CP265" s="854">
        <v>623179</v>
      </c>
      <c r="CQ265" s="853">
        <v>623179</v>
      </c>
      <c r="CR265" s="854">
        <v>623179</v>
      </c>
      <c r="CS265" s="853">
        <v>623179</v>
      </c>
      <c r="CT265" s="854">
        <v>623179</v>
      </c>
      <c r="CU265" s="853">
        <v>623179</v>
      </c>
      <c r="CV265" s="854">
        <v>623179</v>
      </c>
      <c r="CW265" s="853">
        <v>623179</v>
      </c>
      <c r="CX265" s="854">
        <v>623179</v>
      </c>
      <c r="CY265" s="853">
        <v>623179</v>
      </c>
      <c r="CZ265" s="854">
        <v>623179</v>
      </c>
      <c r="DA265" s="853">
        <v>623179</v>
      </c>
      <c r="DB265" s="854">
        <v>606611</v>
      </c>
      <c r="DC265" s="853">
        <v>0</v>
      </c>
      <c r="DD265" s="854">
        <v>0</v>
      </c>
      <c r="DE265" s="853">
        <v>0</v>
      </c>
      <c r="DF265" s="854">
        <v>0</v>
      </c>
      <c r="DG265" s="853">
        <v>0</v>
      </c>
      <c r="DH265" s="854">
        <v>0</v>
      </c>
      <c r="DI265" s="853">
        <v>0</v>
      </c>
      <c r="DJ265" s="854">
        <v>0</v>
      </c>
      <c r="DK265" s="853">
        <v>0</v>
      </c>
      <c r="DL265" s="854">
        <v>0</v>
      </c>
      <c r="DM265" s="853">
        <v>0</v>
      </c>
      <c r="DN265" s="854">
        <v>0</v>
      </c>
      <c r="DO265" s="853">
        <v>0</v>
      </c>
      <c r="DP265" s="854">
        <v>0</v>
      </c>
      <c r="DQ265" s="853">
        <v>0</v>
      </c>
      <c r="DR265" s="1025">
        <v>0</v>
      </c>
      <c r="DS265" s="815"/>
      <c r="DT265" s="1011"/>
      <c r="DU265" s="815"/>
      <c r="DV265" s="1024"/>
      <c r="DW265" s="854"/>
      <c r="DX265" s="853">
        <v>186</v>
      </c>
      <c r="DY265" s="854">
        <v>186</v>
      </c>
      <c r="DZ265" s="853">
        <v>186</v>
      </c>
      <c r="EA265" s="854">
        <v>186</v>
      </c>
      <c r="EB265" s="853">
        <v>186</v>
      </c>
      <c r="EC265" s="854">
        <v>186</v>
      </c>
      <c r="ED265" s="853">
        <v>186</v>
      </c>
      <c r="EE265" s="854">
        <v>186</v>
      </c>
      <c r="EF265" s="853">
        <v>186</v>
      </c>
      <c r="EG265" s="854">
        <v>186</v>
      </c>
      <c r="EH265" s="853">
        <v>186</v>
      </c>
      <c r="EI265" s="854">
        <v>186</v>
      </c>
      <c r="EJ265" s="853">
        <v>186</v>
      </c>
      <c r="EK265" s="854">
        <v>186</v>
      </c>
      <c r="EL265" s="853">
        <v>186</v>
      </c>
      <c r="EM265" s="854">
        <v>186</v>
      </c>
      <c r="EN265" s="853">
        <v>186</v>
      </c>
      <c r="EO265" s="854">
        <v>167</v>
      </c>
      <c r="EP265" s="853">
        <v>0</v>
      </c>
      <c r="EQ265" s="854">
        <v>0</v>
      </c>
      <c r="ER265" s="853">
        <v>0</v>
      </c>
      <c r="ES265" s="854">
        <v>0</v>
      </c>
      <c r="ET265" s="853">
        <v>0</v>
      </c>
      <c r="EU265" s="854">
        <v>0</v>
      </c>
      <c r="EV265" s="853">
        <v>0</v>
      </c>
      <c r="EW265" s="854">
        <v>0</v>
      </c>
      <c r="EX265" s="853">
        <v>0</v>
      </c>
      <c r="EY265" s="854">
        <v>0</v>
      </c>
      <c r="EZ265" s="853">
        <v>0</v>
      </c>
      <c r="FA265" s="854">
        <v>0</v>
      </c>
      <c r="FB265" s="853">
        <v>0</v>
      </c>
      <c r="FC265" s="854">
        <v>0</v>
      </c>
      <c r="FD265" s="853">
        <v>0</v>
      </c>
      <c r="FE265" s="1025">
        <v>0</v>
      </c>
      <c r="FF265" s="815"/>
      <c r="FG265" s="1012"/>
      <c r="FH265" s="815"/>
      <c r="FI265" s="1013"/>
      <c r="FK265" s="1026" t="b">
        <v>0</v>
      </c>
    </row>
    <row r="266" spans="1:167" outlineLevel="1">
      <c r="A266" s="813" t="str">
        <f t="shared" si="4"/>
        <v>250Save on Energy New Construction Program</v>
      </c>
      <c r="C266" s="842">
        <v>250</v>
      </c>
      <c r="D266" s="1019" t="s">
        <v>115</v>
      </c>
      <c r="E266" s="1019">
        <v>2016</v>
      </c>
      <c r="G266" s="1020">
        <v>0</v>
      </c>
      <c r="H266" s="865">
        <v>0</v>
      </c>
      <c r="I266" s="864">
        <v>0</v>
      </c>
      <c r="J266" s="865">
        <v>0</v>
      </c>
      <c r="K266" s="864">
        <v>0</v>
      </c>
      <c r="L266" s="865">
        <v>0</v>
      </c>
      <c r="M266" s="864">
        <v>0</v>
      </c>
      <c r="N266" s="865">
        <v>0</v>
      </c>
      <c r="O266" s="864">
        <v>0</v>
      </c>
      <c r="P266" s="865">
        <v>0</v>
      </c>
      <c r="Q266" s="864">
        <v>0</v>
      </c>
      <c r="R266" s="865">
        <v>0</v>
      </c>
      <c r="S266" s="864">
        <v>0</v>
      </c>
      <c r="T266" s="865">
        <v>0</v>
      </c>
      <c r="U266" s="864">
        <v>0</v>
      </c>
      <c r="V266" s="865">
        <v>0</v>
      </c>
      <c r="W266" s="864">
        <v>0</v>
      </c>
      <c r="X266" s="865">
        <v>0</v>
      </c>
      <c r="Y266" s="864">
        <v>0</v>
      </c>
      <c r="Z266" s="865">
        <v>0</v>
      </c>
      <c r="AA266" s="864">
        <v>0</v>
      </c>
      <c r="AB266" s="865">
        <v>0</v>
      </c>
      <c r="AC266" s="864">
        <v>0</v>
      </c>
      <c r="AD266" s="865">
        <v>0</v>
      </c>
      <c r="AE266" s="864">
        <v>0</v>
      </c>
      <c r="AF266" s="865">
        <v>0</v>
      </c>
      <c r="AG266" s="864">
        <v>0</v>
      </c>
      <c r="AH266" s="865">
        <v>0</v>
      </c>
      <c r="AI266" s="864">
        <v>0</v>
      </c>
      <c r="AJ266" s="865">
        <v>0</v>
      </c>
      <c r="AK266" s="864">
        <v>0</v>
      </c>
      <c r="AL266" s="865">
        <v>0</v>
      </c>
      <c r="AM266" s="864">
        <v>0</v>
      </c>
      <c r="AN266" s="865">
        <v>0</v>
      </c>
      <c r="AO266" s="864">
        <v>0</v>
      </c>
      <c r="AP266" s="1021">
        <v>0</v>
      </c>
      <c r="AQ266" s="815"/>
      <c r="AR266" s="998"/>
      <c r="AS266" s="815"/>
      <c r="AT266" s="1020">
        <v>0</v>
      </c>
      <c r="AU266" s="865">
        <v>0</v>
      </c>
      <c r="AV266" s="864">
        <v>0</v>
      </c>
      <c r="AW266" s="865">
        <v>0</v>
      </c>
      <c r="AX266" s="864">
        <v>0</v>
      </c>
      <c r="AY266" s="865">
        <v>0</v>
      </c>
      <c r="AZ266" s="864">
        <v>0</v>
      </c>
      <c r="BA266" s="865">
        <v>0</v>
      </c>
      <c r="BB266" s="864">
        <v>0</v>
      </c>
      <c r="BC266" s="865">
        <v>0</v>
      </c>
      <c r="BD266" s="864">
        <v>0</v>
      </c>
      <c r="BE266" s="865">
        <v>0</v>
      </c>
      <c r="BF266" s="864">
        <v>0</v>
      </c>
      <c r="BG266" s="865">
        <v>0</v>
      </c>
      <c r="BH266" s="864">
        <v>0</v>
      </c>
      <c r="BI266" s="865">
        <v>0</v>
      </c>
      <c r="BJ266" s="864">
        <v>0</v>
      </c>
      <c r="BK266" s="865">
        <v>0</v>
      </c>
      <c r="BL266" s="864">
        <v>0</v>
      </c>
      <c r="BM266" s="865">
        <v>0</v>
      </c>
      <c r="BN266" s="864">
        <v>0</v>
      </c>
      <c r="BO266" s="865">
        <v>0</v>
      </c>
      <c r="BP266" s="864">
        <v>0</v>
      </c>
      <c r="BQ266" s="865">
        <v>0</v>
      </c>
      <c r="BR266" s="864">
        <v>0</v>
      </c>
      <c r="BS266" s="865">
        <v>0</v>
      </c>
      <c r="BT266" s="864">
        <v>0</v>
      </c>
      <c r="BU266" s="865">
        <v>0</v>
      </c>
      <c r="BV266" s="864">
        <v>0</v>
      </c>
      <c r="BW266" s="865">
        <v>0</v>
      </c>
      <c r="BX266" s="864">
        <v>0</v>
      </c>
      <c r="BY266" s="865">
        <v>0</v>
      </c>
      <c r="BZ266" s="864">
        <v>0</v>
      </c>
      <c r="CA266" s="865">
        <v>0</v>
      </c>
      <c r="CB266" s="864">
        <v>0</v>
      </c>
      <c r="CC266" s="1021">
        <v>0</v>
      </c>
      <c r="CD266" s="815"/>
      <c r="CE266" s="1009"/>
      <c r="CF266" s="815"/>
      <c r="CG266" s="1010"/>
      <c r="CH266" s="815"/>
      <c r="CI266" s="1020"/>
      <c r="CJ266" s="865"/>
      <c r="CK266" s="864">
        <v>0</v>
      </c>
      <c r="CL266" s="865">
        <v>0</v>
      </c>
      <c r="CM266" s="864">
        <v>0</v>
      </c>
      <c r="CN266" s="865">
        <v>0</v>
      </c>
      <c r="CO266" s="864">
        <v>0</v>
      </c>
      <c r="CP266" s="865">
        <v>0</v>
      </c>
      <c r="CQ266" s="864">
        <v>0</v>
      </c>
      <c r="CR266" s="865">
        <v>0</v>
      </c>
      <c r="CS266" s="864">
        <v>0</v>
      </c>
      <c r="CT266" s="865">
        <v>0</v>
      </c>
      <c r="CU266" s="864">
        <v>0</v>
      </c>
      <c r="CV266" s="865">
        <v>0</v>
      </c>
      <c r="CW266" s="864">
        <v>0</v>
      </c>
      <c r="CX266" s="865">
        <v>0</v>
      </c>
      <c r="CY266" s="864">
        <v>0</v>
      </c>
      <c r="CZ266" s="865">
        <v>0</v>
      </c>
      <c r="DA266" s="864">
        <v>0</v>
      </c>
      <c r="DB266" s="865">
        <v>0</v>
      </c>
      <c r="DC266" s="864">
        <v>0</v>
      </c>
      <c r="DD266" s="865">
        <v>0</v>
      </c>
      <c r="DE266" s="864">
        <v>0</v>
      </c>
      <c r="DF266" s="865">
        <v>0</v>
      </c>
      <c r="DG266" s="864">
        <v>0</v>
      </c>
      <c r="DH266" s="865">
        <v>0</v>
      </c>
      <c r="DI266" s="864">
        <v>0</v>
      </c>
      <c r="DJ266" s="865">
        <v>0</v>
      </c>
      <c r="DK266" s="864">
        <v>0</v>
      </c>
      <c r="DL266" s="865">
        <v>0</v>
      </c>
      <c r="DM266" s="864">
        <v>0</v>
      </c>
      <c r="DN266" s="865">
        <v>0</v>
      </c>
      <c r="DO266" s="864">
        <v>0</v>
      </c>
      <c r="DP266" s="865">
        <v>0</v>
      </c>
      <c r="DQ266" s="864">
        <v>0</v>
      </c>
      <c r="DR266" s="1021">
        <v>0</v>
      </c>
      <c r="DS266" s="815"/>
      <c r="DT266" s="1011"/>
      <c r="DU266" s="815"/>
      <c r="DV266" s="1020"/>
      <c r="DW266" s="865"/>
      <c r="DX266" s="864">
        <v>0</v>
      </c>
      <c r="DY266" s="865">
        <v>0</v>
      </c>
      <c r="DZ266" s="864">
        <v>0</v>
      </c>
      <c r="EA266" s="865">
        <v>0</v>
      </c>
      <c r="EB266" s="864">
        <v>0</v>
      </c>
      <c r="EC266" s="865">
        <v>0</v>
      </c>
      <c r="ED266" s="864">
        <v>0</v>
      </c>
      <c r="EE266" s="865">
        <v>0</v>
      </c>
      <c r="EF266" s="864">
        <v>0</v>
      </c>
      <c r="EG266" s="865">
        <v>0</v>
      </c>
      <c r="EH266" s="864">
        <v>0</v>
      </c>
      <c r="EI266" s="865">
        <v>0</v>
      </c>
      <c r="EJ266" s="864">
        <v>0</v>
      </c>
      <c r="EK266" s="865">
        <v>0</v>
      </c>
      <c r="EL266" s="864">
        <v>0</v>
      </c>
      <c r="EM266" s="865">
        <v>0</v>
      </c>
      <c r="EN266" s="864">
        <v>0</v>
      </c>
      <c r="EO266" s="865">
        <v>0</v>
      </c>
      <c r="EP266" s="864">
        <v>0</v>
      </c>
      <c r="EQ266" s="865">
        <v>0</v>
      </c>
      <c r="ER266" s="864">
        <v>0</v>
      </c>
      <c r="ES266" s="865">
        <v>0</v>
      </c>
      <c r="ET266" s="864">
        <v>0</v>
      </c>
      <c r="EU266" s="865">
        <v>0</v>
      </c>
      <c r="EV266" s="864">
        <v>0</v>
      </c>
      <c r="EW266" s="865">
        <v>0</v>
      </c>
      <c r="EX266" s="864">
        <v>0</v>
      </c>
      <c r="EY266" s="865">
        <v>0</v>
      </c>
      <c r="EZ266" s="864">
        <v>0</v>
      </c>
      <c r="FA266" s="865">
        <v>0</v>
      </c>
      <c r="FB266" s="864">
        <v>0</v>
      </c>
      <c r="FC266" s="865">
        <v>0</v>
      </c>
      <c r="FD266" s="864">
        <v>0</v>
      </c>
      <c r="FE266" s="1021">
        <v>0</v>
      </c>
      <c r="FF266" s="815"/>
      <c r="FG266" s="1012"/>
      <c r="FH266" s="815"/>
      <c r="FI266" s="1013"/>
      <c r="FK266" s="1022" t="b">
        <v>1</v>
      </c>
    </row>
    <row r="267" spans="1:167" outlineLevel="1">
      <c r="A267" s="813" t="str">
        <f t="shared" si="4"/>
        <v>251Save on Energy Home Assistance Program</v>
      </c>
      <c r="C267" s="907">
        <v>251</v>
      </c>
      <c r="D267" s="1027" t="s">
        <v>116</v>
      </c>
      <c r="E267" s="1027">
        <v>2016</v>
      </c>
      <c r="G267" s="1028">
        <v>0</v>
      </c>
      <c r="H267" s="912">
        <v>0</v>
      </c>
      <c r="I267" s="911">
        <v>0</v>
      </c>
      <c r="J267" s="912">
        <v>0</v>
      </c>
      <c r="K267" s="911">
        <v>0</v>
      </c>
      <c r="L267" s="912">
        <v>0</v>
      </c>
      <c r="M267" s="911">
        <v>0</v>
      </c>
      <c r="N267" s="912">
        <v>0</v>
      </c>
      <c r="O267" s="911">
        <v>0</v>
      </c>
      <c r="P267" s="912">
        <v>0</v>
      </c>
      <c r="Q267" s="911">
        <v>0</v>
      </c>
      <c r="R267" s="912">
        <v>0</v>
      </c>
      <c r="S267" s="911">
        <v>0</v>
      </c>
      <c r="T267" s="912">
        <v>0</v>
      </c>
      <c r="U267" s="911">
        <v>0</v>
      </c>
      <c r="V267" s="912">
        <v>0</v>
      </c>
      <c r="W267" s="911">
        <v>0</v>
      </c>
      <c r="X267" s="912">
        <v>0</v>
      </c>
      <c r="Y267" s="911">
        <v>0</v>
      </c>
      <c r="Z267" s="912">
        <v>0</v>
      </c>
      <c r="AA267" s="911">
        <v>0</v>
      </c>
      <c r="AB267" s="912">
        <v>0</v>
      </c>
      <c r="AC267" s="911">
        <v>0</v>
      </c>
      <c r="AD267" s="912">
        <v>0</v>
      </c>
      <c r="AE267" s="911">
        <v>0</v>
      </c>
      <c r="AF267" s="912">
        <v>0</v>
      </c>
      <c r="AG267" s="911">
        <v>0</v>
      </c>
      <c r="AH267" s="912">
        <v>0</v>
      </c>
      <c r="AI267" s="911">
        <v>0</v>
      </c>
      <c r="AJ267" s="912">
        <v>0</v>
      </c>
      <c r="AK267" s="911">
        <v>0</v>
      </c>
      <c r="AL267" s="912">
        <v>0</v>
      </c>
      <c r="AM267" s="911">
        <v>0</v>
      </c>
      <c r="AN267" s="912">
        <v>0</v>
      </c>
      <c r="AO267" s="911">
        <v>0</v>
      </c>
      <c r="AP267" s="1029">
        <v>0</v>
      </c>
      <c r="AQ267" s="815"/>
      <c r="AR267" s="998"/>
      <c r="AS267" s="815"/>
      <c r="AT267" s="1028">
        <v>0</v>
      </c>
      <c r="AU267" s="912">
        <v>0</v>
      </c>
      <c r="AV267" s="911">
        <v>0</v>
      </c>
      <c r="AW267" s="912">
        <v>0</v>
      </c>
      <c r="AX267" s="911">
        <v>0</v>
      </c>
      <c r="AY267" s="912">
        <v>0</v>
      </c>
      <c r="AZ267" s="911">
        <v>0</v>
      </c>
      <c r="BA267" s="912">
        <v>0</v>
      </c>
      <c r="BB267" s="911">
        <v>0</v>
      </c>
      <c r="BC267" s="912">
        <v>0</v>
      </c>
      <c r="BD267" s="911">
        <v>0</v>
      </c>
      <c r="BE267" s="912">
        <v>0</v>
      </c>
      <c r="BF267" s="911">
        <v>0</v>
      </c>
      <c r="BG267" s="912">
        <v>0</v>
      </c>
      <c r="BH267" s="911">
        <v>0</v>
      </c>
      <c r="BI267" s="912">
        <v>0</v>
      </c>
      <c r="BJ267" s="911">
        <v>0</v>
      </c>
      <c r="BK267" s="912">
        <v>0</v>
      </c>
      <c r="BL267" s="911">
        <v>0</v>
      </c>
      <c r="BM267" s="912">
        <v>0</v>
      </c>
      <c r="BN267" s="911">
        <v>0</v>
      </c>
      <c r="BO267" s="912">
        <v>0</v>
      </c>
      <c r="BP267" s="911">
        <v>0</v>
      </c>
      <c r="BQ267" s="912">
        <v>0</v>
      </c>
      <c r="BR267" s="911">
        <v>0</v>
      </c>
      <c r="BS267" s="912">
        <v>0</v>
      </c>
      <c r="BT267" s="911">
        <v>0</v>
      </c>
      <c r="BU267" s="912">
        <v>0</v>
      </c>
      <c r="BV267" s="911">
        <v>0</v>
      </c>
      <c r="BW267" s="912">
        <v>0</v>
      </c>
      <c r="BX267" s="911">
        <v>0</v>
      </c>
      <c r="BY267" s="912">
        <v>0</v>
      </c>
      <c r="BZ267" s="911">
        <v>0</v>
      </c>
      <c r="CA267" s="912">
        <v>0</v>
      </c>
      <c r="CB267" s="911">
        <v>0</v>
      </c>
      <c r="CC267" s="1029">
        <v>0</v>
      </c>
      <c r="CD267" s="815"/>
      <c r="CE267" s="1009"/>
      <c r="CF267" s="815"/>
      <c r="CG267" s="1010"/>
      <c r="CH267" s="815"/>
      <c r="CI267" s="1028"/>
      <c r="CJ267" s="912"/>
      <c r="CK267" s="911">
        <v>0</v>
      </c>
      <c r="CL267" s="912">
        <v>0</v>
      </c>
      <c r="CM267" s="911">
        <v>0</v>
      </c>
      <c r="CN267" s="912">
        <v>0</v>
      </c>
      <c r="CO267" s="911">
        <v>0</v>
      </c>
      <c r="CP267" s="912">
        <v>0</v>
      </c>
      <c r="CQ267" s="911">
        <v>0</v>
      </c>
      <c r="CR267" s="912">
        <v>0</v>
      </c>
      <c r="CS267" s="911">
        <v>0</v>
      </c>
      <c r="CT267" s="912">
        <v>0</v>
      </c>
      <c r="CU267" s="911">
        <v>0</v>
      </c>
      <c r="CV267" s="912">
        <v>0</v>
      </c>
      <c r="CW267" s="911">
        <v>0</v>
      </c>
      <c r="CX267" s="912">
        <v>0</v>
      </c>
      <c r="CY267" s="911">
        <v>0</v>
      </c>
      <c r="CZ267" s="912">
        <v>0</v>
      </c>
      <c r="DA267" s="911">
        <v>0</v>
      </c>
      <c r="DB267" s="912">
        <v>0</v>
      </c>
      <c r="DC267" s="911">
        <v>0</v>
      </c>
      <c r="DD267" s="912">
        <v>0</v>
      </c>
      <c r="DE267" s="911">
        <v>0</v>
      </c>
      <c r="DF267" s="912">
        <v>0</v>
      </c>
      <c r="DG267" s="911">
        <v>0</v>
      </c>
      <c r="DH267" s="912">
        <v>0</v>
      </c>
      <c r="DI267" s="911">
        <v>0</v>
      </c>
      <c r="DJ267" s="912">
        <v>0</v>
      </c>
      <c r="DK267" s="911">
        <v>0</v>
      </c>
      <c r="DL267" s="912">
        <v>0</v>
      </c>
      <c r="DM267" s="911">
        <v>0</v>
      </c>
      <c r="DN267" s="912">
        <v>0</v>
      </c>
      <c r="DO267" s="911">
        <v>0</v>
      </c>
      <c r="DP267" s="912">
        <v>0</v>
      </c>
      <c r="DQ267" s="911">
        <v>0</v>
      </c>
      <c r="DR267" s="1029">
        <v>0</v>
      </c>
      <c r="DS267" s="815"/>
      <c r="DT267" s="1011"/>
      <c r="DU267" s="815"/>
      <c r="DV267" s="1028"/>
      <c r="DW267" s="912"/>
      <c r="DX267" s="911">
        <v>0</v>
      </c>
      <c r="DY267" s="912">
        <v>0</v>
      </c>
      <c r="DZ267" s="911">
        <v>0</v>
      </c>
      <c r="EA267" s="912">
        <v>0</v>
      </c>
      <c r="EB267" s="911">
        <v>0</v>
      </c>
      <c r="EC267" s="912">
        <v>0</v>
      </c>
      <c r="ED267" s="911">
        <v>0</v>
      </c>
      <c r="EE267" s="912">
        <v>0</v>
      </c>
      <c r="EF267" s="911">
        <v>0</v>
      </c>
      <c r="EG267" s="912">
        <v>0</v>
      </c>
      <c r="EH267" s="911">
        <v>0</v>
      </c>
      <c r="EI267" s="912">
        <v>0</v>
      </c>
      <c r="EJ267" s="911">
        <v>0</v>
      </c>
      <c r="EK267" s="912">
        <v>0</v>
      </c>
      <c r="EL267" s="911">
        <v>0</v>
      </c>
      <c r="EM267" s="912">
        <v>0</v>
      </c>
      <c r="EN267" s="911">
        <v>0</v>
      </c>
      <c r="EO267" s="912">
        <v>0</v>
      </c>
      <c r="EP267" s="911">
        <v>0</v>
      </c>
      <c r="EQ267" s="912">
        <v>0</v>
      </c>
      <c r="ER267" s="911">
        <v>0</v>
      </c>
      <c r="ES267" s="912">
        <v>0</v>
      </c>
      <c r="ET267" s="911">
        <v>0</v>
      </c>
      <c r="EU267" s="912">
        <v>0</v>
      </c>
      <c r="EV267" s="911">
        <v>0</v>
      </c>
      <c r="EW267" s="912">
        <v>0</v>
      </c>
      <c r="EX267" s="911">
        <v>0</v>
      </c>
      <c r="EY267" s="912">
        <v>0</v>
      </c>
      <c r="EZ267" s="911">
        <v>0</v>
      </c>
      <c r="FA267" s="912">
        <v>0</v>
      </c>
      <c r="FB267" s="911">
        <v>0</v>
      </c>
      <c r="FC267" s="912">
        <v>0</v>
      </c>
      <c r="FD267" s="911">
        <v>0</v>
      </c>
      <c r="FE267" s="1029">
        <v>0</v>
      </c>
      <c r="FF267" s="815"/>
      <c r="FG267" s="1012"/>
      <c r="FH267" s="815"/>
      <c r="FI267" s="1013"/>
      <c r="FK267" s="1030" t="b">
        <v>1</v>
      </c>
    </row>
    <row r="268" spans="1:167" outlineLevel="1">
      <c r="A268" s="813" t="str">
        <f t="shared" si="4"/>
        <v>252Save on Energy Audit Funding Program</v>
      </c>
      <c r="C268" s="900">
        <v>252</v>
      </c>
      <c r="D268" s="1031" t="s">
        <v>117</v>
      </c>
      <c r="E268" s="1031">
        <v>2016</v>
      </c>
      <c r="G268" s="1032">
        <v>0</v>
      </c>
      <c r="H268" s="905">
        <v>57459</v>
      </c>
      <c r="I268" s="904">
        <v>57459</v>
      </c>
      <c r="J268" s="905">
        <v>57459</v>
      </c>
      <c r="K268" s="904">
        <v>57459</v>
      </c>
      <c r="L268" s="905">
        <v>57459</v>
      </c>
      <c r="M268" s="904">
        <v>57459</v>
      </c>
      <c r="N268" s="905">
        <v>57459</v>
      </c>
      <c r="O268" s="904">
        <v>57459</v>
      </c>
      <c r="P268" s="905">
        <v>57459</v>
      </c>
      <c r="Q268" s="904">
        <v>57459</v>
      </c>
      <c r="R268" s="905">
        <v>14186</v>
      </c>
      <c r="S268" s="904">
        <v>0</v>
      </c>
      <c r="T268" s="905">
        <v>0</v>
      </c>
      <c r="U268" s="904">
        <v>0</v>
      </c>
      <c r="V268" s="905">
        <v>0</v>
      </c>
      <c r="W268" s="904">
        <v>0</v>
      </c>
      <c r="X268" s="905">
        <v>0</v>
      </c>
      <c r="Y268" s="904">
        <v>0</v>
      </c>
      <c r="Z268" s="905">
        <v>0</v>
      </c>
      <c r="AA268" s="904">
        <v>0</v>
      </c>
      <c r="AB268" s="905">
        <v>0</v>
      </c>
      <c r="AC268" s="904">
        <v>0</v>
      </c>
      <c r="AD268" s="905">
        <v>0</v>
      </c>
      <c r="AE268" s="904">
        <v>0</v>
      </c>
      <c r="AF268" s="905">
        <v>0</v>
      </c>
      <c r="AG268" s="904">
        <v>0</v>
      </c>
      <c r="AH268" s="905">
        <v>0</v>
      </c>
      <c r="AI268" s="904">
        <v>0</v>
      </c>
      <c r="AJ268" s="905">
        <v>0</v>
      </c>
      <c r="AK268" s="904">
        <v>0</v>
      </c>
      <c r="AL268" s="905">
        <v>0</v>
      </c>
      <c r="AM268" s="904">
        <v>0</v>
      </c>
      <c r="AN268" s="905">
        <v>0</v>
      </c>
      <c r="AO268" s="904">
        <v>0</v>
      </c>
      <c r="AP268" s="1033">
        <v>0</v>
      </c>
      <c r="AQ268" s="815"/>
      <c r="AR268" s="998"/>
      <c r="AS268" s="815"/>
      <c r="AT268" s="1032">
        <v>0</v>
      </c>
      <c r="AU268" s="905">
        <v>8</v>
      </c>
      <c r="AV268" s="904">
        <v>8</v>
      </c>
      <c r="AW268" s="905">
        <v>8</v>
      </c>
      <c r="AX268" s="904">
        <v>8</v>
      </c>
      <c r="AY268" s="905">
        <v>8</v>
      </c>
      <c r="AZ268" s="904">
        <v>8</v>
      </c>
      <c r="BA268" s="905">
        <v>8</v>
      </c>
      <c r="BB268" s="904">
        <v>8</v>
      </c>
      <c r="BC268" s="905">
        <v>8</v>
      </c>
      <c r="BD268" s="904">
        <v>8</v>
      </c>
      <c r="BE268" s="905">
        <v>2</v>
      </c>
      <c r="BF268" s="904">
        <v>0</v>
      </c>
      <c r="BG268" s="905">
        <v>0</v>
      </c>
      <c r="BH268" s="904">
        <v>0</v>
      </c>
      <c r="BI268" s="905">
        <v>0</v>
      </c>
      <c r="BJ268" s="904">
        <v>0</v>
      </c>
      <c r="BK268" s="905">
        <v>0</v>
      </c>
      <c r="BL268" s="904">
        <v>0</v>
      </c>
      <c r="BM268" s="905">
        <v>0</v>
      </c>
      <c r="BN268" s="904">
        <v>0</v>
      </c>
      <c r="BO268" s="905">
        <v>0</v>
      </c>
      <c r="BP268" s="904">
        <v>0</v>
      </c>
      <c r="BQ268" s="905">
        <v>0</v>
      </c>
      <c r="BR268" s="904">
        <v>0</v>
      </c>
      <c r="BS268" s="905">
        <v>0</v>
      </c>
      <c r="BT268" s="904">
        <v>0</v>
      </c>
      <c r="BU268" s="905">
        <v>0</v>
      </c>
      <c r="BV268" s="904">
        <v>0</v>
      </c>
      <c r="BW268" s="905">
        <v>0</v>
      </c>
      <c r="BX268" s="904">
        <v>0</v>
      </c>
      <c r="BY268" s="905">
        <v>0</v>
      </c>
      <c r="BZ268" s="904">
        <v>0</v>
      </c>
      <c r="CA268" s="905">
        <v>0</v>
      </c>
      <c r="CB268" s="904">
        <v>0</v>
      </c>
      <c r="CC268" s="1033">
        <v>0</v>
      </c>
      <c r="CD268" s="815"/>
      <c r="CE268" s="1009"/>
      <c r="CF268" s="815"/>
      <c r="CG268" s="1010"/>
      <c r="CH268" s="815"/>
      <c r="CI268" s="1032"/>
      <c r="CJ268" s="905"/>
      <c r="CK268" s="904">
        <v>39428</v>
      </c>
      <c r="CL268" s="905">
        <v>39428</v>
      </c>
      <c r="CM268" s="904">
        <v>39428</v>
      </c>
      <c r="CN268" s="905">
        <v>39428</v>
      </c>
      <c r="CO268" s="904">
        <v>39428</v>
      </c>
      <c r="CP268" s="905">
        <v>39428</v>
      </c>
      <c r="CQ268" s="904">
        <v>39428</v>
      </c>
      <c r="CR268" s="905">
        <v>39428</v>
      </c>
      <c r="CS268" s="904">
        <v>39428</v>
      </c>
      <c r="CT268" s="905">
        <v>9734</v>
      </c>
      <c r="CU268" s="904">
        <v>0</v>
      </c>
      <c r="CV268" s="905">
        <v>0</v>
      </c>
      <c r="CW268" s="904">
        <v>0</v>
      </c>
      <c r="CX268" s="905">
        <v>0</v>
      </c>
      <c r="CY268" s="904">
        <v>0</v>
      </c>
      <c r="CZ268" s="905">
        <v>0</v>
      </c>
      <c r="DA268" s="904">
        <v>0</v>
      </c>
      <c r="DB268" s="905">
        <v>0</v>
      </c>
      <c r="DC268" s="904">
        <v>0</v>
      </c>
      <c r="DD268" s="905">
        <v>0</v>
      </c>
      <c r="DE268" s="904">
        <v>0</v>
      </c>
      <c r="DF268" s="905">
        <v>0</v>
      </c>
      <c r="DG268" s="904">
        <v>0</v>
      </c>
      <c r="DH268" s="905">
        <v>0</v>
      </c>
      <c r="DI268" s="904">
        <v>0</v>
      </c>
      <c r="DJ268" s="905">
        <v>0</v>
      </c>
      <c r="DK268" s="904">
        <v>0</v>
      </c>
      <c r="DL268" s="905">
        <v>0</v>
      </c>
      <c r="DM268" s="904">
        <v>0</v>
      </c>
      <c r="DN268" s="905">
        <v>0</v>
      </c>
      <c r="DO268" s="904">
        <v>0</v>
      </c>
      <c r="DP268" s="905">
        <v>0</v>
      </c>
      <c r="DQ268" s="904">
        <v>0</v>
      </c>
      <c r="DR268" s="1033">
        <v>0</v>
      </c>
      <c r="DS268" s="815"/>
      <c r="DT268" s="1011"/>
      <c r="DU268" s="815"/>
      <c r="DV268" s="1032"/>
      <c r="DW268" s="905"/>
      <c r="DX268" s="904">
        <v>5</v>
      </c>
      <c r="DY268" s="905">
        <v>5</v>
      </c>
      <c r="DZ268" s="904">
        <v>5</v>
      </c>
      <c r="EA268" s="905">
        <v>5</v>
      </c>
      <c r="EB268" s="904">
        <v>5</v>
      </c>
      <c r="EC268" s="905">
        <v>5</v>
      </c>
      <c r="ED268" s="904">
        <v>5</v>
      </c>
      <c r="EE268" s="905">
        <v>5</v>
      </c>
      <c r="EF268" s="904">
        <v>5</v>
      </c>
      <c r="EG268" s="905">
        <v>1</v>
      </c>
      <c r="EH268" s="904">
        <v>0</v>
      </c>
      <c r="EI268" s="905">
        <v>0</v>
      </c>
      <c r="EJ268" s="904">
        <v>0</v>
      </c>
      <c r="EK268" s="905">
        <v>0</v>
      </c>
      <c r="EL268" s="904">
        <v>0</v>
      </c>
      <c r="EM268" s="905">
        <v>0</v>
      </c>
      <c r="EN268" s="904">
        <v>0</v>
      </c>
      <c r="EO268" s="905">
        <v>0</v>
      </c>
      <c r="EP268" s="904">
        <v>0</v>
      </c>
      <c r="EQ268" s="905">
        <v>0</v>
      </c>
      <c r="ER268" s="904">
        <v>0</v>
      </c>
      <c r="ES268" s="905">
        <v>0</v>
      </c>
      <c r="ET268" s="904">
        <v>0</v>
      </c>
      <c r="EU268" s="905">
        <v>0</v>
      </c>
      <c r="EV268" s="904">
        <v>0</v>
      </c>
      <c r="EW268" s="905">
        <v>0</v>
      </c>
      <c r="EX268" s="904">
        <v>0</v>
      </c>
      <c r="EY268" s="905">
        <v>0</v>
      </c>
      <c r="EZ268" s="904">
        <v>0</v>
      </c>
      <c r="FA268" s="905">
        <v>0</v>
      </c>
      <c r="FB268" s="904">
        <v>0</v>
      </c>
      <c r="FC268" s="905">
        <v>0</v>
      </c>
      <c r="FD268" s="904">
        <v>0</v>
      </c>
      <c r="FE268" s="1033">
        <v>0</v>
      </c>
      <c r="FF268" s="815"/>
      <c r="FG268" s="1012"/>
      <c r="FH268" s="815"/>
      <c r="FI268" s="1013"/>
      <c r="FK268" s="1034" t="b">
        <v>0</v>
      </c>
    </row>
    <row r="269" spans="1:167" outlineLevel="1">
      <c r="A269" s="813" t="str">
        <f t="shared" si="4"/>
        <v>253Save on Energy Retrofit Program</v>
      </c>
      <c r="C269" s="849">
        <v>253</v>
      </c>
      <c r="D269" s="1035" t="s">
        <v>118</v>
      </c>
      <c r="E269" s="1035">
        <v>2016</v>
      </c>
      <c r="G269" s="1024">
        <v>0</v>
      </c>
      <c r="H269" s="854">
        <v>2907939</v>
      </c>
      <c r="I269" s="853">
        <v>2869278</v>
      </c>
      <c r="J269" s="854">
        <v>2869278</v>
      </c>
      <c r="K269" s="853">
        <v>2869278</v>
      </c>
      <c r="L269" s="854">
        <v>2869278</v>
      </c>
      <c r="M269" s="853">
        <v>2838166</v>
      </c>
      <c r="N269" s="854">
        <v>2838166</v>
      </c>
      <c r="O269" s="853">
        <v>2838166</v>
      </c>
      <c r="P269" s="854">
        <v>2815658</v>
      </c>
      <c r="Q269" s="853">
        <v>2815658</v>
      </c>
      <c r="R269" s="854">
        <v>2787517</v>
      </c>
      <c r="S269" s="853">
        <v>2201192</v>
      </c>
      <c r="T269" s="854">
        <v>916319</v>
      </c>
      <c r="U269" s="853">
        <v>916319</v>
      </c>
      <c r="V269" s="854">
        <v>65083</v>
      </c>
      <c r="W269" s="853">
        <v>0</v>
      </c>
      <c r="X269" s="854">
        <v>0</v>
      </c>
      <c r="Y269" s="853">
        <v>0</v>
      </c>
      <c r="Z269" s="854">
        <v>0</v>
      </c>
      <c r="AA269" s="853">
        <v>0</v>
      </c>
      <c r="AB269" s="854">
        <v>0</v>
      </c>
      <c r="AC269" s="853">
        <v>0</v>
      </c>
      <c r="AD269" s="854">
        <v>0</v>
      </c>
      <c r="AE269" s="853">
        <v>0</v>
      </c>
      <c r="AF269" s="854">
        <v>0</v>
      </c>
      <c r="AG269" s="853">
        <v>0</v>
      </c>
      <c r="AH269" s="854">
        <v>0</v>
      </c>
      <c r="AI269" s="853">
        <v>0</v>
      </c>
      <c r="AJ269" s="854">
        <v>0</v>
      </c>
      <c r="AK269" s="853">
        <v>0</v>
      </c>
      <c r="AL269" s="854">
        <v>0</v>
      </c>
      <c r="AM269" s="853">
        <v>0</v>
      </c>
      <c r="AN269" s="854">
        <v>0</v>
      </c>
      <c r="AO269" s="853">
        <v>0</v>
      </c>
      <c r="AP269" s="1025">
        <v>0</v>
      </c>
      <c r="AQ269" s="815"/>
      <c r="AR269" s="998"/>
      <c r="AS269" s="815"/>
      <c r="AT269" s="1024">
        <v>0</v>
      </c>
      <c r="AU269" s="854">
        <v>409</v>
      </c>
      <c r="AV269" s="853">
        <v>402</v>
      </c>
      <c r="AW269" s="854">
        <v>402</v>
      </c>
      <c r="AX269" s="853">
        <v>402</v>
      </c>
      <c r="AY269" s="854">
        <v>402</v>
      </c>
      <c r="AZ269" s="853">
        <v>400</v>
      </c>
      <c r="BA269" s="854">
        <v>400</v>
      </c>
      <c r="BB269" s="853">
        <v>400</v>
      </c>
      <c r="BC269" s="854">
        <v>400</v>
      </c>
      <c r="BD269" s="853">
        <v>400</v>
      </c>
      <c r="BE269" s="854">
        <v>398</v>
      </c>
      <c r="BF269" s="853">
        <v>273</v>
      </c>
      <c r="BG269" s="854">
        <v>115</v>
      </c>
      <c r="BH269" s="853">
        <v>115</v>
      </c>
      <c r="BI269" s="854">
        <v>8</v>
      </c>
      <c r="BJ269" s="853">
        <v>0</v>
      </c>
      <c r="BK269" s="854">
        <v>0</v>
      </c>
      <c r="BL269" s="853">
        <v>0</v>
      </c>
      <c r="BM269" s="854">
        <v>0</v>
      </c>
      <c r="BN269" s="853">
        <v>0</v>
      </c>
      <c r="BO269" s="854">
        <v>0</v>
      </c>
      <c r="BP269" s="853">
        <v>0</v>
      </c>
      <c r="BQ269" s="854">
        <v>0</v>
      </c>
      <c r="BR269" s="853">
        <v>0</v>
      </c>
      <c r="BS269" s="854">
        <v>0</v>
      </c>
      <c r="BT269" s="853">
        <v>0</v>
      </c>
      <c r="BU269" s="854">
        <v>0</v>
      </c>
      <c r="BV269" s="853">
        <v>0</v>
      </c>
      <c r="BW269" s="854">
        <v>0</v>
      </c>
      <c r="BX269" s="853">
        <v>0</v>
      </c>
      <c r="BY269" s="854">
        <v>0</v>
      </c>
      <c r="BZ269" s="853">
        <v>0</v>
      </c>
      <c r="CA269" s="854">
        <v>0</v>
      </c>
      <c r="CB269" s="853">
        <v>0</v>
      </c>
      <c r="CC269" s="1025">
        <v>0</v>
      </c>
      <c r="CD269" s="815"/>
      <c r="CE269" s="1009"/>
      <c r="CF269" s="815"/>
      <c r="CG269" s="1010"/>
      <c r="CH269" s="815"/>
      <c r="CI269" s="1024"/>
      <c r="CJ269" s="854"/>
      <c r="CK269" s="853">
        <v>2273186</v>
      </c>
      <c r="CL269" s="854">
        <v>2273186</v>
      </c>
      <c r="CM269" s="853">
        <v>2273186</v>
      </c>
      <c r="CN269" s="854">
        <v>2273186</v>
      </c>
      <c r="CO269" s="853">
        <v>2248538</v>
      </c>
      <c r="CP269" s="854">
        <v>2248538</v>
      </c>
      <c r="CQ269" s="853">
        <v>2248538</v>
      </c>
      <c r="CR269" s="854">
        <v>2230706</v>
      </c>
      <c r="CS269" s="853">
        <v>2230706</v>
      </c>
      <c r="CT269" s="854">
        <v>2208411</v>
      </c>
      <c r="CU269" s="853">
        <v>1743895</v>
      </c>
      <c r="CV269" s="854">
        <v>725954</v>
      </c>
      <c r="CW269" s="853">
        <v>725954</v>
      </c>
      <c r="CX269" s="854">
        <v>51562</v>
      </c>
      <c r="CY269" s="853">
        <v>0</v>
      </c>
      <c r="CZ269" s="854">
        <v>0</v>
      </c>
      <c r="DA269" s="853">
        <v>0</v>
      </c>
      <c r="DB269" s="854">
        <v>0</v>
      </c>
      <c r="DC269" s="853">
        <v>0</v>
      </c>
      <c r="DD269" s="854">
        <v>0</v>
      </c>
      <c r="DE269" s="853">
        <v>0</v>
      </c>
      <c r="DF269" s="854">
        <v>0</v>
      </c>
      <c r="DG269" s="853">
        <v>0</v>
      </c>
      <c r="DH269" s="854">
        <v>0</v>
      </c>
      <c r="DI269" s="853">
        <v>0</v>
      </c>
      <c r="DJ269" s="854">
        <v>0</v>
      </c>
      <c r="DK269" s="853">
        <v>0</v>
      </c>
      <c r="DL269" s="854">
        <v>0</v>
      </c>
      <c r="DM269" s="853">
        <v>0</v>
      </c>
      <c r="DN269" s="854">
        <v>0</v>
      </c>
      <c r="DO269" s="853">
        <v>0</v>
      </c>
      <c r="DP269" s="854">
        <v>0</v>
      </c>
      <c r="DQ269" s="853">
        <v>0</v>
      </c>
      <c r="DR269" s="1025">
        <v>0</v>
      </c>
      <c r="DS269" s="815"/>
      <c r="DT269" s="1011"/>
      <c r="DU269" s="815"/>
      <c r="DV269" s="1024"/>
      <c r="DW269" s="854"/>
      <c r="DX269" s="853">
        <v>319</v>
      </c>
      <c r="DY269" s="854">
        <v>319</v>
      </c>
      <c r="DZ269" s="853">
        <v>319</v>
      </c>
      <c r="EA269" s="854">
        <v>319</v>
      </c>
      <c r="EB269" s="853">
        <v>317</v>
      </c>
      <c r="EC269" s="854">
        <v>317</v>
      </c>
      <c r="ED269" s="853">
        <v>317</v>
      </c>
      <c r="EE269" s="854">
        <v>317</v>
      </c>
      <c r="EF269" s="853">
        <v>317</v>
      </c>
      <c r="EG269" s="854">
        <v>315</v>
      </c>
      <c r="EH269" s="853">
        <v>216</v>
      </c>
      <c r="EI269" s="854">
        <v>91</v>
      </c>
      <c r="EJ269" s="853">
        <v>91</v>
      </c>
      <c r="EK269" s="854">
        <v>7</v>
      </c>
      <c r="EL269" s="853">
        <v>0</v>
      </c>
      <c r="EM269" s="854">
        <v>0</v>
      </c>
      <c r="EN269" s="853">
        <v>0</v>
      </c>
      <c r="EO269" s="854">
        <v>0</v>
      </c>
      <c r="EP269" s="853">
        <v>0</v>
      </c>
      <c r="EQ269" s="854">
        <v>0</v>
      </c>
      <c r="ER269" s="853">
        <v>0</v>
      </c>
      <c r="ES269" s="854">
        <v>0</v>
      </c>
      <c r="ET269" s="853">
        <v>0</v>
      </c>
      <c r="EU269" s="854">
        <v>0</v>
      </c>
      <c r="EV269" s="853">
        <v>0</v>
      </c>
      <c r="EW269" s="854">
        <v>0</v>
      </c>
      <c r="EX269" s="853">
        <v>0</v>
      </c>
      <c r="EY269" s="854">
        <v>0</v>
      </c>
      <c r="EZ269" s="853">
        <v>0</v>
      </c>
      <c r="FA269" s="854">
        <v>0</v>
      </c>
      <c r="FB269" s="853">
        <v>0</v>
      </c>
      <c r="FC269" s="854">
        <v>0</v>
      </c>
      <c r="FD269" s="853">
        <v>0</v>
      </c>
      <c r="FE269" s="1025">
        <v>0</v>
      </c>
      <c r="FF269" s="815"/>
      <c r="FG269" s="1012"/>
      <c r="FH269" s="815"/>
      <c r="FI269" s="1013"/>
      <c r="FK269" s="1026" t="b">
        <v>0</v>
      </c>
    </row>
    <row r="270" spans="1:167" outlineLevel="1">
      <c r="A270" s="813" t="str">
        <f t="shared" si="4"/>
        <v>254Save on Energy Small Business Lighting Program</v>
      </c>
      <c r="C270" s="842">
        <v>254</v>
      </c>
      <c r="D270" s="1036" t="s">
        <v>119</v>
      </c>
      <c r="E270" s="1036">
        <v>2016</v>
      </c>
      <c r="G270" s="1020">
        <v>0</v>
      </c>
      <c r="H270" s="865">
        <v>10937</v>
      </c>
      <c r="I270" s="864">
        <v>10937</v>
      </c>
      <c r="J270" s="865">
        <v>10937</v>
      </c>
      <c r="K270" s="864">
        <v>10937</v>
      </c>
      <c r="L270" s="865">
        <v>8873</v>
      </c>
      <c r="M270" s="864">
        <v>8462</v>
      </c>
      <c r="N270" s="865">
        <v>8462</v>
      </c>
      <c r="O270" s="864">
        <v>4195</v>
      </c>
      <c r="P270" s="865">
        <v>1468</v>
      </c>
      <c r="Q270" s="864">
        <v>115</v>
      </c>
      <c r="R270" s="865">
        <v>115</v>
      </c>
      <c r="S270" s="864">
        <v>115</v>
      </c>
      <c r="T270" s="865">
        <v>115</v>
      </c>
      <c r="U270" s="864">
        <v>115</v>
      </c>
      <c r="V270" s="865">
        <v>0</v>
      </c>
      <c r="W270" s="864">
        <v>0</v>
      </c>
      <c r="X270" s="865">
        <v>0</v>
      </c>
      <c r="Y270" s="864">
        <v>0</v>
      </c>
      <c r="Z270" s="865">
        <v>0</v>
      </c>
      <c r="AA270" s="864">
        <v>0</v>
      </c>
      <c r="AB270" s="865">
        <v>0</v>
      </c>
      <c r="AC270" s="864">
        <v>0</v>
      </c>
      <c r="AD270" s="865">
        <v>0</v>
      </c>
      <c r="AE270" s="864">
        <v>0</v>
      </c>
      <c r="AF270" s="865">
        <v>0</v>
      </c>
      <c r="AG270" s="864">
        <v>0</v>
      </c>
      <c r="AH270" s="865">
        <v>0</v>
      </c>
      <c r="AI270" s="864">
        <v>0</v>
      </c>
      <c r="AJ270" s="865">
        <v>0</v>
      </c>
      <c r="AK270" s="864">
        <v>0</v>
      </c>
      <c r="AL270" s="865">
        <v>0</v>
      </c>
      <c r="AM270" s="864">
        <v>0</v>
      </c>
      <c r="AN270" s="865">
        <v>0</v>
      </c>
      <c r="AO270" s="864">
        <v>0</v>
      </c>
      <c r="AP270" s="1021">
        <v>0</v>
      </c>
      <c r="AQ270" s="815"/>
      <c r="AR270" s="998"/>
      <c r="AS270" s="815"/>
      <c r="AT270" s="1020">
        <v>0</v>
      </c>
      <c r="AU270" s="865">
        <v>2</v>
      </c>
      <c r="AV270" s="864">
        <v>2</v>
      </c>
      <c r="AW270" s="865">
        <v>2</v>
      </c>
      <c r="AX270" s="864">
        <v>2</v>
      </c>
      <c r="AY270" s="865">
        <v>1</v>
      </c>
      <c r="AZ270" s="864">
        <v>1</v>
      </c>
      <c r="BA270" s="865">
        <v>1</v>
      </c>
      <c r="BB270" s="864">
        <v>1</v>
      </c>
      <c r="BC270" s="865">
        <v>0</v>
      </c>
      <c r="BD270" s="864">
        <v>0</v>
      </c>
      <c r="BE270" s="865">
        <v>0</v>
      </c>
      <c r="BF270" s="864">
        <v>0</v>
      </c>
      <c r="BG270" s="865">
        <v>0</v>
      </c>
      <c r="BH270" s="864">
        <v>0</v>
      </c>
      <c r="BI270" s="865">
        <v>0</v>
      </c>
      <c r="BJ270" s="864">
        <v>0</v>
      </c>
      <c r="BK270" s="865">
        <v>0</v>
      </c>
      <c r="BL270" s="864">
        <v>0</v>
      </c>
      <c r="BM270" s="865">
        <v>0</v>
      </c>
      <c r="BN270" s="864">
        <v>0</v>
      </c>
      <c r="BO270" s="865">
        <v>0</v>
      </c>
      <c r="BP270" s="864">
        <v>0</v>
      </c>
      <c r="BQ270" s="865">
        <v>0</v>
      </c>
      <c r="BR270" s="864">
        <v>0</v>
      </c>
      <c r="BS270" s="865">
        <v>0</v>
      </c>
      <c r="BT270" s="864">
        <v>0</v>
      </c>
      <c r="BU270" s="865">
        <v>0</v>
      </c>
      <c r="BV270" s="864">
        <v>0</v>
      </c>
      <c r="BW270" s="865">
        <v>0</v>
      </c>
      <c r="BX270" s="864">
        <v>0</v>
      </c>
      <c r="BY270" s="865">
        <v>0</v>
      </c>
      <c r="BZ270" s="864">
        <v>0</v>
      </c>
      <c r="CA270" s="865">
        <v>0</v>
      </c>
      <c r="CB270" s="864">
        <v>0</v>
      </c>
      <c r="CC270" s="1021">
        <v>0</v>
      </c>
      <c r="CD270" s="815"/>
      <c r="CE270" s="1009"/>
      <c r="CF270" s="815"/>
      <c r="CG270" s="1010"/>
      <c r="CH270" s="815"/>
      <c r="CI270" s="1020"/>
      <c r="CJ270" s="865"/>
      <c r="CK270" s="864">
        <v>9710</v>
      </c>
      <c r="CL270" s="865">
        <v>9710</v>
      </c>
      <c r="CM270" s="864">
        <v>9710</v>
      </c>
      <c r="CN270" s="865">
        <v>7878</v>
      </c>
      <c r="CO270" s="864">
        <v>7513</v>
      </c>
      <c r="CP270" s="865">
        <v>7513</v>
      </c>
      <c r="CQ270" s="864">
        <v>3725</v>
      </c>
      <c r="CR270" s="865">
        <v>1304</v>
      </c>
      <c r="CS270" s="864">
        <v>102</v>
      </c>
      <c r="CT270" s="865">
        <v>102</v>
      </c>
      <c r="CU270" s="864">
        <v>102</v>
      </c>
      <c r="CV270" s="865">
        <v>102</v>
      </c>
      <c r="CW270" s="864">
        <v>102</v>
      </c>
      <c r="CX270" s="865">
        <v>0</v>
      </c>
      <c r="CY270" s="864">
        <v>0</v>
      </c>
      <c r="CZ270" s="865">
        <v>0</v>
      </c>
      <c r="DA270" s="864">
        <v>0</v>
      </c>
      <c r="DB270" s="865">
        <v>0</v>
      </c>
      <c r="DC270" s="864">
        <v>0</v>
      </c>
      <c r="DD270" s="865">
        <v>0</v>
      </c>
      <c r="DE270" s="864">
        <v>0</v>
      </c>
      <c r="DF270" s="865">
        <v>0</v>
      </c>
      <c r="DG270" s="864">
        <v>0</v>
      </c>
      <c r="DH270" s="865">
        <v>0</v>
      </c>
      <c r="DI270" s="864">
        <v>0</v>
      </c>
      <c r="DJ270" s="865">
        <v>0</v>
      </c>
      <c r="DK270" s="864">
        <v>0</v>
      </c>
      <c r="DL270" s="865">
        <v>0</v>
      </c>
      <c r="DM270" s="864">
        <v>0</v>
      </c>
      <c r="DN270" s="865">
        <v>0</v>
      </c>
      <c r="DO270" s="864">
        <v>0</v>
      </c>
      <c r="DP270" s="865">
        <v>0</v>
      </c>
      <c r="DQ270" s="864">
        <v>0</v>
      </c>
      <c r="DR270" s="1021">
        <v>0</v>
      </c>
      <c r="DS270" s="815"/>
      <c r="DT270" s="1011"/>
      <c r="DU270" s="815"/>
      <c r="DV270" s="1020"/>
      <c r="DW270" s="865"/>
      <c r="DX270" s="864">
        <v>1</v>
      </c>
      <c r="DY270" s="865">
        <v>1</v>
      </c>
      <c r="DZ270" s="864">
        <v>1</v>
      </c>
      <c r="EA270" s="865">
        <v>1</v>
      </c>
      <c r="EB270" s="864">
        <v>1</v>
      </c>
      <c r="EC270" s="865">
        <v>1</v>
      </c>
      <c r="ED270" s="864">
        <v>0</v>
      </c>
      <c r="EE270" s="865">
        <v>0</v>
      </c>
      <c r="EF270" s="864">
        <v>0</v>
      </c>
      <c r="EG270" s="865">
        <v>0</v>
      </c>
      <c r="EH270" s="864">
        <v>0</v>
      </c>
      <c r="EI270" s="865">
        <v>0</v>
      </c>
      <c r="EJ270" s="864">
        <v>0</v>
      </c>
      <c r="EK270" s="865">
        <v>0</v>
      </c>
      <c r="EL270" s="864">
        <v>0</v>
      </c>
      <c r="EM270" s="865">
        <v>0</v>
      </c>
      <c r="EN270" s="864">
        <v>0</v>
      </c>
      <c r="EO270" s="865">
        <v>0</v>
      </c>
      <c r="EP270" s="864">
        <v>0</v>
      </c>
      <c r="EQ270" s="865">
        <v>0</v>
      </c>
      <c r="ER270" s="864">
        <v>0</v>
      </c>
      <c r="ES270" s="865">
        <v>0</v>
      </c>
      <c r="ET270" s="864">
        <v>0</v>
      </c>
      <c r="EU270" s="865">
        <v>0</v>
      </c>
      <c r="EV270" s="864">
        <v>0</v>
      </c>
      <c r="EW270" s="865">
        <v>0</v>
      </c>
      <c r="EX270" s="864">
        <v>0</v>
      </c>
      <c r="EY270" s="865">
        <v>0</v>
      </c>
      <c r="EZ270" s="864">
        <v>0</v>
      </c>
      <c r="FA270" s="865">
        <v>0</v>
      </c>
      <c r="FB270" s="864">
        <v>0</v>
      </c>
      <c r="FC270" s="865">
        <v>0</v>
      </c>
      <c r="FD270" s="864">
        <v>0</v>
      </c>
      <c r="FE270" s="1021">
        <v>0</v>
      </c>
      <c r="FF270" s="815"/>
      <c r="FG270" s="1012"/>
      <c r="FH270" s="815"/>
      <c r="FI270" s="1013"/>
      <c r="FK270" s="1022" t="b">
        <v>0</v>
      </c>
    </row>
    <row r="271" spans="1:167" outlineLevel="1">
      <c r="A271" s="813" t="str">
        <f t="shared" si="4"/>
        <v>255Save on Energy High Performance New Construction Program</v>
      </c>
      <c r="C271" s="849">
        <v>255</v>
      </c>
      <c r="D271" s="1035" t="s">
        <v>120</v>
      </c>
      <c r="E271" s="1035">
        <v>2016</v>
      </c>
      <c r="G271" s="1024">
        <v>0</v>
      </c>
      <c r="H271" s="854">
        <v>19790</v>
      </c>
      <c r="I271" s="853">
        <v>19790</v>
      </c>
      <c r="J271" s="854">
        <v>19790</v>
      </c>
      <c r="K271" s="853">
        <v>19790</v>
      </c>
      <c r="L271" s="854">
        <v>19790</v>
      </c>
      <c r="M271" s="853">
        <v>19790</v>
      </c>
      <c r="N271" s="854">
        <v>19790</v>
      </c>
      <c r="O271" s="853">
        <v>19790</v>
      </c>
      <c r="P271" s="854">
        <v>19790</v>
      </c>
      <c r="Q271" s="853">
        <v>19790</v>
      </c>
      <c r="R271" s="854">
        <v>19790</v>
      </c>
      <c r="S271" s="853">
        <v>19790</v>
      </c>
      <c r="T271" s="854">
        <v>19790</v>
      </c>
      <c r="U271" s="853">
        <v>19790</v>
      </c>
      <c r="V271" s="854">
        <v>19790</v>
      </c>
      <c r="W271" s="853">
        <v>7111</v>
      </c>
      <c r="X271" s="854">
        <v>0</v>
      </c>
      <c r="Y271" s="853">
        <v>0</v>
      </c>
      <c r="Z271" s="854">
        <v>0</v>
      </c>
      <c r="AA271" s="853">
        <v>0</v>
      </c>
      <c r="AB271" s="854">
        <v>0</v>
      </c>
      <c r="AC271" s="853">
        <v>0</v>
      </c>
      <c r="AD271" s="854">
        <v>0</v>
      </c>
      <c r="AE271" s="853">
        <v>0</v>
      </c>
      <c r="AF271" s="854">
        <v>0</v>
      </c>
      <c r="AG271" s="853">
        <v>0</v>
      </c>
      <c r="AH271" s="854">
        <v>0</v>
      </c>
      <c r="AI271" s="853">
        <v>0</v>
      </c>
      <c r="AJ271" s="854">
        <v>0</v>
      </c>
      <c r="AK271" s="853">
        <v>0</v>
      </c>
      <c r="AL271" s="854">
        <v>0</v>
      </c>
      <c r="AM271" s="853">
        <v>0</v>
      </c>
      <c r="AN271" s="854">
        <v>0</v>
      </c>
      <c r="AO271" s="853">
        <v>0</v>
      </c>
      <c r="AP271" s="1025">
        <v>0</v>
      </c>
      <c r="AQ271" s="815"/>
      <c r="AR271" s="998"/>
      <c r="AS271" s="815"/>
      <c r="AT271" s="1024">
        <v>0</v>
      </c>
      <c r="AU271" s="854">
        <v>1182</v>
      </c>
      <c r="AV271" s="853">
        <v>1182</v>
      </c>
      <c r="AW271" s="854">
        <v>1182</v>
      </c>
      <c r="AX271" s="853">
        <v>1182</v>
      </c>
      <c r="AY271" s="854">
        <v>1182</v>
      </c>
      <c r="AZ271" s="853">
        <v>1182</v>
      </c>
      <c r="BA271" s="854">
        <v>1182</v>
      </c>
      <c r="BB271" s="853">
        <v>1182</v>
      </c>
      <c r="BC271" s="854">
        <v>1182</v>
      </c>
      <c r="BD271" s="853">
        <v>1182</v>
      </c>
      <c r="BE271" s="854">
        <v>1182</v>
      </c>
      <c r="BF271" s="853">
        <v>1182</v>
      </c>
      <c r="BG271" s="854">
        <v>1182</v>
      </c>
      <c r="BH271" s="853">
        <v>1182</v>
      </c>
      <c r="BI271" s="854">
        <v>1182</v>
      </c>
      <c r="BJ271" s="853">
        <v>425</v>
      </c>
      <c r="BK271" s="854">
        <v>0</v>
      </c>
      <c r="BL271" s="853">
        <v>0</v>
      </c>
      <c r="BM271" s="854">
        <v>0</v>
      </c>
      <c r="BN271" s="853">
        <v>0</v>
      </c>
      <c r="BO271" s="854">
        <v>0</v>
      </c>
      <c r="BP271" s="853">
        <v>0</v>
      </c>
      <c r="BQ271" s="854">
        <v>0</v>
      </c>
      <c r="BR271" s="853">
        <v>0</v>
      </c>
      <c r="BS271" s="854">
        <v>0</v>
      </c>
      <c r="BT271" s="853">
        <v>0</v>
      </c>
      <c r="BU271" s="854">
        <v>0</v>
      </c>
      <c r="BV271" s="853">
        <v>0</v>
      </c>
      <c r="BW271" s="854">
        <v>0</v>
      </c>
      <c r="BX271" s="853">
        <v>0</v>
      </c>
      <c r="BY271" s="854">
        <v>0</v>
      </c>
      <c r="BZ271" s="853">
        <v>0</v>
      </c>
      <c r="CA271" s="854">
        <v>0</v>
      </c>
      <c r="CB271" s="853">
        <v>0</v>
      </c>
      <c r="CC271" s="1025">
        <v>0</v>
      </c>
      <c r="CD271" s="815"/>
      <c r="CE271" s="1009"/>
      <c r="CF271" s="815"/>
      <c r="CG271" s="1010"/>
      <c r="CH271" s="815"/>
      <c r="CI271" s="1024"/>
      <c r="CJ271" s="854"/>
      <c r="CK271" s="853">
        <v>12703</v>
      </c>
      <c r="CL271" s="854">
        <v>12703</v>
      </c>
      <c r="CM271" s="853">
        <v>12703</v>
      </c>
      <c r="CN271" s="854">
        <v>12703</v>
      </c>
      <c r="CO271" s="853">
        <v>12703</v>
      </c>
      <c r="CP271" s="854">
        <v>12703</v>
      </c>
      <c r="CQ271" s="853">
        <v>12703</v>
      </c>
      <c r="CR271" s="854">
        <v>12703</v>
      </c>
      <c r="CS271" s="853">
        <v>12703</v>
      </c>
      <c r="CT271" s="854">
        <v>12703</v>
      </c>
      <c r="CU271" s="853">
        <v>12703</v>
      </c>
      <c r="CV271" s="854">
        <v>12703</v>
      </c>
      <c r="CW271" s="853">
        <v>12703</v>
      </c>
      <c r="CX271" s="854">
        <v>12703</v>
      </c>
      <c r="CY271" s="853">
        <v>4564</v>
      </c>
      <c r="CZ271" s="854">
        <v>0</v>
      </c>
      <c r="DA271" s="853">
        <v>0</v>
      </c>
      <c r="DB271" s="854">
        <v>0</v>
      </c>
      <c r="DC271" s="853">
        <v>0</v>
      </c>
      <c r="DD271" s="854">
        <v>0</v>
      </c>
      <c r="DE271" s="853">
        <v>0</v>
      </c>
      <c r="DF271" s="854">
        <v>0</v>
      </c>
      <c r="DG271" s="853">
        <v>0</v>
      </c>
      <c r="DH271" s="854">
        <v>0</v>
      </c>
      <c r="DI271" s="853">
        <v>0</v>
      </c>
      <c r="DJ271" s="854">
        <v>0</v>
      </c>
      <c r="DK271" s="853">
        <v>0</v>
      </c>
      <c r="DL271" s="854">
        <v>0</v>
      </c>
      <c r="DM271" s="853">
        <v>0</v>
      </c>
      <c r="DN271" s="854">
        <v>0</v>
      </c>
      <c r="DO271" s="853">
        <v>0</v>
      </c>
      <c r="DP271" s="854">
        <v>0</v>
      </c>
      <c r="DQ271" s="853">
        <v>0</v>
      </c>
      <c r="DR271" s="1025">
        <v>0</v>
      </c>
      <c r="DS271" s="815"/>
      <c r="DT271" s="1011"/>
      <c r="DU271" s="815"/>
      <c r="DV271" s="1024"/>
      <c r="DW271" s="854"/>
      <c r="DX271" s="853">
        <v>759</v>
      </c>
      <c r="DY271" s="854">
        <v>759</v>
      </c>
      <c r="DZ271" s="853">
        <v>759</v>
      </c>
      <c r="EA271" s="854">
        <v>759</v>
      </c>
      <c r="EB271" s="853">
        <v>759</v>
      </c>
      <c r="EC271" s="854">
        <v>759</v>
      </c>
      <c r="ED271" s="853">
        <v>759</v>
      </c>
      <c r="EE271" s="854">
        <v>759</v>
      </c>
      <c r="EF271" s="853">
        <v>759</v>
      </c>
      <c r="EG271" s="854">
        <v>759</v>
      </c>
      <c r="EH271" s="853">
        <v>759</v>
      </c>
      <c r="EI271" s="854">
        <v>759</v>
      </c>
      <c r="EJ271" s="853">
        <v>759</v>
      </c>
      <c r="EK271" s="854">
        <v>759</v>
      </c>
      <c r="EL271" s="853">
        <v>273</v>
      </c>
      <c r="EM271" s="854">
        <v>0</v>
      </c>
      <c r="EN271" s="853">
        <v>0</v>
      </c>
      <c r="EO271" s="854">
        <v>0</v>
      </c>
      <c r="EP271" s="853">
        <v>0</v>
      </c>
      <c r="EQ271" s="854">
        <v>0</v>
      </c>
      <c r="ER271" s="853">
        <v>0</v>
      </c>
      <c r="ES271" s="854">
        <v>0</v>
      </c>
      <c r="ET271" s="853">
        <v>0</v>
      </c>
      <c r="EU271" s="854">
        <v>0</v>
      </c>
      <c r="EV271" s="853">
        <v>0</v>
      </c>
      <c r="EW271" s="854">
        <v>0</v>
      </c>
      <c r="EX271" s="853">
        <v>0</v>
      </c>
      <c r="EY271" s="854">
        <v>0</v>
      </c>
      <c r="EZ271" s="853">
        <v>0</v>
      </c>
      <c r="FA271" s="854">
        <v>0</v>
      </c>
      <c r="FB271" s="853">
        <v>0</v>
      </c>
      <c r="FC271" s="854">
        <v>0</v>
      </c>
      <c r="FD271" s="853">
        <v>0</v>
      </c>
      <c r="FE271" s="1025">
        <v>0</v>
      </c>
      <c r="FF271" s="815"/>
      <c r="FG271" s="1012"/>
      <c r="FH271" s="815"/>
      <c r="FI271" s="1013"/>
      <c r="FK271" s="1026" t="b">
        <v>0</v>
      </c>
    </row>
    <row r="272" spans="1:167" outlineLevel="1">
      <c r="A272" s="813" t="str">
        <f t="shared" si="4"/>
        <v>256Save on Energy Existing Building Commissioning Program</v>
      </c>
      <c r="C272" s="842">
        <v>256</v>
      </c>
      <c r="D272" s="1036" t="s">
        <v>121</v>
      </c>
      <c r="E272" s="1036">
        <v>2016</v>
      </c>
      <c r="G272" s="1020">
        <v>0</v>
      </c>
      <c r="H272" s="865">
        <v>0</v>
      </c>
      <c r="I272" s="864">
        <v>0</v>
      </c>
      <c r="J272" s="865">
        <v>0</v>
      </c>
      <c r="K272" s="864">
        <v>0</v>
      </c>
      <c r="L272" s="865">
        <v>0</v>
      </c>
      <c r="M272" s="864">
        <v>0</v>
      </c>
      <c r="N272" s="865">
        <v>0</v>
      </c>
      <c r="O272" s="864">
        <v>0</v>
      </c>
      <c r="P272" s="865">
        <v>0</v>
      </c>
      <c r="Q272" s="864">
        <v>0</v>
      </c>
      <c r="R272" s="865">
        <v>0</v>
      </c>
      <c r="S272" s="864">
        <v>0</v>
      </c>
      <c r="T272" s="865">
        <v>0</v>
      </c>
      <c r="U272" s="864">
        <v>0</v>
      </c>
      <c r="V272" s="865">
        <v>0</v>
      </c>
      <c r="W272" s="864">
        <v>0</v>
      </c>
      <c r="X272" s="865">
        <v>0</v>
      </c>
      <c r="Y272" s="864">
        <v>0</v>
      </c>
      <c r="Z272" s="865">
        <v>0</v>
      </c>
      <c r="AA272" s="864">
        <v>0</v>
      </c>
      <c r="AB272" s="865">
        <v>0</v>
      </c>
      <c r="AC272" s="864">
        <v>0</v>
      </c>
      <c r="AD272" s="865">
        <v>0</v>
      </c>
      <c r="AE272" s="864">
        <v>0</v>
      </c>
      <c r="AF272" s="865">
        <v>0</v>
      </c>
      <c r="AG272" s="864">
        <v>0</v>
      </c>
      <c r="AH272" s="865">
        <v>0</v>
      </c>
      <c r="AI272" s="864">
        <v>0</v>
      </c>
      <c r="AJ272" s="865">
        <v>0</v>
      </c>
      <c r="AK272" s="864">
        <v>0</v>
      </c>
      <c r="AL272" s="865">
        <v>0</v>
      </c>
      <c r="AM272" s="864">
        <v>0</v>
      </c>
      <c r="AN272" s="865">
        <v>0</v>
      </c>
      <c r="AO272" s="864">
        <v>0</v>
      </c>
      <c r="AP272" s="1021">
        <v>0</v>
      </c>
      <c r="AQ272" s="815"/>
      <c r="AR272" s="998"/>
      <c r="AS272" s="815"/>
      <c r="AT272" s="1020">
        <v>0</v>
      </c>
      <c r="AU272" s="865">
        <v>0</v>
      </c>
      <c r="AV272" s="864">
        <v>0</v>
      </c>
      <c r="AW272" s="865">
        <v>0</v>
      </c>
      <c r="AX272" s="864">
        <v>0</v>
      </c>
      <c r="AY272" s="865">
        <v>0</v>
      </c>
      <c r="AZ272" s="864">
        <v>0</v>
      </c>
      <c r="BA272" s="865">
        <v>0</v>
      </c>
      <c r="BB272" s="864">
        <v>0</v>
      </c>
      <c r="BC272" s="865">
        <v>0</v>
      </c>
      <c r="BD272" s="864">
        <v>0</v>
      </c>
      <c r="BE272" s="865">
        <v>0</v>
      </c>
      <c r="BF272" s="864">
        <v>0</v>
      </c>
      <c r="BG272" s="865">
        <v>0</v>
      </c>
      <c r="BH272" s="864">
        <v>0</v>
      </c>
      <c r="BI272" s="865">
        <v>0</v>
      </c>
      <c r="BJ272" s="864">
        <v>0</v>
      </c>
      <c r="BK272" s="865">
        <v>0</v>
      </c>
      <c r="BL272" s="864">
        <v>0</v>
      </c>
      <c r="BM272" s="865">
        <v>0</v>
      </c>
      <c r="BN272" s="864">
        <v>0</v>
      </c>
      <c r="BO272" s="865">
        <v>0</v>
      </c>
      <c r="BP272" s="864">
        <v>0</v>
      </c>
      <c r="BQ272" s="865">
        <v>0</v>
      </c>
      <c r="BR272" s="864">
        <v>0</v>
      </c>
      <c r="BS272" s="865">
        <v>0</v>
      </c>
      <c r="BT272" s="864">
        <v>0</v>
      </c>
      <c r="BU272" s="865">
        <v>0</v>
      </c>
      <c r="BV272" s="864">
        <v>0</v>
      </c>
      <c r="BW272" s="865">
        <v>0</v>
      </c>
      <c r="BX272" s="864">
        <v>0</v>
      </c>
      <c r="BY272" s="865">
        <v>0</v>
      </c>
      <c r="BZ272" s="864">
        <v>0</v>
      </c>
      <c r="CA272" s="865">
        <v>0</v>
      </c>
      <c r="CB272" s="864">
        <v>0</v>
      </c>
      <c r="CC272" s="1021">
        <v>0</v>
      </c>
      <c r="CD272" s="815"/>
      <c r="CE272" s="1009"/>
      <c r="CF272" s="815"/>
      <c r="CG272" s="1010"/>
      <c r="CH272" s="815"/>
      <c r="CI272" s="1020"/>
      <c r="CJ272" s="865"/>
      <c r="CK272" s="864">
        <v>0</v>
      </c>
      <c r="CL272" s="865">
        <v>0</v>
      </c>
      <c r="CM272" s="864">
        <v>0</v>
      </c>
      <c r="CN272" s="865">
        <v>0</v>
      </c>
      <c r="CO272" s="864">
        <v>0</v>
      </c>
      <c r="CP272" s="865">
        <v>0</v>
      </c>
      <c r="CQ272" s="864">
        <v>0</v>
      </c>
      <c r="CR272" s="865">
        <v>0</v>
      </c>
      <c r="CS272" s="864">
        <v>0</v>
      </c>
      <c r="CT272" s="865">
        <v>0</v>
      </c>
      <c r="CU272" s="864">
        <v>0</v>
      </c>
      <c r="CV272" s="865">
        <v>0</v>
      </c>
      <c r="CW272" s="864">
        <v>0</v>
      </c>
      <c r="CX272" s="865">
        <v>0</v>
      </c>
      <c r="CY272" s="864">
        <v>0</v>
      </c>
      <c r="CZ272" s="865">
        <v>0</v>
      </c>
      <c r="DA272" s="864">
        <v>0</v>
      </c>
      <c r="DB272" s="865">
        <v>0</v>
      </c>
      <c r="DC272" s="864">
        <v>0</v>
      </c>
      <c r="DD272" s="865">
        <v>0</v>
      </c>
      <c r="DE272" s="864">
        <v>0</v>
      </c>
      <c r="DF272" s="865">
        <v>0</v>
      </c>
      <c r="DG272" s="864">
        <v>0</v>
      </c>
      <c r="DH272" s="865">
        <v>0</v>
      </c>
      <c r="DI272" s="864">
        <v>0</v>
      </c>
      <c r="DJ272" s="865">
        <v>0</v>
      </c>
      <c r="DK272" s="864">
        <v>0</v>
      </c>
      <c r="DL272" s="865">
        <v>0</v>
      </c>
      <c r="DM272" s="864">
        <v>0</v>
      </c>
      <c r="DN272" s="865">
        <v>0</v>
      </c>
      <c r="DO272" s="864">
        <v>0</v>
      </c>
      <c r="DP272" s="865">
        <v>0</v>
      </c>
      <c r="DQ272" s="864">
        <v>0</v>
      </c>
      <c r="DR272" s="1021">
        <v>0</v>
      </c>
      <c r="DS272" s="815"/>
      <c r="DT272" s="1011"/>
      <c r="DU272" s="815"/>
      <c r="DV272" s="1020"/>
      <c r="DW272" s="865"/>
      <c r="DX272" s="864">
        <v>0</v>
      </c>
      <c r="DY272" s="865">
        <v>0</v>
      </c>
      <c r="DZ272" s="864">
        <v>0</v>
      </c>
      <c r="EA272" s="865">
        <v>0</v>
      </c>
      <c r="EB272" s="864">
        <v>0</v>
      </c>
      <c r="EC272" s="865">
        <v>0</v>
      </c>
      <c r="ED272" s="864">
        <v>0</v>
      </c>
      <c r="EE272" s="865">
        <v>0</v>
      </c>
      <c r="EF272" s="864">
        <v>0</v>
      </c>
      <c r="EG272" s="865">
        <v>0</v>
      </c>
      <c r="EH272" s="864">
        <v>0</v>
      </c>
      <c r="EI272" s="865">
        <v>0</v>
      </c>
      <c r="EJ272" s="864">
        <v>0</v>
      </c>
      <c r="EK272" s="865">
        <v>0</v>
      </c>
      <c r="EL272" s="864">
        <v>0</v>
      </c>
      <c r="EM272" s="865">
        <v>0</v>
      </c>
      <c r="EN272" s="864">
        <v>0</v>
      </c>
      <c r="EO272" s="865">
        <v>0</v>
      </c>
      <c r="EP272" s="864">
        <v>0</v>
      </c>
      <c r="EQ272" s="865">
        <v>0</v>
      </c>
      <c r="ER272" s="864">
        <v>0</v>
      </c>
      <c r="ES272" s="865">
        <v>0</v>
      </c>
      <c r="ET272" s="864">
        <v>0</v>
      </c>
      <c r="EU272" s="865">
        <v>0</v>
      </c>
      <c r="EV272" s="864">
        <v>0</v>
      </c>
      <c r="EW272" s="865">
        <v>0</v>
      </c>
      <c r="EX272" s="864">
        <v>0</v>
      </c>
      <c r="EY272" s="865">
        <v>0</v>
      </c>
      <c r="EZ272" s="864">
        <v>0</v>
      </c>
      <c r="FA272" s="865">
        <v>0</v>
      </c>
      <c r="FB272" s="864">
        <v>0</v>
      </c>
      <c r="FC272" s="865">
        <v>0</v>
      </c>
      <c r="FD272" s="864">
        <v>0</v>
      </c>
      <c r="FE272" s="1021">
        <v>0</v>
      </c>
      <c r="FF272" s="815"/>
      <c r="FG272" s="1012"/>
      <c r="FH272" s="815"/>
      <c r="FI272" s="1013"/>
      <c r="FK272" s="1022" t="b">
        <v>1</v>
      </c>
    </row>
    <row r="273" spans="1:167" outlineLevel="1">
      <c r="A273" s="813" t="str">
        <f t="shared" si="4"/>
        <v>257Save on Energy Business Refrigeration Incentive Program</v>
      </c>
      <c r="C273" s="849">
        <v>257</v>
      </c>
      <c r="D273" s="1035" t="s">
        <v>1225</v>
      </c>
      <c r="E273" s="1035">
        <v>2016</v>
      </c>
      <c r="G273" s="1024">
        <v>0</v>
      </c>
      <c r="H273" s="854">
        <v>0</v>
      </c>
      <c r="I273" s="853">
        <v>0</v>
      </c>
      <c r="J273" s="854">
        <v>0</v>
      </c>
      <c r="K273" s="853">
        <v>0</v>
      </c>
      <c r="L273" s="854">
        <v>0</v>
      </c>
      <c r="M273" s="853">
        <v>0</v>
      </c>
      <c r="N273" s="854">
        <v>0</v>
      </c>
      <c r="O273" s="853">
        <v>0</v>
      </c>
      <c r="P273" s="854">
        <v>0</v>
      </c>
      <c r="Q273" s="853">
        <v>0</v>
      </c>
      <c r="R273" s="854">
        <v>0</v>
      </c>
      <c r="S273" s="853">
        <v>0</v>
      </c>
      <c r="T273" s="854">
        <v>0</v>
      </c>
      <c r="U273" s="853">
        <v>0</v>
      </c>
      <c r="V273" s="854">
        <v>0</v>
      </c>
      <c r="W273" s="853">
        <v>0</v>
      </c>
      <c r="X273" s="854">
        <v>0</v>
      </c>
      <c r="Y273" s="853">
        <v>0</v>
      </c>
      <c r="Z273" s="854">
        <v>0</v>
      </c>
      <c r="AA273" s="853">
        <v>0</v>
      </c>
      <c r="AB273" s="854">
        <v>0</v>
      </c>
      <c r="AC273" s="853">
        <v>0</v>
      </c>
      <c r="AD273" s="854">
        <v>0</v>
      </c>
      <c r="AE273" s="853">
        <v>0</v>
      </c>
      <c r="AF273" s="854">
        <v>0</v>
      </c>
      <c r="AG273" s="853">
        <v>0</v>
      </c>
      <c r="AH273" s="854">
        <v>0</v>
      </c>
      <c r="AI273" s="853">
        <v>0</v>
      </c>
      <c r="AJ273" s="854">
        <v>0</v>
      </c>
      <c r="AK273" s="853">
        <v>0</v>
      </c>
      <c r="AL273" s="854">
        <v>0</v>
      </c>
      <c r="AM273" s="853">
        <v>0</v>
      </c>
      <c r="AN273" s="854">
        <v>0</v>
      </c>
      <c r="AO273" s="853">
        <v>0</v>
      </c>
      <c r="AP273" s="1025">
        <v>0</v>
      </c>
      <c r="AQ273" s="815"/>
      <c r="AR273" s="998"/>
      <c r="AS273" s="815"/>
      <c r="AT273" s="1024">
        <v>0</v>
      </c>
      <c r="AU273" s="854">
        <v>0</v>
      </c>
      <c r="AV273" s="853">
        <v>0</v>
      </c>
      <c r="AW273" s="854">
        <v>0</v>
      </c>
      <c r="AX273" s="853">
        <v>0</v>
      </c>
      <c r="AY273" s="854">
        <v>0</v>
      </c>
      <c r="AZ273" s="853">
        <v>0</v>
      </c>
      <c r="BA273" s="854">
        <v>0</v>
      </c>
      <c r="BB273" s="853">
        <v>0</v>
      </c>
      <c r="BC273" s="854">
        <v>0</v>
      </c>
      <c r="BD273" s="853">
        <v>0</v>
      </c>
      <c r="BE273" s="854">
        <v>0</v>
      </c>
      <c r="BF273" s="853">
        <v>0</v>
      </c>
      <c r="BG273" s="854">
        <v>0</v>
      </c>
      <c r="BH273" s="853">
        <v>0</v>
      </c>
      <c r="BI273" s="854">
        <v>0</v>
      </c>
      <c r="BJ273" s="853">
        <v>0</v>
      </c>
      <c r="BK273" s="854">
        <v>0</v>
      </c>
      <c r="BL273" s="853">
        <v>0</v>
      </c>
      <c r="BM273" s="854">
        <v>0</v>
      </c>
      <c r="BN273" s="853">
        <v>0</v>
      </c>
      <c r="BO273" s="854">
        <v>0</v>
      </c>
      <c r="BP273" s="853">
        <v>0</v>
      </c>
      <c r="BQ273" s="854">
        <v>0</v>
      </c>
      <c r="BR273" s="853">
        <v>0</v>
      </c>
      <c r="BS273" s="854">
        <v>0</v>
      </c>
      <c r="BT273" s="853">
        <v>0</v>
      </c>
      <c r="BU273" s="854">
        <v>0</v>
      </c>
      <c r="BV273" s="853">
        <v>0</v>
      </c>
      <c r="BW273" s="854">
        <v>0</v>
      </c>
      <c r="BX273" s="853">
        <v>0</v>
      </c>
      <c r="BY273" s="854">
        <v>0</v>
      </c>
      <c r="BZ273" s="853">
        <v>0</v>
      </c>
      <c r="CA273" s="854">
        <v>0</v>
      </c>
      <c r="CB273" s="853">
        <v>0</v>
      </c>
      <c r="CC273" s="1025">
        <v>0</v>
      </c>
      <c r="CD273" s="815"/>
      <c r="CE273" s="1009"/>
      <c r="CF273" s="815"/>
      <c r="CG273" s="1010"/>
      <c r="CH273" s="815"/>
      <c r="CI273" s="1024"/>
      <c r="CJ273" s="854"/>
      <c r="CK273" s="853">
        <v>0</v>
      </c>
      <c r="CL273" s="854">
        <v>0</v>
      </c>
      <c r="CM273" s="853">
        <v>0</v>
      </c>
      <c r="CN273" s="854">
        <v>0</v>
      </c>
      <c r="CO273" s="853">
        <v>0</v>
      </c>
      <c r="CP273" s="854">
        <v>0</v>
      </c>
      <c r="CQ273" s="853">
        <v>0</v>
      </c>
      <c r="CR273" s="854">
        <v>0</v>
      </c>
      <c r="CS273" s="853">
        <v>0</v>
      </c>
      <c r="CT273" s="854">
        <v>0</v>
      </c>
      <c r="CU273" s="853">
        <v>0</v>
      </c>
      <c r="CV273" s="854">
        <v>0</v>
      </c>
      <c r="CW273" s="853">
        <v>0</v>
      </c>
      <c r="CX273" s="854">
        <v>0</v>
      </c>
      <c r="CY273" s="853">
        <v>0</v>
      </c>
      <c r="CZ273" s="854">
        <v>0</v>
      </c>
      <c r="DA273" s="853">
        <v>0</v>
      </c>
      <c r="DB273" s="854">
        <v>0</v>
      </c>
      <c r="DC273" s="853">
        <v>0</v>
      </c>
      <c r="DD273" s="854">
        <v>0</v>
      </c>
      <c r="DE273" s="853">
        <v>0</v>
      </c>
      <c r="DF273" s="854">
        <v>0</v>
      </c>
      <c r="DG273" s="853">
        <v>0</v>
      </c>
      <c r="DH273" s="854">
        <v>0</v>
      </c>
      <c r="DI273" s="853">
        <v>0</v>
      </c>
      <c r="DJ273" s="854">
        <v>0</v>
      </c>
      <c r="DK273" s="853">
        <v>0</v>
      </c>
      <c r="DL273" s="854">
        <v>0</v>
      </c>
      <c r="DM273" s="853">
        <v>0</v>
      </c>
      <c r="DN273" s="854">
        <v>0</v>
      </c>
      <c r="DO273" s="853">
        <v>0</v>
      </c>
      <c r="DP273" s="854">
        <v>0</v>
      </c>
      <c r="DQ273" s="853">
        <v>0</v>
      </c>
      <c r="DR273" s="1025">
        <v>0</v>
      </c>
      <c r="DS273" s="815"/>
      <c r="DT273" s="1011"/>
      <c r="DU273" s="815"/>
      <c r="DV273" s="1024"/>
      <c r="DW273" s="854"/>
      <c r="DX273" s="853">
        <v>0</v>
      </c>
      <c r="DY273" s="854">
        <v>0</v>
      </c>
      <c r="DZ273" s="853">
        <v>0</v>
      </c>
      <c r="EA273" s="854">
        <v>0</v>
      </c>
      <c r="EB273" s="853">
        <v>0</v>
      </c>
      <c r="EC273" s="854">
        <v>0</v>
      </c>
      <c r="ED273" s="853">
        <v>0</v>
      </c>
      <c r="EE273" s="854">
        <v>0</v>
      </c>
      <c r="EF273" s="853">
        <v>0</v>
      </c>
      <c r="EG273" s="854">
        <v>0</v>
      </c>
      <c r="EH273" s="853">
        <v>0</v>
      </c>
      <c r="EI273" s="854">
        <v>0</v>
      </c>
      <c r="EJ273" s="853">
        <v>0</v>
      </c>
      <c r="EK273" s="854">
        <v>0</v>
      </c>
      <c r="EL273" s="853">
        <v>0</v>
      </c>
      <c r="EM273" s="854">
        <v>0</v>
      </c>
      <c r="EN273" s="853">
        <v>0</v>
      </c>
      <c r="EO273" s="854">
        <v>0</v>
      </c>
      <c r="EP273" s="853">
        <v>0</v>
      </c>
      <c r="EQ273" s="854">
        <v>0</v>
      </c>
      <c r="ER273" s="853">
        <v>0</v>
      </c>
      <c r="ES273" s="854">
        <v>0</v>
      </c>
      <c r="ET273" s="853">
        <v>0</v>
      </c>
      <c r="EU273" s="854">
        <v>0</v>
      </c>
      <c r="EV273" s="853">
        <v>0</v>
      </c>
      <c r="EW273" s="854">
        <v>0</v>
      </c>
      <c r="EX273" s="853">
        <v>0</v>
      </c>
      <c r="EY273" s="854">
        <v>0</v>
      </c>
      <c r="EZ273" s="853">
        <v>0</v>
      </c>
      <c r="FA273" s="854">
        <v>0</v>
      </c>
      <c r="FB273" s="853">
        <v>0</v>
      </c>
      <c r="FC273" s="854">
        <v>0</v>
      </c>
      <c r="FD273" s="853">
        <v>0</v>
      </c>
      <c r="FE273" s="1025">
        <v>0</v>
      </c>
      <c r="FF273" s="815"/>
      <c r="FG273" s="1012"/>
      <c r="FH273" s="815"/>
      <c r="FI273" s="1013"/>
      <c r="FK273" s="1026" t="b">
        <v>1</v>
      </c>
    </row>
    <row r="274" spans="1:167" outlineLevel="1">
      <c r="A274" s="813" t="str">
        <f t="shared" si="4"/>
        <v>258Save on Energy Process &amp; Systems Upgrades Program</v>
      </c>
      <c r="C274" s="842">
        <v>258</v>
      </c>
      <c r="D274" s="1036" t="s">
        <v>122</v>
      </c>
      <c r="E274" s="1036">
        <v>2016</v>
      </c>
      <c r="G274" s="1020">
        <v>0</v>
      </c>
      <c r="H274" s="865">
        <v>0</v>
      </c>
      <c r="I274" s="864">
        <v>0</v>
      </c>
      <c r="J274" s="865">
        <v>0</v>
      </c>
      <c r="K274" s="864">
        <v>0</v>
      </c>
      <c r="L274" s="865">
        <v>0</v>
      </c>
      <c r="M274" s="864">
        <v>0</v>
      </c>
      <c r="N274" s="865">
        <v>0</v>
      </c>
      <c r="O274" s="864">
        <v>0</v>
      </c>
      <c r="P274" s="865">
        <v>0</v>
      </c>
      <c r="Q274" s="864">
        <v>0</v>
      </c>
      <c r="R274" s="865">
        <v>0</v>
      </c>
      <c r="S274" s="864">
        <v>0</v>
      </c>
      <c r="T274" s="865">
        <v>0</v>
      </c>
      <c r="U274" s="864">
        <v>0</v>
      </c>
      <c r="V274" s="865">
        <v>0</v>
      </c>
      <c r="W274" s="864">
        <v>0</v>
      </c>
      <c r="X274" s="865">
        <v>0</v>
      </c>
      <c r="Y274" s="864">
        <v>0</v>
      </c>
      <c r="Z274" s="865">
        <v>0</v>
      </c>
      <c r="AA274" s="864">
        <v>0</v>
      </c>
      <c r="AB274" s="865">
        <v>0</v>
      </c>
      <c r="AC274" s="864">
        <v>0</v>
      </c>
      <c r="AD274" s="865">
        <v>0</v>
      </c>
      <c r="AE274" s="864">
        <v>0</v>
      </c>
      <c r="AF274" s="865">
        <v>0</v>
      </c>
      <c r="AG274" s="864">
        <v>0</v>
      </c>
      <c r="AH274" s="865">
        <v>0</v>
      </c>
      <c r="AI274" s="864">
        <v>0</v>
      </c>
      <c r="AJ274" s="865">
        <v>0</v>
      </c>
      <c r="AK274" s="864">
        <v>0</v>
      </c>
      <c r="AL274" s="865">
        <v>0</v>
      </c>
      <c r="AM274" s="864">
        <v>0</v>
      </c>
      <c r="AN274" s="865">
        <v>0</v>
      </c>
      <c r="AO274" s="864">
        <v>0</v>
      </c>
      <c r="AP274" s="1021">
        <v>0</v>
      </c>
      <c r="AQ274" s="815"/>
      <c r="AR274" s="998"/>
      <c r="AS274" s="815"/>
      <c r="AT274" s="1020">
        <v>0</v>
      </c>
      <c r="AU274" s="865">
        <v>0</v>
      </c>
      <c r="AV274" s="864">
        <v>0</v>
      </c>
      <c r="AW274" s="865">
        <v>0</v>
      </c>
      <c r="AX274" s="864">
        <v>0</v>
      </c>
      <c r="AY274" s="865">
        <v>0</v>
      </c>
      <c r="AZ274" s="864">
        <v>0</v>
      </c>
      <c r="BA274" s="865">
        <v>0</v>
      </c>
      <c r="BB274" s="864">
        <v>0</v>
      </c>
      <c r="BC274" s="865">
        <v>0</v>
      </c>
      <c r="BD274" s="864">
        <v>0</v>
      </c>
      <c r="BE274" s="865">
        <v>0</v>
      </c>
      <c r="BF274" s="864">
        <v>0</v>
      </c>
      <c r="BG274" s="865">
        <v>0</v>
      </c>
      <c r="BH274" s="864">
        <v>0</v>
      </c>
      <c r="BI274" s="865">
        <v>0</v>
      </c>
      <c r="BJ274" s="864">
        <v>0</v>
      </c>
      <c r="BK274" s="865">
        <v>0</v>
      </c>
      <c r="BL274" s="864">
        <v>0</v>
      </c>
      <c r="BM274" s="865">
        <v>0</v>
      </c>
      <c r="BN274" s="864">
        <v>0</v>
      </c>
      <c r="BO274" s="865">
        <v>0</v>
      </c>
      <c r="BP274" s="864">
        <v>0</v>
      </c>
      <c r="BQ274" s="865">
        <v>0</v>
      </c>
      <c r="BR274" s="864">
        <v>0</v>
      </c>
      <c r="BS274" s="865">
        <v>0</v>
      </c>
      <c r="BT274" s="864">
        <v>0</v>
      </c>
      <c r="BU274" s="865">
        <v>0</v>
      </c>
      <c r="BV274" s="864">
        <v>0</v>
      </c>
      <c r="BW274" s="865">
        <v>0</v>
      </c>
      <c r="BX274" s="864">
        <v>0</v>
      </c>
      <c r="BY274" s="865">
        <v>0</v>
      </c>
      <c r="BZ274" s="864">
        <v>0</v>
      </c>
      <c r="CA274" s="865">
        <v>0</v>
      </c>
      <c r="CB274" s="864">
        <v>0</v>
      </c>
      <c r="CC274" s="1021">
        <v>0</v>
      </c>
      <c r="CD274" s="815"/>
      <c r="CE274" s="1009"/>
      <c r="CF274" s="815"/>
      <c r="CG274" s="1010"/>
      <c r="CH274" s="815"/>
      <c r="CI274" s="1020"/>
      <c r="CJ274" s="865"/>
      <c r="CK274" s="864">
        <v>0</v>
      </c>
      <c r="CL274" s="865">
        <v>0</v>
      </c>
      <c r="CM274" s="864">
        <v>0</v>
      </c>
      <c r="CN274" s="865">
        <v>0</v>
      </c>
      <c r="CO274" s="864">
        <v>0</v>
      </c>
      <c r="CP274" s="865">
        <v>0</v>
      </c>
      <c r="CQ274" s="864">
        <v>0</v>
      </c>
      <c r="CR274" s="865">
        <v>0</v>
      </c>
      <c r="CS274" s="864">
        <v>0</v>
      </c>
      <c r="CT274" s="865">
        <v>0</v>
      </c>
      <c r="CU274" s="864">
        <v>0</v>
      </c>
      <c r="CV274" s="865">
        <v>0</v>
      </c>
      <c r="CW274" s="864">
        <v>0</v>
      </c>
      <c r="CX274" s="865">
        <v>0</v>
      </c>
      <c r="CY274" s="864">
        <v>0</v>
      </c>
      <c r="CZ274" s="865">
        <v>0</v>
      </c>
      <c r="DA274" s="864">
        <v>0</v>
      </c>
      <c r="DB274" s="865">
        <v>0</v>
      </c>
      <c r="DC274" s="864">
        <v>0</v>
      </c>
      <c r="DD274" s="865">
        <v>0</v>
      </c>
      <c r="DE274" s="864">
        <v>0</v>
      </c>
      <c r="DF274" s="865">
        <v>0</v>
      </c>
      <c r="DG274" s="864">
        <v>0</v>
      </c>
      <c r="DH274" s="865">
        <v>0</v>
      </c>
      <c r="DI274" s="864">
        <v>0</v>
      </c>
      <c r="DJ274" s="865">
        <v>0</v>
      </c>
      <c r="DK274" s="864">
        <v>0</v>
      </c>
      <c r="DL274" s="865">
        <v>0</v>
      </c>
      <c r="DM274" s="864">
        <v>0</v>
      </c>
      <c r="DN274" s="865">
        <v>0</v>
      </c>
      <c r="DO274" s="864">
        <v>0</v>
      </c>
      <c r="DP274" s="865">
        <v>0</v>
      </c>
      <c r="DQ274" s="864">
        <v>0</v>
      </c>
      <c r="DR274" s="1021">
        <v>0</v>
      </c>
      <c r="DS274" s="815"/>
      <c r="DT274" s="1011"/>
      <c r="DU274" s="815"/>
      <c r="DV274" s="1020"/>
      <c r="DW274" s="865"/>
      <c r="DX274" s="864">
        <v>0</v>
      </c>
      <c r="DY274" s="865">
        <v>0</v>
      </c>
      <c r="DZ274" s="864">
        <v>0</v>
      </c>
      <c r="EA274" s="865">
        <v>0</v>
      </c>
      <c r="EB274" s="864">
        <v>0</v>
      </c>
      <c r="EC274" s="865">
        <v>0</v>
      </c>
      <c r="ED274" s="864">
        <v>0</v>
      </c>
      <c r="EE274" s="865">
        <v>0</v>
      </c>
      <c r="EF274" s="864">
        <v>0</v>
      </c>
      <c r="EG274" s="865">
        <v>0</v>
      </c>
      <c r="EH274" s="864">
        <v>0</v>
      </c>
      <c r="EI274" s="865">
        <v>0</v>
      </c>
      <c r="EJ274" s="864">
        <v>0</v>
      </c>
      <c r="EK274" s="865">
        <v>0</v>
      </c>
      <c r="EL274" s="864">
        <v>0</v>
      </c>
      <c r="EM274" s="865">
        <v>0</v>
      </c>
      <c r="EN274" s="864">
        <v>0</v>
      </c>
      <c r="EO274" s="865">
        <v>0</v>
      </c>
      <c r="EP274" s="864">
        <v>0</v>
      </c>
      <c r="EQ274" s="865">
        <v>0</v>
      </c>
      <c r="ER274" s="864">
        <v>0</v>
      </c>
      <c r="ES274" s="865">
        <v>0</v>
      </c>
      <c r="ET274" s="864">
        <v>0</v>
      </c>
      <c r="EU274" s="865">
        <v>0</v>
      </c>
      <c r="EV274" s="864">
        <v>0</v>
      </c>
      <c r="EW274" s="865">
        <v>0</v>
      </c>
      <c r="EX274" s="864">
        <v>0</v>
      </c>
      <c r="EY274" s="865">
        <v>0</v>
      </c>
      <c r="EZ274" s="864">
        <v>0</v>
      </c>
      <c r="FA274" s="865">
        <v>0</v>
      </c>
      <c r="FB274" s="864">
        <v>0</v>
      </c>
      <c r="FC274" s="865">
        <v>0</v>
      </c>
      <c r="FD274" s="864">
        <v>0</v>
      </c>
      <c r="FE274" s="1021">
        <v>0</v>
      </c>
      <c r="FF274" s="815"/>
      <c r="FG274" s="1012"/>
      <c r="FH274" s="815"/>
      <c r="FI274" s="1013"/>
      <c r="FK274" s="1022" t="b">
        <v>1</v>
      </c>
    </row>
    <row r="275" spans="1:167" outlineLevel="1">
      <c r="A275" s="813" t="str">
        <f t="shared" si="4"/>
        <v>259Save on Energy Energy Manager Program</v>
      </c>
      <c r="C275" s="849">
        <v>259</v>
      </c>
      <c r="D275" s="1035" t="s">
        <v>124</v>
      </c>
      <c r="E275" s="1035">
        <v>2016</v>
      </c>
      <c r="G275" s="1024">
        <v>0</v>
      </c>
      <c r="H275" s="854">
        <v>0</v>
      </c>
      <c r="I275" s="853">
        <v>0</v>
      </c>
      <c r="J275" s="854">
        <v>0</v>
      </c>
      <c r="K275" s="853">
        <v>0</v>
      </c>
      <c r="L275" s="854">
        <v>0</v>
      </c>
      <c r="M275" s="853">
        <v>0</v>
      </c>
      <c r="N275" s="854">
        <v>0</v>
      </c>
      <c r="O275" s="853">
        <v>0</v>
      </c>
      <c r="P275" s="854">
        <v>0</v>
      </c>
      <c r="Q275" s="853">
        <v>0</v>
      </c>
      <c r="R275" s="854">
        <v>0</v>
      </c>
      <c r="S275" s="853">
        <v>0</v>
      </c>
      <c r="T275" s="854">
        <v>0</v>
      </c>
      <c r="U275" s="853">
        <v>0</v>
      </c>
      <c r="V275" s="854">
        <v>0</v>
      </c>
      <c r="W275" s="853">
        <v>0</v>
      </c>
      <c r="X275" s="854">
        <v>0</v>
      </c>
      <c r="Y275" s="853">
        <v>0</v>
      </c>
      <c r="Z275" s="854">
        <v>0</v>
      </c>
      <c r="AA275" s="853">
        <v>0</v>
      </c>
      <c r="AB275" s="854">
        <v>0</v>
      </c>
      <c r="AC275" s="853">
        <v>0</v>
      </c>
      <c r="AD275" s="854">
        <v>0</v>
      </c>
      <c r="AE275" s="853">
        <v>0</v>
      </c>
      <c r="AF275" s="854">
        <v>0</v>
      </c>
      <c r="AG275" s="853">
        <v>0</v>
      </c>
      <c r="AH275" s="854">
        <v>0</v>
      </c>
      <c r="AI275" s="853">
        <v>0</v>
      </c>
      <c r="AJ275" s="854">
        <v>0</v>
      </c>
      <c r="AK275" s="853">
        <v>0</v>
      </c>
      <c r="AL275" s="854">
        <v>0</v>
      </c>
      <c r="AM275" s="853">
        <v>0</v>
      </c>
      <c r="AN275" s="854">
        <v>0</v>
      </c>
      <c r="AO275" s="853">
        <v>0</v>
      </c>
      <c r="AP275" s="1025">
        <v>0</v>
      </c>
      <c r="AQ275" s="815"/>
      <c r="AR275" s="998"/>
      <c r="AS275" s="815"/>
      <c r="AT275" s="1024">
        <v>0</v>
      </c>
      <c r="AU275" s="854">
        <v>0</v>
      </c>
      <c r="AV275" s="853">
        <v>0</v>
      </c>
      <c r="AW275" s="854">
        <v>0</v>
      </c>
      <c r="AX275" s="853">
        <v>0</v>
      </c>
      <c r="AY275" s="854">
        <v>0</v>
      </c>
      <c r="AZ275" s="853">
        <v>0</v>
      </c>
      <c r="BA275" s="854">
        <v>0</v>
      </c>
      <c r="BB275" s="853">
        <v>0</v>
      </c>
      <c r="BC275" s="854">
        <v>0</v>
      </c>
      <c r="BD275" s="853">
        <v>0</v>
      </c>
      <c r="BE275" s="854">
        <v>0</v>
      </c>
      <c r="BF275" s="853">
        <v>0</v>
      </c>
      <c r="BG275" s="854">
        <v>0</v>
      </c>
      <c r="BH275" s="853">
        <v>0</v>
      </c>
      <c r="BI275" s="854">
        <v>0</v>
      </c>
      <c r="BJ275" s="853">
        <v>0</v>
      </c>
      <c r="BK275" s="854">
        <v>0</v>
      </c>
      <c r="BL275" s="853">
        <v>0</v>
      </c>
      <c r="BM275" s="854">
        <v>0</v>
      </c>
      <c r="BN275" s="853">
        <v>0</v>
      </c>
      <c r="BO275" s="854">
        <v>0</v>
      </c>
      <c r="BP275" s="853">
        <v>0</v>
      </c>
      <c r="BQ275" s="854">
        <v>0</v>
      </c>
      <c r="BR275" s="853">
        <v>0</v>
      </c>
      <c r="BS275" s="854">
        <v>0</v>
      </c>
      <c r="BT275" s="853">
        <v>0</v>
      </c>
      <c r="BU275" s="854">
        <v>0</v>
      </c>
      <c r="BV275" s="853">
        <v>0</v>
      </c>
      <c r="BW275" s="854">
        <v>0</v>
      </c>
      <c r="BX275" s="853">
        <v>0</v>
      </c>
      <c r="BY275" s="854">
        <v>0</v>
      </c>
      <c r="BZ275" s="853">
        <v>0</v>
      </c>
      <c r="CA275" s="854">
        <v>0</v>
      </c>
      <c r="CB275" s="853">
        <v>0</v>
      </c>
      <c r="CC275" s="1025">
        <v>0</v>
      </c>
      <c r="CD275" s="815"/>
      <c r="CE275" s="1009"/>
      <c r="CF275" s="815"/>
      <c r="CG275" s="1010"/>
      <c r="CH275" s="815"/>
      <c r="CI275" s="1024"/>
      <c r="CJ275" s="854"/>
      <c r="CK275" s="853">
        <v>0</v>
      </c>
      <c r="CL275" s="854">
        <v>0</v>
      </c>
      <c r="CM275" s="853">
        <v>0</v>
      </c>
      <c r="CN275" s="854">
        <v>0</v>
      </c>
      <c r="CO275" s="853">
        <v>0</v>
      </c>
      <c r="CP275" s="854">
        <v>0</v>
      </c>
      <c r="CQ275" s="853">
        <v>0</v>
      </c>
      <c r="CR275" s="854">
        <v>0</v>
      </c>
      <c r="CS275" s="853">
        <v>0</v>
      </c>
      <c r="CT275" s="854">
        <v>0</v>
      </c>
      <c r="CU275" s="853">
        <v>0</v>
      </c>
      <c r="CV275" s="854">
        <v>0</v>
      </c>
      <c r="CW275" s="853">
        <v>0</v>
      </c>
      <c r="CX275" s="854">
        <v>0</v>
      </c>
      <c r="CY275" s="853">
        <v>0</v>
      </c>
      <c r="CZ275" s="854">
        <v>0</v>
      </c>
      <c r="DA275" s="853">
        <v>0</v>
      </c>
      <c r="DB275" s="854">
        <v>0</v>
      </c>
      <c r="DC275" s="853">
        <v>0</v>
      </c>
      <c r="DD275" s="854">
        <v>0</v>
      </c>
      <c r="DE275" s="853">
        <v>0</v>
      </c>
      <c r="DF275" s="854">
        <v>0</v>
      </c>
      <c r="DG275" s="853">
        <v>0</v>
      </c>
      <c r="DH275" s="854">
        <v>0</v>
      </c>
      <c r="DI275" s="853">
        <v>0</v>
      </c>
      <c r="DJ275" s="854">
        <v>0</v>
      </c>
      <c r="DK275" s="853">
        <v>0</v>
      </c>
      <c r="DL275" s="854">
        <v>0</v>
      </c>
      <c r="DM275" s="853">
        <v>0</v>
      </c>
      <c r="DN275" s="854">
        <v>0</v>
      </c>
      <c r="DO275" s="853">
        <v>0</v>
      </c>
      <c r="DP275" s="854">
        <v>0</v>
      </c>
      <c r="DQ275" s="853">
        <v>0</v>
      </c>
      <c r="DR275" s="1025">
        <v>0</v>
      </c>
      <c r="DS275" s="815"/>
      <c r="DT275" s="1011"/>
      <c r="DU275" s="815"/>
      <c r="DV275" s="1024"/>
      <c r="DW275" s="854"/>
      <c r="DX275" s="853">
        <v>0</v>
      </c>
      <c r="DY275" s="854">
        <v>0</v>
      </c>
      <c r="DZ275" s="853">
        <v>0</v>
      </c>
      <c r="EA275" s="854">
        <v>0</v>
      </c>
      <c r="EB275" s="853">
        <v>0</v>
      </c>
      <c r="EC275" s="854">
        <v>0</v>
      </c>
      <c r="ED275" s="853">
        <v>0</v>
      </c>
      <c r="EE275" s="854">
        <v>0</v>
      </c>
      <c r="EF275" s="853">
        <v>0</v>
      </c>
      <c r="EG275" s="854">
        <v>0</v>
      </c>
      <c r="EH275" s="853">
        <v>0</v>
      </c>
      <c r="EI275" s="854">
        <v>0</v>
      </c>
      <c r="EJ275" s="853">
        <v>0</v>
      </c>
      <c r="EK275" s="854">
        <v>0</v>
      </c>
      <c r="EL275" s="853">
        <v>0</v>
      </c>
      <c r="EM275" s="854">
        <v>0</v>
      </c>
      <c r="EN275" s="853">
        <v>0</v>
      </c>
      <c r="EO275" s="854">
        <v>0</v>
      </c>
      <c r="EP275" s="853">
        <v>0</v>
      </c>
      <c r="EQ275" s="854">
        <v>0</v>
      </c>
      <c r="ER275" s="853">
        <v>0</v>
      </c>
      <c r="ES275" s="854">
        <v>0</v>
      </c>
      <c r="ET275" s="853">
        <v>0</v>
      </c>
      <c r="EU275" s="854">
        <v>0</v>
      </c>
      <c r="EV275" s="853">
        <v>0</v>
      </c>
      <c r="EW275" s="854">
        <v>0</v>
      </c>
      <c r="EX275" s="853">
        <v>0</v>
      </c>
      <c r="EY275" s="854">
        <v>0</v>
      </c>
      <c r="EZ275" s="853">
        <v>0</v>
      </c>
      <c r="FA275" s="854">
        <v>0</v>
      </c>
      <c r="FB275" s="853">
        <v>0</v>
      </c>
      <c r="FC275" s="854">
        <v>0</v>
      </c>
      <c r="FD275" s="853">
        <v>0</v>
      </c>
      <c r="FE275" s="1025">
        <v>0</v>
      </c>
      <c r="FF275" s="815"/>
      <c r="FG275" s="1012"/>
      <c r="FH275" s="815"/>
      <c r="FI275" s="1013"/>
      <c r="FK275" s="1026" t="b">
        <v>1</v>
      </c>
    </row>
    <row r="276" spans="1:167" outlineLevel="1">
      <c r="A276" s="813" t="str">
        <f t="shared" si="4"/>
        <v>260Save on Energy Monitoring &amp; Targeting Program</v>
      </c>
      <c r="C276" s="879">
        <v>260</v>
      </c>
      <c r="D276" s="1037" t="s">
        <v>123</v>
      </c>
      <c r="E276" s="1037">
        <v>2016</v>
      </c>
      <c r="G276" s="1038">
        <v>0</v>
      </c>
      <c r="H276" s="884">
        <v>0</v>
      </c>
      <c r="I276" s="883">
        <v>0</v>
      </c>
      <c r="J276" s="884">
        <v>0</v>
      </c>
      <c r="K276" s="883">
        <v>0</v>
      </c>
      <c r="L276" s="884">
        <v>0</v>
      </c>
      <c r="M276" s="883">
        <v>0</v>
      </c>
      <c r="N276" s="884">
        <v>0</v>
      </c>
      <c r="O276" s="883">
        <v>0</v>
      </c>
      <c r="P276" s="884">
        <v>0</v>
      </c>
      <c r="Q276" s="883">
        <v>0</v>
      </c>
      <c r="R276" s="884">
        <v>0</v>
      </c>
      <c r="S276" s="883">
        <v>0</v>
      </c>
      <c r="T276" s="884">
        <v>0</v>
      </c>
      <c r="U276" s="883">
        <v>0</v>
      </c>
      <c r="V276" s="884">
        <v>0</v>
      </c>
      <c r="W276" s="883">
        <v>0</v>
      </c>
      <c r="X276" s="884">
        <v>0</v>
      </c>
      <c r="Y276" s="883">
        <v>0</v>
      </c>
      <c r="Z276" s="884">
        <v>0</v>
      </c>
      <c r="AA276" s="883">
        <v>0</v>
      </c>
      <c r="AB276" s="884">
        <v>0</v>
      </c>
      <c r="AC276" s="883">
        <v>0</v>
      </c>
      <c r="AD276" s="884">
        <v>0</v>
      </c>
      <c r="AE276" s="883">
        <v>0</v>
      </c>
      <c r="AF276" s="884">
        <v>0</v>
      </c>
      <c r="AG276" s="883">
        <v>0</v>
      </c>
      <c r="AH276" s="884">
        <v>0</v>
      </c>
      <c r="AI276" s="883">
        <v>0</v>
      </c>
      <c r="AJ276" s="884">
        <v>0</v>
      </c>
      <c r="AK276" s="883">
        <v>0</v>
      </c>
      <c r="AL276" s="884">
        <v>0</v>
      </c>
      <c r="AM276" s="883">
        <v>0</v>
      </c>
      <c r="AN276" s="884">
        <v>0</v>
      </c>
      <c r="AO276" s="883">
        <v>0</v>
      </c>
      <c r="AP276" s="1039">
        <v>0</v>
      </c>
      <c r="AQ276" s="815"/>
      <c r="AR276" s="998"/>
      <c r="AS276" s="815"/>
      <c r="AT276" s="1038">
        <v>0</v>
      </c>
      <c r="AU276" s="884">
        <v>0</v>
      </c>
      <c r="AV276" s="883">
        <v>0</v>
      </c>
      <c r="AW276" s="884">
        <v>0</v>
      </c>
      <c r="AX276" s="883">
        <v>0</v>
      </c>
      <c r="AY276" s="884">
        <v>0</v>
      </c>
      <c r="AZ276" s="883">
        <v>0</v>
      </c>
      <c r="BA276" s="884">
        <v>0</v>
      </c>
      <c r="BB276" s="883">
        <v>0</v>
      </c>
      <c r="BC276" s="884">
        <v>0</v>
      </c>
      <c r="BD276" s="883">
        <v>0</v>
      </c>
      <c r="BE276" s="884">
        <v>0</v>
      </c>
      <c r="BF276" s="883">
        <v>0</v>
      </c>
      <c r="BG276" s="884">
        <v>0</v>
      </c>
      <c r="BH276" s="883">
        <v>0</v>
      </c>
      <c r="BI276" s="884">
        <v>0</v>
      </c>
      <c r="BJ276" s="883">
        <v>0</v>
      </c>
      <c r="BK276" s="884">
        <v>0</v>
      </c>
      <c r="BL276" s="883">
        <v>0</v>
      </c>
      <c r="BM276" s="884">
        <v>0</v>
      </c>
      <c r="BN276" s="883">
        <v>0</v>
      </c>
      <c r="BO276" s="884">
        <v>0</v>
      </c>
      <c r="BP276" s="883">
        <v>0</v>
      </c>
      <c r="BQ276" s="884">
        <v>0</v>
      </c>
      <c r="BR276" s="883">
        <v>0</v>
      </c>
      <c r="BS276" s="884">
        <v>0</v>
      </c>
      <c r="BT276" s="883">
        <v>0</v>
      </c>
      <c r="BU276" s="884">
        <v>0</v>
      </c>
      <c r="BV276" s="883">
        <v>0</v>
      </c>
      <c r="BW276" s="884">
        <v>0</v>
      </c>
      <c r="BX276" s="883">
        <v>0</v>
      </c>
      <c r="BY276" s="884">
        <v>0</v>
      </c>
      <c r="BZ276" s="883">
        <v>0</v>
      </c>
      <c r="CA276" s="884">
        <v>0</v>
      </c>
      <c r="CB276" s="883">
        <v>0</v>
      </c>
      <c r="CC276" s="1039">
        <v>0</v>
      </c>
      <c r="CD276" s="815"/>
      <c r="CE276" s="1009"/>
      <c r="CF276" s="815"/>
      <c r="CG276" s="1010"/>
      <c r="CH276" s="815"/>
      <c r="CI276" s="1038"/>
      <c r="CJ276" s="884"/>
      <c r="CK276" s="883">
        <v>0</v>
      </c>
      <c r="CL276" s="884">
        <v>0</v>
      </c>
      <c r="CM276" s="883">
        <v>0</v>
      </c>
      <c r="CN276" s="884">
        <v>0</v>
      </c>
      <c r="CO276" s="883">
        <v>0</v>
      </c>
      <c r="CP276" s="884">
        <v>0</v>
      </c>
      <c r="CQ276" s="883">
        <v>0</v>
      </c>
      <c r="CR276" s="884">
        <v>0</v>
      </c>
      <c r="CS276" s="883">
        <v>0</v>
      </c>
      <c r="CT276" s="884">
        <v>0</v>
      </c>
      <c r="CU276" s="883">
        <v>0</v>
      </c>
      <c r="CV276" s="884">
        <v>0</v>
      </c>
      <c r="CW276" s="883">
        <v>0</v>
      </c>
      <c r="CX276" s="884">
        <v>0</v>
      </c>
      <c r="CY276" s="883">
        <v>0</v>
      </c>
      <c r="CZ276" s="884">
        <v>0</v>
      </c>
      <c r="DA276" s="883">
        <v>0</v>
      </c>
      <c r="DB276" s="884">
        <v>0</v>
      </c>
      <c r="DC276" s="883">
        <v>0</v>
      </c>
      <c r="DD276" s="884">
        <v>0</v>
      </c>
      <c r="DE276" s="883">
        <v>0</v>
      </c>
      <c r="DF276" s="884">
        <v>0</v>
      </c>
      <c r="DG276" s="883">
        <v>0</v>
      </c>
      <c r="DH276" s="884">
        <v>0</v>
      </c>
      <c r="DI276" s="883">
        <v>0</v>
      </c>
      <c r="DJ276" s="884">
        <v>0</v>
      </c>
      <c r="DK276" s="883">
        <v>0</v>
      </c>
      <c r="DL276" s="884">
        <v>0</v>
      </c>
      <c r="DM276" s="883">
        <v>0</v>
      </c>
      <c r="DN276" s="884">
        <v>0</v>
      </c>
      <c r="DO276" s="883">
        <v>0</v>
      </c>
      <c r="DP276" s="884">
        <v>0</v>
      </c>
      <c r="DQ276" s="883">
        <v>0</v>
      </c>
      <c r="DR276" s="1039">
        <v>0</v>
      </c>
      <c r="DS276" s="815"/>
      <c r="DT276" s="1011"/>
      <c r="DU276" s="815"/>
      <c r="DV276" s="1038"/>
      <c r="DW276" s="884"/>
      <c r="DX276" s="883">
        <v>0</v>
      </c>
      <c r="DY276" s="884">
        <v>0</v>
      </c>
      <c r="DZ276" s="883">
        <v>0</v>
      </c>
      <c r="EA276" s="884">
        <v>0</v>
      </c>
      <c r="EB276" s="883">
        <v>0</v>
      </c>
      <c r="EC276" s="884">
        <v>0</v>
      </c>
      <c r="ED276" s="883">
        <v>0</v>
      </c>
      <c r="EE276" s="884">
        <v>0</v>
      </c>
      <c r="EF276" s="883">
        <v>0</v>
      </c>
      <c r="EG276" s="884">
        <v>0</v>
      </c>
      <c r="EH276" s="883">
        <v>0</v>
      </c>
      <c r="EI276" s="884">
        <v>0</v>
      </c>
      <c r="EJ276" s="883">
        <v>0</v>
      </c>
      <c r="EK276" s="884">
        <v>0</v>
      </c>
      <c r="EL276" s="883">
        <v>0</v>
      </c>
      <c r="EM276" s="884">
        <v>0</v>
      </c>
      <c r="EN276" s="883">
        <v>0</v>
      </c>
      <c r="EO276" s="884">
        <v>0</v>
      </c>
      <c r="EP276" s="883">
        <v>0</v>
      </c>
      <c r="EQ276" s="884">
        <v>0</v>
      </c>
      <c r="ER276" s="883">
        <v>0</v>
      </c>
      <c r="ES276" s="884">
        <v>0</v>
      </c>
      <c r="ET276" s="883">
        <v>0</v>
      </c>
      <c r="EU276" s="884">
        <v>0</v>
      </c>
      <c r="EV276" s="883">
        <v>0</v>
      </c>
      <c r="EW276" s="884">
        <v>0</v>
      </c>
      <c r="EX276" s="883">
        <v>0</v>
      </c>
      <c r="EY276" s="884">
        <v>0</v>
      </c>
      <c r="EZ276" s="883">
        <v>0</v>
      </c>
      <c r="FA276" s="884">
        <v>0</v>
      </c>
      <c r="FB276" s="883">
        <v>0</v>
      </c>
      <c r="FC276" s="884">
        <v>0</v>
      </c>
      <c r="FD276" s="883">
        <v>0</v>
      </c>
      <c r="FE276" s="1039">
        <v>0</v>
      </c>
      <c r="FF276" s="815"/>
      <c r="FG276" s="1012"/>
      <c r="FH276" s="815"/>
      <c r="FI276" s="1013"/>
      <c r="FK276" s="1040" t="b">
        <v>1</v>
      </c>
    </row>
    <row r="277" spans="1:167" outlineLevel="1">
      <c r="A277" s="813" t="str">
        <f t="shared" si="4"/>
        <v>261Save on Energy Retrofit Program - P4P</v>
      </c>
      <c r="C277" s="835">
        <v>261</v>
      </c>
      <c r="D277" s="1041" t="s">
        <v>1167</v>
      </c>
      <c r="E277" s="1041">
        <v>2016</v>
      </c>
      <c r="G277" s="1016">
        <v>0</v>
      </c>
      <c r="H277" s="877">
        <v>0</v>
      </c>
      <c r="I277" s="876">
        <v>0</v>
      </c>
      <c r="J277" s="877">
        <v>0</v>
      </c>
      <c r="K277" s="876">
        <v>0</v>
      </c>
      <c r="L277" s="877">
        <v>0</v>
      </c>
      <c r="M277" s="876">
        <v>0</v>
      </c>
      <c r="N277" s="877">
        <v>0</v>
      </c>
      <c r="O277" s="876">
        <v>0</v>
      </c>
      <c r="P277" s="877">
        <v>0</v>
      </c>
      <c r="Q277" s="876">
        <v>0</v>
      </c>
      <c r="R277" s="877">
        <v>0</v>
      </c>
      <c r="S277" s="876">
        <v>0</v>
      </c>
      <c r="T277" s="877">
        <v>0</v>
      </c>
      <c r="U277" s="876">
        <v>0</v>
      </c>
      <c r="V277" s="877">
        <v>0</v>
      </c>
      <c r="W277" s="876">
        <v>0</v>
      </c>
      <c r="X277" s="877">
        <v>0</v>
      </c>
      <c r="Y277" s="876">
        <v>0</v>
      </c>
      <c r="Z277" s="877">
        <v>0</v>
      </c>
      <c r="AA277" s="876">
        <v>0</v>
      </c>
      <c r="AB277" s="877">
        <v>0</v>
      </c>
      <c r="AC277" s="876">
        <v>0</v>
      </c>
      <c r="AD277" s="877">
        <v>0</v>
      </c>
      <c r="AE277" s="876">
        <v>0</v>
      </c>
      <c r="AF277" s="877">
        <v>0</v>
      </c>
      <c r="AG277" s="876">
        <v>0</v>
      </c>
      <c r="AH277" s="877">
        <v>0</v>
      </c>
      <c r="AI277" s="876">
        <v>0</v>
      </c>
      <c r="AJ277" s="877">
        <v>0</v>
      </c>
      <c r="AK277" s="876">
        <v>0</v>
      </c>
      <c r="AL277" s="877">
        <v>0</v>
      </c>
      <c r="AM277" s="876">
        <v>0</v>
      </c>
      <c r="AN277" s="877">
        <v>0</v>
      </c>
      <c r="AO277" s="876">
        <v>0</v>
      </c>
      <c r="AP277" s="1017">
        <v>0</v>
      </c>
      <c r="AQ277" s="815"/>
      <c r="AR277" s="998"/>
      <c r="AS277" s="815"/>
      <c r="AT277" s="1016">
        <v>0</v>
      </c>
      <c r="AU277" s="877">
        <v>0</v>
      </c>
      <c r="AV277" s="876">
        <v>0</v>
      </c>
      <c r="AW277" s="877">
        <v>0</v>
      </c>
      <c r="AX277" s="876">
        <v>0</v>
      </c>
      <c r="AY277" s="877">
        <v>0</v>
      </c>
      <c r="AZ277" s="876">
        <v>0</v>
      </c>
      <c r="BA277" s="877">
        <v>0</v>
      </c>
      <c r="BB277" s="876">
        <v>0</v>
      </c>
      <c r="BC277" s="877">
        <v>0</v>
      </c>
      <c r="BD277" s="876">
        <v>0</v>
      </c>
      <c r="BE277" s="877">
        <v>0</v>
      </c>
      <c r="BF277" s="876">
        <v>0</v>
      </c>
      <c r="BG277" s="877">
        <v>0</v>
      </c>
      <c r="BH277" s="876">
        <v>0</v>
      </c>
      <c r="BI277" s="877">
        <v>0</v>
      </c>
      <c r="BJ277" s="876">
        <v>0</v>
      </c>
      <c r="BK277" s="877">
        <v>0</v>
      </c>
      <c r="BL277" s="876">
        <v>0</v>
      </c>
      <c r="BM277" s="877">
        <v>0</v>
      </c>
      <c r="BN277" s="876">
        <v>0</v>
      </c>
      <c r="BO277" s="877">
        <v>0</v>
      </c>
      <c r="BP277" s="876">
        <v>0</v>
      </c>
      <c r="BQ277" s="877">
        <v>0</v>
      </c>
      <c r="BR277" s="876">
        <v>0</v>
      </c>
      <c r="BS277" s="877">
        <v>0</v>
      </c>
      <c r="BT277" s="876">
        <v>0</v>
      </c>
      <c r="BU277" s="877">
        <v>0</v>
      </c>
      <c r="BV277" s="876">
        <v>0</v>
      </c>
      <c r="BW277" s="877">
        <v>0</v>
      </c>
      <c r="BX277" s="876">
        <v>0</v>
      </c>
      <c r="BY277" s="877">
        <v>0</v>
      </c>
      <c r="BZ277" s="876">
        <v>0</v>
      </c>
      <c r="CA277" s="877">
        <v>0</v>
      </c>
      <c r="CB277" s="876">
        <v>0</v>
      </c>
      <c r="CC277" s="1017">
        <v>0</v>
      </c>
      <c r="CD277" s="815"/>
      <c r="CE277" s="1009"/>
      <c r="CF277" s="815"/>
      <c r="CG277" s="1010"/>
      <c r="CH277" s="815"/>
      <c r="CI277" s="1016"/>
      <c r="CJ277" s="877"/>
      <c r="CK277" s="876">
        <v>0</v>
      </c>
      <c r="CL277" s="877">
        <v>0</v>
      </c>
      <c r="CM277" s="876">
        <v>0</v>
      </c>
      <c r="CN277" s="877">
        <v>0</v>
      </c>
      <c r="CO277" s="876">
        <v>0</v>
      </c>
      <c r="CP277" s="877">
        <v>0</v>
      </c>
      <c r="CQ277" s="876">
        <v>0</v>
      </c>
      <c r="CR277" s="877">
        <v>0</v>
      </c>
      <c r="CS277" s="876">
        <v>0</v>
      </c>
      <c r="CT277" s="877">
        <v>0</v>
      </c>
      <c r="CU277" s="876">
        <v>0</v>
      </c>
      <c r="CV277" s="877">
        <v>0</v>
      </c>
      <c r="CW277" s="876">
        <v>0</v>
      </c>
      <c r="CX277" s="877">
        <v>0</v>
      </c>
      <c r="CY277" s="876">
        <v>0</v>
      </c>
      <c r="CZ277" s="877">
        <v>0</v>
      </c>
      <c r="DA277" s="876">
        <v>0</v>
      </c>
      <c r="DB277" s="877">
        <v>0</v>
      </c>
      <c r="DC277" s="876">
        <v>0</v>
      </c>
      <c r="DD277" s="877">
        <v>0</v>
      </c>
      <c r="DE277" s="876">
        <v>0</v>
      </c>
      <c r="DF277" s="877">
        <v>0</v>
      </c>
      <c r="DG277" s="876">
        <v>0</v>
      </c>
      <c r="DH277" s="877">
        <v>0</v>
      </c>
      <c r="DI277" s="876">
        <v>0</v>
      </c>
      <c r="DJ277" s="877">
        <v>0</v>
      </c>
      <c r="DK277" s="876">
        <v>0</v>
      </c>
      <c r="DL277" s="877">
        <v>0</v>
      </c>
      <c r="DM277" s="876">
        <v>0</v>
      </c>
      <c r="DN277" s="877">
        <v>0</v>
      </c>
      <c r="DO277" s="876">
        <v>0</v>
      </c>
      <c r="DP277" s="877">
        <v>0</v>
      </c>
      <c r="DQ277" s="876">
        <v>0</v>
      </c>
      <c r="DR277" s="1017">
        <v>0</v>
      </c>
      <c r="DS277" s="815"/>
      <c r="DT277" s="1011"/>
      <c r="DU277" s="815"/>
      <c r="DV277" s="1016"/>
      <c r="DW277" s="877"/>
      <c r="DX277" s="876">
        <v>0</v>
      </c>
      <c r="DY277" s="877">
        <v>0</v>
      </c>
      <c r="DZ277" s="876">
        <v>0</v>
      </c>
      <c r="EA277" s="877">
        <v>0</v>
      </c>
      <c r="EB277" s="876">
        <v>0</v>
      </c>
      <c r="EC277" s="877">
        <v>0</v>
      </c>
      <c r="ED277" s="876">
        <v>0</v>
      </c>
      <c r="EE277" s="877">
        <v>0</v>
      </c>
      <c r="EF277" s="876">
        <v>0</v>
      </c>
      <c r="EG277" s="877">
        <v>0</v>
      </c>
      <c r="EH277" s="876">
        <v>0</v>
      </c>
      <c r="EI277" s="877">
        <v>0</v>
      </c>
      <c r="EJ277" s="876">
        <v>0</v>
      </c>
      <c r="EK277" s="877">
        <v>0</v>
      </c>
      <c r="EL277" s="876">
        <v>0</v>
      </c>
      <c r="EM277" s="877">
        <v>0</v>
      </c>
      <c r="EN277" s="876">
        <v>0</v>
      </c>
      <c r="EO277" s="877">
        <v>0</v>
      </c>
      <c r="EP277" s="876">
        <v>0</v>
      </c>
      <c r="EQ277" s="877">
        <v>0</v>
      </c>
      <c r="ER277" s="876">
        <v>0</v>
      </c>
      <c r="ES277" s="877">
        <v>0</v>
      </c>
      <c r="ET277" s="876">
        <v>0</v>
      </c>
      <c r="EU277" s="877">
        <v>0</v>
      </c>
      <c r="EV277" s="876">
        <v>0</v>
      </c>
      <c r="EW277" s="877">
        <v>0</v>
      </c>
      <c r="EX277" s="876">
        <v>0</v>
      </c>
      <c r="EY277" s="877">
        <v>0</v>
      </c>
      <c r="EZ277" s="876">
        <v>0</v>
      </c>
      <c r="FA277" s="877">
        <v>0</v>
      </c>
      <c r="FB277" s="876">
        <v>0</v>
      </c>
      <c r="FC277" s="877">
        <v>0</v>
      </c>
      <c r="FD277" s="876">
        <v>0</v>
      </c>
      <c r="FE277" s="1017">
        <v>0</v>
      </c>
      <c r="FF277" s="815"/>
      <c r="FG277" s="1012"/>
      <c r="FH277" s="815"/>
      <c r="FI277" s="1013"/>
      <c r="FK277" s="1018" t="b">
        <v>1</v>
      </c>
    </row>
    <row r="278" spans="1:167" outlineLevel="1">
      <c r="A278" s="813" t="str">
        <f t="shared" si="4"/>
        <v>262Save on Energy Process &amp; Systems Upgrades Program - P4P</v>
      </c>
      <c r="C278" s="879">
        <v>262</v>
      </c>
      <c r="D278" s="1037" t="s">
        <v>1168</v>
      </c>
      <c r="E278" s="1037">
        <v>2016</v>
      </c>
      <c r="G278" s="1038">
        <v>0</v>
      </c>
      <c r="H278" s="884">
        <v>0</v>
      </c>
      <c r="I278" s="883">
        <v>0</v>
      </c>
      <c r="J278" s="884">
        <v>0</v>
      </c>
      <c r="K278" s="883">
        <v>0</v>
      </c>
      <c r="L278" s="884">
        <v>0</v>
      </c>
      <c r="M278" s="883">
        <v>0</v>
      </c>
      <c r="N278" s="884">
        <v>0</v>
      </c>
      <c r="O278" s="883">
        <v>0</v>
      </c>
      <c r="P278" s="884">
        <v>0</v>
      </c>
      <c r="Q278" s="883">
        <v>0</v>
      </c>
      <c r="R278" s="884">
        <v>0</v>
      </c>
      <c r="S278" s="883">
        <v>0</v>
      </c>
      <c r="T278" s="884">
        <v>0</v>
      </c>
      <c r="U278" s="883">
        <v>0</v>
      </c>
      <c r="V278" s="884">
        <v>0</v>
      </c>
      <c r="W278" s="883">
        <v>0</v>
      </c>
      <c r="X278" s="884">
        <v>0</v>
      </c>
      <c r="Y278" s="883">
        <v>0</v>
      </c>
      <c r="Z278" s="884">
        <v>0</v>
      </c>
      <c r="AA278" s="883">
        <v>0</v>
      </c>
      <c r="AB278" s="884">
        <v>0</v>
      </c>
      <c r="AC278" s="883">
        <v>0</v>
      </c>
      <c r="AD278" s="884">
        <v>0</v>
      </c>
      <c r="AE278" s="883">
        <v>0</v>
      </c>
      <c r="AF278" s="884">
        <v>0</v>
      </c>
      <c r="AG278" s="883">
        <v>0</v>
      </c>
      <c r="AH278" s="884">
        <v>0</v>
      </c>
      <c r="AI278" s="883">
        <v>0</v>
      </c>
      <c r="AJ278" s="884">
        <v>0</v>
      </c>
      <c r="AK278" s="883">
        <v>0</v>
      </c>
      <c r="AL278" s="884">
        <v>0</v>
      </c>
      <c r="AM278" s="883">
        <v>0</v>
      </c>
      <c r="AN278" s="884">
        <v>0</v>
      </c>
      <c r="AO278" s="883">
        <v>0</v>
      </c>
      <c r="AP278" s="1039">
        <v>0</v>
      </c>
      <c r="AQ278" s="815"/>
      <c r="AR278" s="998"/>
      <c r="AS278" s="815"/>
      <c r="AT278" s="1038">
        <v>0</v>
      </c>
      <c r="AU278" s="884">
        <v>0</v>
      </c>
      <c r="AV278" s="883">
        <v>0</v>
      </c>
      <c r="AW278" s="884">
        <v>0</v>
      </c>
      <c r="AX278" s="883">
        <v>0</v>
      </c>
      <c r="AY278" s="884">
        <v>0</v>
      </c>
      <c r="AZ278" s="883">
        <v>0</v>
      </c>
      <c r="BA278" s="884">
        <v>0</v>
      </c>
      <c r="BB278" s="883">
        <v>0</v>
      </c>
      <c r="BC278" s="884">
        <v>0</v>
      </c>
      <c r="BD278" s="883">
        <v>0</v>
      </c>
      <c r="BE278" s="884">
        <v>0</v>
      </c>
      <c r="BF278" s="883">
        <v>0</v>
      </c>
      <c r="BG278" s="884">
        <v>0</v>
      </c>
      <c r="BH278" s="883">
        <v>0</v>
      </c>
      <c r="BI278" s="884">
        <v>0</v>
      </c>
      <c r="BJ278" s="883">
        <v>0</v>
      </c>
      <c r="BK278" s="884">
        <v>0</v>
      </c>
      <c r="BL278" s="883">
        <v>0</v>
      </c>
      <c r="BM278" s="884">
        <v>0</v>
      </c>
      <c r="BN278" s="883">
        <v>0</v>
      </c>
      <c r="BO278" s="884">
        <v>0</v>
      </c>
      <c r="BP278" s="883">
        <v>0</v>
      </c>
      <c r="BQ278" s="884">
        <v>0</v>
      </c>
      <c r="BR278" s="883">
        <v>0</v>
      </c>
      <c r="BS278" s="884">
        <v>0</v>
      </c>
      <c r="BT278" s="883">
        <v>0</v>
      </c>
      <c r="BU278" s="884">
        <v>0</v>
      </c>
      <c r="BV278" s="883">
        <v>0</v>
      </c>
      <c r="BW278" s="884">
        <v>0</v>
      </c>
      <c r="BX278" s="883">
        <v>0</v>
      </c>
      <c r="BY278" s="884">
        <v>0</v>
      </c>
      <c r="BZ278" s="883">
        <v>0</v>
      </c>
      <c r="CA278" s="884">
        <v>0</v>
      </c>
      <c r="CB278" s="883">
        <v>0</v>
      </c>
      <c r="CC278" s="1039">
        <v>0</v>
      </c>
      <c r="CD278" s="815"/>
      <c r="CE278" s="1009"/>
      <c r="CF278" s="815"/>
      <c r="CG278" s="1010"/>
      <c r="CH278" s="815"/>
      <c r="CI278" s="1038"/>
      <c r="CJ278" s="884"/>
      <c r="CK278" s="883">
        <v>0</v>
      </c>
      <c r="CL278" s="884">
        <v>0</v>
      </c>
      <c r="CM278" s="883">
        <v>0</v>
      </c>
      <c r="CN278" s="884">
        <v>0</v>
      </c>
      <c r="CO278" s="883">
        <v>0</v>
      </c>
      <c r="CP278" s="884">
        <v>0</v>
      </c>
      <c r="CQ278" s="883">
        <v>0</v>
      </c>
      <c r="CR278" s="884">
        <v>0</v>
      </c>
      <c r="CS278" s="883">
        <v>0</v>
      </c>
      <c r="CT278" s="884">
        <v>0</v>
      </c>
      <c r="CU278" s="883">
        <v>0</v>
      </c>
      <c r="CV278" s="884">
        <v>0</v>
      </c>
      <c r="CW278" s="883">
        <v>0</v>
      </c>
      <c r="CX278" s="884">
        <v>0</v>
      </c>
      <c r="CY278" s="883">
        <v>0</v>
      </c>
      <c r="CZ278" s="884">
        <v>0</v>
      </c>
      <c r="DA278" s="883">
        <v>0</v>
      </c>
      <c r="DB278" s="884">
        <v>0</v>
      </c>
      <c r="DC278" s="883">
        <v>0</v>
      </c>
      <c r="DD278" s="884">
        <v>0</v>
      </c>
      <c r="DE278" s="883">
        <v>0</v>
      </c>
      <c r="DF278" s="884">
        <v>0</v>
      </c>
      <c r="DG278" s="883">
        <v>0</v>
      </c>
      <c r="DH278" s="884">
        <v>0</v>
      </c>
      <c r="DI278" s="883">
        <v>0</v>
      </c>
      <c r="DJ278" s="884">
        <v>0</v>
      </c>
      <c r="DK278" s="883">
        <v>0</v>
      </c>
      <c r="DL278" s="884">
        <v>0</v>
      </c>
      <c r="DM278" s="883">
        <v>0</v>
      </c>
      <c r="DN278" s="884">
        <v>0</v>
      </c>
      <c r="DO278" s="883">
        <v>0</v>
      </c>
      <c r="DP278" s="884">
        <v>0</v>
      </c>
      <c r="DQ278" s="883">
        <v>0</v>
      </c>
      <c r="DR278" s="1039">
        <v>0</v>
      </c>
      <c r="DS278" s="815"/>
      <c r="DT278" s="1011"/>
      <c r="DU278" s="815"/>
      <c r="DV278" s="1038"/>
      <c r="DW278" s="884"/>
      <c r="DX278" s="883">
        <v>0</v>
      </c>
      <c r="DY278" s="884">
        <v>0</v>
      </c>
      <c r="DZ278" s="883">
        <v>0</v>
      </c>
      <c r="EA278" s="884">
        <v>0</v>
      </c>
      <c r="EB278" s="883">
        <v>0</v>
      </c>
      <c r="EC278" s="884">
        <v>0</v>
      </c>
      <c r="ED278" s="883">
        <v>0</v>
      </c>
      <c r="EE278" s="884">
        <v>0</v>
      </c>
      <c r="EF278" s="883">
        <v>0</v>
      </c>
      <c r="EG278" s="884">
        <v>0</v>
      </c>
      <c r="EH278" s="883">
        <v>0</v>
      </c>
      <c r="EI278" s="884">
        <v>0</v>
      </c>
      <c r="EJ278" s="883">
        <v>0</v>
      </c>
      <c r="EK278" s="884">
        <v>0</v>
      </c>
      <c r="EL278" s="883">
        <v>0</v>
      </c>
      <c r="EM278" s="884">
        <v>0</v>
      </c>
      <c r="EN278" s="883">
        <v>0</v>
      </c>
      <c r="EO278" s="884">
        <v>0</v>
      </c>
      <c r="EP278" s="883">
        <v>0</v>
      </c>
      <c r="EQ278" s="884">
        <v>0</v>
      </c>
      <c r="ER278" s="883">
        <v>0</v>
      </c>
      <c r="ES278" s="884">
        <v>0</v>
      </c>
      <c r="ET278" s="883">
        <v>0</v>
      </c>
      <c r="EU278" s="884">
        <v>0</v>
      </c>
      <c r="EV278" s="883">
        <v>0</v>
      </c>
      <c r="EW278" s="884">
        <v>0</v>
      </c>
      <c r="EX278" s="883">
        <v>0</v>
      </c>
      <c r="EY278" s="884">
        <v>0</v>
      </c>
      <c r="EZ278" s="883">
        <v>0</v>
      </c>
      <c r="FA278" s="884">
        <v>0</v>
      </c>
      <c r="FB278" s="883">
        <v>0</v>
      </c>
      <c r="FC278" s="884">
        <v>0</v>
      </c>
      <c r="FD278" s="883">
        <v>0</v>
      </c>
      <c r="FE278" s="1039">
        <v>0</v>
      </c>
      <c r="FF278" s="815"/>
      <c r="FG278" s="1012"/>
      <c r="FH278" s="815"/>
      <c r="FI278" s="1013"/>
      <c r="FK278" s="1040" t="b">
        <v>1</v>
      </c>
    </row>
    <row r="279" spans="1:167" outlineLevel="1">
      <c r="A279" s="813" t="str">
        <f t="shared" si="4"/>
        <v>263Adaptive Thermostat Local Program</v>
      </c>
      <c r="C279" s="835">
        <v>263</v>
      </c>
      <c r="D279" s="1041" t="s">
        <v>1169</v>
      </c>
      <c r="E279" s="1041">
        <v>2016</v>
      </c>
      <c r="G279" s="1016">
        <v>0</v>
      </c>
      <c r="H279" s="877">
        <v>0</v>
      </c>
      <c r="I279" s="876">
        <v>0</v>
      </c>
      <c r="J279" s="877">
        <v>0</v>
      </c>
      <c r="K279" s="876">
        <v>0</v>
      </c>
      <c r="L279" s="877">
        <v>0</v>
      </c>
      <c r="M279" s="876">
        <v>0</v>
      </c>
      <c r="N279" s="877">
        <v>0</v>
      </c>
      <c r="O279" s="876">
        <v>0</v>
      </c>
      <c r="P279" s="877">
        <v>0</v>
      </c>
      <c r="Q279" s="876">
        <v>0</v>
      </c>
      <c r="R279" s="877">
        <v>0</v>
      </c>
      <c r="S279" s="876">
        <v>0</v>
      </c>
      <c r="T279" s="877">
        <v>0</v>
      </c>
      <c r="U279" s="876">
        <v>0</v>
      </c>
      <c r="V279" s="877">
        <v>0</v>
      </c>
      <c r="W279" s="876">
        <v>0</v>
      </c>
      <c r="X279" s="877">
        <v>0</v>
      </c>
      <c r="Y279" s="876">
        <v>0</v>
      </c>
      <c r="Z279" s="877">
        <v>0</v>
      </c>
      <c r="AA279" s="876">
        <v>0</v>
      </c>
      <c r="AB279" s="877">
        <v>0</v>
      </c>
      <c r="AC279" s="876">
        <v>0</v>
      </c>
      <c r="AD279" s="877">
        <v>0</v>
      </c>
      <c r="AE279" s="876">
        <v>0</v>
      </c>
      <c r="AF279" s="877">
        <v>0</v>
      </c>
      <c r="AG279" s="876">
        <v>0</v>
      </c>
      <c r="AH279" s="877">
        <v>0</v>
      </c>
      <c r="AI279" s="876">
        <v>0</v>
      </c>
      <c r="AJ279" s="877">
        <v>0</v>
      </c>
      <c r="AK279" s="876">
        <v>0</v>
      </c>
      <c r="AL279" s="877">
        <v>0</v>
      </c>
      <c r="AM279" s="876">
        <v>0</v>
      </c>
      <c r="AN279" s="877">
        <v>0</v>
      </c>
      <c r="AO279" s="876">
        <v>0</v>
      </c>
      <c r="AP279" s="1017">
        <v>0</v>
      </c>
      <c r="AQ279" s="815"/>
      <c r="AR279" s="998"/>
      <c r="AS279" s="815"/>
      <c r="AT279" s="1016">
        <v>0</v>
      </c>
      <c r="AU279" s="877">
        <v>0</v>
      </c>
      <c r="AV279" s="876">
        <v>0</v>
      </c>
      <c r="AW279" s="877">
        <v>0</v>
      </c>
      <c r="AX279" s="876">
        <v>0</v>
      </c>
      <c r="AY279" s="877">
        <v>0</v>
      </c>
      <c r="AZ279" s="876">
        <v>0</v>
      </c>
      <c r="BA279" s="877">
        <v>0</v>
      </c>
      <c r="BB279" s="876">
        <v>0</v>
      </c>
      <c r="BC279" s="877">
        <v>0</v>
      </c>
      <c r="BD279" s="876">
        <v>0</v>
      </c>
      <c r="BE279" s="877">
        <v>0</v>
      </c>
      <c r="BF279" s="876">
        <v>0</v>
      </c>
      <c r="BG279" s="877">
        <v>0</v>
      </c>
      <c r="BH279" s="876">
        <v>0</v>
      </c>
      <c r="BI279" s="877">
        <v>0</v>
      </c>
      <c r="BJ279" s="876">
        <v>0</v>
      </c>
      <c r="BK279" s="877">
        <v>0</v>
      </c>
      <c r="BL279" s="876">
        <v>0</v>
      </c>
      <c r="BM279" s="877">
        <v>0</v>
      </c>
      <c r="BN279" s="876">
        <v>0</v>
      </c>
      <c r="BO279" s="877">
        <v>0</v>
      </c>
      <c r="BP279" s="876">
        <v>0</v>
      </c>
      <c r="BQ279" s="877">
        <v>0</v>
      </c>
      <c r="BR279" s="876">
        <v>0</v>
      </c>
      <c r="BS279" s="877">
        <v>0</v>
      </c>
      <c r="BT279" s="876">
        <v>0</v>
      </c>
      <c r="BU279" s="877">
        <v>0</v>
      </c>
      <c r="BV279" s="876">
        <v>0</v>
      </c>
      <c r="BW279" s="877">
        <v>0</v>
      </c>
      <c r="BX279" s="876">
        <v>0</v>
      </c>
      <c r="BY279" s="877">
        <v>0</v>
      </c>
      <c r="BZ279" s="876">
        <v>0</v>
      </c>
      <c r="CA279" s="877">
        <v>0</v>
      </c>
      <c r="CB279" s="876">
        <v>0</v>
      </c>
      <c r="CC279" s="1017">
        <v>0</v>
      </c>
      <c r="CD279" s="815"/>
      <c r="CE279" s="1009"/>
      <c r="CF279" s="815"/>
      <c r="CG279" s="1010"/>
      <c r="CH279" s="815"/>
      <c r="CI279" s="1016"/>
      <c r="CJ279" s="877"/>
      <c r="CK279" s="876">
        <v>0</v>
      </c>
      <c r="CL279" s="877">
        <v>0</v>
      </c>
      <c r="CM279" s="876">
        <v>0</v>
      </c>
      <c r="CN279" s="877">
        <v>0</v>
      </c>
      <c r="CO279" s="876">
        <v>0</v>
      </c>
      <c r="CP279" s="877">
        <v>0</v>
      </c>
      <c r="CQ279" s="876">
        <v>0</v>
      </c>
      <c r="CR279" s="877">
        <v>0</v>
      </c>
      <c r="CS279" s="876">
        <v>0</v>
      </c>
      <c r="CT279" s="877">
        <v>0</v>
      </c>
      <c r="CU279" s="876">
        <v>0</v>
      </c>
      <c r="CV279" s="877">
        <v>0</v>
      </c>
      <c r="CW279" s="876">
        <v>0</v>
      </c>
      <c r="CX279" s="877">
        <v>0</v>
      </c>
      <c r="CY279" s="876">
        <v>0</v>
      </c>
      <c r="CZ279" s="877">
        <v>0</v>
      </c>
      <c r="DA279" s="876">
        <v>0</v>
      </c>
      <c r="DB279" s="877">
        <v>0</v>
      </c>
      <c r="DC279" s="876">
        <v>0</v>
      </c>
      <c r="DD279" s="877">
        <v>0</v>
      </c>
      <c r="DE279" s="876">
        <v>0</v>
      </c>
      <c r="DF279" s="877">
        <v>0</v>
      </c>
      <c r="DG279" s="876">
        <v>0</v>
      </c>
      <c r="DH279" s="877">
        <v>0</v>
      </c>
      <c r="DI279" s="876">
        <v>0</v>
      </c>
      <c r="DJ279" s="877">
        <v>0</v>
      </c>
      <c r="DK279" s="876">
        <v>0</v>
      </c>
      <c r="DL279" s="877">
        <v>0</v>
      </c>
      <c r="DM279" s="876">
        <v>0</v>
      </c>
      <c r="DN279" s="877">
        <v>0</v>
      </c>
      <c r="DO279" s="876">
        <v>0</v>
      </c>
      <c r="DP279" s="877">
        <v>0</v>
      </c>
      <c r="DQ279" s="876">
        <v>0</v>
      </c>
      <c r="DR279" s="1017">
        <v>0</v>
      </c>
      <c r="DS279" s="815"/>
      <c r="DT279" s="1011"/>
      <c r="DU279" s="815"/>
      <c r="DV279" s="1016"/>
      <c r="DW279" s="877"/>
      <c r="DX279" s="876">
        <v>0</v>
      </c>
      <c r="DY279" s="877">
        <v>0</v>
      </c>
      <c r="DZ279" s="876">
        <v>0</v>
      </c>
      <c r="EA279" s="877">
        <v>0</v>
      </c>
      <c r="EB279" s="876">
        <v>0</v>
      </c>
      <c r="EC279" s="877">
        <v>0</v>
      </c>
      <c r="ED279" s="876">
        <v>0</v>
      </c>
      <c r="EE279" s="877">
        <v>0</v>
      </c>
      <c r="EF279" s="876">
        <v>0</v>
      </c>
      <c r="EG279" s="877">
        <v>0</v>
      </c>
      <c r="EH279" s="876">
        <v>0</v>
      </c>
      <c r="EI279" s="877">
        <v>0</v>
      </c>
      <c r="EJ279" s="876">
        <v>0</v>
      </c>
      <c r="EK279" s="877">
        <v>0</v>
      </c>
      <c r="EL279" s="876">
        <v>0</v>
      </c>
      <c r="EM279" s="877">
        <v>0</v>
      </c>
      <c r="EN279" s="876">
        <v>0</v>
      </c>
      <c r="EO279" s="877">
        <v>0</v>
      </c>
      <c r="EP279" s="876">
        <v>0</v>
      </c>
      <c r="EQ279" s="877">
        <v>0</v>
      </c>
      <c r="ER279" s="876">
        <v>0</v>
      </c>
      <c r="ES279" s="877">
        <v>0</v>
      </c>
      <c r="ET279" s="876">
        <v>0</v>
      </c>
      <c r="EU279" s="877">
        <v>0</v>
      </c>
      <c r="EV279" s="876">
        <v>0</v>
      </c>
      <c r="EW279" s="877">
        <v>0</v>
      </c>
      <c r="EX279" s="876">
        <v>0</v>
      </c>
      <c r="EY279" s="877">
        <v>0</v>
      </c>
      <c r="EZ279" s="876">
        <v>0</v>
      </c>
      <c r="FA279" s="877">
        <v>0</v>
      </c>
      <c r="FB279" s="876">
        <v>0</v>
      </c>
      <c r="FC279" s="877">
        <v>0</v>
      </c>
      <c r="FD279" s="876">
        <v>0</v>
      </c>
      <c r="FE279" s="1017">
        <v>0</v>
      </c>
      <c r="FF279" s="815"/>
      <c r="FG279" s="1012"/>
      <c r="FH279" s="815"/>
      <c r="FI279" s="1013"/>
      <c r="FK279" s="1018" t="b">
        <v>1</v>
      </c>
    </row>
    <row r="280" spans="1:167" outlineLevel="1">
      <c r="A280" s="813" t="str">
        <f t="shared" si="4"/>
        <v>264Business Refrigeration Incentives Local Program</v>
      </c>
      <c r="C280" s="842">
        <v>264</v>
      </c>
      <c r="D280" s="1036" t="s">
        <v>1170</v>
      </c>
      <c r="E280" s="1036">
        <v>2016</v>
      </c>
      <c r="G280" s="1020">
        <v>0</v>
      </c>
      <c r="H280" s="865">
        <v>0</v>
      </c>
      <c r="I280" s="864">
        <v>0</v>
      </c>
      <c r="J280" s="865">
        <v>0</v>
      </c>
      <c r="K280" s="864">
        <v>0</v>
      </c>
      <c r="L280" s="865">
        <v>0</v>
      </c>
      <c r="M280" s="864">
        <v>0</v>
      </c>
      <c r="N280" s="865">
        <v>0</v>
      </c>
      <c r="O280" s="864">
        <v>0</v>
      </c>
      <c r="P280" s="865">
        <v>0</v>
      </c>
      <c r="Q280" s="864">
        <v>0</v>
      </c>
      <c r="R280" s="865">
        <v>0</v>
      </c>
      <c r="S280" s="864">
        <v>0</v>
      </c>
      <c r="T280" s="865">
        <v>0</v>
      </c>
      <c r="U280" s="864">
        <v>0</v>
      </c>
      <c r="V280" s="865">
        <v>0</v>
      </c>
      <c r="W280" s="864">
        <v>0</v>
      </c>
      <c r="X280" s="865">
        <v>0</v>
      </c>
      <c r="Y280" s="864">
        <v>0</v>
      </c>
      <c r="Z280" s="865">
        <v>0</v>
      </c>
      <c r="AA280" s="864">
        <v>0</v>
      </c>
      <c r="AB280" s="865">
        <v>0</v>
      </c>
      <c r="AC280" s="864">
        <v>0</v>
      </c>
      <c r="AD280" s="865">
        <v>0</v>
      </c>
      <c r="AE280" s="864">
        <v>0</v>
      </c>
      <c r="AF280" s="865">
        <v>0</v>
      </c>
      <c r="AG280" s="864">
        <v>0</v>
      </c>
      <c r="AH280" s="865">
        <v>0</v>
      </c>
      <c r="AI280" s="864">
        <v>0</v>
      </c>
      <c r="AJ280" s="865">
        <v>0</v>
      </c>
      <c r="AK280" s="864">
        <v>0</v>
      </c>
      <c r="AL280" s="865">
        <v>0</v>
      </c>
      <c r="AM280" s="864">
        <v>0</v>
      </c>
      <c r="AN280" s="865">
        <v>0</v>
      </c>
      <c r="AO280" s="864">
        <v>0</v>
      </c>
      <c r="AP280" s="1021">
        <v>0</v>
      </c>
      <c r="AQ280" s="815"/>
      <c r="AR280" s="998"/>
      <c r="AS280" s="815"/>
      <c r="AT280" s="1020">
        <v>0</v>
      </c>
      <c r="AU280" s="865">
        <v>0</v>
      </c>
      <c r="AV280" s="864">
        <v>0</v>
      </c>
      <c r="AW280" s="865">
        <v>0</v>
      </c>
      <c r="AX280" s="864">
        <v>0</v>
      </c>
      <c r="AY280" s="865">
        <v>0</v>
      </c>
      <c r="AZ280" s="864">
        <v>0</v>
      </c>
      <c r="BA280" s="865">
        <v>0</v>
      </c>
      <c r="BB280" s="864">
        <v>0</v>
      </c>
      <c r="BC280" s="865">
        <v>0</v>
      </c>
      <c r="BD280" s="864">
        <v>0</v>
      </c>
      <c r="BE280" s="865">
        <v>0</v>
      </c>
      <c r="BF280" s="864">
        <v>0</v>
      </c>
      <c r="BG280" s="865">
        <v>0</v>
      </c>
      <c r="BH280" s="864">
        <v>0</v>
      </c>
      <c r="BI280" s="865">
        <v>0</v>
      </c>
      <c r="BJ280" s="864">
        <v>0</v>
      </c>
      <c r="BK280" s="865">
        <v>0</v>
      </c>
      <c r="BL280" s="864">
        <v>0</v>
      </c>
      <c r="BM280" s="865">
        <v>0</v>
      </c>
      <c r="BN280" s="864">
        <v>0</v>
      </c>
      <c r="BO280" s="865">
        <v>0</v>
      </c>
      <c r="BP280" s="864">
        <v>0</v>
      </c>
      <c r="BQ280" s="865">
        <v>0</v>
      </c>
      <c r="BR280" s="864">
        <v>0</v>
      </c>
      <c r="BS280" s="865">
        <v>0</v>
      </c>
      <c r="BT280" s="864">
        <v>0</v>
      </c>
      <c r="BU280" s="865">
        <v>0</v>
      </c>
      <c r="BV280" s="864">
        <v>0</v>
      </c>
      <c r="BW280" s="865">
        <v>0</v>
      </c>
      <c r="BX280" s="864">
        <v>0</v>
      </c>
      <c r="BY280" s="865">
        <v>0</v>
      </c>
      <c r="BZ280" s="864">
        <v>0</v>
      </c>
      <c r="CA280" s="865">
        <v>0</v>
      </c>
      <c r="CB280" s="864">
        <v>0</v>
      </c>
      <c r="CC280" s="1021">
        <v>0</v>
      </c>
      <c r="CD280" s="815"/>
      <c r="CE280" s="1009"/>
      <c r="CF280" s="815"/>
      <c r="CG280" s="1010"/>
      <c r="CH280" s="815"/>
      <c r="CI280" s="1020"/>
      <c r="CJ280" s="865"/>
      <c r="CK280" s="864">
        <v>0</v>
      </c>
      <c r="CL280" s="865">
        <v>0</v>
      </c>
      <c r="CM280" s="864">
        <v>0</v>
      </c>
      <c r="CN280" s="865">
        <v>0</v>
      </c>
      <c r="CO280" s="864">
        <v>0</v>
      </c>
      <c r="CP280" s="865">
        <v>0</v>
      </c>
      <c r="CQ280" s="864">
        <v>0</v>
      </c>
      <c r="CR280" s="865">
        <v>0</v>
      </c>
      <c r="CS280" s="864">
        <v>0</v>
      </c>
      <c r="CT280" s="865">
        <v>0</v>
      </c>
      <c r="CU280" s="864">
        <v>0</v>
      </c>
      <c r="CV280" s="865">
        <v>0</v>
      </c>
      <c r="CW280" s="864">
        <v>0</v>
      </c>
      <c r="CX280" s="865">
        <v>0</v>
      </c>
      <c r="CY280" s="864">
        <v>0</v>
      </c>
      <c r="CZ280" s="865">
        <v>0</v>
      </c>
      <c r="DA280" s="864">
        <v>0</v>
      </c>
      <c r="DB280" s="865">
        <v>0</v>
      </c>
      <c r="DC280" s="864">
        <v>0</v>
      </c>
      <c r="DD280" s="865">
        <v>0</v>
      </c>
      <c r="DE280" s="864">
        <v>0</v>
      </c>
      <c r="DF280" s="865">
        <v>0</v>
      </c>
      <c r="DG280" s="864">
        <v>0</v>
      </c>
      <c r="DH280" s="865">
        <v>0</v>
      </c>
      <c r="DI280" s="864">
        <v>0</v>
      </c>
      <c r="DJ280" s="865">
        <v>0</v>
      </c>
      <c r="DK280" s="864">
        <v>0</v>
      </c>
      <c r="DL280" s="865">
        <v>0</v>
      </c>
      <c r="DM280" s="864">
        <v>0</v>
      </c>
      <c r="DN280" s="865">
        <v>0</v>
      </c>
      <c r="DO280" s="864">
        <v>0</v>
      </c>
      <c r="DP280" s="865">
        <v>0</v>
      </c>
      <c r="DQ280" s="864">
        <v>0</v>
      </c>
      <c r="DR280" s="1021">
        <v>0</v>
      </c>
      <c r="DS280" s="815"/>
      <c r="DT280" s="1011"/>
      <c r="DU280" s="815"/>
      <c r="DV280" s="1020"/>
      <c r="DW280" s="865"/>
      <c r="DX280" s="864">
        <v>0</v>
      </c>
      <c r="DY280" s="865">
        <v>0</v>
      </c>
      <c r="DZ280" s="864">
        <v>0</v>
      </c>
      <c r="EA280" s="865">
        <v>0</v>
      </c>
      <c r="EB280" s="864">
        <v>0</v>
      </c>
      <c r="EC280" s="865">
        <v>0</v>
      </c>
      <c r="ED280" s="864">
        <v>0</v>
      </c>
      <c r="EE280" s="865">
        <v>0</v>
      </c>
      <c r="EF280" s="864">
        <v>0</v>
      </c>
      <c r="EG280" s="865">
        <v>0</v>
      </c>
      <c r="EH280" s="864">
        <v>0</v>
      </c>
      <c r="EI280" s="865">
        <v>0</v>
      </c>
      <c r="EJ280" s="864">
        <v>0</v>
      </c>
      <c r="EK280" s="865">
        <v>0</v>
      </c>
      <c r="EL280" s="864">
        <v>0</v>
      </c>
      <c r="EM280" s="865">
        <v>0</v>
      </c>
      <c r="EN280" s="864">
        <v>0</v>
      </c>
      <c r="EO280" s="865">
        <v>0</v>
      </c>
      <c r="EP280" s="864">
        <v>0</v>
      </c>
      <c r="EQ280" s="865">
        <v>0</v>
      </c>
      <c r="ER280" s="864">
        <v>0</v>
      </c>
      <c r="ES280" s="865">
        <v>0</v>
      </c>
      <c r="ET280" s="864">
        <v>0</v>
      </c>
      <c r="EU280" s="865">
        <v>0</v>
      </c>
      <c r="EV280" s="864">
        <v>0</v>
      </c>
      <c r="EW280" s="865">
        <v>0</v>
      </c>
      <c r="EX280" s="864">
        <v>0</v>
      </c>
      <c r="EY280" s="865">
        <v>0</v>
      </c>
      <c r="EZ280" s="864">
        <v>0</v>
      </c>
      <c r="FA280" s="865">
        <v>0</v>
      </c>
      <c r="FB280" s="864">
        <v>0</v>
      </c>
      <c r="FC280" s="865">
        <v>0</v>
      </c>
      <c r="FD280" s="864">
        <v>0</v>
      </c>
      <c r="FE280" s="1021">
        <v>0</v>
      </c>
      <c r="FF280" s="815"/>
      <c r="FG280" s="1012"/>
      <c r="FH280" s="815"/>
      <c r="FI280" s="1013"/>
      <c r="FK280" s="1022" t="b">
        <v>1</v>
      </c>
    </row>
    <row r="281" spans="1:167" outlineLevel="1">
      <c r="A281" s="813" t="str">
        <f t="shared" si="4"/>
        <v>265Conservation on the Coast Home Assistance Local Program</v>
      </c>
      <c r="C281" s="849">
        <v>265</v>
      </c>
      <c r="D281" s="1035" t="s">
        <v>1171</v>
      </c>
      <c r="E281" s="1035">
        <v>2016</v>
      </c>
      <c r="G281" s="1024">
        <v>0</v>
      </c>
      <c r="H281" s="854">
        <v>0</v>
      </c>
      <c r="I281" s="853">
        <v>0</v>
      </c>
      <c r="J281" s="854">
        <v>0</v>
      </c>
      <c r="K281" s="853">
        <v>0</v>
      </c>
      <c r="L281" s="854">
        <v>0</v>
      </c>
      <c r="M281" s="853">
        <v>0</v>
      </c>
      <c r="N281" s="854">
        <v>0</v>
      </c>
      <c r="O281" s="853">
        <v>0</v>
      </c>
      <c r="P281" s="854">
        <v>0</v>
      </c>
      <c r="Q281" s="853">
        <v>0</v>
      </c>
      <c r="R281" s="854">
        <v>0</v>
      </c>
      <c r="S281" s="853">
        <v>0</v>
      </c>
      <c r="T281" s="854">
        <v>0</v>
      </c>
      <c r="U281" s="853">
        <v>0</v>
      </c>
      <c r="V281" s="854">
        <v>0</v>
      </c>
      <c r="W281" s="853">
        <v>0</v>
      </c>
      <c r="X281" s="854">
        <v>0</v>
      </c>
      <c r="Y281" s="853">
        <v>0</v>
      </c>
      <c r="Z281" s="854">
        <v>0</v>
      </c>
      <c r="AA281" s="853">
        <v>0</v>
      </c>
      <c r="AB281" s="854">
        <v>0</v>
      </c>
      <c r="AC281" s="853">
        <v>0</v>
      </c>
      <c r="AD281" s="854">
        <v>0</v>
      </c>
      <c r="AE281" s="853">
        <v>0</v>
      </c>
      <c r="AF281" s="854">
        <v>0</v>
      </c>
      <c r="AG281" s="853">
        <v>0</v>
      </c>
      <c r="AH281" s="854">
        <v>0</v>
      </c>
      <c r="AI281" s="853">
        <v>0</v>
      </c>
      <c r="AJ281" s="854">
        <v>0</v>
      </c>
      <c r="AK281" s="853">
        <v>0</v>
      </c>
      <c r="AL281" s="854">
        <v>0</v>
      </c>
      <c r="AM281" s="853">
        <v>0</v>
      </c>
      <c r="AN281" s="854">
        <v>0</v>
      </c>
      <c r="AO281" s="853">
        <v>0</v>
      </c>
      <c r="AP281" s="1025">
        <v>0</v>
      </c>
      <c r="AQ281" s="815"/>
      <c r="AR281" s="998"/>
      <c r="AS281" s="815"/>
      <c r="AT281" s="1024">
        <v>0</v>
      </c>
      <c r="AU281" s="854">
        <v>0</v>
      </c>
      <c r="AV281" s="853">
        <v>0</v>
      </c>
      <c r="AW281" s="854">
        <v>0</v>
      </c>
      <c r="AX281" s="853">
        <v>0</v>
      </c>
      <c r="AY281" s="854">
        <v>0</v>
      </c>
      <c r="AZ281" s="853">
        <v>0</v>
      </c>
      <c r="BA281" s="854">
        <v>0</v>
      </c>
      <c r="BB281" s="853">
        <v>0</v>
      </c>
      <c r="BC281" s="854">
        <v>0</v>
      </c>
      <c r="BD281" s="853">
        <v>0</v>
      </c>
      <c r="BE281" s="854">
        <v>0</v>
      </c>
      <c r="BF281" s="853">
        <v>0</v>
      </c>
      <c r="BG281" s="854">
        <v>0</v>
      </c>
      <c r="BH281" s="853">
        <v>0</v>
      </c>
      <c r="BI281" s="854">
        <v>0</v>
      </c>
      <c r="BJ281" s="853">
        <v>0</v>
      </c>
      <c r="BK281" s="854">
        <v>0</v>
      </c>
      <c r="BL281" s="853">
        <v>0</v>
      </c>
      <c r="BM281" s="854">
        <v>0</v>
      </c>
      <c r="BN281" s="853">
        <v>0</v>
      </c>
      <c r="BO281" s="854">
        <v>0</v>
      </c>
      <c r="BP281" s="853">
        <v>0</v>
      </c>
      <c r="BQ281" s="854">
        <v>0</v>
      </c>
      <c r="BR281" s="853">
        <v>0</v>
      </c>
      <c r="BS281" s="854">
        <v>0</v>
      </c>
      <c r="BT281" s="853">
        <v>0</v>
      </c>
      <c r="BU281" s="854">
        <v>0</v>
      </c>
      <c r="BV281" s="853">
        <v>0</v>
      </c>
      <c r="BW281" s="854">
        <v>0</v>
      </c>
      <c r="BX281" s="853">
        <v>0</v>
      </c>
      <c r="BY281" s="854">
        <v>0</v>
      </c>
      <c r="BZ281" s="853">
        <v>0</v>
      </c>
      <c r="CA281" s="854">
        <v>0</v>
      </c>
      <c r="CB281" s="853">
        <v>0</v>
      </c>
      <c r="CC281" s="1025">
        <v>0</v>
      </c>
      <c r="CD281" s="815"/>
      <c r="CE281" s="1009"/>
      <c r="CF281" s="815"/>
      <c r="CG281" s="1010"/>
      <c r="CH281" s="815"/>
      <c r="CI281" s="1024"/>
      <c r="CJ281" s="854"/>
      <c r="CK281" s="853">
        <v>0</v>
      </c>
      <c r="CL281" s="854">
        <v>0</v>
      </c>
      <c r="CM281" s="853">
        <v>0</v>
      </c>
      <c r="CN281" s="854">
        <v>0</v>
      </c>
      <c r="CO281" s="853">
        <v>0</v>
      </c>
      <c r="CP281" s="854">
        <v>0</v>
      </c>
      <c r="CQ281" s="853">
        <v>0</v>
      </c>
      <c r="CR281" s="854">
        <v>0</v>
      </c>
      <c r="CS281" s="853">
        <v>0</v>
      </c>
      <c r="CT281" s="854">
        <v>0</v>
      </c>
      <c r="CU281" s="853">
        <v>0</v>
      </c>
      <c r="CV281" s="854">
        <v>0</v>
      </c>
      <c r="CW281" s="853">
        <v>0</v>
      </c>
      <c r="CX281" s="854">
        <v>0</v>
      </c>
      <c r="CY281" s="853">
        <v>0</v>
      </c>
      <c r="CZ281" s="854">
        <v>0</v>
      </c>
      <c r="DA281" s="853">
        <v>0</v>
      </c>
      <c r="DB281" s="854">
        <v>0</v>
      </c>
      <c r="DC281" s="853">
        <v>0</v>
      </c>
      <c r="DD281" s="854">
        <v>0</v>
      </c>
      <c r="DE281" s="853">
        <v>0</v>
      </c>
      <c r="DF281" s="854">
        <v>0</v>
      </c>
      <c r="DG281" s="853">
        <v>0</v>
      </c>
      <c r="DH281" s="854">
        <v>0</v>
      </c>
      <c r="DI281" s="853">
        <v>0</v>
      </c>
      <c r="DJ281" s="854">
        <v>0</v>
      </c>
      <c r="DK281" s="853">
        <v>0</v>
      </c>
      <c r="DL281" s="854">
        <v>0</v>
      </c>
      <c r="DM281" s="853">
        <v>0</v>
      </c>
      <c r="DN281" s="854">
        <v>0</v>
      </c>
      <c r="DO281" s="853">
        <v>0</v>
      </c>
      <c r="DP281" s="854">
        <v>0</v>
      </c>
      <c r="DQ281" s="853">
        <v>0</v>
      </c>
      <c r="DR281" s="1025">
        <v>0</v>
      </c>
      <c r="DS281" s="815"/>
      <c r="DT281" s="1011"/>
      <c r="DU281" s="815"/>
      <c r="DV281" s="1024"/>
      <c r="DW281" s="854"/>
      <c r="DX281" s="853">
        <v>0</v>
      </c>
      <c r="DY281" s="854">
        <v>0</v>
      </c>
      <c r="DZ281" s="853">
        <v>0</v>
      </c>
      <c r="EA281" s="854">
        <v>0</v>
      </c>
      <c r="EB281" s="853">
        <v>0</v>
      </c>
      <c r="EC281" s="854">
        <v>0</v>
      </c>
      <c r="ED281" s="853">
        <v>0</v>
      </c>
      <c r="EE281" s="854">
        <v>0</v>
      </c>
      <c r="EF281" s="853">
        <v>0</v>
      </c>
      <c r="EG281" s="854">
        <v>0</v>
      </c>
      <c r="EH281" s="853">
        <v>0</v>
      </c>
      <c r="EI281" s="854">
        <v>0</v>
      </c>
      <c r="EJ281" s="853">
        <v>0</v>
      </c>
      <c r="EK281" s="854">
        <v>0</v>
      </c>
      <c r="EL281" s="853">
        <v>0</v>
      </c>
      <c r="EM281" s="854">
        <v>0</v>
      </c>
      <c r="EN281" s="853">
        <v>0</v>
      </c>
      <c r="EO281" s="854">
        <v>0</v>
      </c>
      <c r="EP281" s="853">
        <v>0</v>
      </c>
      <c r="EQ281" s="854">
        <v>0</v>
      </c>
      <c r="ER281" s="853">
        <v>0</v>
      </c>
      <c r="ES281" s="854">
        <v>0</v>
      </c>
      <c r="ET281" s="853">
        <v>0</v>
      </c>
      <c r="EU281" s="854">
        <v>0</v>
      </c>
      <c r="EV281" s="853">
        <v>0</v>
      </c>
      <c r="EW281" s="854">
        <v>0</v>
      </c>
      <c r="EX281" s="853">
        <v>0</v>
      </c>
      <c r="EY281" s="854">
        <v>0</v>
      </c>
      <c r="EZ281" s="853">
        <v>0</v>
      </c>
      <c r="FA281" s="854">
        <v>0</v>
      </c>
      <c r="FB281" s="853">
        <v>0</v>
      </c>
      <c r="FC281" s="854">
        <v>0</v>
      </c>
      <c r="FD281" s="853">
        <v>0</v>
      </c>
      <c r="FE281" s="1025">
        <v>0</v>
      </c>
      <c r="FF281" s="815"/>
      <c r="FG281" s="1012"/>
      <c r="FH281" s="815"/>
      <c r="FI281" s="1013"/>
      <c r="FK281" s="1026" t="b">
        <v>1</v>
      </c>
    </row>
    <row r="282" spans="1:167" outlineLevel="1">
      <c r="A282" s="813" t="str">
        <f t="shared" si="4"/>
        <v>266Conservation on the Coast Small Business Lighting Local Program</v>
      </c>
      <c r="C282" s="842">
        <v>266</v>
      </c>
      <c r="D282" s="1036" t="s">
        <v>1172</v>
      </c>
      <c r="E282" s="1036">
        <v>2016</v>
      </c>
      <c r="G282" s="1020">
        <v>0</v>
      </c>
      <c r="H282" s="865">
        <v>0</v>
      </c>
      <c r="I282" s="864">
        <v>0</v>
      </c>
      <c r="J282" s="865">
        <v>0</v>
      </c>
      <c r="K282" s="864">
        <v>0</v>
      </c>
      <c r="L282" s="865">
        <v>0</v>
      </c>
      <c r="M282" s="864">
        <v>0</v>
      </c>
      <c r="N282" s="865">
        <v>0</v>
      </c>
      <c r="O282" s="864">
        <v>0</v>
      </c>
      <c r="P282" s="865">
        <v>0</v>
      </c>
      <c r="Q282" s="864">
        <v>0</v>
      </c>
      <c r="R282" s="865">
        <v>0</v>
      </c>
      <c r="S282" s="864">
        <v>0</v>
      </c>
      <c r="T282" s="865">
        <v>0</v>
      </c>
      <c r="U282" s="864">
        <v>0</v>
      </c>
      <c r="V282" s="865">
        <v>0</v>
      </c>
      <c r="W282" s="864">
        <v>0</v>
      </c>
      <c r="X282" s="865">
        <v>0</v>
      </c>
      <c r="Y282" s="864">
        <v>0</v>
      </c>
      <c r="Z282" s="865">
        <v>0</v>
      </c>
      <c r="AA282" s="864">
        <v>0</v>
      </c>
      <c r="AB282" s="865">
        <v>0</v>
      </c>
      <c r="AC282" s="864">
        <v>0</v>
      </c>
      <c r="AD282" s="865">
        <v>0</v>
      </c>
      <c r="AE282" s="864">
        <v>0</v>
      </c>
      <c r="AF282" s="865">
        <v>0</v>
      </c>
      <c r="AG282" s="864">
        <v>0</v>
      </c>
      <c r="AH282" s="865">
        <v>0</v>
      </c>
      <c r="AI282" s="864">
        <v>0</v>
      </c>
      <c r="AJ282" s="865">
        <v>0</v>
      </c>
      <c r="AK282" s="864">
        <v>0</v>
      </c>
      <c r="AL282" s="865">
        <v>0</v>
      </c>
      <c r="AM282" s="864">
        <v>0</v>
      </c>
      <c r="AN282" s="865">
        <v>0</v>
      </c>
      <c r="AO282" s="864">
        <v>0</v>
      </c>
      <c r="AP282" s="1021">
        <v>0</v>
      </c>
      <c r="AQ282" s="815"/>
      <c r="AR282" s="998"/>
      <c r="AS282" s="815"/>
      <c r="AT282" s="1020">
        <v>0</v>
      </c>
      <c r="AU282" s="865">
        <v>0</v>
      </c>
      <c r="AV282" s="864">
        <v>0</v>
      </c>
      <c r="AW282" s="865">
        <v>0</v>
      </c>
      <c r="AX282" s="864">
        <v>0</v>
      </c>
      <c r="AY282" s="865">
        <v>0</v>
      </c>
      <c r="AZ282" s="864">
        <v>0</v>
      </c>
      <c r="BA282" s="865">
        <v>0</v>
      </c>
      <c r="BB282" s="864">
        <v>0</v>
      </c>
      <c r="BC282" s="865">
        <v>0</v>
      </c>
      <c r="BD282" s="864">
        <v>0</v>
      </c>
      <c r="BE282" s="865">
        <v>0</v>
      </c>
      <c r="BF282" s="864">
        <v>0</v>
      </c>
      <c r="BG282" s="865">
        <v>0</v>
      </c>
      <c r="BH282" s="864">
        <v>0</v>
      </c>
      <c r="BI282" s="865">
        <v>0</v>
      </c>
      <c r="BJ282" s="864">
        <v>0</v>
      </c>
      <c r="BK282" s="865">
        <v>0</v>
      </c>
      <c r="BL282" s="864">
        <v>0</v>
      </c>
      <c r="BM282" s="865">
        <v>0</v>
      </c>
      <c r="BN282" s="864">
        <v>0</v>
      </c>
      <c r="BO282" s="865">
        <v>0</v>
      </c>
      <c r="BP282" s="864">
        <v>0</v>
      </c>
      <c r="BQ282" s="865">
        <v>0</v>
      </c>
      <c r="BR282" s="864">
        <v>0</v>
      </c>
      <c r="BS282" s="865">
        <v>0</v>
      </c>
      <c r="BT282" s="864">
        <v>0</v>
      </c>
      <c r="BU282" s="865">
        <v>0</v>
      </c>
      <c r="BV282" s="864">
        <v>0</v>
      </c>
      <c r="BW282" s="865">
        <v>0</v>
      </c>
      <c r="BX282" s="864">
        <v>0</v>
      </c>
      <c r="BY282" s="865">
        <v>0</v>
      </c>
      <c r="BZ282" s="864">
        <v>0</v>
      </c>
      <c r="CA282" s="865">
        <v>0</v>
      </c>
      <c r="CB282" s="864">
        <v>0</v>
      </c>
      <c r="CC282" s="1021">
        <v>0</v>
      </c>
      <c r="CD282" s="815"/>
      <c r="CE282" s="1009"/>
      <c r="CF282" s="815"/>
      <c r="CG282" s="1010"/>
      <c r="CH282" s="815"/>
      <c r="CI282" s="1020"/>
      <c r="CJ282" s="865"/>
      <c r="CK282" s="864">
        <v>0</v>
      </c>
      <c r="CL282" s="865">
        <v>0</v>
      </c>
      <c r="CM282" s="864">
        <v>0</v>
      </c>
      <c r="CN282" s="865">
        <v>0</v>
      </c>
      <c r="CO282" s="864">
        <v>0</v>
      </c>
      <c r="CP282" s="865">
        <v>0</v>
      </c>
      <c r="CQ282" s="864">
        <v>0</v>
      </c>
      <c r="CR282" s="865">
        <v>0</v>
      </c>
      <c r="CS282" s="864">
        <v>0</v>
      </c>
      <c r="CT282" s="865">
        <v>0</v>
      </c>
      <c r="CU282" s="864">
        <v>0</v>
      </c>
      <c r="CV282" s="865">
        <v>0</v>
      </c>
      <c r="CW282" s="864">
        <v>0</v>
      </c>
      <c r="CX282" s="865">
        <v>0</v>
      </c>
      <c r="CY282" s="864">
        <v>0</v>
      </c>
      <c r="CZ282" s="865">
        <v>0</v>
      </c>
      <c r="DA282" s="864">
        <v>0</v>
      </c>
      <c r="DB282" s="865">
        <v>0</v>
      </c>
      <c r="DC282" s="864">
        <v>0</v>
      </c>
      <c r="DD282" s="865">
        <v>0</v>
      </c>
      <c r="DE282" s="864">
        <v>0</v>
      </c>
      <c r="DF282" s="865">
        <v>0</v>
      </c>
      <c r="DG282" s="864">
        <v>0</v>
      </c>
      <c r="DH282" s="865">
        <v>0</v>
      </c>
      <c r="DI282" s="864">
        <v>0</v>
      </c>
      <c r="DJ282" s="865">
        <v>0</v>
      </c>
      <c r="DK282" s="864">
        <v>0</v>
      </c>
      <c r="DL282" s="865">
        <v>0</v>
      </c>
      <c r="DM282" s="864">
        <v>0</v>
      </c>
      <c r="DN282" s="865">
        <v>0</v>
      </c>
      <c r="DO282" s="864">
        <v>0</v>
      </c>
      <c r="DP282" s="865">
        <v>0</v>
      </c>
      <c r="DQ282" s="864">
        <v>0</v>
      </c>
      <c r="DR282" s="1021">
        <v>0</v>
      </c>
      <c r="DS282" s="815"/>
      <c r="DT282" s="1011"/>
      <c r="DU282" s="815"/>
      <c r="DV282" s="1020"/>
      <c r="DW282" s="865"/>
      <c r="DX282" s="864">
        <v>0</v>
      </c>
      <c r="DY282" s="865">
        <v>0</v>
      </c>
      <c r="DZ282" s="864">
        <v>0</v>
      </c>
      <c r="EA282" s="865">
        <v>0</v>
      </c>
      <c r="EB282" s="864">
        <v>0</v>
      </c>
      <c r="EC282" s="865">
        <v>0</v>
      </c>
      <c r="ED282" s="864">
        <v>0</v>
      </c>
      <c r="EE282" s="865">
        <v>0</v>
      </c>
      <c r="EF282" s="864">
        <v>0</v>
      </c>
      <c r="EG282" s="865">
        <v>0</v>
      </c>
      <c r="EH282" s="864">
        <v>0</v>
      </c>
      <c r="EI282" s="865">
        <v>0</v>
      </c>
      <c r="EJ282" s="864">
        <v>0</v>
      </c>
      <c r="EK282" s="865">
        <v>0</v>
      </c>
      <c r="EL282" s="864">
        <v>0</v>
      </c>
      <c r="EM282" s="865">
        <v>0</v>
      </c>
      <c r="EN282" s="864">
        <v>0</v>
      </c>
      <c r="EO282" s="865">
        <v>0</v>
      </c>
      <c r="EP282" s="864">
        <v>0</v>
      </c>
      <c r="EQ282" s="865">
        <v>0</v>
      </c>
      <c r="ER282" s="864">
        <v>0</v>
      </c>
      <c r="ES282" s="865">
        <v>0</v>
      </c>
      <c r="ET282" s="864">
        <v>0</v>
      </c>
      <c r="EU282" s="865">
        <v>0</v>
      </c>
      <c r="EV282" s="864">
        <v>0</v>
      </c>
      <c r="EW282" s="865">
        <v>0</v>
      </c>
      <c r="EX282" s="864">
        <v>0</v>
      </c>
      <c r="EY282" s="865">
        <v>0</v>
      </c>
      <c r="EZ282" s="864">
        <v>0</v>
      </c>
      <c r="FA282" s="865">
        <v>0</v>
      </c>
      <c r="FB282" s="864">
        <v>0</v>
      </c>
      <c r="FC282" s="865">
        <v>0</v>
      </c>
      <c r="FD282" s="864">
        <v>0</v>
      </c>
      <c r="FE282" s="1021">
        <v>0</v>
      </c>
      <c r="FF282" s="815"/>
      <c r="FG282" s="1012"/>
      <c r="FH282" s="815"/>
      <c r="FI282" s="1013"/>
      <c r="FK282" s="1022" t="b">
        <v>1</v>
      </c>
    </row>
    <row r="283" spans="1:167" outlineLevel="1">
      <c r="A283" s="813" t="str">
        <f t="shared" si="4"/>
        <v>267First Nations Conservation Local Program</v>
      </c>
      <c r="C283" s="849">
        <v>267</v>
      </c>
      <c r="D283" s="1035" t="s">
        <v>1173</v>
      </c>
      <c r="E283" s="1035">
        <v>2016</v>
      </c>
      <c r="G283" s="1024">
        <v>0</v>
      </c>
      <c r="H283" s="854">
        <v>0</v>
      </c>
      <c r="I283" s="853">
        <v>0</v>
      </c>
      <c r="J283" s="854">
        <v>0</v>
      </c>
      <c r="K283" s="853">
        <v>0</v>
      </c>
      <c r="L283" s="854">
        <v>0</v>
      </c>
      <c r="M283" s="853">
        <v>0</v>
      </c>
      <c r="N283" s="854">
        <v>0</v>
      </c>
      <c r="O283" s="853">
        <v>0</v>
      </c>
      <c r="P283" s="854">
        <v>0</v>
      </c>
      <c r="Q283" s="853">
        <v>0</v>
      </c>
      <c r="R283" s="854">
        <v>0</v>
      </c>
      <c r="S283" s="853">
        <v>0</v>
      </c>
      <c r="T283" s="854">
        <v>0</v>
      </c>
      <c r="U283" s="853">
        <v>0</v>
      </c>
      <c r="V283" s="854">
        <v>0</v>
      </c>
      <c r="W283" s="853">
        <v>0</v>
      </c>
      <c r="X283" s="854">
        <v>0</v>
      </c>
      <c r="Y283" s="853">
        <v>0</v>
      </c>
      <c r="Z283" s="854">
        <v>0</v>
      </c>
      <c r="AA283" s="853">
        <v>0</v>
      </c>
      <c r="AB283" s="854">
        <v>0</v>
      </c>
      <c r="AC283" s="853">
        <v>0</v>
      </c>
      <c r="AD283" s="854">
        <v>0</v>
      </c>
      <c r="AE283" s="853">
        <v>0</v>
      </c>
      <c r="AF283" s="854">
        <v>0</v>
      </c>
      <c r="AG283" s="853">
        <v>0</v>
      </c>
      <c r="AH283" s="854">
        <v>0</v>
      </c>
      <c r="AI283" s="853">
        <v>0</v>
      </c>
      <c r="AJ283" s="854">
        <v>0</v>
      </c>
      <c r="AK283" s="853">
        <v>0</v>
      </c>
      <c r="AL283" s="854">
        <v>0</v>
      </c>
      <c r="AM283" s="853">
        <v>0</v>
      </c>
      <c r="AN283" s="854">
        <v>0</v>
      </c>
      <c r="AO283" s="853">
        <v>0</v>
      </c>
      <c r="AP283" s="1025">
        <v>0</v>
      </c>
      <c r="AQ283" s="815"/>
      <c r="AR283" s="998"/>
      <c r="AS283" s="815"/>
      <c r="AT283" s="1024">
        <v>0</v>
      </c>
      <c r="AU283" s="854">
        <v>0</v>
      </c>
      <c r="AV283" s="853">
        <v>0</v>
      </c>
      <c r="AW283" s="854">
        <v>0</v>
      </c>
      <c r="AX283" s="853">
        <v>0</v>
      </c>
      <c r="AY283" s="854">
        <v>0</v>
      </c>
      <c r="AZ283" s="853">
        <v>0</v>
      </c>
      <c r="BA283" s="854">
        <v>0</v>
      </c>
      <c r="BB283" s="853">
        <v>0</v>
      </c>
      <c r="BC283" s="854">
        <v>0</v>
      </c>
      <c r="BD283" s="853">
        <v>0</v>
      </c>
      <c r="BE283" s="854">
        <v>0</v>
      </c>
      <c r="BF283" s="853">
        <v>0</v>
      </c>
      <c r="BG283" s="854">
        <v>0</v>
      </c>
      <c r="BH283" s="853">
        <v>0</v>
      </c>
      <c r="BI283" s="854">
        <v>0</v>
      </c>
      <c r="BJ283" s="853">
        <v>0</v>
      </c>
      <c r="BK283" s="854">
        <v>0</v>
      </c>
      <c r="BL283" s="853">
        <v>0</v>
      </c>
      <c r="BM283" s="854">
        <v>0</v>
      </c>
      <c r="BN283" s="853">
        <v>0</v>
      </c>
      <c r="BO283" s="854">
        <v>0</v>
      </c>
      <c r="BP283" s="853">
        <v>0</v>
      </c>
      <c r="BQ283" s="854">
        <v>0</v>
      </c>
      <c r="BR283" s="853">
        <v>0</v>
      </c>
      <c r="BS283" s="854">
        <v>0</v>
      </c>
      <c r="BT283" s="853">
        <v>0</v>
      </c>
      <c r="BU283" s="854">
        <v>0</v>
      </c>
      <c r="BV283" s="853">
        <v>0</v>
      </c>
      <c r="BW283" s="854">
        <v>0</v>
      </c>
      <c r="BX283" s="853">
        <v>0</v>
      </c>
      <c r="BY283" s="854">
        <v>0</v>
      </c>
      <c r="BZ283" s="853">
        <v>0</v>
      </c>
      <c r="CA283" s="854">
        <v>0</v>
      </c>
      <c r="CB283" s="853">
        <v>0</v>
      </c>
      <c r="CC283" s="1025">
        <v>0</v>
      </c>
      <c r="CD283" s="815"/>
      <c r="CE283" s="1009"/>
      <c r="CF283" s="815"/>
      <c r="CG283" s="1010"/>
      <c r="CH283" s="815"/>
      <c r="CI283" s="1024"/>
      <c r="CJ283" s="854"/>
      <c r="CK283" s="853">
        <v>0</v>
      </c>
      <c r="CL283" s="854">
        <v>0</v>
      </c>
      <c r="CM283" s="853">
        <v>0</v>
      </c>
      <c r="CN283" s="854">
        <v>0</v>
      </c>
      <c r="CO283" s="853">
        <v>0</v>
      </c>
      <c r="CP283" s="854">
        <v>0</v>
      </c>
      <c r="CQ283" s="853">
        <v>0</v>
      </c>
      <c r="CR283" s="854">
        <v>0</v>
      </c>
      <c r="CS283" s="853">
        <v>0</v>
      </c>
      <c r="CT283" s="854">
        <v>0</v>
      </c>
      <c r="CU283" s="853">
        <v>0</v>
      </c>
      <c r="CV283" s="854">
        <v>0</v>
      </c>
      <c r="CW283" s="853">
        <v>0</v>
      </c>
      <c r="CX283" s="854">
        <v>0</v>
      </c>
      <c r="CY283" s="853">
        <v>0</v>
      </c>
      <c r="CZ283" s="854">
        <v>0</v>
      </c>
      <c r="DA283" s="853">
        <v>0</v>
      </c>
      <c r="DB283" s="854">
        <v>0</v>
      </c>
      <c r="DC283" s="853">
        <v>0</v>
      </c>
      <c r="DD283" s="854">
        <v>0</v>
      </c>
      <c r="DE283" s="853">
        <v>0</v>
      </c>
      <c r="DF283" s="854">
        <v>0</v>
      </c>
      <c r="DG283" s="853">
        <v>0</v>
      </c>
      <c r="DH283" s="854">
        <v>0</v>
      </c>
      <c r="DI283" s="853">
        <v>0</v>
      </c>
      <c r="DJ283" s="854">
        <v>0</v>
      </c>
      <c r="DK283" s="853">
        <v>0</v>
      </c>
      <c r="DL283" s="854">
        <v>0</v>
      </c>
      <c r="DM283" s="853">
        <v>0</v>
      </c>
      <c r="DN283" s="854">
        <v>0</v>
      </c>
      <c r="DO283" s="853">
        <v>0</v>
      </c>
      <c r="DP283" s="854">
        <v>0</v>
      </c>
      <c r="DQ283" s="853">
        <v>0</v>
      </c>
      <c r="DR283" s="1025">
        <v>0</v>
      </c>
      <c r="DS283" s="815"/>
      <c r="DT283" s="1011"/>
      <c r="DU283" s="815"/>
      <c r="DV283" s="1024"/>
      <c r="DW283" s="854"/>
      <c r="DX283" s="853">
        <v>0</v>
      </c>
      <c r="DY283" s="854">
        <v>0</v>
      </c>
      <c r="DZ283" s="853">
        <v>0</v>
      </c>
      <c r="EA283" s="854">
        <v>0</v>
      </c>
      <c r="EB283" s="853">
        <v>0</v>
      </c>
      <c r="EC283" s="854">
        <v>0</v>
      </c>
      <c r="ED283" s="853">
        <v>0</v>
      </c>
      <c r="EE283" s="854">
        <v>0</v>
      </c>
      <c r="EF283" s="853">
        <v>0</v>
      </c>
      <c r="EG283" s="854">
        <v>0</v>
      </c>
      <c r="EH283" s="853">
        <v>0</v>
      </c>
      <c r="EI283" s="854">
        <v>0</v>
      </c>
      <c r="EJ283" s="853">
        <v>0</v>
      </c>
      <c r="EK283" s="854">
        <v>0</v>
      </c>
      <c r="EL283" s="853">
        <v>0</v>
      </c>
      <c r="EM283" s="854">
        <v>0</v>
      </c>
      <c r="EN283" s="853">
        <v>0</v>
      </c>
      <c r="EO283" s="854">
        <v>0</v>
      </c>
      <c r="EP283" s="853">
        <v>0</v>
      </c>
      <c r="EQ283" s="854">
        <v>0</v>
      </c>
      <c r="ER283" s="853">
        <v>0</v>
      </c>
      <c r="ES283" s="854">
        <v>0</v>
      </c>
      <c r="ET283" s="853">
        <v>0</v>
      </c>
      <c r="EU283" s="854">
        <v>0</v>
      </c>
      <c r="EV283" s="853">
        <v>0</v>
      </c>
      <c r="EW283" s="854">
        <v>0</v>
      </c>
      <c r="EX283" s="853">
        <v>0</v>
      </c>
      <c r="EY283" s="854">
        <v>0</v>
      </c>
      <c r="EZ283" s="853">
        <v>0</v>
      </c>
      <c r="FA283" s="854">
        <v>0</v>
      </c>
      <c r="FB283" s="853">
        <v>0</v>
      </c>
      <c r="FC283" s="854">
        <v>0</v>
      </c>
      <c r="FD283" s="853">
        <v>0</v>
      </c>
      <c r="FE283" s="1025">
        <v>0</v>
      </c>
      <c r="FF283" s="815"/>
      <c r="FG283" s="1012"/>
      <c r="FH283" s="815"/>
      <c r="FI283" s="1013"/>
      <c r="FK283" s="1026" t="b">
        <v>1</v>
      </c>
    </row>
    <row r="284" spans="1:167" outlineLevel="1">
      <c r="A284" s="813" t="str">
        <f t="shared" si="4"/>
        <v>268High Efficiency Agriculturual Pumping Local Program</v>
      </c>
      <c r="C284" s="842">
        <v>268</v>
      </c>
      <c r="D284" s="1036" t="s">
        <v>1174</v>
      </c>
      <c r="E284" s="1036">
        <v>2016</v>
      </c>
      <c r="G284" s="1020">
        <v>0</v>
      </c>
      <c r="H284" s="865">
        <v>0</v>
      </c>
      <c r="I284" s="864">
        <v>0</v>
      </c>
      <c r="J284" s="865">
        <v>0</v>
      </c>
      <c r="K284" s="864">
        <v>0</v>
      </c>
      <c r="L284" s="865">
        <v>0</v>
      </c>
      <c r="M284" s="864">
        <v>0</v>
      </c>
      <c r="N284" s="865">
        <v>0</v>
      </c>
      <c r="O284" s="864">
        <v>0</v>
      </c>
      <c r="P284" s="865">
        <v>0</v>
      </c>
      <c r="Q284" s="864">
        <v>0</v>
      </c>
      <c r="R284" s="865">
        <v>0</v>
      </c>
      <c r="S284" s="864">
        <v>0</v>
      </c>
      <c r="T284" s="865">
        <v>0</v>
      </c>
      <c r="U284" s="864">
        <v>0</v>
      </c>
      <c r="V284" s="865">
        <v>0</v>
      </c>
      <c r="W284" s="864">
        <v>0</v>
      </c>
      <c r="X284" s="865">
        <v>0</v>
      </c>
      <c r="Y284" s="864">
        <v>0</v>
      </c>
      <c r="Z284" s="865">
        <v>0</v>
      </c>
      <c r="AA284" s="864">
        <v>0</v>
      </c>
      <c r="AB284" s="865">
        <v>0</v>
      </c>
      <c r="AC284" s="864">
        <v>0</v>
      </c>
      <c r="AD284" s="865">
        <v>0</v>
      </c>
      <c r="AE284" s="864">
        <v>0</v>
      </c>
      <c r="AF284" s="865">
        <v>0</v>
      </c>
      <c r="AG284" s="864">
        <v>0</v>
      </c>
      <c r="AH284" s="865">
        <v>0</v>
      </c>
      <c r="AI284" s="864">
        <v>0</v>
      </c>
      <c r="AJ284" s="865">
        <v>0</v>
      </c>
      <c r="AK284" s="864">
        <v>0</v>
      </c>
      <c r="AL284" s="865">
        <v>0</v>
      </c>
      <c r="AM284" s="864">
        <v>0</v>
      </c>
      <c r="AN284" s="865">
        <v>0</v>
      </c>
      <c r="AO284" s="864">
        <v>0</v>
      </c>
      <c r="AP284" s="1021">
        <v>0</v>
      </c>
      <c r="AQ284" s="815"/>
      <c r="AR284" s="998"/>
      <c r="AS284" s="815"/>
      <c r="AT284" s="1020">
        <v>0</v>
      </c>
      <c r="AU284" s="865">
        <v>0</v>
      </c>
      <c r="AV284" s="864">
        <v>0</v>
      </c>
      <c r="AW284" s="865">
        <v>0</v>
      </c>
      <c r="AX284" s="864">
        <v>0</v>
      </c>
      <c r="AY284" s="865">
        <v>0</v>
      </c>
      <c r="AZ284" s="864">
        <v>0</v>
      </c>
      <c r="BA284" s="865">
        <v>0</v>
      </c>
      <c r="BB284" s="864">
        <v>0</v>
      </c>
      <c r="BC284" s="865">
        <v>0</v>
      </c>
      <c r="BD284" s="864">
        <v>0</v>
      </c>
      <c r="BE284" s="865">
        <v>0</v>
      </c>
      <c r="BF284" s="864">
        <v>0</v>
      </c>
      <c r="BG284" s="865">
        <v>0</v>
      </c>
      <c r="BH284" s="864">
        <v>0</v>
      </c>
      <c r="BI284" s="865">
        <v>0</v>
      </c>
      <c r="BJ284" s="864">
        <v>0</v>
      </c>
      <c r="BK284" s="865">
        <v>0</v>
      </c>
      <c r="BL284" s="864">
        <v>0</v>
      </c>
      <c r="BM284" s="865">
        <v>0</v>
      </c>
      <c r="BN284" s="864">
        <v>0</v>
      </c>
      <c r="BO284" s="865">
        <v>0</v>
      </c>
      <c r="BP284" s="864">
        <v>0</v>
      </c>
      <c r="BQ284" s="865">
        <v>0</v>
      </c>
      <c r="BR284" s="864">
        <v>0</v>
      </c>
      <c r="BS284" s="865">
        <v>0</v>
      </c>
      <c r="BT284" s="864">
        <v>0</v>
      </c>
      <c r="BU284" s="865">
        <v>0</v>
      </c>
      <c r="BV284" s="864">
        <v>0</v>
      </c>
      <c r="BW284" s="865">
        <v>0</v>
      </c>
      <c r="BX284" s="864">
        <v>0</v>
      </c>
      <c r="BY284" s="865">
        <v>0</v>
      </c>
      <c r="BZ284" s="864">
        <v>0</v>
      </c>
      <c r="CA284" s="865">
        <v>0</v>
      </c>
      <c r="CB284" s="864">
        <v>0</v>
      </c>
      <c r="CC284" s="1021">
        <v>0</v>
      </c>
      <c r="CD284" s="815"/>
      <c r="CE284" s="1009"/>
      <c r="CF284" s="815"/>
      <c r="CG284" s="1010"/>
      <c r="CH284" s="815"/>
      <c r="CI284" s="1020"/>
      <c r="CJ284" s="865"/>
      <c r="CK284" s="864">
        <v>0</v>
      </c>
      <c r="CL284" s="865">
        <v>0</v>
      </c>
      <c r="CM284" s="864">
        <v>0</v>
      </c>
      <c r="CN284" s="865">
        <v>0</v>
      </c>
      <c r="CO284" s="864">
        <v>0</v>
      </c>
      <c r="CP284" s="865">
        <v>0</v>
      </c>
      <c r="CQ284" s="864">
        <v>0</v>
      </c>
      <c r="CR284" s="865">
        <v>0</v>
      </c>
      <c r="CS284" s="864">
        <v>0</v>
      </c>
      <c r="CT284" s="865">
        <v>0</v>
      </c>
      <c r="CU284" s="864">
        <v>0</v>
      </c>
      <c r="CV284" s="865">
        <v>0</v>
      </c>
      <c r="CW284" s="864">
        <v>0</v>
      </c>
      <c r="CX284" s="865">
        <v>0</v>
      </c>
      <c r="CY284" s="864">
        <v>0</v>
      </c>
      <c r="CZ284" s="865">
        <v>0</v>
      </c>
      <c r="DA284" s="864">
        <v>0</v>
      </c>
      <c r="DB284" s="865">
        <v>0</v>
      </c>
      <c r="DC284" s="864">
        <v>0</v>
      </c>
      <c r="DD284" s="865">
        <v>0</v>
      </c>
      <c r="DE284" s="864">
        <v>0</v>
      </c>
      <c r="DF284" s="865">
        <v>0</v>
      </c>
      <c r="DG284" s="864">
        <v>0</v>
      </c>
      <c r="DH284" s="865">
        <v>0</v>
      </c>
      <c r="DI284" s="864">
        <v>0</v>
      </c>
      <c r="DJ284" s="865">
        <v>0</v>
      </c>
      <c r="DK284" s="864">
        <v>0</v>
      </c>
      <c r="DL284" s="865">
        <v>0</v>
      </c>
      <c r="DM284" s="864">
        <v>0</v>
      </c>
      <c r="DN284" s="865">
        <v>0</v>
      </c>
      <c r="DO284" s="864">
        <v>0</v>
      </c>
      <c r="DP284" s="865">
        <v>0</v>
      </c>
      <c r="DQ284" s="864">
        <v>0</v>
      </c>
      <c r="DR284" s="1021">
        <v>0</v>
      </c>
      <c r="DS284" s="815"/>
      <c r="DT284" s="1011"/>
      <c r="DU284" s="815"/>
      <c r="DV284" s="1020"/>
      <c r="DW284" s="865"/>
      <c r="DX284" s="864">
        <v>0</v>
      </c>
      <c r="DY284" s="865">
        <v>0</v>
      </c>
      <c r="DZ284" s="864">
        <v>0</v>
      </c>
      <c r="EA284" s="865">
        <v>0</v>
      </c>
      <c r="EB284" s="864">
        <v>0</v>
      </c>
      <c r="EC284" s="865">
        <v>0</v>
      </c>
      <c r="ED284" s="864">
        <v>0</v>
      </c>
      <c r="EE284" s="865">
        <v>0</v>
      </c>
      <c r="EF284" s="864">
        <v>0</v>
      </c>
      <c r="EG284" s="865">
        <v>0</v>
      </c>
      <c r="EH284" s="864">
        <v>0</v>
      </c>
      <c r="EI284" s="865">
        <v>0</v>
      </c>
      <c r="EJ284" s="864">
        <v>0</v>
      </c>
      <c r="EK284" s="865">
        <v>0</v>
      </c>
      <c r="EL284" s="864">
        <v>0</v>
      </c>
      <c r="EM284" s="865">
        <v>0</v>
      </c>
      <c r="EN284" s="864">
        <v>0</v>
      </c>
      <c r="EO284" s="865">
        <v>0</v>
      </c>
      <c r="EP284" s="864">
        <v>0</v>
      </c>
      <c r="EQ284" s="865">
        <v>0</v>
      </c>
      <c r="ER284" s="864">
        <v>0</v>
      </c>
      <c r="ES284" s="865">
        <v>0</v>
      </c>
      <c r="ET284" s="864">
        <v>0</v>
      </c>
      <c r="EU284" s="865">
        <v>0</v>
      </c>
      <c r="EV284" s="864">
        <v>0</v>
      </c>
      <c r="EW284" s="865">
        <v>0</v>
      </c>
      <c r="EX284" s="864">
        <v>0</v>
      </c>
      <c r="EY284" s="865">
        <v>0</v>
      </c>
      <c r="EZ284" s="864">
        <v>0</v>
      </c>
      <c r="FA284" s="865">
        <v>0</v>
      </c>
      <c r="FB284" s="864">
        <v>0</v>
      </c>
      <c r="FC284" s="865">
        <v>0</v>
      </c>
      <c r="FD284" s="864">
        <v>0</v>
      </c>
      <c r="FE284" s="1021">
        <v>0</v>
      </c>
      <c r="FF284" s="815"/>
      <c r="FG284" s="1012"/>
      <c r="FH284" s="815"/>
      <c r="FI284" s="1013"/>
      <c r="FK284" s="1022" t="b">
        <v>1</v>
      </c>
    </row>
    <row r="285" spans="1:167" outlineLevel="1">
      <c r="A285" s="813" t="str">
        <f t="shared" si="4"/>
        <v>269Instant Savings Local Program</v>
      </c>
      <c r="C285" s="849">
        <v>269</v>
      </c>
      <c r="D285" s="1035" t="s">
        <v>1175</v>
      </c>
      <c r="E285" s="1035">
        <v>2016</v>
      </c>
      <c r="G285" s="1024">
        <v>0</v>
      </c>
      <c r="H285" s="854">
        <v>0</v>
      </c>
      <c r="I285" s="853">
        <v>0</v>
      </c>
      <c r="J285" s="854">
        <v>0</v>
      </c>
      <c r="K285" s="853">
        <v>0</v>
      </c>
      <c r="L285" s="854">
        <v>0</v>
      </c>
      <c r="M285" s="853">
        <v>0</v>
      </c>
      <c r="N285" s="854">
        <v>0</v>
      </c>
      <c r="O285" s="853">
        <v>0</v>
      </c>
      <c r="P285" s="854">
        <v>0</v>
      </c>
      <c r="Q285" s="853">
        <v>0</v>
      </c>
      <c r="R285" s="854">
        <v>0</v>
      </c>
      <c r="S285" s="853">
        <v>0</v>
      </c>
      <c r="T285" s="854">
        <v>0</v>
      </c>
      <c r="U285" s="853">
        <v>0</v>
      </c>
      <c r="V285" s="854">
        <v>0</v>
      </c>
      <c r="W285" s="853">
        <v>0</v>
      </c>
      <c r="X285" s="854">
        <v>0</v>
      </c>
      <c r="Y285" s="853">
        <v>0</v>
      </c>
      <c r="Z285" s="854">
        <v>0</v>
      </c>
      <c r="AA285" s="853">
        <v>0</v>
      </c>
      <c r="AB285" s="854">
        <v>0</v>
      </c>
      <c r="AC285" s="853">
        <v>0</v>
      </c>
      <c r="AD285" s="854">
        <v>0</v>
      </c>
      <c r="AE285" s="853">
        <v>0</v>
      </c>
      <c r="AF285" s="854">
        <v>0</v>
      </c>
      <c r="AG285" s="853">
        <v>0</v>
      </c>
      <c r="AH285" s="854">
        <v>0</v>
      </c>
      <c r="AI285" s="853">
        <v>0</v>
      </c>
      <c r="AJ285" s="854">
        <v>0</v>
      </c>
      <c r="AK285" s="853">
        <v>0</v>
      </c>
      <c r="AL285" s="854">
        <v>0</v>
      </c>
      <c r="AM285" s="853">
        <v>0</v>
      </c>
      <c r="AN285" s="854">
        <v>0</v>
      </c>
      <c r="AO285" s="853">
        <v>0</v>
      </c>
      <c r="AP285" s="1025">
        <v>0</v>
      </c>
      <c r="AQ285" s="815"/>
      <c r="AR285" s="998"/>
      <c r="AS285" s="815"/>
      <c r="AT285" s="1024">
        <v>0</v>
      </c>
      <c r="AU285" s="854">
        <v>0</v>
      </c>
      <c r="AV285" s="853">
        <v>0</v>
      </c>
      <c r="AW285" s="854">
        <v>0</v>
      </c>
      <c r="AX285" s="853">
        <v>0</v>
      </c>
      <c r="AY285" s="854">
        <v>0</v>
      </c>
      <c r="AZ285" s="853">
        <v>0</v>
      </c>
      <c r="BA285" s="854">
        <v>0</v>
      </c>
      <c r="BB285" s="853">
        <v>0</v>
      </c>
      <c r="BC285" s="854">
        <v>0</v>
      </c>
      <c r="BD285" s="853">
        <v>0</v>
      </c>
      <c r="BE285" s="854">
        <v>0</v>
      </c>
      <c r="BF285" s="853">
        <v>0</v>
      </c>
      <c r="BG285" s="854">
        <v>0</v>
      </c>
      <c r="BH285" s="853">
        <v>0</v>
      </c>
      <c r="BI285" s="854">
        <v>0</v>
      </c>
      <c r="BJ285" s="853">
        <v>0</v>
      </c>
      <c r="BK285" s="854">
        <v>0</v>
      </c>
      <c r="BL285" s="853">
        <v>0</v>
      </c>
      <c r="BM285" s="854">
        <v>0</v>
      </c>
      <c r="BN285" s="853">
        <v>0</v>
      </c>
      <c r="BO285" s="854">
        <v>0</v>
      </c>
      <c r="BP285" s="853">
        <v>0</v>
      </c>
      <c r="BQ285" s="854">
        <v>0</v>
      </c>
      <c r="BR285" s="853">
        <v>0</v>
      </c>
      <c r="BS285" s="854">
        <v>0</v>
      </c>
      <c r="BT285" s="853">
        <v>0</v>
      </c>
      <c r="BU285" s="854">
        <v>0</v>
      </c>
      <c r="BV285" s="853">
        <v>0</v>
      </c>
      <c r="BW285" s="854">
        <v>0</v>
      </c>
      <c r="BX285" s="853">
        <v>0</v>
      </c>
      <c r="BY285" s="854">
        <v>0</v>
      </c>
      <c r="BZ285" s="853">
        <v>0</v>
      </c>
      <c r="CA285" s="854">
        <v>0</v>
      </c>
      <c r="CB285" s="853">
        <v>0</v>
      </c>
      <c r="CC285" s="1025">
        <v>0</v>
      </c>
      <c r="CD285" s="815"/>
      <c r="CE285" s="1009"/>
      <c r="CF285" s="815"/>
      <c r="CG285" s="1010"/>
      <c r="CH285" s="815"/>
      <c r="CI285" s="1024"/>
      <c r="CJ285" s="854"/>
      <c r="CK285" s="853">
        <v>0</v>
      </c>
      <c r="CL285" s="854">
        <v>0</v>
      </c>
      <c r="CM285" s="853">
        <v>0</v>
      </c>
      <c r="CN285" s="854">
        <v>0</v>
      </c>
      <c r="CO285" s="853">
        <v>0</v>
      </c>
      <c r="CP285" s="854">
        <v>0</v>
      </c>
      <c r="CQ285" s="853">
        <v>0</v>
      </c>
      <c r="CR285" s="854">
        <v>0</v>
      </c>
      <c r="CS285" s="853">
        <v>0</v>
      </c>
      <c r="CT285" s="854">
        <v>0</v>
      </c>
      <c r="CU285" s="853">
        <v>0</v>
      </c>
      <c r="CV285" s="854">
        <v>0</v>
      </c>
      <c r="CW285" s="853">
        <v>0</v>
      </c>
      <c r="CX285" s="854">
        <v>0</v>
      </c>
      <c r="CY285" s="853">
        <v>0</v>
      </c>
      <c r="CZ285" s="854">
        <v>0</v>
      </c>
      <c r="DA285" s="853">
        <v>0</v>
      </c>
      <c r="DB285" s="854">
        <v>0</v>
      </c>
      <c r="DC285" s="853">
        <v>0</v>
      </c>
      <c r="DD285" s="854">
        <v>0</v>
      </c>
      <c r="DE285" s="853">
        <v>0</v>
      </c>
      <c r="DF285" s="854">
        <v>0</v>
      </c>
      <c r="DG285" s="853">
        <v>0</v>
      </c>
      <c r="DH285" s="854">
        <v>0</v>
      </c>
      <c r="DI285" s="853">
        <v>0</v>
      </c>
      <c r="DJ285" s="854">
        <v>0</v>
      </c>
      <c r="DK285" s="853">
        <v>0</v>
      </c>
      <c r="DL285" s="854">
        <v>0</v>
      </c>
      <c r="DM285" s="853">
        <v>0</v>
      </c>
      <c r="DN285" s="854">
        <v>0</v>
      </c>
      <c r="DO285" s="853">
        <v>0</v>
      </c>
      <c r="DP285" s="854">
        <v>0</v>
      </c>
      <c r="DQ285" s="853">
        <v>0</v>
      </c>
      <c r="DR285" s="1025">
        <v>0</v>
      </c>
      <c r="DS285" s="815"/>
      <c r="DT285" s="1011"/>
      <c r="DU285" s="815"/>
      <c r="DV285" s="1024"/>
      <c r="DW285" s="854"/>
      <c r="DX285" s="853">
        <v>0</v>
      </c>
      <c r="DY285" s="854">
        <v>0</v>
      </c>
      <c r="DZ285" s="853">
        <v>0</v>
      </c>
      <c r="EA285" s="854">
        <v>0</v>
      </c>
      <c r="EB285" s="853">
        <v>0</v>
      </c>
      <c r="EC285" s="854">
        <v>0</v>
      </c>
      <c r="ED285" s="853">
        <v>0</v>
      </c>
      <c r="EE285" s="854">
        <v>0</v>
      </c>
      <c r="EF285" s="853">
        <v>0</v>
      </c>
      <c r="EG285" s="854">
        <v>0</v>
      </c>
      <c r="EH285" s="853">
        <v>0</v>
      </c>
      <c r="EI285" s="854">
        <v>0</v>
      </c>
      <c r="EJ285" s="853">
        <v>0</v>
      </c>
      <c r="EK285" s="854">
        <v>0</v>
      </c>
      <c r="EL285" s="853">
        <v>0</v>
      </c>
      <c r="EM285" s="854">
        <v>0</v>
      </c>
      <c r="EN285" s="853">
        <v>0</v>
      </c>
      <c r="EO285" s="854">
        <v>0</v>
      </c>
      <c r="EP285" s="853">
        <v>0</v>
      </c>
      <c r="EQ285" s="854">
        <v>0</v>
      </c>
      <c r="ER285" s="853">
        <v>0</v>
      </c>
      <c r="ES285" s="854">
        <v>0</v>
      </c>
      <c r="ET285" s="853">
        <v>0</v>
      </c>
      <c r="EU285" s="854">
        <v>0</v>
      </c>
      <c r="EV285" s="853">
        <v>0</v>
      </c>
      <c r="EW285" s="854">
        <v>0</v>
      </c>
      <c r="EX285" s="853">
        <v>0</v>
      </c>
      <c r="EY285" s="854">
        <v>0</v>
      </c>
      <c r="EZ285" s="853">
        <v>0</v>
      </c>
      <c r="FA285" s="854">
        <v>0</v>
      </c>
      <c r="FB285" s="853">
        <v>0</v>
      </c>
      <c r="FC285" s="854">
        <v>0</v>
      </c>
      <c r="FD285" s="853">
        <v>0</v>
      </c>
      <c r="FE285" s="1025">
        <v>0</v>
      </c>
      <c r="FF285" s="815"/>
      <c r="FG285" s="1012"/>
      <c r="FH285" s="815"/>
      <c r="FI285" s="1013"/>
      <c r="FK285" s="1026" t="b">
        <v>1</v>
      </c>
    </row>
    <row r="286" spans="1:167" outlineLevel="1">
      <c r="A286" s="813" t="str">
        <f t="shared" si="4"/>
        <v>270OPsaver Local Program</v>
      </c>
      <c r="C286" s="842">
        <v>270</v>
      </c>
      <c r="D286" s="1036" t="s">
        <v>1176</v>
      </c>
      <c r="E286" s="1036">
        <v>2016</v>
      </c>
      <c r="G286" s="1020">
        <v>0</v>
      </c>
      <c r="H286" s="865">
        <v>0</v>
      </c>
      <c r="I286" s="864">
        <v>0</v>
      </c>
      <c r="J286" s="865">
        <v>0</v>
      </c>
      <c r="K286" s="864">
        <v>0</v>
      </c>
      <c r="L286" s="865">
        <v>0</v>
      </c>
      <c r="M286" s="864">
        <v>0</v>
      </c>
      <c r="N286" s="865">
        <v>0</v>
      </c>
      <c r="O286" s="864">
        <v>0</v>
      </c>
      <c r="P286" s="865">
        <v>0</v>
      </c>
      <c r="Q286" s="864">
        <v>0</v>
      </c>
      <c r="R286" s="865">
        <v>0</v>
      </c>
      <c r="S286" s="864">
        <v>0</v>
      </c>
      <c r="T286" s="865">
        <v>0</v>
      </c>
      <c r="U286" s="864">
        <v>0</v>
      </c>
      <c r="V286" s="865">
        <v>0</v>
      </c>
      <c r="W286" s="864">
        <v>0</v>
      </c>
      <c r="X286" s="865">
        <v>0</v>
      </c>
      <c r="Y286" s="864">
        <v>0</v>
      </c>
      <c r="Z286" s="865">
        <v>0</v>
      </c>
      <c r="AA286" s="864">
        <v>0</v>
      </c>
      <c r="AB286" s="865">
        <v>0</v>
      </c>
      <c r="AC286" s="864">
        <v>0</v>
      </c>
      <c r="AD286" s="865">
        <v>0</v>
      </c>
      <c r="AE286" s="864">
        <v>0</v>
      </c>
      <c r="AF286" s="865">
        <v>0</v>
      </c>
      <c r="AG286" s="864">
        <v>0</v>
      </c>
      <c r="AH286" s="865">
        <v>0</v>
      </c>
      <c r="AI286" s="864">
        <v>0</v>
      </c>
      <c r="AJ286" s="865">
        <v>0</v>
      </c>
      <c r="AK286" s="864">
        <v>0</v>
      </c>
      <c r="AL286" s="865">
        <v>0</v>
      </c>
      <c r="AM286" s="864">
        <v>0</v>
      </c>
      <c r="AN286" s="865">
        <v>0</v>
      </c>
      <c r="AO286" s="864">
        <v>0</v>
      </c>
      <c r="AP286" s="1021">
        <v>0</v>
      </c>
      <c r="AQ286" s="815"/>
      <c r="AR286" s="998"/>
      <c r="AS286" s="815"/>
      <c r="AT286" s="1020">
        <v>0</v>
      </c>
      <c r="AU286" s="865">
        <v>0</v>
      </c>
      <c r="AV286" s="864">
        <v>0</v>
      </c>
      <c r="AW286" s="865">
        <v>0</v>
      </c>
      <c r="AX286" s="864">
        <v>0</v>
      </c>
      <c r="AY286" s="865">
        <v>0</v>
      </c>
      <c r="AZ286" s="864">
        <v>0</v>
      </c>
      <c r="BA286" s="865">
        <v>0</v>
      </c>
      <c r="BB286" s="864">
        <v>0</v>
      </c>
      <c r="BC286" s="865">
        <v>0</v>
      </c>
      <c r="BD286" s="864">
        <v>0</v>
      </c>
      <c r="BE286" s="865">
        <v>0</v>
      </c>
      <c r="BF286" s="864">
        <v>0</v>
      </c>
      <c r="BG286" s="865">
        <v>0</v>
      </c>
      <c r="BH286" s="864">
        <v>0</v>
      </c>
      <c r="BI286" s="865">
        <v>0</v>
      </c>
      <c r="BJ286" s="864">
        <v>0</v>
      </c>
      <c r="BK286" s="865">
        <v>0</v>
      </c>
      <c r="BL286" s="864">
        <v>0</v>
      </c>
      <c r="BM286" s="865">
        <v>0</v>
      </c>
      <c r="BN286" s="864">
        <v>0</v>
      </c>
      <c r="BO286" s="865">
        <v>0</v>
      </c>
      <c r="BP286" s="864">
        <v>0</v>
      </c>
      <c r="BQ286" s="865">
        <v>0</v>
      </c>
      <c r="BR286" s="864">
        <v>0</v>
      </c>
      <c r="BS286" s="865">
        <v>0</v>
      </c>
      <c r="BT286" s="864">
        <v>0</v>
      </c>
      <c r="BU286" s="865">
        <v>0</v>
      </c>
      <c r="BV286" s="864">
        <v>0</v>
      </c>
      <c r="BW286" s="865">
        <v>0</v>
      </c>
      <c r="BX286" s="864">
        <v>0</v>
      </c>
      <c r="BY286" s="865">
        <v>0</v>
      </c>
      <c r="BZ286" s="864">
        <v>0</v>
      </c>
      <c r="CA286" s="865">
        <v>0</v>
      </c>
      <c r="CB286" s="864">
        <v>0</v>
      </c>
      <c r="CC286" s="1021">
        <v>0</v>
      </c>
      <c r="CD286" s="815"/>
      <c r="CE286" s="1009"/>
      <c r="CF286" s="815"/>
      <c r="CG286" s="1010"/>
      <c r="CH286" s="815"/>
      <c r="CI286" s="1020"/>
      <c r="CJ286" s="865"/>
      <c r="CK286" s="864">
        <v>0</v>
      </c>
      <c r="CL286" s="865">
        <v>0</v>
      </c>
      <c r="CM286" s="864">
        <v>0</v>
      </c>
      <c r="CN286" s="865">
        <v>0</v>
      </c>
      <c r="CO286" s="864">
        <v>0</v>
      </c>
      <c r="CP286" s="865">
        <v>0</v>
      </c>
      <c r="CQ286" s="864">
        <v>0</v>
      </c>
      <c r="CR286" s="865">
        <v>0</v>
      </c>
      <c r="CS286" s="864">
        <v>0</v>
      </c>
      <c r="CT286" s="865">
        <v>0</v>
      </c>
      <c r="CU286" s="864">
        <v>0</v>
      </c>
      <c r="CV286" s="865">
        <v>0</v>
      </c>
      <c r="CW286" s="864">
        <v>0</v>
      </c>
      <c r="CX286" s="865">
        <v>0</v>
      </c>
      <c r="CY286" s="864">
        <v>0</v>
      </c>
      <c r="CZ286" s="865">
        <v>0</v>
      </c>
      <c r="DA286" s="864">
        <v>0</v>
      </c>
      <c r="DB286" s="865">
        <v>0</v>
      </c>
      <c r="DC286" s="864">
        <v>0</v>
      </c>
      <c r="DD286" s="865">
        <v>0</v>
      </c>
      <c r="DE286" s="864">
        <v>0</v>
      </c>
      <c r="DF286" s="865">
        <v>0</v>
      </c>
      <c r="DG286" s="864">
        <v>0</v>
      </c>
      <c r="DH286" s="865">
        <v>0</v>
      </c>
      <c r="DI286" s="864">
        <v>0</v>
      </c>
      <c r="DJ286" s="865">
        <v>0</v>
      </c>
      <c r="DK286" s="864">
        <v>0</v>
      </c>
      <c r="DL286" s="865">
        <v>0</v>
      </c>
      <c r="DM286" s="864">
        <v>0</v>
      </c>
      <c r="DN286" s="865">
        <v>0</v>
      </c>
      <c r="DO286" s="864">
        <v>0</v>
      </c>
      <c r="DP286" s="865">
        <v>0</v>
      </c>
      <c r="DQ286" s="864">
        <v>0</v>
      </c>
      <c r="DR286" s="1021">
        <v>0</v>
      </c>
      <c r="DS286" s="815"/>
      <c r="DT286" s="1011"/>
      <c r="DU286" s="815"/>
      <c r="DV286" s="1020"/>
      <c r="DW286" s="865"/>
      <c r="DX286" s="864">
        <v>0</v>
      </c>
      <c r="DY286" s="865">
        <v>0</v>
      </c>
      <c r="DZ286" s="864">
        <v>0</v>
      </c>
      <c r="EA286" s="865">
        <v>0</v>
      </c>
      <c r="EB286" s="864">
        <v>0</v>
      </c>
      <c r="EC286" s="865">
        <v>0</v>
      </c>
      <c r="ED286" s="864">
        <v>0</v>
      </c>
      <c r="EE286" s="865">
        <v>0</v>
      </c>
      <c r="EF286" s="864">
        <v>0</v>
      </c>
      <c r="EG286" s="865">
        <v>0</v>
      </c>
      <c r="EH286" s="864">
        <v>0</v>
      </c>
      <c r="EI286" s="865">
        <v>0</v>
      </c>
      <c r="EJ286" s="864">
        <v>0</v>
      </c>
      <c r="EK286" s="865">
        <v>0</v>
      </c>
      <c r="EL286" s="864">
        <v>0</v>
      </c>
      <c r="EM286" s="865">
        <v>0</v>
      </c>
      <c r="EN286" s="864">
        <v>0</v>
      </c>
      <c r="EO286" s="865">
        <v>0</v>
      </c>
      <c r="EP286" s="864">
        <v>0</v>
      </c>
      <c r="EQ286" s="865">
        <v>0</v>
      </c>
      <c r="ER286" s="864">
        <v>0</v>
      </c>
      <c r="ES286" s="865">
        <v>0</v>
      </c>
      <c r="ET286" s="864">
        <v>0</v>
      </c>
      <c r="EU286" s="865">
        <v>0</v>
      </c>
      <c r="EV286" s="864">
        <v>0</v>
      </c>
      <c r="EW286" s="865">
        <v>0</v>
      </c>
      <c r="EX286" s="864">
        <v>0</v>
      </c>
      <c r="EY286" s="865">
        <v>0</v>
      </c>
      <c r="EZ286" s="864">
        <v>0</v>
      </c>
      <c r="FA286" s="865">
        <v>0</v>
      </c>
      <c r="FB286" s="864">
        <v>0</v>
      </c>
      <c r="FC286" s="865">
        <v>0</v>
      </c>
      <c r="FD286" s="864">
        <v>0</v>
      </c>
      <c r="FE286" s="1021">
        <v>0</v>
      </c>
      <c r="FF286" s="815"/>
      <c r="FG286" s="1012"/>
      <c r="FH286" s="815"/>
      <c r="FI286" s="1013"/>
      <c r="FK286" s="1022" t="b">
        <v>1</v>
      </c>
    </row>
    <row r="287" spans="1:167" outlineLevel="1">
      <c r="A287" s="813" t="str">
        <f t="shared" si="4"/>
        <v>271Pool Saver Local Program</v>
      </c>
      <c r="C287" s="849">
        <v>271</v>
      </c>
      <c r="D287" s="1035" t="s">
        <v>1226</v>
      </c>
      <c r="E287" s="1035">
        <v>2016</v>
      </c>
      <c r="G287" s="1024">
        <v>0</v>
      </c>
      <c r="H287" s="854">
        <v>0</v>
      </c>
      <c r="I287" s="853">
        <v>0</v>
      </c>
      <c r="J287" s="854">
        <v>0</v>
      </c>
      <c r="K287" s="853">
        <v>0</v>
      </c>
      <c r="L287" s="854">
        <v>0</v>
      </c>
      <c r="M287" s="853">
        <v>0</v>
      </c>
      <c r="N287" s="854">
        <v>0</v>
      </c>
      <c r="O287" s="853">
        <v>0</v>
      </c>
      <c r="P287" s="854">
        <v>0</v>
      </c>
      <c r="Q287" s="853">
        <v>0</v>
      </c>
      <c r="R287" s="854">
        <v>0</v>
      </c>
      <c r="S287" s="853">
        <v>0</v>
      </c>
      <c r="T287" s="854">
        <v>0</v>
      </c>
      <c r="U287" s="853">
        <v>0</v>
      </c>
      <c r="V287" s="854">
        <v>0</v>
      </c>
      <c r="W287" s="853">
        <v>0</v>
      </c>
      <c r="X287" s="854">
        <v>0</v>
      </c>
      <c r="Y287" s="853">
        <v>0</v>
      </c>
      <c r="Z287" s="854">
        <v>0</v>
      </c>
      <c r="AA287" s="853">
        <v>0</v>
      </c>
      <c r="AB287" s="854">
        <v>0</v>
      </c>
      <c r="AC287" s="853">
        <v>0</v>
      </c>
      <c r="AD287" s="854">
        <v>0</v>
      </c>
      <c r="AE287" s="853">
        <v>0</v>
      </c>
      <c r="AF287" s="854">
        <v>0</v>
      </c>
      <c r="AG287" s="853">
        <v>0</v>
      </c>
      <c r="AH287" s="854">
        <v>0</v>
      </c>
      <c r="AI287" s="853">
        <v>0</v>
      </c>
      <c r="AJ287" s="854">
        <v>0</v>
      </c>
      <c r="AK287" s="853">
        <v>0</v>
      </c>
      <c r="AL287" s="854">
        <v>0</v>
      </c>
      <c r="AM287" s="853">
        <v>0</v>
      </c>
      <c r="AN287" s="854">
        <v>0</v>
      </c>
      <c r="AO287" s="853">
        <v>0</v>
      </c>
      <c r="AP287" s="1025">
        <v>0</v>
      </c>
      <c r="AQ287" s="815"/>
      <c r="AR287" s="998"/>
      <c r="AS287" s="815"/>
      <c r="AT287" s="1024">
        <v>0</v>
      </c>
      <c r="AU287" s="854">
        <v>0</v>
      </c>
      <c r="AV287" s="853">
        <v>0</v>
      </c>
      <c r="AW287" s="854">
        <v>0</v>
      </c>
      <c r="AX287" s="853">
        <v>0</v>
      </c>
      <c r="AY287" s="854">
        <v>0</v>
      </c>
      <c r="AZ287" s="853">
        <v>0</v>
      </c>
      <c r="BA287" s="854">
        <v>0</v>
      </c>
      <c r="BB287" s="853">
        <v>0</v>
      </c>
      <c r="BC287" s="854">
        <v>0</v>
      </c>
      <c r="BD287" s="853">
        <v>0</v>
      </c>
      <c r="BE287" s="854">
        <v>0</v>
      </c>
      <c r="BF287" s="853">
        <v>0</v>
      </c>
      <c r="BG287" s="854">
        <v>0</v>
      </c>
      <c r="BH287" s="853">
        <v>0</v>
      </c>
      <c r="BI287" s="854">
        <v>0</v>
      </c>
      <c r="BJ287" s="853">
        <v>0</v>
      </c>
      <c r="BK287" s="854">
        <v>0</v>
      </c>
      <c r="BL287" s="853">
        <v>0</v>
      </c>
      <c r="BM287" s="854">
        <v>0</v>
      </c>
      <c r="BN287" s="853">
        <v>0</v>
      </c>
      <c r="BO287" s="854">
        <v>0</v>
      </c>
      <c r="BP287" s="853">
        <v>0</v>
      </c>
      <c r="BQ287" s="854">
        <v>0</v>
      </c>
      <c r="BR287" s="853">
        <v>0</v>
      </c>
      <c r="BS287" s="854">
        <v>0</v>
      </c>
      <c r="BT287" s="853">
        <v>0</v>
      </c>
      <c r="BU287" s="854">
        <v>0</v>
      </c>
      <c r="BV287" s="853">
        <v>0</v>
      </c>
      <c r="BW287" s="854">
        <v>0</v>
      </c>
      <c r="BX287" s="853">
        <v>0</v>
      </c>
      <c r="BY287" s="854">
        <v>0</v>
      </c>
      <c r="BZ287" s="853">
        <v>0</v>
      </c>
      <c r="CA287" s="854">
        <v>0</v>
      </c>
      <c r="CB287" s="853">
        <v>0</v>
      </c>
      <c r="CC287" s="1025">
        <v>0</v>
      </c>
      <c r="CD287" s="815"/>
      <c r="CE287" s="1009"/>
      <c r="CF287" s="815"/>
      <c r="CG287" s="1010"/>
      <c r="CH287" s="815"/>
      <c r="CI287" s="1024"/>
      <c r="CJ287" s="854"/>
      <c r="CK287" s="853">
        <v>0</v>
      </c>
      <c r="CL287" s="854">
        <v>0</v>
      </c>
      <c r="CM287" s="853">
        <v>0</v>
      </c>
      <c r="CN287" s="854">
        <v>0</v>
      </c>
      <c r="CO287" s="853">
        <v>0</v>
      </c>
      <c r="CP287" s="854">
        <v>0</v>
      </c>
      <c r="CQ287" s="853">
        <v>0</v>
      </c>
      <c r="CR287" s="854">
        <v>0</v>
      </c>
      <c r="CS287" s="853">
        <v>0</v>
      </c>
      <c r="CT287" s="854">
        <v>0</v>
      </c>
      <c r="CU287" s="853">
        <v>0</v>
      </c>
      <c r="CV287" s="854">
        <v>0</v>
      </c>
      <c r="CW287" s="853">
        <v>0</v>
      </c>
      <c r="CX287" s="854">
        <v>0</v>
      </c>
      <c r="CY287" s="853">
        <v>0</v>
      </c>
      <c r="CZ287" s="854">
        <v>0</v>
      </c>
      <c r="DA287" s="853">
        <v>0</v>
      </c>
      <c r="DB287" s="854">
        <v>0</v>
      </c>
      <c r="DC287" s="853">
        <v>0</v>
      </c>
      <c r="DD287" s="854">
        <v>0</v>
      </c>
      <c r="DE287" s="853">
        <v>0</v>
      </c>
      <c r="DF287" s="854">
        <v>0</v>
      </c>
      <c r="DG287" s="853">
        <v>0</v>
      </c>
      <c r="DH287" s="854">
        <v>0</v>
      </c>
      <c r="DI287" s="853">
        <v>0</v>
      </c>
      <c r="DJ287" s="854">
        <v>0</v>
      </c>
      <c r="DK287" s="853">
        <v>0</v>
      </c>
      <c r="DL287" s="854">
        <v>0</v>
      </c>
      <c r="DM287" s="853">
        <v>0</v>
      </c>
      <c r="DN287" s="854">
        <v>0</v>
      </c>
      <c r="DO287" s="853">
        <v>0</v>
      </c>
      <c r="DP287" s="854">
        <v>0</v>
      </c>
      <c r="DQ287" s="853">
        <v>0</v>
      </c>
      <c r="DR287" s="1025">
        <v>0</v>
      </c>
      <c r="DS287" s="815"/>
      <c r="DT287" s="1011"/>
      <c r="DU287" s="815"/>
      <c r="DV287" s="1024"/>
      <c r="DW287" s="854"/>
      <c r="DX287" s="853">
        <v>0</v>
      </c>
      <c r="DY287" s="854">
        <v>0</v>
      </c>
      <c r="DZ287" s="853">
        <v>0</v>
      </c>
      <c r="EA287" s="854">
        <v>0</v>
      </c>
      <c r="EB287" s="853">
        <v>0</v>
      </c>
      <c r="EC287" s="854">
        <v>0</v>
      </c>
      <c r="ED287" s="853">
        <v>0</v>
      </c>
      <c r="EE287" s="854">
        <v>0</v>
      </c>
      <c r="EF287" s="853">
        <v>0</v>
      </c>
      <c r="EG287" s="854">
        <v>0</v>
      </c>
      <c r="EH287" s="853">
        <v>0</v>
      </c>
      <c r="EI287" s="854">
        <v>0</v>
      </c>
      <c r="EJ287" s="853">
        <v>0</v>
      </c>
      <c r="EK287" s="854">
        <v>0</v>
      </c>
      <c r="EL287" s="853">
        <v>0</v>
      </c>
      <c r="EM287" s="854">
        <v>0</v>
      </c>
      <c r="EN287" s="853">
        <v>0</v>
      </c>
      <c r="EO287" s="854">
        <v>0</v>
      </c>
      <c r="EP287" s="853">
        <v>0</v>
      </c>
      <c r="EQ287" s="854">
        <v>0</v>
      </c>
      <c r="ER287" s="853">
        <v>0</v>
      </c>
      <c r="ES287" s="854">
        <v>0</v>
      </c>
      <c r="ET287" s="853">
        <v>0</v>
      </c>
      <c r="EU287" s="854">
        <v>0</v>
      </c>
      <c r="EV287" s="853">
        <v>0</v>
      </c>
      <c r="EW287" s="854">
        <v>0</v>
      </c>
      <c r="EX287" s="853">
        <v>0</v>
      </c>
      <c r="EY287" s="854">
        <v>0</v>
      </c>
      <c r="EZ287" s="853">
        <v>0</v>
      </c>
      <c r="FA287" s="854">
        <v>0</v>
      </c>
      <c r="FB287" s="853">
        <v>0</v>
      </c>
      <c r="FC287" s="854">
        <v>0</v>
      </c>
      <c r="FD287" s="853">
        <v>0</v>
      </c>
      <c r="FE287" s="1025">
        <v>0</v>
      </c>
      <c r="FF287" s="815"/>
      <c r="FG287" s="1012"/>
      <c r="FH287" s="815"/>
      <c r="FI287" s="1013"/>
      <c r="FK287" s="1026" t="b">
        <v>1</v>
      </c>
    </row>
    <row r="288" spans="1:167" outlineLevel="1">
      <c r="A288" s="813" t="str">
        <f t="shared" si="4"/>
        <v>272PUMPsaver Local Program</v>
      </c>
      <c r="C288" s="842">
        <v>272</v>
      </c>
      <c r="D288" s="1036" t="s">
        <v>1177</v>
      </c>
      <c r="E288" s="1036">
        <v>2016</v>
      </c>
      <c r="G288" s="1020">
        <v>0</v>
      </c>
      <c r="H288" s="865">
        <v>0</v>
      </c>
      <c r="I288" s="864">
        <v>0</v>
      </c>
      <c r="J288" s="865">
        <v>0</v>
      </c>
      <c r="K288" s="864">
        <v>0</v>
      </c>
      <c r="L288" s="865">
        <v>0</v>
      </c>
      <c r="M288" s="864">
        <v>0</v>
      </c>
      <c r="N288" s="865">
        <v>0</v>
      </c>
      <c r="O288" s="864">
        <v>0</v>
      </c>
      <c r="P288" s="865">
        <v>0</v>
      </c>
      <c r="Q288" s="864">
        <v>0</v>
      </c>
      <c r="R288" s="865">
        <v>0</v>
      </c>
      <c r="S288" s="864">
        <v>0</v>
      </c>
      <c r="T288" s="865">
        <v>0</v>
      </c>
      <c r="U288" s="864">
        <v>0</v>
      </c>
      <c r="V288" s="865">
        <v>0</v>
      </c>
      <c r="W288" s="864">
        <v>0</v>
      </c>
      <c r="X288" s="865">
        <v>0</v>
      </c>
      <c r="Y288" s="864">
        <v>0</v>
      </c>
      <c r="Z288" s="865">
        <v>0</v>
      </c>
      <c r="AA288" s="864">
        <v>0</v>
      </c>
      <c r="AB288" s="865">
        <v>0</v>
      </c>
      <c r="AC288" s="864">
        <v>0</v>
      </c>
      <c r="AD288" s="865">
        <v>0</v>
      </c>
      <c r="AE288" s="864">
        <v>0</v>
      </c>
      <c r="AF288" s="865">
        <v>0</v>
      </c>
      <c r="AG288" s="864">
        <v>0</v>
      </c>
      <c r="AH288" s="865">
        <v>0</v>
      </c>
      <c r="AI288" s="864">
        <v>0</v>
      </c>
      <c r="AJ288" s="865">
        <v>0</v>
      </c>
      <c r="AK288" s="864">
        <v>0</v>
      </c>
      <c r="AL288" s="865">
        <v>0</v>
      </c>
      <c r="AM288" s="864">
        <v>0</v>
      </c>
      <c r="AN288" s="865">
        <v>0</v>
      </c>
      <c r="AO288" s="864">
        <v>0</v>
      </c>
      <c r="AP288" s="1021">
        <v>0</v>
      </c>
      <c r="AQ288" s="815"/>
      <c r="AR288" s="998"/>
      <c r="AS288" s="815"/>
      <c r="AT288" s="1020">
        <v>0</v>
      </c>
      <c r="AU288" s="865">
        <v>0</v>
      </c>
      <c r="AV288" s="864">
        <v>0</v>
      </c>
      <c r="AW288" s="865">
        <v>0</v>
      </c>
      <c r="AX288" s="864">
        <v>0</v>
      </c>
      <c r="AY288" s="865">
        <v>0</v>
      </c>
      <c r="AZ288" s="864">
        <v>0</v>
      </c>
      <c r="BA288" s="865">
        <v>0</v>
      </c>
      <c r="BB288" s="864">
        <v>0</v>
      </c>
      <c r="BC288" s="865">
        <v>0</v>
      </c>
      <c r="BD288" s="864">
        <v>0</v>
      </c>
      <c r="BE288" s="865">
        <v>0</v>
      </c>
      <c r="BF288" s="864">
        <v>0</v>
      </c>
      <c r="BG288" s="865">
        <v>0</v>
      </c>
      <c r="BH288" s="864">
        <v>0</v>
      </c>
      <c r="BI288" s="865">
        <v>0</v>
      </c>
      <c r="BJ288" s="864">
        <v>0</v>
      </c>
      <c r="BK288" s="865">
        <v>0</v>
      </c>
      <c r="BL288" s="864">
        <v>0</v>
      </c>
      <c r="BM288" s="865">
        <v>0</v>
      </c>
      <c r="BN288" s="864">
        <v>0</v>
      </c>
      <c r="BO288" s="865">
        <v>0</v>
      </c>
      <c r="BP288" s="864">
        <v>0</v>
      </c>
      <c r="BQ288" s="865">
        <v>0</v>
      </c>
      <c r="BR288" s="864">
        <v>0</v>
      </c>
      <c r="BS288" s="865">
        <v>0</v>
      </c>
      <c r="BT288" s="864">
        <v>0</v>
      </c>
      <c r="BU288" s="865">
        <v>0</v>
      </c>
      <c r="BV288" s="864">
        <v>0</v>
      </c>
      <c r="BW288" s="865">
        <v>0</v>
      </c>
      <c r="BX288" s="864">
        <v>0</v>
      </c>
      <c r="BY288" s="865">
        <v>0</v>
      </c>
      <c r="BZ288" s="864">
        <v>0</v>
      </c>
      <c r="CA288" s="865">
        <v>0</v>
      </c>
      <c r="CB288" s="864">
        <v>0</v>
      </c>
      <c r="CC288" s="1021">
        <v>0</v>
      </c>
      <c r="CD288" s="815"/>
      <c r="CE288" s="1009"/>
      <c r="CF288" s="815"/>
      <c r="CG288" s="1010"/>
      <c r="CH288" s="815"/>
      <c r="CI288" s="1020"/>
      <c r="CJ288" s="865"/>
      <c r="CK288" s="864">
        <v>0</v>
      </c>
      <c r="CL288" s="865">
        <v>0</v>
      </c>
      <c r="CM288" s="864">
        <v>0</v>
      </c>
      <c r="CN288" s="865">
        <v>0</v>
      </c>
      <c r="CO288" s="864">
        <v>0</v>
      </c>
      <c r="CP288" s="865">
        <v>0</v>
      </c>
      <c r="CQ288" s="864">
        <v>0</v>
      </c>
      <c r="CR288" s="865">
        <v>0</v>
      </c>
      <c r="CS288" s="864">
        <v>0</v>
      </c>
      <c r="CT288" s="865">
        <v>0</v>
      </c>
      <c r="CU288" s="864">
        <v>0</v>
      </c>
      <c r="CV288" s="865">
        <v>0</v>
      </c>
      <c r="CW288" s="864">
        <v>0</v>
      </c>
      <c r="CX288" s="865">
        <v>0</v>
      </c>
      <c r="CY288" s="864">
        <v>0</v>
      </c>
      <c r="CZ288" s="865">
        <v>0</v>
      </c>
      <c r="DA288" s="864">
        <v>0</v>
      </c>
      <c r="DB288" s="865">
        <v>0</v>
      </c>
      <c r="DC288" s="864">
        <v>0</v>
      </c>
      <c r="DD288" s="865">
        <v>0</v>
      </c>
      <c r="DE288" s="864">
        <v>0</v>
      </c>
      <c r="DF288" s="865">
        <v>0</v>
      </c>
      <c r="DG288" s="864">
        <v>0</v>
      </c>
      <c r="DH288" s="865">
        <v>0</v>
      </c>
      <c r="DI288" s="864">
        <v>0</v>
      </c>
      <c r="DJ288" s="865">
        <v>0</v>
      </c>
      <c r="DK288" s="864">
        <v>0</v>
      </c>
      <c r="DL288" s="865">
        <v>0</v>
      </c>
      <c r="DM288" s="864">
        <v>0</v>
      </c>
      <c r="DN288" s="865">
        <v>0</v>
      </c>
      <c r="DO288" s="864">
        <v>0</v>
      </c>
      <c r="DP288" s="865">
        <v>0</v>
      </c>
      <c r="DQ288" s="864">
        <v>0</v>
      </c>
      <c r="DR288" s="1021">
        <v>0</v>
      </c>
      <c r="DS288" s="815"/>
      <c r="DT288" s="1011"/>
      <c r="DU288" s="815"/>
      <c r="DV288" s="1020"/>
      <c r="DW288" s="865"/>
      <c r="DX288" s="864">
        <v>0</v>
      </c>
      <c r="DY288" s="865">
        <v>0</v>
      </c>
      <c r="DZ288" s="864">
        <v>0</v>
      </c>
      <c r="EA288" s="865">
        <v>0</v>
      </c>
      <c r="EB288" s="864">
        <v>0</v>
      </c>
      <c r="EC288" s="865">
        <v>0</v>
      </c>
      <c r="ED288" s="864">
        <v>0</v>
      </c>
      <c r="EE288" s="865">
        <v>0</v>
      </c>
      <c r="EF288" s="864">
        <v>0</v>
      </c>
      <c r="EG288" s="865">
        <v>0</v>
      </c>
      <c r="EH288" s="864">
        <v>0</v>
      </c>
      <c r="EI288" s="865">
        <v>0</v>
      </c>
      <c r="EJ288" s="864">
        <v>0</v>
      </c>
      <c r="EK288" s="865">
        <v>0</v>
      </c>
      <c r="EL288" s="864">
        <v>0</v>
      </c>
      <c r="EM288" s="865">
        <v>0</v>
      </c>
      <c r="EN288" s="864">
        <v>0</v>
      </c>
      <c r="EO288" s="865">
        <v>0</v>
      </c>
      <c r="EP288" s="864">
        <v>0</v>
      </c>
      <c r="EQ288" s="865">
        <v>0</v>
      </c>
      <c r="ER288" s="864">
        <v>0</v>
      </c>
      <c r="ES288" s="865">
        <v>0</v>
      </c>
      <c r="ET288" s="864">
        <v>0</v>
      </c>
      <c r="EU288" s="865">
        <v>0</v>
      </c>
      <c r="EV288" s="864">
        <v>0</v>
      </c>
      <c r="EW288" s="865">
        <v>0</v>
      </c>
      <c r="EX288" s="864">
        <v>0</v>
      </c>
      <c r="EY288" s="865">
        <v>0</v>
      </c>
      <c r="EZ288" s="864">
        <v>0</v>
      </c>
      <c r="FA288" s="865">
        <v>0</v>
      </c>
      <c r="FB288" s="864">
        <v>0</v>
      </c>
      <c r="FC288" s="865">
        <v>0</v>
      </c>
      <c r="FD288" s="864">
        <v>0</v>
      </c>
      <c r="FE288" s="1021">
        <v>0</v>
      </c>
      <c r="FF288" s="815"/>
      <c r="FG288" s="1012"/>
      <c r="FH288" s="815"/>
      <c r="FI288" s="1013"/>
      <c r="FK288" s="1022" t="b">
        <v>1</v>
      </c>
    </row>
    <row r="289" spans="1:167" outlineLevel="1">
      <c r="A289" s="813" t="str">
        <f t="shared" si="4"/>
        <v>273RTUsaver Local Program</v>
      </c>
      <c r="C289" s="849">
        <v>273</v>
      </c>
      <c r="D289" s="1035" t="s">
        <v>1227</v>
      </c>
      <c r="E289" s="1035">
        <v>2016</v>
      </c>
      <c r="G289" s="1024">
        <v>0</v>
      </c>
      <c r="H289" s="854">
        <v>0</v>
      </c>
      <c r="I289" s="853">
        <v>0</v>
      </c>
      <c r="J289" s="854">
        <v>0</v>
      </c>
      <c r="K289" s="853">
        <v>0</v>
      </c>
      <c r="L289" s="854">
        <v>0</v>
      </c>
      <c r="M289" s="853">
        <v>0</v>
      </c>
      <c r="N289" s="854">
        <v>0</v>
      </c>
      <c r="O289" s="853">
        <v>0</v>
      </c>
      <c r="P289" s="854">
        <v>0</v>
      </c>
      <c r="Q289" s="853">
        <v>0</v>
      </c>
      <c r="R289" s="854">
        <v>0</v>
      </c>
      <c r="S289" s="853">
        <v>0</v>
      </c>
      <c r="T289" s="854">
        <v>0</v>
      </c>
      <c r="U289" s="853">
        <v>0</v>
      </c>
      <c r="V289" s="854">
        <v>0</v>
      </c>
      <c r="W289" s="853">
        <v>0</v>
      </c>
      <c r="X289" s="854">
        <v>0</v>
      </c>
      <c r="Y289" s="853">
        <v>0</v>
      </c>
      <c r="Z289" s="854">
        <v>0</v>
      </c>
      <c r="AA289" s="853">
        <v>0</v>
      </c>
      <c r="AB289" s="854">
        <v>0</v>
      </c>
      <c r="AC289" s="853">
        <v>0</v>
      </c>
      <c r="AD289" s="854">
        <v>0</v>
      </c>
      <c r="AE289" s="853">
        <v>0</v>
      </c>
      <c r="AF289" s="854">
        <v>0</v>
      </c>
      <c r="AG289" s="853">
        <v>0</v>
      </c>
      <c r="AH289" s="854">
        <v>0</v>
      </c>
      <c r="AI289" s="853">
        <v>0</v>
      </c>
      <c r="AJ289" s="854">
        <v>0</v>
      </c>
      <c r="AK289" s="853">
        <v>0</v>
      </c>
      <c r="AL289" s="854">
        <v>0</v>
      </c>
      <c r="AM289" s="853">
        <v>0</v>
      </c>
      <c r="AN289" s="854">
        <v>0</v>
      </c>
      <c r="AO289" s="853">
        <v>0</v>
      </c>
      <c r="AP289" s="1025">
        <v>0</v>
      </c>
      <c r="AQ289" s="815"/>
      <c r="AR289" s="998"/>
      <c r="AS289" s="815"/>
      <c r="AT289" s="1024">
        <v>0</v>
      </c>
      <c r="AU289" s="854">
        <v>0</v>
      </c>
      <c r="AV289" s="853">
        <v>0</v>
      </c>
      <c r="AW289" s="854">
        <v>0</v>
      </c>
      <c r="AX289" s="853">
        <v>0</v>
      </c>
      <c r="AY289" s="854">
        <v>0</v>
      </c>
      <c r="AZ289" s="853">
        <v>0</v>
      </c>
      <c r="BA289" s="854">
        <v>0</v>
      </c>
      <c r="BB289" s="853">
        <v>0</v>
      </c>
      <c r="BC289" s="854">
        <v>0</v>
      </c>
      <c r="BD289" s="853">
        <v>0</v>
      </c>
      <c r="BE289" s="854">
        <v>0</v>
      </c>
      <c r="BF289" s="853">
        <v>0</v>
      </c>
      <c r="BG289" s="854">
        <v>0</v>
      </c>
      <c r="BH289" s="853">
        <v>0</v>
      </c>
      <c r="BI289" s="854">
        <v>0</v>
      </c>
      <c r="BJ289" s="853">
        <v>0</v>
      </c>
      <c r="BK289" s="854">
        <v>0</v>
      </c>
      <c r="BL289" s="853">
        <v>0</v>
      </c>
      <c r="BM289" s="854">
        <v>0</v>
      </c>
      <c r="BN289" s="853">
        <v>0</v>
      </c>
      <c r="BO289" s="854">
        <v>0</v>
      </c>
      <c r="BP289" s="853">
        <v>0</v>
      </c>
      <c r="BQ289" s="854">
        <v>0</v>
      </c>
      <c r="BR289" s="853">
        <v>0</v>
      </c>
      <c r="BS289" s="854">
        <v>0</v>
      </c>
      <c r="BT289" s="853">
        <v>0</v>
      </c>
      <c r="BU289" s="854">
        <v>0</v>
      </c>
      <c r="BV289" s="853">
        <v>0</v>
      </c>
      <c r="BW289" s="854">
        <v>0</v>
      </c>
      <c r="BX289" s="853">
        <v>0</v>
      </c>
      <c r="BY289" s="854">
        <v>0</v>
      </c>
      <c r="BZ289" s="853">
        <v>0</v>
      </c>
      <c r="CA289" s="854">
        <v>0</v>
      </c>
      <c r="CB289" s="853">
        <v>0</v>
      </c>
      <c r="CC289" s="1025">
        <v>0</v>
      </c>
      <c r="CD289" s="815"/>
      <c r="CE289" s="1009"/>
      <c r="CF289" s="815"/>
      <c r="CG289" s="1010"/>
      <c r="CH289" s="815"/>
      <c r="CI289" s="1024"/>
      <c r="CJ289" s="854"/>
      <c r="CK289" s="853">
        <v>0</v>
      </c>
      <c r="CL289" s="854">
        <v>0</v>
      </c>
      <c r="CM289" s="853">
        <v>0</v>
      </c>
      <c r="CN289" s="854">
        <v>0</v>
      </c>
      <c r="CO289" s="853">
        <v>0</v>
      </c>
      <c r="CP289" s="854">
        <v>0</v>
      </c>
      <c r="CQ289" s="853">
        <v>0</v>
      </c>
      <c r="CR289" s="854">
        <v>0</v>
      </c>
      <c r="CS289" s="853">
        <v>0</v>
      </c>
      <c r="CT289" s="854">
        <v>0</v>
      </c>
      <c r="CU289" s="853">
        <v>0</v>
      </c>
      <c r="CV289" s="854">
        <v>0</v>
      </c>
      <c r="CW289" s="853">
        <v>0</v>
      </c>
      <c r="CX289" s="854">
        <v>0</v>
      </c>
      <c r="CY289" s="853">
        <v>0</v>
      </c>
      <c r="CZ289" s="854">
        <v>0</v>
      </c>
      <c r="DA289" s="853">
        <v>0</v>
      </c>
      <c r="DB289" s="854">
        <v>0</v>
      </c>
      <c r="DC289" s="853">
        <v>0</v>
      </c>
      <c r="DD289" s="854">
        <v>0</v>
      </c>
      <c r="DE289" s="853">
        <v>0</v>
      </c>
      <c r="DF289" s="854">
        <v>0</v>
      </c>
      <c r="DG289" s="853">
        <v>0</v>
      </c>
      <c r="DH289" s="854">
        <v>0</v>
      </c>
      <c r="DI289" s="853">
        <v>0</v>
      </c>
      <c r="DJ289" s="854">
        <v>0</v>
      </c>
      <c r="DK289" s="853">
        <v>0</v>
      </c>
      <c r="DL289" s="854">
        <v>0</v>
      </c>
      <c r="DM289" s="853">
        <v>0</v>
      </c>
      <c r="DN289" s="854">
        <v>0</v>
      </c>
      <c r="DO289" s="853">
        <v>0</v>
      </c>
      <c r="DP289" s="854">
        <v>0</v>
      </c>
      <c r="DQ289" s="853">
        <v>0</v>
      </c>
      <c r="DR289" s="1025">
        <v>0</v>
      </c>
      <c r="DS289" s="815"/>
      <c r="DT289" s="1011"/>
      <c r="DU289" s="815"/>
      <c r="DV289" s="1024"/>
      <c r="DW289" s="854"/>
      <c r="DX289" s="853">
        <v>0</v>
      </c>
      <c r="DY289" s="854">
        <v>0</v>
      </c>
      <c r="DZ289" s="853">
        <v>0</v>
      </c>
      <c r="EA289" s="854">
        <v>0</v>
      </c>
      <c r="EB289" s="853">
        <v>0</v>
      </c>
      <c r="EC289" s="854">
        <v>0</v>
      </c>
      <c r="ED289" s="853">
        <v>0</v>
      </c>
      <c r="EE289" s="854">
        <v>0</v>
      </c>
      <c r="EF289" s="853">
        <v>0</v>
      </c>
      <c r="EG289" s="854">
        <v>0</v>
      </c>
      <c r="EH289" s="853">
        <v>0</v>
      </c>
      <c r="EI289" s="854">
        <v>0</v>
      </c>
      <c r="EJ289" s="853">
        <v>0</v>
      </c>
      <c r="EK289" s="854">
        <v>0</v>
      </c>
      <c r="EL289" s="853">
        <v>0</v>
      </c>
      <c r="EM289" s="854">
        <v>0</v>
      </c>
      <c r="EN289" s="853">
        <v>0</v>
      </c>
      <c r="EO289" s="854">
        <v>0</v>
      </c>
      <c r="EP289" s="853">
        <v>0</v>
      </c>
      <c r="EQ289" s="854">
        <v>0</v>
      </c>
      <c r="ER289" s="853">
        <v>0</v>
      </c>
      <c r="ES289" s="854">
        <v>0</v>
      </c>
      <c r="ET289" s="853">
        <v>0</v>
      </c>
      <c r="EU289" s="854">
        <v>0</v>
      </c>
      <c r="EV289" s="853">
        <v>0</v>
      </c>
      <c r="EW289" s="854">
        <v>0</v>
      </c>
      <c r="EX289" s="853">
        <v>0</v>
      </c>
      <c r="EY289" s="854">
        <v>0</v>
      </c>
      <c r="EZ289" s="853">
        <v>0</v>
      </c>
      <c r="FA289" s="854">
        <v>0</v>
      </c>
      <c r="FB289" s="853">
        <v>0</v>
      </c>
      <c r="FC289" s="854">
        <v>0</v>
      </c>
      <c r="FD289" s="853">
        <v>0</v>
      </c>
      <c r="FE289" s="1025">
        <v>0</v>
      </c>
      <c r="FF289" s="815"/>
      <c r="FG289" s="1012"/>
      <c r="FH289" s="815"/>
      <c r="FI289" s="1013"/>
      <c r="FK289" s="1026" t="b">
        <v>1</v>
      </c>
    </row>
    <row r="290" spans="1:167" outlineLevel="1">
      <c r="A290" s="813" t="str">
        <f t="shared" si="4"/>
        <v>274Social Benchmarking Local Program</v>
      </c>
      <c r="C290" s="879">
        <v>274</v>
      </c>
      <c r="D290" s="1037" t="s">
        <v>127</v>
      </c>
      <c r="E290" s="1037">
        <v>2016</v>
      </c>
      <c r="G290" s="1038">
        <v>0</v>
      </c>
      <c r="H290" s="884">
        <v>0</v>
      </c>
      <c r="I290" s="883">
        <v>0</v>
      </c>
      <c r="J290" s="884">
        <v>0</v>
      </c>
      <c r="K290" s="883">
        <v>0</v>
      </c>
      <c r="L290" s="884">
        <v>0</v>
      </c>
      <c r="M290" s="883">
        <v>0</v>
      </c>
      <c r="N290" s="884">
        <v>0</v>
      </c>
      <c r="O290" s="883">
        <v>0</v>
      </c>
      <c r="P290" s="884">
        <v>0</v>
      </c>
      <c r="Q290" s="883">
        <v>0</v>
      </c>
      <c r="R290" s="884">
        <v>0</v>
      </c>
      <c r="S290" s="883">
        <v>0</v>
      </c>
      <c r="T290" s="884">
        <v>0</v>
      </c>
      <c r="U290" s="883">
        <v>0</v>
      </c>
      <c r="V290" s="884">
        <v>0</v>
      </c>
      <c r="W290" s="883">
        <v>0</v>
      </c>
      <c r="X290" s="884">
        <v>0</v>
      </c>
      <c r="Y290" s="883">
        <v>0</v>
      </c>
      <c r="Z290" s="884">
        <v>0</v>
      </c>
      <c r="AA290" s="883">
        <v>0</v>
      </c>
      <c r="AB290" s="884">
        <v>0</v>
      </c>
      <c r="AC290" s="883">
        <v>0</v>
      </c>
      <c r="AD290" s="884">
        <v>0</v>
      </c>
      <c r="AE290" s="883">
        <v>0</v>
      </c>
      <c r="AF290" s="884">
        <v>0</v>
      </c>
      <c r="AG290" s="883">
        <v>0</v>
      </c>
      <c r="AH290" s="884">
        <v>0</v>
      </c>
      <c r="AI290" s="883">
        <v>0</v>
      </c>
      <c r="AJ290" s="884">
        <v>0</v>
      </c>
      <c r="AK290" s="883">
        <v>0</v>
      </c>
      <c r="AL290" s="884">
        <v>0</v>
      </c>
      <c r="AM290" s="883">
        <v>0</v>
      </c>
      <c r="AN290" s="884">
        <v>0</v>
      </c>
      <c r="AO290" s="883">
        <v>0</v>
      </c>
      <c r="AP290" s="1039">
        <v>0</v>
      </c>
      <c r="AQ290" s="815"/>
      <c r="AR290" s="998"/>
      <c r="AS290" s="815"/>
      <c r="AT290" s="1038">
        <v>0</v>
      </c>
      <c r="AU290" s="884">
        <v>0</v>
      </c>
      <c r="AV290" s="883">
        <v>0</v>
      </c>
      <c r="AW290" s="884">
        <v>0</v>
      </c>
      <c r="AX290" s="883">
        <v>0</v>
      </c>
      <c r="AY290" s="884">
        <v>0</v>
      </c>
      <c r="AZ290" s="883">
        <v>0</v>
      </c>
      <c r="BA290" s="884">
        <v>0</v>
      </c>
      <c r="BB290" s="883">
        <v>0</v>
      </c>
      <c r="BC290" s="884">
        <v>0</v>
      </c>
      <c r="BD290" s="883">
        <v>0</v>
      </c>
      <c r="BE290" s="884">
        <v>0</v>
      </c>
      <c r="BF290" s="883">
        <v>0</v>
      </c>
      <c r="BG290" s="884">
        <v>0</v>
      </c>
      <c r="BH290" s="883">
        <v>0</v>
      </c>
      <c r="BI290" s="884">
        <v>0</v>
      </c>
      <c r="BJ290" s="883">
        <v>0</v>
      </c>
      <c r="BK290" s="884">
        <v>0</v>
      </c>
      <c r="BL290" s="883">
        <v>0</v>
      </c>
      <c r="BM290" s="884">
        <v>0</v>
      </c>
      <c r="BN290" s="883">
        <v>0</v>
      </c>
      <c r="BO290" s="884">
        <v>0</v>
      </c>
      <c r="BP290" s="883">
        <v>0</v>
      </c>
      <c r="BQ290" s="884">
        <v>0</v>
      </c>
      <c r="BR290" s="883">
        <v>0</v>
      </c>
      <c r="BS290" s="884">
        <v>0</v>
      </c>
      <c r="BT290" s="883">
        <v>0</v>
      </c>
      <c r="BU290" s="884">
        <v>0</v>
      </c>
      <c r="BV290" s="883">
        <v>0</v>
      </c>
      <c r="BW290" s="884">
        <v>0</v>
      </c>
      <c r="BX290" s="883">
        <v>0</v>
      </c>
      <c r="BY290" s="884">
        <v>0</v>
      </c>
      <c r="BZ290" s="883">
        <v>0</v>
      </c>
      <c r="CA290" s="884">
        <v>0</v>
      </c>
      <c r="CB290" s="883">
        <v>0</v>
      </c>
      <c r="CC290" s="1039">
        <v>0</v>
      </c>
      <c r="CD290" s="815"/>
      <c r="CE290" s="1009"/>
      <c r="CF290" s="815"/>
      <c r="CG290" s="1010"/>
      <c r="CH290" s="815"/>
      <c r="CI290" s="1038"/>
      <c r="CJ290" s="884"/>
      <c r="CK290" s="883">
        <v>0</v>
      </c>
      <c r="CL290" s="884">
        <v>0</v>
      </c>
      <c r="CM290" s="883">
        <v>0</v>
      </c>
      <c r="CN290" s="884">
        <v>0</v>
      </c>
      <c r="CO290" s="883">
        <v>0</v>
      </c>
      <c r="CP290" s="884">
        <v>0</v>
      </c>
      <c r="CQ290" s="883">
        <v>0</v>
      </c>
      <c r="CR290" s="884">
        <v>0</v>
      </c>
      <c r="CS290" s="883">
        <v>0</v>
      </c>
      <c r="CT290" s="884">
        <v>0</v>
      </c>
      <c r="CU290" s="883">
        <v>0</v>
      </c>
      <c r="CV290" s="884">
        <v>0</v>
      </c>
      <c r="CW290" s="883">
        <v>0</v>
      </c>
      <c r="CX290" s="884">
        <v>0</v>
      </c>
      <c r="CY290" s="883">
        <v>0</v>
      </c>
      <c r="CZ290" s="884">
        <v>0</v>
      </c>
      <c r="DA290" s="883">
        <v>0</v>
      </c>
      <c r="DB290" s="884">
        <v>0</v>
      </c>
      <c r="DC290" s="883">
        <v>0</v>
      </c>
      <c r="DD290" s="884">
        <v>0</v>
      </c>
      <c r="DE290" s="883">
        <v>0</v>
      </c>
      <c r="DF290" s="884">
        <v>0</v>
      </c>
      <c r="DG290" s="883">
        <v>0</v>
      </c>
      <c r="DH290" s="884">
        <v>0</v>
      </c>
      <c r="DI290" s="883">
        <v>0</v>
      </c>
      <c r="DJ290" s="884">
        <v>0</v>
      </c>
      <c r="DK290" s="883">
        <v>0</v>
      </c>
      <c r="DL290" s="884">
        <v>0</v>
      </c>
      <c r="DM290" s="883">
        <v>0</v>
      </c>
      <c r="DN290" s="884">
        <v>0</v>
      </c>
      <c r="DO290" s="883">
        <v>0</v>
      </c>
      <c r="DP290" s="884">
        <v>0</v>
      </c>
      <c r="DQ290" s="883">
        <v>0</v>
      </c>
      <c r="DR290" s="1039">
        <v>0</v>
      </c>
      <c r="DS290" s="815"/>
      <c r="DT290" s="1011"/>
      <c r="DU290" s="815"/>
      <c r="DV290" s="1038"/>
      <c r="DW290" s="884"/>
      <c r="DX290" s="883">
        <v>0</v>
      </c>
      <c r="DY290" s="884">
        <v>0</v>
      </c>
      <c r="DZ290" s="883">
        <v>0</v>
      </c>
      <c r="EA290" s="884">
        <v>0</v>
      </c>
      <c r="EB290" s="883">
        <v>0</v>
      </c>
      <c r="EC290" s="884">
        <v>0</v>
      </c>
      <c r="ED290" s="883">
        <v>0</v>
      </c>
      <c r="EE290" s="884">
        <v>0</v>
      </c>
      <c r="EF290" s="883">
        <v>0</v>
      </c>
      <c r="EG290" s="884">
        <v>0</v>
      </c>
      <c r="EH290" s="883">
        <v>0</v>
      </c>
      <c r="EI290" s="884">
        <v>0</v>
      </c>
      <c r="EJ290" s="883">
        <v>0</v>
      </c>
      <c r="EK290" s="884">
        <v>0</v>
      </c>
      <c r="EL290" s="883">
        <v>0</v>
      </c>
      <c r="EM290" s="884">
        <v>0</v>
      </c>
      <c r="EN290" s="883">
        <v>0</v>
      </c>
      <c r="EO290" s="884">
        <v>0</v>
      </c>
      <c r="EP290" s="883">
        <v>0</v>
      </c>
      <c r="EQ290" s="884">
        <v>0</v>
      </c>
      <c r="ER290" s="883">
        <v>0</v>
      </c>
      <c r="ES290" s="884">
        <v>0</v>
      </c>
      <c r="ET290" s="883">
        <v>0</v>
      </c>
      <c r="EU290" s="884">
        <v>0</v>
      </c>
      <c r="EV290" s="883">
        <v>0</v>
      </c>
      <c r="EW290" s="884">
        <v>0</v>
      </c>
      <c r="EX290" s="883">
        <v>0</v>
      </c>
      <c r="EY290" s="884">
        <v>0</v>
      </c>
      <c r="EZ290" s="883">
        <v>0</v>
      </c>
      <c r="FA290" s="884">
        <v>0</v>
      </c>
      <c r="FB290" s="883">
        <v>0</v>
      </c>
      <c r="FC290" s="884">
        <v>0</v>
      </c>
      <c r="FD290" s="883">
        <v>0</v>
      </c>
      <c r="FE290" s="1039">
        <v>0</v>
      </c>
      <c r="FF290" s="815"/>
      <c r="FG290" s="1012"/>
      <c r="FH290" s="815"/>
      <c r="FI290" s="1013"/>
      <c r="FK290" s="1040" t="b">
        <v>1</v>
      </c>
    </row>
    <row r="291" spans="1:167" outlineLevel="1">
      <c r="A291" s="813" t="str">
        <f t="shared" si="4"/>
        <v>275Air Source Heat Pump – For Residential Space Heating LDC Innovation Fund Pilot Program</v>
      </c>
      <c r="C291" s="835">
        <v>275</v>
      </c>
      <c r="D291" s="1041" t="s">
        <v>1228</v>
      </c>
      <c r="E291" s="1041">
        <v>2016</v>
      </c>
      <c r="G291" s="1016">
        <v>0</v>
      </c>
      <c r="H291" s="877">
        <v>0</v>
      </c>
      <c r="I291" s="876">
        <v>0</v>
      </c>
      <c r="J291" s="877">
        <v>0</v>
      </c>
      <c r="K291" s="876">
        <v>0</v>
      </c>
      <c r="L291" s="877">
        <v>0</v>
      </c>
      <c r="M291" s="876">
        <v>0</v>
      </c>
      <c r="N291" s="877">
        <v>0</v>
      </c>
      <c r="O291" s="876">
        <v>0</v>
      </c>
      <c r="P291" s="877">
        <v>0</v>
      </c>
      <c r="Q291" s="876">
        <v>0</v>
      </c>
      <c r="R291" s="877">
        <v>0</v>
      </c>
      <c r="S291" s="876">
        <v>0</v>
      </c>
      <c r="T291" s="877">
        <v>0</v>
      </c>
      <c r="U291" s="876">
        <v>0</v>
      </c>
      <c r="V291" s="877">
        <v>0</v>
      </c>
      <c r="W291" s="876">
        <v>0</v>
      </c>
      <c r="X291" s="877">
        <v>0</v>
      </c>
      <c r="Y291" s="876">
        <v>0</v>
      </c>
      <c r="Z291" s="877">
        <v>0</v>
      </c>
      <c r="AA291" s="876">
        <v>0</v>
      </c>
      <c r="AB291" s="877">
        <v>0</v>
      </c>
      <c r="AC291" s="876">
        <v>0</v>
      </c>
      <c r="AD291" s="877">
        <v>0</v>
      </c>
      <c r="AE291" s="876">
        <v>0</v>
      </c>
      <c r="AF291" s="877">
        <v>0</v>
      </c>
      <c r="AG291" s="876">
        <v>0</v>
      </c>
      <c r="AH291" s="877">
        <v>0</v>
      </c>
      <c r="AI291" s="876">
        <v>0</v>
      </c>
      <c r="AJ291" s="877">
        <v>0</v>
      </c>
      <c r="AK291" s="876">
        <v>0</v>
      </c>
      <c r="AL291" s="877">
        <v>0</v>
      </c>
      <c r="AM291" s="876">
        <v>0</v>
      </c>
      <c r="AN291" s="877">
        <v>0</v>
      </c>
      <c r="AO291" s="876">
        <v>0</v>
      </c>
      <c r="AP291" s="1017">
        <v>0</v>
      </c>
      <c r="AQ291" s="815"/>
      <c r="AR291" s="998"/>
      <c r="AS291" s="815"/>
      <c r="AT291" s="1016">
        <v>0</v>
      </c>
      <c r="AU291" s="877">
        <v>0</v>
      </c>
      <c r="AV291" s="876">
        <v>0</v>
      </c>
      <c r="AW291" s="877">
        <v>0</v>
      </c>
      <c r="AX291" s="876">
        <v>0</v>
      </c>
      <c r="AY291" s="877">
        <v>0</v>
      </c>
      <c r="AZ291" s="876">
        <v>0</v>
      </c>
      <c r="BA291" s="877">
        <v>0</v>
      </c>
      <c r="BB291" s="876">
        <v>0</v>
      </c>
      <c r="BC291" s="877">
        <v>0</v>
      </c>
      <c r="BD291" s="876">
        <v>0</v>
      </c>
      <c r="BE291" s="877">
        <v>0</v>
      </c>
      <c r="BF291" s="876">
        <v>0</v>
      </c>
      <c r="BG291" s="877">
        <v>0</v>
      </c>
      <c r="BH291" s="876">
        <v>0</v>
      </c>
      <c r="BI291" s="877">
        <v>0</v>
      </c>
      <c r="BJ291" s="876">
        <v>0</v>
      </c>
      <c r="BK291" s="877">
        <v>0</v>
      </c>
      <c r="BL291" s="876">
        <v>0</v>
      </c>
      <c r="BM291" s="877">
        <v>0</v>
      </c>
      <c r="BN291" s="876">
        <v>0</v>
      </c>
      <c r="BO291" s="877">
        <v>0</v>
      </c>
      <c r="BP291" s="876">
        <v>0</v>
      </c>
      <c r="BQ291" s="877">
        <v>0</v>
      </c>
      <c r="BR291" s="876">
        <v>0</v>
      </c>
      <c r="BS291" s="877">
        <v>0</v>
      </c>
      <c r="BT291" s="876">
        <v>0</v>
      </c>
      <c r="BU291" s="877">
        <v>0</v>
      </c>
      <c r="BV291" s="876">
        <v>0</v>
      </c>
      <c r="BW291" s="877">
        <v>0</v>
      </c>
      <c r="BX291" s="876">
        <v>0</v>
      </c>
      <c r="BY291" s="877">
        <v>0</v>
      </c>
      <c r="BZ291" s="876">
        <v>0</v>
      </c>
      <c r="CA291" s="877">
        <v>0</v>
      </c>
      <c r="CB291" s="876">
        <v>0</v>
      </c>
      <c r="CC291" s="1017">
        <v>0</v>
      </c>
      <c r="CD291" s="815"/>
      <c r="CE291" s="1009"/>
      <c r="CF291" s="815"/>
      <c r="CG291" s="1010"/>
      <c r="CH291" s="815"/>
      <c r="CI291" s="1016"/>
      <c r="CJ291" s="877"/>
      <c r="CK291" s="876">
        <v>0</v>
      </c>
      <c r="CL291" s="877">
        <v>0</v>
      </c>
      <c r="CM291" s="876">
        <v>0</v>
      </c>
      <c r="CN291" s="877">
        <v>0</v>
      </c>
      <c r="CO291" s="876">
        <v>0</v>
      </c>
      <c r="CP291" s="877">
        <v>0</v>
      </c>
      <c r="CQ291" s="876">
        <v>0</v>
      </c>
      <c r="CR291" s="877">
        <v>0</v>
      </c>
      <c r="CS291" s="876">
        <v>0</v>
      </c>
      <c r="CT291" s="877">
        <v>0</v>
      </c>
      <c r="CU291" s="876">
        <v>0</v>
      </c>
      <c r="CV291" s="877">
        <v>0</v>
      </c>
      <c r="CW291" s="876">
        <v>0</v>
      </c>
      <c r="CX291" s="877">
        <v>0</v>
      </c>
      <c r="CY291" s="876">
        <v>0</v>
      </c>
      <c r="CZ291" s="877">
        <v>0</v>
      </c>
      <c r="DA291" s="876">
        <v>0</v>
      </c>
      <c r="DB291" s="877">
        <v>0</v>
      </c>
      <c r="DC291" s="876">
        <v>0</v>
      </c>
      <c r="DD291" s="877">
        <v>0</v>
      </c>
      <c r="DE291" s="876">
        <v>0</v>
      </c>
      <c r="DF291" s="877">
        <v>0</v>
      </c>
      <c r="DG291" s="876">
        <v>0</v>
      </c>
      <c r="DH291" s="877">
        <v>0</v>
      </c>
      <c r="DI291" s="876">
        <v>0</v>
      </c>
      <c r="DJ291" s="877">
        <v>0</v>
      </c>
      <c r="DK291" s="876">
        <v>0</v>
      </c>
      <c r="DL291" s="877">
        <v>0</v>
      </c>
      <c r="DM291" s="876">
        <v>0</v>
      </c>
      <c r="DN291" s="877">
        <v>0</v>
      </c>
      <c r="DO291" s="876">
        <v>0</v>
      </c>
      <c r="DP291" s="877">
        <v>0</v>
      </c>
      <c r="DQ291" s="876">
        <v>0</v>
      </c>
      <c r="DR291" s="1017">
        <v>0</v>
      </c>
      <c r="DS291" s="815"/>
      <c r="DT291" s="1011"/>
      <c r="DU291" s="815"/>
      <c r="DV291" s="1016"/>
      <c r="DW291" s="877"/>
      <c r="DX291" s="876">
        <v>0</v>
      </c>
      <c r="DY291" s="877">
        <v>0</v>
      </c>
      <c r="DZ291" s="876">
        <v>0</v>
      </c>
      <c r="EA291" s="877">
        <v>0</v>
      </c>
      <c r="EB291" s="876">
        <v>0</v>
      </c>
      <c r="EC291" s="877">
        <v>0</v>
      </c>
      <c r="ED291" s="876">
        <v>0</v>
      </c>
      <c r="EE291" s="877">
        <v>0</v>
      </c>
      <c r="EF291" s="876">
        <v>0</v>
      </c>
      <c r="EG291" s="877">
        <v>0</v>
      </c>
      <c r="EH291" s="876">
        <v>0</v>
      </c>
      <c r="EI291" s="877">
        <v>0</v>
      </c>
      <c r="EJ291" s="876">
        <v>0</v>
      </c>
      <c r="EK291" s="877">
        <v>0</v>
      </c>
      <c r="EL291" s="876">
        <v>0</v>
      </c>
      <c r="EM291" s="877">
        <v>0</v>
      </c>
      <c r="EN291" s="876">
        <v>0</v>
      </c>
      <c r="EO291" s="877">
        <v>0</v>
      </c>
      <c r="EP291" s="876">
        <v>0</v>
      </c>
      <c r="EQ291" s="877">
        <v>0</v>
      </c>
      <c r="ER291" s="876">
        <v>0</v>
      </c>
      <c r="ES291" s="877">
        <v>0</v>
      </c>
      <c r="ET291" s="876">
        <v>0</v>
      </c>
      <c r="EU291" s="877">
        <v>0</v>
      </c>
      <c r="EV291" s="876">
        <v>0</v>
      </c>
      <c r="EW291" s="877">
        <v>0</v>
      </c>
      <c r="EX291" s="876">
        <v>0</v>
      </c>
      <c r="EY291" s="877">
        <v>0</v>
      </c>
      <c r="EZ291" s="876">
        <v>0</v>
      </c>
      <c r="FA291" s="877">
        <v>0</v>
      </c>
      <c r="FB291" s="876">
        <v>0</v>
      </c>
      <c r="FC291" s="877">
        <v>0</v>
      </c>
      <c r="FD291" s="876">
        <v>0</v>
      </c>
      <c r="FE291" s="1017">
        <v>0</v>
      </c>
      <c r="FF291" s="815"/>
      <c r="FG291" s="1012"/>
      <c r="FH291" s="815"/>
      <c r="FI291" s="1013"/>
      <c r="FK291" s="1018" t="b">
        <v>1</v>
      </c>
    </row>
    <row r="292" spans="1:167" outlineLevel="1">
      <c r="A292" s="813" t="str">
        <f t="shared" si="4"/>
        <v>276Air Source Heat Pump – For Residential Water Heating LDC Innovation Fund Pilot Program</v>
      </c>
      <c r="C292" s="842">
        <v>276</v>
      </c>
      <c r="D292" s="1036" t="s">
        <v>1229</v>
      </c>
      <c r="E292" s="1036">
        <v>2016</v>
      </c>
      <c r="G292" s="1020">
        <v>0</v>
      </c>
      <c r="H292" s="865">
        <v>0</v>
      </c>
      <c r="I292" s="864">
        <v>0</v>
      </c>
      <c r="J292" s="865">
        <v>0</v>
      </c>
      <c r="K292" s="864">
        <v>0</v>
      </c>
      <c r="L292" s="865">
        <v>0</v>
      </c>
      <c r="M292" s="864">
        <v>0</v>
      </c>
      <c r="N292" s="865">
        <v>0</v>
      </c>
      <c r="O292" s="864">
        <v>0</v>
      </c>
      <c r="P292" s="865">
        <v>0</v>
      </c>
      <c r="Q292" s="864">
        <v>0</v>
      </c>
      <c r="R292" s="865">
        <v>0</v>
      </c>
      <c r="S292" s="864">
        <v>0</v>
      </c>
      <c r="T292" s="865">
        <v>0</v>
      </c>
      <c r="U292" s="864">
        <v>0</v>
      </c>
      <c r="V292" s="865">
        <v>0</v>
      </c>
      <c r="W292" s="864">
        <v>0</v>
      </c>
      <c r="X292" s="865">
        <v>0</v>
      </c>
      <c r="Y292" s="864">
        <v>0</v>
      </c>
      <c r="Z292" s="865">
        <v>0</v>
      </c>
      <c r="AA292" s="864">
        <v>0</v>
      </c>
      <c r="AB292" s="865">
        <v>0</v>
      </c>
      <c r="AC292" s="864">
        <v>0</v>
      </c>
      <c r="AD292" s="865">
        <v>0</v>
      </c>
      <c r="AE292" s="864">
        <v>0</v>
      </c>
      <c r="AF292" s="865">
        <v>0</v>
      </c>
      <c r="AG292" s="864">
        <v>0</v>
      </c>
      <c r="AH292" s="865">
        <v>0</v>
      </c>
      <c r="AI292" s="864">
        <v>0</v>
      </c>
      <c r="AJ292" s="865">
        <v>0</v>
      </c>
      <c r="AK292" s="864">
        <v>0</v>
      </c>
      <c r="AL292" s="865">
        <v>0</v>
      </c>
      <c r="AM292" s="864">
        <v>0</v>
      </c>
      <c r="AN292" s="865">
        <v>0</v>
      </c>
      <c r="AO292" s="864">
        <v>0</v>
      </c>
      <c r="AP292" s="1021">
        <v>0</v>
      </c>
      <c r="AQ292" s="815"/>
      <c r="AR292" s="998"/>
      <c r="AS292" s="815"/>
      <c r="AT292" s="1020">
        <v>0</v>
      </c>
      <c r="AU292" s="865">
        <v>0</v>
      </c>
      <c r="AV292" s="864">
        <v>0</v>
      </c>
      <c r="AW292" s="865">
        <v>0</v>
      </c>
      <c r="AX292" s="864">
        <v>0</v>
      </c>
      <c r="AY292" s="865">
        <v>0</v>
      </c>
      <c r="AZ292" s="864">
        <v>0</v>
      </c>
      <c r="BA292" s="865">
        <v>0</v>
      </c>
      <c r="BB292" s="864">
        <v>0</v>
      </c>
      <c r="BC292" s="865">
        <v>0</v>
      </c>
      <c r="BD292" s="864">
        <v>0</v>
      </c>
      <c r="BE292" s="865">
        <v>0</v>
      </c>
      <c r="BF292" s="864">
        <v>0</v>
      </c>
      <c r="BG292" s="865">
        <v>0</v>
      </c>
      <c r="BH292" s="864">
        <v>0</v>
      </c>
      <c r="BI292" s="865">
        <v>0</v>
      </c>
      <c r="BJ292" s="864">
        <v>0</v>
      </c>
      <c r="BK292" s="865">
        <v>0</v>
      </c>
      <c r="BL292" s="864">
        <v>0</v>
      </c>
      <c r="BM292" s="865">
        <v>0</v>
      </c>
      <c r="BN292" s="864">
        <v>0</v>
      </c>
      <c r="BO292" s="865">
        <v>0</v>
      </c>
      <c r="BP292" s="864">
        <v>0</v>
      </c>
      <c r="BQ292" s="865">
        <v>0</v>
      </c>
      <c r="BR292" s="864">
        <v>0</v>
      </c>
      <c r="BS292" s="865">
        <v>0</v>
      </c>
      <c r="BT292" s="864">
        <v>0</v>
      </c>
      <c r="BU292" s="865">
        <v>0</v>
      </c>
      <c r="BV292" s="864">
        <v>0</v>
      </c>
      <c r="BW292" s="865">
        <v>0</v>
      </c>
      <c r="BX292" s="864">
        <v>0</v>
      </c>
      <c r="BY292" s="865">
        <v>0</v>
      </c>
      <c r="BZ292" s="864">
        <v>0</v>
      </c>
      <c r="CA292" s="865">
        <v>0</v>
      </c>
      <c r="CB292" s="864">
        <v>0</v>
      </c>
      <c r="CC292" s="1021">
        <v>0</v>
      </c>
      <c r="CD292" s="815"/>
      <c r="CE292" s="1009"/>
      <c r="CF292" s="815"/>
      <c r="CG292" s="1010"/>
      <c r="CH292" s="815"/>
      <c r="CI292" s="1020"/>
      <c r="CJ292" s="865"/>
      <c r="CK292" s="864">
        <v>0</v>
      </c>
      <c r="CL292" s="865">
        <v>0</v>
      </c>
      <c r="CM292" s="864">
        <v>0</v>
      </c>
      <c r="CN292" s="865">
        <v>0</v>
      </c>
      <c r="CO292" s="864">
        <v>0</v>
      </c>
      <c r="CP292" s="865">
        <v>0</v>
      </c>
      <c r="CQ292" s="864">
        <v>0</v>
      </c>
      <c r="CR292" s="865">
        <v>0</v>
      </c>
      <c r="CS292" s="864">
        <v>0</v>
      </c>
      <c r="CT292" s="865">
        <v>0</v>
      </c>
      <c r="CU292" s="864">
        <v>0</v>
      </c>
      <c r="CV292" s="865">
        <v>0</v>
      </c>
      <c r="CW292" s="864">
        <v>0</v>
      </c>
      <c r="CX292" s="865">
        <v>0</v>
      </c>
      <c r="CY292" s="864">
        <v>0</v>
      </c>
      <c r="CZ292" s="865">
        <v>0</v>
      </c>
      <c r="DA292" s="864">
        <v>0</v>
      </c>
      <c r="DB292" s="865">
        <v>0</v>
      </c>
      <c r="DC292" s="864">
        <v>0</v>
      </c>
      <c r="DD292" s="865">
        <v>0</v>
      </c>
      <c r="DE292" s="864">
        <v>0</v>
      </c>
      <c r="DF292" s="865">
        <v>0</v>
      </c>
      <c r="DG292" s="864">
        <v>0</v>
      </c>
      <c r="DH292" s="865">
        <v>0</v>
      </c>
      <c r="DI292" s="864">
        <v>0</v>
      </c>
      <c r="DJ292" s="865">
        <v>0</v>
      </c>
      <c r="DK292" s="864">
        <v>0</v>
      </c>
      <c r="DL292" s="865">
        <v>0</v>
      </c>
      <c r="DM292" s="864">
        <v>0</v>
      </c>
      <c r="DN292" s="865">
        <v>0</v>
      </c>
      <c r="DO292" s="864">
        <v>0</v>
      </c>
      <c r="DP292" s="865">
        <v>0</v>
      </c>
      <c r="DQ292" s="864">
        <v>0</v>
      </c>
      <c r="DR292" s="1021">
        <v>0</v>
      </c>
      <c r="DS292" s="815"/>
      <c r="DT292" s="1011"/>
      <c r="DU292" s="815"/>
      <c r="DV292" s="1020"/>
      <c r="DW292" s="865"/>
      <c r="DX292" s="864">
        <v>0</v>
      </c>
      <c r="DY292" s="865">
        <v>0</v>
      </c>
      <c r="DZ292" s="864">
        <v>0</v>
      </c>
      <c r="EA292" s="865">
        <v>0</v>
      </c>
      <c r="EB292" s="864">
        <v>0</v>
      </c>
      <c r="EC292" s="865">
        <v>0</v>
      </c>
      <c r="ED292" s="864">
        <v>0</v>
      </c>
      <c r="EE292" s="865">
        <v>0</v>
      </c>
      <c r="EF292" s="864">
        <v>0</v>
      </c>
      <c r="EG292" s="865">
        <v>0</v>
      </c>
      <c r="EH292" s="864">
        <v>0</v>
      </c>
      <c r="EI292" s="865">
        <v>0</v>
      </c>
      <c r="EJ292" s="864">
        <v>0</v>
      </c>
      <c r="EK292" s="865">
        <v>0</v>
      </c>
      <c r="EL292" s="864">
        <v>0</v>
      </c>
      <c r="EM292" s="865">
        <v>0</v>
      </c>
      <c r="EN292" s="864">
        <v>0</v>
      </c>
      <c r="EO292" s="865">
        <v>0</v>
      </c>
      <c r="EP292" s="864">
        <v>0</v>
      </c>
      <c r="EQ292" s="865">
        <v>0</v>
      </c>
      <c r="ER292" s="864">
        <v>0</v>
      </c>
      <c r="ES292" s="865">
        <v>0</v>
      </c>
      <c r="ET292" s="864">
        <v>0</v>
      </c>
      <c r="EU292" s="865">
        <v>0</v>
      </c>
      <c r="EV292" s="864">
        <v>0</v>
      </c>
      <c r="EW292" s="865">
        <v>0</v>
      </c>
      <c r="EX292" s="864">
        <v>0</v>
      </c>
      <c r="EY292" s="865">
        <v>0</v>
      </c>
      <c r="EZ292" s="864">
        <v>0</v>
      </c>
      <c r="FA292" s="865">
        <v>0</v>
      </c>
      <c r="FB292" s="864">
        <v>0</v>
      </c>
      <c r="FC292" s="865">
        <v>0</v>
      </c>
      <c r="FD292" s="864">
        <v>0</v>
      </c>
      <c r="FE292" s="1021">
        <v>0</v>
      </c>
      <c r="FF292" s="815"/>
      <c r="FG292" s="1012"/>
      <c r="FH292" s="815"/>
      <c r="FI292" s="1013"/>
      <c r="FK292" s="1022" t="b">
        <v>1</v>
      </c>
    </row>
    <row r="293" spans="1:167" outlineLevel="1">
      <c r="A293" s="813" t="str">
        <f t="shared" si="4"/>
        <v>277Block Heater Timer LDC Innovation Fund Pilot Program</v>
      </c>
      <c r="C293" s="849">
        <v>277</v>
      </c>
      <c r="D293" s="1035" t="s">
        <v>1230</v>
      </c>
      <c r="E293" s="1035">
        <v>2016</v>
      </c>
      <c r="G293" s="1024">
        <v>0</v>
      </c>
      <c r="H293" s="854">
        <v>0</v>
      </c>
      <c r="I293" s="853">
        <v>0</v>
      </c>
      <c r="J293" s="854">
        <v>0</v>
      </c>
      <c r="K293" s="853">
        <v>0</v>
      </c>
      <c r="L293" s="854">
        <v>0</v>
      </c>
      <c r="M293" s="853">
        <v>0</v>
      </c>
      <c r="N293" s="854">
        <v>0</v>
      </c>
      <c r="O293" s="853">
        <v>0</v>
      </c>
      <c r="P293" s="854">
        <v>0</v>
      </c>
      <c r="Q293" s="853">
        <v>0</v>
      </c>
      <c r="R293" s="854">
        <v>0</v>
      </c>
      <c r="S293" s="853">
        <v>0</v>
      </c>
      <c r="T293" s="854">
        <v>0</v>
      </c>
      <c r="U293" s="853">
        <v>0</v>
      </c>
      <c r="V293" s="854">
        <v>0</v>
      </c>
      <c r="W293" s="853">
        <v>0</v>
      </c>
      <c r="X293" s="854">
        <v>0</v>
      </c>
      <c r="Y293" s="853">
        <v>0</v>
      </c>
      <c r="Z293" s="854">
        <v>0</v>
      </c>
      <c r="AA293" s="853">
        <v>0</v>
      </c>
      <c r="AB293" s="854">
        <v>0</v>
      </c>
      <c r="AC293" s="853">
        <v>0</v>
      </c>
      <c r="AD293" s="854">
        <v>0</v>
      </c>
      <c r="AE293" s="853">
        <v>0</v>
      </c>
      <c r="AF293" s="854">
        <v>0</v>
      </c>
      <c r="AG293" s="853">
        <v>0</v>
      </c>
      <c r="AH293" s="854">
        <v>0</v>
      </c>
      <c r="AI293" s="853">
        <v>0</v>
      </c>
      <c r="AJ293" s="854">
        <v>0</v>
      </c>
      <c r="AK293" s="853">
        <v>0</v>
      </c>
      <c r="AL293" s="854">
        <v>0</v>
      </c>
      <c r="AM293" s="853">
        <v>0</v>
      </c>
      <c r="AN293" s="854">
        <v>0</v>
      </c>
      <c r="AO293" s="853">
        <v>0</v>
      </c>
      <c r="AP293" s="1025">
        <v>0</v>
      </c>
      <c r="AQ293" s="815"/>
      <c r="AR293" s="998"/>
      <c r="AS293" s="815"/>
      <c r="AT293" s="1024">
        <v>0</v>
      </c>
      <c r="AU293" s="854">
        <v>0</v>
      </c>
      <c r="AV293" s="853">
        <v>0</v>
      </c>
      <c r="AW293" s="854">
        <v>0</v>
      </c>
      <c r="AX293" s="853">
        <v>0</v>
      </c>
      <c r="AY293" s="854">
        <v>0</v>
      </c>
      <c r="AZ293" s="853">
        <v>0</v>
      </c>
      <c r="BA293" s="854">
        <v>0</v>
      </c>
      <c r="BB293" s="853">
        <v>0</v>
      </c>
      <c r="BC293" s="854">
        <v>0</v>
      </c>
      <c r="BD293" s="853">
        <v>0</v>
      </c>
      <c r="BE293" s="854">
        <v>0</v>
      </c>
      <c r="BF293" s="853">
        <v>0</v>
      </c>
      <c r="BG293" s="854">
        <v>0</v>
      </c>
      <c r="BH293" s="853">
        <v>0</v>
      </c>
      <c r="BI293" s="854">
        <v>0</v>
      </c>
      <c r="BJ293" s="853">
        <v>0</v>
      </c>
      <c r="BK293" s="854">
        <v>0</v>
      </c>
      <c r="BL293" s="853">
        <v>0</v>
      </c>
      <c r="BM293" s="854">
        <v>0</v>
      </c>
      <c r="BN293" s="853">
        <v>0</v>
      </c>
      <c r="BO293" s="854">
        <v>0</v>
      </c>
      <c r="BP293" s="853">
        <v>0</v>
      </c>
      <c r="BQ293" s="854">
        <v>0</v>
      </c>
      <c r="BR293" s="853">
        <v>0</v>
      </c>
      <c r="BS293" s="854">
        <v>0</v>
      </c>
      <c r="BT293" s="853">
        <v>0</v>
      </c>
      <c r="BU293" s="854">
        <v>0</v>
      </c>
      <c r="BV293" s="853">
        <v>0</v>
      </c>
      <c r="BW293" s="854">
        <v>0</v>
      </c>
      <c r="BX293" s="853">
        <v>0</v>
      </c>
      <c r="BY293" s="854">
        <v>0</v>
      </c>
      <c r="BZ293" s="853">
        <v>0</v>
      </c>
      <c r="CA293" s="854">
        <v>0</v>
      </c>
      <c r="CB293" s="853">
        <v>0</v>
      </c>
      <c r="CC293" s="1025">
        <v>0</v>
      </c>
      <c r="CD293" s="815"/>
      <c r="CE293" s="1009"/>
      <c r="CF293" s="815"/>
      <c r="CG293" s="1010"/>
      <c r="CH293" s="815"/>
      <c r="CI293" s="1024"/>
      <c r="CJ293" s="854"/>
      <c r="CK293" s="853">
        <v>0</v>
      </c>
      <c r="CL293" s="854">
        <v>0</v>
      </c>
      <c r="CM293" s="853">
        <v>0</v>
      </c>
      <c r="CN293" s="854">
        <v>0</v>
      </c>
      <c r="CO293" s="853">
        <v>0</v>
      </c>
      <c r="CP293" s="854">
        <v>0</v>
      </c>
      <c r="CQ293" s="853">
        <v>0</v>
      </c>
      <c r="CR293" s="854">
        <v>0</v>
      </c>
      <c r="CS293" s="853">
        <v>0</v>
      </c>
      <c r="CT293" s="854">
        <v>0</v>
      </c>
      <c r="CU293" s="853">
        <v>0</v>
      </c>
      <c r="CV293" s="854">
        <v>0</v>
      </c>
      <c r="CW293" s="853">
        <v>0</v>
      </c>
      <c r="CX293" s="854">
        <v>0</v>
      </c>
      <c r="CY293" s="853">
        <v>0</v>
      </c>
      <c r="CZ293" s="854">
        <v>0</v>
      </c>
      <c r="DA293" s="853">
        <v>0</v>
      </c>
      <c r="DB293" s="854">
        <v>0</v>
      </c>
      <c r="DC293" s="853">
        <v>0</v>
      </c>
      <c r="DD293" s="854">
        <v>0</v>
      </c>
      <c r="DE293" s="853">
        <v>0</v>
      </c>
      <c r="DF293" s="854">
        <v>0</v>
      </c>
      <c r="DG293" s="853">
        <v>0</v>
      </c>
      <c r="DH293" s="854">
        <v>0</v>
      </c>
      <c r="DI293" s="853">
        <v>0</v>
      </c>
      <c r="DJ293" s="854">
        <v>0</v>
      </c>
      <c r="DK293" s="853">
        <v>0</v>
      </c>
      <c r="DL293" s="854">
        <v>0</v>
      </c>
      <c r="DM293" s="853">
        <v>0</v>
      </c>
      <c r="DN293" s="854">
        <v>0</v>
      </c>
      <c r="DO293" s="853">
        <v>0</v>
      </c>
      <c r="DP293" s="854">
        <v>0</v>
      </c>
      <c r="DQ293" s="853">
        <v>0</v>
      </c>
      <c r="DR293" s="1025">
        <v>0</v>
      </c>
      <c r="DS293" s="815"/>
      <c r="DT293" s="1011"/>
      <c r="DU293" s="815"/>
      <c r="DV293" s="1024"/>
      <c r="DW293" s="854"/>
      <c r="DX293" s="853">
        <v>0</v>
      </c>
      <c r="DY293" s="854">
        <v>0</v>
      </c>
      <c r="DZ293" s="853">
        <v>0</v>
      </c>
      <c r="EA293" s="854">
        <v>0</v>
      </c>
      <c r="EB293" s="853">
        <v>0</v>
      </c>
      <c r="EC293" s="854">
        <v>0</v>
      </c>
      <c r="ED293" s="853">
        <v>0</v>
      </c>
      <c r="EE293" s="854">
        <v>0</v>
      </c>
      <c r="EF293" s="853">
        <v>0</v>
      </c>
      <c r="EG293" s="854">
        <v>0</v>
      </c>
      <c r="EH293" s="853">
        <v>0</v>
      </c>
      <c r="EI293" s="854">
        <v>0</v>
      </c>
      <c r="EJ293" s="853">
        <v>0</v>
      </c>
      <c r="EK293" s="854">
        <v>0</v>
      </c>
      <c r="EL293" s="853">
        <v>0</v>
      </c>
      <c r="EM293" s="854">
        <v>0</v>
      </c>
      <c r="EN293" s="853">
        <v>0</v>
      </c>
      <c r="EO293" s="854">
        <v>0</v>
      </c>
      <c r="EP293" s="853">
        <v>0</v>
      </c>
      <c r="EQ293" s="854">
        <v>0</v>
      </c>
      <c r="ER293" s="853">
        <v>0</v>
      </c>
      <c r="ES293" s="854">
        <v>0</v>
      </c>
      <c r="ET293" s="853">
        <v>0</v>
      </c>
      <c r="EU293" s="854">
        <v>0</v>
      </c>
      <c r="EV293" s="853">
        <v>0</v>
      </c>
      <c r="EW293" s="854">
        <v>0</v>
      </c>
      <c r="EX293" s="853">
        <v>0</v>
      </c>
      <c r="EY293" s="854">
        <v>0</v>
      </c>
      <c r="EZ293" s="853">
        <v>0</v>
      </c>
      <c r="FA293" s="854">
        <v>0</v>
      </c>
      <c r="FB293" s="853">
        <v>0</v>
      </c>
      <c r="FC293" s="854">
        <v>0</v>
      </c>
      <c r="FD293" s="853">
        <v>0</v>
      </c>
      <c r="FE293" s="1025">
        <v>0</v>
      </c>
      <c r="FF293" s="815"/>
      <c r="FG293" s="1012"/>
      <c r="FH293" s="815"/>
      <c r="FI293" s="1013"/>
      <c r="FK293" s="1026" t="b">
        <v>1</v>
      </c>
    </row>
    <row r="294" spans="1:167" outlineLevel="1">
      <c r="A294" s="813" t="str">
        <f t="shared" si="4"/>
        <v>278Commercial Energy Management and Load Control (CEMLC) LDC Innovation Fund Pilot Program</v>
      </c>
      <c r="C294" s="842">
        <v>278</v>
      </c>
      <c r="D294" s="1036" t="s">
        <v>1231</v>
      </c>
      <c r="E294" s="1036">
        <v>2016</v>
      </c>
      <c r="G294" s="1020">
        <v>0</v>
      </c>
      <c r="H294" s="865">
        <v>0</v>
      </c>
      <c r="I294" s="864">
        <v>0</v>
      </c>
      <c r="J294" s="865">
        <v>0</v>
      </c>
      <c r="K294" s="864">
        <v>0</v>
      </c>
      <c r="L294" s="865">
        <v>0</v>
      </c>
      <c r="M294" s="864">
        <v>0</v>
      </c>
      <c r="N294" s="865">
        <v>0</v>
      </c>
      <c r="O294" s="864">
        <v>0</v>
      </c>
      <c r="P294" s="865">
        <v>0</v>
      </c>
      <c r="Q294" s="864">
        <v>0</v>
      </c>
      <c r="R294" s="865">
        <v>0</v>
      </c>
      <c r="S294" s="864">
        <v>0</v>
      </c>
      <c r="T294" s="865">
        <v>0</v>
      </c>
      <c r="U294" s="864">
        <v>0</v>
      </c>
      <c r="V294" s="865">
        <v>0</v>
      </c>
      <c r="W294" s="864">
        <v>0</v>
      </c>
      <c r="X294" s="865">
        <v>0</v>
      </c>
      <c r="Y294" s="864">
        <v>0</v>
      </c>
      <c r="Z294" s="865">
        <v>0</v>
      </c>
      <c r="AA294" s="864">
        <v>0</v>
      </c>
      <c r="AB294" s="865">
        <v>0</v>
      </c>
      <c r="AC294" s="864">
        <v>0</v>
      </c>
      <c r="AD294" s="865">
        <v>0</v>
      </c>
      <c r="AE294" s="864">
        <v>0</v>
      </c>
      <c r="AF294" s="865">
        <v>0</v>
      </c>
      <c r="AG294" s="864">
        <v>0</v>
      </c>
      <c r="AH294" s="865">
        <v>0</v>
      </c>
      <c r="AI294" s="864">
        <v>0</v>
      </c>
      <c r="AJ294" s="865">
        <v>0</v>
      </c>
      <c r="AK294" s="864">
        <v>0</v>
      </c>
      <c r="AL294" s="865">
        <v>0</v>
      </c>
      <c r="AM294" s="864">
        <v>0</v>
      </c>
      <c r="AN294" s="865">
        <v>0</v>
      </c>
      <c r="AO294" s="864">
        <v>0</v>
      </c>
      <c r="AP294" s="1021">
        <v>0</v>
      </c>
      <c r="AQ294" s="815"/>
      <c r="AR294" s="998"/>
      <c r="AS294" s="815"/>
      <c r="AT294" s="1020">
        <v>0</v>
      </c>
      <c r="AU294" s="865">
        <v>0</v>
      </c>
      <c r="AV294" s="864">
        <v>0</v>
      </c>
      <c r="AW294" s="865">
        <v>0</v>
      </c>
      <c r="AX294" s="864">
        <v>0</v>
      </c>
      <c r="AY294" s="865">
        <v>0</v>
      </c>
      <c r="AZ294" s="864">
        <v>0</v>
      </c>
      <c r="BA294" s="865">
        <v>0</v>
      </c>
      <c r="BB294" s="864">
        <v>0</v>
      </c>
      <c r="BC294" s="865">
        <v>0</v>
      </c>
      <c r="BD294" s="864">
        <v>0</v>
      </c>
      <c r="BE294" s="865">
        <v>0</v>
      </c>
      <c r="BF294" s="864">
        <v>0</v>
      </c>
      <c r="BG294" s="865">
        <v>0</v>
      </c>
      <c r="BH294" s="864">
        <v>0</v>
      </c>
      <c r="BI294" s="865">
        <v>0</v>
      </c>
      <c r="BJ294" s="864">
        <v>0</v>
      </c>
      <c r="BK294" s="865">
        <v>0</v>
      </c>
      <c r="BL294" s="864">
        <v>0</v>
      </c>
      <c r="BM294" s="865">
        <v>0</v>
      </c>
      <c r="BN294" s="864">
        <v>0</v>
      </c>
      <c r="BO294" s="865">
        <v>0</v>
      </c>
      <c r="BP294" s="864">
        <v>0</v>
      </c>
      <c r="BQ294" s="865">
        <v>0</v>
      </c>
      <c r="BR294" s="864">
        <v>0</v>
      </c>
      <c r="BS294" s="865">
        <v>0</v>
      </c>
      <c r="BT294" s="864">
        <v>0</v>
      </c>
      <c r="BU294" s="865">
        <v>0</v>
      </c>
      <c r="BV294" s="864">
        <v>0</v>
      </c>
      <c r="BW294" s="865">
        <v>0</v>
      </c>
      <c r="BX294" s="864">
        <v>0</v>
      </c>
      <c r="BY294" s="865">
        <v>0</v>
      </c>
      <c r="BZ294" s="864">
        <v>0</v>
      </c>
      <c r="CA294" s="865">
        <v>0</v>
      </c>
      <c r="CB294" s="864">
        <v>0</v>
      </c>
      <c r="CC294" s="1021">
        <v>0</v>
      </c>
      <c r="CD294" s="815"/>
      <c r="CE294" s="1009"/>
      <c r="CF294" s="815"/>
      <c r="CG294" s="1010"/>
      <c r="CH294" s="815"/>
      <c r="CI294" s="1020"/>
      <c r="CJ294" s="865"/>
      <c r="CK294" s="864">
        <v>0</v>
      </c>
      <c r="CL294" s="865">
        <v>0</v>
      </c>
      <c r="CM294" s="864">
        <v>0</v>
      </c>
      <c r="CN294" s="865">
        <v>0</v>
      </c>
      <c r="CO294" s="864">
        <v>0</v>
      </c>
      <c r="CP294" s="865">
        <v>0</v>
      </c>
      <c r="CQ294" s="864">
        <v>0</v>
      </c>
      <c r="CR294" s="865">
        <v>0</v>
      </c>
      <c r="CS294" s="864">
        <v>0</v>
      </c>
      <c r="CT294" s="865">
        <v>0</v>
      </c>
      <c r="CU294" s="864">
        <v>0</v>
      </c>
      <c r="CV294" s="865">
        <v>0</v>
      </c>
      <c r="CW294" s="864">
        <v>0</v>
      </c>
      <c r="CX294" s="865">
        <v>0</v>
      </c>
      <c r="CY294" s="864">
        <v>0</v>
      </c>
      <c r="CZ294" s="865">
        <v>0</v>
      </c>
      <c r="DA294" s="864">
        <v>0</v>
      </c>
      <c r="DB294" s="865">
        <v>0</v>
      </c>
      <c r="DC294" s="864">
        <v>0</v>
      </c>
      <c r="DD294" s="865">
        <v>0</v>
      </c>
      <c r="DE294" s="864">
        <v>0</v>
      </c>
      <c r="DF294" s="865">
        <v>0</v>
      </c>
      <c r="DG294" s="864">
        <v>0</v>
      </c>
      <c r="DH294" s="865">
        <v>0</v>
      </c>
      <c r="DI294" s="864">
        <v>0</v>
      </c>
      <c r="DJ294" s="865">
        <v>0</v>
      </c>
      <c r="DK294" s="864">
        <v>0</v>
      </c>
      <c r="DL294" s="865">
        <v>0</v>
      </c>
      <c r="DM294" s="864">
        <v>0</v>
      </c>
      <c r="DN294" s="865">
        <v>0</v>
      </c>
      <c r="DO294" s="864">
        <v>0</v>
      </c>
      <c r="DP294" s="865">
        <v>0</v>
      </c>
      <c r="DQ294" s="864">
        <v>0</v>
      </c>
      <c r="DR294" s="1021">
        <v>0</v>
      </c>
      <c r="DS294" s="815"/>
      <c r="DT294" s="1011"/>
      <c r="DU294" s="815"/>
      <c r="DV294" s="1020"/>
      <c r="DW294" s="865"/>
      <c r="DX294" s="864">
        <v>0</v>
      </c>
      <c r="DY294" s="865">
        <v>0</v>
      </c>
      <c r="DZ294" s="864">
        <v>0</v>
      </c>
      <c r="EA294" s="865">
        <v>0</v>
      </c>
      <c r="EB294" s="864">
        <v>0</v>
      </c>
      <c r="EC294" s="865">
        <v>0</v>
      </c>
      <c r="ED294" s="864">
        <v>0</v>
      </c>
      <c r="EE294" s="865">
        <v>0</v>
      </c>
      <c r="EF294" s="864">
        <v>0</v>
      </c>
      <c r="EG294" s="865">
        <v>0</v>
      </c>
      <c r="EH294" s="864">
        <v>0</v>
      </c>
      <c r="EI294" s="865">
        <v>0</v>
      </c>
      <c r="EJ294" s="864">
        <v>0</v>
      </c>
      <c r="EK294" s="865">
        <v>0</v>
      </c>
      <c r="EL294" s="864">
        <v>0</v>
      </c>
      <c r="EM294" s="865">
        <v>0</v>
      </c>
      <c r="EN294" s="864">
        <v>0</v>
      </c>
      <c r="EO294" s="865">
        <v>0</v>
      </c>
      <c r="EP294" s="864">
        <v>0</v>
      </c>
      <c r="EQ294" s="865">
        <v>0</v>
      </c>
      <c r="ER294" s="864">
        <v>0</v>
      </c>
      <c r="ES294" s="865">
        <v>0</v>
      </c>
      <c r="ET294" s="864">
        <v>0</v>
      </c>
      <c r="EU294" s="865">
        <v>0</v>
      </c>
      <c r="EV294" s="864">
        <v>0</v>
      </c>
      <c r="EW294" s="865">
        <v>0</v>
      </c>
      <c r="EX294" s="864">
        <v>0</v>
      </c>
      <c r="EY294" s="865">
        <v>0</v>
      </c>
      <c r="EZ294" s="864">
        <v>0</v>
      </c>
      <c r="FA294" s="865">
        <v>0</v>
      </c>
      <c r="FB294" s="864">
        <v>0</v>
      </c>
      <c r="FC294" s="865">
        <v>0</v>
      </c>
      <c r="FD294" s="864">
        <v>0</v>
      </c>
      <c r="FE294" s="1021">
        <v>0</v>
      </c>
      <c r="FF294" s="815"/>
      <c r="FG294" s="1012"/>
      <c r="FH294" s="815"/>
      <c r="FI294" s="1013"/>
      <c r="FK294" s="1022" t="b">
        <v>1</v>
      </c>
    </row>
    <row r="295" spans="1:167" outlineLevel="1">
      <c r="A295" s="813" t="str">
        <f t="shared" si="4"/>
        <v>279Conservation Cultivator LDC Innovation Fund Pilot Program</v>
      </c>
      <c r="C295" s="849">
        <v>279</v>
      </c>
      <c r="D295" s="1035" t="s">
        <v>1232</v>
      </c>
      <c r="E295" s="1035">
        <v>2016</v>
      </c>
      <c r="G295" s="1024">
        <v>0</v>
      </c>
      <c r="H295" s="854">
        <v>0</v>
      </c>
      <c r="I295" s="853">
        <v>0</v>
      </c>
      <c r="J295" s="854">
        <v>0</v>
      </c>
      <c r="K295" s="853">
        <v>0</v>
      </c>
      <c r="L295" s="854">
        <v>0</v>
      </c>
      <c r="M295" s="853">
        <v>0</v>
      </c>
      <c r="N295" s="854">
        <v>0</v>
      </c>
      <c r="O295" s="853">
        <v>0</v>
      </c>
      <c r="P295" s="854">
        <v>0</v>
      </c>
      <c r="Q295" s="853">
        <v>0</v>
      </c>
      <c r="R295" s="854">
        <v>0</v>
      </c>
      <c r="S295" s="853">
        <v>0</v>
      </c>
      <c r="T295" s="854">
        <v>0</v>
      </c>
      <c r="U295" s="853">
        <v>0</v>
      </c>
      <c r="V295" s="854">
        <v>0</v>
      </c>
      <c r="W295" s="853">
        <v>0</v>
      </c>
      <c r="X295" s="854">
        <v>0</v>
      </c>
      <c r="Y295" s="853">
        <v>0</v>
      </c>
      <c r="Z295" s="854">
        <v>0</v>
      </c>
      <c r="AA295" s="853">
        <v>0</v>
      </c>
      <c r="AB295" s="854">
        <v>0</v>
      </c>
      <c r="AC295" s="853">
        <v>0</v>
      </c>
      <c r="AD295" s="854">
        <v>0</v>
      </c>
      <c r="AE295" s="853">
        <v>0</v>
      </c>
      <c r="AF295" s="854">
        <v>0</v>
      </c>
      <c r="AG295" s="853">
        <v>0</v>
      </c>
      <c r="AH295" s="854">
        <v>0</v>
      </c>
      <c r="AI295" s="853">
        <v>0</v>
      </c>
      <c r="AJ295" s="854">
        <v>0</v>
      </c>
      <c r="AK295" s="853">
        <v>0</v>
      </c>
      <c r="AL295" s="854">
        <v>0</v>
      </c>
      <c r="AM295" s="853">
        <v>0</v>
      </c>
      <c r="AN295" s="854">
        <v>0</v>
      </c>
      <c r="AO295" s="853">
        <v>0</v>
      </c>
      <c r="AP295" s="1025">
        <v>0</v>
      </c>
      <c r="AQ295" s="815"/>
      <c r="AR295" s="998"/>
      <c r="AS295" s="815"/>
      <c r="AT295" s="1024">
        <v>0</v>
      </c>
      <c r="AU295" s="854">
        <v>0</v>
      </c>
      <c r="AV295" s="853">
        <v>0</v>
      </c>
      <c r="AW295" s="854">
        <v>0</v>
      </c>
      <c r="AX295" s="853">
        <v>0</v>
      </c>
      <c r="AY295" s="854">
        <v>0</v>
      </c>
      <c r="AZ295" s="853">
        <v>0</v>
      </c>
      <c r="BA295" s="854">
        <v>0</v>
      </c>
      <c r="BB295" s="853">
        <v>0</v>
      </c>
      <c r="BC295" s="854">
        <v>0</v>
      </c>
      <c r="BD295" s="853">
        <v>0</v>
      </c>
      <c r="BE295" s="854">
        <v>0</v>
      </c>
      <c r="BF295" s="853">
        <v>0</v>
      </c>
      <c r="BG295" s="854">
        <v>0</v>
      </c>
      <c r="BH295" s="853">
        <v>0</v>
      </c>
      <c r="BI295" s="854">
        <v>0</v>
      </c>
      <c r="BJ295" s="853">
        <v>0</v>
      </c>
      <c r="BK295" s="854">
        <v>0</v>
      </c>
      <c r="BL295" s="853">
        <v>0</v>
      </c>
      <c r="BM295" s="854">
        <v>0</v>
      </c>
      <c r="BN295" s="853">
        <v>0</v>
      </c>
      <c r="BO295" s="854">
        <v>0</v>
      </c>
      <c r="BP295" s="853">
        <v>0</v>
      </c>
      <c r="BQ295" s="854">
        <v>0</v>
      </c>
      <c r="BR295" s="853">
        <v>0</v>
      </c>
      <c r="BS295" s="854">
        <v>0</v>
      </c>
      <c r="BT295" s="853">
        <v>0</v>
      </c>
      <c r="BU295" s="854">
        <v>0</v>
      </c>
      <c r="BV295" s="853">
        <v>0</v>
      </c>
      <c r="BW295" s="854">
        <v>0</v>
      </c>
      <c r="BX295" s="853">
        <v>0</v>
      </c>
      <c r="BY295" s="854">
        <v>0</v>
      </c>
      <c r="BZ295" s="853">
        <v>0</v>
      </c>
      <c r="CA295" s="854">
        <v>0</v>
      </c>
      <c r="CB295" s="853">
        <v>0</v>
      </c>
      <c r="CC295" s="1025">
        <v>0</v>
      </c>
      <c r="CD295" s="815"/>
      <c r="CE295" s="1009"/>
      <c r="CF295" s="815"/>
      <c r="CG295" s="1010"/>
      <c r="CH295" s="815"/>
      <c r="CI295" s="1024"/>
      <c r="CJ295" s="854"/>
      <c r="CK295" s="853">
        <v>0</v>
      </c>
      <c r="CL295" s="854">
        <v>0</v>
      </c>
      <c r="CM295" s="853">
        <v>0</v>
      </c>
      <c r="CN295" s="854">
        <v>0</v>
      </c>
      <c r="CO295" s="853">
        <v>0</v>
      </c>
      <c r="CP295" s="854">
        <v>0</v>
      </c>
      <c r="CQ295" s="853">
        <v>0</v>
      </c>
      <c r="CR295" s="854">
        <v>0</v>
      </c>
      <c r="CS295" s="853">
        <v>0</v>
      </c>
      <c r="CT295" s="854">
        <v>0</v>
      </c>
      <c r="CU295" s="853">
        <v>0</v>
      </c>
      <c r="CV295" s="854">
        <v>0</v>
      </c>
      <c r="CW295" s="853">
        <v>0</v>
      </c>
      <c r="CX295" s="854">
        <v>0</v>
      </c>
      <c r="CY295" s="853">
        <v>0</v>
      </c>
      <c r="CZ295" s="854">
        <v>0</v>
      </c>
      <c r="DA295" s="853">
        <v>0</v>
      </c>
      <c r="DB295" s="854">
        <v>0</v>
      </c>
      <c r="DC295" s="853">
        <v>0</v>
      </c>
      <c r="DD295" s="854">
        <v>0</v>
      </c>
      <c r="DE295" s="853">
        <v>0</v>
      </c>
      <c r="DF295" s="854">
        <v>0</v>
      </c>
      <c r="DG295" s="853">
        <v>0</v>
      </c>
      <c r="DH295" s="854">
        <v>0</v>
      </c>
      <c r="DI295" s="853">
        <v>0</v>
      </c>
      <c r="DJ295" s="854">
        <v>0</v>
      </c>
      <c r="DK295" s="853">
        <v>0</v>
      </c>
      <c r="DL295" s="854">
        <v>0</v>
      </c>
      <c r="DM295" s="853">
        <v>0</v>
      </c>
      <c r="DN295" s="854">
        <v>0</v>
      </c>
      <c r="DO295" s="853">
        <v>0</v>
      </c>
      <c r="DP295" s="854">
        <v>0</v>
      </c>
      <c r="DQ295" s="853">
        <v>0</v>
      </c>
      <c r="DR295" s="1025">
        <v>0</v>
      </c>
      <c r="DS295" s="815"/>
      <c r="DT295" s="1011"/>
      <c r="DU295" s="815"/>
      <c r="DV295" s="1024"/>
      <c r="DW295" s="854"/>
      <c r="DX295" s="853">
        <v>0</v>
      </c>
      <c r="DY295" s="854">
        <v>0</v>
      </c>
      <c r="DZ295" s="853">
        <v>0</v>
      </c>
      <c r="EA295" s="854">
        <v>0</v>
      </c>
      <c r="EB295" s="853">
        <v>0</v>
      </c>
      <c r="EC295" s="854">
        <v>0</v>
      </c>
      <c r="ED295" s="853">
        <v>0</v>
      </c>
      <c r="EE295" s="854">
        <v>0</v>
      </c>
      <c r="EF295" s="853">
        <v>0</v>
      </c>
      <c r="EG295" s="854">
        <v>0</v>
      </c>
      <c r="EH295" s="853">
        <v>0</v>
      </c>
      <c r="EI295" s="854">
        <v>0</v>
      </c>
      <c r="EJ295" s="853">
        <v>0</v>
      </c>
      <c r="EK295" s="854">
        <v>0</v>
      </c>
      <c r="EL295" s="853">
        <v>0</v>
      </c>
      <c r="EM295" s="854">
        <v>0</v>
      </c>
      <c r="EN295" s="853">
        <v>0</v>
      </c>
      <c r="EO295" s="854">
        <v>0</v>
      </c>
      <c r="EP295" s="853">
        <v>0</v>
      </c>
      <c r="EQ295" s="854">
        <v>0</v>
      </c>
      <c r="ER295" s="853">
        <v>0</v>
      </c>
      <c r="ES295" s="854">
        <v>0</v>
      </c>
      <c r="ET295" s="853">
        <v>0</v>
      </c>
      <c r="EU295" s="854">
        <v>0</v>
      </c>
      <c r="EV295" s="853">
        <v>0</v>
      </c>
      <c r="EW295" s="854">
        <v>0</v>
      </c>
      <c r="EX295" s="853">
        <v>0</v>
      </c>
      <c r="EY295" s="854">
        <v>0</v>
      </c>
      <c r="EZ295" s="853">
        <v>0</v>
      </c>
      <c r="FA295" s="854">
        <v>0</v>
      </c>
      <c r="FB295" s="853">
        <v>0</v>
      </c>
      <c r="FC295" s="854">
        <v>0</v>
      </c>
      <c r="FD295" s="853">
        <v>0</v>
      </c>
      <c r="FE295" s="1025">
        <v>0</v>
      </c>
      <c r="FF295" s="815"/>
      <c r="FG295" s="1012"/>
      <c r="FH295" s="815"/>
      <c r="FI295" s="1013"/>
      <c r="FK295" s="1026" t="b">
        <v>1</v>
      </c>
    </row>
    <row r="296" spans="1:167" outlineLevel="1">
      <c r="A296" s="813" t="str">
        <f t="shared" si="4"/>
        <v>280Data Centre LDC Innovation Fund Pilot Program</v>
      </c>
      <c r="C296" s="842">
        <v>280</v>
      </c>
      <c r="D296" s="1036" t="s">
        <v>1233</v>
      </c>
      <c r="E296" s="1036">
        <v>2016</v>
      </c>
      <c r="G296" s="1020">
        <v>0</v>
      </c>
      <c r="H296" s="865">
        <v>0</v>
      </c>
      <c r="I296" s="864">
        <v>0</v>
      </c>
      <c r="J296" s="865">
        <v>0</v>
      </c>
      <c r="K296" s="864">
        <v>0</v>
      </c>
      <c r="L296" s="865">
        <v>0</v>
      </c>
      <c r="M296" s="864">
        <v>0</v>
      </c>
      <c r="N296" s="865">
        <v>0</v>
      </c>
      <c r="O296" s="864">
        <v>0</v>
      </c>
      <c r="P296" s="865">
        <v>0</v>
      </c>
      <c r="Q296" s="864">
        <v>0</v>
      </c>
      <c r="R296" s="865">
        <v>0</v>
      </c>
      <c r="S296" s="864">
        <v>0</v>
      </c>
      <c r="T296" s="865">
        <v>0</v>
      </c>
      <c r="U296" s="864">
        <v>0</v>
      </c>
      <c r="V296" s="865">
        <v>0</v>
      </c>
      <c r="W296" s="864">
        <v>0</v>
      </c>
      <c r="X296" s="865">
        <v>0</v>
      </c>
      <c r="Y296" s="864">
        <v>0</v>
      </c>
      <c r="Z296" s="865">
        <v>0</v>
      </c>
      <c r="AA296" s="864">
        <v>0</v>
      </c>
      <c r="AB296" s="865">
        <v>0</v>
      </c>
      <c r="AC296" s="864">
        <v>0</v>
      </c>
      <c r="AD296" s="865">
        <v>0</v>
      </c>
      <c r="AE296" s="864">
        <v>0</v>
      </c>
      <c r="AF296" s="865">
        <v>0</v>
      </c>
      <c r="AG296" s="864">
        <v>0</v>
      </c>
      <c r="AH296" s="865">
        <v>0</v>
      </c>
      <c r="AI296" s="864">
        <v>0</v>
      </c>
      <c r="AJ296" s="865">
        <v>0</v>
      </c>
      <c r="AK296" s="864">
        <v>0</v>
      </c>
      <c r="AL296" s="865">
        <v>0</v>
      </c>
      <c r="AM296" s="864">
        <v>0</v>
      </c>
      <c r="AN296" s="865">
        <v>0</v>
      </c>
      <c r="AO296" s="864">
        <v>0</v>
      </c>
      <c r="AP296" s="1021">
        <v>0</v>
      </c>
      <c r="AQ296" s="815"/>
      <c r="AR296" s="998"/>
      <c r="AS296" s="815"/>
      <c r="AT296" s="1020">
        <v>0</v>
      </c>
      <c r="AU296" s="865">
        <v>0</v>
      </c>
      <c r="AV296" s="864">
        <v>0</v>
      </c>
      <c r="AW296" s="865">
        <v>0</v>
      </c>
      <c r="AX296" s="864">
        <v>0</v>
      </c>
      <c r="AY296" s="865">
        <v>0</v>
      </c>
      <c r="AZ296" s="864">
        <v>0</v>
      </c>
      <c r="BA296" s="865">
        <v>0</v>
      </c>
      <c r="BB296" s="864">
        <v>0</v>
      </c>
      <c r="BC296" s="865">
        <v>0</v>
      </c>
      <c r="BD296" s="864">
        <v>0</v>
      </c>
      <c r="BE296" s="865">
        <v>0</v>
      </c>
      <c r="BF296" s="864">
        <v>0</v>
      </c>
      <c r="BG296" s="865">
        <v>0</v>
      </c>
      <c r="BH296" s="864">
        <v>0</v>
      </c>
      <c r="BI296" s="865">
        <v>0</v>
      </c>
      <c r="BJ296" s="864">
        <v>0</v>
      </c>
      <c r="BK296" s="865">
        <v>0</v>
      </c>
      <c r="BL296" s="864">
        <v>0</v>
      </c>
      <c r="BM296" s="865">
        <v>0</v>
      </c>
      <c r="BN296" s="864">
        <v>0</v>
      </c>
      <c r="BO296" s="865">
        <v>0</v>
      </c>
      <c r="BP296" s="864">
        <v>0</v>
      </c>
      <c r="BQ296" s="865">
        <v>0</v>
      </c>
      <c r="BR296" s="864">
        <v>0</v>
      </c>
      <c r="BS296" s="865">
        <v>0</v>
      </c>
      <c r="BT296" s="864">
        <v>0</v>
      </c>
      <c r="BU296" s="865">
        <v>0</v>
      </c>
      <c r="BV296" s="864">
        <v>0</v>
      </c>
      <c r="BW296" s="865">
        <v>0</v>
      </c>
      <c r="BX296" s="864">
        <v>0</v>
      </c>
      <c r="BY296" s="865">
        <v>0</v>
      </c>
      <c r="BZ296" s="864">
        <v>0</v>
      </c>
      <c r="CA296" s="865">
        <v>0</v>
      </c>
      <c r="CB296" s="864">
        <v>0</v>
      </c>
      <c r="CC296" s="1021">
        <v>0</v>
      </c>
      <c r="CD296" s="815"/>
      <c r="CE296" s="1009"/>
      <c r="CF296" s="815"/>
      <c r="CG296" s="1010"/>
      <c r="CH296" s="815"/>
      <c r="CI296" s="1020"/>
      <c r="CJ296" s="865"/>
      <c r="CK296" s="864">
        <v>0</v>
      </c>
      <c r="CL296" s="865">
        <v>0</v>
      </c>
      <c r="CM296" s="864">
        <v>0</v>
      </c>
      <c r="CN296" s="865">
        <v>0</v>
      </c>
      <c r="CO296" s="864">
        <v>0</v>
      </c>
      <c r="CP296" s="865">
        <v>0</v>
      </c>
      <c r="CQ296" s="864">
        <v>0</v>
      </c>
      <c r="CR296" s="865">
        <v>0</v>
      </c>
      <c r="CS296" s="864">
        <v>0</v>
      </c>
      <c r="CT296" s="865">
        <v>0</v>
      </c>
      <c r="CU296" s="864">
        <v>0</v>
      </c>
      <c r="CV296" s="865">
        <v>0</v>
      </c>
      <c r="CW296" s="864">
        <v>0</v>
      </c>
      <c r="CX296" s="865">
        <v>0</v>
      </c>
      <c r="CY296" s="864">
        <v>0</v>
      </c>
      <c r="CZ296" s="865">
        <v>0</v>
      </c>
      <c r="DA296" s="864">
        <v>0</v>
      </c>
      <c r="DB296" s="865">
        <v>0</v>
      </c>
      <c r="DC296" s="864">
        <v>0</v>
      </c>
      <c r="DD296" s="865">
        <v>0</v>
      </c>
      <c r="DE296" s="864">
        <v>0</v>
      </c>
      <c r="DF296" s="865">
        <v>0</v>
      </c>
      <c r="DG296" s="864">
        <v>0</v>
      </c>
      <c r="DH296" s="865">
        <v>0</v>
      </c>
      <c r="DI296" s="864">
        <v>0</v>
      </c>
      <c r="DJ296" s="865">
        <v>0</v>
      </c>
      <c r="DK296" s="864">
        <v>0</v>
      </c>
      <c r="DL296" s="865">
        <v>0</v>
      </c>
      <c r="DM296" s="864">
        <v>0</v>
      </c>
      <c r="DN296" s="865">
        <v>0</v>
      </c>
      <c r="DO296" s="864">
        <v>0</v>
      </c>
      <c r="DP296" s="865">
        <v>0</v>
      </c>
      <c r="DQ296" s="864">
        <v>0</v>
      </c>
      <c r="DR296" s="1021">
        <v>0</v>
      </c>
      <c r="DS296" s="815"/>
      <c r="DT296" s="1011"/>
      <c r="DU296" s="815"/>
      <c r="DV296" s="1020"/>
      <c r="DW296" s="865"/>
      <c r="DX296" s="864">
        <v>0</v>
      </c>
      <c r="DY296" s="865">
        <v>0</v>
      </c>
      <c r="DZ296" s="864">
        <v>0</v>
      </c>
      <c r="EA296" s="865">
        <v>0</v>
      </c>
      <c r="EB296" s="864">
        <v>0</v>
      </c>
      <c r="EC296" s="865">
        <v>0</v>
      </c>
      <c r="ED296" s="864">
        <v>0</v>
      </c>
      <c r="EE296" s="865">
        <v>0</v>
      </c>
      <c r="EF296" s="864">
        <v>0</v>
      </c>
      <c r="EG296" s="865">
        <v>0</v>
      </c>
      <c r="EH296" s="864">
        <v>0</v>
      </c>
      <c r="EI296" s="865">
        <v>0</v>
      </c>
      <c r="EJ296" s="864">
        <v>0</v>
      </c>
      <c r="EK296" s="865">
        <v>0</v>
      </c>
      <c r="EL296" s="864">
        <v>0</v>
      </c>
      <c r="EM296" s="865">
        <v>0</v>
      </c>
      <c r="EN296" s="864">
        <v>0</v>
      </c>
      <c r="EO296" s="865">
        <v>0</v>
      </c>
      <c r="EP296" s="864">
        <v>0</v>
      </c>
      <c r="EQ296" s="865">
        <v>0</v>
      </c>
      <c r="ER296" s="864">
        <v>0</v>
      </c>
      <c r="ES296" s="865">
        <v>0</v>
      </c>
      <c r="ET296" s="864">
        <v>0</v>
      </c>
      <c r="EU296" s="865">
        <v>0</v>
      </c>
      <c r="EV296" s="864">
        <v>0</v>
      </c>
      <c r="EW296" s="865">
        <v>0</v>
      </c>
      <c r="EX296" s="864">
        <v>0</v>
      </c>
      <c r="EY296" s="865">
        <v>0</v>
      </c>
      <c r="EZ296" s="864">
        <v>0</v>
      </c>
      <c r="FA296" s="865">
        <v>0</v>
      </c>
      <c r="FB296" s="864">
        <v>0</v>
      </c>
      <c r="FC296" s="865">
        <v>0</v>
      </c>
      <c r="FD296" s="864">
        <v>0</v>
      </c>
      <c r="FE296" s="1021">
        <v>0</v>
      </c>
      <c r="FF296" s="815"/>
      <c r="FG296" s="1012"/>
      <c r="FH296" s="815"/>
      <c r="FI296" s="1013"/>
      <c r="FK296" s="1022" t="b">
        <v>1</v>
      </c>
    </row>
    <row r="297" spans="1:167" outlineLevel="1">
      <c r="A297" s="813" t="str">
        <f t="shared" si="4"/>
        <v>281Electronics Take Back LDC Innovation Fund Pilot Program</v>
      </c>
      <c r="C297" s="849">
        <v>281</v>
      </c>
      <c r="D297" s="1035" t="s">
        <v>1234</v>
      </c>
      <c r="E297" s="1035">
        <v>2016</v>
      </c>
      <c r="G297" s="1024">
        <v>0</v>
      </c>
      <c r="H297" s="854">
        <v>0</v>
      </c>
      <c r="I297" s="853">
        <v>0</v>
      </c>
      <c r="J297" s="854">
        <v>0</v>
      </c>
      <c r="K297" s="853">
        <v>0</v>
      </c>
      <c r="L297" s="854">
        <v>0</v>
      </c>
      <c r="M297" s="853">
        <v>0</v>
      </c>
      <c r="N297" s="854">
        <v>0</v>
      </c>
      <c r="O297" s="853">
        <v>0</v>
      </c>
      <c r="P297" s="854">
        <v>0</v>
      </c>
      <c r="Q297" s="853">
        <v>0</v>
      </c>
      <c r="R297" s="854">
        <v>0</v>
      </c>
      <c r="S297" s="853">
        <v>0</v>
      </c>
      <c r="T297" s="854">
        <v>0</v>
      </c>
      <c r="U297" s="853">
        <v>0</v>
      </c>
      <c r="V297" s="854">
        <v>0</v>
      </c>
      <c r="W297" s="853">
        <v>0</v>
      </c>
      <c r="X297" s="854">
        <v>0</v>
      </c>
      <c r="Y297" s="853">
        <v>0</v>
      </c>
      <c r="Z297" s="854">
        <v>0</v>
      </c>
      <c r="AA297" s="853">
        <v>0</v>
      </c>
      <c r="AB297" s="854">
        <v>0</v>
      </c>
      <c r="AC297" s="853">
        <v>0</v>
      </c>
      <c r="AD297" s="854">
        <v>0</v>
      </c>
      <c r="AE297" s="853">
        <v>0</v>
      </c>
      <c r="AF297" s="854">
        <v>0</v>
      </c>
      <c r="AG297" s="853">
        <v>0</v>
      </c>
      <c r="AH297" s="854">
        <v>0</v>
      </c>
      <c r="AI297" s="853">
        <v>0</v>
      </c>
      <c r="AJ297" s="854">
        <v>0</v>
      </c>
      <c r="AK297" s="853">
        <v>0</v>
      </c>
      <c r="AL297" s="854">
        <v>0</v>
      </c>
      <c r="AM297" s="853">
        <v>0</v>
      </c>
      <c r="AN297" s="854">
        <v>0</v>
      </c>
      <c r="AO297" s="853">
        <v>0</v>
      </c>
      <c r="AP297" s="1025">
        <v>0</v>
      </c>
      <c r="AQ297" s="815"/>
      <c r="AR297" s="998"/>
      <c r="AS297" s="815"/>
      <c r="AT297" s="1024">
        <v>0</v>
      </c>
      <c r="AU297" s="854">
        <v>0</v>
      </c>
      <c r="AV297" s="853">
        <v>0</v>
      </c>
      <c r="AW297" s="854">
        <v>0</v>
      </c>
      <c r="AX297" s="853">
        <v>0</v>
      </c>
      <c r="AY297" s="854">
        <v>0</v>
      </c>
      <c r="AZ297" s="853">
        <v>0</v>
      </c>
      <c r="BA297" s="854">
        <v>0</v>
      </c>
      <c r="BB297" s="853">
        <v>0</v>
      </c>
      <c r="BC297" s="854">
        <v>0</v>
      </c>
      <c r="BD297" s="853">
        <v>0</v>
      </c>
      <c r="BE297" s="854">
        <v>0</v>
      </c>
      <c r="BF297" s="853">
        <v>0</v>
      </c>
      <c r="BG297" s="854">
        <v>0</v>
      </c>
      <c r="BH297" s="853">
        <v>0</v>
      </c>
      <c r="BI297" s="854">
        <v>0</v>
      </c>
      <c r="BJ297" s="853">
        <v>0</v>
      </c>
      <c r="BK297" s="854">
        <v>0</v>
      </c>
      <c r="BL297" s="853">
        <v>0</v>
      </c>
      <c r="BM297" s="854">
        <v>0</v>
      </c>
      <c r="BN297" s="853">
        <v>0</v>
      </c>
      <c r="BO297" s="854">
        <v>0</v>
      </c>
      <c r="BP297" s="853">
        <v>0</v>
      </c>
      <c r="BQ297" s="854">
        <v>0</v>
      </c>
      <c r="BR297" s="853">
        <v>0</v>
      </c>
      <c r="BS297" s="854">
        <v>0</v>
      </c>
      <c r="BT297" s="853">
        <v>0</v>
      </c>
      <c r="BU297" s="854">
        <v>0</v>
      </c>
      <c r="BV297" s="853">
        <v>0</v>
      </c>
      <c r="BW297" s="854">
        <v>0</v>
      </c>
      <c r="BX297" s="853">
        <v>0</v>
      </c>
      <c r="BY297" s="854">
        <v>0</v>
      </c>
      <c r="BZ297" s="853">
        <v>0</v>
      </c>
      <c r="CA297" s="854">
        <v>0</v>
      </c>
      <c r="CB297" s="853">
        <v>0</v>
      </c>
      <c r="CC297" s="1025">
        <v>0</v>
      </c>
      <c r="CD297" s="815"/>
      <c r="CE297" s="1009"/>
      <c r="CF297" s="815"/>
      <c r="CG297" s="1010"/>
      <c r="CH297" s="815"/>
      <c r="CI297" s="1024"/>
      <c r="CJ297" s="854"/>
      <c r="CK297" s="853">
        <v>0</v>
      </c>
      <c r="CL297" s="854">
        <v>0</v>
      </c>
      <c r="CM297" s="853">
        <v>0</v>
      </c>
      <c r="CN297" s="854">
        <v>0</v>
      </c>
      <c r="CO297" s="853">
        <v>0</v>
      </c>
      <c r="CP297" s="854">
        <v>0</v>
      </c>
      <c r="CQ297" s="853">
        <v>0</v>
      </c>
      <c r="CR297" s="854">
        <v>0</v>
      </c>
      <c r="CS297" s="853">
        <v>0</v>
      </c>
      <c r="CT297" s="854">
        <v>0</v>
      </c>
      <c r="CU297" s="853">
        <v>0</v>
      </c>
      <c r="CV297" s="854">
        <v>0</v>
      </c>
      <c r="CW297" s="853">
        <v>0</v>
      </c>
      <c r="CX297" s="854">
        <v>0</v>
      </c>
      <c r="CY297" s="853">
        <v>0</v>
      </c>
      <c r="CZ297" s="854">
        <v>0</v>
      </c>
      <c r="DA297" s="853">
        <v>0</v>
      </c>
      <c r="DB297" s="854">
        <v>0</v>
      </c>
      <c r="DC297" s="853">
        <v>0</v>
      </c>
      <c r="DD297" s="854">
        <v>0</v>
      </c>
      <c r="DE297" s="853">
        <v>0</v>
      </c>
      <c r="DF297" s="854">
        <v>0</v>
      </c>
      <c r="DG297" s="853">
        <v>0</v>
      </c>
      <c r="DH297" s="854">
        <v>0</v>
      </c>
      <c r="DI297" s="853">
        <v>0</v>
      </c>
      <c r="DJ297" s="854">
        <v>0</v>
      </c>
      <c r="DK297" s="853">
        <v>0</v>
      </c>
      <c r="DL297" s="854">
        <v>0</v>
      </c>
      <c r="DM297" s="853">
        <v>0</v>
      </c>
      <c r="DN297" s="854">
        <v>0</v>
      </c>
      <c r="DO297" s="853">
        <v>0</v>
      </c>
      <c r="DP297" s="854">
        <v>0</v>
      </c>
      <c r="DQ297" s="853">
        <v>0</v>
      </c>
      <c r="DR297" s="1025">
        <v>0</v>
      </c>
      <c r="DS297" s="815"/>
      <c r="DT297" s="1011"/>
      <c r="DU297" s="815"/>
      <c r="DV297" s="1024"/>
      <c r="DW297" s="854"/>
      <c r="DX297" s="853">
        <v>0</v>
      </c>
      <c r="DY297" s="854">
        <v>0</v>
      </c>
      <c r="DZ297" s="853">
        <v>0</v>
      </c>
      <c r="EA297" s="854">
        <v>0</v>
      </c>
      <c r="EB297" s="853">
        <v>0</v>
      </c>
      <c r="EC297" s="854">
        <v>0</v>
      </c>
      <c r="ED297" s="853">
        <v>0</v>
      </c>
      <c r="EE297" s="854">
        <v>0</v>
      </c>
      <c r="EF297" s="853">
        <v>0</v>
      </c>
      <c r="EG297" s="854">
        <v>0</v>
      </c>
      <c r="EH297" s="853">
        <v>0</v>
      </c>
      <c r="EI297" s="854">
        <v>0</v>
      </c>
      <c r="EJ297" s="853">
        <v>0</v>
      </c>
      <c r="EK297" s="854">
        <v>0</v>
      </c>
      <c r="EL297" s="853">
        <v>0</v>
      </c>
      <c r="EM297" s="854">
        <v>0</v>
      </c>
      <c r="EN297" s="853">
        <v>0</v>
      </c>
      <c r="EO297" s="854">
        <v>0</v>
      </c>
      <c r="EP297" s="853">
        <v>0</v>
      </c>
      <c r="EQ297" s="854">
        <v>0</v>
      </c>
      <c r="ER297" s="853">
        <v>0</v>
      </c>
      <c r="ES297" s="854">
        <v>0</v>
      </c>
      <c r="ET297" s="853">
        <v>0</v>
      </c>
      <c r="EU297" s="854">
        <v>0</v>
      </c>
      <c r="EV297" s="853">
        <v>0</v>
      </c>
      <c r="EW297" s="854">
        <v>0</v>
      </c>
      <c r="EX297" s="853">
        <v>0</v>
      </c>
      <c r="EY297" s="854">
        <v>0</v>
      </c>
      <c r="EZ297" s="853">
        <v>0</v>
      </c>
      <c r="FA297" s="854">
        <v>0</v>
      </c>
      <c r="FB297" s="853">
        <v>0</v>
      </c>
      <c r="FC297" s="854">
        <v>0</v>
      </c>
      <c r="FD297" s="853">
        <v>0</v>
      </c>
      <c r="FE297" s="1025">
        <v>0</v>
      </c>
      <c r="FF297" s="815"/>
      <c r="FG297" s="1012"/>
      <c r="FH297" s="815"/>
      <c r="FI297" s="1013"/>
      <c r="FK297" s="1026" t="b">
        <v>1</v>
      </c>
    </row>
    <row r="298" spans="1:167" outlineLevel="1">
      <c r="A298" s="813" t="str">
        <f t="shared" si="4"/>
        <v>282Energy Reinvestment LDC Innovation Fund Pilot Program</v>
      </c>
      <c r="C298" s="842">
        <v>282</v>
      </c>
      <c r="D298" s="1036" t="s">
        <v>1235</v>
      </c>
      <c r="E298" s="1036">
        <v>2016</v>
      </c>
      <c r="G298" s="1020">
        <v>0</v>
      </c>
      <c r="H298" s="865">
        <v>0</v>
      </c>
      <c r="I298" s="864">
        <v>0</v>
      </c>
      <c r="J298" s="865">
        <v>0</v>
      </c>
      <c r="K298" s="864">
        <v>0</v>
      </c>
      <c r="L298" s="865">
        <v>0</v>
      </c>
      <c r="M298" s="864">
        <v>0</v>
      </c>
      <c r="N298" s="865">
        <v>0</v>
      </c>
      <c r="O298" s="864">
        <v>0</v>
      </c>
      <c r="P298" s="865">
        <v>0</v>
      </c>
      <c r="Q298" s="864">
        <v>0</v>
      </c>
      <c r="R298" s="865">
        <v>0</v>
      </c>
      <c r="S298" s="864">
        <v>0</v>
      </c>
      <c r="T298" s="865">
        <v>0</v>
      </c>
      <c r="U298" s="864">
        <v>0</v>
      </c>
      <c r="V298" s="865">
        <v>0</v>
      </c>
      <c r="W298" s="864">
        <v>0</v>
      </c>
      <c r="X298" s="865">
        <v>0</v>
      </c>
      <c r="Y298" s="864">
        <v>0</v>
      </c>
      <c r="Z298" s="865">
        <v>0</v>
      </c>
      <c r="AA298" s="864">
        <v>0</v>
      </c>
      <c r="AB298" s="865">
        <v>0</v>
      </c>
      <c r="AC298" s="864">
        <v>0</v>
      </c>
      <c r="AD298" s="865">
        <v>0</v>
      </c>
      <c r="AE298" s="864">
        <v>0</v>
      </c>
      <c r="AF298" s="865">
        <v>0</v>
      </c>
      <c r="AG298" s="864">
        <v>0</v>
      </c>
      <c r="AH298" s="865">
        <v>0</v>
      </c>
      <c r="AI298" s="864">
        <v>0</v>
      </c>
      <c r="AJ298" s="865">
        <v>0</v>
      </c>
      <c r="AK298" s="864">
        <v>0</v>
      </c>
      <c r="AL298" s="865">
        <v>0</v>
      </c>
      <c r="AM298" s="864">
        <v>0</v>
      </c>
      <c r="AN298" s="865">
        <v>0</v>
      </c>
      <c r="AO298" s="864">
        <v>0</v>
      </c>
      <c r="AP298" s="1021">
        <v>0</v>
      </c>
      <c r="AQ298" s="815"/>
      <c r="AR298" s="998"/>
      <c r="AS298" s="815"/>
      <c r="AT298" s="1020">
        <v>0</v>
      </c>
      <c r="AU298" s="865">
        <v>0</v>
      </c>
      <c r="AV298" s="864">
        <v>0</v>
      </c>
      <c r="AW298" s="865">
        <v>0</v>
      </c>
      <c r="AX298" s="864">
        <v>0</v>
      </c>
      <c r="AY298" s="865">
        <v>0</v>
      </c>
      <c r="AZ298" s="864">
        <v>0</v>
      </c>
      <c r="BA298" s="865">
        <v>0</v>
      </c>
      <c r="BB298" s="864">
        <v>0</v>
      </c>
      <c r="BC298" s="865">
        <v>0</v>
      </c>
      <c r="BD298" s="864">
        <v>0</v>
      </c>
      <c r="BE298" s="865">
        <v>0</v>
      </c>
      <c r="BF298" s="864">
        <v>0</v>
      </c>
      <c r="BG298" s="865">
        <v>0</v>
      </c>
      <c r="BH298" s="864">
        <v>0</v>
      </c>
      <c r="BI298" s="865">
        <v>0</v>
      </c>
      <c r="BJ298" s="864">
        <v>0</v>
      </c>
      <c r="BK298" s="865">
        <v>0</v>
      </c>
      <c r="BL298" s="864">
        <v>0</v>
      </c>
      <c r="BM298" s="865">
        <v>0</v>
      </c>
      <c r="BN298" s="864">
        <v>0</v>
      </c>
      <c r="BO298" s="865">
        <v>0</v>
      </c>
      <c r="BP298" s="864">
        <v>0</v>
      </c>
      <c r="BQ298" s="865">
        <v>0</v>
      </c>
      <c r="BR298" s="864">
        <v>0</v>
      </c>
      <c r="BS298" s="865">
        <v>0</v>
      </c>
      <c r="BT298" s="864">
        <v>0</v>
      </c>
      <c r="BU298" s="865">
        <v>0</v>
      </c>
      <c r="BV298" s="864">
        <v>0</v>
      </c>
      <c r="BW298" s="865">
        <v>0</v>
      </c>
      <c r="BX298" s="864">
        <v>0</v>
      </c>
      <c r="BY298" s="865">
        <v>0</v>
      </c>
      <c r="BZ298" s="864">
        <v>0</v>
      </c>
      <c r="CA298" s="865">
        <v>0</v>
      </c>
      <c r="CB298" s="864">
        <v>0</v>
      </c>
      <c r="CC298" s="1021">
        <v>0</v>
      </c>
      <c r="CD298" s="815"/>
      <c r="CE298" s="1009"/>
      <c r="CF298" s="815"/>
      <c r="CG298" s="1010"/>
      <c r="CH298" s="815"/>
      <c r="CI298" s="1020"/>
      <c r="CJ298" s="865"/>
      <c r="CK298" s="864">
        <v>0</v>
      </c>
      <c r="CL298" s="865">
        <v>0</v>
      </c>
      <c r="CM298" s="864">
        <v>0</v>
      </c>
      <c r="CN298" s="865">
        <v>0</v>
      </c>
      <c r="CO298" s="864">
        <v>0</v>
      </c>
      <c r="CP298" s="865">
        <v>0</v>
      </c>
      <c r="CQ298" s="864">
        <v>0</v>
      </c>
      <c r="CR298" s="865">
        <v>0</v>
      </c>
      <c r="CS298" s="864">
        <v>0</v>
      </c>
      <c r="CT298" s="865">
        <v>0</v>
      </c>
      <c r="CU298" s="864">
        <v>0</v>
      </c>
      <c r="CV298" s="865">
        <v>0</v>
      </c>
      <c r="CW298" s="864">
        <v>0</v>
      </c>
      <c r="CX298" s="865">
        <v>0</v>
      </c>
      <c r="CY298" s="864">
        <v>0</v>
      </c>
      <c r="CZ298" s="865">
        <v>0</v>
      </c>
      <c r="DA298" s="864">
        <v>0</v>
      </c>
      <c r="DB298" s="865">
        <v>0</v>
      </c>
      <c r="DC298" s="864">
        <v>0</v>
      </c>
      <c r="DD298" s="865">
        <v>0</v>
      </c>
      <c r="DE298" s="864">
        <v>0</v>
      </c>
      <c r="DF298" s="865">
        <v>0</v>
      </c>
      <c r="DG298" s="864">
        <v>0</v>
      </c>
      <c r="DH298" s="865">
        <v>0</v>
      </c>
      <c r="DI298" s="864">
        <v>0</v>
      </c>
      <c r="DJ298" s="865">
        <v>0</v>
      </c>
      <c r="DK298" s="864">
        <v>0</v>
      </c>
      <c r="DL298" s="865">
        <v>0</v>
      </c>
      <c r="DM298" s="864">
        <v>0</v>
      </c>
      <c r="DN298" s="865">
        <v>0</v>
      </c>
      <c r="DO298" s="864">
        <v>0</v>
      </c>
      <c r="DP298" s="865">
        <v>0</v>
      </c>
      <c r="DQ298" s="864">
        <v>0</v>
      </c>
      <c r="DR298" s="1021">
        <v>0</v>
      </c>
      <c r="DS298" s="815"/>
      <c r="DT298" s="1011"/>
      <c r="DU298" s="815"/>
      <c r="DV298" s="1020"/>
      <c r="DW298" s="865"/>
      <c r="DX298" s="864">
        <v>0</v>
      </c>
      <c r="DY298" s="865">
        <v>0</v>
      </c>
      <c r="DZ298" s="864">
        <v>0</v>
      </c>
      <c r="EA298" s="865">
        <v>0</v>
      </c>
      <c r="EB298" s="864">
        <v>0</v>
      </c>
      <c r="EC298" s="865">
        <v>0</v>
      </c>
      <c r="ED298" s="864">
        <v>0</v>
      </c>
      <c r="EE298" s="865">
        <v>0</v>
      </c>
      <c r="EF298" s="864">
        <v>0</v>
      </c>
      <c r="EG298" s="865">
        <v>0</v>
      </c>
      <c r="EH298" s="864">
        <v>0</v>
      </c>
      <c r="EI298" s="865">
        <v>0</v>
      </c>
      <c r="EJ298" s="864">
        <v>0</v>
      </c>
      <c r="EK298" s="865">
        <v>0</v>
      </c>
      <c r="EL298" s="864">
        <v>0</v>
      </c>
      <c r="EM298" s="865">
        <v>0</v>
      </c>
      <c r="EN298" s="864">
        <v>0</v>
      </c>
      <c r="EO298" s="865">
        <v>0</v>
      </c>
      <c r="EP298" s="864">
        <v>0</v>
      </c>
      <c r="EQ298" s="865">
        <v>0</v>
      </c>
      <c r="ER298" s="864">
        <v>0</v>
      </c>
      <c r="ES298" s="865">
        <v>0</v>
      </c>
      <c r="ET298" s="864">
        <v>0</v>
      </c>
      <c r="EU298" s="865">
        <v>0</v>
      </c>
      <c r="EV298" s="864">
        <v>0</v>
      </c>
      <c r="EW298" s="865">
        <v>0</v>
      </c>
      <c r="EX298" s="864">
        <v>0</v>
      </c>
      <c r="EY298" s="865">
        <v>0</v>
      </c>
      <c r="EZ298" s="864">
        <v>0</v>
      </c>
      <c r="FA298" s="865">
        <v>0</v>
      </c>
      <c r="FB298" s="864">
        <v>0</v>
      </c>
      <c r="FC298" s="865">
        <v>0</v>
      </c>
      <c r="FD298" s="864">
        <v>0</v>
      </c>
      <c r="FE298" s="1021">
        <v>0</v>
      </c>
      <c r="FF298" s="815"/>
      <c r="FG298" s="1012"/>
      <c r="FH298" s="815"/>
      <c r="FI298" s="1013"/>
      <c r="FK298" s="1022" t="b">
        <v>1</v>
      </c>
    </row>
    <row r="299" spans="1:167" outlineLevel="1">
      <c r="A299" s="813" t="str">
        <f t="shared" si="4"/>
        <v>283Home Energy Assessment &amp; Retrofit LDC Innovation Fund Pilot Program</v>
      </c>
      <c r="C299" s="849">
        <v>283</v>
      </c>
      <c r="D299" s="1035" t="s">
        <v>1236</v>
      </c>
      <c r="E299" s="1035">
        <v>2016</v>
      </c>
      <c r="G299" s="1024">
        <v>0</v>
      </c>
      <c r="H299" s="854">
        <v>0</v>
      </c>
      <c r="I299" s="853">
        <v>0</v>
      </c>
      <c r="J299" s="854">
        <v>0</v>
      </c>
      <c r="K299" s="853">
        <v>0</v>
      </c>
      <c r="L299" s="854">
        <v>0</v>
      </c>
      <c r="M299" s="853">
        <v>0</v>
      </c>
      <c r="N299" s="854">
        <v>0</v>
      </c>
      <c r="O299" s="853">
        <v>0</v>
      </c>
      <c r="P299" s="854">
        <v>0</v>
      </c>
      <c r="Q299" s="853">
        <v>0</v>
      </c>
      <c r="R299" s="854">
        <v>0</v>
      </c>
      <c r="S299" s="853">
        <v>0</v>
      </c>
      <c r="T299" s="854">
        <v>0</v>
      </c>
      <c r="U299" s="853">
        <v>0</v>
      </c>
      <c r="V299" s="854">
        <v>0</v>
      </c>
      <c r="W299" s="853">
        <v>0</v>
      </c>
      <c r="X299" s="854">
        <v>0</v>
      </c>
      <c r="Y299" s="853">
        <v>0</v>
      </c>
      <c r="Z299" s="854">
        <v>0</v>
      </c>
      <c r="AA299" s="853">
        <v>0</v>
      </c>
      <c r="AB299" s="854">
        <v>0</v>
      </c>
      <c r="AC299" s="853">
        <v>0</v>
      </c>
      <c r="AD299" s="854">
        <v>0</v>
      </c>
      <c r="AE299" s="853">
        <v>0</v>
      </c>
      <c r="AF299" s="854">
        <v>0</v>
      </c>
      <c r="AG299" s="853">
        <v>0</v>
      </c>
      <c r="AH299" s="854">
        <v>0</v>
      </c>
      <c r="AI299" s="853">
        <v>0</v>
      </c>
      <c r="AJ299" s="854">
        <v>0</v>
      </c>
      <c r="AK299" s="853">
        <v>0</v>
      </c>
      <c r="AL299" s="854">
        <v>0</v>
      </c>
      <c r="AM299" s="853">
        <v>0</v>
      </c>
      <c r="AN299" s="854">
        <v>0</v>
      </c>
      <c r="AO299" s="853">
        <v>0</v>
      </c>
      <c r="AP299" s="1025">
        <v>0</v>
      </c>
      <c r="AQ299" s="815"/>
      <c r="AR299" s="998"/>
      <c r="AS299" s="815"/>
      <c r="AT299" s="1024">
        <v>0</v>
      </c>
      <c r="AU299" s="854">
        <v>0</v>
      </c>
      <c r="AV299" s="853">
        <v>0</v>
      </c>
      <c r="AW299" s="854">
        <v>0</v>
      </c>
      <c r="AX299" s="853">
        <v>0</v>
      </c>
      <c r="AY299" s="854">
        <v>0</v>
      </c>
      <c r="AZ299" s="853">
        <v>0</v>
      </c>
      <c r="BA299" s="854">
        <v>0</v>
      </c>
      <c r="BB299" s="853">
        <v>0</v>
      </c>
      <c r="BC299" s="854">
        <v>0</v>
      </c>
      <c r="BD299" s="853">
        <v>0</v>
      </c>
      <c r="BE299" s="854">
        <v>0</v>
      </c>
      <c r="BF299" s="853">
        <v>0</v>
      </c>
      <c r="BG299" s="854">
        <v>0</v>
      </c>
      <c r="BH299" s="853">
        <v>0</v>
      </c>
      <c r="BI299" s="854">
        <v>0</v>
      </c>
      <c r="BJ299" s="853">
        <v>0</v>
      </c>
      <c r="BK299" s="854">
        <v>0</v>
      </c>
      <c r="BL299" s="853">
        <v>0</v>
      </c>
      <c r="BM299" s="854">
        <v>0</v>
      </c>
      <c r="BN299" s="853">
        <v>0</v>
      </c>
      <c r="BO299" s="854">
        <v>0</v>
      </c>
      <c r="BP299" s="853">
        <v>0</v>
      </c>
      <c r="BQ299" s="854">
        <v>0</v>
      </c>
      <c r="BR299" s="853">
        <v>0</v>
      </c>
      <c r="BS299" s="854">
        <v>0</v>
      </c>
      <c r="BT299" s="853">
        <v>0</v>
      </c>
      <c r="BU299" s="854">
        <v>0</v>
      </c>
      <c r="BV299" s="853">
        <v>0</v>
      </c>
      <c r="BW299" s="854">
        <v>0</v>
      </c>
      <c r="BX299" s="853">
        <v>0</v>
      </c>
      <c r="BY299" s="854">
        <v>0</v>
      </c>
      <c r="BZ299" s="853">
        <v>0</v>
      </c>
      <c r="CA299" s="854">
        <v>0</v>
      </c>
      <c r="CB299" s="853">
        <v>0</v>
      </c>
      <c r="CC299" s="1025">
        <v>0</v>
      </c>
      <c r="CD299" s="815"/>
      <c r="CE299" s="1009"/>
      <c r="CF299" s="815"/>
      <c r="CG299" s="1010"/>
      <c r="CH299" s="815"/>
      <c r="CI299" s="1024"/>
      <c r="CJ299" s="854"/>
      <c r="CK299" s="853">
        <v>0</v>
      </c>
      <c r="CL299" s="854">
        <v>0</v>
      </c>
      <c r="CM299" s="853">
        <v>0</v>
      </c>
      <c r="CN299" s="854">
        <v>0</v>
      </c>
      <c r="CO299" s="853">
        <v>0</v>
      </c>
      <c r="CP299" s="854">
        <v>0</v>
      </c>
      <c r="CQ299" s="853">
        <v>0</v>
      </c>
      <c r="CR299" s="854">
        <v>0</v>
      </c>
      <c r="CS299" s="853">
        <v>0</v>
      </c>
      <c r="CT299" s="854">
        <v>0</v>
      </c>
      <c r="CU299" s="853">
        <v>0</v>
      </c>
      <c r="CV299" s="854">
        <v>0</v>
      </c>
      <c r="CW299" s="853">
        <v>0</v>
      </c>
      <c r="CX299" s="854">
        <v>0</v>
      </c>
      <c r="CY299" s="853">
        <v>0</v>
      </c>
      <c r="CZ299" s="854">
        <v>0</v>
      </c>
      <c r="DA299" s="853">
        <v>0</v>
      </c>
      <c r="DB299" s="854">
        <v>0</v>
      </c>
      <c r="DC299" s="853">
        <v>0</v>
      </c>
      <c r="DD299" s="854">
        <v>0</v>
      </c>
      <c r="DE299" s="853">
        <v>0</v>
      </c>
      <c r="DF299" s="854">
        <v>0</v>
      </c>
      <c r="DG299" s="853">
        <v>0</v>
      </c>
      <c r="DH299" s="854">
        <v>0</v>
      </c>
      <c r="DI299" s="853">
        <v>0</v>
      </c>
      <c r="DJ299" s="854">
        <v>0</v>
      </c>
      <c r="DK299" s="853">
        <v>0</v>
      </c>
      <c r="DL299" s="854">
        <v>0</v>
      </c>
      <c r="DM299" s="853">
        <v>0</v>
      </c>
      <c r="DN299" s="854">
        <v>0</v>
      </c>
      <c r="DO299" s="853">
        <v>0</v>
      </c>
      <c r="DP299" s="854">
        <v>0</v>
      </c>
      <c r="DQ299" s="853">
        <v>0</v>
      </c>
      <c r="DR299" s="1025">
        <v>0</v>
      </c>
      <c r="DS299" s="815"/>
      <c r="DT299" s="1011"/>
      <c r="DU299" s="815"/>
      <c r="DV299" s="1024"/>
      <c r="DW299" s="854"/>
      <c r="DX299" s="853">
        <v>0</v>
      </c>
      <c r="DY299" s="854">
        <v>0</v>
      </c>
      <c r="DZ299" s="853">
        <v>0</v>
      </c>
      <c r="EA299" s="854">
        <v>0</v>
      </c>
      <c r="EB299" s="853">
        <v>0</v>
      </c>
      <c r="EC299" s="854">
        <v>0</v>
      </c>
      <c r="ED299" s="853">
        <v>0</v>
      </c>
      <c r="EE299" s="854">
        <v>0</v>
      </c>
      <c r="EF299" s="853">
        <v>0</v>
      </c>
      <c r="EG299" s="854">
        <v>0</v>
      </c>
      <c r="EH299" s="853">
        <v>0</v>
      </c>
      <c r="EI299" s="854">
        <v>0</v>
      </c>
      <c r="EJ299" s="853">
        <v>0</v>
      </c>
      <c r="EK299" s="854">
        <v>0</v>
      </c>
      <c r="EL299" s="853">
        <v>0</v>
      </c>
      <c r="EM299" s="854">
        <v>0</v>
      </c>
      <c r="EN299" s="853">
        <v>0</v>
      </c>
      <c r="EO299" s="854">
        <v>0</v>
      </c>
      <c r="EP299" s="853">
        <v>0</v>
      </c>
      <c r="EQ299" s="854">
        <v>0</v>
      </c>
      <c r="ER299" s="853">
        <v>0</v>
      </c>
      <c r="ES299" s="854">
        <v>0</v>
      </c>
      <c r="ET299" s="853">
        <v>0</v>
      </c>
      <c r="EU299" s="854">
        <v>0</v>
      </c>
      <c r="EV299" s="853">
        <v>0</v>
      </c>
      <c r="EW299" s="854">
        <v>0</v>
      </c>
      <c r="EX299" s="853">
        <v>0</v>
      </c>
      <c r="EY299" s="854">
        <v>0</v>
      </c>
      <c r="EZ299" s="853">
        <v>0</v>
      </c>
      <c r="FA299" s="854">
        <v>0</v>
      </c>
      <c r="FB299" s="853">
        <v>0</v>
      </c>
      <c r="FC299" s="854">
        <v>0</v>
      </c>
      <c r="FD299" s="853">
        <v>0</v>
      </c>
      <c r="FE299" s="1025">
        <v>0</v>
      </c>
      <c r="FF299" s="815"/>
      <c r="FG299" s="1012"/>
      <c r="FH299" s="815"/>
      <c r="FI299" s="1013"/>
      <c r="FK299" s="1026" t="b">
        <v>1</v>
      </c>
    </row>
    <row r="300" spans="1:167" outlineLevel="1">
      <c r="A300" s="813" t="str">
        <f t="shared" si="4"/>
        <v>284Hotel/Motel LDC Innovation Fund Pilot Program</v>
      </c>
      <c r="C300" s="842">
        <v>284</v>
      </c>
      <c r="D300" s="1036" t="s">
        <v>1237</v>
      </c>
      <c r="E300" s="1036">
        <v>2016</v>
      </c>
      <c r="G300" s="1020">
        <v>0</v>
      </c>
      <c r="H300" s="865">
        <v>0</v>
      </c>
      <c r="I300" s="864">
        <v>0</v>
      </c>
      <c r="J300" s="865">
        <v>0</v>
      </c>
      <c r="K300" s="864">
        <v>0</v>
      </c>
      <c r="L300" s="865">
        <v>0</v>
      </c>
      <c r="M300" s="864">
        <v>0</v>
      </c>
      <c r="N300" s="865">
        <v>0</v>
      </c>
      <c r="O300" s="864">
        <v>0</v>
      </c>
      <c r="P300" s="865">
        <v>0</v>
      </c>
      <c r="Q300" s="864">
        <v>0</v>
      </c>
      <c r="R300" s="865">
        <v>0</v>
      </c>
      <c r="S300" s="864">
        <v>0</v>
      </c>
      <c r="T300" s="865">
        <v>0</v>
      </c>
      <c r="U300" s="864">
        <v>0</v>
      </c>
      <c r="V300" s="865">
        <v>0</v>
      </c>
      <c r="W300" s="864">
        <v>0</v>
      </c>
      <c r="X300" s="865">
        <v>0</v>
      </c>
      <c r="Y300" s="864">
        <v>0</v>
      </c>
      <c r="Z300" s="865">
        <v>0</v>
      </c>
      <c r="AA300" s="864">
        <v>0</v>
      </c>
      <c r="AB300" s="865">
        <v>0</v>
      </c>
      <c r="AC300" s="864">
        <v>0</v>
      </c>
      <c r="AD300" s="865">
        <v>0</v>
      </c>
      <c r="AE300" s="864">
        <v>0</v>
      </c>
      <c r="AF300" s="865">
        <v>0</v>
      </c>
      <c r="AG300" s="864">
        <v>0</v>
      </c>
      <c r="AH300" s="865">
        <v>0</v>
      </c>
      <c r="AI300" s="864">
        <v>0</v>
      </c>
      <c r="AJ300" s="865">
        <v>0</v>
      </c>
      <c r="AK300" s="864">
        <v>0</v>
      </c>
      <c r="AL300" s="865">
        <v>0</v>
      </c>
      <c r="AM300" s="864">
        <v>0</v>
      </c>
      <c r="AN300" s="865">
        <v>0</v>
      </c>
      <c r="AO300" s="864">
        <v>0</v>
      </c>
      <c r="AP300" s="1021">
        <v>0</v>
      </c>
      <c r="AQ300" s="815"/>
      <c r="AR300" s="998"/>
      <c r="AS300" s="815"/>
      <c r="AT300" s="1020">
        <v>0</v>
      </c>
      <c r="AU300" s="865">
        <v>0</v>
      </c>
      <c r="AV300" s="864">
        <v>0</v>
      </c>
      <c r="AW300" s="865">
        <v>0</v>
      </c>
      <c r="AX300" s="864">
        <v>0</v>
      </c>
      <c r="AY300" s="865">
        <v>0</v>
      </c>
      <c r="AZ300" s="864">
        <v>0</v>
      </c>
      <c r="BA300" s="865">
        <v>0</v>
      </c>
      <c r="BB300" s="864">
        <v>0</v>
      </c>
      <c r="BC300" s="865">
        <v>0</v>
      </c>
      <c r="BD300" s="864">
        <v>0</v>
      </c>
      <c r="BE300" s="865">
        <v>0</v>
      </c>
      <c r="BF300" s="864">
        <v>0</v>
      </c>
      <c r="BG300" s="865">
        <v>0</v>
      </c>
      <c r="BH300" s="864">
        <v>0</v>
      </c>
      <c r="BI300" s="865">
        <v>0</v>
      </c>
      <c r="BJ300" s="864">
        <v>0</v>
      </c>
      <c r="BK300" s="865">
        <v>0</v>
      </c>
      <c r="BL300" s="864">
        <v>0</v>
      </c>
      <c r="BM300" s="865">
        <v>0</v>
      </c>
      <c r="BN300" s="864">
        <v>0</v>
      </c>
      <c r="BO300" s="865">
        <v>0</v>
      </c>
      <c r="BP300" s="864">
        <v>0</v>
      </c>
      <c r="BQ300" s="865">
        <v>0</v>
      </c>
      <c r="BR300" s="864">
        <v>0</v>
      </c>
      <c r="BS300" s="865">
        <v>0</v>
      </c>
      <c r="BT300" s="864">
        <v>0</v>
      </c>
      <c r="BU300" s="865">
        <v>0</v>
      </c>
      <c r="BV300" s="864">
        <v>0</v>
      </c>
      <c r="BW300" s="865">
        <v>0</v>
      </c>
      <c r="BX300" s="864">
        <v>0</v>
      </c>
      <c r="BY300" s="865">
        <v>0</v>
      </c>
      <c r="BZ300" s="864">
        <v>0</v>
      </c>
      <c r="CA300" s="865">
        <v>0</v>
      </c>
      <c r="CB300" s="864">
        <v>0</v>
      </c>
      <c r="CC300" s="1021">
        <v>0</v>
      </c>
      <c r="CD300" s="815"/>
      <c r="CE300" s="1009"/>
      <c r="CF300" s="815"/>
      <c r="CG300" s="1010"/>
      <c r="CH300" s="815"/>
      <c r="CI300" s="1020"/>
      <c r="CJ300" s="865"/>
      <c r="CK300" s="864">
        <v>0</v>
      </c>
      <c r="CL300" s="865">
        <v>0</v>
      </c>
      <c r="CM300" s="864">
        <v>0</v>
      </c>
      <c r="CN300" s="865">
        <v>0</v>
      </c>
      <c r="CO300" s="864">
        <v>0</v>
      </c>
      <c r="CP300" s="865">
        <v>0</v>
      </c>
      <c r="CQ300" s="864">
        <v>0</v>
      </c>
      <c r="CR300" s="865">
        <v>0</v>
      </c>
      <c r="CS300" s="864">
        <v>0</v>
      </c>
      <c r="CT300" s="865">
        <v>0</v>
      </c>
      <c r="CU300" s="864">
        <v>0</v>
      </c>
      <c r="CV300" s="865">
        <v>0</v>
      </c>
      <c r="CW300" s="864">
        <v>0</v>
      </c>
      <c r="CX300" s="865">
        <v>0</v>
      </c>
      <c r="CY300" s="864">
        <v>0</v>
      </c>
      <c r="CZ300" s="865">
        <v>0</v>
      </c>
      <c r="DA300" s="864">
        <v>0</v>
      </c>
      <c r="DB300" s="865">
        <v>0</v>
      </c>
      <c r="DC300" s="864">
        <v>0</v>
      </c>
      <c r="DD300" s="865">
        <v>0</v>
      </c>
      <c r="DE300" s="864">
        <v>0</v>
      </c>
      <c r="DF300" s="865">
        <v>0</v>
      </c>
      <c r="DG300" s="864">
        <v>0</v>
      </c>
      <c r="DH300" s="865">
        <v>0</v>
      </c>
      <c r="DI300" s="864">
        <v>0</v>
      </c>
      <c r="DJ300" s="865">
        <v>0</v>
      </c>
      <c r="DK300" s="864">
        <v>0</v>
      </c>
      <c r="DL300" s="865">
        <v>0</v>
      </c>
      <c r="DM300" s="864">
        <v>0</v>
      </c>
      <c r="DN300" s="865">
        <v>0</v>
      </c>
      <c r="DO300" s="864">
        <v>0</v>
      </c>
      <c r="DP300" s="865">
        <v>0</v>
      </c>
      <c r="DQ300" s="864">
        <v>0</v>
      </c>
      <c r="DR300" s="1021">
        <v>0</v>
      </c>
      <c r="DS300" s="815"/>
      <c r="DT300" s="1011"/>
      <c r="DU300" s="815"/>
      <c r="DV300" s="1020"/>
      <c r="DW300" s="865"/>
      <c r="DX300" s="864">
        <v>0</v>
      </c>
      <c r="DY300" s="865">
        <v>0</v>
      </c>
      <c r="DZ300" s="864">
        <v>0</v>
      </c>
      <c r="EA300" s="865">
        <v>0</v>
      </c>
      <c r="EB300" s="864">
        <v>0</v>
      </c>
      <c r="EC300" s="865">
        <v>0</v>
      </c>
      <c r="ED300" s="864">
        <v>0</v>
      </c>
      <c r="EE300" s="865">
        <v>0</v>
      </c>
      <c r="EF300" s="864">
        <v>0</v>
      </c>
      <c r="EG300" s="865">
        <v>0</v>
      </c>
      <c r="EH300" s="864">
        <v>0</v>
      </c>
      <c r="EI300" s="865">
        <v>0</v>
      </c>
      <c r="EJ300" s="864">
        <v>0</v>
      </c>
      <c r="EK300" s="865">
        <v>0</v>
      </c>
      <c r="EL300" s="864">
        <v>0</v>
      </c>
      <c r="EM300" s="865">
        <v>0</v>
      </c>
      <c r="EN300" s="864">
        <v>0</v>
      </c>
      <c r="EO300" s="865">
        <v>0</v>
      </c>
      <c r="EP300" s="864">
        <v>0</v>
      </c>
      <c r="EQ300" s="865">
        <v>0</v>
      </c>
      <c r="ER300" s="864">
        <v>0</v>
      </c>
      <c r="ES300" s="865">
        <v>0</v>
      </c>
      <c r="ET300" s="864">
        <v>0</v>
      </c>
      <c r="EU300" s="865">
        <v>0</v>
      </c>
      <c r="EV300" s="864">
        <v>0</v>
      </c>
      <c r="EW300" s="865">
        <v>0</v>
      </c>
      <c r="EX300" s="864">
        <v>0</v>
      </c>
      <c r="EY300" s="865">
        <v>0</v>
      </c>
      <c r="EZ300" s="864">
        <v>0</v>
      </c>
      <c r="FA300" s="865">
        <v>0</v>
      </c>
      <c r="FB300" s="864">
        <v>0</v>
      </c>
      <c r="FC300" s="865">
        <v>0</v>
      </c>
      <c r="FD300" s="864">
        <v>0</v>
      </c>
      <c r="FE300" s="1021">
        <v>0</v>
      </c>
      <c r="FF300" s="815"/>
      <c r="FG300" s="1012"/>
      <c r="FH300" s="815"/>
      <c r="FI300" s="1013"/>
      <c r="FK300" s="1022" t="b">
        <v>1</v>
      </c>
    </row>
    <row r="301" spans="1:167" outlineLevel="1">
      <c r="A301" s="813" t="str">
        <f t="shared" si="4"/>
        <v>285Intelligent Air Technology LDC Innovation Fund Pilot Program</v>
      </c>
      <c r="C301" s="849">
        <v>285</v>
      </c>
      <c r="D301" s="1035" t="s">
        <v>1238</v>
      </c>
      <c r="E301" s="1035">
        <v>2016</v>
      </c>
      <c r="G301" s="1024">
        <v>0</v>
      </c>
      <c r="H301" s="854">
        <v>0</v>
      </c>
      <c r="I301" s="853">
        <v>0</v>
      </c>
      <c r="J301" s="854">
        <v>0</v>
      </c>
      <c r="K301" s="853">
        <v>0</v>
      </c>
      <c r="L301" s="854">
        <v>0</v>
      </c>
      <c r="M301" s="853">
        <v>0</v>
      </c>
      <c r="N301" s="854">
        <v>0</v>
      </c>
      <c r="O301" s="853">
        <v>0</v>
      </c>
      <c r="P301" s="854">
        <v>0</v>
      </c>
      <c r="Q301" s="853">
        <v>0</v>
      </c>
      <c r="R301" s="854">
        <v>0</v>
      </c>
      <c r="S301" s="853">
        <v>0</v>
      </c>
      <c r="T301" s="854">
        <v>0</v>
      </c>
      <c r="U301" s="853">
        <v>0</v>
      </c>
      <c r="V301" s="854">
        <v>0</v>
      </c>
      <c r="W301" s="853">
        <v>0</v>
      </c>
      <c r="X301" s="854">
        <v>0</v>
      </c>
      <c r="Y301" s="853">
        <v>0</v>
      </c>
      <c r="Z301" s="854">
        <v>0</v>
      </c>
      <c r="AA301" s="853">
        <v>0</v>
      </c>
      <c r="AB301" s="854">
        <v>0</v>
      </c>
      <c r="AC301" s="853">
        <v>0</v>
      </c>
      <c r="AD301" s="854">
        <v>0</v>
      </c>
      <c r="AE301" s="853">
        <v>0</v>
      </c>
      <c r="AF301" s="854">
        <v>0</v>
      </c>
      <c r="AG301" s="853">
        <v>0</v>
      </c>
      <c r="AH301" s="854">
        <v>0</v>
      </c>
      <c r="AI301" s="853">
        <v>0</v>
      </c>
      <c r="AJ301" s="854">
        <v>0</v>
      </c>
      <c r="AK301" s="853">
        <v>0</v>
      </c>
      <c r="AL301" s="854">
        <v>0</v>
      </c>
      <c r="AM301" s="853">
        <v>0</v>
      </c>
      <c r="AN301" s="854">
        <v>0</v>
      </c>
      <c r="AO301" s="853">
        <v>0</v>
      </c>
      <c r="AP301" s="1025">
        <v>0</v>
      </c>
      <c r="AQ301" s="815"/>
      <c r="AR301" s="998"/>
      <c r="AS301" s="815"/>
      <c r="AT301" s="1024">
        <v>0</v>
      </c>
      <c r="AU301" s="854">
        <v>0</v>
      </c>
      <c r="AV301" s="853">
        <v>0</v>
      </c>
      <c r="AW301" s="854">
        <v>0</v>
      </c>
      <c r="AX301" s="853">
        <v>0</v>
      </c>
      <c r="AY301" s="854">
        <v>0</v>
      </c>
      <c r="AZ301" s="853">
        <v>0</v>
      </c>
      <c r="BA301" s="854">
        <v>0</v>
      </c>
      <c r="BB301" s="853">
        <v>0</v>
      </c>
      <c r="BC301" s="854">
        <v>0</v>
      </c>
      <c r="BD301" s="853">
        <v>0</v>
      </c>
      <c r="BE301" s="854">
        <v>0</v>
      </c>
      <c r="BF301" s="853">
        <v>0</v>
      </c>
      <c r="BG301" s="854">
        <v>0</v>
      </c>
      <c r="BH301" s="853">
        <v>0</v>
      </c>
      <c r="BI301" s="854">
        <v>0</v>
      </c>
      <c r="BJ301" s="853">
        <v>0</v>
      </c>
      <c r="BK301" s="854">
        <v>0</v>
      </c>
      <c r="BL301" s="853">
        <v>0</v>
      </c>
      <c r="BM301" s="854">
        <v>0</v>
      </c>
      <c r="BN301" s="853">
        <v>0</v>
      </c>
      <c r="BO301" s="854">
        <v>0</v>
      </c>
      <c r="BP301" s="853">
        <v>0</v>
      </c>
      <c r="BQ301" s="854">
        <v>0</v>
      </c>
      <c r="BR301" s="853">
        <v>0</v>
      </c>
      <c r="BS301" s="854">
        <v>0</v>
      </c>
      <c r="BT301" s="853">
        <v>0</v>
      </c>
      <c r="BU301" s="854">
        <v>0</v>
      </c>
      <c r="BV301" s="853">
        <v>0</v>
      </c>
      <c r="BW301" s="854">
        <v>0</v>
      </c>
      <c r="BX301" s="853">
        <v>0</v>
      </c>
      <c r="BY301" s="854">
        <v>0</v>
      </c>
      <c r="BZ301" s="853">
        <v>0</v>
      </c>
      <c r="CA301" s="854">
        <v>0</v>
      </c>
      <c r="CB301" s="853">
        <v>0</v>
      </c>
      <c r="CC301" s="1025">
        <v>0</v>
      </c>
      <c r="CD301" s="815"/>
      <c r="CE301" s="1009"/>
      <c r="CF301" s="815"/>
      <c r="CG301" s="1010"/>
      <c r="CH301" s="815"/>
      <c r="CI301" s="1024"/>
      <c r="CJ301" s="854"/>
      <c r="CK301" s="853">
        <v>0</v>
      </c>
      <c r="CL301" s="854">
        <v>0</v>
      </c>
      <c r="CM301" s="853">
        <v>0</v>
      </c>
      <c r="CN301" s="854">
        <v>0</v>
      </c>
      <c r="CO301" s="853">
        <v>0</v>
      </c>
      <c r="CP301" s="854">
        <v>0</v>
      </c>
      <c r="CQ301" s="853">
        <v>0</v>
      </c>
      <c r="CR301" s="854">
        <v>0</v>
      </c>
      <c r="CS301" s="853">
        <v>0</v>
      </c>
      <c r="CT301" s="854">
        <v>0</v>
      </c>
      <c r="CU301" s="853">
        <v>0</v>
      </c>
      <c r="CV301" s="854">
        <v>0</v>
      </c>
      <c r="CW301" s="853">
        <v>0</v>
      </c>
      <c r="CX301" s="854">
        <v>0</v>
      </c>
      <c r="CY301" s="853">
        <v>0</v>
      </c>
      <c r="CZ301" s="854">
        <v>0</v>
      </c>
      <c r="DA301" s="853">
        <v>0</v>
      </c>
      <c r="DB301" s="854">
        <v>0</v>
      </c>
      <c r="DC301" s="853">
        <v>0</v>
      </c>
      <c r="DD301" s="854">
        <v>0</v>
      </c>
      <c r="DE301" s="853">
        <v>0</v>
      </c>
      <c r="DF301" s="854">
        <v>0</v>
      </c>
      <c r="DG301" s="853">
        <v>0</v>
      </c>
      <c r="DH301" s="854">
        <v>0</v>
      </c>
      <c r="DI301" s="853">
        <v>0</v>
      </c>
      <c r="DJ301" s="854">
        <v>0</v>
      </c>
      <c r="DK301" s="853">
        <v>0</v>
      </c>
      <c r="DL301" s="854">
        <v>0</v>
      </c>
      <c r="DM301" s="853">
        <v>0</v>
      </c>
      <c r="DN301" s="854">
        <v>0</v>
      </c>
      <c r="DO301" s="853">
        <v>0</v>
      </c>
      <c r="DP301" s="854">
        <v>0</v>
      </c>
      <c r="DQ301" s="853">
        <v>0</v>
      </c>
      <c r="DR301" s="1025">
        <v>0</v>
      </c>
      <c r="DS301" s="815"/>
      <c r="DT301" s="1011"/>
      <c r="DU301" s="815"/>
      <c r="DV301" s="1024"/>
      <c r="DW301" s="854"/>
      <c r="DX301" s="853">
        <v>0</v>
      </c>
      <c r="DY301" s="854">
        <v>0</v>
      </c>
      <c r="DZ301" s="853">
        <v>0</v>
      </c>
      <c r="EA301" s="854">
        <v>0</v>
      </c>
      <c r="EB301" s="853">
        <v>0</v>
      </c>
      <c r="EC301" s="854">
        <v>0</v>
      </c>
      <c r="ED301" s="853">
        <v>0</v>
      </c>
      <c r="EE301" s="854">
        <v>0</v>
      </c>
      <c r="EF301" s="853">
        <v>0</v>
      </c>
      <c r="EG301" s="854">
        <v>0</v>
      </c>
      <c r="EH301" s="853">
        <v>0</v>
      </c>
      <c r="EI301" s="854">
        <v>0</v>
      </c>
      <c r="EJ301" s="853">
        <v>0</v>
      </c>
      <c r="EK301" s="854">
        <v>0</v>
      </c>
      <c r="EL301" s="853">
        <v>0</v>
      </c>
      <c r="EM301" s="854">
        <v>0</v>
      </c>
      <c r="EN301" s="853">
        <v>0</v>
      </c>
      <c r="EO301" s="854">
        <v>0</v>
      </c>
      <c r="EP301" s="853">
        <v>0</v>
      </c>
      <c r="EQ301" s="854">
        <v>0</v>
      </c>
      <c r="ER301" s="853">
        <v>0</v>
      </c>
      <c r="ES301" s="854">
        <v>0</v>
      </c>
      <c r="ET301" s="853">
        <v>0</v>
      </c>
      <c r="EU301" s="854">
        <v>0</v>
      </c>
      <c r="EV301" s="853">
        <v>0</v>
      </c>
      <c r="EW301" s="854">
        <v>0</v>
      </c>
      <c r="EX301" s="853">
        <v>0</v>
      </c>
      <c r="EY301" s="854">
        <v>0</v>
      </c>
      <c r="EZ301" s="853">
        <v>0</v>
      </c>
      <c r="FA301" s="854">
        <v>0</v>
      </c>
      <c r="FB301" s="853">
        <v>0</v>
      </c>
      <c r="FC301" s="854">
        <v>0</v>
      </c>
      <c r="FD301" s="853">
        <v>0</v>
      </c>
      <c r="FE301" s="1025">
        <v>0</v>
      </c>
      <c r="FF301" s="815"/>
      <c r="FG301" s="1012"/>
      <c r="FH301" s="815"/>
      <c r="FI301" s="1013"/>
      <c r="FK301" s="1026" t="b">
        <v>1</v>
      </c>
    </row>
    <row r="302" spans="1:167" outlineLevel="1">
      <c r="A302" s="813" t="str">
        <f t="shared" si="4"/>
        <v>286OPsaver LDC Innovation Fund Pilot Program</v>
      </c>
      <c r="C302" s="842">
        <v>286</v>
      </c>
      <c r="D302" s="1036" t="s">
        <v>1239</v>
      </c>
      <c r="E302" s="1036">
        <v>2016</v>
      </c>
      <c r="G302" s="1020">
        <v>0</v>
      </c>
      <c r="H302" s="865">
        <v>0</v>
      </c>
      <c r="I302" s="864">
        <v>0</v>
      </c>
      <c r="J302" s="865">
        <v>0</v>
      </c>
      <c r="K302" s="864">
        <v>0</v>
      </c>
      <c r="L302" s="865">
        <v>0</v>
      </c>
      <c r="M302" s="864">
        <v>0</v>
      </c>
      <c r="N302" s="865">
        <v>0</v>
      </c>
      <c r="O302" s="864">
        <v>0</v>
      </c>
      <c r="P302" s="865">
        <v>0</v>
      </c>
      <c r="Q302" s="864">
        <v>0</v>
      </c>
      <c r="R302" s="865">
        <v>0</v>
      </c>
      <c r="S302" s="864">
        <v>0</v>
      </c>
      <c r="T302" s="865">
        <v>0</v>
      </c>
      <c r="U302" s="864">
        <v>0</v>
      </c>
      <c r="V302" s="865">
        <v>0</v>
      </c>
      <c r="W302" s="864">
        <v>0</v>
      </c>
      <c r="X302" s="865">
        <v>0</v>
      </c>
      <c r="Y302" s="864">
        <v>0</v>
      </c>
      <c r="Z302" s="865">
        <v>0</v>
      </c>
      <c r="AA302" s="864">
        <v>0</v>
      </c>
      <c r="AB302" s="865">
        <v>0</v>
      </c>
      <c r="AC302" s="864">
        <v>0</v>
      </c>
      <c r="AD302" s="865">
        <v>0</v>
      </c>
      <c r="AE302" s="864">
        <v>0</v>
      </c>
      <c r="AF302" s="865">
        <v>0</v>
      </c>
      <c r="AG302" s="864">
        <v>0</v>
      </c>
      <c r="AH302" s="865">
        <v>0</v>
      </c>
      <c r="AI302" s="864">
        <v>0</v>
      </c>
      <c r="AJ302" s="865">
        <v>0</v>
      </c>
      <c r="AK302" s="864">
        <v>0</v>
      </c>
      <c r="AL302" s="865">
        <v>0</v>
      </c>
      <c r="AM302" s="864">
        <v>0</v>
      </c>
      <c r="AN302" s="865">
        <v>0</v>
      </c>
      <c r="AO302" s="864">
        <v>0</v>
      </c>
      <c r="AP302" s="1021">
        <v>0</v>
      </c>
      <c r="AQ302" s="815"/>
      <c r="AR302" s="998"/>
      <c r="AS302" s="815"/>
      <c r="AT302" s="1020">
        <v>0</v>
      </c>
      <c r="AU302" s="865">
        <v>0</v>
      </c>
      <c r="AV302" s="864">
        <v>0</v>
      </c>
      <c r="AW302" s="865">
        <v>0</v>
      </c>
      <c r="AX302" s="864">
        <v>0</v>
      </c>
      <c r="AY302" s="865">
        <v>0</v>
      </c>
      <c r="AZ302" s="864">
        <v>0</v>
      </c>
      <c r="BA302" s="865">
        <v>0</v>
      </c>
      <c r="BB302" s="864">
        <v>0</v>
      </c>
      <c r="BC302" s="865">
        <v>0</v>
      </c>
      <c r="BD302" s="864">
        <v>0</v>
      </c>
      <c r="BE302" s="865">
        <v>0</v>
      </c>
      <c r="BF302" s="864">
        <v>0</v>
      </c>
      <c r="BG302" s="865">
        <v>0</v>
      </c>
      <c r="BH302" s="864">
        <v>0</v>
      </c>
      <c r="BI302" s="865">
        <v>0</v>
      </c>
      <c r="BJ302" s="864">
        <v>0</v>
      </c>
      <c r="BK302" s="865">
        <v>0</v>
      </c>
      <c r="BL302" s="864">
        <v>0</v>
      </c>
      <c r="BM302" s="865">
        <v>0</v>
      </c>
      <c r="BN302" s="864">
        <v>0</v>
      </c>
      <c r="BO302" s="865">
        <v>0</v>
      </c>
      <c r="BP302" s="864">
        <v>0</v>
      </c>
      <c r="BQ302" s="865">
        <v>0</v>
      </c>
      <c r="BR302" s="864">
        <v>0</v>
      </c>
      <c r="BS302" s="865">
        <v>0</v>
      </c>
      <c r="BT302" s="864">
        <v>0</v>
      </c>
      <c r="BU302" s="865">
        <v>0</v>
      </c>
      <c r="BV302" s="864">
        <v>0</v>
      </c>
      <c r="BW302" s="865">
        <v>0</v>
      </c>
      <c r="BX302" s="864">
        <v>0</v>
      </c>
      <c r="BY302" s="865">
        <v>0</v>
      </c>
      <c r="BZ302" s="864">
        <v>0</v>
      </c>
      <c r="CA302" s="865">
        <v>0</v>
      </c>
      <c r="CB302" s="864">
        <v>0</v>
      </c>
      <c r="CC302" s="1021">
        <v>0</v>
      </c>
      <c r="CD302" s="815"/>
      <c r="CE302" s="1009"/>
      <c r="CF302" s="815"/>
      <c r="CG302" s="1010"/>
      <c r="CH302" s="815"/>
      <c r="CI302" s="1020"/>
      <c r="CJ302" s="865"/>
      <c r="CK302" s="864">
        <v>0</v>
      </c>
      <c r="CL302" s="865">
        <v>0</v>
      </c>
      <c r="CM302" s="864">
        <v>0</v>
      </c>
      <c r="CN302" s="865">
        <v>0</v>
      </c>
      <c r="CO302" s="864">
        <v>0</v>
      </c>
      <c r="CP302" s="865">
        <v>0</v>
      </c>
      <c r="CQ302" s="864">
        <v>0</v>
      </c>
      <c r="CR302" s="865">
        <v>0</v>
      </c>
      <c r="CS302" s="864">
        <v>0</v>
      </c>
      <c r="CT302" s="865">
        <v>0</v>
      </c>
      <c r="CU302" s="864">
        <v>0</v>
      </c>
      <c r="CV302" s="865">
        <v>0</v>
      </c>
      <c r="CW302" s="864">
        <v>0</v>
      </c>
      <c r="CX302" s="865">
        <v>0</v>
      </c>
      <c r="CY302" s="864">
        <v>0</v>
      </c>
      <c r="CZ302" s="865">
        <v>0</v>
      </c>
      <c r="DA302" s="864">
        <v>0</v>
      </c>
      <c r="DB302" s="865">
        <v>0</v>
      </c>
      <c r="DC302" s="864">
        <v>0</v>
      </c>
      <c r="DD302" s="865">
        <v>0</v>
      </c>
      <c r="DE302" s="864">
        <v>0</v>
      </c>
      <c r="DF302" s="865">
        <v>0</v>
      </c>
      <c r="DG302" s="864">
        <v>0</v>
      </c>
      <c r="DH302" s="865">
        <v>0</v>
      </c>
      <c r="DI302" s="864">
        <v>0</v>
      </c>
      <c r="DJ302" s="865">
        <v>0</v>
      </c>
      <c r="DK302" s="864">
        <v>0</v>
      </c>
      <c r="DL302" s="865">
        <v>0</v>
      </c>
      <c r="DM302" s="864">
        <v>0</v>
      </c>
      <c r="DN302" s="865">
        <v>0</v>
      </c>
      <c r="DO302" s="864">
        <v>0</v>
      </c>
      <c r="DP302" s="865">
        <v>0</v>
      </c>
      <c r="DQ302" s="864">
        <v>0</v>
      </c>
      <c r="DR302" s="1021">
        <v>0</v>
      </c>
      <c r="DS302" s="815"/>
      <c r="DT302" s="1011"/>
      <c r="DU302" s="815"/>
      <c r="DV302" s="1020"/>
      <c r="DW302" s="865"/>
      <c r="DX302" s="864">
        <v>0</v>
      </c>
      <c r="DY302" s="865">
        <v>0</v>
      </c>
      <c r="DZ302" s="864">
        <v>0</v>
      </c>
      <c r="EA302" s="865">
        <v>0</v>
      </c>
      <c r="EB302" s="864">
        <v>0</v>
      </c>
      <c r="EC302" s="865">
        <v>0</v>
      </c>
      <c r="ED302" s="864">
        <v>0</v>
      </c>
      <c r="EE302" s="865">
        <v>0</v>
      </c>
      <c r="EF302" s="864">
        <v>0</v>
      </c>
      <c r="EG302" s="865">
        <v>0</v>
      </c>
      <c r="EH302" s="864">
        <v>0</v>
      </c>
      <c r="EI302" s="865">
        <v>0</v>
      </c>
      <c r="EJ302" s="864">
        <v>0</v>
      </c>
      <c r="EK302" s="865">
        <v>0</v>
      </c>
      <c r="EL302" s="864">
        <v>0</v>
      </c>
      <c r="EM302" s="865">
        <v>0</v>
      </c>
      <c r="EN302" s="864">
        <v>0</v>
      </c>
      <c r="EO302" s="865">
        <v>0</v>
      </c>
      <c r="EP302" s="864">
        <v>0</v>
      </c>
      <c r="EQ302" s="865">
        <v>0</v>
      </c>
      <c r="ER302" s="864">
        <v>0</v>
      </c>
      <c r="ES302" s="865">
        <v>0</v>
      </c>
      <c r="ET302" s="864">
        <v>0</v>
      </c>
      <c r="EU302" s="865">
        <v>0</v>
      </c>
      <c r="EV302" s="864">
        <v>0</v>
      </c>
      <c r="EW302" s="865">
        <v>0</v>
      </c>
      <c r="EX302" s="864">
        <v>0</v>
      </c>
      <c r="EY302" s="865">
        <v>0</v>
      </c>
      <c r="EZ302" s="864">
        <v>0</v>
      </c>
      <c r="FA302" s="865">
        <v>0</v>
      </c>
      <c r="FB302" s="864">
        <v>0</v>
      </c>
      <c r="FC302" s="865">
        <v>0</v>
      </c>
      <c r="FD302" s="864">
        <v>0</v>
      </c>
      <c r="FE302" s="1021">
        <v>0</v>
      </c>
      <c r="FF302" s="815"/>
      <c r="FG302" s="1012"/>
      <c r="FH302" s="815"/>
      <c r="FI302" s="1013"/>
      <c r="FK302" s="1022" t="b">
        <v>1</v>
      </c>
    </row>
    <row r="303" spans="1:167" outlineLevel="1">
      <c r="A303" s="813" t="str">
        <f t="shared" si="4"/>
        <v>287PUMPsaver LDC Innovation Fund Pilot Program</v>
      </c>
      <c r="C303" s="849">
        <v>287</v>
      </c>
      <c r="D303" s="1035" t="s">
        <v>1240</v>
      </c>
      <c r="E303" s="1035">
        <v>2016</v>
      </c>
      <c r="G303" s="1024">
        <v>0</v>
      </c>
      <c r="H303" s="854">
        <v>0</v>
      </c>
      <c r="I303" s="853">
        <v>0</v>
      </c>
      <c r="J303" s="854">
        <v>0</v>
      </c>
      <c r="K303" s="853">
        <v>0</v>
      </c>
      <c r="L303" s="854">
        <v>0</v>
      </c>
      <c r="M303" s="853">
        <v>0</v>
      </c>
      <c r="N303" s="854">
        <v>0</v>
      </c>
      <c r="O303" s="853">
        <v>0</v>
      </c>
      <c r="P303" s="854">
        <v>0</v>
      </c>
      <c r="Q303" s="853">
        <v>0</v>
      </c>
      <c r="R303" s="854">
        <v>0</v>
      </c>
      <c r="S303" s="853">
        <v>0</v>
      </c>
      <c r="T303" s="854">
        <v>0</v>
      </c>
      <c r="U303" s="853">
        <v>0</v>
      </c>
      <c r="V303" s="854">
        <v>0</v>
      </c>
      <c r="W303" s="853">
        <v>0</v>
      </c>
      <c r="X303" s="854">
        <v>0</v>
      </c>
      <c r="Y303" s="853">
        <v>0</v>
      </c>
      <c r="Z303" s="854">
        <v>0</v>
      </c>
      <c r="AA303" s="853">
        <v>0</v>
      </c>
      <c r="AB303" s="854">
        <v>0</v>
      </c>
      <c r="AC303" s="853">
        <v>0</v>
      </c>
      <c r="AD303" s="854">
        <v>0</v>
      </c>
      <c r="AE303" s="853">
        <v>0</v>
      </c>
      <c r="AF303" s="854">
        <v>0</v>
      </c>
      <c r="AG303" s="853">
        <v>0</v>
      </c>
      <c r="AH303" s="854">
        <v>0</v>
      </c>
      <c r="AI303" s="853">
        <v>0</v>
      </c>
      <c r="AJ303" s="854">
        <v>0</v>
      </c>
      <c r="AK303" s="853">
        <v>0</v>
      </c>
      <c r="AL303" s="854">
        <v>0</v>
      </c>
      <c r="AM303" s="853">
        <v>0</v>
      </c>
      <c r="AN303" s="854">
        <v>0</v>
      </c>
      <c r="AO303" s="853">
        <v>0</v>
      </c>
      <c r="AP303" s="1025">
        <v>0</v>
      </c>
      <c r="AQ303" s="815"/>
      <c r="AR303" s="998"/>
      <c r="AS303" s="815"/>
      <c r="AT303" s="1024">
        <v>0</v>
      </c>
      <c r="AU303" s="854">
        <v>0</v>
      </c>
      <c r="AV303" s="853">
        <v>0</v>
      </c>
      <c r="AW303" s="854">
        <v>0</v>
      </c>
      <c r="AX303" s="853">
        <v>0</v>
      </c>
      <c r="AY303" s="854">
        <v>0</v>
      </c>
      <c r="AZ303" s="853">
        <v>0</v>
      </c>
      <c r="BA303" s="854">
        <v>0</v>
      </c>
      <c r="BB303" s="853">
        <v>0</v>
      </c>
      <c r="BC303" s="854">
        <v>0</v>
      </c>
      <c r="BD303" s="853">
        <v>0</v>
      </c>
      <c r="BE303" s="854">
        <v>0</v>
      </c>
      <c r="BF303" s="853">
        <v>0</v>
      </c>
      <c r="BG303" s="854">
        <v>0</v>
      </c>
      <c r="BH303" s="853">
        <v>0</v>
      </c>
      <c r="BI303" s="854">
        <v>0</v>
      </c>
      <c r="BJ303" s="853">
        <v>0</v>
      </c>
      <c r="BK303" s="854">
        <v>0</v>
      </c>
      <c r="BL303" s="853">
        <v>0</v>
      </c>
      <c r="BM303" s="854">
        <v>0</v>
      </c>
      <c r="BN303" s="853">
        <v>0</v>
      </c>
      <c r="BO303" s="854">
        <v>0</v>
      </c>
      <c r="BP303" s="853">
        <v>0</v>
      </c>
      <c r="BQ303" s="854">
        <v>0</v>
      </c>
      <c r="BR303" s="853">
        <v>0</v>
      </c>
      <c r="BS303" s="854">
        <v>0</v>
      </c>
      <c r="BT303" s="853">
        <v>0</v>
      </c>
      <c r="BU303" s="854">
        <v>0</v>
      </c>
      <c r="BV303" s="853">
        <v>0</v>
      </c>
      <c r="BW303" s="854">
        <v>0</v>
      </c>
      <c r="BX303" s="853">
        <v>0</v>
      </c>
      <c r="BY303" s="854">
        <v>0</v>
      </c>
      <c r="BZ303" s="853">
        <v>0</v>
      </c>
      <c r="CA303" s="854">
        <v>0</v>
      </c>
      <c r="CB303" s="853">
        <v>0</v>
      </c>
      <c r="CC303" s="1025">
        <v>0</v>
      </c>
      <c r="CD303" s="815"/>
      <c r="CE303" s="1009"/>
      <c r="CF303" s="815"/>
      <c r="CG303" s="1010"/>
      <c r="CH303" s="815"/>
      <c r="CI303" s="1024"/>
      <c r="CJ303" s="854"/>
      <c r="CK303" s="853">
        <v>0</v>
      </c>
      <c r="CL303" s="854">
        <v>0</v>
      </c>
      <c r="CM303" s="853">
        <v>0</v>
      </c>
      <c r="CN303" s="854">
        <v>0</v>
      </c>
      <c r="CO303" s="853">
        <v>0</v>
      </c>
      <c r="CP303" s="854">
        <v>0</v>
      </c>
      <c r="CQ303" s="853">
        <v>0</v>
      </c>
      <c r="CR303" s="854">
        <v>0</v>
      </c>
      <c r="CS303" s="853">
        <v>0</v>
      </c>
      <c r="CT303" s="854">
        <v>0</v>
      </c>
      <c r="CU303" s="853">
        <v>0</v>
      </c>
      <c r="CV303" s="854">
        <v>0</v>
      </c>
      <c r="CW303" s="853">
        <v>0</v>
      </c>
      <c r="CX303" s="854">
        <v>0</v>
      </c>
      <c r="CY303" s="853">
        <v>0</v>
      </c>
      <c r="CZ303" s="854">
        <v>0</v>
      </c>
      <c r="DA303" s="853">
        <v>0</v>
      </c>
      <c r="DB303" s="854">
        <v>0</v>
      </c>
      <c r="DC303" s="853">
        <v>0</v>
      </c>
      <c r="DD303" s="854">
        <v>0</v>
      </c>
      <c r="DE303" s="853">
        <v>0</v>
      </c>
      <c r="DF303" s="854">
        <v>0</v>
      </c>
      <c r="DG303" s="853">
        <v>0</v>
      </c>
      <c r="DH303" s="854">
        <v>0</v>
      </c>
      <c r="DI303" s="853">
        <v>0</v>
      </c>
      <c r="DJ303" s="854">
        <v>0</v>
      </c>
      <c r="DK303" s="853">
        <v>0</v>
      </c>
      <c r="DL303" s="854">
        <v>0</v>
      </c>
      <c r="DM303" s="853">
        <v>0</v>
      </c>
      <c r="DN303" s="854">
        <v>0</v>
      </c>
      <c r="DO303" s="853">
        <v>0</v>
      </c>
      <c r="DP303" s="854">
        <v>0</v>
      </c>
      <c r="DQ303" s="853">
        <v>0</v>
      </c>
      <c r="DR303" s="1025">
        <v>0</v>
      </c>
      <c r="DS303" s="815"/>
      <c r="DT303" s="1011"/>
      <c r="DU303" s="815"/>
      <c r="DV303" s="1024"/>
      <c r="DW303" s="854"/>
      <c r="DX303" s="853">
        <v>0</v>
      </c>
      <c r="DY303" s="854">
        <v>0</v>
      </c>
      <c r="DZ303" s="853">
        <v>0</v>
      </c>
      <c r="EA303" s="854">
        <v>0</v>
      </c>
      <c r="EB303" s="853">
        <v>0</v>
      </c>
      <c r="EC303" s="854">
        <v>0</v>
      </c>
      <c r="ED303" s="853">
        <v>0</v>
      </c>
      <c r="EE303" s="854">
        <v>0</v>
      </c>
      <c r="EF303" s="853">
        <v>0</v>
      </c>
      <c r="EG303" s="854">
        <v>0</v>
      </c>
      <c r="EH303" s="853">
        <v>0</v>
      </c>
      <c r="EI303" s="854">
        <v>0</v>
      </c>
      <c r="EJ303" s="853">
        <v>0</v>
      </c>
      <c r="EK303" s="854">
        <v>0</v>
      </c>
      <c r="EL303" s="853">
        <v>0</v>
      </c>
      <c r="EM303" s="854">
        <v>0</v>
      </c>
      <c r="EN303" s="853">
        <v>0</v>
      </c>
      <c r="EO303" s="854">
        <v>0</v>
      </c>
      <c r="EP303" s="853">
        <v>0</v>
      </c>
      <c r="EQ303" s="854">
        <v>0</v>
      </c>
      <c r="ER303" s="853">
        <v>0</v>
      </c>
      <c r="ES303" s="854">
        <v>0</v>
      </c>
      <c r="ET303" s="853">
        <v>0</v>
      </c>
      <c r="EU303" s="854">
        <v>0</v>
      </c>
      <c r="EV303" s="853">
        <v>0</v>
      </c>
      <c r="EW303" s="854">
        <v>0</v>
      </c>
      <c r="EX303" s="853">
        <v>0</v>
      </c>
      <c r="EY303" s="854">
        <v>0</v>
      </c>
      <c r="EZ303" s="853">
        <v>0</v>
      </c>
      <c r="FA303" s="854">
        <v>0</v>
      </c>
      <c r="FB303" s="853">
        <v>0</v>
      </c>
      <c r="FC303" s="854">
        <v>0</v>
      </c>
      <c r="FD303" s="853">
        <v>0</v>
      </c>
      <c r="FE303" s="1025">
        <v>0</v>
      </c>
      <c r="FF303" s="815"/>
      <c r="FG303" s="1012"/>
      <c r="FH303" s="815"/>
      <c r="FI303" s="1013"/>
      <c r="FK303" s="1026" t="b">
        <v>1</v>
      </c>
    </row>
    <row r="304" spans="1:167" outlineLevel="1">
      <c r="A304" s="813" t="str">
        <f t="shared" si="4"/>
        <v>288Residential Direct Install LDC Innovation Fund Pilot Program</v>
      </c>
      <c r="C304" s="842">
        <v>288</v>
      </c>
      <c r="D304" s="1036" t="s">
        <v>1241</v>
      </c>
      <c r="E304" s="1036">
        <v>2016</v>
      </c>
      <c r="G304" s="1020">
        <v>0</v>
      </c>
      <c r="H304" s="865">
        <v>0</v>
      </c>
      <c r="I304" s="864">
        <v>0</v>
      </c>
      <c r="J304" s="865">
        <v>0</v>
      </c>
      <c r="K304" s="864">
        <v>0</v>
      </c>
      <c r="L304" s="865">
        <v>0</v>
      </c>
      <c r="M304" s="864">
        <v>0</v>
      </c>
      <c r="N304" s="865">
        <v>0</v>
      </c>
      <c r="O304" s="864">
        <v>0</v>
      </c>
      <c r="P304" s="865">
        <v>0</v>
      </c>
      <c r="Q304" s="864">
        <v>0</v>
      </c>
      <c r="R304" s="865">
        <v>0</v>
      </c>
      <c r="S304" s="864">
        <v>0</v>
      </c>
      <c r="T304" s="865">
        <v>0</v>
      </c>
      <c r="U304" s="864">
        <v>0</v>
      </c>
      <c r="V304" s="865">
        <v>0</v>
      </c>
      <c r="W304" s="864">
        <v>0</v>
      </c>
      <c r="X304" s="865">
        <v>0</v>
      </c>
      <c r="Y304" s="864">
        <v>0</v>
      </c>
      <c r="Z304" s="865">
        <v>0</v>
      </c>
      <c r="AA304" s="864">
        <v>0</v>
      </c>
      <c r="AB304" s="865">
        <v>0</v>
      </c>
      <c r="AC304" s="864">
        <v>0</v>
      </c>
      <c r="AD304" s="865">
        <v>0</v>
      </c>
      <c r="AE304" s="864">
        <v>0</v>
      </c>
      <c r="AF304" s="865">
        <v>0</v>
      </c>
      <c r="AG304" s="864">
        <v>0</v>
      </c>
      <c r="AH304" s="865">
        <v>0</v>
      </c>
      <c r="AI304" s="864">
        <v>0</v>
      </c>
      <c r="AJ304" s="865">
        <v>0</v>
      </c>
      <c r="AK304" s="864">
        <v>0</v>
      </c>
      <c r="AL304" s="865">
        <v>0</v>
      </c>
      <c r="AM304" s="864">
        <v>0</v>
      </c>
      <c r="AN304" s="865">
        <v>0</v>
      </c>
      <c r="AO304" s="864">
        <v>0</v>
      </c>
      <c r="AP304" s="1021">
        <v>0</v>
      </c>
      <c r="AQ304" s="815"/>
      <c r="AR304" s="998"/>
      <c r="AS304" s="815"/>
      <c r="AT304" s="1020">
        <v>0</v>
      </c>
      <c r="AU304" s="865">
        <v>0</v>
      </c>
      <c r="AV304" s="864">
        <v>0</v>
      </c>
      <c r="AW304" s="865">
        <v>0</v>
      </c>
      <c r="AX304" s="864">
        <v>0</v>
      </c>
      <c r="AY304" s="865">
        <v>0</v>
      </c>
      <c r="AZ304" s="864">
        <v>0</v>
      </c>
      <c r="BA304" s="865">
        <v>0</v>
      </c>
      <c r="BB304" s="864">
        <v>0</v>
      </c>
      <c r="BC304" s="865">
        <v>0</v>
      </c>
      <c r="BD304" s="864">
        <v>0</v>
      </c>
      <c r="BE304" s="865">
        <v>0</v>
      </c>
      <c r="BF304" s="864">
        <v>0</v>
      </c>
      <c r="BG304" s="865">
        <v>0</v>
      </c>
      <c r="BH304" s="864">
        <v>0</v>
      </c>
      <c r="BI304" s="865">
        <v>0</v>
      </c>
      <c r="BJ304" s="864">
        <v>0</v>
      </c>
      <c r="BK304" s="865">
        <v>0</v>
      </c>
      <c r="BL304" s="864">
        <v>0</v>
      </c>
      <c r="BM304" s="865">
        <v>0</v>
      </c>
      <c r="BN304" s="864">
        <v>0</v>
      </c>
      <c r="BO304" s="865">
        <v>0</v>
      </c>
      <c r="BP304" s="864">
        <v>0</v>
      </c>
      <c r="BQ304" s="865">
        <v>0</v>
      </c>
      <c r="BR304" s="864">
        <v>0</v>
      </c>
      <c r="BS304" s="865">
        <v>0</v>
      </c>
      <c r="BT304" s="864">
        <v>0</v>
      </c>
      <c r="BU304" s="865">
        <v>0</v>
      </c>
      <c r="BV304" s="864">
        <v>0</v>
      </c>
      <c r="BW304" s="865">
        <v>0</v>
      </c>
      <c r="BX304" s="864">
        <v>0</v>
      </c>
      <c r="BY304" s="865">
        <v>0</v>
      </c>
      <c r="BZ304" s="864">
        <v>0</v>
      </c>
      <c r="CA304" s="865">
        <v>0</v>
      </c>
      <c r="CB304" s="864">
        <v>0</v>
      </c>
      <c r="CC304" s="1021">
        <v>0</v>
      </c>
      <c r="CD304" s="815"/>
      <c r="CE304" s="1009"/>
      <c r="CF304" s="815"/>
      <c r="CG304" s="1010"/>
      <c r="CH304" s="815"/>
      <c r="CI304" s="1020"/>
      <c r="CJ304" s="865"/>
      <c r="CK304" s="864">
        <v>0</v>
      </c>
      <c r="CL304" s="865">
        <v>0</v>
      </c>
      <c r="CM304" s="864">
        <v>0</v>
      </c>
      <c r="CN304" s="865">
        <v>0</v>
      </c>
      <c r="CO304" s="864">
        <v>0</v>
      </c>
      <c r="CP304" s="865">
        <v>0</v>
      </c>
      <c r="CQ304" s="864">
        <v>0</v>
      </c>
      <c r="CR304" s="865">
        <v>0</v>
      </c>
      <c r="CS304" s="864">
        <v>0</v>
      </c>
      <c r="CT304" s="865">
        <v>0</v>
      </c>
      <c r="CU304" s="864">
        <v>0</v>
      </c>
      <c r="CV304" s="865">
        <v>0</v>
      </c>
      <c r="CW304" s="864">
        <v>0</v>
      </c>
      <c r="CX304" s="865">
        <v>0</v>
      </c>
      <c r="CY304" s="864">
        <v>0</v>
      </c>
      <c r="CZ304" s="865">
        <v>0</v>
      </c>
      <c r="DA304" s="864">
        <v>0</v>
      </c>
      <c r="DB304" s="865">
        <v>0</v>
      </c>
      <c r="DC304" s="864">
        <v>0</v>
      </c>
      <c r="DD304" s="865">
        <v>0</v>
      </c>
      <c r="DE304" s="864">
        <v>0</v>
      </c>
      <c r="DF304" s="865">
        <v>0</v>
      </c>
      <c r="DG304" s="864">
        <v>0</v>
      </c>
      <c r="DH304" s="865">
        <v>0</v>
      </c>
      <c r="DI304" s="864">
        <v>0</v>
      </c>
      <c r="DJ304" s="865">
        <v>0</v>
      </c>
      <c r="DK304" s="864">
        <v>0</v>
      </c>
      <c r="DL304" s="865">
        <v>0</v>
      </c>
      <c r="DM304" s="864">
        <v>0</v>
      </c>
      <c r="DN304" s="865">
        <v>0</v>
      </c>
      <c r="DO304" s="864">
        <v>0</v>
      </c>
      <c r="DP304" s="865">
        <v>0</v>
      </c>
      <c r="DQ304" s="864">
        <v>0</v>
      </c>
      <c r="DR304" s="1021">
        <v>0</v>
      </c>
      <c r="DS304" s="815"/>
      <c r="DT304" s="1011"/>
      <c r="DU304" s="815"/>
      <c r="DV304" s="1020"/>
      <c r="DW304" s="865"/>
      <c r="DX304" s="864">
        <v>0</v>
      </c>
      <c r="DY304" s="865">
        <v>0</v>
      </c>
      <c r="DZ304" s="864">
        <v>0</v>
      </c>
      <c r="EA304" s="865">
        <v>0</v>
      </c>
      <c r="EB304" s="864">
        <v>0</v>
      </c>
      <c r="EC304" s="865">
        <v>0</v>
      </c>
      <c r="ED304" s="864">
        <v>0</v>
      </c>
      <c r="EE304" s="865">
        <v>0</v>
      </c>
      <c r="EF304" s="864">
        <v>0</v>
      </c>
      <c r="EG304" s="865">
        <v>0</v>
      </c>
      <c r="EH304" s="864">
        <v>0</v>
      </c>
      <c r="EI304" s="865">
        <v>0</v>
      </c>
      <c r="EJ304" s="864">
        <v>0</v>
      </c>
      <c r="EK304" s="865">
        <v>0</v>
      </c>
      <c r="EL304" s="864">
        <v>0</v>
      </c>
      <c r="EM304" s="865">
        <v>0</v>
      </c>
      <c r="EN304" s="864">
        <v>0</v>
      </c>
      <c r="EO304" s="865">
        <v>0</v>
      </c>
      <c r="EP304" s="864">
        <v>0</v>
      </c>
      <c r="EQ304" s="865">
        <v>0</v>
      </c>
      <c r="ER304" s="864">
        <v>0</v>
      </c>
      <c r="ES304" s="865">
        <v>0</v>
      </c>
      <c r="ET304" s="864">
        <v>0</v>
      </c>
      <c r="EU304" s="865">
        <v>0</v>
      </c>
      <c r="EV304" s="864">
        <v>0</v>
      </c>
      <c r="EW304" s="865">
        <v>0</v>
      </c>
      <c r="EX304" s="864">
        <v>0</v>
      </c>
      <c r="EY304" s="865">
        <v>0</v>
      </c>
      <c r="EZ304" s="864">
        <v>0</v>
      </c>
      <c r="FA304" s="865">
        <v>0</v>
      </c>
      <c r="FB304" s="864">
        <v>0</v>
      </c>
      <c r="FC304" s="865">
        <v>0</v>
      </c>
      <c r="FD304" s="864">
        <v>0</v>
      </c>
      <c r="FE304" s="1021">
        <v>0</v>
      </c>
      <c r="FF304" s="815"/>
      <c r="FG304" s="1012"/>
      <c r="FH304" s="815"/>
      <c r="FI304" s="1013"/>
      <c r="FK304" s="1022" t="b">
        <v>1</v>
      </c>
    </row>
    <row r="305" spans="1:167" outlineLevel="1">
      <c r="A305" s="813" t="str">
        <f t="shared" si="4"/>
        <v>289Residential Direct Mail LDC Innovation Fund Pilot Program</v>
      </c>
      <c r="C305" s="849">
        <v>289</v>
      </c>
      <c r="D305" s="1035" t="s">
        <v>1242</v>
      </c>
      <c r="E305" s="1035">
        <v>2016</v>
      </c>
      <c r="G305" s="1024">
        <v>0</v>
      </c>
      <c r="H305" s="854">
        <v>0</v>
      </c>
      <c r="I305" s="853">
        <v>0</v>
      </c>
      <c r="J305" s="854">
        <v>0</v>
      </c>
      <c r="K305" s="853">
        <v>0</v>
      </c>
      <c r="L305" s="854">
        <v>0</v>
      </c>
      <c r="M305" s="853">
        <v>0</v>
      </c>
      <c r="N305" s="854">
        <v>0</v>
      </c>
      <c r="O305" s="853">
        <v>0</v>
      </c>
      <c r="P305" s="854">
        <v>0</v>
      </c>
      <c r="Q305" s="853">
        <v>0</v>
      </c>
      <c r="R305" s="854">
        <v>0</v>
      </c>
      <c r="S305" s="853">
        <v>0</v>
      </c>
      <c r="T305" s="854">
        <v>0</v>
      </c>
      <c r="U305" s="853">
        <v>0</v>
      </c>
      <c r="V305" s="854">
        <v>0</v>
      </c>
      <c r="W305" s="853">
        <v>0</v>
      </c>
      <c r="X305" s="854">
        <v>0</v>
      </c>
      <c r="Y305" s="853">
        <v>0</v>
      </c>
      <c r="Z305" s="854">
        <v>0</v>
      </c>
      <c r="AA305" s="853">
        <v>0</v>
      </c>
      <c r="AB305" s="854">
        <v>0</v>
      </c>
      <c r="AC305" s="853">
        <v>0</v>
      </c>
      <c r="AD305" s="854">
        <v>0</v>
      </c>
      <c r="AE305" s="853">
        <v>0</v>
      </c>
      <c r="AF305" s="854">
        <v>0</v>
      </c>
      <c r="AG305" s="853">
        <v>0</v>
      </c>
      <c r="AH305" s="854">
        <v>0</v>
      </c>
      <c r="AI305" s="853">
        <v>0</v>
      </c>
      <c r="AJ305" s="854">
        <v>0</v>
      </c>
      <c r="AK305" s="853">
        <v>0</v>
      </c>
      <c r="AL305" s="854">
        <v>0</v>
      </c>
      <c r="AM305" s="853">
        <v>0</v>
      </c>
      <c r="AN305" s="854">
        <v>0</v>
      </c>
      <c r="AO305" s="853">
        <v>0</v>
      </c>
      <c r="AP305" s="1025">
        <v>0</v>
      </c>
      <c r="AQ305" s="815"/>
      <c r="AR305" s="998"/>
      <c r="AS305" s="815"/>
      <c r="AT305" s="1024">
        <v>0</v>
      </c>
      <c r="AU305" s="854">
        <v>0</v>
      </c>
      <c r="AV305" s="853">
        <v>0</v>
      </c>
      <c r="AW305" s="854">
        <v>0</v>
      </c>
      <c r="AX305" s="853">
        <v>0</v>
      </c>
      <c r="AY305" s="854">
        <v>0</v>
      </c>
      <c r="AZ305" s="853">
        <v>0</v>
      </c>
      <c r="BA305" s="854">
        <v>0</v>
      </c>
      <c r="BB305" s="853">
        <v>0</v>
      </c>
      <c r="BC305" s="854">
        <v>0</v>
      </c>
      <c r="BD305" s="853">
        <v>0</v>
      </c>
      <c r="BE305" s="854">
        <v>0</v>
      </c>
      <c r="BF305" s="853">
        <v>0</v>
      </c>
      <c r="BG305" s="854">
        <v>0</v>
      </c>
      <c r="BH305" s="853">
        <v>0</v>
      </c>
      <c r="BI305" s="854">
        <v>0</v>
      </c>
      <c r="BJ305" s="853">
        <v>0</v>
      </c>
      <c r="BK305" s="854">
        <v>0</v>
      </c>
      <c r="BL305" s="853">
        <v>0</v>
      </c>
      <c r="BM305" s="854">
        <v>0</v>
      </c>
      <c r="BN305" s="853">
        <v>0</v>
      </c>
      <c r="BO305" s="854">
        <v>0</v>
      </c>
      <c r="BP305" s="853">
        <v>0</v>
      </c>
      <c r="BQ305" s="854">
        <v>0</v>
      </c>
      <c r="BR305" s="853">
        <v>0</v>
      </c>
      <c r="BS305" s="854">
        <v>0</v>
      </c>
      <c r="BT305" s="853">
        <v>0</v>
      </c>
      <c r="BU305" s="854">
        <v>0</v>
      </c>
      <c r="BV305" s="853">
        <v>0</v>
      </c>
      <c r="BW305" s="854">
        <v>0</v>
      </c>
      <c r="BX305" s="853">
        <v>0</v>
      </c>
      <c r="BY305" s="854">
        <v>0</v>
      </c>
      <c r="BZ305" s="853">
        <v>0</v>
      </c>
      <c r="CA305" s="854">
        <v>0</v>
      </c>
      <c r="CB305" s="853">
        <v>0</v>
      </c>
      <c r="CC305" s="1025">
        <v>0</v>
      </c>
      <c r="CD305" s="815"/>
      <c r="CE305" s="1009"/>
      <c r="CF305" s="815"/>
      <c r="CG305" s="1010"/>
      <c r="CH305" s="815"/>
      <c r="CI305" s="1024"/>
      <c r="CJ305" s="854"/>
      <c r="CK305" s="853">
        <v>0</v>
      </c>
      <c r="CL305" s="854">
        <v>0</v>
      </c>
      <c r="CM305" s="853">
        <v>0</v>
      </c>
      <c r="CN305" s="854">
        <v>0</v>
      </c>
      <c r="CO305" s="853">
        <v>0</v>
      </c>
      <c r="CP305" s="854">
        <v>0</v>
      </c>
      <c r="CQ305" s="853">
        <v>0</v>
      </c>
      <c r="CR305" s="854">
        <v>0</v>
      </c>
      <c r="CS305" s="853">
        <v>0</v>
      </c>
      <c r="CT305" s="854">
        <v>0</v>
      </c>
      <c r="CU305" s="853">
        <v>0</v>
      </c>
      <c r="CV305" s="854">
        <v>0</v>
      </c>
      <c r="CW305" s="853">
        <v>0</v>
      </c>
      <c r="CX305" s="854">
        <v>0</v>
      </c>
      <c r="CY305" s="853">
        <v>0</v>
      </c>
      <c r="CZ305" s="854">
        <v>0</v>
      </c>
      <c r="DA305" s="853">
        <v>0</v>
      </c>
      <c r="DB305" s="854">
        <v>0</v>
      </c>
      <c r="DC305" s="853">
        <v>0</v>
      </c>
      <c r="DD305" s="854">
        <v>0</v>
      </c>
      <c r="DE305" s="853">
        <v>0</v>
      </c>
      <c r="DF305" s="854">
        <v>0</v>
      </c>
      <c r="DG305" s="853">
        <v>0</v>
      </c>
      <c r="DH305" s="854">
        <v>0</v>
      </c>
      <c r="DI305" s="853">
        <v>0</v>
      </c>
      <c r="DJ305" s="854">
        <v>0</v>
      </c>
      <c r="DK305" s="853">
        <v>0</v>
      </c>
      <c r="DL305" s="854">
        <v>0</v>
      </c>
      <c r="DM305" s="853">
        <v>0</v>
      </c>
      <c r="DN305" s="854">
        <v>0</v>
      </c>
      <c r="DO305" s="853">
        <v>0</v>
      </c>
      <c r="DP305" s="854">
        <v>0</v>
      </c>
      <c r="DQ305" s="853">
        <v>0</v>
      </c>
      <c r="DR305" s="1025">
        <v>0</v>
      </c>
      <c r="DS305" s="815"/>
      <c r="DT305" s="1011"/>
      <c r="DU305" s="815"/>
      <c r="DV305" s="1024"/>
      <c r="DW305" s="854"/>
      <c r="DX305" s="853">
        <v>0</v>
      </c>
      <c r="DY305" s="854">
        <v>0</v>
      </c>
      <c r="DZ305" s="853">
        <v>0</v>
      </c>
      <c r="EA305" s="854">
        <v>0</v>
      </c>
      <c r="EB305" s="853">
        <v>0</v>
      </c>
      <c r="EC305" s="854">
        <v>0</v>
      </c>
      <c r="ED305" s="853">
        <v>0</v>
      </c>
      <c r="EE305" s="854">
        <v>0</v>
      </c>
      <c r="EF305" s="853">
        <v>0</v>
      </c>
      <c r="EG305" s="854">
        <v>0</v>
      </c>
      <c r="EH305" s="853">
        <v>0</v>
      </c>
      <c r="EI305" s="854">
        <v>0</v>
      </c>
      <c r="EJ305" s="853">
        <v>0</v>
      </c>
      <c r="EK305" s="854">
        <v>0</v>
      </c>
      <c r="EL305" s="853">
        <v>0</v>
      </c>
      <c r="EM305" s="854">
        <v>0</v>
      </c>
      <c r="EN305" s="853">
        <v>0</v>
      </c>
      <c r="EO305" s="854">
        <v>0</v>
      </c>
      <c r="EP305" s="853">
        <v>0</v>
      </c>
      <c r="EQ305" s="854">
        <v>0</v>
      </c>
      <c r="ER305" s="853">
        <v>0</v>
      </c>
      <c r="ES305" s="854">
        <v>0</v>
      </c>
      <c r="ET305" s="853">
        <v>0</v>
      </c>
      <c r="EU305" s="854">
        <v>0</v>
      </c>
      <c r="EV305" s="853">
        <v>0</v>
      </c>
      <c r="EW305" s="854">
        <v>0</v>
      </c>
      <c r="EX305" s="853">
        <v>0</v>
      </c>
      <c r="EY305" s="854">
        <v>0</v>
      </c>
      <c r="EZ305" s="853">
        <v>0</v>
      </c>
      <c r="FA305" s="854">
        <v>0</v>
      </c>
      <c r="FB305" s="853">
        <v>0</v>
      </c>
      <c r="FC305" s="854">
        <v>0</v>
      </c>
      <c r="FD305" s="853">
        <v>0</v>
      </c>
      <c r="FE305" s="1025">
        <v>0</v>
      </c>
      <c r="FF305" s="815"/>
      <c r="FG305" s="1012"/>
      <c r="FH305" s="815"/>
      <c r="FI305" s="1013"/>
      <c r="FK305" s="1026" t="b">
        <v>1</v>
      </c>
    </row>
    <row r="306" spans="1:167" outlineLevel="1">
      <c r="A306" s="813" t="str">
        <f t="shared" si="4"/>
        <v>290Residential Ductless Heat Pump LDC Innovation Fund Pilot Program</v>
      </c>
      <c r="C306" s="842">
        <v>290</v>
      </c>
      <c r="D306" s="1036" t="s">
        <v>1243</v>
      </c>
      <c r="E306" s="1036">
        <v>2016</v>
      </c>
      <c r="G306" s="1020">
        <v>0</v>
      </c>
      <c r="H306" s="865">
        <v>0</v>
      </c>
      <c r="I306" s="864">
        <v>0</v>
      </c>
      <c r="J306" s="865">
        <v>0</v>
      </c>
      <c r="K306" s="864">
        <v>0</v>
      </c>
      <c r="L306" s="865">
        <v>0</v>
      </c>
      <c r="M306" s="864">
        <v>0</v>
      </c>
      <c r="N306" s="865">
        <v>0</v>
      </c>
      <c r="O306" s="864">
        <v>0</v>
      </c>
      <c r="P306" s="865">
        <v>0</v>
      </c>
      <c r="Q306" s="864">
        <v>0</v>
      </c>
      <c r="R306" s="865">
        <v>0</v>
      </c>
      <c r="S306" s="864">
        <v>0</v>
      </c>
      <c r="T306" s="865">
        <v>0</v>
      </c>
      <c r="U306" s="864">
        <v>0</v>
      </c>
      <c r="V306" s="865">
        <v>0</v>
      </c>
      <c r="W306" s="864">
        <v>0</v>
      </c>
      <c r="X306" s="865">
        <v>0</v>
      </c>
      <c r="Y306" s="864">
        <v>0</v>
      </c>
      <c r="Z306" s="865">
        <v>0</v>
      </c>
      <c r="AA306" s="864">
        <v>0</v>
      </c>
      <c r="AB306" s="865">
        <v>0</v>
      </c>
      <c r="AC306" s="864">
        <v>0</v>
      </c>
      <c r="AD306" s="865">
        <v>0</v>
      </c>
      <c r="AE306" s="864">
        <v>0</v>
      </c>
      <c r="AF306" s="865">
        <v>0</v>
      </c>
      <c r="AG306" s="864">
        <v>0</v>
      </c>
      <c r="AH306" s="865">
        <v>0</v>
      </c>
      <c r="AI306" s="864">
        <v>0</v>
      </c>
      <c r="AJ306" s="865">
        <v>0</v>
      </c>
      <c r="AK306" s="864">
        <v>0</v>
      </c>
      <c r="AL306" s="865">
        <v>0</v>
      </c>
      <c r="AM306" s="864">
        <v>0</v>
      </c>
      <c r="AN306" s="865">
        <v>0</v>
      </c>
      <c r="AO306" s="864">
        <v>0</v>
      </c>
      <c r="AP306" s="1021">
        <v>0</v>
      </c>
      <c r="AQ306" s="815"/>
      <c r="AR306" s="998"/>
      <c r="AS306" s="815"/>
      <c r="AT306" s="1020">
        <v>0</v>
      </c>
      <c r="AU306" s="865">
        <v>0</v>
      </c>
      <c r="AV306" s="864">
        <v>0</v>
      </c>
      <c r="AW306" s="865">
        <v>0</v>
      </c>
      <c r="AX306" s="864">
        <v>0</v>
      </c>
      <c r="AY306" s="865">
        <v>0</v>
      </c>
      <c r="AZ306" s="864">
        <v>0</v>
      </c>
      <c r="BA306" s="865">
        <v>0</v>
      </c>
      <c r="BB306" s="864">
        <v>0</v>
      </c>
      <c r="BC306" s="865">
        <v>0</v>
      </c>
      <c r="BD306" s="864">
        <v>0</v>
      </c>
      <c r="BE306" s="865">
        <v>0</v>
      </c>
      <c r="BF306" s="864">
        <v>0</v>
      </c>
      <c r="BG306" s="865">
        <v>0</v>
      </c>
      <c r="BH306" s="864">
        <v>0</v>
      </c>
      <c r="BI306" s="865">
        <v>0</v>
      </c>
      <c r="BJ306" s="864">
        <v>0</v>
      </c>
      <c r="BK306" s="865">
        <v>0</v>
      </c>
      <c r="BL306" s="864">
        <v>0</v>
      </c>
      <c r="BM306" s="865">
        <v>0</v>
      </c>
      <c r="BN306" s="864">
        <v>0</v>
      </c>
      <c r="BO306" s="865">
        <v>0</v>
      </c>
      <c r="BP306" s="864">
        <v>0</v>
      </c>
      <c r="BQ306" s="865">
        <v>0</v>
      </c>
      <c r="BR306" s="864">
        <v>0</v>
      </c>
      <c r="BS306" s="865">
        <v>0</v>
      </c>
      <c r="BT306" s="864">
        <v>0</v>
      </c>
      <c r="BU306" s="865">
        <v>0</v>
      </c>
      <c r="BV306" s="864">
        <v>0</v>
      </c>
      <c r="BW306" s="865">
        <v>0</v>
      </c>
      <c r="BX306" s="864">
        <v>0</v>
      </c>
      <c r="BY306" s="865">
        <v>0</v>
      </c>
      <c r="BZ306" s="864">
        <v>0</v>
      </c>
      <c r="CA306" s="865">
        <v>0</v>
      </c>
      <c r="CB306" s="864">
        <v>0</v>
      </c>
      <c r="CC306" s="1021">
        <v>0</v>
      </c>
      <c r="CD306" s="815"/>
      <c r="CE306" s="1009"/>
      <c r="CF306" s="815"/>
      <c r="CG306" s="1010"/>
      <c r="CH306" s="815"/>
      <c r="CI306" s="1020"/>
      <c r="CJ306" s="865"/>
      <c r="CK306" s="864">
        <v>0</v>
      </c>
      <c r="CL306" s="865">
        <v>0</v>
      </c>
      <c r="CM306" s="864">
        <v>0</v>
      </c>
      <c r="CN306" s="865">
        <v>0</v>
      </c>
      <c r="CO306" s="864">
        <v>0</v>
      </c>
      <c r="CP306" s="865">
        <v>0</v>
      </c>
      <c r="CQ306" s="864">
        <v>0</v>
      </c>
      <c r="CR306" s="865">
        <v>0</v>
      </c>
      <c r="CS306" s="864">
        <v>0</v>
      </c>
      <c r="CT306" s="865">
        <v>0</v>
      </c>
      <c r="CU306" s="864">
        <v>0</v>
      </c>
      <c r="CV306" s="865">
        <v>0</v>
      </c>
      <c r="CW306" s="864">
        <v>0</v>
      </c>
      <c r="CX306" s="865">
        <v>0</v>
      </c>
      <c r="CY306" s="864">
        <v>0</v>
      </c>
      <c r="CZ306" s="865">
        <v>0</v>
      </c>
      <c r="DA306" s="864">
        <v>0</v>
      </c>
      <c r="DB306" s="865">
        <v>0</v>
      </c>
      <c r="DC306" s="864">
        <v>0</v>
      </c>
      <c r="DD306" s="865">
        <v>0</v>
      </c>
      <c r="DE306" s="864">
        <v>0</v>
      </c>
      <c r="DF306" s="865">
        <v>0</v>
      </c>
      <c r="DG306" s="864">
        <v>0</v>
      </c>
      <c r="DH306" s="865">
        <v>0</v>
      </c>
      <c r="DI306" s="864">
        <v>0</v>
      </c>
      <c r="DJ306" s="865">
        <v>0</v>
      </c>
      <c r="DK306" s="864">
        <v>0</v>
      </c>
      <c r="DL306" s="865">
        <v>0</v>
      </c>
      <c r="DM306" s="864">
        <v>0</v>
      </c>
      <c r="DN306" s="865">
        <v>0</v>
      </c>
      <c r="DO306" s="864">
        <v>0</v>
      </c>
      <c r="DP306" s="865">
        <v>0</v>
      </c>
      <c r="DQ306" s="864">
        <v>0</v>
      </c>
      <c r="DR306" s="1021">
        <v>0</v>
      </c>
      <c r="DS306" s="815"/>
      <c r="DT306" s="1011"/>
      <c r="DU306" s="815"/>
      <c r="DV306" s="1020"/>
      <c r="DW306" s="865"/>
      <c r="DX306" s="864">
        <v>0</v>
      </c>
      <c r="DY306" s="865">
        <v>0</v>
      </c>
      <c r="DZ306" s="864">
        <v>0</v>
      </c>
      <c r="EA306" s="865">
        <v>0</v>
      </c>
      <c r="EB306" s="864">
        <v>0</v>
      </c>
      <c r="EC306" s="865">
        <v>0</v>
      </c>
      <c r="ED306" s="864">
        <v>0</v>
      </c>
      <c r="EE306" s="865">
        <v>0</v>
      </c>
      <c r="EF306" s="864">
        <v>0</v>
      </c>
      <c r="EG306" s="865">
        <v>0</v>
      </c>
      <c r="EH306" s="864">
        <v>0</v>
      </c>
      <c r="EI306" s="865">
        <v>0</v>
      </c>
      <c r="EJ306" s="864">
        <v>0</v>
      </c>
      <c r="EK306" s="865">
        <v>0</v>
      </c>
      <c r="EL306" s="864">
        <v>0</v>
      </c>
      <c r="EM306" s="865">
        <v>0</v>
      </c>
      <c r="EN306" s="864">
        <v>0</v>
      </c>
      <c r="EO306" s="865">
        <v>0</v>
      </c>
      <c r="EP306" s="864">
        <v>0</v>
      </c>
      <c r="EQ306" s="865">
        <v>0</v>
      </c>
      <c r="ER306" s="864">
        <v>0</v>
      </c>
      <c r="ES306" s="865">
        <v>0</v>
      </c>
      <c r="ET306" s="864">
        <v>0</v>
      </c>
      <c r="EU306" s="865">
        <v>0</v>
      </c>
      <c r="EV306" s="864">
        <v>0</v>
      </c>
      <c r="EW306" s="865">
        <v>0</v>
      </c>
      <c r="EX306" s="864">
        <v>0</v>
      </c>
      <c r="EY306" s="865">
        <v>0</v>
      </c>
      <c r="EZ306" s="864">
        <v>0</v>
      </c>
      <c r="FA306" s="865">
        <v>0</v>
      </c>
      <c r="FB306" s="864">
        <v>0</v>
      </c>
      <c r="FC306" s="865">
        <v>0</v>
      </c>
      <c r="FD306" s="864">
        <v>0</v>
      </c>
      <c r="FE306" s="1021">
        <v>0</v>
      </c>
      <c r="FF306" s="815"/>
      <c r="FG306" s="1012"/>
      <c r="FH306" s="815"/>
      <c r="FI306" s="1013"/>
      <c r="FK306" s="1022" t="b">
        <v>1</v>
      </c>
    </row>
    <row r="307" spans="1:167" outlineLevel="1">
      <c r="A307" s="813" t="str">
        <f t="shared" si="4"/>
        <v>291Retrocomissioning LDC Innovation Fund Pilot Program</v>
      </c>
      <c r="C307" s="849">
        <v>291</v>
      </c>
      <c r="D307" s="1035" t="s">
        <v>1244</v>
      </c>
      <c r="E307" s="1035">
        <v>2016</v>
      </c>
      <c r="G307" s="1024">
        <v>0</v>
      </c>
      <c r="H307" s="854">
        <v>0</v>
      </c>
      <c r="I307" s="853">
        <v>0</v>
      </c>
      <c r="J307" s="854">
        <v>0</v>
      </c>
      <c r="K307" s="853">
        <v>0</v>
      </c>
      <c r="L307" s="854">
        <v>0</v>
      </c>
      <c r="M307" s="853">
        <v>0</v>
      </c>
      <c r="N307" s="854">
        <v>0</v>
      </c>
      <c r="O307" s="853">
        <v>0</v>
      </c>
      <c r="P307" s="854">
        <v>0</v>
      </c>
      <c r="Q307" s="853">
        <v>0</v>
      </c>
      <c r="R307" s="854">
        <v>0</v>
      </c>
      <c r="S307" s="853">
        <v>0</v>
      </c>
      <c r="T307" s="854">
        <v>0</v>
      </c>
      <c r="U307" s="853">
        <v>0</v>
      </c>
      <c r="V307" s="854">
        <v>0</v>
      </c>
      <c r="W307" s="853">
        <v>0</v>
      </c>
      <c r="X307" s="854">
        <v>0</v>
      </c>
      <c r="Y307" s="853">
        <v>0</v>
      </c>
      <c r="Z307" s="854">
        <v>0</v>
      </c>
      <c r="AA307" s="853">
        <v>0</v>
      </c>
      <c r="AB307" s="854">
        <v>0</v>
      </c>
      <c r="AC307" s="853">
        <v>0</v>
      </c>
      <c r="AD307" s="854">
        <v>0</v>
      </c>
      <c r="AE307" s="853">
        <v>0</v>
      </c>
      <c r="AF307" s="854">
        <v>0</v>
      </c>
      <c r="AG307" s="853">
        <v>0</v>
      </c>
      <c r="AH307" s="854">
        <v>0</v>
      </c>
      <c r="AI307" s="853">
        <v>0</v>
      </c>
      <c r="AJ307" s="854">
        <v>0</v>
      </c>
      <c r="AK307" s="853">
        <v>0</v>
      </c>
      <c r="AL307" s="854">
        <v>0</v>
      </c>
      <c r="AM307" s="853">
        <v>0</v>
      </c>
      <c r="AN307" s="854">
        <v>0</v>
      </c>
      <c r="AO307" s="853">
        <v>0</v>
      </c>
      <c r="AP307" s="1025">
        <v>0</v>
      </c>
      <c r="AQ307" s="815"/>
      <c r="AR307" s="998"/>
      <c r="AS307" s="815"/>
      <c r="AT307" s="1024">
        <v>0</v>
      </c>
      <c r="AU307" s="854">
        <v>0</v>
      </c>
      <c r="AV307" s="853">
        <v>0</v>
      </c>
      <c r="AW307" s="854">
        <v>0</v>
      </c>
      <c r="AX307" s="853">
        <v>0</v>
      </c>
      <c r="AY307" s="854">
        <v>0</v>
      </c>
      <c r="AZ307" s="853">
        <v>0</v>
      </c>
      <c r="BA307" s="854">
        <v>0</v>
      </c>
      <c r="BB307" s="853">
        <v>0</v>
      </c>
      <c r="BC307" s="854">
        <v>0</v>
      </c>
      <c r="BD307" s="853">
        <v>0</v>
      </c>
      <c r="BE307" s="854">
        <v>0</v>
      </c>
      <c r="BF307" s="853">
        <v>0</v>
      </c>
      <c r="BG307" s="854">
        <v>0</v>
      </c>
      <c r="BH307" s="853">
        <v>0</v>
      </c>
      <c r="BI307" s="854">
        <v>0</v>
      </c>
      <c r="BJ307" s="853">
        <v>0</v>
      </c>
      <c r="BK307" s="854">
        <v>0</v>
      </c>
      <c r="BL307" s="853">
        <v>0</v>
      </c>
      <c r="BM307" s="854">
        <v>0</v>
      </c>
      <c r="BN307" s="853">
        <v>0</v>
      </c>
      <c r="BO307" s="854">
        <v>0</v>
      </c>
      <c r="BP307" s="853">
        <v>0</v>
      </c>
      <c r="BQ307" s="854">
        <v>0</v>
      </c>
      <c r="BR307" s="853">
        <v>0</v>
      </c>
      <c r="BS307" s="854">
        <v>0</v>
      </c>
      <c r="BT307" s="853">
        <v>0</v>
      </c>
      <c r="BU307" s="854">
        <v>0</v>
      </c>
      <c r="BV307" s="853">
        <v>0</v>
      </c>
      <c r="BW307" s="854">
        <v>0</v>
      </c>
      <c r="BX307" s="853">
        <v>0</v>
      </c>
      <c r="BY307" s="854">
        <v>0</v>
      </c>
      <c r="BZ307" s="853">
        <v>0</v>
      </c>
      <c r="CA307" s="854">
        <v>0</v>
      </c>
      <c r="CB307" s="853">
        <v>0</v>
      </c>
      <c r="CC307" s="1025">
        <v>0</v>
      </c>
      <c r="CD307" s="815"/>
      <c r="CE307" s="1009"/>
      <c r="CF307" s="815"/>
      <c r="CG307" s="1010"/>
      <c r="CH307" s="815"/>
      <c r="CI307" s="1024"/>
      <c r="CJ307" s="854"/>
      <c r="CK307" s="853">
        <v>0</v>
      </c>
      <c r="CL307" s="854">
        <v>0</v>
      </c>
      <c r="CM307" s="853">
        <v>0</v>
      </c>
      <c r="CN307" s="854">
        <v>0</v>
      </c>
      <c r="CO307" s="853">
        <v>0</v>
      </c>
      <c r="CP307" s="854">
        <v>0</v>
      </c>
      <c r="CQ307" s="853">
        <v>0</v>
      </c>
      <c r="CR307" s="854">
        <v>0</v>
      </c>
      <c r="CS307" s="853">
        <v>0</v>
      </c>
      <c r="CT307" s="854">
        <v>0</v>
      </c>
      <c r="CU307" s="853">
        <v>0</v>
      </c>
      <c r="CV307" s="854">
        <v>0</v>
      </c>
      <c r="CW307" s="853">
        <v>0</v>
      </c>
      <c r="CX307" s="854">
        <v>0</v>
      </c>
      <c r="CY307" s="853">
        <v>0</v>
      </c>
      <c r="CZ307" s="854">
        <v>0</v>
      </c>
      <c r="DA307" s="853">
        <v>0</v>
      </c>
      <c r="DB307" s="854">
        <v>0</v>
      </c>
      <c r="DC307" s="853">
        <v>0</v>
      </c>
      <c r="DD307" s="854">
        <v>0</v>
      </c>
      <c r="DE307" s="853">
        <v>0</v>
      </c>
      <c r="DF307" s="854">
        <v>0</v>
      </c>
      <c r="DG307" s="853">
        <v>0</v>
      </c>
      <c r="DH307" s="854">
        <v>0</v>
      </c>
      <c r="DI307" s="853">
        <v>0</v>
      </c>
      <c r="DJ307" s="854">
        <v>0</v>
      </c>
      <c r="DK307" s="853">
        <v>0</v>
      </c>
      <c r="DL307" s="854">
        <v>0</v>
      </c>
      <c r="DM307" s="853">
        <v>0</v>
      </c>
      <c r="DN307" s="854">
        <v>0</v>
      </c>
      <c r="DO307" s="853">
        <v>0</v>
      </c>
      <c r="DP307" s="854">
        <v>0</v>
      </c>
      <c r="DQ307" s="853">
        <v>0</v>
      </c>
      <c r="DR307" s="1025">
        <v>0</v>
      </c>
      <c r="DS307" s="815"/>
      <c r="DT307" s="1011"/>
      <c r="DU307" s="815"/>
      <c r="DV307" s="1024"/>
      <c r="DW307" s="854"/>
      <c r="DX307" s="853">
        <v>0</v>
      </c>
      <c r="DY307" s="854">
        <v>0</v>
      </c>
      <c r="DZ307" s="853">
        <v>0</v>
      </c>
      <c r="EA307" s="854">
        <v>0</v>
      </c>
      <c r="EB307" s="853">
        <v>0</v>
      </c>
      <c r="EC307" s="854">
        <v>0</v>
      </c>
      <c r="ED307" s="853">
        <v>0</v>
      </c>
      <c r="EE307" s="854">
        <v>0</v>
      </c>
      <c r="EF307" s="853">
        <v>0</v>
      </c>
      <c r="EG307" s="854">
        <v>0</v>
      </c>
      <c r="EH307" s="853">
        <v>0</v>
      </c>
      <c r="EI307" s="854">
        <v>0</v>
      </c>
      <c r="EJ307" s="853">
        <v>0</v>
      </c>
      <c r="EK307" s="854">
        <v>0</v>
      </c>
      <c r="EL307" s="853">
        <v>0</v>
      </c>
      <c r="EM307" s="854">
        <v>0</v>
      </c>
      <c r="EN307" s="853">
        <v>0</v>
      </c>
      <c r="EO307" s="854">
        <v>0</v>
      </c>
      <c r="EP307" s="853">
        <v>0</v>
      </c>
      <c r="EQ307" s="854">
        <v>0</v>
      </c>
      <c r="ER307" s="853">
        <v>0</v>
      </c>
      <c r="ES307" s="854">
        <v>0</v>
      </c>
      <c r="ET307" s="853">
        <v>0</v>
      </c>
      <c r="EU307" s="854">
        <v>0</v>
      </c>
      <c r="EV307" s="853">
        <v>0</v>
      </c>
      <c r="EW307" s="854">
        <v>0</v>
      </c>
      <c r="EX307" s="853">
        <v>0</v>
      </c>
      <c r="EY307" s="854">
        <v>0</v>
      </c>
      <c r="EZ307" s="853">
        <v>0</v>
      </c>
      <c r="FA307" s="854">
        <v>0</v>
      </c>
      <c r="FB307" s="853">
        <v>0</v>
      </c>
      <c r="FC307" s="854">
        <v>0</v>
      </c>
      <c r="FD307" s="853">
        <v>0</v>
      </c>
      <c r="FE307" s="1025">
        <v>0</v>
      </c>
      <c r="FF307" s="815"/>
      <c r="FG307" s="1012"/>
      <c r="FH307" s="815"/>
      <c r="FI307" s="1013"/>
      <c r="FK307" s="1026" t="b">
        <v>1</v>
      </c>
    </row>
    <row r="308" spans="1:167" outlineLevel="1">
      <c r="A308" s="813" t="str">
        <f t="shared" si="4"/>
        <v>292RTUsaver LDC Innovation Fund Pilot Program</v>
      </c>
      <c r="C308" s="842">
        <v>292</v>
      </c>
      <c r="D308" s="1036" t="s">
        <v>1245</v>
      </c>
      <c r="E308" s="1036">
        <v>2016</v>
      </c>
      <c r="G308" s="1020">
        <v>0</v>
      </c>
      <c r="H308" s="865">
        <v>0</v>
      </c>
      <c r="I308" s="864">
        <v>0</v>
      </c>
      <c r="J308" s="865">
        <v>0</v>
      </c>
      <c r="K308" s="864">
        <v>0</v>
      </c>
      <c r="L308" s="865">
        <v>0</v>
      </c>
      <c r="M308" s="864">
        <v>0</v>
      </c>
      <c r="N308" s="865">
        <v>0</v>
      </c>
      <c r="O308" s="864">
        <v>0</v>
      </c>
      <c r="P308" s="865">
        <v>0</v>
      </c>
      <c r="Q308" s="864">
        <v>0</v>
      </c>
      <c r="R308" s="865">
        <v>0</v>
      </c>
      <c r="S308" s="864">
        <v>0</v>
      </c>
      <c r="T308" s="865">
        <v>0</v>
      </c>
      <c r="U308" s="864">
        <v>0</v>
      </c>
      <c r="V308" s="865">
        <v>0</v>
      </c>
      <c r="W308" s="864">
        <v>0</v>
      </c>
      <c r="X308" s="865">
        <v>0</v>
      </c>
      <c r="Y308" s="864">
        <v>0</v>
      </c>
      <c r="Z308" s="865">
        <v>0</v>
      </c>
      <c r="AA308" s="864">
        <v>0</v>
      </c>
      <c r="AB308" s="865">
        <v>0</v>
      </c>
      <c r="AC308" s="864">
        <v>0</v>
      </c>
      <c r="AD308" s="865">
        <v>0</v>
      </c>
      <c r="AE308" s="864">
        <v>0</v>
      </c>
      <c r="AF308" s="865">
        <v>0</v>
      </c>
      <c r="AG308" s="864">
        <v>0</v>
      </c>
      <c r="AH308" s="865">
        <v>0</v>
      </c>
      <c r="AI308" s="864">
        <v>0</v>
      </c>
      <c r="AJ308" s="865">
        <v>0</v>
      </c>
      <c r="AK308" s="864">
        <v>0</v>
      </c>
      <c r="AL308" s="865">
        <v>0</v>
      </c>
      <c r="AM308" s="864">
        <v>0</v>
      </c>
      <c r="AN308" s="865">
        <v>0</v>
      </c>
      <c r="AO308" s="864">
        <v>0</v>
      </c>
      <c r="AP308" s="1021">
        <v>0</v>
      </c>
      <c r="AQ308" s="815"/>
      <c r="AR308" s="998"/>
      <c r="AS308" s="815"/>
      <c r="AT308" s="1020">
        <v>0</v>
      </c>
      <c r="AU308" s="865">
        <v>0</v>
      </c>
      <c r="AV308" s="864">
        <v>0</v>
      </c>
      <c r="AW308" s="865">
        <v>0</v>
      </c>
      <c r="AX308" s="864">
        <v>0</v>
      </c>
      <c r="AY308" s="865">
        <v>0</v>
      </c>
      <c r="AZ308" s="864">
        <v>0</v>
      </c>
      <c r="BA308" s="865">
        <v>0</v>
      </c>
      <c r="BB308" s="864">
        <v>0</v>
      </c>
      <c r="BC308" s="865">
        <v>0</v>
      </c>
      <c r="BD308" s="864">
        <v>0</v>
      </c>
      <c r="BE308" s="865">
        <v>0</v>
      </c>
      <c r="BF308" s="864">
        <v>0</v>
      </c>
      <c r="BG308" s="865">
        <v>0</v>
      </c>
      <c r="BH308" s="864">
        <v>0</v>
      </c>
      <c r="BI308" s="865">
        <v>0</v>
      </c>
      <c r="BJ308" s="864">
        <v>0</v>
      </c>
      <c r="BK308" s="865">
        <v>0</v>
      </c>
      <c r="BL308" s="864">
        <v>0</v>
      </c>
      <c r="BM308" s="865">
        <v>0</v>
      </c>
      <c r="BN308" s="864">
        <v>0</v>
      </c>
      <c r="BO308" s="865">
        <v>0</v>
      </c>
      <c r="BP308" s="864">
        <v>0</v>
      </c>
      <c r="BQ308" s="865">
        <v>0</v>
      </c>
      <c r="BR308" s="864">
        <v>0</v>
      </c>
      <c r="BS308" s="865">
        <v>0</v>
      </c>
      <c r="BT308" s="864">
        <v>0</v>
      </c>
      <c r="BU308" s="865">
        <v>0</v>
      </c>
      <c r="BV308" s="864">
        <v>0</v>
      </c>
      <c r="BW308" s="865">
        <v>0</v>
      </c>
      <c r="BX308" s="864">
        <v>0</v>
      </c>
      <c r="BY308" s="865">
        <v>0</v>
      </c>
      <c r="BZ308" s="864">
        <v>0</v>
      </c>
      <c r="CA308" s="865">
        <v>0</v>
      </c>
      <c r="CB308" s="864">
        <v>0</v>
      </c>
      <c r="CC308" s="1021">
        <v>0</v>
      </c>
      <c r="CD308" s="815"/>
      <c r="CE308" s="1009"/>
      <c r="CF308" s="815"/>
      <c r="CG308" s="1010"/>
      <c r="CH308" s="815"/>
      <c r="CI308" s="1020"/>
      <c r="CJ308" s="865"/>
      <c r="CK308" s="864">
        <v>0</v>
      </c>
      <c r="CL308" s="865">
        <v>0</v>
      </c>
      <c r="CM308" s="864">
        <v>0</v>
      </c>
      <c r="CN308" s="865">
        <v>0</v>
      </c>
      <c r="CO308" s="864">
        <v>0</v>
      </c>
      <c r="CP308" s="865">
        <v>0</v>
      </c>
      <c r="CQ308" s="864">
        <v>0</v>
      </c>
      <c r="CR308" s="865">
        <v>0</v>
      </c>
      <c r="CS308" s="864">
        <v>0</v>
      </c>
      <c r="CT308" s="865">
        <v>0</v>
      </c>
      <c r="CU308" s="864">
        <v>0</v>
      </c>
      <c r="CV308" s="865">
        <v>0</v>
      </c>
      <c r="CW308" s="864">
        <v>0</v>
      </c>
      <c r="CX308" s="865">
        <v>0</v>
      </c>
      <c r="CY308" s="864">
        <v>0</v>
      </c>
      <c r="CZ308" s="865">
        <v>0</v>
      </c>
      <c r="DA308" s="864">
        <v>0</v>
      </c>
      <c r="DB308" s="865">
        <v>0</v>
      </c>
      <c r="DC308" s="864">
        <v>0</v>
      </c>
      <c r="DD308" s="865">
        <v>0</v>
      </c>
      <c r="DE308" s="864">
        <v>0</v>
      </c>
      <c r="DF308" s="865">
        <v>0</v>
      </c>
      <c r="DG308" s="864">
        <v>0</v>
      </c>
      <c r="DH308" s="865">
        <v>0</v>
      </c>
      <c r="DI308" s="864">
        <v>0</v>
      </c>
      <c r="DJ308" s="865">
        <v>0</v>
      </c>
      <c r="DK308" s="864">
        <v>0</v>
      </c>
      <c r="DL308" s="865">
        <v>0</v>
      </c>
      <c r="DM308" s="864">
        <v>0</v>
      </c>
      <c r="DN308" s="865">
        <v>0</v>
      </c>
      <c r="DO308" s="864">
        <v>0</v>
      </c>
      <c r="DP308" s="865">
        <v>0</v>
      </c>
      <c r="DQ308" s="864">
        <v>0</v>
      </c>
      <c r="DR308" s="1021">
        <v>0</v>
      </c>
      <c r="DS308" s="815"/>
      <c r="DT308" s="1011"/>
      <c r="DU308" s="815"/>
      <c r="DV308" s="1020"/>
      <c r="DW308" s="865"/>
      <c r="DX308" s="864">
        <v>0</v>
      </c>
      <c r="DY308" s="865">
        <v>0</v>
      </c>
      <c r="DZ308" s="864">
        <v>0</v>
      </c>
      <c r="EA308" s="865">
        <v>0</v>
      </c>
      <c r="EB308" s="864">
        <v>0</v>
      </c>
      <c r="EC308" s="865">
        <v>0</v>
      </c>
      <c r="ED308" s="864">
        <v>0</v>
      </c>
      <c r="EE308" s="865">
        <v>0</v>
      </c>
      <c r="EF308" s="864">
        <v>0</v>
      </c>
      <c r="EG308" s="865">
        <v>0</v>
      </c>
      <c r="EH308" s="864">
        <v>0</v>
      </c>
      <c r="EI308" s="865">
        <v>0</v>
      </c>
      <c r="EJ308" s="864">
        <v>0</v>
      </c>
      <c r="EK308" s="865">
        <v>0</v>
      </c>
      <c r="EL308" s="864">
        <v>0</v>
      </c>
      <c r="EM308" s="865">
        <v>0</v>
      </c>
      <c r="EN308" s="864">
        <v>0</v>
      </c>
      <c r="EO308" s="865">
        <v>0</v>
      </c>
      <c r="EP308" s="864">
        <v>0</v>
      </c>
      <c r="EQ308" s="865">
        <v>0</v>
      </c>
      <c r="ER308" s="864">
        <v>0</v>
      </c>
      <c r="ES308" s="865">
        <v>0</v>
      </c>
      <c r="ET308" s="864">
        <v>0</v>
      </c>
      <c r="EU308" s="865">
        <v>0</v>
      </c>
      <c r="EV308" s="864">
        <v>0</v>
      </c>
      <c r="EW308" s="865">
        <v>0</v>
      </c>
      <c r="EX308" s="864">
        <v>0</v>
      </c>
      <c r="EY308" s="865">
        <v>0</v>
      </c>
      <c r="EZ308" s="864">
        <v>0</v>
      </c>
      <c r="FA308" s="865">
        <v>0</v>
      </c>
      <c r="FB308" s="864">
        <v>0</v>
      </c>
      <c r="FC308" s="865">
        <v>0</v>
      </c>
      <c r="FD308" s="864">
        <v>0</v>
      </c>
      <c r="FE308" s="1021">
        <v>0</v>
      </c>
      <c r="FF308" s="815"/>
      <c r="FG308" s="1012"/>
      <c r="FH308" s="815"/>
      <c r="FI308" s="1013"/>
      <c r="FK308" s="1022" t="b">
        <v>1</v>
      </c>
    </row>
    <row r="309" spans="1:167" outlineLevel="1">
      <c r="A309" s="813" t="str">
        <f t="shared" si="4"/>
        <v>293Small &amp; Medium Business Energy Management System LDC Innovation Fund Pilot Program</v>
      </c>
      <c r="C309" s="849">
        <v>293</v>
      </c>
      <c r="D309" s="1023" t="s">
        <v>1246</v>
      </c>
      <c r="E309" s="1023">
        <v>2016</v>
      </c>
      <c r="G309" s="1024">
        <v>0</v>
      </c>
      <c r="H309" s="854">
        <v>0</v>
      </c>
      <c r="I309" s="853">
        <v>0</v>
      </c>
      <c r="J309" s="854">
        <v>0</v>
      </c>
      <c r="K309" s="853">
        <v>0</v>
      </c>
      <c r="L309" s="854">
        <v>0</v>
      </c>
      <c r="M309" s="853">
        <v>0</v>
      </c>
      <c r="N309" s="854">
        <v>0</v>
      </c>
      <c r="O309" s="853">
        <v>0</v>
      </c>
      <c r="P309" s="854">
        <v>0</v>
      </c>
      <c r="Q309" s="853">
        <v>0</v>
      </c>
      <c r="R309" s="854">
        <v>0</v>
      </c>
      <c r="S309" s="853">
        <v>0</v>
      </c>
      <c r="T309" s="854">
        <v>0</v>
      </c>
      <c r="U309" s="853">
        <v>0</v>
      </c>
      <c r="V309" s="854">
        <v>0</v>
      </c>
      <c r="W309" s="853">
        <v>0</v>
      </c>
      <c r="X309" s="854">
        <v>0</v>
      </c>
      <c r="Y309" s="853">
        <v>0</v>
      </c>
      <c r="Z309" s="854">
        <v>0</v>
      </c>
      <c r="AA309" s="853">
        <v>0</v>
      </c>
      <c r="AB309" s="854">
        <v>0</v>
      </c>
      <c r="AC309" s="853">
        <v>0</v>
      </c>
      <c r="AD309" s="854">
        <v>0</v>
      </c>
      <c r="AE309" s="853">
        <v>0</v>
      </c>
      <c r="AF309" s="854">
        <v>0</v>
      </c>
      <c r="AG309" s="853">
        <v>0</v>
      </c>
      <c r="AH309" s="854">
        <v>0</v>
      </c>
      <c r="AI309" s="853">
        <v>0</v>
      </c>
      <c r="AJ309" s="854">
        <v>0</v>
      </c>
      <c r="AK309" s="853">
        <v>0</v>
      </c>
      <c r="AL309" s="854">
        <v>0</v>
      </c>
      <c r="AM309" s="853">
        <v>0</v>
      </c>
      <c r="AN309" s="854">
        <v>0</v>
      </c>
      <c r="AO309" s="853">
        <v>0</v>
      </c>
      <c r="AP309" s="1025">
        <v>0</v>
      </c>
      <c r="AQ309" s="815"/>
      <c r="AR309" s="998"/>
      <c r="AS309" s="815"/>
      <c r="AT309" s="1024">
        <v>0</v>
      </c>
      <c r="AU309" s="854">
        <v>0</v>
      </c>
      <c r="AV309" s="853">
        <v>0</v>
      </c>
      <c r="AW309" s="854">
        <v>0</v>
      </c>
      <c r="AX309" s="853">
        <v>0</v>
      </c>
      <c r="AY309" s="854">
        <v>0</v>
      </c>
      <c r="AZ309" s="853">
        <v>0</v>
      </c>
      <c r="BA309" s="854">
        <v>0</v>
      </c>
      <c r="BB309" s="853">
        <v>0</v>
      </c>
      <c r="BC309" s="854">
        <v>0</v>
      </c>
      <c r="BD309" s="853">
        <v>0</v>
      </c>
      <c r="BE309" s="854">
        <v>0</v>
      </c>
      <c r="BF309" s="853">
        <v>0</v>
      </c>
      <c r="BG309" s="854">
        <v>0</v>
      </c>
      <c r="BH309" s="853">
        <v>0</v>
      </c>
      <c r="BI309" s="854">
        <v>0</v>
      </c>
      <c r="BJ309" s="853">
        <v>0</v>
      </c>
      <c r="BK309" s="854">
        <v>0</v>
      </c>
      <c r="BL309" s="853">
        <v>0</v>
      </c>
      <c r="BM309" s="854">
        <v>0</v>
      </c>
      <c r="BN309" s="853">
        <v>0</v>
      </c>
      <c r="BO309" s="854">
        <v>0</v>
      </c>
      <c r="BP309" s="853">
        <v>0</v>
      </c>
      <c r="BQ309" s="854">
        <v>0</v>
      </c>
      <c r="BR309" s="853">
        <v>0</v>
      </c>
      <c r="BS309" s="854">
        <v>0</v>
      </c>
      <c r="BT309" s="853">
        <v>0</v>
      </c>
      <c r="BU309" s="854">
        <v>0</v>
      </c>
      <c r="BV309" s="853">
        <v>0</v>
      </c>
      <c r="BW309" s="854">
        <v>0</v>
      </c>
      <c r="BX309" s="853">
        <v>0</v>
      </c>
      <c r="BY309" s="854">
        <v>0</v>
      </c>
      <c r="BZ309" s="853">
        <v>0</v>
      </c>
      <c r="CA309" s="854">
        <v>0</v>
      </c>
      <c r="CB309" s="853">
        <v>0</v>
      </c>
      <c r="CC309" s="1025">
        <v>0</v>
      </c>
      <c r="CD309" s="815"/>
      <c r="CE309" s="1009"/>
      <c r="CF309" s="815"/>
      <c r="CG309" s="1010"/>
      <c r="CH309" s="815"/>
      <c r="CI309" s="1024"/>
      <c r="CJ309" s="854"/>
      <c r="CK309" s="853">
        <v>0</v>
      </c>
      <c r="CL309" s="854">
        <v>0</v>
      </c>
      <c r="CM309" s="853">
        <v>0</v>
      </c>
      <c r="CN309" s="854">
        <v>0</v>
      </c>
      <c r="CO309" s="853">
        <v>0</v>
      </c>
      <c r="CP309" s="854">
        <v>0</v>
      </c>
      <c r="CQ309" s="853">
        <v>0</v>
      </c>
      <c r="CR309" s="854">
        <v>0</v>
      </c>
      <c r="CS309" s="853">
        <v>0</v>
      </c>
      <c r="CT309" s="854">
        <v>0</v>
      </c>
      <c r="CU309" s="853">
        <v>0</v>
      </c>
      <c r="CV309" s="854">
        <v>0</v>
      </c>
      <c r="CW309" s="853">
        <v>0</v>
      </c>
      <c r="CX309" s="854">
        <v>0</v>
      </c>
      <c r="CY309" s="853">
        <v>0</v>
      </c>
      <c r="CZ309" s="854">
        <v>0</v>
      </c>
      <c r="DA309" s="853">
        <v>0</v>
      </c>
      <c r="DB309" s="854">
        <v>0</v>
      </c>
      <c r="DC309" s="853">
        <v>0</v>
      </c>
      <c r="DD309" s="854">
        <v>0</v>
      </c>
      <c r="DE309" s="853">
        <v>0</v>
      </c>
      <c r="DF309" s="854">
        <v>0</v>
      </c>
      <c r="DG309" s="853">
        <v>0</v>
      </c>
      <c r="DH309" s="854">
        <v>0</v>
      </c>
      <c r="DI309" s="853">
        <v>0</v>
      </c>
      <c r="DJ309" s="854">
        <v>0</v>
      </c>
      <c r="DK309" s="853">
        <v>0</v>
      </c>
      <c r="DL309" s="854">
        <v>0</v>
      </c>
      <c r="DM309" s="853">
        <v>0</v>
      </c>
      <c r="DN309" s="854">
        <v>0</v>
      </c>
      <c r="DO309" s="853">
        <v>0</v>
      </c>
      <c r="DP309" s="854">
        <v>0</v>
      </c>
      <c r="DQ309" s="853">
        <v>0</v>
      </c>
      <c r="DR309" s="1025">
        <v>0</v>
      </c>
      <c r="DS309" s="815"/>
      <c r="DT309" s="1011"/>
      <c r="DU309" s="815"/>
      <c r="DV309" s="1024"/>
      <c r="DW309" s="854"/>
      <c r="DX309" s="853">
        <v>0</v>
      </c>
      <c r="DY309" s="854">
        <v>0</v>
      </c>
      <c r="DZ309" s="853">
        <v>0</v>
      </c>
      <c r="EA309" s="854">
        <v>0</v>
      </c>
      <c r="EB309" s="853">
        <v>0</v>
      </c>
      <c r="EC309" s="854">
        <v>0</v>
      </c>
      <c r="ED309" s="853">
        <v>0</v>
      </c>
      <c r="EE309" s="854">
        <v>0</v>
      </c>
      <c r="EF309" s="853">
        <v>0</v>
      </c>
      <c r="EG309" s="854">
        <v>0</v>
      </c>
      <c r="EH309" s="853">
        <v>0</v>
      </c>
      <c r="EI309" s="854">
        <v>0</v>
      </c>
      <c r="EJ309" s="853">
        <v>0</v>
      </c>
      <c r="EK309" s="854">
        <v>0</v>
      </c>
      <c r="EL309" s="853">
        <v>0</v>
      </c>
      <c r="EM309" s="854">
        <v>0</v>
      </c>
      <c r="EN309" s="853">
        <v>0</v>
      </c>
      <c r="EO309" s="854">
        <v>0</v>
      </c>
      <c r="EP309" s="853">
        <v>0</v>
      </c>
      <c r="EQ309" s="854">
        <v>0</v>
      </c>
      <c r="ER309" s="853">
        <v>0</v>
      </c>
      <c r="ES309" s="854">
        <v>0</v>
      </c>
      <c r="ET309" s="853">
        <v>0</v>
      </c>
      <c r="EU309" s="854">
        <v>0</v>
      </c>
      <c r="EV309" s="853">
        <v>0</v>
      </c>
      <c r="EW309" s="854">
        <v>0</v>
      </c>
      <c r="EX309" s="853">
        <v>0</v>
      </c>
      <c r="EY309" s="854">
        <v>0</v>
      </c>
      <c r="EZ309" s="853">
        <v>0</v>
      </c>
      <c r="FA309" s="854">
        <v>0</v>
      </c>
      <c r="FB309" s="853">
        <v>0</v>
      </c>
      <c r="FC309" s="854">
        <v>0</v>
      </c>
      <c r="FD309" s="853">
        <v>0</v>
      </c>
      <c r="FE309" s="1025">
        <v>0</v>
      </c>
      <c r="FF309" s="815"/>
      <c r="FG309" s="1012"/>
      <c r="FH309" s="815"/>
      <c r="FI309" s="1013"/>
      <c r="FK309" s="1026" t="b">
        <v>1</v>
      </c>
    </row>
    <row r="310" spans="1:167" outlineLevel="1">
      <c r="A310" s="813" t="str">
        <f t="shared" si="4"/>
        <v>294Solar Powered Attic Ventilation LDC Innovation Fund Pilot Program</v>
      </c>
      <c r="C310" s="842">
        <v>294</v>
      </c>
      <c r="D310" s="1019" t="s">
        <v>1247</v>
      </c>
      <c r="E310" s="1019">
        <v>2016</v>
      </c>
      <c r="G310" s="1020">
        <v>0</v>
      </c>
      <c r="H310" s="865">
        <v>0</v>
      </c>
      <c r="I310" s="864">
        <v>0</v>
      </c>
      <c r="J310" s="865">
        <v>0</v>
      </c>
      <c r="K310" s="864">
        <v>0</v>
      </c>
      <c r="L310" s="865">
        <v>0</v>
      </c>
      <c r="M310" s="864">
        <v>0</v>
      </c>
      <c r="N310" s="865">
        <v>0</v>
      </c>
      <c r="O310" s="864">
        <v>0</v>
      </c>
      <c r="P310" s="865">
        <v>0</v>
      </c>
      <c r="Q310" s="864">
        <v>0</v>
      </c>
      <c r="R310" s="865">
        <v>0</v>
      </c>
      <c r="S310" s="864">
        <v>0</v>
      </c>
      <c r="T310" s="865">
        <v>0</v>
      </c>
      <c r="U310" s="864">
        <v>0</v>
      </c>
      <c r="V310" s="865">
        <v>0</v>
      </c>
      <c r="W310" s="864">
        <v>0</v>
      </c>
      <c r="X310" s="865">
        <v>0</v>
      </c>
      <c r="Y310" s="864">
        <v>0</v>
      </c>
      <c r="Z310" s="865">
        <v>0</v>
      </c>
      <c r="AA310" s="864">
        <v>0</v>
      </c>
      <c r="AB310" s="865">
        <v>0</v>
      </c>
      <c r="AC310" s="864">
        <v>0</v>
      </c>
      <c r="AD310" s="865">
        <v>0</v>
      </c>
      <c r="AE310" s="864">
        <v>0</v>
      </c>
      <c r="AF310" s="865">
        <v>0</v>
      </c>
      <c r="AG310" s="864">
        <v>0</v>
      </c>
      <c r="AH310" s="865">
        <v>0</v>
      </c>
      <c r="AI310" s="864">
        <v>0</v>
      </c>
      <c r="AJ310" s="865">
        <v>0</v>
      </c>
      <c r="AK310" s="864">
        <v>0</v>
      </c>
      <c r="AL310" s="865">
        <v>0</v>
      </c>
      <c r="AM310" s="864">
        <v>0</v>
      </c>
      <c r="AN310" s="865">
        <v>0</v>
      </c>
      <c r="AO310" s="864">
        <v>0</v>
      </c>
      <c r="AP310" s="1021">
        <v>0</v>
      </c>
      <c r="AQ310" s="815"/>
      <c r="AR310" s="998"/>
      <c r="AS310" s="815"/>
      <c r="AT310" s="1020">
        <v>0</v>
      </c>
      <c r="AU310" s="865">
        <v>0</v>
      </c>
      <c r="AV310" s="864">
        <v>0</v>
      </c>
      <c r="AW310" s="865">
        <v>0</v>
      </c>
      <c r="AX310" s="864">
        <v>0</v>
      </c>
      <c r="AY310" s="865">
        <v>0</v>
      </c>
      <c r="AZ310" s="864">
        <v>0</v>
      </c>
      <c r="BA310" s="865">
        <v>0</v>
      </c>
      <c r="BB310" s="864">
        <v>0</v>
      </c>
      <c r="BC310" s="865">
        <v>0</v>
      </c>
      <c r="BD310" s="864">
        <v>0</v>
      </c>
      <c r="BE310" s="865">
        <v>0</v>
      </c>
      <c r="BF310" s="864">
        <v>0</v>
      </c>
      <c r="BG310" s="865">
        <v>0</v>
      </c>
      <c r="BH310" s="864">
        <v>0</v>
      </c>
      <c r="BI310" s="865">
        <v>0</v>
      </c>
      <c r="BJ310" s="864">
        <v>0</v>
      </c>
      <c r="BK310" s="865">
        <v>0</v>
      </c>
      <c r="BL310" s="864">
        <v>0</v>
      </c>
      <c r="BM310" s="865">
        <v>0</v>
      </c>
      <c r="BN310" s="864">
        <v>0</v>
      </c>
      <c r="BO310" s="865">
        <v>0</v>
      </c>
      <c r="BP310" s="864">
        <v>0</v>
      </c>
      <c r="BQ310" s="865">
        <v>0</v>
      </c>
      <c r="BR310" s="864">
        <v>0</v>
      </c>
      <c r="BS310" s="865">
        <v>0</v>
      </c>
      <c r="BT310" s="864">
        <v>0</v>
      </c>
      <c r="BU310" s="865">
        <v>0</v>
      </c>
      <c r="BV310" s="864">
        <v>0</v>
      </c>
      <c r="BW310" s="865">
        <v>0</v>
      </c>
      <c r="BX310" s="864">
        <v>0</v>
      </c>
      <c r="BY310" s="865">
        <v>0</v>
      </c>
      <c r="BZ310" s="864">
        <v>0</v>
      </c>
      <c r="CA310" s="865">
        <v>0</v>
      </c>
      <c r="CB310" s="864">
        <v>0</v>
      </c>
      <c r="CC310" s="1021">
        <v>0</v>
      </c>
      <c r="CD310" s="815"/>
      <c r="CE310" s="1009"/>
      <c r="CF310" s="815"/>
      <c r="CG310" s="1010"/>
      <c r="CH310" s="815"/>
      <c r="CI310" s="1020"/>
      <c r="CJ310" s="865"/>
      <c r="CK310" s="864">
        <v>0</v>
      </c>
      <c r="CL310" s="865">
        <v>0</v>
      </c>
      <c r="CM310" s="864">
        <v>0</v>
      </c>
      <c r="CN310" s="865">
        <v>0</v>
      </c>
      <c r="CO310" s="864">
        <v>0</v>
      </c>
      <c r="CP310" s="865">
        <v>0</v>
      </c>
      <c r="CQ310" s="864">
        <v>0</v>
      </c>
      <c r="CR310" s="865">
        <v>0</v>
      </c>
      <c r="CS310" s="864">
        <v>0</v>
      </c>
      <c r="CT310" s="865">
        <v>0</v>
      </c>
      <c r="CU310" s="864">
        <v>0</v>
      </c>
      <c r="CV310" s="865">
        <v>0</v>
      </c>
      <c r="CW310" s="864">
        <v>0</v>
      </c>
      <c r="CX310" s="865">
        <v>0</v>
      </c>
      <c r="CY310" s="864">
        <v>0</v>
      </c>
      <c r="CZ310" s="865">
        <v>0</v>
      </c>
      <c r="DA310" s="864">
        <v>0</v>
      </c>
      <c r="DB310" s="865">
        <v>0</v>
      </c>
      <c r="DC310" s="864">
        <v>0</v>
      </c>
      <c r="DD310" s="865">
        <v>0</v>
      </c>
      <c r="DE310" s="864">
        <v>0</v>
      </c>
      <c r="DF310" s="865">
        <v>0</v>
      </c>
      <c r="DG310" s="864">
        <v>0</v>
      </c>
      <c r="DH310" s="865">
        <v>0</v>
      </c>
      <c r="DI310" s="864">
        <v>0</v>
      </c>
      <c r="DJ310" s="865">
        <v>0</v>
      </c>
      <c r="DK310" s="864">
        <v>0</v>
      </c>
      <c r="DL310" s="865">
        <v>0</v>
      </c>
      <c r="DM310" s="864">
        <v>0</v>
      </c>
      <c r="DN310" s="865">
        <v>0</v>
      </c>
      <c r="DO310" s="864">
        <v>0</v>
      </c>
      <c r="DP310" s="865">
        <v>0</v>
      </c>
      <c r="DQ310" s="864">
        <v>0</v>
      </c>
      <c r="DR310" s="1021">
        <v>0</v>
      </c>
      <c r="DS310" s="815"/>
      <c r="DT310" s="1011"/>
      <c r="DU310" s="815"/>
      <c r="DV310" s="1020"/>
      <c r="DW310" s="865"/>
      <c r="DX310" s="864">
        <v>0</v>
      </c>
      <c r="DY310" s="865">
        <v>0</v>
      </c>
      <c r="DZ310" s="864">
        <v>0</v>
      </c>
      <c r="EA310" s="865">
        <v>0</v>
      </c>
      <c r="EB310" s="864">
        <v>0</v>
      </c>
      <c r="EC310" s="865">
        <v>0</v>
      </c>
      <c r="ED310" s="864">
        <v>0</v>
      </c>
      <c r="EE310" s="865">
        <v>0</v>
      </c>
      <c r="EF310" s="864">
        <v>0</v>
      </c>
      <c r="EG310" s="865">
        <v>0</v>
      </c>
      <c r="EH310" s="864">
        <v>0</v>
      </c>
      <c r="EI310" s="865">
        <v>0</v>
      </c>
      <c r="EJ310" s="864">
        <v>0</v>
      </c>
      <c r="EK310" s="865">
        <v>0</v>
      </c>
      <c r="EL310" s="864">
        <v>0</v>
      </c>
      <c r="EM310" s="865">
        <v>0</v>
      </c>
      <c r="EN310" s="864">
        <v>0</v>
      </c>
      <c r="EO310" s="865">
        <v>0</v>
      </c>
      <c r="EP310" s="864">
        <v>0</v>
      </c>
      <c r="EQ310" s="865">
        <v>0</v>
      </c>
      <c r="ER310" s="864">
        <v>0</v>
      </c>
      <c r="ES310" s="865">
        <v>0</v>
      </c>
      <c r="ET310" s="864">
        <v>0</v>
      </c>
      <c r="EU310" s="865">
        <v>0</v>
      </c>
      <c r="EV310" s="864">
        <v>0</v>
      </c>
      <c r="EW310" s="865">
        <v>0</v>
      </c>
      <c r="EX310" s="864">
        <v>0</v>
      </c>
      <c r="EY310" s="865">
        <v>0</v>
      </c>
      <c r="EZ310" s="864">
        <v>0</v>
      </c>
      <c r="FA310" s="865">
        <v>0</v>
      </c>
      <c r="FB310" s="864">
        <v>0</v>
      </c>
      <c r="FC310" s="865">
        <v>0</v>
      </c>
      <c r="FD310" s="864">
        <v>0</v>
      </c>
      <c r="FE310" s="1021">
        <v>0</v>
      </c>
      <c r="FF310" s="815"/>
      <c r="FG310" s="1012"/>
      <c r="FH310" s="815"/>
      <c r="FI310" s="1013"/>
      <c r="FK310" s="1022" t="b">
        <v>1</v>
      </c>
    </row>
    <row r="311" spans="1:167" outlineLevel="1">
      <c r="A311" s="813" t="str">
        <f t="shared" si="4"/>
        <v>295Toronto Hydro – Enbridge Joint Low-Income Program LDC Innovation Fund Pilot Program</v>
      </c>
      <c r="C311" s="849">
        <v>295</v>
      </c>
      <c r="D311" s="1023" t="s">
        <v>1248</v>
      </c>
      <c r="E311" s="1023">
        <v>2016</v>
      </c>
      <c r="G311" s="1024">
        <v>0</v>
      </c>
      <c r="H311" s="854">
        <v>0</v>
      </c>
      <c r="I311" s="853">
        <v>0</v>
      </c>
      <c r="J311" s="854">
        <v>0</v>
      </c>
      <c r="K311" s="853">
        <v>0</v>
      </c>
      <c r="L311" s="854">
        <v>0</v>
      </c>
      <c r="M311" s="853">
        <v>0</v>
      </c>
      <c r="N311" s="854">
        <v>0</v>
      </c>
      <c r="O311" s="853">
        <v>0</v>
      </c>
      <c r="P311" s="854">
        <v>0</v>
      </c>
      <c r="Q311" s="853">
        <v>0</v>
      </c>
      <c r="R311" s="854">
        <v>0</v>
      </c>
      <c r="S311" s="853">
        <v>0</v>
      </c>
      <c r="T311" s="854">
        <v>0</v>
      </c>
      <c r="U311" s="853">
        <v>0</v>
      </c>
      <c r="V311" s="854">
        <v>0</v>
      </c>
      <c r="W311" s="853">
        <v>0</v>
      </c>
      <c r="X311" s="854">
        <v>0</v>
      </c>
      <c r="Y311" s="853">
        <v>0</v>
      </c>
      <c r="Z311" s="854">
        <v>0</v>
      </c>
      <c r="AA311" s="853">
        <v>0</v>
      </c>
      <c r="AB311" s="854">
        <v>0</v>
      </c>
      <c r="AC311" s="853">
        <v>0</v>
      </c>
      <c r="AD311" s="854">
        <v>0</v>
      </c>
      <c r="AE311" s="853">
        <v>0</v>
      </c>
      <c r="AF311" s="854">
        <v>0</v>
      </c>
      <c r="AG311" s="853">
        <v>0</v>
      </c>
      <c r="AH311" s="854">
        <v>0</v>
      </c>
      <c r="AI311" s="853">
        <v>0</v>
      </c>
      <c r="AJ311" s="854">
        <v>0</v>
      </c>
      <c r="AK311" s="853">
        <v>0</v>
      </c>
      <c r="AL311" s="854">
        <v>0</v>
      </c>
      <c r="AM311" s="853">
        <v>0</v>
      </c>
      <c r="AN311" s="854">
        <v>0</v>
      </c>
      <c r="AO311" s="853">
        <v>0</v>
      </c>
      <c r="AP311" s="1025">
        <v>0</v>
      </c>
      <c r="AQ311" s="815"/>
      <c r="AR311" s="998"/>
      <c r="AS311" s="815"/>
      <c r="AT311" s="1024">
        <v>0</v>
      </c>
      <c r="AU311" s="854">
        <v>0</v>
      </c>
      <c r="AV311" s="853">
        <v>0</v>
      </c>
      <c r="AW311" s="854">
        <v>0</v>
      </c>
      <c r="AX311" s="853">
        <v>0</v>
      </c>
      <c r="AY311" s="854">
        <v>0</v>
      </c>
      <c r="AZ311" s="853">
        <v>0</v>
      </c>
      <c r="BA311" s="854">
        <v>0</v>
      </c>
      <c r="BB311" s="853">
        <v>0</v>
      </c>
      <c r="BC311" s="854">
        <v>0</v>
      </c>
      <c r="BD311" s="853">
        <v>0</v>
      </c>
      <c r="BE311" s="854">
        <v>0</v>
      </c>
      <c r="BF311" s="853">
        <v>0</v>
      </c>
      <c r="BG311" s="854">
        <v>0</v>
      </c>
      <c r="BH311" s="853">
        <v>0</v>
      </c>
      <c r="BI311" s="854">
        <v>0</v>
      </c>
      <c r="BJ311" s="853">
        <v>0</v>
      </c>
      <c r="BK311" s="854">
        <v>0</v>
      </c>
      <c r="BL311" s="853">
        <v>0</v>
      </c>
      <c r="BM311" s="854">
        <v>0</v>
      </c>
      <c r="BN311" s="853">
        <v>0</v>
      </c>
      <c r="BO311" s="854">
        <v>0</v>
      </c>
      <c r="BP311" s="853">
        <v>0</v>
      </c>
      <c r="BQ311" s="854">
        <v>0</v>
      </c>
      <c r="BR311" s="853">
        <v>0</v>
      </c>
      <c r="BS311" s="854">
        <v>0</v>
      </c>
      <c r="BT311" s="853">
        <v>0</v>
      </c>
      <c r="BU311" s="854">
        <v>0</v>
      </c>
      <c r="BV311" s="853">
        <v>0</v>
      </c>
      <c r="BW311" s="854">
        <v>0</v>
      </c>
      <c r="BX311" s="853">
        <v>0</v>
      </c>
      <c r="BY311" s="854">
        <v>0</v>
      </c>
      <c r="BZ311" s="853">
        <v>0</v>
      </c>
      <c r="CA311" s="854">
        <v>0</v>
      </c>
      <c r="CB311" s="853">
        <v>0</v>
      </c>
      <c r="CC311" s="1025">
        <v>0</v>
      </c>
      <c r="CD311" s="815"/>
      <c r="CE311" s="1009"/>
      <c r="CF311" s="815"/>
      <c r="CG311" s="1010"/>
      <c r="CH311" s="815"/>
      <c r="CI311" s="1024"/>
      <c r="CJ311" s="854"/>
      <c r="CK311" s="853">
        <v>0</v>
      </c>
      <c r="CL311" s="854">
        <v>0</v>
      </c>
      <c r="CM311" s="853">
        <v>0</v>
      </c>
      <c r="CN311" s="854">
        <v>0</v>
      </c>
      <c r="CO311" s="853">
        <v>0</v>
      </c>
      <c r="CP311" s="854">
        <v>0</v>
      </c>
      <c r="CQ311" s="853">
        <v>0</v>
      </c>
      <c r="CR311" s="854">
        <v>0</v>
      </c>
      <c r="CS311" s="853">
        <v>0</v>
      </c>
      <c r="CT311" s="854">
        <v>0</v>
      </c>
      <c r="CU311" s="853">
        <v>0</v>
      </c>
      <c r="CV311" s="854">
        <v>0</v>
      </c>
      <c r="CW311" s="853">
        <v>0</v>
      </c>
      <c r="CX311" s="854">
        <v>0</v>
      </c>
      <c r="CY311" s="853">
        <v>0</v>
      </c>
      <c r="CZ311" s="854">
        <v>0</v>
      </c>
      <c r="DA311" s="853">
        <v>0</v>
      </c>
      <c r="DB311" s="854">
        <v>0</v>
      </c>
      <c r="DC311" s="853">
        <v>0</v>
      </c>
      <c r="DD311" s="854">
        <v>0</v>
      </c>
      <c r="DE311" s="853">
        <v>0</v>
      </c>
      <c r="DF311" s="854">
        <v>0</v>
      </c>
      <c r="DG311" s="853">
        <v>0</v>
      </c>
      <c r="DH311" s="854">
        <v>0</v>
      </c>
      <c r="DI311" s="853">
        <v>0</v>
      </c>
      <c r="DJ311" s="854">
        <v>0</v>
      </c>
      <c r="DK311" s="853">
        <v>0</v>
      </c>
      <c r="DL311" s="854">
        <v>0</v>
      </c>
      <c r="DM311" s="853">
        <v>0</v>
      </c>
      <c r="DN311" s="854">
        <v>0</v>
      </c>
      <c r="DO311" s="853">
        <v>0</v>
      </c>
      <c r="DP311" s="854">
        <v>0</v>
      </c>
      <c r="DQ311" s="853">
        <v>0</v>
      </c>
      <c r="DR311" s="1025">
        <v>0</v>
      </c>
      <c r="DS311" s="815"/>
      <c r="DT311" s="1011"/>
      <c r="DU311" s="815"/>
      <c r="DV311" s="1024"/>
      <c r="DW311" s="854"/>
      <c r="DX311" s="853">
        <v>0</v>
      </c>
      <c r="DY311" s="854">
        <v>0</v>
      </c>
      <c r="DZ311" s="853">
        <v>0</v>
      </c>
      <c r="EA311" s="854">
        <v>0</v>
      </c>
      <c r="EB311" s="853">
        <v>0</v>
      </c>
      <c r="EC311" s="854">
        <v>0</v>
      </c>
      <c r="ED311" s="853">
        <v>0</v>
      </c>
      <c r="EE311" s="854">
        <v>0</v>
      </c>
      <c r="EF311" s="853">
        <v>0</v>
      </c>
      <c r="EG311" s="854">
        <v>0</v>
      </c>
      <c r="EH311" s="853">
        <v>0</v>
      </c>
      <c r="EI311" s="854">
        <v>0</v>
      </c>
      <c r="EJ311" s="853">
        <v>0</v>
      </c>
      <c r="EK311" s="854">
        <v>0</v>
      </c>
      <c r="EL311" s="853">
        <v>0</v>
      </c>
      <c r="EM311" s="854">
        <v>0</v>
      </c>
      <c r="EN311" s="853">
        <v>0</v>
      </c>
      <c r="EO311" s="854">
        <v>0</v>
      </c>
      <c r="EP311" s="853">
        <v>0</v>
      </c>
      <c r="EQ311" s="854">
        <v>0</v>
      </c>
      <c r="ER311" s="853">
        <v>0</v>
      </c>
      <c r="ES311" s="854">
        <v>0</v>
      </c>
      <c r="ET311" s="853">
        <v>0</v>
      </c>
      <c r="EU311" s="854">
        <v>0</v>
      </c>
      <c r="EV311" s="853">
        <v>0</v>
      </c>
      <c r="EW311" s="854">
        <v>0</v>
      </c>
      <c r="EX311" s="853">
        <v>0</v>
      </c>
      <c r="EY311" s="854">
        <v>0</v>
      </c>
      <c r="EZ311" s="853">
        <v>0</v>
      </c>
      <c r="FA311" s="854">
        <v>0</v>
      </c>
      <c r="FB311" s="853">
        <v>0</v>
      </c>
      <c r="FC311" s="854">
        <v>0</v>
      </c>
      <c r="FD311" s="853">
        <v>0</v>
      </c>
      <c r="FE311" s="1025">
        <v>0</v>
      </c>
      <c r="FF311" s="815"/>
      <c r="FG311" s="1012"/>
      <c r="FH311" s="815"/>
      <c r="FI311" s="1013"/>
      <c r="FK311" s="1026" t="b">
        <v>1</v>
      </c>
    </row>
    <row r="312" spans="1:167" outlineLevel="1">
      <c r="A312" s="813" t="str">
        <f t="shared" si="4"/>
        <v>296Truckload Event LDC Innovation Fund Pilot Program</v>
      </c>
      <c r="C312" s="879">
        <v>296</v>
      </c>
      <c r="D312" s="1042" t="s">
        <v>1249</v>
      </c>
      <c r="E312" s="1042">
        <v>2016</v>
      </c>
      <c r="G312" s="1038">
        <v>0</v>
      </c>
      <c r="H312" s="884">
        <v>0</v>
      </c>
      <c r="I312" s="883">
        <v>0</v>
      </c>
      <c r="J312" s="884">
        <v>0</v>
      </c>
      <c r="K312" s="883">
        <v>0</v>
      </c>
      <c r="L312" s="884">
        <v>0</v>
      </c>
      <c r="M312" s="883">
        <v>0</v>
      </c>
      <c r="N312" s="884">
        <v>0</v>
      </c>
      <c r="O312" s="883">
        <v>0</v>
      </c>
      <c r="P312" s="884">
        <v>0</v>
      </c>
      <c r="Q312" s="883">
        <v>0</v>
      </c>
      <c r="R312" s="884">
        <v>0</v>
      </c>
      <c r="S312" s="883">
        <v>0</v>
      </c>
      <c r="T312" s="884">
        <v>0</v>
      </c>
      <c r="U312" s="883">
        <v>0</v>
      </c>
      <c r="V312" s="884">
        <v>0</v>
      </c>
      <c r="W312" s="883">
        <v>0</v>
      </c>
      <c r="X312" s="884">
        <v>0</v>
      </c>
      <c r="Y312" s="883">
        <v>0</v>
      </c>
      <c r="Z312" s="884">
        <v>0</v>
      </c>
      <c r="AA312" s="883">
        <v>0</v>
      </c>
      <c r="AB312" s="884">
        <v>0</v>
      </c>
      <c r="AC312" s="883">
        <v>0</v>
      </c>
      <c r="AD312" s="884">
        <v>0</v>
      </c>
      <c r="AE312" s="883">
        <v>0</v>
      </c>
      <c r="AF312" s="884">
        <v>0</v>
      </c>
      <c r="AG312" s="883">
        <v>0</v>
      </c>
      <c r="AH312" s="884">
        <v>0</v>
      </c>
      <c r="AI312" s="883">
        <v>0</v>
      </c>
      <c r="AJ312" s="884">
        <v>0</v>
      </c>
      <c r="AK312" s="883">
        <v>0</v>
      </c>
      <c r="AL312" s="884">
        <v>0</v>
      </c>
      <c r="AM312" s="883">
        <v>0</v>
      </c>
      <c r="AN312" s="884">
        <v>0</v>
      </c>
      <c r="AO312" s="883">
        <v>0</v>
      </c>
      <c r="AP312" s="1039">
        <v>0</v>
      </c>
      <c r="AQ312" s="815"/>
      <c r="AR312" s="998"/>
      <c r="AS312" s="815"/>
      <c r="AT312" s="1038">
        <v>0</v>
      </c>
      <c r="AU312" s="884">
        <v>0</v>
      </c>
      <c r="AV312" s="883">
        <v>0</v>
      </c>
      <c r="AW312" s="884">
        <v>0</v>
      </c>
      <c r="AX312" s="883">
        <v>0</v>
      </c>
      <c r="AY312" s="884">
        <v>0</v>
      </c>
      <c r="AZ312" s="883">
        <v>0</v>
      </c>
      <c r="BA312" s="884">
        <v>0</v>
      </c>
      <c r="BB312" s="883">
        <v>0</v>
      </c>
      <c r="BC312" s="884">
        <v>0</v>
      </c>
      <c r="BD312" s="883">
        <v>0</v>
      </c>
      <c r="BE312" s="884">
        <v>0</v>
      </c>
      <c r="BF312" s="883">
        <v>0</v>
      </c>
      <c r="BG312" s="884">
        <v>0</v>
      </c>
      <c r="BH312" s="883">
        <v>0</v>
      </c>
      <c r="BI312" s="884">
        <v>0</v>
      </c>
      <c r="BJ312" s="883">
        <v>0</v>
      </c>
      <c r="BK312" s="884">
        <v>0</v>
      </c>
      <c r="BL312" s="883">
        <v>0</v>
      </c>
      <c r="BM312" s="884">
        <v>0</v>
      </c>
      <c r="BN312" s="883">
        <v>0</v>
      </c>
      <c r="BO312" s="884">
        <v>0</v>
      </c>
      <c r="BP312" s="883">
        <v>0</v>
      </c>
      <c r="BQ312" s="884">
        <v>0</v>
      </c>
      <c r="BR312" s="883">
        <v>0</v>
      </c>
      <c r="BS312" s="884">
        <v>0</v>
      </c>
      <c r="BT312" s="883">
        <v>0</v>
      </c>
      <c r="BU312" s="884">
        <v>0</v>
      </c>
      <c r="BV312" s="883">
        <v>0</v>
      </c>
      <c r="BW312" s="884">
        <v>0</v>
      </c>
      <c r="BX312" s="883">
        <v>0</v>
      </c>
      <c r="BY312" s="884">
        <v>0</v>
      </c>
      <c r="BZ312" s="883">
        <v>0</v>
      </c>
      <c r="CA312" s="884">
        <v>0</v>
      </c>
      <c r="CB312" s="883">
        <v>0</v>
      </c>
      <c r="CC312" s="1039">
        <v>0</v>
      </c>
      <c r="CD312" s="815"/>
      <c r="CE312" s="1009"/>
      <c r="CF312" s="815"/>
      <c r="CG312" s="1010"/>
      <c r="CH312" s="815"/>
      <c r="CI312" s="1038"/>
      <c r="CJ312" s="884"/>
      <c r="CK312" s="883">
        <v>0</v>
      </c>
      <c r="CL312" s="884">
        <v>0</v>
      </c>
      <c r="CM312" s="883">
        <v>0</v>
      </c>
      <c r="CN312" s="884">
        <v>0</v>
      </c>
      <c r="CO312" s="883">
        <v>0</v>
      </c>
      <c r="CP312" s="884">
        <v>0</v>
      </c>
      <c r="CQ312" s="883">
        <v>0</v>
      </c>
      <c r="CR312" s="884">
        <v>0</v>
      </c>
      <c r="CS312" s="883">
        <v>0</v>
      </c>
      <c r="CT312" s="884">
        <v>0</v>
      </c>
      <c r="CU312" s="883">
        <v>0</v>
      </c>
      <c r="CV312" s="884">
        <v>0</v>
      </c>
      <c r="CW312" s="883">
        <v>0</v>
      </c>
      <c r="CX312" s="884">
        <v>0</v>
      </c>
      <c r="CY312" s="883">
        <v>0</v>
      </c>
      <c r="CZ312" s="884">
        <v>0</v>
      </c>
      <c r="DA312" s="883">
        <v>0</v>
      </c>
      <c r="DB312" s="884">
        <v>0</v>
      </c>
      <c r="DC312" s="883">
        <v>0</v>
      </c>
      <c r="DD312" s="884">
        <v>0</v>
      </c>
      <c r="DE312" s="883">
        <v>0</v>
      </c>
      <c r="DF312" s="884">
        <v>0</v>
      </c>
      <c r="DG312" s="883">
        <v>0</v>
      </c>
      <c r="DH312" s="884">
        <v>0</v>
      </c>
      <c r="DI312" s="883">
        <v>0</v>
      </c>
      <c r="DJ312" s="884">
        <v>0</v>
      </c>
      <c r="DK312" s="883">
        <v>0</v>
      </c>
      <c r="DL312" s="884">
        <v>0</v>
      </c>
      <c r="DM312" s="883">
        <v>0</v>
      </c>
      <c r="DN312" s="884">
        <v>0</v>
      </c>
      <c r="DO312" s="883">
        <v>0</v>
      </c>
      <c r="DP312" s="884">
        <v>0</v>
      </c>
      <c r="DQ312" s="883">
        <v>0</v>
      </c>
      <c r="DR312" s="1039">
        <v>0</v>
      </c>
      <c r="DS312" s="815"/>
      <c r="DT312" s="1011"/>
      <c r="DU312" s="815"/>
      <c r="DV312" s="1038"/>
      <c r="DW312" s="884"/>
      <c r="DX312" s="883">
        <v>0</v>
      </c>
      <c r="DY312" s="884">
        <v>0</v>
      </c>
      <c r="DZ312" s="883">
        <v>0</v>
      </c>
      <c r="EA312" s="884">
        <v>0</v>
      </c>
      <c r="EB312" s="883">
        <v>0</v>
      </c>
      <c r="EC312" s="884">
        <v>0</v>
      </c>
      <c r="ED312" s="883">
        <v>0</v>
      </c>
      <c r="EE312" s="884">
        <v>0</v>
      </c>
      <c r="EF312" s="883">
        <v>0</v>
      </c>
      <c r="EG312" s="884">
        <v>0</v>
      </c>
      <c r="EH312" s="883">
        <v>0</v>
      </c>
      <c r="EI312" s="884">
        <v>0</v>
      </c>
      <c r="EJ312" s="883">
        <v>0</v>
      </c>
      <c r="EK312" s="884">
        <v>0</v>
      </c>
      <c r="EL312" s="883">
        <v>0</v>
      </c>
      <c r="EM312" s="884">
        <v>0</v>
      </c>
      <c r="EN312" s="883">
        <v>0</v>
      </c>
      <c r="EO312" s="884">
        <v>0</v>
      </c>
      <c r="EP312" s="883">
        <v>0</v>
      </c>
      <c r="EQ312" s="884">
        <v>0</v>
      </c>
      <c r="ER312" s="883">
        <v>0</v>
      </c>
      <c r="ES312" s="884">
        <v>0</v>
      </c>
      <c r="ET312" s="883">
        <v>0</v>
      </c>
      <c r="EU312" s="884">
        <v>0</v>
      </c>
      <c r="EV312" s="883">
        <v>0</v>
      </c>
      <c r="EW312" s="884">
        <v>0</v>
      </c>
      <c r="EX312" s="883">
        <v>0</v>
      </c>
      <c r="EY312" s="884">
        <v>0</v>
      </c>
      <c r="EZ312" s="883">
        <v>0</v>
      </c>
      <c r="FA312" s="884">
        <v>0</v>
      </c>
      <c r="FB312" s="883">
        <v>0</v>
      </c>
      <c r="FC312" s="884">
        <v>0</v>
      </c>
      <c r="FD312" s="883">
        <v>0</v>
      </c>
      <c r="FE312" s="1039">
        <v>0</v>
      </c>
      <c r="FF312" s="815"/>
      <c r="FG312" s="1012"/>
      <c r="FH312" s="815"/>
      <c r="FI312" s="1013"/>
      <c r="FK312" s="1040" t="b">
        <v>1</v>
      </c>
    </row>
    <row r="313" spans="1:167" outlineLevel="1">
      <c r="A313" s="813" t="str">
        <f t="shared" si="4"/>
        <v>297Industrial Accelerator Program</v>
      </c>
      <c r="C313" s="835">
        <v>297</v>
      </c>
      <c r="D313" s="1015" t="s">
        <v>1250</v>
      </c>
      <c r="E313" s="1015">
        <v>2016</v>
      </c>
      <c r="G313" s="1016">
        <v>0</v>
      </c>
      <c r="H313" s="877">
        <v>0</v>
      </c>
      <c r="I313" s="876">
        <v>0</v>
      </c>
      <c r="J313" s="877">
        <v>0</v>
      </c>
      <c r="K313" s="876">
        <v>0</v>
      </c>
      <c r="L313" s="877">
        <v>0</v>
      </c>
      <c r="M313" s="876">
        <v>0</v>
      </c>
      <c r="N313" s="877">
        <v>0</v>
      </c>
      <c r="O313" s="876">
        <v>0</v>
      </c>
      <c r="P313" s="877">
        <v>0</v>
      </c>
      <c r="Q313" s="876">
        <v>0</v>
      </c>
      <c r="R313" s="877">
        <v>0</v>
      </c>
      <c r="S313" s="876">
        <v>0</v>
      </c>
      <c r="T313" s="877">
        <v>0</v>
      </c>
      <c r="U313" s="876">
        <v>0</v>
      </c>
      <c r="V313" s="877">
        <v>0</v>
      </c>
      <c r="W313" s="876">
        <v>0</v>
      </c>
      <c r="X313" s="877">
        <v>0</v>
      </c>
      <c r="Y313" s="876">
        <v>0</v>
      </c>
      <c r="Z313" s="877">
        <v>0</v>
      </c>
      <c r="AA313" s="876">
        <v>0</v>
      </c>
      <c r="AB313" s="877">
        <v>0</v>
      </c>
      <c r="AC313" s="876">
        <v>0</v>
      </c>
      <c r="AD313" s="877">
        <v>0</v>
      </c>
      <c r="AE313" s="876">
        <v>0</v>
      </c>
      <c r="AF313" s="877">
        <v>0</v>
      </c>
      <c r="AG313" s="876">
        <v>0</v>
      </c>
      <c r="AH313" s="877">
        <v>0</v>
      </c>
      <c r="AI313" s="876">
        <v>0</v>
      </c>
      <c r="AJ313" s="877">
        <v>0</v>
      </c>
      <c r="AK313" s="876">
        <v>0</v>
      </c>
      <c r="AL313" s="877">
        <v>0</v>
      </c>
      <c r="AM313" s="876">
        <v>0</v>
      </c>
      <c r="AN313" s="877">
        <v>0</v>
      </c>
      <c r="AO313" s="876">
        <v>0</v>
      </c>
      <c r="AP313" s="1017">
        <v>0</v>
      </c>
      <c r="AQ313" s="815"/>
      <c r="AR313" s="998"/>
      <c r="AS313" s="815"/>
      <c r="AT313" s="1016">
        <v>0</v>
      </c>
      <c r="AU313" s="877">
        <v>0</v>
      </c>
      <c r="AV313" s="876">
        <v>0</v>
      </c>
      <c r="AW313" s="877">
        <v>0</v>
      </c>
      <c r="AX313" s="876">
        <v>0</v>
      </c>
      <c r="AY313" s="877">
        <v>0</v>
      </c>
      <c r="AZ313" s="876">
        <v>0</v>
      </c>
      <c r="BA313" s="877">
        <v>0</v>
      </c>
      <c r="BB313" s="876">
        <v>0</v>
      </c>
      <c r="BC313" s="877">
        <v>0</v>
      </c>
      <c r="BD313" s="876">
        <v>0</v>
      </c>
      <c r="BE313" s="877">
        <v>0</v>
      </c>
      <c r="BF313" s="876">
        <v>0</v>
      </c>
      <c r="BG313" s="877">
        <v>0</v>
      </c>
      <c r="BH313" s="876">
        <v>0</v>
      </c>
      <c r="BI313" s="877">
        <v>0</v>
      </c>
      <c r="BJ313" s="876">
        <v>0</v>
      </c>
      <c r="BK313" s="877">
        <v>0</v>
      </c>
      <c r="BL313" s="876">
        <v>0</v>
      </c>
      <c r="BM313" s="877">
        <v>0</v>
      </c>
      <c r="BN313" s="876">
        <v>0</v>
      </c>
      <c r="BO313" s="877">
        <v>0</v>
      </c>
      <c r="BP313" s="876">
        <v>0</v>
      </c>
      <c r="BQ313" s="877">
        <v>0</v>
      </c>
      <c r="BR313" s="876">
        <v>0</v>
      </c>
      <c r="BS313" s="877">
        <v>0</v>
      </c>
      <c r="BT313" s="876">
        <v>0</v>
      </c>
      <c r="BU313" s="877">
        <v>0</v>
      </c>
      <c r="BV313" s="876">
        <v>0</v>
      </c>
      <c r="BW313" s="877">
        <v>0</v>
      </c>
      <c r="BX313" s="876">
        <v>0</v>
      </c>
      <c r="BY313" s="877">
        <v>0</v>
      </c>
      <c r="BZ313" s="876">
        <v>0</v>
      </c>
      <c r="CA313" s="877">
        <v>0</v>
      </c>
      <c r="CB313" s="876">
        <v>0</v>
      </c>
      <c r="CC313" s="1017">
        <v>0</v>
      </c>
      <c r="CD313" s="815"/>
      <c r="CE313" s="1009"/>
      <c r="CF313" s="815"/>
      <c r="CG313" s="1010"/>
      <c r="CH313" s="815"/>
      <c r="CI313" s="1016"/>
      <c r="CJ313" s="877"/>
      <c r="CK313" s="876">
        <v>0</v>
      </c>
      <c r="CL313" s="877">
        <v>0</v>
      </c>
      <c r="CM313" s="876">
        <v>0</v>
      </c>
      <c r="CN313" s="877">
        <v>0</v>
      </c>
      <c r="CO313" s="876">
        <v>0</v>
      </c>
      <c r="CP313" s="877">
        <v>0</v>
      </c>
      <c r="CQ313" s="876">
        <v>0</v>
      </c>
      <c r="CR313" s="877">
        <v>0</v>
      </c>
      <c r="CS313" s="876">
        <v>0</v>
      </c>
      <c r="CT313" s="877">
        <v>0</v>
      </c>
      <c r="CU313" s="876">
        <v>0</v>
      </c>
      <c r="CV313" s="877">
        <v>0</v>
      </c>
      <c r="CW313" s="876">
        <v>0</v>
      </c>
      <c r="CX313" s="877">
        <v>0</v>
      </c>
      <c r="CY313" s="876">
        <v>0</v>
      </c>
      <c r="CZ313" s="877">
        <v>0</v>
      </c>
      <c r="DA313" s="876">
        <v>0</v>
      </c>
      <c r="DB313" s="877">
        <v>0</v>
      </c>
      <c r="DC313" s="876">
        <v>0</v>
      </c>
      <c r="DD313" s="877">
        <v>0</v>
      </c>
      <c r="DE313" s="876">
        <v>0</v>
      </c>
      <c r="DF313" s="877">
        <v>0</v>
      </c>
      <c r="DG313" s="876">
        <v>0</v>
      </c>
      <c r="DH313" s="877">
        <v>0</v>
      </c>
      <c r="DI313" s="876">
        <v>0</v>
      </c>
      <c r="DJ313" s="877">
        <v>0</v>
      </c>
      <c r="DK313" s="876">
        <v>0</v>
      </c>
      <c r="DL313" s="877">
        <v>0</v>
      </c>
      <c r="DM313" s="876">
        <v>0</v>
      </c>
      <c r="DN313" s="877">
        <v>0</v>
      </c>
      <c r="DO313" s="876">
        <v>0</v>
      </c>
      <c r="DP313" s="877">
        <v>0</v>
      </c>
      <c r="DQ313" s="876">
        <v>0</v>
      </c>
      <c r="DR313" s="1017">
        <v>0</v>
      </c>
      <c r="DS313" s="815"/>
      <c r="DT313" s="1011"/>
      <c r="DU313" s="815"/>
      <c r="DV313" s="1016"/>
      <c r="DW313" s="877"/>
      <c r="DX313" s="876">
        <v>0</v>
      </c>
      <c r="DY313" s="877">
        <v>0</v>
      </c>
      <c r="DZ313" s="876">
        <v>0</v>
      </c>
      <c r="EA313" s="877">
        <v>0</v>
      </c>
      <c r="EB313" s="876">
        <v>0</v>
      </c>
      <c r="EC313" s="877">
        <v>0</v>
      </c>
      <c r="ED313" s="876">
        <v>0</v>
      </c>
      <c r="EE313" s="877">
        <v>0</v>
      </c>
      <c r="EF313" s="876">
        <v>0</v>
      </c>
      <c r="EG313" s="877">
        <v>0</v>
      </c>
      <c r="EH313" s="876">
        <v>0</v>
      </c>
      <c r="EI313" s="877">
        <v>0</v>
      </c>
      <c r="EJ313" s="876">
        <v>0</v>
      </c>
      <c r="EK313" s="877">
        <v>0</v>
      </c>
      <c r="EL313" s="876">
        <v>0</v>
      </c>
      <c r="EM313" s="877">
        <v>0</v>
      </c>
      <c r="EN313" s="876">
        <v>0</v>
      </c>
      <c r="EO313" s="877">
        <v>0</v>
      </c>
      <c r="EP313" s="876">
        <v>0</v>
      </c>
      <c r="EQ313" s="877">
        <v>0</v>
      </c>
      <c r="ER313" s="876">
        <v>0</v>
      </c>
      <c r="ES313" s="877">
        <v>0</v>
      </c>
      <c r="ET313" s="876">
        <v>0</v>
      </c>
      <c r="EU313" s="877">
        <v>0</v>
      </c>
      <c r="EV313" s="876">
        <v>0</v>
      </c>
      <c r="EW313" s="877">
        <v>0</v>
      </c>
      <c r="EX313" s="876">
        <v>0</v>
      </c>
      <c r="EY313" s="877">
        <v>0</v>
      </c>
      <c r="EZ313" s="876">
        <v>0</v>
      </c>
      <c r="FA313" s="877">
        <v>0</v>
      </c>
      <c r="FB313" s="876">
        <v>0</v>
      </c>
      <c r="FC313" s="877">
        <v>0</v>
      </c>
      <c r="FD313" s="876">
        <v>0</v>
      </c>
      <c r="FE313" s="1017">
        <v>0</v>
      </c>
      <c r="FF313" s="815"/>
      <c r="FG313" s="1012"/>
      <c r="FH313" s="815"/>
      <c r="FI313" s="1013"/>
      <c r="FK313" s="1018" t="b">
        <v>1</v>
      </c>
    </row>
    <row r="314" spans="1:167" outlineLevel="1">
      <c r="A314" s="813" t="str">
        <f t="shared" si="4"/>
        <v>298Save on Energy Energy Performance Program for Multi-Site Customers</v>
      </c>
      <c r="C314" s="842">
        <v>298</v>
      </c>
      <c r="D314" s="1019" t="s">
        <v>1251</v>
      </c>
      <c r="E314" s="1019">
        <v>2016</v>
      </c>
      <c r="G314" s="1020">
        <v>0</v>
      </c>
      <c r="H314" s="865">
        <v>0</v>
      </c>
      <c r="I314" s="864">
        <v>0</v>
      </c>
      <c r="J314" s="865">
        <v>0</v>
      </c>
      <c r="K314" s="864">
        <v>0</v>
      </c>
      <c r="L314" s="865">
        <v>0</v>
      </c>
      <c r="M314" s="864">
        <v>0</v>
      </c>
      <c r="N314" s="865">
        <v>0</v>
      </c>
      <c r="O314" s="864">
        <v>0</v>
      </c>
      <c r="P314" s="865">
        <v>0</v>
      </c>
      <c r="Q314" s="864">
        <v>0</v>
      </c>
      <c r="R314" s="865">
        <v>0</v>
      </c>
      <c r="S314" s="864">
        <v>0</v>
      </c>
      <c r="T314" s="865">
        <v>0</v>
      </c>
      <c r="U314" s="864">
        <v>0</v>
      </c>
      <c r="V314" s="865">
        <v>0</v>
      </c>
      <c r="W314" s="864">
        <v>0</v>
      </c>
      <c r="X314" s="865">
        <v>0</v>
      </c>
      <c r="Y314" s="864">
        <v>0</v>
      </c>
      <c r="Z314" s="865">
        <v>0</v>
      </c>
      <c r="AA314" s="864">
        <v>0</v>
      </c>
      <c r="AB314" s="865">
        <v>0</v>
      </c>
      <c r="AC314" s="864">
        <v>0</v>
      </c>
      <c r="AD314" s="865">
        <v>0</v>
      </c>
      <c r="AE314" s="864">
        <v>0</v>
      </c>
      <c r="AF314" s="865">
        <v>0</v>
      </c>
      <c r="AG314" s="864">
        <v>0</v>
      </c>
      <c r="AH314" s="865">
        <v>0</v>
      </c>
      <c r="AI314" s="864">
        <v>0</v>
      </c>
      <c r="AJ314" s="865">
        <v>0</v>
      </c>
      <c r="AK314" s="864">
        <v>0</v>
      </c>
      <c r="AL314" s="865">
        <v>0</v>
      </c>
      <c r="AM314" s="864">
        <v>0</v>
      </c>
      <c r="AN314" s="865">
        <v>0</v>
      </c>
      <c r="AO314" s="864">
        <v>0</v>
      </c>
      <c r="AP314" s="1021">
        <v>0</v>
      </c>
      <c r="AQ314" s="815"/>
      <c r="AR314" s="998"/>
      <c r="AS314" s="815"/>
      <c r="AT314" s="1020">
        <v>0</v>
      </c>
      <c r="AU314" s="865">
        <v>0</v>
      </c>
      <c r="AV314" s="864">
        <v>0</v>
      </c>
      <c r="AW314" s="865">
        <v>0</v>
      </c>
      <c r="AX314" s="864">
        <v>0</v>
      </c>
      <c r="AY314" s="865">
        <v>0</v>
      </c>
      <c r="AZ314" s="864">
        <v>0</v>
      </c>
      <c r="BA314" s="865">
        <v>0</v>
      </c>
      <c r="BB314" s="864">
        <v>0</v>
      </c>
      <c r="BC314" s="865">
        <v>0</v>
      </c>
      <c r="BD314" s="864">
        <v>0</v>
      </c>
      <c r="BE314" s="865">
        <v>0</v>
      </c>
      <c r="BF314" s="864">
        <v>0</v>
      </c>
      <c r="BG314" s="865">
        <v>0</v>
      </c>
      <c r="BH314" s="864">
        <v>0</v>
      </c>
      <c r="BI314" s="865">
        <v>0</v>
      </c>
      <c r="BJ314" s="864">
        <v>0</v>
      </c>
      <c r="BK314" s="865">
        <v>0</v>
      </c>
      <c r="BL314" s="864">
        <v>0</v>
      </c>
      <c r="BM314" s="865">
        <v>0</v>
      </c>
      <c r="BN314" s="864">
        <v>0</v>
      </c>
      <c r="BO314" s="865">
        <v>0</v>
      </c>
      <c r="BP314" s="864">
        <v>0</v>
      </c>
      <c r="BQ314" s="865">
        <v>0</v>
      </c>
      <c r="BR314" s="864">
        <v>0</v>
      </c>
      <c r="BS314" s="865">
        <v>0</v>
      </c>
      <c r="BT314" s="864">
        <v>0</v>
      </c>
      <c r="BU314" s="865">
        <v>0</v>
      </c>
      <c r="BV314" s="864">
        <v>0</v>
      </c>
      <c r="BW314" s="865">
        <v>0</v>
      </c>
      <c r="BX314" s="864">
        <v>0</v>
      </c>
      <c r="BY314" s="865">
        <v>0</v>
      </c>
      <c r="BZ314" s="864">
        <v>0</v>
      </c>
      <c r="CA314" s="865">
        <v>0</v>
      </c>
      <c r="CB314" s="864">
        <v>0</v>
      </c>
      <c r="CC314" s="1021">
        <v>0</v>
      </c>
      <c r="CD314" s="815"/>
      <c r="CE314" s="1009"/>
      <c r="CF314" s="815"/>
      <c r="CG314" s="1010"/>
      <c r="CH314" s="815"/>
      <c r="CI314" s="1020"/>
      <c r="CJ314" s="865"/>
      <c r="CK314" s="864">
        <v>0</v>
      </c>
      <c r="CL314" s="865">
        <v>0</v>
      </c>
      <c r="CM314" s="864">
        <v>0</v>
      </c>
      <c r="CN314" s="865">
        <v>0</v>
      </c>
      <c r="CO314" s="864">
        <v>0</v>
      </c>
      <c r="CP314" s="865">
        <v>0</v>
      </c>
      <c r="CQ314" s="864">
        <v>0</v>
      </c>
      <c r="CR314" s="865">
        <v>0</v>
      </c>
      <c r="CS314" s="864">
        <v>0</v>
      </c>
      <c r="CT314" s="865">
        <v>0</v>
      </c>
      <c r="CU314" s="864">
        <v>0</v>
      </c>
      <c r="CV314" s="865">
        <v>0</v>
      </c>
      <c r="CW314" s="864">
        <v>0</v>
      </c>
      <c r="CX314" s="865">
        <v>0</v>
      </c>
      <c r="CY314" s="864">
        <v>0</v>
      </c>
      <c r="CZ314" s="865">
        <v>0</v>
      </c>
      <c r="DA314" s="864">
        <v>0</v>
      </c>
      <c r="DB314" s="865">
        <v>0</v>
      </c>
      <c r="DC314" s="864">
        <v>0</v>
      </c>
      <c r="DD314" s="865">
        <v>0</v>
      </c>
      <c r="DE314" s="864">
        <v>0</v>
      </c>
      <c r="DF314" s="865">
        <v>0</v>
      </c>
      <c r="DG314" s="864">
        <v>0</v>
      </c>
      <c r="DH314" s="865">
        <v>0</v>
      </c>
      <c r="DI314" s="864">
        <v>0</v>
      </c>
      <c r="DJ314" s="865">
        <v>0</v>
      </c>
      <c r="DK314" s="864">
        <v>0</v>
      </c>
      <c r="DL314" s="865">
        <v>0</v>
      </c>
      <c r="DM314" s="864">
        <v>0</v>
      </c>
      <c r="DN314" s="865">
        <v>0</v>
      </c>
      <c r="DO314" s="864">
        <v>0</v>
      </c>
      <c r="DP314" s="865">
        <v>0</v>
      </c>
      <c r="DQ314" s="864">
        <v>0</v>
      </c>
      <c r="DR314" s="1021">
        <v>0</v>
      </c>
      <c r="DS314" s="815"/>
      <c r="DT314" s="1011"/>
      <c r="DU314" s="815"/>
      <c r="DV314" s="1020"/>
      <c r="DW314" s="865"/>
      <c r="DX314" s="864">
        <v>0</v>
      </c>
      <c r="DY314" s="865">
        <v>0</v>
      </c>
      <c r="DZ314" s="864">
        <v>0</v>
      </c>
      <c r="EA314" s="865">
        <v>0</v>
      </c>
      <c r="EB314" s="864">
        <v>0</v>
      </c>
      <c r="EC314" s="865">
        <v>0</v>
      </c>
      <c r="ED314" s="864">
        <v>0</v>
      </c>
      <c r="EE314" s="865">
        <v>0</v>
      </c>
      <c r="EF314" s="864">
        <v>0</v>
      </c>
      <c r="EG314" s="865">
        <v>0</v>
      </c>
      <c r="EH314" s="864">
        <v>0</v>
      </c>
      <c r="EI314" s="865">
        <v>0</v>
      </c>
      <c r="EJ314" s="864">
        <v>0</v>
      </c>
      <c r="EK314" s="865">
        <v>0</v>
      </c>
      <c r="EL314" s="864">
        <v>0</v>
      </c>
      <c r="EM314" s="865">
        <v>0</v>
      </c>
      <c r="EN314" s="864">
        <v>0</v>
      </c>
      <c r="EO314" s="865">
        <v>0</v>
      </c>
      <c r="EP314" s="864">
        <v>0</v>
      </c>
      <c r="EQ314" s="865">
        <v>0</v>
      </c>
      <c r="ER314" s="864">
        <v>0</v>
      </c>
      <c r="ES314" s="865">
        <v>0</v>
      </c>
      <c r="ET314" s="864">
        <v>0</v>
      </c>
      <c r="EU314" s="865">
        <v>0</v>
      </c>
      <c r="EV314" s="864">
        <v>0</v>
      </c>
      <c r="EW314" s="865">
        <v>0</v>
      </c>
      <c r="EX314" s="864">
        <v>0</v>
      </c>
      <c r="EY314" s="865">
        <v>0</v>
      </c>
      <c r="EZ314" s="864">
        <v>0</v>
      </c>
      <c r="FA314" s="865">
        <v>0</v>
      </c>
      <c r="FB314" s="864">
        <v>0</v>
      </c>
      <c r="FC314" s="865">
        <v>0</v>
      </c>
      <c r="FD314" s="864">
        <v>0</v>
      </c>
      <c r="FE314" s="1021">
        <v>0</v>
      </c>
      <c r="FF314" s="815"/>
      <c r="FG314" s="1012"/>
      <c r="FH314" s="815"/>
      <c r="FI314" s="1013"/>
      <c r="FK314" s="1022" t="b">
        <v>1</v>
      </c>
    </row>
    <row r="315" spans="1:167" outlineLevel="1">
      <c r="A315" s="813" t="str">
        <f t="shared" si="4"/>
        <v>299Whole Home Pilot Program</v>
      </c>
      <c r="C315" s="907">
        <v>299</v>
      </c>
      <c r="D315" s="1027" t="s">
        <v>1252</v>
      </c>
      <c r="E315" s="1027">
        <v>2016</v>
      </c>
      <c r="G315" s="1028">
        <v>0</v>
      </c>
      <c r="H315" s="912">
        <v>0</v>
      </c>
      <c r="I315" s="911">
        <v>0</v>
      </c>
      <c r="J315" s="912">
        <v>0</v>
      </c>
      <c r="K315" s="911">
        <v>0</v>
      </c>
      <c r="L315" s="912">
        <v>0</v>
      </c>
      <c r="M315" s="911">
        <v>0</v>
      </c>
      <c r="N315" s="912">
        <v>0</v>
      </c>
      <c r="O315" s="911">
        <v>0</v>
      </c>
      <c r="P315" s="912">
        <v>0</v>
      </c>
      <c r="Q315" s="911">
        <v>0</v>
      </c>
      <c r="R315" s="912">
        <v>0</v>
      </c>
      <c r="S315" s="911">
        <v>0</v>
      </c>
      <c r="T315" s="912">
        <v>0</v>
      </c>
      <c r="U315" s="911">
        <v>0</v>
      </c>
      <c r="V315" s="912">
        <v>0</v>
      </c>
      <c r="W315" s="911">
        <v>0</v>
      </c>
      <c r="X315" s="912">
        <v>0</v>
      </c>
      <c r="Y315" s="911">
        <v>0</v>
      </c>
      <c r="Z315" s="912">
        <v>0</v>
      </c>
      <c r="AA315" s="911">
        <v>0</v>
      </c>
      <c r="AB315" s="912">
        <v>0</v>
      </c>
      <c r="AC315" s="911">
        <v>0</v>
      </c>
      <c r="AD315" s="912">
        <v>0</v>
      </c>
      <c r="AE315" s="911">
        <v>0</v>
      </c>
      <c r="AF315" s="912">
        <v>0</v>
      </c>
      <c r="AG315" s="911">
        <v>0</v>
      </c>
      <c r="AH315" s="912">
        <v>0</v>
      </c>
      <c r="AI315" s="911">
        <v>0</v>
      </c>
      <c r="AJ315" s="912">
        <v>0</v>
      </c>
      <c r="AK315" s="911">
        <v>0</v>
      </c>
      <c r="AL315" s="912">
        <v>0</v>
      </c>
      <c r="AM315" s="911">
        <v>0</v>
      </c>
      <c r="AN315" s="912">
        <v>0</v>
      </c>
      <c r="AO315" s="911">
        <v>0</v>
      </c>
      <c r="AP315" s="1029">
        <v>0</v>
      </c>
      <c r="AQ315" s="815"/>
      <c r="AR315" s="998"/>
      <c r="AS315" s="815"/>
      <c r="AT315" s="1028">
        <v>0</v>
      </c>
      <c r="AU315" s="912">
        <v>0</v>
      </c>
      <c r="AV315" s="911">
        <v>0</v>
      </c>
      <c r="AW315" s="912">
        <v>0</v>
      </c>
      <c r="AX315" s="911">
        <v>0</v>
      </c>
      <c r="AY315" s="912">
        <v>0</v>
      </c>
      <c r="AZ315" s="911">
        <v>0</v>
      </c>
      <c r="BA315" s="912">
        <v>0</v>
      </c>
      <c r="BB315" s="911">
        <v>0</v>
      </c>
      <c r="BC315" s="912">
        <v>0</v>
      </c>
      <c r="BD315" s="911">
        <v>0</v>
      </c>
      <c r="BE315" s="912">
        <v>0</v>
      </c>
      <c r="BF315" s="911">
        <v>0</v>
      </c>
      <c r="BG315" s="912">
        <v>0</v>
      </c>
      <c r="BH315" s="911">
        <v>0</v>
      </c>
      <c r="BI315" s="912">
        <v>0</v>
      </c>
      <c r="BJ315" s="911">
        <v>0</v>
      </c>
      <c r="BK315" s="912">
        <v>0</v>
      </c>
      <c r="BL315" s="911">
        <v>0</v>
      </c>
      <c r="BM315" s="912">
        <v>0</v>
      </c>
      <c r="BN315" s="911">
        <v>0</v>
      </c>
      <c r="BO315" s="912">
        <v>0</v>
      </c>
      <c r="BP315" s="911">
        <v>0</v>
      </c>
      <c r="BQ315" s="912">
        <v>0</v>
      </c>
      <c r="BR315" s="911">
        <v>0</v>
      </c>
      <c r="BS315" s="912">
        <v>0</v>
      </c>
      <c r="BT315" s="911">
        <v>0</v>
      </c>
      <c r="BU315" s="912">
        <v>0</v>
      </c>
      <c r="BV315" s="911">
        <v>0</v>
      </c>
      <c r="BW315" s="912">
        <v>0</v>
      </c>
      <c r="BX315" s="911">
        <v>0</v>
      </c>
      <c r="BY315" s="912">
        <v>0</v>
      </c>
      <c r="BZ315" s="911">
        <v>0</v>
      </c>
      <c r="CA315" s="912">
        <v>0</v>
      </c>
      <c r="CB315" s="911">
        <v>0</v>
      </c>
      <c r="CC315" s="1029">
        <v>0</v>
      </c>
      <c r="CD315" s="815"/>
      <c r="CE315" s="1009"/>
      <c r="CF315" s="815"/>
      <c r="CG315" s="1010"/>
      <c r="CH315" s="815"/>
      <c r="CI315" s="1028"/>
      <c r="CJ315" s="912"/>
      <c r="CK315" s="911">
        <v>0</v>
      </c>
      <c r="CL315" s="912">
        <v>0</v>
      </c>
      <c r="CM315" s="911">
        <v>0</v>
      </c>
      <c r="CN315" s="912">
        <v>0</v>
      </c>
      <c r="CO315" s="911">
        <v>0</v>
      </c>
      <c r="CP315" s="912">
        <v>0</v>
      </c>
      <c r="CQ315" s="911">
        <v>0</v>
      </c>
      <c r="CR315" s="912">
        <v>0</v>
      </c>
      <c r="CS315" s="911">
        <v>0</v>
      </c>
      <c r="CT315" s="912">
        <v>0</v>
      </c>
      <c r="CU315" s="911">
        <v>0</v>
      </c>
      <c r="CV315" s="912">
        <v>0</v>
      </c>
      <c r="CW315" s="911">
        <v>0</v>
      </c>
      <c r="CX315" s="912">
        <v>0</v>
      </c>
      <c r="CY315" s="911">
        <v>0</v>
      </c>
      <c r="CZ315" s="912">
        <v>0</v>
      </c>
      <c r="DA315" s="911">
        <v>0</v>
      </c>
      <c r="DB315" s="912">
        <v>0</v>
      </c>
      <c r="DC315" s="911">
        <v>0</v>
      </c>
      <c r="DD315" s="912">
        <v>0</v>
      </c>
      <c r="DE315" s="911">
        <v>0</v>
      </c>
      <c r="DF315" s="912">
        <v>0</v>
      </c>
      <c r="DG315" s="911">
        <v>0</v>
      </c>
      <c r="DH315" s="912">
        <v>0</v>
      </c>
      <c r="DI315" s="911">
        <v>0</v>
      </c>
      <c r="DJ315" s="912">
        <v>0</v>
      </c>
      <c r="DK315" s="911">
        <v>0</v>
      </c>
      <c r="DL315" s="912">
        <v>0</v>
      </c>
      <c r="DM315" s="911">
        <v>0</v>
      </c>
      <c r="DN315" s="912">
        <v>0</v>
      </c>
      <c r="DO315" s="911">
        <v>0</v>
      </c>
      <c r="DP315" s="912">
        <v>0</v>
      </c>
      <c r="DQ315" s="911">
        <v>0</v>
      </c>
      <c r="DR315" s="1029">
        <v>0</v>
      </c>
      <c r="DS315" s="815"/>
      <c r="DT315" s="1011"/>
      <c r="DU315" s="815"/>
      <c r="DV315" s="1028"/>
      <c r="DW315" s="912"/>
      <c r="DX315" s="911">
        <v>0</v>
      </c>
      <c r="DY315" s="912">
        <v>0</v>
      </c>
      <c r="DZ315" s="911">
        <v>0</v>
      </c>
      <c r="EA315" s="912">
        <v>0</v>
      </c>
      <c r="EB315" s="911">
        <v>0</v>
      </c>
      <c r="EC315" s="912">
        <v>0</v>
      </c>
      <c r="ED315" s="911">
        <v>0</v>
      </c>
      <c r="EE315" s="912">
        <v>0</v>
      </c>
      <c r="EF315" s="911">
        <v>0</v>
      </c>
      <c r="EG315" s="912">
        <v>0</v>
      </c>
      <c r="EH315" s="911">
        <v>0</v>
      </c>
      <c r="EI315" s="912">
        <v>0</v>
      </c>
      <c r="EJ315" s="911">
        <v>0</v>
      </c>
      <c r="EK315" s="912">
        <v>0</v>
      </c>
      <c r="EL315" s="911">
        <v>0</v>
      </c>
      <c r="EM315" s="912">
        <v>0</v>
      </c>
      <c r="EN315" s="911">
        <v>0</v>
      </c>
      <c r="EO315" s="912">
        <v>0</v>
      </c>
      <c r="EP315" s="911">
        <v>0</v>
      </c>
      <c r="EQ315" s="912">
        <v>0</v>
      </c>
      <c r="ER315" s="911">
        <v>0</v>
      </c>
      <c r="ES315" s="912">
        <v>0</v>
      </c>
      <c r="ET315" s="911">
        <v>0</v>
      </c>
      <c r="EU315" s="912">
        <v>0</v>
      </c>
      <c r="EV315" s="911">
        <v>0</v>
      </c>
      <c r="EW315" s="912">
        <v>0</v>
      </c>
      <c r="EX315" s="911">
        <v>0</v>
      </c>
      <c r="EY315" s="912">
        <v>0</v>
      </c>
      <c r="EZ315" s="911">
        <v>0</v>
      </c>
      <c r="FA315" s="912">
        <v>0</v>
      </c>
      <c r="FB315" s="911">
        <v>0</v>
      </c>
      <c r="FC315" s="912">
        <v>0</v>
      </c>
      <c r="FD315" s="911">
        <v>0</v>
      </c>
      <c r="FE315" s="1029">
        <v>0</v>
      </c>
      <c r="FF315" s="815"/>
      <c r="FG315" s="1012"/>
      <c r="FH315" s="815"/>
      <c r="FI315" s="1013"/>
      <c r="FK315" s="1030" t="b">
        <v>1</v>
      </c>
    </row>
    <row r="316" spans="1:167" outlineLevel="1">
      <c r="A316" s="813" t="str">
        <f t="shared" si="4"/>
        <v>300Save on Energy Retrofit Program Enabled Savings</v>
      </c>
      <c r="C316" s="900">
        <v>300</v>
      </c>
      <c r="D316" s="1043" t="s">
        <v>1199</v>
      </c>
      <c r="E316" s="1043">
        <v>2016</v>
      </c>
      <c r="G316" s="1032">
        <v>0</v>
      </c>
      <c r="H316" s="905">
        <v>0</v>
      </c>
      <c r="I316" s="904">
        <v>0</v>
      </c>
      <c r="J316" s="905">
        <v>0</v>
      </c>
      <c r="K316" s="904">
        <v>0</v>
      </c>
      <c r="L316" s="905">
        <v>0</v>
      </c>
      <c r="M316" s="904">
        <v>0</v>
      </c>
      <c r="N316" s="905">
        <v>0</v>
      </c>
      <c r="O316" s="904">
        <v>0</v>
      </c>
      <c r="P316" s="905">
        <v>0</v>
      </c>
      <c r="Q316" s="904">
        <v>0</v>
      </c>
      <c r="R316" s="905">
        <v>0</v>
      </c>
      <c r="S316" s="904">
        <v>0</v>
      </c>
      <c r="T316" s="905">
        <v>0</v>
      </c>
      <c r="U316" s="904">
        <v>0</v>
      </c>
      <c r="V316" s="905">
        <v>0</v>
      </c>
      <c r="W316" s="904">
        <v>0</v>
      </c>
      <c r="X316" s="905">
        <v>0</v>
      </c>
      <c r="Y316" s="904">
        <v>0</v>
      </c>
      <c r="Z316" s="905">
        <v>0</v>
      </c>
      <c r="AA316" s="904">
        <v>0</v>
      </c>
      <c r="AB316" s="905">
        <v>0</v>
      </c>
      <c r="AC316" s="904">
        <v>0</v>
      </c>
      <c r="AD316" s="905">
        <v>0</v>
      </c>
      <c r="AE316" s="904">
        <v>0</v>
      </c>
      <c r="AF316" s="905">
        <v>0</v>
      </c>
      <c r="AG316" s="904">
        <v>0</v>
      </c>
      <c r="AH316" s="905">
        <v>0</v>
      </c>
      <c r="AI316" s="904">
        <v>0</v>
      </c>
      <c r="AJ316" s="905">
        <v>0</v>
      </c>
      <c r="AK316" s="904">
        <v>0</v>
      </c>
      <c r="AL316" s="905">
        <v>0</v>
      </c>
      <c r="AM316" s="904">
        <v>0</v>
      </c>
      <c r="AN316" s="905">
        <v>0</v>
      </c>
      <c r="AO316" s="904">
        <v>0</v>
      </c>
      <c r="AP316" s="1033">
        <v>0</v>
      </c>
      <c r="AQ316" s="815"/>
      <c r="AR316" s="998"/>
      <c r="AS316" s="815"/>
      <c r="AT316" s="1032">
        <v>0</v>
      </c>
      <c r="AU316" s="905">
        <v>0</v>
      </c>
      <c r="AV316" s="904">
        <v>0</v>
      </c>
      <c r="AW316" s="905">
        <v>0</v>
      </c>
      <c r="AX316" s="904">
        <v>0</v>
      </c>
      <c r="AY316" s="905">
        <v>0</v>
      </c>
      <c r="AZ316" s="904">
        <v>0</v>
      </c>
      <c r="BA316" s="905">
        <v>0</v>
      </c>
      <c r="BB316" s="904">
        <v>0</v>
      </c>
      <c r="BC316" s="905">
        <v>0</v>
      </c>
      <c r="BD316" s="904">
        <v>0</v>
      </c>
      <c r="BE316" s="905">
        <v>0</v>
      </c>
      <c r="BF316" s="904">
        <v>0</v>
      </c>
      <c r="BG316" s="905">
        <v>0</v>
      </c>
      <c r="BH316" s="904">
        <v>0</v>
      </c>
      <c r="BI316" s="905">
        <v>0</v>
      </c>
      <c r="BJ316" s="904">
        <v>0</v>
      </c>
      <c r="BK316" s="905">
        <v>0</v>
      </c>
      <c r="BL316" s="904">
        <v>0</v>
      </c>
      <c r="BM316" s="905">
        <v>0</v>
      </c>
      <c r="BN316" s="904">
        <v>0</v>
      </c>
      <c r="BO316" s="905">
        <v>0</v>
      </c>
      <c r="BP316" s="904">
        <v>0</v>
      </c>
      <c r="BQ316" s="905">
        <v>0</v>
      </c>
      <c r="BR316" s="904">
        <v>0</v>
      </c>
      <c r="BS316" s="905">
        <v>0</v>
      </c>
      <c r="BT316" s="904">
        <v>0</v>
      </c>
      <c r="BU316" s="905">
        <v>0</v>
      </c>
      <c r="BV316" s="904">
        <v>0</v>
      </c>
      <c r="BW316" s="905">
        <v>0</v>
      </c>
      <c r="BX316" s="904">
        <v>0</v>
      </c>
      <c r="BY316" s="905">
        <v>0</v>
      </c>
      <c r="BZ316" s="904">
        <v>0</v>
      </c>
      <c r="CA316" s="905">
        <v>0</v>
      </c>
      <c r="CB316" s="904">
        <v>0</v>
      </c>
      <c r="CC316" s="1033">
        <v>0</v>
      </c>
      <c r="CD316" s="815"/>
      <c r="CE316" s="1009"/>
      <c r="CF316" s="815"/>
      <c r="CG316" s="1010"/>
      <c r="CH316" s="815"/>
      <c r="CI316" s="1032"/>
      <c r="CJ316" s="905"/>
      <c r="CK316" s="904">
        <v>0</v>
      </c>
      <c r="CL316" s="905">
        <v>0</v>
      </c>
      <c r="CM316" s="904">
        <v>0</v>
      </c>
      <c r="CN316" s="905">
        <v>0</v>
      </c>
      <c r="CO316" s="904">
        <v>0</v>
      </c>
      <c r="CP316" s="905">
        <v>0</v>
      </c>
      <c r="CQ316" s="904">
        <v>0</v>
      </c>
      <c r="CR316" s="905">
        <v>0</v>
      </c>
      <c r="CS316" s="904">
        <v>0</v>
      </c>
      <c r="CT316" s="905">
        <v>0</v>
      </c>
      <c r="CU316" s="904">
        <v>0</v>
      </c>
      <c r="CV316" s="905">
        <v>0</v>
      </c>
      <c r="CW316" s="904">
        <v>0</v>
      </c>
      <c r="CX316" s="905">
        <v>0</v>
      </c>
      <c r="CY316" s="904">
        <v>0</v>
      </c>
      <c r="CZ316" s="905">
        <v>0</v>
      </c>
      <c r="DA316" s="904">
        <v>0</v>
      </c>
      <c r="DB316" s="905">
        <v>0</v>
      </c>
      <c r="DC316" s="904">
        <v>0</v>
      </c>
      <c r="DD316" s="905">
        <v>0</v>
      </c>
      <c r="DE316" s="904">
        <v>0</v>
      </c>
      <c r="DF316" s="905">
        <v>0</v>
      </c>
      <c r="DG316" s="904">
        <v>0</v>
      </c>
      <c r="DH316" s="905">
        <v>0</v>
      </c>
      <c r="DI316" s="904">
        <v>0</v>
      </c>
      <c r="DJ316" s="905">
        <v>0</v>
      </c>
      <c r="DK316" s="904">
        <v>0</v>
      </c>
      <c r="DL316" s="905">
        <v>0</v>
      </c>
      <c r="DM316" s="904">
        <v>0</v>
      </c>
      <c r="DN316" s="905">
        <v>0</v>
      </c>
      <c r="DO316" s="904">
        <v>0</v>
      </c>
      <c r="DP316" s="905">
        <v>0</v>
      </c>
      <c r="DQ316" s="904">
        <v>0</v>
      </c>
      <c r="DR316" s="1033">
        <v>0</v>
      </c>
      <c r="DS316" s="815"/>
      <c r="DT316" s="1011"/>
      <c r="DU316" s="815"/>
      <c r="DV316" s="1032"/>
      <c r="DW316" s="905"/>
      <c r="DX316" s="904">
        <v>0</v>
      </c>
      <c r="DY316" s="905">
        <v>0</v>
      </c>
      <c r="DZ316" s="904">
        <v>0</v>
      </c>
      <c r="EA316" s="905">
        <v>0</v>
      </c>
      <c r="EB316" s="904">
        <v>0</v>
      </c>
      <c r="EC316" s="905">
        <v>0</v>
      </c>
      <c r="ED316" s="904">
        <v>0</v>
      </c>
      <c r="EE316" s="905">
        <v>0</v>
      </c>
      <c r="EF316" s="904">
        <v>0</v>
      </c>
      <c r="EG316" s="905">
        <v>0</v>
      </c>
      <c r="EH316" s="904">
        <v>0</v>
      </c>
      <c r="EI316" s="905">
        <v>0</v>
      </c>
      <c r="EJ316" s="904">
        <v>0</v>
      </c>
      <c r="EK316" s="905">
        <v>0</v>
      </c>
      <c r="EL316" s="904">
        <v>0</v>
      </c>
      <c r="EM316" s="905">
        <v>0</v>
      </c>
      <c r="EN316" s="904">
        <v>0</v>
      </c>
      <c r="EO316" s="905">
        <v>0</v>
      </c>
      <c r="EP316" s="904">
        <v>0</v>
      </c>
      <c r="EQ316" s="905">
        <v>0</v>
      </c>
      <c r="ER316" s="904">
        <v>0</v>
      </c>
      <c r="ES316" s="905">
        <v>0</v>
      </c>
      <c r="ET316" s="904">
        <v>0</v>
      </c>
      <c r="EU316" s="905">
        <v>0</v>
      </c>
      <c r="EV316" s="904">
        <v>0</v>
      </c>
      <c r="EW316" s="905">
        <v>0</v>
      </c>
      <c r="EX316" s="904">
        <v>0</v>
      </c>
      <c r="EY316" s="905">
        <v>0</v>
      </c>
      <c r="EZ316" s="904">
        <v>0</v>
      </c>
      <c r="FA316" s="905">
        <v>0</v>
      </c>
      <c r="FB316" s="904">
        <v>0</v>
      </c>
      <c r="FC316" s="905">
        <v>0</v>
      </c>
      <c r="FD316" s="904">
        <v>0</v>
      </c>
      <c r="FE316" s="1033">
        <v>0</v>
      </c>
      <c r="FF316" s="815"/>
      <c r="FG316" s="1012"/>
      <c r="FH316" s="815"/>
      <c r="FI316" s="1013"/>
      <c r="FK316" s="1034" t="b">
        <v>1</v>
      </c>
    </row>
    <row r="317" spans="1:167" outlineLevel="1">
      <c r="A317" s="813" t="str">
        <f t="shared" si="4"/>
        <v>301Save on Energy High Performance New Construction Program Enabled Savings</v>
      </c>
      <c r="C317" s="849">
        <v>301</v>
      </c>
      <c r="D317" s="1023" t="s">
        <v>1200</v>
      </c>
      <c r="E317" s="1023">
        <v>2016</v>
      </c>
      <c r="G317" s="1024">
        <v>0</v>
      </c>
      <c r="H317" s="854">
        <v>0</v>
      </c>
      <c r="I317" s="853">
        <v>0</v>
      </c>
      <c r="J317" s="854">
        <v>0</v>
      </c>
      <c r="K317" s="853">
        <v>0</v>
      </c>
      <c r="L317" s="854">
        <v>0</v>
      </c>
      <c r="M317" s="853">
        <v>0</v>
      </c>
      <c r="N317" s="854">
        <v>0</v>
      </c>
      <c r="O317" s="853">
        <v>0</v>
      </c>
      <c r="P317" s="854">
        <v>0</v>
      </c>
      <c r="Q317" s="853">
        <v>0</v>
      </c>
      <c r="R317" s="854">
        <v>0</v>
      </c>
      <c r="S317" s="853">
        <v>0</v>
      </c>
      <c r="T317" s="854">
        <v>0</v>
      </c>
      <c r="U317" s="853">
        <v>0</v>
      </c>
      <c r="V317" s="854">
        <v>0</v>
      </c>
      <c r="W317" s="853">
        <v>0</v>
      </c>
      <c r="X317" s="854">
        <v>0</v>
      </c>
      <c r="Y317" s="853">
        <v>0</v>
      </c>
      <c r="Z317" s="854">
        <v>0</v>
      </c>
      <c r="AA317" s="853">
        <v>0</v>
      </c>
      <c r="AB317" s="854">
        <v>0</v>
      </c>
      <c r="AC317" s="853">
        <v>0</v>
      </c>
      <c r="AD317" s="854">
        <v>0</v>
      </c>
      <c r="AE317" s="853">
        <v>0</v>
      </c>
      <c r="AF317" s="854">
        <v>0</v>
      </c>
      <c r="AG317" s="853">
        <v>0</v>
      </c>
      <c r="AH317" s="854">
        <v>0</v>
      </c>
      <c r="AI317" s="853">
        <v>0</v>
      </c>
      <c r="AJ317" s="854">
        <v>0</v>
      </c>
      <c r="AK317" s="853">
        <v>0</v>
      </c>
      <c r="AL317" s="854">
        <v>0</v>
      </c>
      <c r="AM317" s="853">
        <v>0</v>
      </c>
      <c r="AN317" s="854">
        <v>0</v>
      </c>
      <c r="AO317" s="853">
        <v>0</v>
      </c>
      <c r="AP317" s="1025">
        <v>0</v>
      </c>
      <c r="AQ317" s="815"/>
      <c r="AR317" s="998"/>
      <c r="AS317" s="815"/>
      <c r="AT317" s="1024">
        <v>0</v>
      </c>
      <c r="AU317" s="854">
        <v>0</v>
      </c>
      <c r="AV317" s="853">
        <v>0</v>
      </c>
      <c r="AW317" s="854">
        <v>0</v>
      </c>
      <c r="AX317" s="853">
        <v>0</v>
      </c>
      <c r="AY317" s="854">
        <v>0</v>
      </c>
      <c r="AZ317" s="853">
        <v>0</v>
      </c>
      <c r="BA317" s="854">
        <v>0</v>
      </c>
      <c r="BB317" s="853">
        <v>0</v>
      </c>
      <c r="BC317" s="854">
        <v>0</v>
      </c>
      <c r="BD317" s="853">
        <v>0</v>
      </c>
      <c r="BE317" s="854">
        <v>0</v>
      </c>
      <c r="BF317" s="853">
        <v>0</v>
      </c>
      <c r="BG317" s="854">
        <v>0</v>
      </c>
      <c r="BH317" s="853">
        <v>0</v>
      </c>
      <c r="BI317" s="854">
        <v>0</v>
      </c>
      <c r="BJ317" s="853">
        <v>0</v>
      </c>
      <c r="BK317" s="854">
        <v>0</v>
      </c>
      <c r="BL317" s="853">
        <v>0</v>
      </c>
      <c r="BM317" s="854">
        <v>0</v>
      </c>
      <c r="BN317" s="853">
        <v>0</v>
      </c>
      <c r="BO317" s="854">
        <v>0</v>
      </c>
      <c r="BP317" s="853">
        <v>0</v>
      </c>
      <c r="BQ317" s="854">
        <v>0</v>
      </c>
      <c r="BR317" s="853">
        <v>0</v>
      </c>
      <c r="BS317" s="854">
        <v>0</v>
      </c>
      <c r="BT317" s="853">
        <v>0</v>
      </c>
      <c r="BU317" s="854">
        <v>0</v>
      </c>
      <c r="BV317" s="853">
        <v>0</v>
      </c>
      <c r="BW317" s="854">
        <v>0</v>
      </c>
      <c r="BX317" s="853">
        <v>0</v>
      </c>
      <c r="BY317" s="854">
        <v>0</v>
      </c>
      <c r="BZ317" s="853">
        <v>0</v>
      </c>
      <c r="CA317" s="854">
        <v>0</v>
      </c>
      <c r="CB317" s="853">
        <v>0</v>
      </c>
      <c r="CC317" s="1025">
        <v>0</v>
      </c>
      <c r="CD317" s="815"/>
      <c r="CE317" s="1009"/>
      <c r="CF317" s="815"/>
      <c r="CG317" s="1010"/>
      <c r="CH317" s="815"/>
      <c r="CI317" s="1024"/>
      <c r="CJ317" s="854"/>
      <c r="CK317" s="853">
        <v>0</v>
      </c>
      <c r="CL317" s="854">
        <v>0</v>
      </c>
      <c r="CM317" s="853">
        <v>0</v>
      </c>
      <c r="CN317" s="854">
        <v>0</v>
      </c>
      <c r="CO317" s="853">
        <v>0</v>
      </c>
      <c r="CP317" s="854">
        <v>0</v>
      </c>
      <c r="CQ317" s="853">
        <v>0</v>
      </c>
      <c r="CR317" s="854">
        <v>0</v>
      </c>
      <c r="CS317" s="853">
        <v>0</v>
      </c>
      <c r="CT317" s="854">
        <v>0</v>
      </c>
      <c r="CU317" s="853">
        <v>0</v>
      </c>
      <c r="CV317" s="854">
        <v>0</v>
      </c>
      <c r="CW317" s="853">
        <v>0</v>
      </c>
      <c r="CX317" s="854">
        <v>0</v>
      </c>
      <c r="CY317" s="853">
        <v>0</v>
      </c>
      <c r="CZ317" s="854">
        <v>0</v>
      </c>
      <c r="DA317" s="853">
        <v>0</v>
      </c>
      <c r="DB317" s="854">
        <v>0</v>
      </c>
      <c r="DC317" s="853">
        <v>0</v>
      </c>
      <c r="DD317" s="854">
        <v>0</v>
      </c>
      <c r="DE317" s="853">
        <v>0</v>
      </c>
      <c r="DF317" s="854">
        <v>0</v>
      </c>
      <c r="DG317" s="853">
        <v>0</v>
      </c>
      <c r="DH317" s="854">
        <v>0</v>
      </c>
      <c r="DI317" s="853">
        <v>0</v>
      </c>
      <c r="DJ317" s="854">
        <v>0</v>
      </c>
      <c r="DK317" s="853">
        <v>0</v>
      </c>
      <c r="DL317" s="854">
        <v>0</v>
      </c>
      <c r="DM317" s="853">
        <v>0</v>
      </c>
      <c r="DN317" s="854">
        <v>0</v>
      </c>
      <c r="DO317" s="853">
        <v>0</v>
      </c>
      <c r="DP317" s="854">
        <v>0</v>
      </c>
      <c r="DQ317" s="853">
        <v>0</v>
      </c>
      <c r="DR317" s="1025">
        <v>0</v>
      </c>
      <c r="DS317" s="815"/>
      <c r="DT317" s="1011"/>
      <c r="DU317" s="815"/>
      <c r="DV317" s="1024"/>
      <c r="DW317" s="854"/>
      <c r="DX317" s="853">
        <v>0</v>
      </c>
      <c r="DY317" s="854">
        <v>0</v>
      </c>
      <c r="DZ317" s="853">
        <v>0</v>
      </c>
      <c r="EA317" s="854">
        <v>0</v>
      </c>
      <c r="EB317" s="853">
        <v>0</v>
      </c>
      <c r="EC317" s="854">
        <v>0</v>
      </c>
      <c r="ED317" s="853">
        <v>0</v>
      </c>
      <c r="EE317" s="854">
        <v>0</v>
      </c>
      <c r="EF317" s="853">
        <v>0</v>
      </c>
      <c r="EG317" s="854">
        <v>0</v>
      </c>
      <c r="EH317" s="853">
        <v>0</v>
      </c>
      <c r="EI317" s="854">
        <v>0</v>
      </c>
      <c r="EJ317" s="853">
        <v>0</v>
      </c>
      <c r="EK317" s="854">
        <v>0</v>
      </c>
      <c r="EL317" s="853">
        <v>0</v>
      </c>
      <c r="EM317" s="854">
        <v>0</v>
      </c>
      <c r="EN317" s="853">
        <v>0</v>
      </c>
      <c r="EO317" s="854">
        <v>0</v>
      </c>
      <c r="EP317" s="853">
        <v>0</v>
      </c>
      <c r="EQ317" s="854">
        <v>0</v>
      </c>
      <c r="ER317" s="853">
        <v>0</v>
      </c>
      <c r="ES317" s="854">
        <v>0</v>
      </c>
      <c r="ET317" s="853">
        <v>0</v>
      </c>
      <c r="EU317" s="854">
        <v>0</v>
      </c>
      <c r="EV317" s="853">
        <v>0</v>
      </c>
      <c r="EW317" s="854">
        <v>0</v>
      </c>
      <c r="EX317" s="853">
        <v>0</v>
      </c>
      <c r="EY317" s="854">
        <v>0</v>
      </c>
      <c r="EZ317" s="853">
        <v>0</v>
      </c>
      <c r="FA317" s="854">
        <v>0</v>
      </c>
      <c r="FB317" s="853">
        <v>0</v>
      </c>
      <c r="FC317" s="854">
        <v>0</v>
      </c>
      <c r="FD317" s="853">
        <v>0</v>
      </c>
      <c r="FE317" s="1025">
        <v>0</v>
      </c>
      <c r="FF317" s="815"/>
      <c r="FG317" s="1012"/>
      <c r="FH317" s="815"/>
      <c r="FI317" s="1013"/>
      <c r="FK317" s="1026" t="b">
        <v>1</v>
      </c>
    </row>
    <row r="318" spans="1:167" outlineLevel="1">
      <c r="A318" s="813" t="str">
        <f t="shared" si="4"/>
        <v>302Save on Energy Process &amp; Systems Upgrades Program Enabled Savings</v>
      </c>
      <c r="C318" s="879">
        <v>302</v>
      </c>
      <c r="D318" s="1042" t="s">
        <v>1201</v>
      </c>
      <c r="E318" s="1042">
        <v>2016</v>
      </c>
      <c r="G318" s="1038">
        <v>0</v>
      </c>
      <c r="H318" s="884">
        <v>0</v>
      </c>
      <c r="I318" s="883">
        <v>0</v>
      </c>
      <c r="J318" s="884">
        <v>0</v>
      </c>
      <c r="K318" s="883">
        <v>0</v>
      </c>
      <c r="L318" s="884">
        <v>0</v>
      </c>
      <c r="M318" s="883">
        <v>0</v>
      </c>
      <c r="N318" s="884">
        <v>0</v>
      </c>
      <c r="O318" s="883">
        <v>0</v>
      </c>
      <c r="P318" s="884">
        <v>0</v>
      </c>
      <c r="Q318" s="883">
        <v>0</v>
      </c>
      <c r="R318" s="884">
        <v>0</v>
      </c>
      <c r="S318" s="883">
        <v>0</v>
      </c>
      <c r="T318" s="884">
        <v>0</v>
      </c>
      <c r="U318" s="883">
        <v>0</v>
      </c>
      <c r="V318" s="884">
        <v>0</v>
      </c>
      <c r="W318" s="883">
        <v>0</v>
      </c>
      <c r="X318" s="884">
        <v>0</v>
      </c>
      <c r="Y318" s="883">
        <v>0</v>
      </c>
      <c r="Z318" s="884">
        <v>0</v>
      </c>
      <c r="AA318" s="883">
        <v>0</v>
      </c>
      <c r="AB318" s="884">
        <v>0</v>
      </c>
      <c r="AC318" s="883">
        <v>0</v>
      </c>
      <c r="AD318" s="884">
        <v>0</v>
      </c>
      <c r="AE318" s="883">
        <v>0</v>
      </c>
      <c r="AF318" s="884">
        <v>0</v>
      </c>
      <c r="AG318" s="883">
        <v>0</v>
      </c>
      <c r="AH318" s="884">
        <v>0</v>
      </c>
      <c r="AI318" s="883">
        <v>0</v>
      </c>
      <c r="AJ318" s="884">
        <v>0</v>
      </c>
      <c r="AK318" s="883">
        <v>0</v>
      </c>
      <c r="AL318" s="884">
        <v>0</v>
      </c>
      <c r="AM318" s="883">
        <v>0</v>
      </c>
      <c r="AN318" s="884">
        <v>0</v>
      </c>
      <c r="AO318" s="883">
        <v>0</v>
      </c>
      <c r="AP318" s="1039">
        <v>0</v>
      </c>
      <c r="AQ318" s="815"/>
      <c r="AR318" s="998"/>
      <c r="AS318" s="815"/>
      <c r="AT318" s="1038">
        <v>0</v>
      </c>
      <c r="AU318" s="884">
        <v>0</v>
      </c>
      <c r="AV318" s="883">
        <v>0</v>
      </c>
      <c r="AW318" s="884">
        <v>0</v>
      </c>
      <c r="AX318" s="883">
        <v>0</v>
      </c>
      <c r="AY318" s="884">
        <v>0</v>
      </c>
      <c r="AZ318" s="883">
        <v>0</v>
      </c>
      <c r="BA318" s="884">
        <v>0</v>
      </c>
      <c r="BB318" s="883">
        <v>0</v>
      </c>
      <c r="BC318" s="884">
        <v>0</v>
      </c>
      <c r="BD318" s="883">
        <v>0</v>
      </c>
      <c r="BE318" s="884">
        <v>0</v>
      </c>
      <c r="BF318" s="883">
        <v>0</v>
      </c>
      <c r="BG318" s="884">
        <v>0</v>
      </c>
      <c r="BH318" s="883">
        <v>0</v>
      </c>
      <c r="BI318" s="884">
        <v>0</v>
      </c>
      <c r="BJ318" s="883">
        <v>0</v>
      </c>
      <c r="BK318" s="884">
        <v>0</v>
      </c>
      <c r="BL318" s="883">
        <v>0</v>
      </c>
      <c r="BM318" s="884">
        <v>0</v>
      </c>
      <c r="BN318" s="883">
        <v>0</v>
      </c>
      <c r="BO318" s="884">
        <v>0</v>
      </c>
      <c r="BP318" s="883">
        <v>0</v>
      </c>
      <c r="BQ318" s="884">
        <v>0</v>
      </c>
      <c r="BR318" s="883">
        <v>0</v>
      </c>
      <c r="BS318" s="884">
        <v>0</v>
      </c>
      <c r="BT318" s="883">
        <v>0</v>
      </c>
      <c r="BU318" s="884">
        <v>0</v>
      </c>
      <c r="BV318" s="883">
        <v>0</v>
      </c>
      <c r="BW318" s="884">
        <v>0</v>
      </c>
      <c r="BX318" s="883">
        <v>0</v>
      </c>
      <c r="BY318" s="884">
        <v>0</v>
      </c>
      <c r="BZ318" s="883">
        <v>0</v>
      </c>
      <c r="CA318" s="884">
        <v>0</v>
      </c>
      <c r="CB318" s="883">
        <v>0</v>
      </c>
      <c r="CC318" s="1039">
        <v>0</v>
      </c>
      <c r="CD318" s="815"/>
      <c r="CE318" s="1009"/>
      <c r="CF318" s="815"/>
      <c r="CG318" s="1010"/>
      <c r="CH318" s="815"/>
      <c r="CI318" s="1038"/>
      <c r="CJ318" s="884"/>
      <c r="CK318" s="883">
        <v>0</v>
      </c>
      <c r="CL318" s="884">
        <v>0</v>
      </c>
      <c r="CM318" s="883">
        <v>0</v>
      </c>
      <c r="CN318" s="884">
        <v>0</v>
      </c>
      <c r="CO318" s="883">
        <v>0</v>
      </c>
      <c r="CP318" s="884">
        <v>0</v>
      </c>
      <c r="CQ318" s="883">
        <v>0</v>
      </c>
      <c r="CR318" s="884">
        <v>0</v>
      </c>
      <c r="CS318" s="883">
        <v>0</v>
      </c>
      <c r="CT318" s="884">
        <v>0</v>
      </c>
      <c r="CU318" s="883">
        <v>0</v>
      </c>
      <c r="CV318" s="884">
        <v>0</v>
      </c>
      <c r="CW318" s="883">
        <v>0</v>
      </c>
      <c r="CX318" s="884">
        <v>0</v>
      </c>
      <c r="CY318" s="883">
        <v>0</v>
      </c>
      <c r="CZ318" s="884">
        <v>0</v>
      </c>
      <c r="DA318" s="883">
        <v>0</v>
      </c>
      <c r="DB318" s="884">
        <v>0</v>
      </c>
      <c r="DC318" s="883">
        <v>0</v>
      </c>
      <c r="DD318" s="884">
        <v>0</v>
      </c>
      <c r="DE318" s="883">
        <v>0</v>
      </c>
      <c r="DF318" s="884">
        <v>0</v>
      </c>
      <c r="DG318" s="883">
        <v>0</v>
      </c>
      <c r="DH318" s="884">
        <v>0</v>
      </c>
      <c r="DI318" s="883">
        <v>0</v>
      </c>
      <c r="DJ318" s="884">
        <v>0</v>
      </c>
      <c r="DK318" s="883">
        <v>0</v>
      </c>
      <c r="DL318" s="884">
        <v>0</v>
      </c>
      <c r="DM318" s="883">
        <v>0</v>
      </c>
      <c r="DN318" s="884">
        <v>0</v>
      </c>
      <c r="DO318" s="883">
        <v>0</v>
      </c>
      <c r="DP318" s="884">
        <v>0</v>
      </c>
      <c r="DQ318" s="883">
        <v>0</v>
      </c>
      <c r="DR318" s="1039">
        <v>0</v>
      </c>
      <c r="DS318" s="815"/>
      <c r="DT318" s="1011"/>
      <c r="DU318" s="815"/>
      <c r="DV318" s="1038"/>
      <c r="DW318" s="884"/>
      <c r="DX318" s="883">
        <v>0</v>
      </c>
      <c r="DY318" s="884">
        <v>0</v>
      </c>
      <c r="DZ318" s="883">
        <v>0</v>
      </c>
      <c r="EA318" s="884">
        <v>0</v>
      </c>
      <c r="EB318" s="883">
        <v>0</v>
      </c>
      <c r="EC318" s="884">
        <v>0</v>
      </c>
      <c r="ED318" s="883">
        <v>0</v>
      </c>
      <c r="EE318" s="884">
        <v>0</v>
      </c>
      <c r="EF318" s="883">
        <v>0</v>
      </c>
      <c r="EG318" s="884">
        <v>0</v>
      </c>
      <c r="EH318" s="883">
        <v>0</v>
      </c>
      <c r="EI318" s="884">
        <v>0</v>
      </c>
      <c r="EJ318" s="883">
        <v>0</v>
      </c>
      <c r="EK318" s="884">
        <v>0</v>
      </c>
      <c r="EL318" s="883">
        <v>0</v>
      </c>
      <c r="EM318" s="884">
        <v>0</v>
      </c>
      <c r="EN318" s="883">
        <v>0</v>
      </c>
      <c r="EO318" s="884">
        <v>0</v>
      </c>
      <c r="EP318" s="883">
        <v>0</v>
      </c>
      <c r="EQ318" s="884">
        <v>0</v>
      </c>
      <c r="ER318" s="883">
        <v>0</v>
      </c>
      <c r="ES318" s="884">
        <v>0</v>
      </c>
      <c r="ET318" s="883">
        <v>0</v>
      </c>
      <c r="EU318" s="884">
        <v>0</v>
      </c>
      <c r="EV318" s="883">
        <v>0</v>
      </c>
      <c r="EW318" s="884">
        <v>0</v>
      </c>
      <c r="EX318" s="883">
        <v>0</v>
      </c>
      <c r="EY318" s="884">
        <v>0</v>
      </c>
      <c r="EZ318" s="883">
        <v>0</v>
      </c>
      <c r="FA318" s="884">
        <v>0</v>
      </c>
      <c r="FB318" s="883">
        <v>0</v>
      </c>
      <c r="FC318" s="884">
        <v>0</v>
      </c>
      <c r="FD318" s="883">
        <v>0</v>
      </c>
      <c r="FE318" s="1039">
        <v>0</v>
      </c>
      <c r="FF318" s="815"/>
      <c r="FG318" s="1012"/>
      <c r="FH318" s="815"/>
      <c r="FI318" s="1013"/>
      <c r="FK318" s="1040" t="b">
        <v>1</v>
      </c>
    </row>
    <row r="319" spans="1:167" outlineLevel="1">
      <c r="A319" s="813" t="str">
        <f t="shared" si="4"/>
        <v>303Non-Approved Program</v>
      </c>
      <c r="C319" s="835">
        <v>303</v>
      </c>
      <c r="D319" s="1015" t="s">
        <v>1253</v>
      </c>
      <c r="E319" s="1015">
        <v>2016</v>
      </c>
      <c r="G319" s="1016">
        <v>0</v>
      </c>
      <c r="H319" s="877">
        <v>0</v>
      </c>
      <c r="I319" s="876">
        <v>0</v>
      </c>
      <c r="J319" s="877">
        <v>0</v>
      </c>
      <c r="K319" s="876">
        <v>0</v>
      </c>
      <c r="L319" s="877">
        <v>0</v>
      </c>
      <c r="M319" s="876">
        <v>0</v>
      </c>
      <c r="N319" s="877">
        <v>0</v>
      </c>
      <c r="O319" s="876">
        <v>0</v>
      </c>
      <c r="P319" s="877">
        <v>0</v>
      </c>
      <c r="Q319" s="876">
        <v>0</v>
      </c>
      <c r="R319" s="877">
        <v>0</v>
      </c>
      <c r="S319" s="876">
        <v>0</v>
      </c>
      <c r="T319" s="877">
        <v>0</v>
      </c>
      <c r="U319" s="876">
        <v>0</v>
      </c>
      <c r="V319" s="877">
        <v>0</v>
      </c>
      <c r="W319" s="876">
        <v>0</v>
      </c>
      <c r="X319" s="877">
        <v>0</v>
      </c>
      <c r="Y319" s="876">
        <v>0</v>
      </c>
      <c r="Z319" s="877">
        <v>0</v>
      </c>
      <c r="AA319" s="876">
        <v>0</v>
      </c>
      <c r="AB319" s="877">
        <v>0</v>
      </c>
      <c r="AC319" s="876">
        <v>0</v>
      </c>
      <c r="AD319" s="877">
        <v>0</v>
      </c>
      <c r="AE319" s="876">
        <v>0</v>
      </c>
      <c r="AF319" s="877">
        <v>0</v>
      </c>
      <c r="AG319" s="876">
        <v>0</v>
      </c>
      <c r="AH319" s="877">
        <v>0</v>
      </c>
      <c r="AI319" s="876">
        <v>0</v>
      </c>
      <c r="AJ319" s="877">
        <v>0</v>
      </c>
      <c r="AK319" s="876">
        <v>0</v>
      </c>
      <c r="AL319" s="877">
        <v>0</v>
      </c>
      <c r="AM319" s="876">
        <v>0</v>
      </c>
      <c r="AN319" s="877">
        <v>0</v>
      </c>
      <c r="AO319" s="876">
        <v>0</v>
      </c>
      <c r="AP319" s="1017">
        <v>0</v>
      </c>
      <c r="AQ319" s="815"/>
      <c r="AR319" s="998"/>
      <c r="AS319" s="815"/>
      <c r="AT319" s="1016">
        <v>0</v>
      </c>
      <c r="AU319" s="877">
        <v>0</v>
      </c>
      <c r="AV319" s="876">
        <v>0</v>
      </c>
      <c r="AW319" s="877">
        <v>0</v>
      </c>
      <c r="AX319" s="876">
        <v>0</v>
      </c>
      <c r="AY319" s="877">
        <v>0</v>
      </c>
      <c r="AZ319" s="876">
        <v>0</v>
      </c>
      <c r="BA319" s="877">
        <v>0</v>
      </c>
      <c r="BB319" s="876">
        <v>0</v>
      </c>
      <c r="BC319" s="877">
        <v>0</v>
      </c>
      <c r="BD319" s="876">
        <v>0</v>
      </c>
      <c r="BE319" s="877">
        <v>0</v>
      </c>
      <c r="BF319" s="876">
        <v>0</v>
      </c>
      <c r="BG319" s="877">
        <v>0</v>
      </c>
      <c r="BH319" s="876">
        <v>0</v>
      </c>
      <c r="BI319" s="877">
        <v>0</v>
      </c>
      <c r="BJ319" s="876">
        <v>0</v>
      </c>
      <c r="BK319" s="877">
        <v>0</v>
      </c>
      <c r="BL319" s="876">
        <v>0</v>
      </c>
      <c r="BM319" s="877">
        <v>0</v>
      </c>
      <c r="BN319" s="876">
        <v>0</v>
      </c>
      <c r="BO319" s="877">
        <v>0</v>
      </c>
      <c r="BP319" s="876">
        <v>0</v>
      </c>
      <c r="BQ319" s="877">
        <v>0</v>
      </c>
      <c r="BR319" s="876">
        <v>0</v>
      </c>
      <c r="BS319" s="877">
        <v>0</v>
      </c>
      <c r="BT319" s="876">
        <v>0</v>
      </c>
      <c r="BU319" s="877">
        <v>0</v>
      </c>
      <c r="BV319" s="876">
        <v>0</v>
      </c>
      <c r="BW319" s="877">
        <v>0</v>
      </c>
      <c r="BX319" s="876">
        <v>0</v>
      </c>
      <c r="BY319" s="877">
        <v>0</v>
      </c>
      <c r="BZ319" s="876">
        <v>0</v>
      </c>
      <c r="CA319" s="877">
        <v>0</v>
      </c>
      <c r="CB319" s="876">
        <v>0</v>
      </c>
      <c r="CC319" s="1017">
        <v>0</v>
      </c>
      <c r="CD319" s="815"/>
      <c r="CE319" s="1009"/>
      <c r="CF319" s="815"/>
      <c r="CG319" s="1010"/>
      <c r="CH319" s="815"/>
      <c r="CI319" s="1016"/>
      <c r="CJ319" s="877"/>
      <c r="CK319" s="876">
        <v>0</v>
      </c>
      <c r="CL319" s="877">
        <v>0</v>
      </c>
      <c r="CM319" s="876">
        <v>0</v>
      </c>
      <c r="CN319" s="877">
        <v>0</v>
      </c>
      <c r="CO319" s="876">
        <v>0</v>
      </c>
      <c r="CP319" s="877">
        <v>0</v>
      </c>
      <c r="CQ319" s="876">
        <v>0</v>
      </c>
      <c r="CR319" s="877">
        <v>0</v>
      </c>
      <c r="CS319" s="876">
        <v>0</v>
      </c>
      <c r="CT319" s="877">
        <v>0</v>
      </c>
      <c r="CU319" s="876">
        <v>0</v>
      </c>
      <c r="CV319" s="877">
        <v>0</v>
      </c>
      <c r="CW319" s="876">
        <v>0</v>
      </c>
      <c r="CX319" s="877">
        <v>0</v>
      </c>
      <c r="CY319" s="876">
        <v>0</v>
      </c>
      <c r="CZ319" s="877">
        <v>0</v>
      </c>
      <c r="DA319" s="876">
        <v>0</v>
      </c>
      <c r="DB319" s="877">
        <v>0</v>
      </c>
      <c r="DC319" s="876">
        <v>0</v>
      </c>
      <c r="DD319" s="877">
        <v>0</v>
      </c>
      <c r="DE319" s="876">
        <v>0</v>
      </c>
      <c r="DF319" s="877">
        <v>0</v>
      </c>
      <c r="DG319" s="876">
        <v>0</v>
      </c>
      <c r="DH319" s="877">
        <v>0</v>
      </c>
      <c r="DI319" s="876">
        <v>0</v>
      </c>
      <c r="DJ319" s="877">
        <v>0</v>
      </c>
      <c r="DK319" s="876">
        <v>0</v>
      </c>
      <c r="DL319" s="877">
        <v>0</v>
      </c>
      <c r="DM319" s="876">
        <v>0</v>
      </c>
      <c r="DN319" s="877">
        <v>0</v>
      </c>
      <c r="DO319" s="876">
        <v>0</v>
      </c>
      <c r="DP319" s="877">
        <v>0</v>
      </c>
      <c r="DQ319" s="876">
        <v>0</v>
      </c>
      <c r="DR319" s="1017">
        <v>0</v>
      </c>
      <c r="DS319" s="815"/>
      <c r="DT319" s="1011"/>
      <c r="DU319" s="815"/>
      <c r="DV319" s="1016"/>
      <c r="DW319" s="877"/>
      <c r="DX319" s="876">
        <v>0</v>
      </c>
      <c r="DY319" s="877">
        <v>0</v>
      </c>
      <c r="DZ319" s="876">
        <v>0</v>
      </c>
      <c r="EA319" s="877">
        <v>0</v>
      </c>
      <c r="EB319" s="876">
        <v>0</v>
      </c>
      <c r="EC319" s="877">
        <v>0</v>
      </c>
      <c r="ED319" s="876">
        <v>0</v>
      </c>
      <c r="EE319" s="877">
        <v>0</v>
      </c>
      <c r="EF319" s="876">
        <v>0</v>
      </c>
      <c r="EG319" s="877">
        <v>0</v>
      </c>
      <c r="EH319" s="876">
        <v>0</v>
      </c>
      <c r="EI319" s="877">
        <v>0</v>
      </c>
      <c r="EJ319" s="876">
        <v>0</v>
      </c>
      <c r="EK319" s="877">
        <v>0</v>
      </c>
      <c r="EL319" s="876">
        <v>0</v>
      </c>
      <c r="EM319" s="877">
        <v>0</v>
      </c>
      <c r="EN319" s="876">
        <v>0</v>
      </c>
      <c r="EO319" s="877">
        <v>0</v>
      </c>
      <c r="EP319" s="876">
        <v>0</v>
      </c>
      <c r="EQ319" s="877">
        <v>0</v>
      </c>
      <c r="ER319" s="876">
        <v>0</v>
      </c>
      <c r="ES319" s="877">
        <v>0</v>
      </c>
      <c r="ET319" s="876">
        <v>0</v>
      </c>
      <c r="EU319" s="877">
        <v>0</v>
      </c>
      <c r="EV319" s="876">
        <v>0</v>
      </c>
      <c r="EW319" s="877">
        <v>0</v>
      </c>
      <c r="EX319" s="876">
        <v>0</v>
      </c>
      <c r="EY319" s="877">
        <v>0</v>
      </c>
      <c r="EZ319" s="876">
        <v>0</v>
      </c>
      <c r="FA319" s="877">
        <v>0</v>
      </c>
      <c r="FB319" s="876">
        <v>0</v>
      </c>
      <c r="FC319" s="877">
        <v>0</v>
      </c>
      <c r="FD319" s="876">
        <v>0</v>
      </c>
      <c r="FE319" s="1017">
        <v>0</v>
      </c>
      <c r="FF319" s="815"/>
      <c r="FG319" s="1012"/>
      <c r="FH319" s="815"/>
      <c r="FI319" s="1013"/>
      <c r="FK319" s="1018" t="b">
        <v>1</v>
      </c>
    </row>
    <row r="320" spans="1:167" outlineLevel="1">
      <c r="A320" s="813" t="str">
        <f t="shared" si="4"/>
        <v>304Unassigned Program</v>
      </c>
      <c r="C320" s="879">
        <v>304</v>
      </c>
      <c r="D320" s="1042" t="s">
        <v>1254</v>
      </c>
      <c r="E320" s="1042">
        <v>2016</v>
      </c>
      <c r="G320" s="1038">
        <v>0</v>
      </c>
      <c r="H320" s="884">
        <v>0</v>
      </c>
      <c r="I320" s="883">
        <v>0</v>
      </c>
      <c r="J320" s="884">
        <v>0</v>
      </c>
      <c r="K320" s="883">
        <v>0</v>
      </c>
      <c r="L320" s="884">
        <v>0</v>
      </c>
      <c r="M320" s="883">
        <v>0</v>
      </c>
      <c r="N320" s="884">
        <v>0</v>
      </c>
      <c r="O320" s="883">
        <v>0</v>
      </c>
      <c r="P320" s="884">
        <v>0</v>
      </c>
      <c r="Q320" s="883">
        <v>0</v>
      </c>
      <c r="R320" s="884">
        <v>0</v>
      </c>
      <c r="S320" s="883">
        <v>0</v>
      </c>
      <c r="T320" s="884">
        <v>0</v>
      </c>
      <c r="U320" s="883">
        <v>0</v>
      </c>
      <c r="V320" s="884">
        <v>0</v>
      </c>
      <c r="W320" s="883">
        <v>0</v>
      </c>
      <c r="X320" s="884">
        <v>0</v>
      </c>
      <c r="Y320" s="883">
        <v>0</v>
      </c>
      <c r="Z320" s="884">
        <v>0</v>
      </c>
      <c r="AA320" s="883">
        <v>0</v>
      </c>
      <c r="AB320" s="884">
        <v>0</v>
      </c>
      <c r="AC320" s="883">
        <v>0</v>
      </c>
      <c r="AD320" s="884">
        <v>0</v>
      </c>
      <c r="AE320" s="883">
        <v>0</v>
      </c>
      <c r="AF320" s="884">
        <v>0</v>
      </c>
      <c r="AG320" s="883">
        <v>0</v>
      </c>
      <c r="AH320" s="884">
        <v>0</v>
      </c>
      <c r="AI320" s="883">
        <v>0</v>
      </c>
      <c r="AJ320" s="884">
        <v>0</v>
      </c>
      <c r="AK320" s="883">
        <v>0</v>
      </c>
      <c r="AL320" s="884">
        <v>0</v>
      </c>
      <c r="AM320" s="883">
        <v>0</v>
      </c>
      <c r="AN320" s="884">
        <v>0</v>
      </c>
      <c r="AO320" s="883">
        <v>0</v>
      </c>
      <c r="AP320" s="1039">
        <v>0</v>
      </c>
      <c r="AQ320" s="815"/>
      <c r="AR320" s="998"/>
      <c r="AS320" s="815"/>
      <c r="AT320" s="1038">
        <v>0</v>
      </c>
      <c r="AU320" s="884">
        <v>0</v>
      </c>
      <c r="AV320" s="883">
        <v>0</v>
      </c>
      <c r="AW320" s="884">
        <v>0</v>
      </c>
      <c r="AX320" s="883">
        <v>0</v>
      </c>
      <c r="AY320" s="884">
        <v>0</v>
      </c>
      <c r="AZ320" s="883">
        <v>0</v>
      </c>
      <c r="BA320" s="884">
        <v>0</v>
      </c>
      <c r="BB320" s="883">
        <v>0</v>
      </c>
      <c r="BC320" s="884">
        <v>0</v>
      </c>
      <c r="BD320" s="883">
        <v>0</v>
      </c>
      <c r="BE320" s="884">
        <v>0</v>
      </c>
      <c r="BF320" s="883">
        <v>0</v>
      </c>
      <c r="BG320" s="884">
        <v>0</v>
      </c>
      <c r="BH320" s="883">
        <v>0</v>
      </c>
      <c r="BI320" s="884">
        <v>0</v>
      </c>
      <c r="BJ320" s="883">
        <v>0</v>
      </c>
      <c r="BK320" s="884">
        <v>0</v>
      </c>
      <c r="BL320" s="883">
        <v>0</v>
      </c>
      <c r="BM320" s="884">
        <v>0</v>
      </c>
      <c r="BN320" s="883">
        <v>0</v>
      </c>
      <c r="BO320" s="884">
        <v>0</v>
      </c>
      <c r="BP320" s="883">
        <v>0</v>
      </c>
      <c r="BQ320" s="884">
        <v>0</v>
      </c>
      <c r="BR320" s="883">
        <v>0</v>
      </c>
      <c r="BS320" s="884">
        <v>0</v>
      </c>
      <c r="BT320" s="883">
        <v>0</v>
      </c>
      <c r="BU320" s="884">
        <v>0</v>
      </c>
      <c r="BV320" s="883">
        <v>0</v>
      </c>
      <c r="BW320" s="884">
        <v>0</v>
      </c>
      <c r="BX320" s="883">
        <v>0</v>
      </c>
      <c r="BY320" s="884">
        <v>0</v>
      </c>
      <c r="BZ320" s="883">
        <v>0</v>
      </c>
      <c r="CA320" s="884">
        <v>0</v>
      </c>
      <c r="CB320" s="883">
        <v>0</v>
      </c>
      <c r="CC320" s="1039">
        <v>0</v>
      </c>
      <c r="CD320" s="815"/>
      <c r="CE320" s="1009"/>
      <c r="CF320" s="815"/>
      <c r="CG320" s="1010"/>
      <c r="CH320" s="815"/>
      <c r="CI320" s="1038"/>
      <c r="CJ320" s="884"/>
      <c r="CK320" s="883">
        <v>0</v>
      </c>
      <c r="CL320" s="884">
        <v>0</v>
      </c>
      <c r="CM320" s="883">
        <v>0</v>
      </c>
      <c r="CN320" s="884">
        <v>0</v>
      </c>
      <c r="CO320" s="883">
        <v>0</v>
      </c>
      <c r="CP320" s="884">
        <v>0</v>
      </c>
      <c r="CQ320" s="883">
        <v>0</v>
      </c>
      <c r="CR320" s="884">
        <v>0</v>
      </c>
      <c r="CS320" s="883">
        <v>0</v>
      </c>
      <c r="CT320" s="884">
        <v>0</v>
      </c>
      <c r="CU320" s="883">
        <v>0</v>
      </c>
      <c r="CV320" s="884">
        <v>0</v>
      </c>
      <c r="CW320" s="883">
        <v>0</v>
      </c>
      <c r="CX320" s="884">
        <v>0</v>
      </c>
      <c r="CY320" s="883">
        <v>0</v>
      </c>
      <c r="CZ320" s="884">
        <v>0</v>
      </c>
      <c r="DA320" s="883">
        <v>0</v>
      </c>
      <c r="DB320" s="884">
        <v>0</v>
      </c>
      <c r="DC320" s="883">
        <v>0</v>
      </c>
      <c r="DD320" s="884">
        <v>0</v>
      </c>
      <c r="DE320" s="883">
        <v>0</v>
      </c>
      <c r="DF320" s="884">
        <v>0</v>
      </c>
      <c r="DG320" s="883">
        <v>0</v>
      </c>
      <c r="DH320" s="884">
        <v>0</v>
      </c>
      <c r="DI320" s="883">
        <v>0</v>
      </c>
      <c r="DJ320" s="884">
        <v>0</v>
      </c>
      <c r="DK320" s="883">
        <v>0</v>
      </c>
      <c r="DL320" s="884">
        <v>0</v>
      </c>
      <c r="DM320" s="883">
        <v>0</v>
      </c>
      <c r="DN320" s="884">
        <v>0</v>
      </c>
      <c r="DO320" s="883">
        <v>0</v>
      </c>
      <c r="DP320" s="884">
        <v>0</v>
      </c>
      <c r="DQ320" s="883">
        <v>0</v>
      </c>
      <c r="DR320" s="1039">
        <v>0</v>
      </c>
      <c r="DS320" s="815"/>
      <c r="DT320" s="1011"/>
      <c r="DU320" s="815"/>
      <c r="DV320" s="1038"/>
      <c r="DW320" s="884"/>
      <c r="DX320" s="883">
        <v>0</v>
      </c>
      <c r="DY320" s="884">
        <v>0</v>
      </c>
      <c r="DZ320" s="883">
        <v>0</v>
      </c>
      <c r="EA320" s="884">
        <v>0</v>
      </c>
      <c r="EB320" s="883">
        <v>0</v>
      </c>
      <c r="EC320" s="884">
        <v>0</v>
      </c>
      <c r="ED320" s="883">
        <v>0</v>
      </c>
      <c r="EE320" s="884">
        <v>0</v>
      </c>
      <c r="EF320" s="883">
        <v>0</v>
      </c>
      <c r="EG320" s="884">
        <v>0</v>
      </c>
      <c r="EH320" s="883">
        <v>0</v>
      </c>
      <c r="EI320" s="884">
        <v>0</v>
      </c>
      <c r="EJ320" s="883">
        <v>0</v>
      </c>
      <c r="EK320" s="884">
        <v>0</v>
      </c>
      <c r="EL320" s="883">
        <v>0</v>
      </c>
      <c r="EM320" s="884">
        <v>0</v>
      </c>
      <c r="EN320" s="883">
        <v>0</v>
      </c>
      <c r="EO320" s="884">
        <v>0</v>
      </c>
      <c r="EP320" s="883">
        <v>0</v>
      </c>
      <c r="EQ320" s="884">
        <v>0</v>
      </c>
      <c r="ER320" s="883">
        <v>0</v>
      </c>
      <c r="ES320" s="884">
        <v>0</v>
      </c>
      <c r="ET320" s="883">
        <v>0</v>
      </c>
      <c r="EU320" s="884">
        <v>0</v>
      </c>
      <c r="EV320" s="883">
        <v>0</v>
      </c>
      <c r="EW320" s="884">
        <v>0</v>
      </c>
      <c r="EX320" s="883">
        <v>0</v>
      </c>
      <c r="EY320" s="884">
        <v>0</v>
      </c>
      <c r="EZ320" s="883">
        <v>0</v>
      </c>
      <c r="FA320" s="884">
        <v>0</v>
      </c>
      <c r="FB320" s="883">
        <v>0</v>
      </c>
      <c r="FC320" s="884">
        <v>0</v>
      </c>
      <c r="FD320" s="883">
        <v>0</v>
      </c>
      <c r="FE320" s="1039">
        <v>0</v>
      </c>
      <c r="FF320" s="815"/>
      <c r="FG320" s="1012"/>
      <c r="FH320" s="815"/>
      <c r="FI320" s="1013"/>
      <c r="FK320" s="1040" t="b">
        <v>1</v>
      </c>
    </row>
    <row r="321" spans="1:167" outlineLevel="1">
      <c r="A321" s="813" t="str">
        <f t="shared" si="4"/>
        <v>305Conservation Voltage Reduction Conservation Fund Pilot Program</v>
      </c>
      <c r="C321" s="835">
        <v>305</v>
      </c>
      <c r="D321" s="1015" t="s">
        <v>1255</v>
      </c>
      <c r="E321" s="1015">
        <v>2016</v>
      </c>
      <c r="G321" s="1016">
        <v>0</v>
      </c>
      <c r="H321" s="877">
        <v>0</v>
      </c>
      <c r="I321" s="876">
        <v>0</v>
      </c>
      <c r="J321" s="877">
        <v>0</v>
      </c>
      <c r="K321" s="876">
        <v>0</v>
      </c>
      <c r="L321" s="877">
        <v>0</v>
      </c>
      <c r="M321" s="876">
        <v>0</v>
      </c>
      <c r="N321" s="877">
        <v>0</v>
      </c>
      <c r="O321" s="876">
        <v>0</v>
      </c>
      <c r="P321" s="877">
        <v>0</v>
      </c>
      <c r="Q321" s="876">
        <v>0</v>
      </c>
      <c r="R321" s="877">
        <v>0</v>
      </c>
      <c r="S321" s="876">
        <v>0</v>
      </c>
      <c r="T321" s="877">
        <v>0</v>
      </c>
      <c r="U321" s="876">
        <v>0</v>
      </c>
      <c r="V321" s="877">
        <v>0</v>
      </c>
      <c r="W321" s="876">
        <v>0</v>
      </c>
      <c r="X321" s="877">
        <v>0</v>
      </c>
      <c r="Y321" s="876">
        <v>0</v>
      </c>
      <c r="Z321" s="877">
        <v>0</v>
      </c>
      <c r="AA321" s="876">
        <v>0</v>
      </c>
      <c r="AB321" s="877">
        <v>0</v>
      </c>
      <c r="AC321" s="876">
        <v>0</v>
      </c>
      <c r="AD321" s="877">
        <v>0</v>
      </c>
      <c r="AE321" s="876">
        <v>0</v>
      </c>
      <c r="AF321" s="877">
        <v>0</v>
      </c>
      <c r="AG321" s="876">
        <v>0</v>
      </c>
      <c r="AH321" s="877">
        <v>0</v>
      </c>
      <c r="AI321" s="876">
        <v>0</v>
      </c>
      <c r="AJ321" s="877">
        <v>0</v>
      </c>
      <c r="AK321" s="876">
        <v>0</v>
      </c>
      <c r="AL321" s="877">
        <v>0</v>
      </c>
      <c r="AM321" s="876">
        <v>0</v>
      </c>
      <c r="AN321" s="877">
        <v>0</v>
      </c>
      <c r="AO321" s="876">
        <v>0</v>
      </c>
      <c r="AP321" s="1017">
        <v>0</v>
      </c>
      <c r="AQ321" s="815"/>
      <c r="AR321" s="998"/>
      <c r="AS321" s="815"/>
      <c r="AT321" s="1016">
        <v>0</v>
      </c>
      <c r="AU321" s="877">
        <v>0</v>
      </c>
      <c r="AV321" s="876">
        <v>0</v>
      </c>
      <c r="AW321" s="877">
        <v>0</v>
      </c>
      <c r="AX321" s="876">
        <v>0</v>
      </c>
      <c r="AY321" s="877">
        <v>0</v>
      </c>
      <c r="AZ321" s="876">
        <v>0</v>
      </c>
      <c r="BA321" s="877">
        <v>0</v>
      </c>
      <c r="BB321" s="876">
        <v>0</v>
      </c>
      <c r="BC321" s="877">
        <v>0</v>
      </c>
      <c r="BD321" s="876">
        <v>0</v>
      </c>
      <c r="BE321" s="877">
        <v>0</v>
      </c>
      <c r="BF321" s="876">
        <v>0</v>
      </c>
      <c r="BG321" s="877">
        <v>0</v>
      </c>
      <c r="BH321" s="876">
        <v>0</v>
      </c>
      <c r="BI321" s="877">
        <v>0</v>
      </c>
      <c r="BJ321" s="876">
        <v>0</v>
      </c>
      <c r="BK321" s="877">
        <v>0</v>
      </c>
      <c r="BL321" s="876">
        <v>0</v>
      </c>
      <c r="BM321" s="877">
        <v>0</v>
      </c>
      <c r="BN321" s="876">
        <v>0</v>
      </c>
      <c r="BO321" s="877">
        <v>0</v>
      </c>
      <c r="BP321" s="876">
        <v>0</v>
      </c>
      <c r="BQ321" s="877">
        <v>0</v>
      </c>
      <c r="BR321" s="876">
        <v>0</v>
      </c>
      <c r="BS321" s="877">
        <v>0</v>
      </c>
      <c r="BT321" s="876">
        <v>0</v>
      </c>
      <c r="BU321" s="877">
        <v>0</v>
      </c>
      <c r="BV321" s="876">
        <v>0</v>
      </c>
      <c r="BW321" s="877">
        <v>0</v>
      </c>
      <c r="BX321" s="876">
        <v>0</v>
      </c>
      <c r="BY321" s="877">
        <v>0</v>
      </c>
      <c r="BZ321" s="876">
        <v>0</v>
      </c>
      <c r="CA321" s="877">
        <v>0</v>
      </c>
      <c r="CB321" s="876">
        <v>0</v>
      </c>
      <c r="CC321" s="1017">
        <v>0</v>
      </c>
      <c r="CD321" s="815"/>
      <c r="CE321" s="1009"/>
      <c r="CF321" s="815"/>
      <c r="CG321" s="1010"/>
      <c r="CH321" s="815"/>
      <c r="CI321" s="1016"/>
      <c r="CJ321" s="877"/>
      <c r="CK321" s="876">
        <v>0</v>
      </c>
      <c r="CL321" s="877">
        <v>0</v>
      </c>
      <c r="CM321" s="876">
        <v>0</v>
      </c>
      <c r="CN321" s="877">
        <v>0</v>
      </c>
      <c r="CO321" s="876">
        <v>0</v>
      </c>
      <c r="CP321" s="877">
        <v>0</v>
      </c>
      <c r="CQ321" s="876">
        <v>0</v>
      </c>
      <c r="CR321" s="877">
        <v>0</v>
      </c>
      <c r="CS321" s="876">
        <v>0</v>
      </c>
      <c r="CT321" s="877">
        <v>0</v>
      </c>
      <c r="CU321" s="876">
        <v>0</v>
      </c>
      <c r="CV321" s="877">
        <v>0</v>
      </c>
      <c r="CW321" s="876">
        <v>0</v>
      </c>
      <c r="CX321" s="877">
        <v>0</v>
      </c>
      <c r="CY321" s="876">
        <v>0</v>
      </c>
      <c r="CZ321" s="877">
        <v>0</v>
      </c>
      <c r="DA321" s="876">
        <v>0</v>
      </c>
      <c r="DB321" s="877">
        <v>0</v>
      </c>
      <c r="DC321" s="876">
        <v>0</v>
      </c>
      <c r="DD321" s="877">
        <v>0</v>
      </c>
      <c r="DE321" s="876">
        <v>0</v>
      </c>
      <c r="DF321" s="877">
        <v>0</v>
      </c>
      <c r="DG321" s="876">
        <v>0</v>
      </c>
      <c r="DH321" s="877">
        <v>0</v>
      </c>
      <c r="DI321" s="876">
        <v>0</v>
      </c>
      <c r="DJ321" s="877">
        <v>0</v>
      </c>
      <c r="DK321" s="876">
        <v>0</v>
      </c>
      <c r="DL321" s="877">
        <v>0</v>
      </c>
      <c r="DM321" s="876">
        <v>0</v>
      </c>
      <c r="DN321" s="877">
        <v>0</v>
      </c>
      <c r="DO321" s="876">
        <v>0</v>
      </c>
      <c r="DP321" s="877">
        <v>0</v>
      </c>
      <c r="DQ321" s="876">
        <v>0</v>
      </c>
      <c r="DR321" s="1017">
        <v>0</v>
      </c>
      <c r="DS321" s="815"/>
      <c r="DT321" s="1011"/>
      <c r="DU321" s="815"/>
      <c r="DV321" s="1016"/>
      <c r="DW321" s="877"/>
      <c r="DX321" s="876">
        <v>0</v>
      </c>
      <c r="DY321" s="877">
        <v>0</v>
      </c>
      <c r="DZ321" s="876">
        <v>0</v>
      </c>
      <c r="EA321" s="877">
        <v>0</v>
      </c>
      <c r="EB321" s="876">
        <v>0</v>
      </c>
      <c r="EC321" s="877">
        <v>0</v>
      </c>
      <c r="ED321" s="876">
        <v>0</v>
      </c>
      <c r="EE321" s="877">
        <v>0</v>
      </c>
      <c r="EF321" s="876">
        <v>0</v>
      </c>
      <c r="EG321" s="877">
        <v>0</v>
      </c>
      <c r="EH321" s="876">
        <v>0</v>
      </c>
      <c r="EI321" s="877">
        <v>0</v>
      </c>
      <c r="EJ321" s="876">
        <v>0</v>
      </c>
      <c r="EK321" s="877">
        <v>0</v>
      </c>
      <c r="EL321" s="876">
        <v>0</v>
      </c>
      <c r="EM321" s="877">
        <v>0</v>
      </c>
      <c r="EN321" s="876">
        <v>0</v>
      </c>
      <c r="EO321" s="877">
        <v>0</v>
      </c>
      <c r="EP321" s="876">
        <v>0</v>
      </c>
      <c r="EQ321" s="877">
        <v>0</v>
      </c>
      <c r="ER321" s="876">
        <v>0</v>
      </c>
      <c r="ES321" s="877">
        <v>0</v>
      </c>
      <c r="ET321" s="876">
        <v>0</v>
      </c>
      <c r="EU321" s="877">
        <v>0</v>
      </c>
      <c r="EV321" s="876">
        <v>0</v>
      </c>
      <c r="EW321" s="877">
        <v>0</v>
      </c>
      <c r="EX321" s="876">
        <v>0</v>
      </c>
      <c r="EY321" s="877">
        <v>0</v>
      </c>
      <c r="EZ321" s="876">
        <v>0</v>
      </c>
      <c r="FA321" s="877">
        <v>0</v>
      </c>
      <c r="FB321" s="876">
        <v>0</v>
      </c>
      <c r="FC321" s="877">
        <v>0</v>
      </c>
      <c r="FD321" s="876">
        <v>0</v>
      </c>
      <c r="FE321" s="1017">
        <v>0</v>
      </c>
      <c r="FF321" s="815"/>
      <c r="FG321" s="1012"/>
      <c r="FH321" s="815"/>
      <c r="FI321" s="1013"/>
      <c r="FK321" s="1018" t="b">
        <v>1</v>
      </c>
    </row>
    <row r="322" spans="1:167" outlineLevel="1">
      <c r="A322" s="813" t="str">
        <f t="shared" si="4"/>
        <v>306EnerNOC Conservation Fund Pilot Program</v>
      </c>
      <c r="C322" s="842">
        <v>306</v>
      </c>
      <c r="D322" s="1019" t="s">
        <v>1204</v>
      </c>
      <c r="E322" s="1019">
        <v>2016</v>
      </c>
      <c r="G322" s="1020">
        <v>0</v>
      </c>
      <c r="H322" s="865">
        <v>0</v>
      </c>
      <c r="I322" s="864">
        <v>0</v>
      </c>
      <c r="J322" s="865">
        <v>0</v>
      </c>
      <c r="K322" s="864">
        <v>0</v>
      </c>
      <c r="L322" s="865">
        <v>0</v>
      </c>
      <c r="M322" s="864">
        <v>0</v>
      </c>
      <c r="N322" s="865">
        <v>0</v>
      </c>
      <c r="O322" s="864">
        <v>0</v>
      </c>
      <c r="P322" s="865">
        <v>0</v>
      </c>
      <c r="Q322" s="864">
        <v>0</v>
      </c>
      <c r="R322" s="865">
        <v>0</v>
      </c>
      <c r="S322" s="864">
        <v>0</v>
      </c>
      <c r="T322" s="865">
        <v>0</v>
      </c>
      <c r="U322" s="864">
        <v>0</v>
      </c>
      <c r="V322" s="865">
        <v>0</v>
      </c>
      <c r="W322" s="864">
        <v>0</v>
      </c>
      <c r="X322" s="865">
        <v>0</v>
      </c>
      <c r="Y322" s="864">
        <v>0</v>
      </c>
      <c r="Z322" s="865">
        <v>0</v>
      </c>
      <c r="AA322" s="864">
        <v>0</v>
      </c>
      <c r="AB322" s="865">
        <v>0</v>
      </c>
      <c r="AC322" s="864">
        <v>0</v>
      </c>
      <c r="AD322" s="865">
        <v>0</v>
      </c>
      <c r="AE322" s="864">
        <v>0</v>
      </c>
      <c r="AF322" s="865">
        <v>0</v>
      </c>
      <c r="AG322" s="864">
        <v>0</v>
      </c>
      <c r="AH322" s="865">
        <v>0</v>
      </c>
      <c r="AI322" s="864">
        <v>0</v>
      </c>
      <c r="AJ322" s="865">
        <v>0</v>
      </c>
      <c r="AK322" s="864">
        <v>0</v>
      </c>
      <c r="AL322" s="865">
        <v>0</v>
      </c>
      <c r="AM322" s="864">
        <v>0</v>
      </c>
      <c r="AN322" s="865">
        <v>0</v>
      </c>
      <c r="AO322" s="864">
        <v>0</v>
      </c>
      <c r="AP322" s="1021">
        <v>0</v>
      </c>
      <c r="AQ322" s="815"/>
      <c r="AR322" s="998"/>
      <c r="AS322" s="815"/>
      <c r="AT322" s="1020">
        <v>0</v>
      </c>
      <c r="AU322" s="865">
        <v>0</v>
      </c>
      <c r="AV322" s="864">
        <v>0</v>
      </c>
      <c r="AW322" s="865">
        <v>0</v>
      </c>
      <c r="AX322" s="864">
        <v>0</v>
      </c>
      <c r="AY322" s="865">
        <v>0</v>
      </c>
      <c r="AZ322" s="864">
        <v>0</v>
      </c>
      <c r="BA322" s="865">
        <v>0</v>
      </c>
      <c r="BB322" s="864">
        <v>0</v>
      </c>
      <c r="BC322" s="865">
        <v>0</v>
      </c>
      <c r="BD322" s="864">
        <v>0</v>
      </c>
      <c r="BE322" s="865">
        <v>0</v>
      </c>
      <c r="BF322" s="864">
        <v>0</v>
      </c>
      <c r="BG322" s="865">
        <v>0</v>
      </c>
      <c r="BH322" s="864">
        <v>0</v>
      </c>
      <c r="BI322" s="865">
        <v>0</v>
      </c>
      <c r="BJ322" s="864">
        <v>0</v>
      </c>
      <c r="BK322" s="865">
        <v>0</v>
      </c>
      <c r="BL322" s="864">
        <v>0</v>
      </c>
      <c r="BM322" s="865">
        <v>0</v>
      </c>
      <c r="BN322" s="864">
        <v>0</v>
      </c>
      <c r="BO322" s="865">
        <v>0</v>
      </c>
      <c r="BP322" s="864">
        <v>0</v>
      </c>
      <c r="BQ322" s="865">
        <v>0</v>
      </c>
      <c r="BR322" s="864">
        <v>0</v>
      </c>
      <c r="BS322" s="865">
        <v>0</v>
      </c>
      <c r="BT322" s="864">
        <v>0</v>
      </c>
      <c r="BU322" s="865">
        <v>0</v>
      </c>
      <c r="BV322" s="864">
        <v>0</v>
      </c>
      <c r="BW322" s="865">
        <v>0</v>
      </c>
      <c r="BX322" s="864">
        <v>0</v>
      </c>
      <c r="BY322" s="865">
        <v>0</v>
      </c>
      <c r="BZ322" s="864">
        <v>0</v>
      </c>
      <c r="CA322" s="865">
        <v>0</v>
      </c>
      <c r="CB322" s="864">
        <v>0</v>
      </c>
      <c r="CC322" s="1021">
        <v>0</v>
      </c>
      <c r="CD322" s="815"/>
      <c r="CE322" s="1009"/>
      <c r="CF322" s="815"/>
      <c r="CG322" s="1010"/>
      <c r="CH322" s="815"/>
      <c r="CI322" s="1020"/>
      <c r="CJ322" s="865"/>
      <c r="CK322" s="864">
        <v>0</v>
      </c>
      <c r="CL322" s="865">
        <v>0</v>
      </c>
      <c r="CM322" s="864">
        <v>0</v>
      </c>
      <c r="CN322" s="865">
        <v>0</v>
      </c>
      <c r="CO322" s="864">
        <v>0</v>
      </c>
      <c r="CP322" s="865">
        <v>0</v>
      </c>
      <c r="CQ322" s="864">
        <v>0</v>
      </c>
      <c r="CR322" s="865">
        <v>0</v>
      </c>
      <c r="CS322" s="864">
        <v>0</v>
      </c>
      <c r="CT322" s="865">
        <v>0</v>
      </c>
      <c r="CU322" s="864">
        <v>0</v>
      </c>
      <c r="CV322" s="865">
        <v>0</v>
      </c>
      <c r="CW322" s="864">
        <v>0</v>
      </c>
      <c r="CX322" s="865">
        <v>0</v>
      </c>
      <c r="CY322" s="864">
        <v>0</v>
      </c>
      <c r="CZ322" s="865">
        <v>0</v>
      </c>
      <c r="DA322" s="864">
        <v>0</v>
      </c>
      <c r="DB322" s="865">
        <v>0</v>
      </c>
      <c r="DC322" s="864">
        <v>0</v>
      </c>
      <c r="DD322" s="865">
        <v>0</v>
      </c>
      <c r="DE322" s="864">
        <v>0</v>
      </c>
      <c r="DF322" s="865">
        <v>0</v>
      </c>
      <c r="DG322" s="864">
        <v>0</v>
      </c>
      <c r="DH322" s="865">
        <v>0</v>
      </c>
      <c r="DI322" s="864">
        <v>0</v>
      </c>
      <c r="DJ322" s="865">
        <v>0</v>
      </c>
      <c r="DK322" s="864">
        <v>0</v>
      </c>
      <c r="DL322" s="865">
        <v>0</v>
      </c>
      <c r="DM322" s="864">
        <v>0</v>
      </c>
      <c r="DN322" s="865">
        <v>0</v>
      </c>
      <c r="DO322" s="864">
        <v>0</v>
      </c>
      <c r="DP322" s="865">
        <v>0</v>
      </c>
      <c r="DQ322" s="864">
        <v>0</v>
      </c>
      <c r="DR322" s="1021">
        <v>0</v>
      </c>
      <c r="DS322" s="815"/>
      <c r="DT322" s="1011"/>
      <c r="DU322" s="815"/>
      <c r="DV322" s="1020"/>
      <c r="DW322" s="865"/>
      <c r="DX322" s="864">
        <v>0</v>
      </c>
      <c r="DY322" s="865">
        <v>0</v>
      </c>
      <c r="DZ322" s="864">
        <v>0</v>
      </c>
      <c r="EA322" s="865">
        <v>0</v>
      </c>
      <c r="EB322" s="864">
        <v>0</v>
      </c>
      <c r="EC322" s="865">
        <v>0</v>
      </c>
      <c r="ED322" s="864">
        <v>0</v>
      </c>
      <c r="EE322" s="865">
        <v>0</v>
      </c>
      <c r="EF322" s="864">
        <v>0</v>
      </c>
      <c r="EG322" s="865">
        <v>0</v>
      </c>
      <c r="EH322" s="864">
        <v>0</v>
      </c>
      <c r="EI322" s="865">
        <v>0</v>
      </c>
      <c r="EJ322" s="864">
        <v>0</v>
      </c>
      <c r="EK322" s="865">
        <v>0</v>
      </c>
      <c r="EL322" s="864">
        <v>0</v>
      </c>
      <c r="EM322" s="865">
        <v>0</v>
      </c>
      <c r="EN322" s="864">
        <v>0</v>
      </c>
      <c r="EO322" s="865">
        <v>0</v>
      </c>
      <c r="EP322" s="864">
        <v>0</v>
      </c>
      <c r="EQ322" s="865">
        <v>0</v>
      </c>
      <c r="ER322" s="864">
        <v>0</v>
      </c>
      <c r="ES322" s="865">
        <v>0</v>
      </c>
      <c r="ET322" s="864">
        <v>0</v>
      </c>
      <c r="EU322" s="865">
        <v>0</v>
      </c>
      <c r="EV322" s="864">
        <v>0</v>
      </c>
      <c r="EW322" s="865">
        <v>0</v>
      </c>
      <c r="EX322" s="864">
        <v>0</v>
      </c>
      <c r="EY322" s="865">
        <v>0</v>
      </c>
      <c r="EZ322" s="864">
        <v>0</v>
      </c>
      <c r="FA322" s="865">
        <v>0</v>
      </c>
      <c r="FB322" s="864">
        <v>0</v>
      </c>
      <c r="FC322" s="865">
        <v>0</v>
      </c>
      <c r="FD322" s="864">
        <v>0</v>
      </c>
      <c r="FE322" s="1021">
        <v>0</v>
      </c>
      <c r="FF322" s="815"/>
      <c r="FG322" s="1012"/>
      <c r="FH322" s="815"/>
      <c r="FI322" s="1013"/>
      <c r="FK322" s="1022" t="b">
        <v>1</v>
      </c>
    </row>
    <row r="323" spans="1:167" outlineLevel="1">
      <c r="A323" s="813" t="str">
        <f t="shared" si="4"/>
        <v>307Home Depot Home Appliance Market Uplift Conservation Fund Pilot Program</v>
      </c>
      <c r="C323" s="849">
        <v>307</v>
      </c>
      <c r="D323" s="1023" t="s">
        <v>1205</v>
      </c>
      <c r="E323" s="1023">
        <v>2016</v>
      </c>
      <c r="G323" s="1024">
        <v>0</v>
      </c>
      <c r="H323" s="854">
        <v>7571</v>
      </c>
      <c r="I323" s="853">
        <v>7571</v>
      </c>
      <c r="J323" s="854">
        <v>7571</v>
      </c>
      <c r="K323" s="853">
        <v>7571</v>
      </c>
      <c r="L323" s="854">
        <v>7571</v>
      </c>
      <c r="M323" s="853">
        <v>7571</v>
      </c>
      <c r="N323" s="854">
        <v>7571</v>
      </c>
      <c r="O323" s="853">
        <v>7571</v>
      </c>
      <c r="P323" s="854">
        <v>7571</v>
      </c>
      <c r="Q323" s="853">
        <v>7571</v>
      </c>
      <c r="R323" s="854">
        <v>7571</v>
      </c>
      <c r="S323" s="853">
        <v>7571</v>
      </c>
      <c r="T323" s="854">
        <v>7571</v>
      </c>
      <c r="U323" s="853">
        <v>7571</v>
      </c>
      <c r="V323" s="854">
        <v>2143</v>
      </c>
      <c r="W323" s="853">
        <v>2143</v>
      </c>
      <c r="X323" s="854">
        <v>2143</v>
      </c>
      <c r="Y323" s="853">
        <v>2143</v>
      </c>
      <c r="Z323" s="854">
        <v>0</v>
      </c>
      <c r="AA323" s="853">
        <v>0</v>
      </c>
      <c r="AB323" s="854">
        <v>0</v>
      </c>
      <c r="AC323" s="853">
        <v>0</v>
      </c>
      <c r="AD323" s="854">
        <v>0</v>
      </c>
      <c r="AE323" s="853">
        <v>0</v>
      </c>
      <c r="AF323" s="854">
        <v>0</v>
      </c>
      <c r="AG323" s="853">
        <v>0</v>
      </c>
      <c r="AH323" s="854">
        <v>0</v>
      </c>
      <c r="AI323" s="853">
        <v>0</v>
      </c>
      <c r="AJ323" s="854">
        <v>0</v>
      </c>
      <c r="AK323" s="853">
        <v>0</v>
      </c>
      <c r="AL323" s="854">
        <v>0</v>
      </c>
      <c r="AM323" s="853">
        <v>0</v>
      </c>
      <c r="AN323" s="854">
        <v>0</v>
      </c>
      <c r="AO323" s="853">
        <v>0</v>
      </c>
      <c r="AP323" s="1025">
        <v>0</v>
      </c>
      <c r="AQ323" s="815"/>
      <c r="AR323" s="998"/>
      <c r="AS323" s="815"/>
      <c r="AT323" s="1024">
        <v>0</v>
      </c>
      <c r="AU323" s="854">
        <v>1</v>
      </c>
      <c r="AV323" s="853">
        <v>1</v>
      </c>
      <c r="AW323" s="854">
        <v>1</v>
      </c>
      <c r="AX323" s="853">
        <v>1</v>
      </c>
      <c r="AY323" s="854">
        <v>1</v>
      </c>
      <c r="AZ323" s="853">
        <v>1</v>
      </c>
      <c r="BA323" s="854">
        <v>1</v>
      </c>
      <c r="BB323" s="853">
        <v>1</v>
      </c>
      <c r="BC323" s="854">
        <v>1</v>
      </c>
      <c r="BD323" s="853">
        <v>1</v>
      </c>
      <c r="BE323" s="854">
        <v>1</v>
      </c>
      <c r="BF323" s="853">
        <v>1</v>
      </c>
      <c r="BG323" s="854">
        <v>1</v>
      </c>
      <c r="BH323" s="853">
        <v>1</v>
      </c>
      <c r="BI323" s="854">
        <v>0</v>
      </c>
      <c r="BJ323" s="853">
        <v>0</v>
      </c>
      <c r="BK323" s="854">
        <v>0</v>
      </c>
      <c r="BL323" s="853">
        <v>0</v>
      </c>
      <c r="BM323" s="854">
        <v>0</v>
      </c>
      <c r="BN323" s="853">
        <v>0</v>
      </c>
      <c r="BO323" s="854">
        <v>0</v>
      </c>
      <c r="BP323" s="853">
        <v>0</v>
      </c>
      <c r="BQ323" s="854">
        <v>0</v>
      </c>
      <c r="BR323" s="853">
        <v>0</v>
      </c>
      <c r="BS323" s="854">
        <v>0</v>
      </c>
      <c r="BT323" s="853">
        <v>0</v>
      </c>
      <c r="BU323" s="854">
        <v>0</v>
      </c>
      <c r="BV323" s="853">
        <v>0</v>
      </c>
      <c r="BW323" s="854">
        <v>0</v>
      </c>
      <c r="BX323" s="853">
        <v>0</v>
      </c>
      <c r="BY323" s="854">
        <v>0</v>
      </c>
      <c r="BZ323" s="853">
        <v>0</v>
      </c>
      <c r="CA323" s="854">
        <v>0</v>
      </c>
      <c r="CB323" s="853">
        <v>0</v>
      </c>
      <c r="CC323" s="1025">
        <v>0</v>
      </c>
      <c r="CD323" s="815"/>
      <c r="CE323" s="1009"/>
      <c r="CF323" s="815"/>
      <c r="CG323" s="1010"/>
      <c r="CH323" s="815"/>
      <c r="CI323" s="1024"/>
      <c r="CJ323" s="854"/>
      <c r="CK323" s="853">
        <v>674</v>
      </c>
      <c r="CL323" s="854">
        <v>674</v>
      </c>
      <c r="CM323" s="853">
        <v>674</v>
      </c>
      <c r="CN323" s="854">
        <v>674</v>
      </c>
      <c r="CO323" s="853">
        <v>674</v>
      </c>
      <c r="CP323" s="854">
        <v>674</v>
      </c>
      <c r="CQ323" s="853">
        <v>674</v>
      </c>
      <c r="CR323" s="854">
        <v>674</v>
      </c>
      <c r="CS323" s="853">
        <v>674</v>
      </c>
      <c r="CT323" s="854">
        <v>674</v>
      </c>
      <c r="CU323" s="853">
        <v>674</v>
      </c>
      <c r="CV323" s="854">
        <v>674</v>
      </c>
      <c r="CW323" s="853">
        <v>674</v>
      </c>
      <c r="CX323" s="854">
        <v>478</v>
      </c>
      <c r="CY323" s="853">
        <v>478</v>
      </c>
      <c r="CZ323" s="854">
        <v>478</v>
      </c>
      <c r="DA323" s="853">
        <v>478</v>
      </c>
      <c r="DB323" s="854">
        <v>0</v>
      </c>
      <c r="DC323" s="853">
        <v>0</v>
      </c>
      <c r="DD323" s="854">
        <v>0</v>
      </c>
      <c r="DE323" s="853">
        <v>0</v>
      </c>
      <c r="DF323" s="854">
        <v>0</v>
      </c>
      <c r="DG323" s="853">
        <v>0</v>
      </c>
      <c r="DH323" s="854">
        <v>0</v>
      </c>
      <c r="DI323" s="853">
        <v>0</v>
      </c>
      <c r="DJ323" s="854">
        <v>0</v>
      </c>
      <c r="DK323" s="853">
        <v>0</v>
      </c>
      <c r="DL323" s="854">
        <v>0</v>
      </c>
      <c r="DM323" s="853">
        <v>0</v>
      </c>
      <c r="DN323" s="854">
        <v>0</v>
      </c>
      <c r="DO323" s="853">
        <v>0</v>
      </c>
      <c r="DP323" s="854">
        <v>0</v>
      </c>
      <c r="DQ323" s="853">
        <v>0</v>
      </c>
      <c r="DR323" s="1025">
        <v>0</v>
      </c>
      <c r="DS323" s="815"/>
      <c r="DT323" s="1011"/>
      <c r="DU323" s="815"/>
      <c r="DV323" s="1024"/>
      <c r="DW323" s="854"/>
      <c r="DX323" s="853">
        <v>0</v>
      </c>
      <c r="DY323" s="854">
        <v>0</v>
      </c>
      <c r="DZ323" s="853">
        <v>0</v>
      </c>
      <c r="EA323" s="854">
        <v>0</v>
      </c>
      <c r="EB323" s="853">
        <v>0</v>
      </c>
      <c r="EC323" s="854">
        <v>0</v>
      </c>
      <c r="ED323" s="853">
        <v>0</v>
      </c>
      <c r="EE323" s="854">
        <v>0</v>
      </c>
      <c r="EF323" s="853">
        <v>0</v>
      </c>
      <c r="EG323" s="854">
        <v>0</v>
      </c>
      <c r="EH323" s="853">
        <v>0</v>
      </c>
      <c r="EI323" s="854">
        <v>0</v>
      </c>
      <c r="EJ323" s="853">
        <v>0</v>
      </c>
      <c r="EK323" s="854">
        <v>0</v>
      </c>
      <c r="EL323" s="853">
        <v>0</v>
      </c>
      <c r="EM323" s="854">
        <v>0</v>
      </c>
      <c r="EN323" s="853">
        <v>0</v>
      </c>
      <c r="EO323" s="854">
        <v>0</v>
      </c>
      <c r="EP323" s="853">
        <v>0</v>
      </c>
      <c r="EQ323" s="854">
        <v>0</v>
      </c>
      <c r="ER323" s="853">
        <v>0</v>
      </c>
      <c r="ES323" s="854">
        <v>0</v>
      </c>
      <c r="ET323" s="853">
        <v>0</v>
      </c>
      <c r="EU323" s="854">
        <v>0</v>
      </c>
      <c r="EV323" s="853">
        <v>0</v>
      </c>
      <c r="EW323" s="854">
        <v>0</v>
      </c>
      <c r="EX323" s="853">
        <v>0</v>
      </c>
      <c r="EY323" s="854">
        <v>0</v>
      </c>
      <c r="EZ323" s="853">
        <v>0</v>
      </c>
      <c r="FA323" s="854">
        <v>0</v>
      </c>
      <c r="FB323" s="853">
        <v>0</v>
      </c>
      <c r="FC323" s="854">
        <v>0</v>
      </c>
      <c r="FD323" s="853">
        <v>0</v>
      </c>
      <c r="FE323" s="1025">
        <v>0</v>
      </c>
      <c r="FF323" s="815"/>
      <c r="FG323" s="1012"/>
      <c r="FH323" s="815"/>
      <c r="FI323" s="1013"/>
      <c r="FK323" s="1026" t="b">
        <v>0</v>
      </c>
    </row>
    <row r="324" spans="1:167" outlineLevel="1">
      <c r="A324" s="813" t="str">
        <f t="shared" si="4"/>
        <v>308Loblaw P4P Conservation Fund Pilot Program</v>
      </c>
      <c r="C324" s="842">
        <v>308</v>
      </c>
      <c r="D324" s="1019" t="s">
        <v>1206</v>
      </c>
      <c r="E324" s="1019">
        <v>2016</v>
      </c>
      <c r="G324" s="1020">
        <v>0</v>
      </c>
      <c r="H324" s="865">
        <v>0</v>
      </c>
      <c r="I324" s="864">
        <v>0</v>
      </c>
      <c r="J324" s="865">
        <v>0</v>
      </c>
      <c r="K324" s="864">
        <v>0</v>
      </c>
      <c r="L324" s="865">
        <v>0</v>
      </c>
      <c r="M324" s="864">
        <v>0</v>
      </c>
      <c r="N324" s="865">
        <v>0</v>
      </c>
      <c r="O324" s="864">
        <v>0</v>
      </c>
      <c r="P324" s="865">
        <v>0</v>
      </c>
      <c r="Q324" s="864">
        <v>0</v>
      </c>
      <c r="R324" s="865">
        <v>0</v>
      </c>
      <c r="S324" s="864">
        <v>0</v>
      </c>
      <c r="T324" s="865">
        <v>0</v>
      </c>
      <c r="U324" s="864">
        <v>0</v>
      </c>
      <c r="V324" s="865">
        <v>0</v>
      </c>
      <c r="W324" s="864">
        <v>0</v>
      </c>
      <c r="X324" s="865">
        <v>0</v>
      </c>
      <c r="Y324" s="864">
        <v>0</v>
      </c>
      <c r="Z324" s="865">
        <v>0</v>
      </c>
      <c r="AA324" s="864">
        <v>0</v>
      </c>
      <c r="AB324" s="865">
        <v>0</v>
      </c>
      <c r="AC324" s="864">
        <v>0</v>
      </c>
      <c r="AD324" s="865">
        <v>0</v>
      </c>
      <c r="AE324" s="864">
        <v>0</v>
      </c>
      <c r="AF324" s="865">
        <v>0</v>
      </c>
      <c r="AG324" s="864">
        <v>0</v>
      </c>
      <c r="AH324" s="865">
        <v>0</v>
      </c>
      <c r="AI324" s="864">
        <v>0</v>
      </c>
      <c r="AJ324" s="865">
        <v>0</v>
      </c>
      <c r="AK324" s="864">
        <v>0</v>
      </c>
      <c r="AL324" s="865">
        <v>0</v>
      </c>
      <c r="AM324" s="864">
        <v>0</v>
      </c>
      <c r="AN324" s="865">
        <v>0</v>
      </c>
      <c r="AO324" s="864">
        <v>0</v>
      </c>
      <c r="AP324" s="1021">
        <v>0</v>
      </c>
      <c r="AQ324" s="815"/>
      <c r="AR324" s="998"/>
      <c r="AS324" s="815"/>
      <c r="AT324" s="1020">
        <v>0</v>
      </c>
      <c r="AU324" s="865">
        <v>0</v>
      </c>
      <c r="AV324" s="864">
        <v>0</v>
      </c>
      <c r="AW324" s="865">
        <v>0</v>
      </c>
      <c r="AX324" s="864">
        <v>0</v>
      </c>
      <c r="AY324" s="865">
        <v>0</v>
      </c>
      <c r="AZ324" s="864">
        <v>0</v>
      </c>
      <c r="BA324" s="865">
        <v>0</v>
      </c>
      <c r="BB324" s="864">
        <v>0</v>
      </c>
      <c r="BC324" s="865">
        <v>0</v>
      </c>
      <c r="BD324" s="864">
        <v>0</v>
      </c>
      <c r="BE324" s="865">
        <v>0</v>
      </c>
      <c r="BF324" s="864">
        <v>0</v>
      </c>
      <c r="BG324" s="865">
        <v>0</v>
      </c>
      <c r="BH324" s="864">
        <v>0</v>
      </c>
      <c r="BI324" s="865">
        <v>0</v>
      </c>
      <c r="BJ324" s="864">
        <v>0</v>
      </c>
      <c r="BK324" s="865">
        <v>0</v>
      </c>
      <c r="BL324" s="864">
        <v>0</v>
      </c>
      <c r="BM324" s="865">
        <v>0</v>
      </c>
      <c r="BN324" s="864">
        <v>0</v>
      </c>
      <c r="BO324" s="865">
        <v>0</v>
      </c>
      <c r="BP324" s="864">
        <v>0</v>
      </c>
      <c r="BQ324" s="865">
        <v>0</v>
      </c>
      <c r="BR324" s="864">
        <v>0</v>
      </c>
      <c r="BS324" s="865">
        <v>0</v>
      </c>
      <c r="BT324" s="864">
        <v>0</v>
      </c>
      <c r="BU324" s="865">
        <v>0</v>
      </c>
      <c r="BV324" s="864">
        <v>0</v>
      </c>
      <c r="BW324" s="865">
        <v>0</v>
      </c>
      <c r="BX324" s="864">
        <v>0</v>
      </c>
      <c r="BY324" s="865">
        <v>0</v>
      </c>
      <c r="BZ324" s="864">
        <v>0</v>
      </c>
      <c r="CA324" s="865">
        <v>0</v>
      </c>
      <c r="CB324" s="864">
        <v>0</v>
      </c>
      <c r="CC324" s="1021">
        <v>0</v>
      </c>
      <c r="CD324" s="815"/>
      <c r="CE324" s="1009"/>
      <c r="CF324" s="815"/>
      <c r="CG324" s="1010"/>
      <c r="CH324" s="815"/>
      <c r="CI324" s="1020"/>
      <c r="CJ324" s="865"/>
      <c r="CK324" s="864">
        <v>0</v>
      </c>
      <c r="CL324" s="865">
        <v>0</v>
      </c>
      <c r="CM324" s="864">
        <v>0</v>
      </c>
      <c r="CN324" s="865">
        <v>0</v>
      </c>
      <c r="CO324" s="864">
        <v>0</v>
      </c>
      <c r="CP324" s="865">
        <v>0</v>
      </c>
      <c r="CQ324" s="864">
        <v>0</v>
      </c>
      <c r="CR324" s="865">
        <v>0</v>
      </c>
      <c r="CS324" s="864">
        <v>0</v>
      </c>
      <c r="CT324" s="865">
        <v>0</v>
      </c>
      <c r="CU324" s="864">
        <v>0</v>
      </c>
      <c r="CV324" s="865">
        <v>0</v>
      </c>
      <c r="CW324" s="864">
        <v>0</v>
      </c>
      <c r="CX324" s="865">
        <v>0</v>
      </c>
      <c r="CY324" s="864">
        <v>0</v>
      </c>
      <c r="CZ324" s="865">
        <v>0</v>
      </c>
      <c r="DA324" s="864">
        <v>0</v>
      </c>
      <c r="DB324" s="865">
        <v>0</v>
      </c>
      <c r="DC324" s="864">
        <v>0</v>
      </c>
      <c r="DD324" s="865">
        <v>0</v>
      </c>
      <c r="DE324" s="864">
        <v>0</v>
      </c>
      <c r="DF324" s="865">
        <v>0</v>
      </c>
      <c r="DG324" s="864">
        <v>0</v>
      </c>
      <c r="DH324" s="865">
        <v>0</v>
      </c>
      <c r="DI324" s="864">
        <v>0</v>
      </c>
      <c r="DJ324" s="865">
        <v>0</v>
      </c>
      <c r="DK324" s="864">
        <v>0</v>
      </c>
      <c r="DL324" s="865">
        <v>0</v>
      </c>
      <c r="DM324" s="864">
        <v>0</v>
      </c>
      <c r="DN324" s="865">
        <v>0</v>
      </c>
      <c r="DO324" s="864">
        <v>0</v>
      </c>
      <c r="DP324" s="865">
        <v>0</v>
      </c>
      <c r="DQ324" s="864">
        <v>0</v>
      </c>
      <c r="DR324" s="1021">
        <v>0</v>
      </c>
      <c r="DS324" s="815"/>
      <c r="DT324" s="1011"/>
      <c r="DU324" s="815"/>
      <c r="DV324" s="1020"/>
      <c r="DW324" s="865"/>
      <c r="DX324" s="864">
        <v>0</v>
      </c>
      <c r="DY324" s="865">
        <v>0</v>
      </c>
      <c r="DZ324" s="864">
        <v>0</v>
      </c>
      <c r="EA324" s="865">
        <v>0</v>
      </c>
      <c r="EB324" s="864">
        <v>0</v>
      </c>
      <c r="EC324" s="865">
        <v>0</v>
      </c>
      <c r="ED324" s="864">
        <v>0</v>
      </c>
      <c r="EE324" s="865">
        <v>0</v>
      </c>
      <c r="EF324" s="864">
        <v>0</v>
      </c>
      <c r="EG324" s="865">
        <v>0</v>
      </c>
      <c r="EH324" s="864">
        <v>0</v>
      </c>
      <c r="EI324" s="865">
        <v>0</v>
      </c>
      <c r="EJ324" s="864">
        <v>0</v>
      </c>
      <c r="EK324" s="865">
        <v>0</v>
      </c>
      <c r="EL324" s="864">
        <v>0</v>
      </c>
      <c r="EM324" s="865">
        <v>0</v>
      </c>
      <c r="EN324" s="864">
        <v>0</v>
      </c>
      <c r="EO324" s="865">
        <v>0</v>
      </c>
      <c r="EP324" s="864">
        <v>0</v>
      </c>
      <c r="EQ324" s="865">
        <v>0</v>
      </c>
      <c r="ER324" s="864">
        <v>0</v>
      </c>
      <c r="ES324" s="865">
        <v>0</v>
      </c>
      <c r="ET324" s="864">
        <v>0</v>
      </c>
      <c r="EU324" s="865">
        <v>0</v>
      </c>
      <c r="EV324" s="864">
        <v>0</v>
      </c>
      <c r="EW324" s="865">
        <v>0</v>
      </c>
      <c r="EX324" s="864">
        <v>0</v>
      </c>
      <c r="EY324" s="865">
        <v>0</v>
      </c>
      <c r="EZ324" s="864">
        <v>0</v>
      </c>
      <c r="FA324" s="865">
        <v>0</v>
      </c>
      <c r="FB324" s="864">
        <v>0</v>
      </c>
      <c r="FC324" s="865">
        <v>0</v>
      </c>
      <c r="FD324" s="864">
        <v>0</v>
      </c>
      <c r="FE324" s="1021">
        <v>0</v>
      </c>
      <c r="FF324" s="815"/>
      <c r="FG324" s="1012"/>
      <c r="FH324" s="815"/>
      <c r="FI324" s="1013"/>
      <c r="FK324" s="1022" t="b">
        <v>1</v>
      </c>
    </row>
    <row r="325" spans="1:167" outlineLevel="1">
      <c r="A325" s="813" t="str">
        <f t="shared" si="4"/>
        <v>309Ontario Clean Water Agency P4P Conservation Fund Pilot Program</v>
      </c>
      <c r="C325" s="849">
        <v>309</v>
      </c>
      <c r="D325" s="1023" t="s">
        <v>1207</v>
      </c>
      <c r="E325" s="1023">
        <v>2016</v>
      </c>
      <c r="G325" s="1024">
        <v>0</v>
      </c>
      <c r="H325" s="854">
        <v>0</v>
      </c>
      <c r="I325" s="853">
        <v>0</v>
      </c>
      <c r="J325" s="854">
        <v>0</v>
      </c>
      <c r="K325" s="853">
        <v>0</v>
      </c>
      <c r="L325" s="854">
        <v>0</v>
      </c>
      <c r="M325" s="853">
        <v>0</v>
      </c>
      <c r="N325" s="854">
        <v>0</v>
      </c>
      <c r="O325" s="853">
        <v>0</v>
      </c>
      <c r="P325" s="854">
        <v>0</v>
      </c>
      <c r="Q325" s="853">
        <v>0</v>
      </c>
      <c r="R325" s="854">
        <v>0</v>
      </c>
      <c r="S325" s="853">
        <v>0</v>
      </c>
      <c r="T325" s="854">
        <v>0</v>
      </c>
      <c r="U325" s="853">
        <v>0</v>
      </c>
      <c r="V325" s="854">
        <v>0</v>
      </c>
      <c r="W325" s="853">
        <v>0</v>
      </c>
      <c r="X325" s="854">
        <v>0</v>
      </c>
      <c r="Y325" s="853">
        <v>0</v>
      </c>
      <c r="Z325" s="854">
        <v>0</v>
      </c>
      <c r="AA325" s="853">
        <v>0</v>
      </c>
      <c r="AB325" s="854">
        <v>0</v>
      </c>
      <c r="AC325" s="853">
        <v>0</v>
      </c>
      <c r="AD325" s="854">
        <v>0</v>
      </c>
      <c r="AE325" s="853">
        <v>0</v>
      </c>
      <c r="AF325" s="854">
        <v>0</v>
      </c>
      <c r="AG325" s="853">
        <v>0</v>
      </c>
      <c r="AH325" s="854">
        <v>0</v>
      </c>
      <c r="AI325" s="853">
        <v>0</v>
      </c>
      <c r="AJ325" s="854">
        <v>0</v>
      </c>
      <c r="AK325" s="853">
        <v>0</v>
      </c>
      <c r="AL325" s="854">
        <v>0</v>
      </c>
      <c r="AM325" s="853">
        <v>0</v>
      </c>
      <c r="AN325" s="854">
        <v>0</v>
      </c>
      <c r="AO325" s="853">
        <v>0</v>
      </c>
      <c r="AP325" s="1025">
        <v>0</v>
      </c>
      <c r="AQ325" s="815"/>
      <c r="AR325" s="998"/>
      <c r="AS325" s="815"/>
      <c r="AT325" s="1024">
        <v>0</v>
      </c>
      <c r="AU325" s="854">
        <v>0</v>
      </c>
      <c r="AV325" s="853">
        <v>0</v>
      </c>
      <c r="AW325" s="854">
        <v>0</v>
      </c>
      <c r="AX325" s="853">
        <v>0</v>
      </c>
      <c r="AY325" s="854">
        <v>0</v>
      </c>
      <c r="AZ325" s="853">
        <v>0</v>
      </c>
      <c r="BA325" s="854">
        <v>0</v>
      </c>
      <c r="BB325" s="853">
        <v>0</v>
      </c>
      <c r="BC325" s="854">
        <v>0</v>
      </c>
      <c r="BD325" s="853">
        <v>0</v>
      </c>
      <c r="BE325" s="854">
        <v>0</v>
      </c>
      <c r="BF325" s="853">
        <v>0</v>
      </c>
      <c r="BG325" s="854">
        <v>0</v>
      </c>
      <c r="BH325" s="853">
        <v>0</v>
      </c>
      <c r="BI325" s="854">
        <v>0</v>
      </c>
      <c r="BJ325" s="853">
        <v>0</v>
      </c>
      <c r="BK325" s="854">
        <v>0</v>
      </c>
      <c r="BL325" s="853">
        <v>0</v>
      </c>
      <c r="BM325" s="854">
        <v>0</v>
      </c>
      <c r="BN325" s="853">
        <v>0</v>
      </c>
      <c r="BO325" s="854">
        <v>0</v>
      </c>
      <c r="BP325" s="853">
        <v>0</v>
      </c>
      <c r="BQ325" s="854">
        <v>0</v>
      </c>
      <c r="BR325" s="853">
        <v>0</v>
      </c>
      <c r="BS325" s="854">
        <v>0</v>
      </c>
      <c r="BT325" s="853">
        <v>0</v>
      </c>
      <c r="BU325" s="854">
        <v>0</v>
      </c>
      <c r="BV325" s="853">
        <v>0</v>
      </c>
      <c r="BW325" s="854">
        <v>0</v>
      </c>
      <c r="BX325" s="853">
        <v>0</v>
      </c>
      <c r="BY325" s="854">
        <v>0</v>
      </c>
      <c r="BZ325" s="853">
        <v>0</v>
      </c>
      <c r="CA325" s="854">
        <v>0</v>
      </c>
      <c r="CB325" s="853">
        <v>0</v>
      </c>
      <c r="CC325" s="1025">
        <v>0</v>
      </c>
      <c r="CD325" s="815"/>
      <c r="CE325" s="1009"/>
      <c r="CF325" s="815"/>
      <c r="CG325" s="1010"/>
      <c r="CH325" s="815"/>
      <c r="CI325" s="1024"/>
      <c r="CJ325" s="854"/>
      <c r="CK325" s="853">
        <v>0</v>
      </c>
      <c r="CL325" s="854">
        <v>0</v>
      </c>
      <c r="CM325" s="853">
        <v>0</v>
      </c>
      <c r="CN325" s="854">
        <v>0</v>
      </c>
      <c r="CO325" s="853">
        <v>0</v>
      </c>
      <c r="CP325" s="854">
        <v>0</v>
      </c>
      <c r="CQ325" s="853">
        <v>0</v>
      </c>
      <c r="CR325" s="854">
        <v>0</v>
      </c>
      <c r="CS325" s="853">
        <v>0</v>
      </c>
      <c r="CT325" s="854">
        <v>0</v>
      </c>
      <c r="CU325" s="853">
        <v>0</v>
      </c>
      <c r="CV325" s="854">
        <v>0</v>
      </c>
      <c r="CW325" s="853">
        <v>0</v>
      </c>
      <c r="CX325" s="854">
        <v>0</v>
      </c>
      <c r="CY325" s="853">
        <v>0</v>
      </c>
      <c r="CZ325" s="854">
        <v>0</v>
      </c>
      <c r="DA325" s="853">
        <v>0</v>
      </c>
      <c r="DB325" s="854">
        <v>0</v>
      </c>
      <c r="DC325" s="853">
        <v>0</v>
      </c>
      <c r="DD325" s="854">
        <v>0</v>
      </c>
      <c r="DE325" s="853">
        <v>0</v>
      </c>
      <c r="DF325" s="854">
        <v>0</v>
      </c>
      <c r="DG325" s="853">
        <v>0</v>
      </c>
      <c r="DH325" s="854">
        <v>0</v>
      </c>
      <c r="DI325" s="853">
        <v>0</v>
      </c>
      <c r="DJ325" s="854">
        <v>0</v>
      </c>
      <c r="DK325" s="853">
        <v>0</v>
      </c>
      <c r="DL325" s="854">
        <v>0</v>
      </c>
      <c r="DM325" s="853">
        <v>0</v>
      </c>
      <c r="DN325" s="854">
        <v>0</v>
      </c>
      <c r="DO325" s="853">
        <v>0</v>
      </c>
      <c r="DP325" s="854">
        <v>0</v>
      </c>
      <c r="DQ325" s="853">
        <v>0</v>
      </c>
      <c r="DR325" s="1025">
        <v>0</v>
      </c>
      <c r="DS325" s="815"/>
      <c r="DT325" s="1011"/>
      <c r="DU325" s="815"/>
      <c r="DV325" s="1024"/>
      <c r="DW325" s="854"/>
      <c r="DX325" s="853">
        <v>0</v>
      </c>
      <c r="DY325" s="854">
        <v>0</v>
      </c>
      <c r="DZ325" s="853">
        <v>0</v>
      </c>
      <c r="EA325" s="854">
        <v>0</v>
      </c>
      <c r="EB325" s="853">
        <v>0</v>
      </c>
      <c r="EC325" s="854">
        <v>0</v>
      </c>
      <c r="ED325" s="853">
        <v>0</v>
      </c>
      <c r="EE325" s="854">
        <v>0</v>
      </c>
      <c r="EF325" s="853">
        <v>0</v>
      </c>
      <c r="EG325" s="854">
        <v>0</v>
      </c>
      <c r="EH325" s="853">
        <v>0</v>
      </c>
      <c r="EI325" s="854">
        <v>0</v>
      </c>
      <c r="EJ325" s="853">
        <v>0</v>
      </c>
      <c r="EK325" s="854">
        <v>0</v>
      </c>
      <c r="EL325" s="853">
        <v>0</v>
      </c>
      <c r="EM325" s="854">
        <v>0</v>
      </c>
      <c r="EN325" s="853">
        <v>0</v>
      </c>
      <c r="EO325" s="854">
        <v>0</v>
      </c>
      <c r="EP325" s="853">
        <v>0</v>
      </c>
      <c r="EQ325" s="854">
        <v>0</v>
      </c>
      <c r="ER325" s="853">
        <v>0</v>
      </c>
      <c r="ES325" s="854">
        <v>0</v>
      </c>
      <c r="ET325" s="853">
        <v>0</v>
      </c>
      <c r="EU325" s="854">
        <v>0</v>
      </c>
      <c r="EV325" s="853">
        <v>0</v>
      </c>
      <c r="EW325" s="854">
        <v>0</v>
      </c>
      <c r="EX325" s="853">
        <v>0</v>
      </c>
      <c r="EY325" s="854">
        <v>0</v>
      </c>
      <c r="EZ325" s="853">
        <v>0</v>
      </c>
      <c r="FA325" s="854">
        <v>0</v>
      </c>
      <c r="FB325" s="853">
        <v>0</v>
      </c>
      <c r="FC325" s="854">
        <v>0</v>
      </c>
      <c r="FD325" s="853">
        <v>0</v>
      </c>
      <c r="FE325" s="1025">
        <v>0</v>
      </c>
      <c r="FF325" s="815"/>
      <c r="FG325" s="1012"/>
      <c r="FH325" s="815"/>
      <c r="FI325" s="1013"/>
      <c r="FK325" s="1026" t="b">
        <v>1</v>
      </c>
    </row>
    <row r="326" spans="1:167" outlineLevel="1">
      <c r="A326" s="813" t="str">
        <f t="shared" si="4"/>
        <v>310Performance Based Conservation Fund Pilot Program</v>
      </c>
      <c r="C326" s="842">
        <v>310</v>
      </c>
      <c r="D326" s="1019" t="s">
        <v>1256</v>
      </c>
      <c r="E326" s="1019">
        <v>2016</v>
      </c>
      <c r="G326" s="1020">
        <v>0</v>
      </c>
      <c r="H326" s="865">
        <v>0</v>
      </c>
      <c r="I326" s="864">
        <v>0</v>
      </c>
      <c r="J326" s="865">
        <v>0</v>
      </c>
      <c r="K326" s="864">
        <v>0</v>
      </c>
      <c r="L326" s="865">
        <v>0</v>
      </c>
      <c r="M326" s="864">
        <v>0</v>
      </c>
      <c r="N326" s="865">
        <v>0</v>
      </c>
      <c r="O326" s="864">
        <v>0</v>
      </c>
      <c r="P326" s="865">
        <v>0</v>
      </c>
      <c r="Q326" s="864">
        <v>0</v>
      </c>
      <c r="R326" s="865">
        <v>0</v>
      </c>
      <c r="S326" s="864">
        <v>0</v>
      </c>
      <c r="T326" s="865">
        <v>0</v>
      </c>
      <c r="U326" s="864">
        <v>0</v>
      </c>
      <c r="V326" s="865">
        <v>0</v>
      </c>
      <c r="W326" s="864">
        <v>0</v>
      </c>
      <c r="X326" s="865">
        <v>0</v>
      </c>
      <c r="Y326" s="864">
        <v>0</v>
      </c>
      <c r="Z326" s="865">
        <v>0</v>
      </c>
      <c r="AA326" s="864">
        <v>0</v>
      </c>
      <c r="AB326" s="865">
        <v>0</v>
      </c>
      <c r="AC326" s="864">
        <v>0</v>
      </c>
      <c r="AD326" s="865">
        <v>0</v>
      </c>
      <c r="AE326" s="864">
        <v>0</v>
      </c>
      <c r="AF326" s="865">
        <v>0</v>
      </c>
      <c r="AG326" s="864">
        <v>0</v>
      </c>
      <c r="AH326" s="865">
        <v>0</v>
      </c>
      <c r="AI326" s="864">
        <v>0</v>
      </c>
      <c r="AJ326" s="865">
        <v>0</v>
      </c>
      <c r="AK326" s="864">
        <v>0</v>
      </c>
      <c r="AL326" s="865">
        <v>0</v>
      </c>
      <c r="AM326" s="864">
        <v>0</v>
      </c>
      <c r="AN326" s="865">
        <v>0</v>
      </c>
      <c r="AO326" s="864">
        <v>0</v>
      </c>
      <c r="AP326" s="1021">
        <v>0</v>
      </c>
      <c r="AQ326" s="815"/>
      <c r="AR326" s="998"/>
      <c r="AS326" s="815"/>
      <c r="AT326" s="1020">
        <v>0</v>
      </c>
      <c r="AU326" s="865">
        <v>0</v>
      </c>
      <c r="AV326" s="864">
        <v>0</v>
      </c>
      <c r="AW326" s="865">
        <v>0</v>
      </c>
      <c r="AX326" s="864">
        <v>0</v>
      </c>
      <c r="AY326" s="865">
        <v>0</v>
      </c>
      <c r="AZ326" s="864">
        <v>0</v>
      </c>
      <c r="BA326" s="865">
        <v>0</v>
      </c>
      <c r="BB326" s="864">
        <v>0</v>
      </c>
      <c r="BC326" s="865">
        <v>0</v>
      </c>
      <c r="BD326" s="864">
        <v>0</v>
      </c>
      <c r="BE326" s="865">
        <v>0</v>
      </c>
      <c r="BF326" s="864">
        <v>0</v>
      </c>
      <c r="BG326" s="865">
        <v>0</v>
      </c>
      <c r="BH326" s="864">
        <v>0</v>
      </c>
      <c r="BI326" s="865">
        <v>0</v>
      </c>
      <c r="BJ326" s="864">
        <v>0</v>
      </c>
      <c r="BK326" s="865">
        <v>0</v>
      </c>
      <c r="BL326" s="864">
        <v>0</v>
      </c>
      <c r="BM326" s="865">
        <v>0</v>
      </c>
      <c r="BN326" s="864">
        <v>0</v>
      </c>
      <c r="BO326" s="865">
        <v>0</v>
      </c>
      <c r="BP326" s="864">
        <v>0</v>
      </c>
      <c r="BQ326" s="865">
        <v>0</v>
      </c>
      <c r="BR326" s="864">
        <v>0</v>
      </c>
      <c r="BS326" s="865">
        <v>0</v>
      </c>
      <c r="BT326" s="864">
        <v>0</v>
      </c>
      <c r="BU326" s="865">
        <v>0</v>
      </c>
      <c r="BV326" s="864">
        <v>0</v>
      </c>
      <c r="BW326" s="865">
        <v>0</v>
      </c>
      <c r="BX326" s="864">
        <v>0</v>
      </c>
      <c r="BY326" s="865">
        <v>0</v>
      </c>
      <c r="BZ326" s="864">
        <v>0</v>
      </c>
      <c r="CA326" s="865">
        <v>0</v>
      </c>
      <c r="CB326" s="864">
        <v>0</v>
      </c>
      <c r="CC326" s="1021">
        <v>0</v>
      </c>
      <c r="CD326" s="815"/>
      <c r="CE326" s="1009"/>
      <c r="CF326" s="815"/>
      <c r="CG326" s="1010"/>
      <c r="CH326" s="815"/>
      <c r="CI326" s="1020"/>
      <c r="CJ326" s="865"/>
      <c r="CK326" s="864">
        <v>0</v>
      </c>
      <c r="CL326" s="865">
        <v>0</v>
      </c>
      <c r="CM326" s="864">
        <v>0</v>
      </c>
      <c r="CN326" s="865">
        <v>0</v>
      </c>
      <c r="CO326" s="864">
        <v>0</v>
      </c>
      <c r="CP326" s="865">
        <v>0</v>
      </c>
      <c r="CQ326" s="864">
        <v>0</v>
      </c>
      <c r="CR326" s="865">
        <v>0</v>
      </c>
      <c r="CS326" s="864">
        <v>0</v>
      </c>
      <c r="CT326" s="865">
        <v>0</v>
      </c>
      <c r="CU326" s="864">
        <v>0</v>
      </c>
      <c r="CV326" s="865">
        <v>0</v>
      </c>
      <c r="CW326" s="864">
        <v>0</v>
      </c>
      <c r="CX326" s="865">
        <v>0</v>
      </c>
      <c r="CY326" s="864">
        <v>0</v>
      </c>
      <c r="CZ326" s="865">
        <v>0</v>
      </c>
      <c r="DA326" s="864">
        <v>0</v>
      </c>
      <c r="DB326" s="865">
        <v>0</v>
      </c>
      <c r="DC326" s="864">
        <v>0</v>
      </c>
      <c r="DD326" s="865">
        <v>0</v>
      </c>
      <c r="DE326" s="864">
        <v>0</v>
      </c>
      <c r="DF326" s="865">
        <v>0</v>
      </c>
      <c r="DG326" s="864">
        <v>0</v>
      </c>
      <c r="DH326" s="865">
        <v>0</v>
      </c>
      <c r="DI326" s="864">
        <v>0</v>
      </c>
      <c r="DJ326" s="865">
        <v>0</v>
      </c>
      <c r="DK326" s="864">
        <v>0</v>
      </c>
      <c r="DL326" s="865">
        <v>0</v>
      </c>
      <c r="DM326" s="864">
        <v>0</v>
      </c>
      <c r="DN326" s="865">
        <v>0</v>
      </c>
      <c r="DO326" s="864">
        <v>0</v>
      </c>
      <c r="DP326" s="865">
        <v>0</v>
      </c>
      <c r="DQ326" s="864">
        <v>0</v>
      </c>
      <c r="DR326" s="1021">
        <v>0</v>
      </c>
      <c r="DS326" s="815"/>
      <c r="DT326" s="1011"/>
      <c r="DU326" s="815"/>
      <c r="DV326" s="1020"/>
      <c r="DW326" s="865"/>
      <c r="DX326" s="864">
        <v>0</v>
      </c>
      <c r="DY326" s="865">
        <v>0</v>
      </c>
      <c r="DZ326" s="864">
        <v>0</v>
      </c>
      <c r="EA326" s="865">
        <v>0</v>
      </c>
      <c r="EB326" s="864">
        <v>0</v>
      </c>
      <c r="EC326" s="865">
        <v>0</v>
      </c>
      <c r="ED326" s="864">
        <v>0</v>
      </c>
      <c r="EE326" s="865">
        <v>0</v>
      </c>
      <c r="EF326" s="864">
        <v>0</v>
      </c>
      <c r="EG326" s="865">
        <v>0</v>
      </c>
      <c r="EH326" s="864">
        <v>0</v>
      </c>
      <c r="EI326" s="865">
        <v>0</v>
      </c>
      <c r="EJ326" s="864">
        <v>0</v>
      </c>
      <c r="EK326" s="865">
        <v>0</v>
      </c>
      <c r="EL326" s="864">
        <v>0</v>
      </c>
      <c r="EM326" s="865">
        <v>0</v>
      </c>
      <c r="EN326" s="864">
        <v>0</v>
      </c>
      <c r="EO326" s="865">
        <v>0</v>
      </c>
      <c r="EP326" s="864">
        <v>0</v>
      </c>
      <c r="EQ326" s="865">
        <v>0</v>
      </c>
      <c r="ER326" s="864">
        <v>0</v>
      </c>
      <c r="ES326" s="865">
        <v>0</v>
      </c>
      <c r="ET326" s="864">
        <v>0</v>
      </c>
      <c r="EU326" s="865">
        <v>0</v>
      </c>
      <c r="EV326" s="864">
        <v>0</v>
      </c>
      <c r="EW326" s="865">
        <v>0</v>
      </c>
      <c r="EX326" s="864">
        <v>0</v>
      </c>
      <c r="EY326" s="865">
        <v>0</v>
      </c>
      <c r="EZ326" s="864">
        <v>0</v>
      </c>
      <c r="FA326" s="865">
        <v>0</v>
      </c>
      <c r="FB326" s="864">
        <v>0</v>
      </c>
      <c r="FC326" s="865">
        <v>0</v>
      </c>
      <c r="FD326" s="864">
        <v>0</v>
      </c>
      <c r="FE326" s="1021">
        <v>0</v>
      </c>
      <c r="FF326" s="815"/>
      <c r="FG326" s="1012"/>
      <c r="FH326" s="815"/>
      <c r="FI326" s="1013"/>
      <c r="FK326" s="1022" t="b">
        <v>1</v>
      </c>
    </row>
    <row r="327" spans="1:167" outlineLevel="1">
      <c r="A327" s="813" t="str">
        <f t="shared" si="4"/>
        <v>311Social Benchmarking Conservation Fund Pilot Program</v>
      </c>
      <c r="C327" s="849">
        <v>311</v>
      </c>
      <c r="D327" s="1023" t="s">
        <v>1208</v>
      </c>
      <c r="E327" s="1023">
        <v>2016</v>
      </c>
      <c r="G327" s="1024">
        <v>0</v>
      </c>
      <c r="H327" s="854">
        <v>0</v>
      </c>
      <c r="I327" s="853">
        <v>0</v>
      </c>
      <c r="J327" s="854">
        <v>0</v>
      </c>
      <c r="K327" s="853">
        <v>0</v>
      </c>
      <c r="L327" s="854">
        <v>0</v>
      </c>
      <c r="M327" s="853">
        <v>0</v>
      </c>
      <c r="N327" s="854">
        <v>0</v>
      </c>
      <c r="O327" s="853">
        <v>0</v>
      </c>
      <c r="P327" s="854">
        <v>0</v>
      </c>
      <c r="Q327" s="853">
        <v>0</v>
      </c>
      <c r="R327" s="854">
        <v>0</v>
      </c>
      <c r="S327" s="853">
        <v>0</v>
      </c>
      <c r="T327" s="854">
        <v>0</v>
      </c>
      <c r="U327" s="853">
        <v>0</v>
      </c>
      <c r="V327" s="854">
        <v>0</v>
      </c>
      <c r="W327" s="853">
        <v>0</v>
      </c>
      <c r="X327" s="854">
        <v>0</v>
      </c>
      <c r="Y327" s="853">
        <v>0</v>
      </c>
      <c r="Z327" s="854">
        <v>0</v>
      </c>
      <c r="AA327" s="853">
        <v>0</v>
      </c>
      <c r="AB327" s="854">
        <v>0</v>
      </c>
      <c r="AC327" s="853">
        <v>0</v>
      </c>
      <c r="AD327" s="854">
        <v>0</v>
      </c>
      <c r="AE327" s="853">
        <v>0</v>
      </c>
      <c r="AF327" s="854">
        <v>0</v>
      </c>
      <c r="AG327" s="853">
        <v>0</v>
      </c>
      <c r="AH327" s="854">
        <v>0</v>
      </c>
      <c r="AI327" s="853">
        <v>0</v>
      </c>
      <c r="AJ327" s="854">
        <v>0</v>
      </c>
      <c r="AK327" s="853">
        <v>0</v>
      </c>
      <c r="AL327" s="854">
        <v>0</v>
      </c>
      <c r="AM327" s="853">
        <v>0</v>
      </c>
      <c r="AN327" s="854">
        <v>0</v>
      </c>
      <c r="AO327" s="853">
        <v>0</v>
      </c>
      <c r="AP327" s="1025">
        <v>0</v>
      </c>
      <c r="AQ327" s="815"/>
      <c r="AR327" s="998"/>
      <c r="AS327" s="815"/>
      <c r="AT327" s="1024">
        <v>0</v>
      </c>
      <c r="AU327" s="854">
        <v>0</v>
      </c>
      <c r="AV327" s="853">
        <v>0</v>
      </c>
      <c r="AW327" s="854">
        <v>0</v>
      </c>
      <c r="AX327" s="853">
        <v>0</v>
      </c>
      <c r="AY327" s="854">
        <v>0</v>
      </c>
      <c r="AZ327" s="853">
        <v>0</v>
      </c>
      <c r="BA327" s="854">
        <v>0</v>
      </c>
      <c r="BB327" s="853">
        <v>0</v>
      </c>
      <c r="BC327" s="854">
        <v>0</v>
      </c>
      <c r="BD327" s="853">
        <v>0</v>
      </c>
      <c r="BE327" s="854">
        <v>0</v>
      </c>
      <c r="BF327" s="853">
        <v>0</v>
      </c>
      <c r="BG327" s="854">
        <v>0</v>
      </c>
      <c r="BH327" s="853">
        <v>0</v>
      </c>
      <c r="BI327" s="854">
        <v>0</v>
      </c>
      <c r="BJ327" s="853">
        <v>0</v>
      </c>
      <c r="BK327" s="854">
        <v>0</v>
      </c>
      <c r="BL327" s="853">
        <v>0</v>
      </c>
      <c r="BM327" s="854">
        <v>0</v>
      </c>
      <c r="BN327" s="853">
        <v>0</v>
      </c>
      <c r="BO327" s="854">
        <v>0</v>
      </c>
      <c r="BP327" s="853">
        <v>0</v>
      </c>
      <c r="BQ327" s="854">
        <v>0</v>
      </c>
      <c r="BR327" s="853">
        <v>0</v>
      </c>
      <c r="BS327" s="854">
        <v>0</v>
      </c>
      <c r="BT327" s="853">
        <v>0</v>
      </c>
      <c r="BU327" s="854">
        <v>0</v>
      </c>
      <c r="BV327" s="853">
        <v>0</v>
      </c>
      <c r="BW327" s="854">
        <v>0</v>
      </c>
      <c r="BX327" s="853">
        <v>0</v>
      </c>
      <c r="BY327" s="854">
        <v>0</v>
      </c>
      <c r="BZ327" s="853">
        <v>0</v>
      </c>
      <c r="CA327" s="854">
        <v>0</v>
      </c>
      <c r="CB327" s="853">
        <v>0</v>
      </c>
      <c r="CC327" s="1025">
        <v>0</v>
      </c>
      <c r="CD327" s="815"/>
      <c r="CE327" s="1009"/>
      <c r="CF327" s="815"/>
      <c r="CG327" s="1010"/>
      <c r="CH327" s="815"/>
      <c r="CI327" s="1024"/>
      <c r="CJ327" s="854"/>
      <c r="CK327" s="853">
        <v>0</v>
      </c>
      <c r="CL327" s="854">
        <v>0</v>
      </c>
      <c r="CM327" s="853">
        <v>0</v>
      </c>
      <c r="CN327" s="854">
        <v>0</v>
      </c>
      <c r="CO327" s="853">
        <v>0</v>
      </c>
      <c r="CP327" s="854">
        <v>0</v>
      </c>
      <c r="CQ327" s="853">
        <v>0</v>
      </c>
      <c r="CR327" s="854">
        <v>0</v>
      </c>
      <c r="CS327" s="853">
        <v>0</v>
      </c>
      <c r="CT327" s="854">
        <v>0</v>
      </c>
      <c r="CU327" s="853">
        <v>0</v>
      </c>
      <c r="CV327" s="854">
        <v>0</v>
      </c>
      <c r="CW327" s="853">
        <v>0</v>
      </c>
      <c r="CX327" s="854">
        <v>0</v>
      </c>
      <c r="CY327" s="853">
        <v>0</v>
      </c>
      <c r="CZ327" s="854">
        <v>0</v>
      </c>
      <c r="DA327" s="853">
        <v>0</v>
      </c>
      <c r="DB327" s="854">
        <v>0</v>
      </c>
      <c r="DC327" s="853">
        <v>0</v>
      </c>
      <c r="DD327" s="854">
        <v>0</v>
      </c>
      <c r="DE327" s="853">
        <v>0</v>
      </c>
      <c r="DF327" s="854">
        <v>0</v>
      </c>
      <c r="DG327" s="853">
        <v>0</v>
      </c>
      <c r="DH327" s="854">
        <v>0</v>
      </c>
      <c r="DI327" s="853">
        <v>0</v>
      </c>
      <c r="DJ327" s="854">
        <v>0</v>
      </c>
      <c r="DK327" s="853">
        <v>0</v>
      </c>
      <c r="DL327" s="854">
        <v>0</v>
      </c>
      <c r="DM327" s="853">
        <v>0</v>
      </c>
      <c r="DN327" s="854">
        <v>0</v>
      </c>
      <c r="DO327" s="853">
        <v>0</v>
      </c>
      <c r="DP327" s="854">
        <v>0</v>
      </c>
      <c r="DQ327" s="853">
        <v>0</v>
      </c>
      <c r="DR327" s="1025">
        <v>0</v>
      </c>
      <c r="DS327" s="815"/>
      <c r="DT327" s="1011"/>
      <c r="DU327" s="815"/>
      <c r="DV327" s="1024"/>
      <c r="DW327" s="854"/>
      <c r="DX327" s="853">
        <v>0</v>
      </c>
      <c r="DY327" s="854">
        <v>0</v>
      </c>
      <c r="DZ327" s="853">
        <v>0</v>
      </c>
      <c r="EA327" s="854">
        <v>0</v>
      </c>
      <c r="EB327" s="853">
        <v>0</v>
      </c>
      <c r="EC327" s="854">
        <v>0</v>
      </c>
      <c r="ED327" s="853">
        <v>0</v>
      </c>
      <c r="EE327" s="854">
        <v>0</v>
      </c>
      <c r="EF327" s="853">
        <v>0</v>
      </c>
      <c r="EG327" s="854">
        <v>0</v>
      </c>
      <c r="EH327" s="853">
        <v>0</v>
      </c>
      <c r="EI327" s="854">
        <v>0</v>
      </c>
      <c r="EJ327" s="853">
        <v>0</v>
      </c>
      <c r="EK327" s="854">
        <v>0</v>
      </c>
      <c r="EL327" s="853">
        <v>0</v>
      </c>
      <c r="EM327" s="854">
        <v>0</v>
      </c>
      <c r="EN327" s="853">
        <v>0</v>
      </c>
      <c r="EO327" s="854">
        <v>0</v>
      </c>
      <c r="EP327" s="853">
        <v>0</v>
      </c>
      <c r="EQ327" s="854">
        <v>0</v>
      </c>
      <c r="ER327" s="853">
        <v>0</v>
      </c>
      <c r="ES327" s="854">
        <v>0</v>
      </c>
      <c r="ET327" s="853">
        <v>0</v>
      </c>
      <c r="EU327" s="854">
        <v>0</v>
      </c>
      <c r="EV327" s="853">
        <v>0</v>
      </c>
      <c r="EW327" s="854">
        <v>0</v>
      </c>
      <c r="EX327" s="853">
        <v>0</v>
      </c>
      <c r="EY327" s="854">
        <v>0</v>
      </c>
      <c r="EZ327" s="853">
        <v>0</v>
      </c>
      <c r="FA327" s="854">
        <v>0</v>
      </c>
      <c r="FB327" s="853">
        <v>0</v>
      </c>
      <c r="FC327" s="854">
        <v>0</v>
      </c>
      <c r="FD327" s="853">
        <v>0</v>
      </c>
      <c r="FE327" s="1025">
        <v>0</v>
      </c>
      <c r="FF327" s="815"/>
      <c r="FG327" s="1012"/>
      <c r="FH327" s="815"/>
      <c r="FI327" s="1013"/>
      <c r="FK327" s="1026" t="b">
        <v>1</v>
      </c>
    </row>
    <row r="328" spans="1:167" outlineLevel="1">
      <c r="A328" s="813" t="str">
        <f t="shared" si="4"/>
        <v>312Strategic Energy Group Conservation Fund Pilot Program</v>
      </c>
      <c r="C328" s="879">
        <v>312</v>
      </c>
      <c r="D328" s="1042" t="s">
        <v>1209</v>
      </c>
      <c r="E328" s="1042">
        <v>2016</v>
      </c>
      <c r="G328" s="1038">
        <v>0</v>
      </c>
      <c r="H328" s="884">
        <v>0</v>
      </c>
      <c r="I328" s="883">
        <v>0</v>
      </c>
      <c r="J328" s="884">
        <v>0</v>
      </c>
      <c r="K328" s="883">
        <v>0</v>
      </c>
      <c r="L328" s="884">
        <v>0</v>
      </c>
      <c r="M328" s="883">
        <v>0</v>
      </c>
      <c r="N328" s="884">
        <v>0</v>
      </c>
      <c r="O328" s="883">
        <v>0</v>
      </c>
      <c r="P328" s="884">
        <v>0</v>
      </c>
      <c r="Q328" s="883">
        <v>0</v>
      </c>
      <c r="R328" s="884">
        <v>0</v>
      </c>
      <c r="S328" s="883">
        <v>0</v>
      </c>
      <c r="T328" s="884">
        <v>0</v>
      </c>
      <c r="U328" s="883">
        <v>0</v>
      </c>
      <c r="V328" s="884">
        <v>0</v>
      </c>
      <c r="W328" s="883">
        <v>0</v>
      </c>
      <c r="X328" s="884">
        <v>0</v>
      </c>
      <c r="Y328" s="883">
        <v>0</v>
      </c>
      <c r="Z328" s="884">
        <v>0</v>
      </c>
      <c r="AA328" s="883">
        <v>0</v>
      </c>
      <c r="AB328" s="884">
        <v>0</v>
      </c>
      <c r="AC328" s="883">
        <v>0</v>
      </c>
      <c r="AD328" s="884">
        <v>0</v>
      </c>
      <c r="AE328" s="883">
        <v>0</v>
      </c>
      <c r="AF328" s="884">
        <v>0</v>
      </c>
      <c r="AG328" s="883">
        <v>0</v>
      </c>
      <c r="AH328" s="884">
        <v>0</v>
      </c>
      <c r="AI328" s="883">
        <v>0</v>
      </c>
      <c r="AJ328" s="884">
        <v>0</v>
      </c>
      <c r="AK328" s="883">
        <v>0</v>
      </c>
      <c r="AL328" s="884">
        <v>0</v>
      </c>
      <c r="AM328" s="883">
        <v>0</v>
      </c>
      <c r="AN328" s="884">
        <v>0</v>
      </c>
      <c r="AO328" s="883">
        <v>0</v>
      </c>
      <c r="AP328" s="1039">
        <v>0</v>
      </c>
      <c r="AQ328" s="815"/>
      <c r="AR328" s="998"/>
      <c r="AS328" s="815"/>
      <c r="AT328" s="1038">
        <v>0</v>
      </c>
      <c r="AU328" s="884">
        <v>0</v>
      </c>
      <c r="AV328" s="883">
        <v>0</v>
      </c>
      <c r="AW328" s="884">
        <v>0</v>
      </c>
      <c r="AX328" s="883">
        <v>0</v>
      </c>
      <c r="AY328" s="884">
        <v>0</v>
      </c>
      <c r="AZ328" s="883">
        <v>0</v>
      </c>
      <c r="BA328" s="884">
        <v>0</v>
      </c>
      <c r="BB328" s="883">
        <v>0</v>
      </c>
      <c r="BC328" s="884">
        <v>0</v>
      </c>
      <c r="BD328" s="883">
        <v>0</v>
      </c>
      <c r="BE328" s="884">
        <v>0</v>
      </c>
      <c r="BF328" s="883">
        <v>0</v>
      </c>
      <c r="BG328" s="884">
        <v>0</v>
      </c>
      <c r="BH328" s="883">
        <v>0</v>
      </c>
      <c r="BI328" s="884">
        <v>0</v>
      </c>
      <c r="BJ328" s="883">
        <v>0</v>
      </c>
      <c r="BK328" s="884">
        <v>0</v>
      </c>
      <c r="BL328" s="883">
        <v>0</v>
      </c>
      <c r="BM328" s="884">
        <v>0</v>
      </c>
      <c r="BN328" s="883">
        <v>0</v>
      </c>
      <c r="BO328" s="884">
        <v>0</v>
      </c>
      <c r="BP328" s="883">
        <v>0</v>
      </c>
      <c r="BQ328" s="884">
        <v>0</v>
      </c>
      <c r="BR328" s="883">
        <v>0</v>
      </c>
      <c r="BS328" s="884">
        <v>0</v>
      </c>
      <c r="BT328" s="883">
        <v>0</v>
      </c>
      <c r="BU328" s="884">
        <v>0</v>
      </c>
      <c r="BV328" s="883">
        <v>0</v>
      </c>
      <c r="BW328" s="884">
        <v>0</v>
      </c>
      <c r="BX328" s="883">
        <v>0</v>
      </c>
      <c r="BY328" s="884">
        <v>0</v>
      </c>
      <c r="BZ328" s="883">
        <v>0</v>
      </c>
      <c r="CA328" s="884">
        <v>0</v>
      </c>
      <c r="CB328" s="883">
        <v>0</v>
      </c>
      <c r="CC328" s="1039">
        <v>0</v>
      </c>
      <c r="CD328" s="815"/>
      <c r="CE328" s="1009"/>
      <c r="CF328" s="815"/>
      <c r="CG328" s="1010"/>
      <c r="CH328" s="815"/>
      <c r="CI328" s="1038"/>
      <c r="CJ328" s="884"/>
      <c r="CK328" s="883">
        <v>0</v>
      </c>
      <c r="CL328" s="884">
        <v>0</v>
      </c>
      <c r="CM328" s="883">
        <v>0</v>
      </c>
      <c r="CN328" s="884">
        <v>0</v>
      </c>
      <c r="CO328" s="883">
        <v>0</v>
      </c>
      <c r="CP328" s="884">
        <v>0</v>
      </c>
      <c r="CQ328" s="883">
        <v>0</v>
      </c>
      <c r="CR328" s="884">
        <v>0</v>
      </c>
      <c r="CS328" s="883">
        <v>0</v>
      </c>
      <c r="CT328" s="884">
        <v>0</v>
      </c>
      <c r="CU328" s="883">
        <v>0</v>
      </c>
      <c r="CV328" s="884">
        <v>0</v>
      </c>
      <c r="CW328" s="883">
        <v>0</v>
      </c>
      <c r="CX328" s="884">
        <v>0</v>
      </c>
      <c r="CY328" s="883">
        <v>0</v>
      </c>
      <c r="CZ328" s="884">
        <v>0</v>
      </c>
      <c r="DA328" s="883">
        <v>0</v>
      </c>
      <c r="DB328" s="884">
        <v>0</v>
      </c>
      <c r="DC328" s="883">
        <v>0</v>
      </c>
      <c r="DD328" s="884">
        <v>0</v>
      </c>
      <c r="DE328" s="883">
        <v>0</v>
      </c>
      <c r="DF328" s="884">
        <v>0</v>
      </c>
      <c r="DG328" s="883">
        <v>0</v>
      </c>
      <c r="DH328" s="884">
        <v>0</v>
      </c>
      <c r="DI328" s="883">
        <v>0</v>
      </c>
      <c r="DJ328" s="884">
        <v>0</v>
      </c>
      <c r="DK328" s="883">
        <v>0</v>
      </c>
      <c r="DL328" s="884">
        <v>0</v>
      </c>
      <c r="DM328" s="883">
        <v>0</v>
      </c>
      <c r="DN328" s="884">
        <v>0</v>
      </c>
      <c r="DO328" s="883">
        <v>0</v>
      </c>
      <c r="DP328" s="884">
        <v>0</v>
      </c>
      <c r="DQ328" s="883">
        <v>0</v>
      </c>
      <c r="DR328" s="1039">
        <v>0</v>
      </c>
      <c r="DS328" s="815"/>
      <c r="DT328" s="1011"/>
      <c r="DU328" s="815"/>
      <c r="DV328" s="1038"/>
      <c r="DW328" s="884"/>
      <c r="DX328" s="883">
        <v>0</v>
      </c>
      <c r="DY328" s="884">
        <v>0</v>
      </c>
      <c r="DZ328" s="883">
        <v>0</v>
      </c>
      <c r="EA328" s="884">
        <v>0</v>
      </c>
      <c r="EB328" s="883">
        <v>0</v>
      </c>
      <c r="EC328" s="884">
        <v>0</v>
      </c>
      <c r="ED328" s="883">
        <v>0</v>
      </c>
      <c r="EE328" s="884">
        <v>0</v>
      </c>
      <c r="EF328" s="883">
        <v>0</v>
      </c>
      <c r="EG328" s="884">
        <v>0</v>
      </c>
      <c r="EH328" s="883">
        <v>0</v>
      </c>
      <c r="EI328" s="884">
        <v>0</v>
      </c>
      <c r="EJ328" s="883">
        <v>0</v>
      </c>
      <c r="EK328" s="884">
        <v>0</v>
      </c>
      <c r="EL328" s="883">
        <v>0</v>
      </c>
      <c r="EM328" s="884">
        <v>0</v>
      </c>
      <c r="EN328" s="883">
        <v>0</v>
      </c>
      <c r="EO328" s="884">
        <v>0</v>
      </c>
      <c r="EP328" s="883">
        <v>0</v>
      </c>
      <c r="EQ328" s="884">
        <v>0</v>
      </c>
      <c r="ER328" s="883">
        <v>0</v>
      </c>
      <c r="ES328" s="884">
        <v>0</v>
      </c>
      <c r="ET328" s="883">
        <v>0</v>
      </c>
      <c r="EU328" s="884">
        <v>0</v>
      </c>
      <c r="EV328" s="883">
        <v>0</v>
      </c>
      <c r="EW328" s="884">
        <v>0</v>
      </c>
      <c r="EX328" s="883">
        <v>0</v>
      </c>
      <c r="EY328" s="884">
        <v>0</v>
      </c>
      <c r="EZ328" s="883">
        <v>0</v>
      </c>
      <c r="FA328" s="884">
        <v>0</v>
      </c>
      <c r="FB328" s="883">
        <v>0</v>
      </c>
      <c r="FC328" s="884">
        <v>0</v>
      </c>
      <c r="FD328" s="883">
        <v>0</v>
      </c>
      <c r="FE328" s="1039">
        <v>0</v>
      </c>
      <c r="FF328" s="815"/>
      <c r="FG328" s="1012"/>
      <c r="FH328" s="815"/>
      <c r="FI328" s="1013"/>
      <c r="FK328" s="1040" t="b">
        <v>1</v>
      </c>
    </row>
    <row r="329" spans="1:167" outlineLevel="1">
      <c r="A329" s="813" t="str">
        <f t="shared" ref="A329:A392" si="5">C329&amp;D329</f>
        <v>313Appliance Retirement Initiative</v>
      </c>
      <c r="C329" s="835">
        <v>313</v>
      </c>
      <c r="D329" s="1015" t="s">
        <v>97</v>
      </c>
      <c r="E329" s="1015">
        <v>2016</v>
      </c>
      <c r="G329" s="1016">
        <v>0</v>
      </c>
      <c r="H329" s="877">
        <v>0</v>
      </c>
      <c r="I329" s="876">
        <v>0</v>
      </c>
      <c r="J329" s="877">
        <v>0</v>
      </c>
      <c r="K329" s="876">
        <v>0</v>
      </c>
      <c r="L329" s="877">
        <v>0</v>
      </c>
      <c r="M329" s="876">
        <v>0</v>
      </c>
      <c r="N329" s="877">
        <v>0</v>
      </c>
      <c r="O329" s="876">
        <v>0</v>
      </c>
      <c r="P329" s="877">
        <v>0</v>
      </c>
      <c r="Q329" s="876">
        <v>0</v>
      </c>
      <c r="R329" s="877">
        <v>0</v>
      </c>
      <c r="S329" s="876">
        <v>0</v>
      </c>
      <c r="T329" s="877">
        <v>0</v>
      </c>
      <c r="U329" s="876">
        <v>0</v>
      </c>
      <c r="V329" s="877">
        <v>0</v>
      </c>
      <c r="W329" s="876">
        <v>0</v>
      </c>
      <c r="X329" s="877">
        <v>0</v>
      </c>
      <c r="Y329" s="876">
        <v>0</v>
      </c>
      <c r="Z329" s="877">
        <v>0</v>
      </c>
      <c r="AA329" s="876">
        <v>0</v>
      </c>
      <c r="AB329" s="877">
        <v>0</v>
      </c>
      <c r="AC329" s="876">
        <v>0</v>
      </c>
      <c r="AD329" s="877">
        <v>0</v>
      </c>
      <c r="AE329" s="876">
        <v>0</v>
      </c>
      <c r="AF329" s="877">
        <v>0</v>
      </c>
      <c r="AG329" s="876">
        <v>0</v>
      </c>
      <c r="AH329" s="877">
        <v>0</v>
      </c>
      <c r="AI329" s="876">
        <v>0</v>
      </c>
      <c r="AJ329" s="877">
        <v>0</v>
      </c>
      <c r="AK329" s="876">
        <v>0</v>
      </c>
      <c r="AL329" s="877">
        <v>0</v>
      </c>
      <c r="AM329" s="876">
        <v>0</v>
      </c>
      <c r="AN329" s="877">
        <v>0</v>
      </c>
      <c r="AO329" s="876">
        <v>0</v>
      </c>
      <c r="AP329" s="1017">
        <v>0</v>
      </c>
      <c r="AQ329" s="815"/>
      <c r="AR329" s="998"/>
      <c r="AS329" s="815"/>
      <c r="AT329" s="1016">
        <v>0</v>
      </c>
      <c r="AU329" s="877">
        <v>0</v>
      </c>
      <c r="AV329" s="876">
        <v>0</v>
      </c>
      <c r="AW329" s="877">
        <v>0</v>
      </c>
      <c r="AX329" s="876">
        <v>0</v>
      </c>
      <c r="AY329" s="877">
        <v>0</v>
      </c>
      <c r="AZ329" s="876">
        <v>0</v>
      </c>
      <c r="BA329" s="877">
        <v>0</v>
      </c>
      <c r="BB329" s="876">
        <v>0</v>
      </c>
      <c r="BC329" s="877">
        <v>0</v>
      </c>
      <c r="BD329" s="876">
        <v>0</v>
      </c>
      <c r="BE329" s="877">
        <v>0</v>
      </c>
      <c r="BF329" s="876">
        <v>0</v>
      </c>
      <c r="BG329" s="877">
        <v>0</v>
      </c>
      <c r="BH329" s="876">
        <v>0</v>
      </c>
      <c r="BI329" s="877">
        <v>0</v>
      </c>
      <c r="BJ329" s="876">
        <v>0</v>
      </c>
      <c r="BK329" s="877">
        <v>0</v>
      </c>
      <c r="BL329" s="876">
        <v>0</v>
      </c>
      <c r="BM329" s="877">
        <v>0</v>
      </c>
      <c r="BN329" s="876">
        <v>0</v>
      </c>
      <c r="BO329" s="877">
        <v>0</v>
      </c>
      <c r="BP329" s="876">
        <v>0</v>
      </c>
      <c r="BQ329" s="877">
        <v>0</v>
      </c>
      <c r="BR329" s="876">
        <v>0</v>
      </c>
      <c r="BS329" s="877">
        <v>0</v>
      </c>
      <c r="BT329" s="876">
        <v>0</v>
      </c>
      <c r="BU329" s="877">
        <v>0</v>
      </c>
      <c r="BV329" s="876">
        <v>0</v>
      </c>
      <c r="BW329" s="877">
        <v>0</v>
      </c>
      <c r="BX329" s="876">
        <v>0</v>
      </c>
      <c r="BY329" s="877">
        <v>0</v>
      </c>
      <c r="BZ329" s="876">
        <v>0</v>
      </c>
      <c r="CA329" s="877">
        <v>0</v>
      </c>
      <c r="CB329" s="876">
        <v>0</v>
      </c>
      <c r="CC329" s="1017">
        <v>0</v>
      </c>
      <c r="CD329" s="815"/>
      <c r="CE329" s="1009"/>
      <c r="CF329" s="815"/>
      <c r="CG329" s="1010"/>
      <c r="CH329" s="815"/>
      <c r="CI329" s="1016"/>
      <c r="CJ329" s="877"/>
      <c r="CK329" s="876">
        <v>0</v>
      </c>
      <c r="CL329" s="877">
        <v>0</v>
      </c>
      <c r="CM329" s="876">
        <v>0</v>
      </c>
      <c r="CN329" s="877">
        <v>0</v>
      </c>
      <c r="CO329" s="876">
        <v>0</v>
      </c>
      <c r="CP329" s="877">
        <v>0</v>
      </c>
      <c r="CQ329" s="876">
        <v>0</v>
      </c>
      <c r="CR329" s="877">
        <v>0</v>
      </c>
      <c r="CS329" s="876">
        <v>0</v>
      </c>
      <c r="CT329" s="877">
        <v>0</v>
      </c>
      <c r="CU329" s="876">
        <v>0</v>
      </c>
      <c r="CV329" s="877">
        <v>0</v>
      </c>
      <c r="CW329" s="876">
        <v>0</v>
      </c>
      <c r="CX329" s="877">
        <v>0</v>
      </c>
      <c r="CY329" s="876">
        <v>0</v>
      </c>
      <c r="CZ329" s="877">
        <v>0</v>
      </c>
      <c r="DA329" s="876">
        <v>0</v>
      </c>
      <c r="DB329" s="877">
        <v>0</v>
      </c>
      <c r="DC329" s="876">
        <v>0</v>
      </c>
      <c r="DD329" s="877">
        <v>0</v>
      </c>
      <c r="DE329" s="876">
        <v>0</v>
      </c>
      <c r="DF329" s="877">
        <v>0</v>
      </c>
      <c r="DG329" s="876">
        <v>0</v>
      </c>
      <c r="DH329" s="877">
        <v>0</v>
      </c>
      <c r="DI329" s="876">
        <v>0</v>
      </c>
      <c r="DJ329" s="877">
        <v>0</v>
      </c>
      <c r="DK329" s="876">
        <v>0</v>
      </c>
      <c r="DL329" s="877">
        <v>0</v>
      </c>
      <c r="DM329" s="876">
        <v>0</v>
      </c>
      <c r="DN329" s="877">
        <v>0</v>
      </c>
      <c r="DO329" s="876">
        <v>0</v>
      </c>
      <c r="DP329" s="877">
        <v>0</v>
      </c>
      <c r="DQ329" s="876">
        <v>0</v>
      </c>
      <c r="DR329" s="1017">
        <v>0</v>
      </c>
      <c r="DS329" s="815"/>
      <c r="DT329" s="1011"/>
      <c r="DU329" s="815"/>
      <c r="DV329" s="1016"/>
      <c r="DW329" s="877"/>
      <c r="DX329" s="876">
        <v>0</v>
      </c>
      <c r="DY329" s="877">
        <v>0</v>
      </c>
      <c r="DZ329" s="876">
        <v>0</v>
      </c>
      <c r="EA329" s="877">
        <v>0</v>
      </c>
      <c r="EB329" s="876">
        <v>0</v>
      </c>
      <c r="EC329" s="877">
        <v>0</v>
      </c>
      <c r="ED329" s="876">
        <v>0</v>
      </c>
      <c r="EE329" s="877">
        <v>0</v>
      </c>
      <c r="EF329" s="876">
        <v>0</v>
      </c>
      <c r="EG329" s="877">
        <v>0</v>
      </c>
      <c r="EH329" s="876">
        <v>0</v>
      </c>
      <c r="EI329" s="877">
        <v>0</v>
      </c>
      <c r="EJ329" s="876">
        <v>0</v>
      </c>
      <c r="EK329" s="877">
        <v>0</v>
      </c>
      <c r="EL329" s="876">
        <v>0</v>
      </c>
      <c r="EM329" s="877">
        <v>0</v>
      </c>
      <c r="EN329" s="876">
        <v>0</v>
      </c>
      <c r="EO329" s="877">
        <v>0</v>
      </c>
      <c r="EP329" s="876">
        <v>0</v>
      </c>
      <c r="EQ329" s="877">
        <v>0</v>
      </c>
      <c r="ER329" s="876">
        <v>0</v>
      </c>
      <c r="ES329" s="877">
        <v>0</v>
      </c>
      <c r="ET329" s="876">
        <v>0</v>
      </c>
      <c r="EU329" s="877">
        <v>0</v>
      </c>
      <c r="EV329" s="876">
        <v>0</v>
      </c>
      <c r="EW329" s="877">
        <v>0</v>
      </c>
      <c r="EX329" s="876">
        <v>0</v>
      </c>
      <c r="EY329" s="877">
        <v>0</v>
      </c>
      <c r="EZ329" s="876">
        <v>0</v>
      </c>
      <c r="FA329" s="877">
        <v>0</v>
      </c>
      <c r="FB329" s="876">
        <v>0</v>
      </c>
      <c r="FC329" s="877">
        <v>0</v>
      </c>
      <c r="FD329" s="876">
        <v>0</v>
      </c>
      <c r="FE329" s="1017">
        <v>0</v>
      </c>
      <c r="FF329" s="815"/>
      <c r="FG329" s="1012"/>
      <c r="FH329" s="815"/>
      <c r="FI329" s="1013"/>
      <c r="FK329" s="1018" t="b">
        <v>1</v>
      </c>
    </row>
    <row r="330" spans="1:167" outlineLevel="1">
      <c r="A330" s="813" t="str">
        <f t="shared" si="5"/>
        <v>314Coupon Initiative</v>
      </c>
      <c r="C330" s="842">
        <v>314</v>
      </c>
      <c r="D330" s="1036" t="s">
        <v>95</v>
      </c>
      <c r="E330" s="1036">
        <v>2016</v>
      </c>
      <c r="G330" s="1020">
        <v>0</v>
      </c>
      <c r="H330" s="865">
        <v>0</v>
      </c>
      <c r="I330" s="864">
        <v>0</v>
      </c>
      <c r="J330" s="865">
        <v>0</v>
      </c>
      <c r="K330" s="864">
        <v>0</v>
      </c>
      <c r="L330" s="865">
        <v>0</v>
      </c>
      <c r="M330" s="864">
        <v>0</v>
      </c>
      <c r="N330" s="865">
        <v>0</v>
      </c>
      <c r="O330" s="864">
        <v>0</v>
      </c>
      <c r="P330" s="865">
        <v>0</v>
      </c>
      <c r="Q330" s="864">
        <v>0</v>
      </c>
      <c r="R330" s="865">
        <v>0</v>
      </c>
      <c r="S330" s="864">
        <v>0</v>
      </c>
      <c r="T330" s="865">
        <v>0</v>
      </c>
      <c r="U330" s="864">
        <v>0</v>
      </c>
      <c r="V330" s="865">
        <v>0</v>
      </c>
      <c r="W330" s="864">
        <v>0</v>
      </c>
      <c r="X330" s="865">
        <v>0</v>
      </c>
      <c r="Y330" s="864">
        <v>0</v>
      </c>
      <c r="Z330" s="865">
        <v>0</v>
      </c>
      <c r="AA330" s="864">
        <v>0</v>
      </c>
      <c r="AB330" s="865">
        <v>0</v>
      </c>
      <c r="AC330" s="864">
        <v>0</v>
      </c>
      <c r="AD330" s="865">
        <v>0</v>
      </c>
      <c r="AE330" s="864">
        <v>0</v>
      </c>
      <c r="AF330" s="865">
        <v>0</v>
      </c>
      <c r="AG330" s="864">
        <v>0</v>
      </c>
      <c r="AH330" s="865">
        <v>0</v>
      </c>
      <c r="AI330" s="864">
        <v>0</v>
      </c>
      <c r="AJ330" s="865">
        <v>0</v>
      </c>
      <c r="AK330" s="864">
        <v>0</v>
      </c>
      <c r="AL330" s="865">
        <v>0</v>
      </c>
      <c r="AM330" s="864">
        <v>0</v>
      </c>
      <c r="AN330" s="865">
        <v>0</v>
      </c>
      <c r="AO330" s="864">
        <v>0</v>
      </c>
      <c r="AP330" s="1021">
        <v>0</v>
      </c>
      <c r="AQ330" s="815"/>
      <c r="AR330" s="998"/>
      <c r="AS330" s="815"/>
      <c r="AT330" s="1020">
        <v>0</v>
      </c>
      <c r="AU330" s="865">
        <v>0</v>
      </c>
      <c r="AV330" s="864">
        <v>0</v>
      </c>
      <c r="AW330" s="865">
        <v>0</v>
      </c>
      <c r="AX330" s="864">
        <v>0</v>
      </c>
      <c r="AY330" s="865">
        <v>0</v>
      </c>
      <c r="AZ330" s="864">
        <v>0</v>
      </c>
      <c r="BA330" s="865">
        <v>0</v>
      </c>
      <c r="BB330" s="864">
        <v>0</v>
      </c>
      <c r="BC330" s="865">
        <v>0</v>
      </c>
      <c r="BD330" s="864">
        <v>0</v>
      </c>
      <c r="BE330" s="865">
        <v>0</v>
      </c>
      <c r="BF330" s="864">
        <v>0</v>
      </c>
      <c r="BG330" s="865">
        <v>0</v>
      </c>
      <c r="BH330" s="864">
        <v>0</v>
      </c>
      <c r="BI330" s="865">
        <v>0</v>
      </c>
      <c r="BJ330" s="864">
        <v>0</v>
      </c>
      <c r="BK330" s="865">
        <v>0</v>
      </c>
      <c r="BL330" s="864">
        <v>0</v>
      </c>
      <c r="BM330" s="865">
        <v>0</v>
      </c>
      <c r="BN330" s="864">
        <v>0</v>
      </c>
      <c r="BO330" s="865">
        <v>0</v>
      </c>
      <c r="BP330" s="864">
        <v>0</v>
      </c>
      <c r="BQ330" s="865">
        <v>0</v>
      </c>
      <c r="BR330" s="864">
        <v>0</v>
      </c>
      <c r="BS330" s="865">
        <v>0</v>
      </c>
      <c r="BT330" s="864">
        <v>0</v>
      </c>
      <c r="BU330" s="865">
        <v>0</v>
      </c>
      <c r="BV330" s="864">
        <v>0</v>
      </c>
      <c r="BW330" s="865">
        <v>0</v>
      </c>
      <c r="BX330" s="864">
        <v>0</v>
      </c>
      <c r="BY330" s="865">
        <v>0</v>
      </c>
      <c r="BZ330" s="864">
        <v>0</v>
      </c>
      <c r="CA330" s="865">
        <v>0</v>
      </c>
      <c r="CB330" s="864">
        <v>0</v>
      </c>
      <c r="CC330" s="1021">
        <v>0</v>
      </c>
      <c r="CD330" s="815"/>
      <c r="CE330" s="1009"/>
      <c r="CF330" s="815"/>
      <c r="CG330" s="1010"/>
      <c r="CH330" s="815"/>
      <c r="CI330" s="1020"/>
      <c r="CJ330" s="865"/>
      <c r="CK330" s="864">
        <v>0</v>
      </c>
      <c r="CL330" s="865">
        <v>0</v>
      </c>
      <c r="CM330" s="864">
        <v>0</v>
      </c>
      <c r="CN330" s="865">
        <v>0</v>
      </c>
      <c r="CO330" s="864">
        <v>0</v>
      </c>
      <c r="CP330" s="865">
        <v>0</v>
      </c>
      <c r="CQ330" s="864">
        <v>0</v>
      </c>
      <c r="CR330" s="865">
        <v>0</v>
      </c>
      <c r="CS330" s="864">
        <v>0</v>
      </c>
      <c r="CT330" s="865">
        <v>0</v>
      </c>
      <c r="CU330" s="864">
        <v>0</v>
      </c>
      <c r="CV330" s="865">
        <v>0</v>
      </c>
      <c r="CW330" s="864">
        <v>0</v>
      </c>
      <c r="CX330" s="865">
        <v>0</v>
      </c>
      <c r="CY330" s="864">
        <v>0</v>
      </c>
      <c r="CZ330" s="865">
        <v>0</v>
      </c>
      <c r="DA330" s="864">
        <v>0</v>
      </c>
      <c r="DB330" s="865">
        <v>0</v>
      </c>
      <c r="DC330" s="864">
        <v>0</v>
      </c>
      <c r="DD330" s="865">
        <v>0</v>
      </c>
      <c r="DE330" s="864">
        <v>0</v>
      </c>
      <c r="DF330" s="865">
        <v>0</v>
      </c>
      <c r="DG330" s="864">
        <v>0</v>
      </c>
      <c r="DH330" s="865">
        <v>0</v>
      </c>
      <c r="DI330" s="864">
        <v>0</v>
      </c>
      <c r="DJ330" s="865">
        <v>0</v>
      </c>
      <c r="DK330" s="864">
        <v>0</v>
      </c>
      <c r="DL330" s="865">
        <v>0</v>
      </c>
      <c r="DM330" s="864">
        <v>0</v>
      </c>
      <c r="DN330" s="865">
        <v>0</v>
      </c>
      <c r="DO330" s="864">
        <v>0</v>
      </c>
      <c r="DP330" s="865">
        <v>0</v>
      </c>
      <c r="DQ330" s="864">
        <v>0</v>
      </c>
      <c r="DR330" s="1021">
        <v>0</v>
      </c>
      <c r="DS330" s="815"/>
      <c r="DT330" s="1011"/>
      <c r="DU330" s="815"/>
      <c r="DV330" s="1020"/>
      <c r="DW330" s="865"/>
      <c r="DX330" s="864">
        <v>0</v>
      </c>
      <c r="DY330" s="865">
        <v>0</v>
      </c>
      <c r="DZ330" s="864">
        <v>0</v>
      </c>
      <c r="EA330" s="865">
        <v>0</v>
      </c>
      <c r="EB330" s="864">
        <v>0</v>
      </c>
      <c r="EC330" s="865">
        <v>0</v>
      </c>
      <c r="ED330" s="864">
        <v>0</v>
      </c>
      <c r="EE330" s="865">
        <v>0</v>
      </c>
      <c r="EF330" s="864">
        <v>0</v>
      </c>
      <c r="EG330" s="865">
        <v>0</v>
      </c>
      <c r="EH330" s="864">
        <v>0</v>
      </c>
      <c r="EI330" s="865">
        <v>0</v>
      </c>
      <c r="EJ330" s="864">
        <v>0</v>
      </c>
      <c r="EK330" s="865">
        <v>0</v>
      </c>
      <c r="EL330" s="864">
        <v>0</v>
      </c>
      <c r="EM330" s="865">
        <v>0</v>
      </c>
      <c r="EN330" s="864">
        <v>0</v>
      </c>
      <c r="EO330" s="865">
        <v>0</v>
      </c>
      <c r="EP330" s="864">
        <v>0</v>
      </c>
      <c r="EQ330" s="865">
        <v>0</v>
      </c>
      <c r="ER330" s="864">
        <v>0</v>
      </c>
      <c r="ES330" s="865">
        <v>0</v>
      </c>
      <c r="ET330" s="864">
        <v>0</v>
      </c>
      <c r="EU330" s="865">
        <v>0</v>
      </c>
      <c r="EV330" s="864">
        <v>0</v>
      </c>
      <c r="EW330" s="865">
        <v>0</v>
      </c>
      <c r="EX330" s="864">
        <v>0</v>
      </c>
      <c r="EY330" s="865">
        <v>0</v>
      </c>
      <c r="EZ330" s="864">
        <v>0</v>
      </c>
      <c r="FA330" s="865">
        <v>0</v>
      </c>
      <c r="FB330" s="864">
        <v>0</v>
      </c>
      <c r="FC330" s="865">
        <v>0</v>
      </c>
      <c r="FD330" s="864">
        <v>0</v>
      </c>
      <c r="FE330" s="1021">
        <v>0</v>
      </c>
      <c r="FF330" s="815"/>
      <c r="FG330" s="1012"/>
      <c r="FH330" s="815"/>
      <c r="FI330" s="1013"/>
      <c r="FK330" s="1022" t="b">
        <v>1</v>
      </c>
    </row>
    <row r="331" spans="1:167" outlineLevel="1">
      <c r="A331" s="813" t="str">
        <f t="shared" si="5"/>
        <v>315Bi-Annual Retailer Event Initiative</v>
      </c>
      <c r="C331" s="849">
        <v>315</v>
      </c>
      <c r="D331" s="1023" t="s">
        <v>96</v>
      </c>
      <c r="E331" s="1023">
        <v>2016</v>
      </c>
      <c r="G331" s="1024">
        <v>0</v>
      </c>
      <c r="H331" s="854">
        <v>0</v>
      </c>
      <c r="I331" s="853">
        <v>0</v>
      </c>
      <c r="J331" s="854">
        <v>0</v>
      </c>
      <c r="K331" s="853">
        <v>0</v>
      </c>
      <c r="L331" s="854">
        <v>0</v>
      </c>
      <c r="M331" s="853">
        <v>0</v>
      </c>
      <c r="N331" s="854">
        <v>0</v>
      </c>
      <c r="O331" s="853">
        <v>0</v>
      </c>
      <c r="P331" s="854">
        <v>0</v>
      </c>
      <c r="Q331" s="853">
        <v>0</v>
      </c>
      <c r="R331" s="854">
        <v>0</v>
      </c>
      <c r="S331" s="853">
        <v>0</v>
      </c>
      <c r="T331" s="854">
        <v>0</v>
      </c>
      <c r="U331" s="853">
        <v>0</v>
      </c>
      <c r="V331" s="854">
        <v>0</v>
      </c>
      <c r="W331" s="853">
        <v>0</v>
      </c>
      <c r="X331" s="854">
        <v>0</v>
      </c>
      <c r="Y331" s="853">
        <v>0</v>
      </c>
      <c r="Z331" s="854">
        <v>0</v>
      </c>
      <c r="AA331" s="853">
        <v>0</v>
      </c>
      <c r="AB331" s="854">
        <v>0</v>
      </c>
      <c r="AC331" s="853">
        <v>0</v>
      </c>
      <c r="AD331" s="854">
        <v>0</v>
      </c>
      <c r="AE331" s="853">
        <v>0</v>
      </c>
      <c r="AF331" s="854">
        <v>0</v>
      </c>
      <c r="AG331" s="853">
        <v>0</v>
      </c>
      <c r="AH331" s="854">
        <v>0</v>
      </c>
      <c r="AI331" s="853">
        <v>0</v>
      </c>
      <c r="AJ331" s="854">
        <v>0</v>
      </c>
      <c r="AK331" s="853">
        <v>0</v>
      </c>
      <c r="AL331" s="854">
        <v>0</v>
      </c>
      <c r="AM331" s="853">
        <v>0</v>
      </c>
      <c r="AN331" s="854">
        <v>0</v>
      </c>
      <c r="AO331" s="853">
        <v>0</v>
      </c>
      <c r="AP331" s="1025">
        <v>0</v>
      </c>
      <c r="AQ331" s="815"/>
      <c r="AR331" s="998"/>
      <c r="AS331" s="815"/>
      <c r="AT331" s="1024">
        <v>0</v>
      </c>
      <c r="AU331" s="854">
        <v>0</v>
      </c>
      <c r="AV331" s="853">
        <v>0</v>
      </c>
      <c r="AW331" s="854">
        <v>0</v>
      </c>
      <c r="AX331" s="853">
        <v>0</v>
      </c>
      <c r="AY331" s="854">
        <v>0</v>
      </c>
      <c r="AZ331" s="853">
        <v>0</v>
      </c>
      <c r="BA331" s="854">
        <v>0</v>
      </c>
      <c r="BB331" s="853">
        <v>0</v>
      </c>
      <c r="BC331" s="854">
        <v>0</v>
      </c>
      <c r="BD331" s="853">
        <v>0</v>
      </c>
      <c r="BE331" s="854">
        <v>0</v>
      </c>
      <c r="BF331" s="853">
        <v>0</v>
      </c>
      <c r="BG331" s="854">
        <v>0</v>
      </c>
      <c r="BH331" s="853">
        <v>0</v>
      </c>
      <c r="BI331" s="854">
        <v>0</v>
      </c>
      <c r="BJ331" s="853">
        <v>0</v>
      </c>
      <c r="BK331" s="854">
        <v>0</v>
      </c>
      <c r="BL331" s="853">
        <v>0</v>
      </c>
      <c r="BM331" s="854">
        <v>0</v>
      </c>
      <c r="BN331" s="853">
        <v>0</v>
      </c>
      <c r="BO331" s="854">
        <v>0</v>
      </c>
      <c r="BP331" s="853">
        <v>0</v>
      </c>
      <c r="BQ331" s="854">
        <v>0</v>
      </c>
      <c r="BR331" s="853">
        <v>0</v>
      </c>
      <c r="BS331" s="854">
        <v>0</v>
      </c>
      <c r="BT331" s="853">
        <v>0</v>
      </c>
      <c r="BU331" s="854">
        <v>0</v>
      </c>
      <c r="BV331" s="853">
        <v>0</v>
      </c>
      <c r="BW331" s="854">
        <v>0</v>
      </c>
      <c r="BX331" s="853">
        <v>0</v>
      </c>
      <c r="BY331" s="854">
        <v>0</v>
      </c>
      <c r="BZ331" s="853">
        <v>0</v>
      </c>
      <c r="CA331" s="854">
        <v>0</v>
      </c>
      <c r="CB331" s="853">
        <v>0</v>
      </c>
      <c r="CC331" s="1025">
        <v>0</v>
      </c>
      <c r="CD331" s="815"/>
      <c r="CE331" s="1009"/>
      <c r="CF331" s="815"/>
      <c r="CG331" s="1010"/>
      <c r="CH331" s="815"/>
      <c r="CI331" s="1024"/>
      <c r="CJ331" s="854"/>
      <c r="CK331" s="853">
        <v>0</v>
      </c>
      <c r="CL331" s="854">
        <v>0</v>
      </c>
      <c r="CM331" s="853">
        <v>0</v>
      </c>
      <c r="CN331" s="854">
        <v>0</v>
      </c>
      <c r="CO331" s="853">
        <v>0</v>
      </c>
      <c r="CP331" s="854">
        <v>0</v>
      </c>
      <c r="CQ331" s="853">
        <v>0</v>
      </c>
      <c r="CR331" s="854">
        <v>0</v>
      </c>
      <c r="CS331" s="853">
        <v>0</v>
      </c>
      <c r="CT331" s="854">
        <v>0</v>
      </c>
      <c r="CU331" s="853">
        <v>0</v>
      </c>
      <c r="CV331" s="854">
        <v>0</v>
      </c>
      <c r="CW331" s="853">
        <v>0</v>
      </c>
      <c r="CX331" s="854">
        <v>0</v>
      </c>
      <c r="CY331" s="853">
        <v>0</v>
      </c>
      <c r="CZ331" s="854">
        <v>0</v>
      </c>
      <c r="DA331" s="853">
        <v>0</v>
      </c>
      <c r="DB331" s="854">
        <v>0</v>
      </c>
      <c r="DC331" s="853">
        <v>0</v>
      </c>
      <c r="DD331" s="854">
        <v>0</v>
      </c>
      <c r="DE331" s="853">
        <v>0</v>
      </c>
      <c r="DF331" s="854">
        <v>0</v>
      </c>
      <c r="DG331" s="853">
        <v>0</v>
      </c>
      <c r="DH331" s="854">
        <v>0</v>
      </c>
      <c r="DI331" s="853">
        <v>0</v>
      </c>
      <c r="DJ331" s="854">
        <v>0</v>
      </c>
      <c r="DK331" s="853">
        <v>0</v>
      </c>
      <c r="DL331" s="854">
        <v>0</v>
      </c>
      <c r="DM331" s="853">
        <v>0</v>
      </c>
      <c r="DN331" s="854">
        <v>0</v>
      </c>
      <c r="DO331" s="853">
        <v>0</v>
      </c>
      <c r="DP331" s="854">
        <v>0</v>
      </c>
      <c r="DQ331" s="853">
        <v>0</v>
      </c>
      <c r="DR331" s="1025">
        <v>0</v>
      </c>
      <c r="DS331" s="815"/>
      <c r="DT331" s="1011"/>
      <c r="DU331" s="815"/>
      <c r="DV331" s="1024"/>
      <c r="DW331" s="854"/>
      <c r="DX331" s="853">
        <v>0</v>
      </c>
      <c r="DY331" s="854">
        <v>0</v>
      </c>
      <c r="DZ331" s="853">
        <v>0</v>
      </c>
      <c r="EA331" s="854">
        <v>0</v>
      </c>
      <c r="EB331" s="853">
        <v>0</v>
      </c>
      <c r="EC331" s="854">
        <v>0</v>
      </c>
      <c r="ED331" s="853">
        <v>0</v>
      </c>
      <c r="EE331" s="854">
        <v>0</v>
      </c>
      <c r="EF331" s="853">
        <v>0</v>
      </c>
      <c r="EG331" s="854">
        <v>0</v>
      </c>
      <c r="EH331" s="853">
        <v>0</v>
      </c>
      <c r="EI331" s="854">
        <v>0</v>
      </c>
      <c r="EJ331" s="853">
        <v>0</v>
      </c>
      <c r="EK331" s="854">
        <v>0</v>
      </c>
      <c r="EL331" s="853">
        <v>0</v>
      </c>
      <c r="EM331" s="854">
        <v>0</v>
      </c>
      <c r="EN331" s="853">
        <v>0</v>
      </c>
      <c r="EO331" s="854">
        <v>0</v>
      </c>
      <c r="EP331" s="853">
        <v>0</v>
      </c>
      <c r="EQ331" s="854">
        <v>0</v>
      </c>
      <c r="ER331" s="853">
        <v>0</v>
      </c>
      <c r="ES331" s="854">
        <v>0</v>
      </c>
      <c r="ET331" s="853">
        <v>0</v>
      </c>
      <c r="EU331" s="854">
        <v>0</v>
      </c>
      <c r="EV331" s="853">
        <v>0</v>
      </c>
      <c r="EW331" s="854">
        <v>0</v>
      </c>
      <c r="EX331" s="853">
        <v>0</v>
      </c>
      <c r="EY331" s="854">
        <v>0</v>
      </c>
      <c r="EZ331" s="853">
        <v>0</v>
      </c>
      <c r="FA331" s="854">
        <v>0</v>
      </c>
      <c r="FB331" s="853">
        <v>0</v>
      </c>
      <c r="FC331" s="854">
        <v>0</v>
      </c>
      <c r="FD331" s="853">
        <v>0</v>
      </c>
      <c r="FE331" s="1025">
        <v>0</v>
      </c>
      <c r="FF331" s="815"/>
      <c r="FG331" s="1012"/>
      <c r="FH331" s="815"/>
      <c r="FI331" s="1013"/>
      <c r="FK331" s="1026" t="b">
        <v>1</v>
      </c>
    </row>
    <row r="332" spans="1:167" outlineLevel="1">
      <c r="A332" s="813" t="str">
        <f t="shared" si="5"/>
        <v>316HVAC Incentives Initiative</v>
      </c>
      <c r="C332" s="842">
        <v>316</v>
      </c>
      <c r="D332" s="1019" t="s">
        <v>654</v>
      </c>
      <c r="E332" s="1019">
        <v>2016</v>
      </c>
      <c r="G332" s="1020">
        <v>0</v>
      </c>
      <c r="H332" s="865">
        <v>0</v>
      </c>
      <c r="I332" s="864">
        <v>0</v>
      </c>
      <c r="J332" s="865">
        <v>0</v>
      </c>
      <c r="K332" s="864">
        <v>0</v>
      </c>
      <c r="L332" s="865">
        <v>0</v>
      </c>
      <c r="M332" s="864">
        <v>0</v>
      </c>
      <c r="N332" s="865">
        <v>0</v>
      </c>
      <c r="O332" s="864">
        <v>0</v>
      </c>
      <c r="P332" s="865">
        <v>0</v>
      </c>
      <c r="Q332" s="864">
        <v>0</v>
      </c>
      <c r="R332" s="865">
        <v>0</v>
      </c>
      <c r="S332" s="864">
        <v>0</v>
      </c>
      <c r="T332" s="865">
        <v>0</v>
      </c>
      <c r="U332" s="864">
        <v>0</v>
      </c>
      <c r="V332" s="865">
        <v>0</v>
      </c>
      <c r="W332" s="864">
        <v>0</v>
      </c>
      <c r="X332" s="865">
        <v>0</v>
      </c>
      <c r="Y332" s="864">
        <v>0</v>
      </c>
      <c r="Z332" s="865">
        <v>0</v>
      </c>
      <c r="AA332" s="864">
        <v>0</v>
      </c>
      <c r="AB332" s="865">
        <v>0</v>
      </c>
      <c r="AC332" s="864">
        <v>0</v>
      </c>
      <c r="AD332" s="865">
        <v>0</v>
      </c>
      <c r="AE332" s="864">
        <v>0</v>
      </c>
      <c r="AF332" s="865">
        <v>0</v>
      </c>
      <c r="AG332" s="864">
        <v>0</v>
      </c>
      <c r="AH332" s="865">
        <v>0</v>
      </c>
      <c r="AI332" s="864">
        <v>0</v>
      </c>
      <c r="AJ332" s="865">
        <v>0</v>
      </c>
      <c r="AK332" s="864">
        <v>0</v>
      </c>
      <c r="AL332" s="865">
        <v>0</v>
      </c>
      <c r="AM332" s="864">
        <v>0</v>
      </c>
      <c r="AN332" s="865">
        <v>0</v>
      </c>
      <c r="AO332" s="864">
        <v>0</v>
      </c>
      <c r="AP332" s="1021">
        <v>0</v>
      </c>
      <c r="AQ332" s="815"/>
      <c r="AR332" s="998"/>
      <c r="AS332" s="815"/>
      <c r="AT332" s="1020">
        <v>0</v>
      </c>
      <c r="AU332" s="865">
        <v>0</v>
      </c>
      <c r="AV332" s="864">
        <v>0</v>
      </c>
      <c r="AW332" s="865">
        <v>0</v>
      </c>
      <c r="AX332" s="864">
        <v>0</v>
      </c>
      <c r="AY332" s="865">
        <v>0</v>
      </c>
      <c r="AZ332" s="864">
        <v>0</v>
      </c>
      <c r="BA332" s="865">
        <v>0</v>
      </c>
      <c r="BB332" s="864">
        <v>0</v>
      </c>
      <c r="BC332" s="865">
        <v>0</v>
      </c>
      <c r="BD332" s="864">
        <v>0</v>
      </c>
      <c r="BE332" s="865">
        <v>0</v>
      </c>
      <c r="BF332" s="864">
        <v>0</v>
      </c>
      <c r="BG332" s="865">
        <v>0</v>
      </c>
      <c r="BH332" s="864">
        <v>0</v>
      </c>
      <c r="BI332" s="865">
        <v>0</v>
      </c>
      <c r="BJ332" s="864">
        <v>0</v>
      </c>
      <c r="BK332" s="865">
        <v>0</v>
      </c>
      <c r="BL332" s="864">
        <v>0</v>
      </c>
      <c r="BM332" s="865">
        <v>0</v>
      </c>
      <c r="BN332" s="864">
        <v>0</v>
      </c>
      <c r="BO332" s="865">
        <v>0</v>
      </c>
      <c r="BP332" s="864">
        <v>0</v>
      </c>
      <c r="BQ332" s="865">
        <v>0</v>
      </c>
      <c r="BR332" s="864">
        <v>0</v>
      </c>
      <c r="BS332" s="865">
        <v>0</v>
      </c>
      <c r="BT332" s="864">
        <v>0</v>
      </c>
      <c r="BU332" s="865">
        <v>0</v>
      </c>
      <c r="BV332" s="864">
        <v>0</v>
      </c>
      <c r="BW332" s="865">
        <v>0</v>
      </c>
      <c r="BX332" s="864">
        <v>0</v>
      </c>
      <c r="BY332" s="865">
        <v>0</v>
      </c>
      <c r="BZ332" s="864">
        <v>0</v>
      </c>
      <c r="CA332" s="865">
        <v>0</v>
      </c>
      <c r="CB332" s="864">
        <v>0</v>
      </c>
      <c r="CC332" s="1021">
        <v>0</v>
      </c>
      <c r="CD332" s="815"/>
      <c r="CE332" s="1009"/>
      <c r="CF332" s="815"/>
      <c r="CG332" s="1010"/>
      <c r="CH332" s="815"/>
      <c r="CI332" s="1020"/>
      <c r="CJ332" s="865"/>
      <c r="CK332" s="864">
        <v>0</v>
      </c>
      <c r="CL332" s="865">
        <v>0</v>
      </c>
      <c r="CM332" s="864">
        <v>0</v>
      </c>
      <c r="CN332" s="865">
        <v>0</v>
      </c>
      <c r="CO332" s="864">
        <v>0</v>
      </c>
      <c r="CP332" s="865">
        <v>0</v>
      </c>
      <c r="CQ332" s="864">
        <v>0</v>
      </c>
      <c r="CR332" s="865">
        <v>0</v>
      </c>
      <c r="CS332" s="864">
        <v>0</v>
      </c>
      <c r="CT332" s="865">
        <v>0</v>
      </c>
      <c r="CU332" s="864">
        <v>0</v>
      </c>
      <c r="CV332" s="865">
        <v>0</v>
      </c>
      <c r="CW332" s="864">
        <v>0</v>
      </c>
      <c r="CX332" s="865">
        <v>0</v>
      </c>
      <c r="CY332" s="864">
        <v>0</v>
      </c>
      <c r="CZ332" s="865">
        <v>0</v>
      </c>
      <c r="DA332" s="864">
        <v>0</v>
      </c>
      <c r="DB332" s="865">
        <v>0</v>
      </c>
      <c r="DC332" s="864">
        <v>0</v>
      </c>
      <c r="DD332" s="865">
        <v>0</v>
      </c>
      <c r="DE332" s="864">
        <v>0</v>
      </c>
      <c r="DF332" s="865">
        <v>0</v>
      </c>
      <c r="DG332" s="864">
        <v>0</v>
      </c>
      <c r="DH332" s="865">
        <v>0</v>
      </c>
      <c r="DI332" s="864">
        <v>0</v>
      </c>
      <c r="DJ332" s="865">
        <v>0</v>
      </c>
      <c r="DK332" s="864">
        <v>0</v>
      </c>
      <c r="DL332" s="865">
        <v>0</v>
      </c>
      <c r="DM332" s="864">
        <v>0</v>
      </c>
      <c r="DN332" s="865">
        <v>0</v>
      </c>
      <c r="DO332" s="864">
        <v>0</v>
      </c>
      <c r="DP332" s="865">
        <v>0</v>
      </c>
      <c r="DQ332" s="864">
        <v>0</v>
      </c>
      <c r="DR332" s="1021">
        <v>0</v>
      </c>
      <c r="DS332" s="815"/>
      <c r="DT332" s="1011"/>
      <c r="DU332" s="815"/>
      <c r="DV332" s="1020"/>
      <c r="DW332" s="865"/>
      <c r="DX332" s="864">
        <v>0</v>
      </c>
      <c r="DY332" s="865">
        <v>0</v>
      </c>
      <c r="DZ332" s="864">
        <v>0</v>
      </c>
      <c r="EA332" s="865">
        <v>0</v>
      </c>
      <c r="EB332" s="864">
        <v>0</v>
      </c>
      <c r="EC332" s="865">
        <v>0</v>
      </c>
      <c r="ED332" s="864">
        <v>0</v>
      </c>
      <c r="EE332" s="865">
        <v>0</v>
      </c>
      <c r="EF332" s="864">
        <v>0</v>
      </c>
      <c r="EG332" s="865">
        <v>0</v>
      </c>
      <c r="EH332" s="864">
        <v>0</v>
      </c>
      <c r="EI332" s="865">
        <v>0</v>
      </c>
      <c r="EJ332" s="864">
        <v>0</v>
      </c>
      <c r="EK332" s="865">
        <v>0</v>
      </c>
      <c r="EL332" s="864">
        <v>0</v>
      </c>
      <c r="EM332" s="865">
        <v>0</v>
      </c>
      <c r="EN332" s="864">
        <v>0</v>
      </c>
      <c r="EO332" s="865">
        <v>0</v>
      </c>
      <c r="EP332" s="864">
        <v>0</v>
      </c>
      <c r="EQ332" s="865">
        <v>0</v>
      </c>
      <c r="ER332" s="864">
        <v>0</v>
      </c>
      <c r="ES332" s="865">
        <v>0</v>
      </c>
      <c r="ET332" s="864">
        <v>0</v>
      </c>
      <c r="EU332" s="865">
        <v>0</v>
      </c>
      <c r="EV332" s="864">
        <v>0</v>
      </c>
      <c r="EW332" s="865">
        <v>0</v>
      </c>
      <c r="EX332" s="864">
        <v>0</v>
      </c>
      <c r="EY332" s="865">
        <v>0</v>
      </c>
      <c r="EZ332" s="864">
        <v>0</v>
      </c>
      <c r="FA332" s="865">
        <v>0</v>
      </c>
      <c r="FB332" s="864">
        <v>0</v>
      </c>
      <c r="FC332" s="865">
        <v>0</v>
      </c>
      <c r="FD332" s="864">
        <v>0</v>
      </c>
      <c r="FE332" s="1021">
        <v>0</v>
      </c>
      <c r="FF332" s="815"/>
      <c r="FG332" s="1012"/>
      <c r="FH332" s="815"/>
      <c r="FI332" s="1013"/>
      <c r="FK332" s="1022" t="b">
        <v>1</v>
      </c>
    </row>
    <row r="333" spans="1:167" outlineLevel="1">
      <c r="A333" s="813" t="str">
        <f t="shared" si="5"/>
        <v>317Residential New Construction and Major Renovation Initiative</v>
      </c>
      <c r="C333" s="907">
        <v>317</v>
      </c>
      <c r="D333" s="1044" t="s">
        <v>98</v>
      </c>
      <c r="E333" s="1044">
        <v>2016</v>
      </c>
      <c r="G333" s="1028">
        <v>0</v>
      </c>
      <c r="H333" s="912">
        <v>0</v>
      </c>
      <c r="I333" s="911">
        <v>0</v>
      </c>
      <c r="J333" s="912">
        <v>0</v>
      </c>
      <c r="K333" s="911">
        <v>0</v>
      </c>
      <c r="L333" s="912">
        <v>0</v>
      </c>
      <c r="M333" s="911">
        <v>0</v>
      </c>
      <c r="N333" s="912">
        <v>0</v>
      </c>
      <c r="O333" s="911">
        <v>0</v>
      </c>
      <c r="P333" s="912">
        <v>0</v>
      </c>
      <c r="Q333" s="911">
        <v>0</v>
      </c>
      <c r="R333" s="912">
        <v>0</v>
      </c>
      <c r="S333" s="911">
        <v>0</v>
      </c>
      <c r="T333" s="912">
        <v>0</v>
      </c>
      <c r="U333" s="911">
        <v>0</v>
      </c>
      <c r="V333" s="912">
        <v>0</v>
      </c>
      <c r="W333" s="911">
        <v>0</v>
      </c>
      <c r="X333" s="912">
        <v>0</v>
      </c>
      <c r="Y333" s="911">
        <v>0</v>
      </c>
      <c r="Z333" s="912">
        <v>0</v>
      </c>
      <c r="AA333" s="911">
        <v>0</v>
      </c>
      <c r="AB333" s="912">
        <v>0</v>
      </c>
      <c r="AC333" s="911">
        <v>0</v>
      </c>
      <c r="AD333" s="912">
        <v>0</v>
      </c>
      <c r="AE333" s="911">
        <v>0</v>
      </c>
      <c r="AF333" s="912">
        <v>0</v>
      </c>
      <c r="AG333" s="911">
        <v>0</v>
      </c>
      <c r="AH333" s="912">
        <v>0</v>
      </c>
      <c r="AI333" s="911">
        <v>0</v>
      </c>
      <c r="AJ333" s="912">
        <v>0</v>
      </c>
      <c r="AK333" s="911">
        <v>0</v>
      </c>
      <c r="AL333" s="912">
        <v>0</v>
      </c>
      <c r="AM333" s="911">
        <v>0</v>
      </c>
      <c r="AN333" s="912">
        <v>0</v>
      </c>
      <c r="AO333" s="911">
        <v>0</v>
      </c>
      <c r="AP333" s="1029">
        <v>0</v>
      </c>
      <c r="AQ333" s="815"/>
      <c r="AR333" s="998"/>
      <c r="AS333" s="815"/>
      <c r="AT333" s="1028">
        <v>0</v>
      </c>
      <c r="AU333" s="912">
        <v>0</v>
      </c>
      <c r="AV333" s="911">
        <v>0</v>
      </c>
      <c r="AW333" s="912">
        <v>0</v>
      </c>
      <c r="AX333" s="911">
        <v>0</v>
      </c>
      <c r="AY333" s="912">
        <v>0</v>
      </c>
      <c r="AZ333" s="911">
        <v>0</v>
      </c>
      <c r="BA333" s="912">
        <v>0</v>
      </c>
      <c r="BB333" s="911">
        <v>0</v>
      </c>
      <c r="BC333" s="912">
        <v>0</v>
      </c>
      <c r="BD333" s="911">
        <v>0</v>
      </c>
      <c r="BE333" s="912">
        <v>0</v>
      </c>
      <c r="BF333" s="911">
        <v>0</v>
      </c>
      <c r="BG333" s="912">
        <v>0</v>
      </c>
      <c r="BH333" s="911">
        <v>0</v>
      </c>
      <c r="BI333" s="912">
        <v>0</v>
      </c>
      <c r="BJ333" s="911">
        <v>0</v>
      </c>
      <c r="BK333" s="912">
        <v>0</v>
      </c>
      <c r="BL333" s="911">
        <v>0</v>
      </c>
      <c r="BM333" s="912">
        <v>0</v>
      </c>
      <c r="BN333" s="911">
        <v>0</v>
      </c>
      <c r="BO333" s="912">
        <v>0</v>
      </c>
      <c r="BP333" s="911">
        <v>0</v>
      </c>
      <c r="BQ333" s="912">
        <v>0</v>
      </c>
      <c r="BR333" s="911">
        <v>0</v>
      </c>
      <c r="BS333" s="912">
        <v>0</v>
      </c>
      <c r="BT333" s="911">
        <v>0</v>
      </c>
      <c r="BU333" s="912">
        <v>0</v>
      </c>
      <c r="BV333" s="911">
        <v>0</v>
      </c>
      <c r="BW333" s="912">
        <v>0</v>
      </c>
      <c r="BX333" s="911">
        <v>0</v>
      </c>
      <c r="BY333" s="912">
        <v>0</v>
      </c>
      <c r="BZ333" s="911">
        <v>0</v>
      </c>
      <c r="CA333" s="912">
        <v>0</v>
      </c>
      <c r="CB333" s="911">
        <v>0</v>
      </c>
      <c r="CC333" s="1029">
        <v>0</v>
      </c>
      <c r="CD333" s="815"/>
      <c r="CE333" s="1009"/>
      <c r="CF333" s="815"/>
      <c r="CG333" s="1010"/>
      <c r="CH333" s="815"/>
      <c r="CI333" s="1028"/>
      <c r="CJ333" s="912"/>
      <c r="CK333" s="911">
        <v>0</v>
      </c>
      <c r="CL333" s="912">
        <v>0</v>
      </c>
      <c r="CM333" s="911">
        <v>0</v>
      </c>
      <c r="CN333" s="912">
        <v>0</v>
      </c>
      <c r="CO333" s="911">
        <v>0</v>
      </c>
      <c r="CP333" s="912">
        <v>0</v>
      </c>
      <c r="CQ333" s="911">
        <v>0</v>
      </c>
      <c r="CR333" s="912">
        <v>0</v>
      </c>
      <c r="CS333" s="911">
        <v>0</v>
      </c>
      <c r="CT333" s="912">
        <v>0</v>
      </c>
      <c r="CU333" s="911">
        <v>0</v>
      </c>
      <c r="CV333" s="912">
        <v>0</v>
      </c>
      <c r="CW333" s="911">
        <v>0</v>
      </c>
      <c r="CX333" s="912">
        <v>0</v>
      </c>
      <c r="CY333" s="911">
        <v>0</v>
      </c>
      <c r="CZ333" s="912">
        <v>0</v>
      </c>
      <c r="DA333" s="911">
        <v>0</v>
      </c>
      <c r="DB333" s="912">
        <v>0</v>
      </c>
      <c r="DC333" s="911">
        <v>0</v>
      </c>
      <c r="DD333" s="912">
        <v>0</v>
      </c>
      <c r="DE333" s="911">
        <v>0</v>
      </c>
      <c r="DF333" s="912">
        <v>0</v>
      </c>
      <c r="DG333" s="911">
        <v>0</v>
      </c>
      <c r="DH333" s="912">
        <v>0</v>
      </c>
      <c r="DI333" s="911">
        <v>0</v>
      </c>
      <c r="DJ333" s="912">
        <v>0</v>
      </c>
      <c r="DK333" s="911">
        <v>0</v>
      </c>
      <c r="DL333" s="912">
        <v>0</v>
      </c>
      <c r="DM333" s="911">
        <v>0</v>
      </c>
      <c r="DN333" s="912">
        <v>0</v>
      </c>
      <c r="DO333" s="911">
        <v>0</v>
      </c>
      <c r="DP333" s="912">
        <v>0</v>
      </c>
      <c r="DQ333" s="911">
        <v>0</v>
      </c>
      <c r="DR333" s="1029">
        <v>0</v>
      </c>
      <c r="DS333" s="815"/>
      <c r="DT333" s="1011"/>
      <c r="DU333" s="815"/>
      <c r="DV333" s="1028"/>
      <c r="DW333" s="912"/>
      <c r="DX333" s="911">
        <v>0</v>
      </c>
      <c r="DY333" s="912">
        <v>0</v>
      </c>
      <c r="DZ333" s="911">
        <v>0</v>
      </c>
      <c r="EA333" s="912">
        <v>0</v>
      </c>
      <c r="EB333" s="911">
        <v>0</v>
      </c>
      <c r="EC333" s="912">
        <v>0</v>
      </c>
      <c r="ED333" s="911">
        <v>0</v>
      </c>
      <c r="EE333" s="912">
        <v>0</v>
      </c>
      <c r="EF333" s="911">
        <v>0</v>
      </c>
      <c r="EG333" s="912">
        <v>0</v>
      </c>
      <c r="EH333" s="911">
        <v>0</v>
      </c>
      <c r="EI333" s="912">
        <v>0</v>
      </c>
      <c r="EJ333" s="911">
        <v>0</v>
      </c>
      <c r="EK333" s="912">
        <v>0</v>
      </c>
      <c r="EL333" s="911">
        <v>0</v>
      </c>
      <c r="EM333" s="912">
        <v>0</v>
      </c>
      <c r="EN333" s="911">
        <v>0</v>
      </c>
      <c r="EO333" s="912">
        <v>0</v>
      </c>
      <c r="EP333" s="911">
        <v>0</v>
      </c>
      <c r="EQ333" s="912">
        <v>0</v>
      </c>
      <c r="ER333" s="911">
        <v>0</v>
      </c>
      <c r="ES333" s="912">
        <v>0</v>
      </c>
      <c r="ET333" s="911">
        <v>0</v>
      </c>
      <c r="EU333" s="912">
        <v>0</v>
      </c>
      <c r="EV333" s="911">
        <v>0</v>
      </c>
      <c r="EW333" s="912">
        <v>0</v>
      </c>
      <c r="EX333" s="911">
        <v>0</v>
      </c>
      <c r="EY333" s="912">
        <v>0</v>
      </c>
      <c r="EZ333" s="911">
        <v>0</v>
      </c>
      <c r="FA333" s="912">
        <v>0</v>
      </c>
      <c r="FB333" s="911">
        <v>0</v>
      </c>
      <c r="FC333" s="912">
        <v>0</v>
      </c>
      <c r="FD333" s="911">
        <v>0</v>
      </c>
      <c r="FE333" s="1029">
        <v>0</v>
      </c>
      <c r="FF333" s="815"/>
      <c r="FG333" s="1012"/>
      <c r="FH333" s="815"/>
      <c r="FI333" s="1013"/>
      <c r="FK333" s="1030" t="b">
        <v>1</v>
      </c>
    </row>
    <row r="334" spans="1:167" outlineLevel="1">
      <c r="A334" s="813" t="str">
        <f t="shared" si="5"/>
        <v>318Energy Audit Initiative</v>
      </c>
      <c r="C334" s="900">
        <v>318</v>
      </c>
      <c r="D334" s="1031" t="s">
        <v>99</v>
      </c>
      <c r="E334" s="1031">
        <v>2016</v>
      </c>
      <c r="G334" s="1032">
        <v>0</v>
      </c>
      <c r="H334" s="905">
        <v>0</v>
      </c>
      <c r="I334" s="904">
        <v>0</v>
      </c>
      <c r="J334" s="905">
        <v>0</v>
      </c>
      <c r="K334" s="904">
        <v>0</v>
      </c>
      <c r="L334" s="905">
        <v>0</v>
      </c>
      <c r="M334" s="904">
        <v>0</v>
      </c>
      <c r="N334" s="905">
        <v>0</v>
      </c>
      <c r="O334" s="904">
        <v>0</v>
      </c>
      <c r="P334" s="905">
        <v>0</v>
      </c>
      <c r="Q334" s="904">
        <v>0</v>
      </c>
      <c r="R334" s="905">
        <v>0</v>
      </c>
      <c r="S334" s="904">
        <v>0</v>
      </c>
      <c r="T334" s="905">
        <v>0</v>
      </c>
      <c r="U334" s="904">
        <v>0</v>
      </c>
      <c r="V334" s="905">
        <v>0</v>
      </c>
      <c r="W334" s="904">
        <v>0</v>
      </c>
      <c r="X334" s="905">
        <v>0</v>
      </c>
      <c r="Y334" s="904">
        <v>0</v>
      </c>
      <c r="Z334" s="905">
        <v>0</v>
      </c>
      <c r="AA334" s="904">
        <v>0</v>
      </c>
      <c r="AB334" s="905">
        <v>0</v>
      </c>
      <c r="AC334" s="904">
        <v>0</v>
      </c>
      <c r="AD334" s="905">
        <v>0</v>
      </c>
      <c r="AE334" s="904">
        <v>0</v>
      </c>
      <c r="AF334" s="905">
        <v>0</v>
      </c>
      <c r="AG334" s="904">
        <v>0</v>
      </c>
      <c r="AH334" s="905">
        <v>0</v>
      </c>
      <c r="AI334" s="904">
        <v>0</v>
      </c>
      <c r="AJ334" s="905">
        <v>0</v>
      </c>
      <c r="AK334" s="904">
        <v>0</v>
      </c>
      <c r="AL334" s="905">
        <v>0</v>
      </c>
      <c r="AM334" s="904">
        <v>0</v>
      </c>
      <c r="AN334" s="905">
        <v>0</v>
      </c>
      <c r="AO334" s="904">
        <v>0</v>
      </c>
      <c r="AP334" s="1033">
        <v>0</v>
      </c>
      <c r="AQ334" s="815"/>
      <c r="AR334" s="998"/>
      <c r="AS334" s="815"/>
      <c r="AT334" s="1032">
        <v>0</v>
      </c>
      <c r="AU334" s="905">
        <v>0</v>
      </c>
      <c r="AV334" s="904">
        <v>0</v>
      </c>
      <c r="AW334" s="905">
        <v>0</v>
      </c>
      <c r="AX334" s="904">
        <v>0</v>
      </c>
      <c r="AY334" s="905">
        <v>0</v>
      </c>
      <c r="AZ334" s="904">
        <v>0</v>
      </c>
      <c r="BA334" s="905">
        <v>0</v>
      </c>
      <c r="BB334" s="904">
        <v>0</v>
      </c>
      <c r="BC334" s="905">
        <v>0</v>
      </c>
      <c r="BD334" s="904">
        <v>0</v>
      </c>
      <c r="BE334" s="905">
        <v>0</v>
      </c>
      <c r="BF334" s="904">
        <v>0</v>
      </c>
      <c r="BG334" s="905">
        <v>0</v>
      </c>
      <c r="BH334" s="904">
        <v>0</v>
      </c>
      <c r="BI334" s="905">
        <v>0</v>
      </c>
      <c r="BJ334" s="904">
        <v>0</v>
      </c>
      <c r="BK334" s="905">
        <v>0</v>
      </c>
      <c r="BL334" s="904">
        <v>0</v>
      </c>
      <c r="BM334" s="905">
        <v>0</v>
      </c>
      <c r="BN334" s="904">
        <v>0</v>
      </c>
      <c r="BO334" s="905">
        <v>0</v>
      </c>
      <c r="BP334" s="904">
        <v>0</v>
      </c>
      <c r="BQ334" s="905">
        <v>0</v>
      </c>
      <c r="BR334" s="904">
        <v>0</v>
      </c>
      <c r="BS334" s="905">
        <v>0</v>
      </c>
      <c r="BT334" s="904">
        <v>0</v>
      </c>
      <c r="BU334" s="905">
        <v>0</v>
      </c>
      <c r="BV334" s="904">
        <v>0</v>
      </c>
      <c r="BW334" s="905">
        <v>0</v>
      </c>
      <c r="BX334" s="904">
        <v>0</v>
      </c>
      <c r="BY334" s="905">
        <v>0</v>
      </c>
      <c r="BZ334" s="904">
        <v>0</v>
      </c>
      <c r="CA334" s="905">
        <v>0</v>
      </c>
      <c r="CB334" s="904">
        <v>0</v>
      </c>
      <c r="CC334" s="1033">
        <v>0</v>
      </c>
      <c r="CD334" s="815"/>
      <c r="CE334" s="1009"/>
      <c r="CF334" s="815"/>
      <c r="CG334" s="1010"/>
      <c r="CH334" s="815"/>
      <c r="CI334" s="1032"/>
      <c r="CJ334" s="905"/>
      <c r="CK334" s="904">
        <v>0</v>
      </c>
      <c r="CL334" s="905">
        <v>0</v>
      </c>
      <c r="CM334" s="904">
        <v>0</v>
      </c>
      <c r="CN334" s="905">
        <v>0</v>
      </c>
      <c r="CO334" s="904">
        <v>0</v>
      </c>
      <c r="CP334" s="905">
        <v>0</v>
      </c>
      <c r="CQ334" s="904">
        <v>0</v>
      </c>
      <c r="CR334" s="905">
        <v>0</v>
      </c>
      <c r="CS334" s="904">
        <v>0</v>
      </c>
      <c r="CT334" s="905">
        <v>0</v>
      </c>
      <c r="CU334" s="904">
        <v>0</v>
      </c>
      <c r="CV334" s="905">
        <v>0</v>
      </c>
      <c r="CW334" s="904">
        <v>0</v>
      </c>
      <c r="CX334" s="905">
        <v>0</v>
      </c>
      <c r="CY334" s="904">
        <v>0</v>
      </c>
      <c r="CZ334" s="905">
        <v>0</v>
      </c>
      <c r="DA334" s="904">
        <v>0</v>
      </c>
      <c r="DB334" s="905">
        <v>0</v>
      </c>
      <c r="DC334" s="904">
        <v>0</v>
      </c>
      <c r="DD334" s="905">
        <v>0</v>
      </c>
      <c r="DE334" s="904">
        <v>0</v>
      </c>
      <c r="DF334" s="905">
        <v>0</v>
      </c>
      <c r="DG334" s="904">
        <v>0</v>
      </c>
      <c r="DH334" s="905">
        <v>0</v>
      </c>
      <c r="DI334" s="904">
        <v>0</v>
      </c>
      <c r="DJ334" s="905">
        <v>0</v>
      </c>
      <c r="DK334" s="904">
        <v>0</v>
      </c>
      <c r="DL334" s="905">
        <v>0</v>
      </c>
      <c r="DM334" s="904">
        <v>0</v>
      </c>
      <c r="DN334" s="905">
        <v>0</v>
      </c>
      <c r="DO334" s="904">
        <v>0</v>
      </c>
      <c r="DP334" s="905">
        <v>0</v>
      </c>
      <c r="DQ334" s="904">
        <v>0</v>
      </c>
      <c r="DR334" s="1033">
        <v>0</v>
      </c>
      <c r="DS334" s="815"/>
      <c r="DT334" s="1011"/>
      <c r="DU334" s="815"/>
      <c r="DV334" s="1032"/>
      <c r="DW334" s="905"/>
      <c r="DX334" s="904">
        <v>0</v>
      </c>
      <c r="DY334" s="905">
        <v>0</v>
      </c>
      <c r="DZ334" s="904">
        <v>0</v>
      </c>
      <c r="EA334" s="905">
        <v>0</v>
      </c>
      <c r="EB334" s="904">
        <v>0</v>
      </c>
      <c r="EC334" s="905">
        <v>0</v>
      </c>
      <c r="ED334" s="904">
        <v>0</v>
      </c>
      <c r="EE334" s="905">
        <v>0</v>
      </c>
      <c r="EF334" s="904">
        <v>0</v>
      </c>
      <c r="EG334" s="905">
        <v>0</v>
      </c>
      <c r="EH334" s="904">
        <v>0</v>
      </c>
      <c r="EI334" s="905">
        <v>0</v>
      </c>
      <c r="EJ334" s="904">
        <v>0</v>
      </c>
      <c r="EK334" s="905">
        <v>0</v>
      </c>
      <c r="EL334" s="904">
        <v>0</v>
      </c>
      <c r="EM334" s="905">
        <v>0</v>
      </c>
      <c r="EN334" s="904">
        <v>0</v>
      </c>
      <c r="EO334" s="905">
        <v>0</v>
      </c>
      <c r="EP334" s="904">
        <v>0</v>
      </c>
      <c r="EQ334" s="905">
        <v>0</v>
      </c>
      <c r="ER334" s="904">
        <v>0</v>
      </c>
      <c r="ES334" s="905">
        <v>0</v>
      </c>
      <c r="ET334" s="904">
        <v>0</v>
      </c>
      <c r="EU334" s="905">
        <v>0</v>
      </c>
      <c r="EV334" s="904">
        <v>0</v>
      </c>
      <c r="EW334" s="905">
        <v>0</v>
      </c>
      <c r="EX334" s="904">
        <v>0</v>
      </c>
      <c r="EY334" s="905">
        <v>0</v>
      </c>
      <c r="EZ334" s="904">
        <v>0</v>
      </c>
      <c r="FA334" s="905">
        <v>0</v>
      </c>
      <c r="FB334" s="904">
        <v>0</v>
      </c>
      <c r="FC334" s="905">
        <v>0</v>
      </c>
      <c r="FD334" s="904">
        <v>0</v>
      </c>
      <c r="FE334" s="1033">
        <v>0</v>
      </c>
      <c r="FF334" s="815"/>
      <c r="FG334" s="1012"/>
      <c r="FH334" s="815"/>
      <c r="FI334" s="1013"/>
      <c r="FK334" s="1034" t="b">
        <v>1</v>
      </c>
    </row>
    <row r="335" spans="1:167" outlineLevel="1">
      <c r="A335" s="813" t="str">
        <f t="shared" si="5"/>
        <v>319Efficiency:Equipment Replacement Incentive Initiative</v>
      </c>
      <c r="C335" s="849">
        <v>319</v>
      </c>
      <c r="D335" s="1035" t="s">
        <v>1257</v>
      </c>
      <c r="E335" s="1035">
        <v>2016</v>
      </c>
      <c r="G335" s="1024">
        <v>0</v>
      </c>
      <c r="H335" s="854">
        <v>0</v>
      </c>
      <c r="I335" s="853">
        <v>0</v>
      </c>
      <c r="J335" s="854">
        <v>0</v>
      </c>
      <c r="K335" s="853">
        <v>0</v>
      </c>
      <c r="L335" s="854">
        <v>0</v>
      </c>
      <c r="M335" s="853">
        <v>0</v>
      </c>
      <c r="N335" s="854">
        <v>0</v>
      </c>
      <c r="O335" s="853">
        <v>0</v>
      </c>
      <c r="P335" s="854">
        <v>0</v>
      </c>
      <c r="Q335" s="853">
        <v>0</v>
      </c>
      <c r="R335" s="854">
        <v>0</v>
      </c>
      <c r="S335" s="853">
        <v>0</v>
      </c>
      <c r="T335" s="854">
        <v>0</v>
      </c>
      <c r="U335" s="853">
        <v>0</v>
      </c>
      <c r="V335" s="854">
        <v>0</v>
      </c>
      <c r="W335" s="853">
        <v>0</v>
      </c>
      <c r="X335" s="854">
        <v>0</v>
      </c>
      <c r="Y335" s="853">
        <v>0</v>
      </c>
      <c r="Z335" s="854">
        <v>0</v>
      </c>
      <c r="AA335" s="853">
        <v>0</v>
      </c>
      <c r="AB335" s="854">
        <v>0</v>
      </c>
      <c r="AC335" s="853">
        <v>0</v>
      </c>
      <c r="AD335" s="854">
        <v>0</v>
      </c>
      <c r="AE335" s="853">
        <v>0</v>
      </c>
      <c r="AF335" s="854">
        <v>0</v>
      </c>
      <c r="AG335" s="853">
        <v>0</v>
      </c>
      <c r="AH335" s="854">
        <v>0</v>
      </c>
      <c r="AI335" s="853">
        <v>0</v>
      </c>
      <c r="AJ335" s="854">
        <v>0</v>
      </c>
      <c r="AK335" s="853">
        <v>0</v>
      </c>
      <c r="AL335" s="854">
        <v>0</v>
      </c>
      <c r="AM335" s="853">
        <v>0</v>
      </c>
      <c r="AN335" s="854">
        <v>0</v>
      </c>
      <c r="AO335" s="853">
        <v>0</v>
      </c>
      <c r="AP335" s="1025">
        <v>0</v>
      </c>
      <c r="AQ335" s="815"/>
      <c r="AR335" s="998"/>
      <c r="AS335" s="815"/>
      <c r="AT335" s="1024">
        <v>0</v>
      </c>
      <c r="AU335" s="854">
        <v>0</v>
      </c>
      <c r="AV335" s="853">
        <v>0</v>
      </c>
      <c r="AW335" s="854">
        <v>0</v>
      </c>
      <c r="AX335" s="853">
        <v>0</v>
      </c>
      <c r="AY335" s="854">
        <v>0</v>
      </c>
      <c r="AZ335" s="853">
        <v>0</v>
      </c>
      <c r="BA335" s="854">
        <v>0</v>
      </c>
      <c r="BB335" s="853">
        <v>0</v>
      </c>
      <c r="BC335" s="854">
        <v>0</v>
      </c>
      <c r="BD335" s="853">
        <v>0</v>
      </c>
      <c r="BE335" s="854">
        <v>0</v>
      </c>
      <c r="BF335" s="853">
        <v>0</v>
      </c>
      <c r="BG335" s="854">
        <v>0</v>
      </c>
      <c r="BH335" s="853">
        <v>0</v>
      </c>
      <c r="BI335" s="854">
        <v>0</v>
      </c>
      <c r="BJ335" s="853">
        <v>0</v>
      </c>
      <c r="BK335" s="854">
        <v>0</v>
      </c>
      <c r="BL335" s="853">
        <v>0</v>
      </c>
      <c r="BM335" s="854">
        <v>0</v>
      </c>
      <c r="BN335" s="853">
        <v>0</v>
      </c>
      <c r="BO335" s="854">
        <v>0</v>
      </c>
      <c r="BP335" s="853">
        <v>0</v>
      </c>
      <c r="BQ335" s="854">
        <v>0</v>
      </c>
      <c r="BR335" s="853">
        <v>0</v>
      </c>
      <c r="BS335" s="854">
        <v>0</v>
      </c>
      <c r="BT335" s="853">
        <v>0</v>
      </c>
      <c r="BU335" s="854">
        <v>0</v>
      </c>
      <c r="BV335" s="853">
        <v>0</v>
      </c>
      <c r="BW335" s="854">
        <v>0</v>
      </c>
      <c r="BX335" s="853">
        <v>0</v>
      </c>
      <c r="BY335" s="854">
        <v>0</v>
      </c>
      <c r="BZ335" s="853">
        <v>0</v>
      </c>
      <c r="CA335" s="854">
        <v>0</v>
      </c>
      <c r="CB335" s="853">
        <v>0</v>
      </c>
      <c r="CC335" s="1025">
        <v>0</v>
      </c>
      <c r="CD335" s="815"/>
      <c r="CE335" s="1009"/>
      <c r="CF335" s="815"/>
      <c r="CG335" s="1010"/>
      <c r="CH335" s="815"/>
      <c r="CI335" s="1024"/>
      <c r="CJ335" s="854"/>
      <c r="CK335" s="853">
        <v>0</v>
      </c>
      <c r="CL335" s="854">
        <v>0</v>
      </c>
      <c r="CM335" s="853">
        <v>0</v>
      </c>
      <c r="CN335" s="854">
        <v>0</v>
      </c>
      <c r="CO335" s="853">
        <v>0</v>
      </c>
      <c r="CP335" s="854">
        <v>0</v>
      </c>
      <c r="CQ335" s="853">
        <v>0</v>
      </c>
      <c r="CR335" s="854">
        <v>0</v>
      </c>
      <c r="CS335" s="853">
        <v>0</v>
      </c>
      <c r="CT335" s="854">
        <v>0</v>
      </c>
      <c r="CU335" s="853">
        <v>0</v>
      </c>
      <c r="CV335" s="854">
        <v>0</v>
      </c>
      <c r="CW335" s="853">
        <v>0</v>
      </c>
      <c r="CX335" s="854">
        <v>0</v>
      </c>
      <c r="CY335" s="853">
        <v>0</v>
      </c>
      <c r="CZ335" s="854">
        <v>0</v>
      </c>
      <c r="DA335" s="853">
        <v>0</v>
      </c>
      <c r="DB335" s="854">
        <v>0</v>
      </c>
      <c r="DC335" s="853">
        <v>0</v>
      </c>
      <c r="DD335" s="854">
        <v>0</v>
      </c>
      <c r="DE335" s="853">
        <v>0</v>
      </c>
      <c r="DF335" s="854">
        <v>0</v>
      </c>
      <c r="DG335" s="853">
        <v>0</v>
      </c>
      <c r="DH335" s="854">
        <v>0</v>
      </c>
      <c r="DI335" s="853">
        <v>0</v>
      </c>
      <c r="DJ335" s="854">
        <v>0</v>
      </c>
      <c r="DK335" s="853">
        <v>0</v>
      </c>
      <c r="DL335" s="854">
        <v>0</v>
      </c>
      <c r="DM335" s="853">
        <v>0</v>
      </c>
      <c r="DN335" s="854">
        <v>0</v>
      </c>
      <c r="DO335" s="853">
        <v>0</v>
      </c>
      <c r="DP335" s="854">
        <v>0</v>
      </c>
      <c r="DQ335" s="853">
        <v>0</v>
      </c>
      <c r="DR335" s="1025">
        <v>0</v>
      </c>
      <c r="DS335" s="815"/>
      <c r="DT335" s="1011"/>
      <c r="DU335" s="815"/>
      <c r="DV335" s="1024"/>
      <c r="DW335" s="854"/>
      <c r="DX335" s="853">
        <v>0</v>
      </c>
      <c r="DY335" s="854">
        <v>0</v>
      </c>
      <c r="DZ335" s="853">
        <v>0</v>
      </c>
      <c r="EA335" s="854">
        <v>0</v>
      </c>
      <c r="EB335" s="853">
        <v>0</v>
      </c>
      <c r="EC335" s="854">
        <v>0</v>
      </c>
      <c r="ED335" s="853">
        <v>0</v>
      </c>
      <c r="EE335" s="854">
        <v>0</v>
      </c>
      <c r="EF335" s="853">
        <v>0</v>
      </c>
      <c r="EG335" s="854">
        <v>0</v>
      </c>
      <c r="EH335" s="853">
        <v>0</v>
      </c>
      <c r="EI335" s="854">
        <v>0</v>
      </c>
      <c r="EJ335" s="853">
        <v>0</v>
      </c>
      <c r="EK335" s="854">
        <v>0</v>
      </c>
      <c r="EL335" s="853">
        <v>0</v>
      </c>
      <c r="EM335" s="854">
        <v>0</v>
      </c>
      <c r="EN335" s="853">
        <v>0</v>
      </c>
      <c r="EO335" s="854">
        <v>0</v>
      </c>
      <c r="EP335" s="853">
        <v>0</v>
      </c>
      <c r="EQ335" s="854">
        <v>0</v>
      </c>
      <c r="ER335" s="853">
        <v>0</v>
      </c>
      <c r="ES335" s="854">
        <v>0</v>
      </c>
      <c r="ET335" s="853">
        <v>0</v>
      </c>
      <c r="EU335" s="854">
        <v>0</v>
      </c>
      <c r="EV335" s="853">
        <v>0</v>
      </c>
      <c r="EW335" s="854">
        <v>0</v>
      </c>
      <c r="EX335" s="853">
        <v>0</v>
      </c>
      <c r="EY335" s="854">
        <v>0</v>
      </c>
      <c r="EZ335" s="853">
        <v>0</v>
      </c>
      <c r="FA335" s="854">
        <v>0</v>
      </c>
      <c r="FB335" s="853">
        <v>0</v>
      </c>
      <c r="FC335" s="854">
        <v>0</v>
      </c>
      <c r="FD335" s="853">
        <v>0</v>
      </c>
      <c r="FE335" s="1025">
        <v>0</v>
      </c>
      <c r="FF335" s="815"/>
      <c r="FG335" s="1012"/>
      <c r="FH335" s="815"/>
      <c r="FI335" s="1013"/>
      <c r="FK335" s="1026" t="b">
        <v>1</v>
      </c>
    </row>
    <row r="336" spans="1:167" outlineLevel="1">
      <c r="A336" s="813" t="str">
        <f t="shared" si="5"/>
        <v>320Direct Install Lighting and Water Heating Initiative</v>
      </c>
      <c r="C336" s="842">
        <v>320</v>
      </c>
      <c r="D336" s="1036" t="s">
        <v>101</v>
      </c>
      <c r="E336" s="1036">
        <v>2016</v>
      </c>
      <c r="G336" s="1020">
        <v>0</v>
      </c>
      <c r="H336" s="865">
        <v>0</v>
      </c>
      <c r="I336" s="864">
        <v>0</v>
      </c>
      <c r="J336" s="865">
        <v>0</v>
      </c>
      <c r="K336" s="864">
        <v>0</v>
      </c>
      <c r="L336" s="865">
        <v>0</v>
      </c>
      <c r="M336" s="864">
        <v>0</v>
      </c>
      <c r="N336" s="865">
        <v>0</v>
      </c>
      <c r="O336" s="864">
        <v>0</v>
      </c>
      <c r="P336" s="865">
        <v>0</v>
      </c>
      <c r="Q336" s="864">
        <v>0</v>
      </c>
      <c r="R336" s="865">
        <v>0</v>
      </c>
      <c r="S336" s="864">
        <v>0</v>
      </c>
      <c r="T336" s="865">
        <v>0</v>
      </c>
      <c r="U336" s="864">
        <v>0</v>
      </c>
      <c r="V336" s="865">
        <v>0</v>
      </c>
      <c r="W336" s="864">
        <v>0</v>
      </c>
      <c r="X336" s="865">
        <v>0</v>
      </c>
      <c r="Y336" s="864">
        <v>0</v>
      </c>
      <c r="Z336" s="865">
        <v>0</v>
      </c>
      <c r="AA336" s="864">
        <v>0</v>
      </c>
      <c r="AB336" s="865">
        <v>0</v>
      </c>
      <c r="AC336" s="864">
        <v>0</v>
      </c>
      <c r="AD336" s="865">
        <v>0</v>
      </c>
      <c r="AE336" s="864">
        <v>0</v>
      </c>
      <c r="AF336" s="865">
        <v>0</v>
      </c>
      <c r="AG336" s="864">
        <v>0</v>
      </c>
      <c r="AH336" s="865">
        <v>0</v>
      </c>
      <c r="AI336" s="864">
        <v>0</v>
      </c>
      <c r="AJ336" s="865">
        <v>0</v>
      </c>
      <c r="AK336" s="864">
        <v>0</v>
      </c>
      <c r="AL336" s="865">
        <v>0</v>
      </c>
      <c r="AM336" s="864">
        <v>0</v>
      </c>
      <c r="AN336" s="865">
        <v>0</v>
      </c>
      <c r="AO336" s="864">
        <v>0</v>
      </c>
      <c r="AP336" s="1021">
        <v>0</v>
      </c>
      <c r="AQ336" s="815"/>
      <c r="AR336" s="998"/>
      <c r="AS336" s="815"/>
      <c r="AT336" s="1020">
        <v>0</v>
      </c>
      <c r="AU336" s="865">
        <v>0</v>
      </c>
      <c r="AV336" s="864">
        <v>0</v>
      </c>
      <c r="AW336" s="865">
        <v>0</v>
      </c>
      <c r="AX336" s="864">
        <v>0</v>
      </c>
      <c r="AY336" s="865">
        <v>0</v>
      </c>
      <c r="AZ336" s="864">
        <v>0</v>
      </c>
      <c r="BA336" s="865">
        <v>0</v>
      </c>
      <c r="BB336" s="864">
        <v>0</v>
      </c>
      <c r="BC336" s="865">
        <v>0</v>
      </c>
      <c r="BD336" s="864">
        <v>0</v>
      </c>
      <c r="BE336" s="865">
        <v>0</v>
      </c>
      <c r="BF336" s="864">
        <v>0</v>
      </c>
      <c r="BG336" s="865">
        <v>0</v>
      </c>
      <c r="BH336" s="864">
        <v>0</v>
      </c>
      <c r="BI336" s="865">
        <v>0</v>
      </c>
      <c r="BJ336" s="864">
        <v>0</v>
      </c>
      <c r="BK336" s="865">
        <v>0</v>
      </c>
      <c r="BL336" s="864">
        <v>0</v>
      </c>
      <c r="BM336" s="865">
        <v>0</v>
      </c>
      <c r="BN336" s="864">
        <v>0</v>
      </c>
      <c r="BO336" s="865">
        <v>0</v>
      </c>
      <c r="BP336" s="864">
        <v>0</v>
      </c>
      <c r="BQ336" s="865">
        <v>0</v>
      </c>
      <c r="BR336" s="864">
        <v>0</v>
      </c>
      <c r="BS336" s="865">
        <v>0</v>
      </c>
      <c r="BT336" s="864">
        <v>0</v>
      </c>
      <c r="BU336" s="865">
        <v>0</v>
      </c>
      <c r="BV336" s="864">
        <v>0</v>
      </c>
      <c r="BW336" s="865">
        <v>0</v>
      </c>
      <c r="BX336" s="864">
        <v>0</v>
      </c>
      <c r="BY336" s="865">
        <v>0</v>
      </c>
      <c r="BZ336" s="864">
        <v>0</v>
      </c>
      <c r="CA336" s="865">
        <v>0</v>
      </c>
      <c r="CB336" s="864">
        <v>0</v>
      </c>
      <c r="CC336" s="1021">
        <v>0</v>
      </c>
      <c r="CD336" s="815"/>
      <c r="CE336" s="1009"/>
      <c r="CF336" s="815"/>
      <c r="CG336" s="1010"/>
      <c r="CH336" s="815"/>
      <c r="CI336" s="1020"/>
      <c r="CJ336" s="865"/>
      <c r="CK336" s="864">
        <v>0</v>
      </c>
      <c r="CL336" s="865">
        <v>0</v>
      </c>
      <c r="CM336" s="864">
        <v>0</v>
      </c>
      <c r="CN336" s="865">
        <v>0</v>
      </c>
      <c r="CO336" s="864">
        <v>0</v>
      </c>
      <c r="CP336" s="865">
        <v>0</v>
      </c>
      <c r="CQ336" s="864">
        <v>0</v>
      </c>
      <c r="CR336" s="865">
        <v>0</v>
      </c>
      <c r="CS336" s="864">
        <v>0</v>
      </c>
      <c r="CT336" s="865">
        <v>0</v>
      </c>
      <c r="CU336" s="864">
        <v>0</v>
      </c>
      <c r="CV336" s="865">
        <v>0</v>
      </c>
      <c r="CW336" s="864">
        <v>0</v>
      </c>
      <c r="CX336" s="865">
        <v>0</v>
      </c>
      <c r="CY336" s="864">
        <v>0</v>
      </c>
      <c r="CZ336" s="865">
        <v>0</v>
      </c>
      <c r="DA336" s="864">
        <v>0</v>
      </c>
      <c r="DB336" s="865">
        <v>0</v>
      </c>
      <c r="DC336" s="864">
        <v>0</v>
      </c>
      <c r="DD336" s="865">
        <v>0</v>
      </c>
      <c r="DE336" s="864">
        <v>0</v>
      </c>
      <c r="DF336" s="865">
        <v>0</v>
      </c>
      <c r="DG336" s="864">
        <v>0</v>
      </c>
      <c r="DH336" s="865">
        <v>0</v>
      </c>
      <c r="DI336" s="864">
        <v>0</v>
      </c>
      <c r="DJ336" s="865">
        <v>0</v>
      </c>
      <c r="DK336" s="864">
        <v>0</v>
      </c>
      <c r="DL336" s="865">
        <v>0</v>
      </c>
      <c r="DM336" s="864">
        <v>0</v>
      </c>
      <c r="DN336" s="865">
        <v>0</v>
      </c>
      <c r="DO336" s="864">
        <v>0</v>
      </c>
      <c r="DP336" s="865">
        <v>0</v>
      </c>
      <c r="DQ336" s="864">
        <v>0</v>
      </c>
      <c r="DR336" s="1021">
        <v>0</v>
      </c>
      <c r="DS336" s="815"/>
      <c r="DT336" s="1011"/>
      <c r="DU336" s="815"/>
      <c r="DV336" s="1020"/>
      <c r="DW336" s="865"/>
      <c r="DX336" s="864">
        <v>0</v>
      </c>
      <c r="DY336" s="865">
        <v>0</v>
      </c>
      <c r="DZ336" s="864">
        <v>0</v>
      </c>
      <c r="EA336" s="865">
        <v>0</v>
      </c>
      <c r="EB336" s="864">
        <v>0</v>
      </c>
      <c r="EC336" s="865">
        <v>0</v>
      </c>
      <c r="ED336" s="864">
        <v>0</v>
      </c>
      <c r="EE336" s="865">
        <v>0</v>
      </c>
      <c r="EF336" s="864">
        <v>0</v>
      </c>
      <c r="EG336" s="865">
        <v>0</v>
      </c>
      <c r="EH336" s="864">
        <v>0</v>
      </c>
      <c r="EI336" s="865">
        <v>0</v>
      </c>
      <c r="EJ336" s="864">
        <v>0</v>
      </c>
      <c r="EK336" s="865">
        <v>0</v>
      </c>
      <c r="EL336" s="864">
        <v>0</v>
      </c>
      <c r="EM336" s="865">
        <v>0</v>
      </c>
      <c r="EN336" s="864">
        <v>0</v>
      </c>
      <c r="EO336" s="865">
        <v>0</v>
      </c>
      <c r="EP336" s="864">
        <v>0</v>
      </c>
      <c r="EQ336" s="865">
        <v>0</v>
      </c>
      <c r="ER336" s="864">
        <v>0</v>
      </c>
      <c r="ES336" s="865">
        <v>0</v>
      </c>
      <c r="ET336" s="864">
        <v>0</v>
      </c>
      <c r="EU336" s="865">
        <v>0</v>
      </c>
      <c r="EV336" s="864">
        <v>0</v>
      </c>
      <c r="EW336" s="865">
        <v>0</v>
      </c>
      <c r="EX336" s="864">
        <v>0</v>
      </c>
      <c r="EY336" s="865">
        <v>0</v>
      </c>
      <c r="EZ336" s="864">
        <v>0</v>
      </c>
      <c r="FA336" s="865">
        <v>0</v>
      </c>
      <c r="FB336" s="864">
        <v>0</v>
      </c>
      <c r="FC336" s="865">
        <v>0</v>
      </c>
      <c r="FD336" s="864">
        <v>0</v>
      </c>
      <c r="FE336" s="1021">
        <v>0</v>
      </c>
      <c r="FF336" s="815"/>
      <c r="FG336" s="1012"/>
      <c r="FH336" s="815"/>
      <c r="FI336" s="1013"/>
      <c r="FK336" s="1022" t="b">
        <v>1</v>
      </c>
    </row>
    <row r="337" spans="1:167" outlineLevel="1">
      <c r="A337" s="813" t="str">
        <f t="shared" si="5"/>
        <v>321New Construction and Major Renovation Initiative</v>
      </c>
      <c r="C337" s="849">
        <v>321</v>
      </c>
      <c r="D337" s="1035" t="s">
        <v>102</v>
      </c>
      <c r="E337" s="1035">
        <v>2016</v>
      </c>
      <c r="G337" s="1024">
        <v>0</v>
      </c>
      <c r="H337" s="854">
        <v>0</v>
      </c>
      <c r="I337" s="853">
        <v>0</v>
      </c>
      <c r="J337" s="854">
        <v>0</v>
      </c>
      <c r="K337" s="853">
        <v>0</v>
      </c>
      <c r="L337" s="854">
        <v>0</v>
      </c>
      <c r="M337" s="853">
        <v>0</v>
      </c>
      <c r="N337" s="854">
        <v>0</v>
      </c>
      <c r="O337" s="853">
        <v>0</v>
      </c>
      <c r="P337" s="854">
        <v>0</v>
      </c>
      <c r="Q337" s="853">
        <v>0</v>
      </c>
      <c r="R337" s="854">
        <v>0</v>
      </c>
      <c r="S337" s="853">
        <v>0</v>
      </c>
      <c r="T337" s="854">
        <v>0</v>
      </c>
      <c r="U337" s="853">
        <v>0</v>
      </c>
      <c r="V337" s="854">
        <v>0</v>
      </c>
      <c r="W337" s="853">
        <v>0</v>
      </c>
      <c r="X337" s="854">
        <v>0</v>
      </c>
      <c r="Y337" s="853">
        <v>0</v>
      </c>
      <c r="Z337" s="854">
        <v>0</v>
      </c>
      <c r="AA337" s="853">
        <v>0</v>
      </c>
      <c r="AB337" s="854">
        <v>0</v>
      </c>
      <c r="AC337" s="853">
        <v>0</v>
      </c>
      <c r="AD337" s="854">
        <v>0</v>
      </c>
      <c r="AE337" s="853">
        <v>0</v>
      </c>
      <c r="AF337" s="854">
        <v>0</v>
      </c>
      <c r="AG337" s="853">
        <v>0</v>
      </c>
      <c r="AH337" s="854">
        <v>0</v>
      </c>
      <c r="AI337" s="853">
        <v>0</v>
      </c>
      <c r="AJ337" s="854">
        <v>0</v>
      </c>
      <c r="AK337" s="853">
        <v>0</v>
      </c>
      <c r="AL337" s="854">
        <v>0</v>
      </c>
      <c r="AM337" s="853">
        <v>0</v>
      </c>
      <c r="AN337" s="854">
        <v>0</v>
      </c>
      <c r="AO337" s="853">
        <v>0</v>
      </c>
      <c r="AP337" s="1025">
        <v>0</v>
      </c>
      <c r="AQ337" s="815"/>
      <c r="AR337" s="998"/>
      <c r="AS337" s="815"/>
      <c r="AT337" s="1024">
        <v>0</v>
      </c>
      <c r="AU337" s="854">
        <v>0</v>
      </c>
      <c r="AV337" s="853">
        <v>0</v>
      </c>
      <c r="AW337" s="854">
        <v>0</v>
      </c>
      <c r="AX337" s="853">
        <v>0</v>
      </c>
      <c r="AY337" s="854">
        <v>0</v>
      </c>
      <c r="AZ337" s="853">
        <v>0</v>
      </c>
      <c r="BA337" s="854">
        <v>0</v>
      </c>
      <c r="BB337" s="853">
        <v>0</v>
      </c>
      <c r="BC337" s="854">
        <v>0</v>
      </c>
      <c r="BD337" s="853">
        <v>0</v>
      </c>
      <c r="BE337" s="854">
        <v>0</v>
      </c>
      <c r="BF337" s="853">
        <v>0</v>
      </c>
      <c r="BG337" s="854">
        <v>0</v>
      </c>
      <c r="BH337" s="853">
        <v>0</v>
      </c>
      <c r="BI337" s="854">
        <v>0</v>
      </c>
      <c r="BJ337" s="853">
        <v>0</v>
      </c>
      <c r="BK337" s="854">
        <v>0</v>
      </c>
      <c r="BL337" s="853">
        <v>0</v>
      </c>
      <c r="BM337" s="854">
        <v>0</v>
      </c>
      <c r="BN337" s="853">
        <v>0</v>
      </c>
      <c r="BO337" s="854">
        <v>0</v>
      </c>
      <c r="BP337" s="853">
        <v>0</v>
      </c>
      <c r="BQ337" s="854">
        <v>0</v>
      </c>
      <c r="BR337" s="853">
        <v>0</v>
      </c>
      <c r="BS337" s="854">
        <v>0</v>
      </c>
      <c r="BT337" s="853">
        <v>0</v>
      </c>
      <c r="BU337" s="854">
        <v>0</v>
      </c>
      <c r="BV337" s="853">
        <v>0</v>
      </c>
      <c r="BW337" s="854">
        <v>0</v>
      </c>
      <c r="BX337" s="853">
        <v>0</v>
      </c>
      <c r="BY337" s="854">
        <v>0</v>
      </c>
      <c r="BZ337" s="853">
        <v>0</v>
      </c>
      <c r="CA337" s="854">
        <v>0</v>
      </c>
      <c r="CB337" s="853">
        <v>0</v>
      </c>
      <c r="CC337" s="1025">
        <v>0</v>
      </c>
      <c r="CD337" s="815"/>
      <c r="CE337" s="1009"/>
      <c r="CF337" s="815"/>
      <c r="CG337" s="1010"/>
      <c r="CH337" s="815"/>
      <c r="CI337" s="1024"/>
      <c r="CJ337" s="854"/>
      <c r="CK337" s="853">
        <v>0</v>
      </c>
      <c r="CL337" s="854">
        <v>0</v>
      </c>
      <c r="CM337" s="853">
        <v>0</v>
      </c>
      <c r="CN337" s="854">
        <v>0</v>
      </c>
      <c r="CO337" s="853">
        <v>0</v>
      </c>
      <c r="CP337" s="854">
        <v>0</v>
      </c>
      <c r="CQ337" s="853">
        <v>0</v>
      </c>
      <c r="CR337" s="854">
        <v>0</v>
      </c>
      <c r="CS337" s="853">
        <v>0</v>
      </c>
      <c r="CT337" s="854">
        <v>0</v>
      </c>
      <c r="CU337" s="853">
        <v>0</v>
      </c>
      <c r="CV337" s="854">
        <v>0</v>
      </c>
      <c r="CW337" s="853">
        <v>0</v>
      </c>
      <c r="CX337" s="854">
        <v>0</v>
      </c>
      <c r="CY337" s="853">
        <v>0</v>
      </c>
      <c r="CZ337" s="854">
        <v>0</v>
      </c>
      <c r="DA337" s="853">
        <v>0</v>
      </c>
      <c r="DB337" s="854">
        <v>0</v>
      </c>
      <c r="DC337" s="853">
        <v>0</v>
      </c>
      <c r="DD337" s="854">
        <v>0</v>
      </c>
      <c r="DE337" s="853">
        <v>0</v>
      </c>
      <c r="DF337" s="854">
        <v>0</v>
      </c>
      <c r="DG337" s="853">
        <v>0</v>
      </c>
      <c r="DH337" s="854">
        <v>0</v>
      </c>
      <c r="DI337" s="853">
        <v>0</v>
      </c>
      <c r="DJ337" s="854">
        <v>0</v>
      </c>
      <c r="DK337" s="853">
        <v>0</v>
      </c>
      <c r="DL337" s="854">
        <v>0</v>
      </c>
      <c r="DM337" s="853">
        <v>0</v>
      </c>
      <c r="DN337" s="854">
        <v>0</v>
      </c>
      <c r="DO337" s="853">
        <v>0</v>
      </c>
      <c r="DP337" s="854">
        <v>0</v>
      </c>
      <c r="DQ337" s="853">
        <v>0</v>
      </c>
      <c r="DR337" s="1025">
        <v>0</v>
      </c>
      <c r="DS337" s="815"/>
      <c r="DT337" s="1011"/>
      <c r="DU337" s="815"/>
      <c r="DV337" s="1024"/>
      <c r="DW337" s="854"/>
      <c r="DX337" s="853">
        <v>0</v>
      </c>
      <c r="DY337" s="854">
        <v>0</v>
      </c>
      <c r="DZ337" s="853">
        <v>0</v>
      </c>
      <c r="EA337" s="854">
        <v>0</v>
      </c>
      <c r="EB337" s="853">
        <v>0</v>
      </c>
      <c r="EC337" s="854">
        <v>0</v>
      </c>
      <c r="ED337" s="853">
        <v>0</v>
      </c>
      <c r="EE337" s="854">
        <v>0</v>
      </c>
      <c r="EF337" s="853">
        <v>0</v>
      </c>
      <c r="EG337" s="854">
        <v>0</v>
      </c>
      <c r="EH337" s="853">
        <v>0</v>
      </c>
      <c r="EI337" s="854">
        <v>0</v>
      </c>
      <c r="EJ337" s="853">
        <v>0</v>
      </c>
      <c r="EK337" s="854">
        <v>0</v>
      </c>
      <c r="EL337" s="853">
        <v>0</v>
      </c>
      <c r="EM337" s="854">
        <v>0</v>
      </c>
      <c r="EN337" s="853">
        <v>0</v>
      </c>
      <c r="EO337" s="854">
        <v>0</v>
      </c>
      <c r="EP337" s="853">
        <v>0</v>
      </c>
      <c r="EQ337" s="854">
        <v>0</v>
      </c>
      <c r="ER337" s="853">
        <v>0</v>
      </c>
      <c r="ES337" s="854">
        <v>0</v>
      </c>
      <c r="ET337" s="853">
        <v>0</v>
      </c>
      <c r="EU337" s="854">
        <v>0</v>
      </c>
      <c r="EV337" s="853">
        <v>0</v>
      </c>
      <c r="EW337" s="854">
        <v>0</v>
      </c>
      <c r="EX337" s="853">
        <v>0</v>
      </c>
      <c r="EY337" s="854">
        <v>0</v>
      </c>
      <c r="EZ337" s="853">
        <v>0</v>
      </c>
      <c r="FA337" s="854">
        <v>0</v>
      </c>
      <c r="FB337" s="853">
        <v>0</v>
      </c>
      <c r="FC337" s="854">
        <v>0</v>
      </c>
      <c r="FD337" s="853">
        <v>0</v>
      </c>
      <c r="FE337" s="1025">
        <v>0</v>
      </c>
      <c r="FF337" s="815"/>
      <c r="FG337" s="1012"/>
      <c r="FH337" s="815"/>
      <c r="FI337" s="1013"/>
      <c r="FK337" s="1026" t="b">
        <v>1</v>
      </c>
    </row>
    <row r="338" spans="1:167" outlineLevel="1">
      <c r="A338" s="813" t="str">
        <f t="shared" si="5"/>
        <v>322Existing Building Commissioning Incentive Initiative</v>
      </c>
      <c r="C338" s="879">
        <v>322</v>
      </c>
      <c r="D338" s="1037" t="s">
        <v>103</v>
      </c>
      <c r="E338" s="1037">
        <v>2016</v>
      </c>
      <c r="G338" s="1038">
        <v>0</v>
      </c>
      <c r="H338" s="884">
        <v>0</v>
      </c>
      <c r="I338" s="883">
        <v>0</v>
      </c>
      <c r="J338" s="884">
        <v>0</v>
      </c>
      <c r="K338" s="883">
        <v>0</v>
      </c>
      <c r="L338" s="884">
        <v>0</v>
      </c>
      <c r="M338" s="883">
        <v>0</v>
      </c>
      <c r="N338" s="884">
        <v>0</v>
      </c>
      <c r="O338" s="883">
        <v>0</v>
      </c>
      <c r="P338" s="884">
        <v>0</v>
      </c>
      <c r="Q338" s="883">
        <v>0</v>
      </c>
      <c r="R338" s="884">
        <v>0</v>
      </c>
      <c r="S338" s="883">
        <v>0</v>
      </c>
      <c r="T338" s="884">
        <v>0</v>
      </c>
      <c r="U338" s="883">
        <v>0</v>
      </c>
      <c r="V338" s="884">
        <v>0</v>
      </c>
      <c r="W338" s="883">
        <v>0</v>
      </c>
      <c r="X338" s="884">
        <v>0</v>
      </c>
      <c r="Y338" s="883">
        <v>0</v>
      </c>
      <c r="Z338" s="884">
        <v>0</v>
      </c>
      <c r="AA338" s="883">
        <v>0</v>
      </c>
      <c r="AB338" s="884">
        <v>0</v>
      </c>
      <c r="AC338" s="883">
        <v>0</v>
      </c>
      <c r="AD338" s="884">
        <v>0</v>
      </c>
      <c r="AE338" s="883">
        <v>0</v>
      </c>
      <c r="AF338" s="884">
        <v>0</v>
      </c>
      <c r="AG338" s="883">
        <v>0</v>
      </c>
      <c r="AH338" s="884">
        <v>0</v>
      </c>
      <c r="AI338" s="883">
        <v>0</v>
      </c>
      <c r="AJ338" s="884">
        <v>0</v>
      </c>
      <c r="AK338" s="883">
        <v>0</v>
      </c>
      <c r="AL338" s="884">
        <v>0</v>
      </c>
      <c r="AM338" s="883">
        <v>0</v>
      </c>
      <c r="AN338" s="884">
        <v>0</v>
      </c>
      <c r="AO338" s="883">
        <v>0</v>
      </c>
      <c r="AP338" s="1039">
        <v>0</v>
      </c>
      <c r="AQ338" s="815"/>
      <c r="AR338" s="998"/>
      <c r="AS338" s="815"/>
      <c r="AT338" s="1038">
        <v>0</v>
      </c>
      <c r="AU338" s="884">
        <v>0</v>
      </c>
      <c r="AV338" s="883">
        <v>0</v>
      </c>
      <c r="AW338" s="884">
        <v>0</v>
      </c>
      <c r="AX338" s="883">
        <v>0</v>
      </c>
      <c r="AY338" s="884">
        <v>0</v>
      </c>
      <c r="AZ338" s="883">
        <v>0</v>
      </c>
      <c r="BA338" s="884">
        <v>0</v>
      </c>
      <c r="BB338" s="883">
        <v>0</v>
      </c>
      <c r="BC338" s="884">
        <v>0</v>
      </c>
      <c r="BD338" s="883">
        <v>0</v>
      </c>
      <c r="BE338" s="884">
        <v>0</v>
      </c>
      <c r="BF338" s="883">
        <v>0</v>
      </c>
      <c r="BG338" s="884">
        <v>0</v>
      </c>
      <c r="BH338" s="883">
        <v>0</v>
      </c>
      <c r="BI338" s="884">
        <v>0</v>
      </c>
      <c r="BJ338" s="883">
        <v>0</v>
      </c>
      <c r="BK338" s="884">
        <v>0</v>
      </c>
      <c r="BL338" s="883">
        <v>0</v>
      </c>
      <c r="BM338" s="884">
        <v>0</v>
      </c>
      <c r="BN338" s="883">
        <v>0</v>
      </c>
      <c r="BO338" s="884">
        <v>0</v>
      </c>
      <c r="BP338" s="883">
        <v>0</v>
      </c>
      <c r="BQ338" s="884">
        <v>0</v>
      </c>
      <c r="BR338" s="883">
        <v>0</v>
      </c>
      <c r="BS338" s="884">
        <v>0</v>
      </c>
      <c r="BT338" s="883">
        <v>0</v>
      </c>
      <c r="BU338" s="884">
        <v>0</v>
      </c>
      <c r="BV338" s="883">
        <v>0</v>
      </c>
      <c r="BW338" s="884">
        <v>0</v>
      </c>
      <c r="BX338" s="883">
        <v>0</v>
      </c>
      <c r="BY338" s="884">
        <v>0</v>
      </c>
      <c r="BZ338" s="883">
        <v>0</v>
      </c>
      <c r="CA338" s="884">
        <v>0</v>
      </c>
      <c r="CB338" s="883">
        <v>0</v>
      </c>
      <c r="CC338" s="1039">
        <v>0</v>
      </c>
      <c r="CD338" s="815"/>
      <c r="CE338" s="1009"/>
      <c r="CF338" s="815"/>
      <c r="CG338" s="1010"/>
      <c r="CH338" s="815"/>
      <c r="CI338" s="1038"/>
      <c r="CJ338" s="884"/>
      <c r="CK338" s="883">
        <v>0</v>
      </c>
      <c r="CL338" s="884">
        <v>0</v>
      </c>
      <c r="CM338" s="883">
        <v>0</v>
      </c>
      <c r="CN338" s="884">
        <v>0</v>
      </c>
      <c r="CO338" s="883">
        <v>0</v>
      </c>
      <c r="CP338" s="884">
        <v>0</v>
      </c>
      <c r="CQ338" s="883">
        <v>0</v>
      </c>
      <c r="CR338" s="884">
        <v>0</v>
      </c>
      <c r="CS338" s="883">
        <v>0</v>
      </c>
      <c r="CT338" s="884">
        <v>0</v>
      </c>
      <c r="CU338" s="883">
        <v>0</v>
      </c>
      <c r="CV338" s="884">
        <v>0</v>
      </c>
      <c r="CW338" s="883">
        <v>0</v>
      </c>
      <c r="CX338" s="884">
        <v>0</v>
      </c>
      <c r="CY338" s="883">
        <v>0</v>
      </c>
      <c r="CZ338" s="884">
        <v>0</v>
      </c>
      <c r="DA338" s="883">
        <v>0</v>
      </c>
      <c r="DB338" s="884">
        <v>0</v>
      </c>
      <c r="DC338" s="883">
        <v>0</v>
      </c>
      <c r="DD338" s="884">
        <v>0</v>
      </c>
      <c r="DE338" s="883">
        <v>0</v>
      </c>
      <c r="DF338" s="884">
        <v>0</v>
      </c>
      <c r="DG338" s="883">
        <v>0</v>
      </c>
      <c r="DH338" s="884">
        <v>0</v>
      </c>
      <c r="DI338" s="883">
        <v>0</v>
      </c>
      <c r="DJ338" s="884">
        <v>0</v>
      </c>
      <c r="DK338" s="883">
        <v>0</v>
      </c>
      <c r="DL338" s="884">
        <v>0</v>
      </c>
      <c r="DM338" s="883">
        <v>0</v>
      </c>
      <c r="DN338" s="884">
        <v>0</v>
      </c>
      <c r="DO338" s="883">
        <v>0</v>
      </c>
      <c r="DP338" s="884">
        <v>0</v>
      </c>
      <c r="DQ338" s="883">
        <v>0</v>
      </c>
      <c r="DR338" s="1039">
        <v>0</v>
      </c>
      <c r="DS338" s="815"/>
      <c r="DT338" s="1011"/>
      <c r="DU338" s="815"/>
      <c r="DV338" s="1038"/>
      <c r="DW338" s="884"/>
      <c r="DX338" s="883">
        <v>0</v>
      </c>
      <c r="DY338" s="884">
        <v>0</v>
      </c>
      <c r="DZ338" s="883">
        <v>0</v>
      </c>
      <c r="EA338" s="884">
        <v>0</v>
      </c>
      <c r="EB338" s="883">
        <v>0</v>
      </c>
      <c r="EC338" s="884">
        <v>0</v>
      </c>
      <c r="ED338" s="883">
        <v>0</v>
      </c>
      <c r="EE338" s="884">
        <v>0</v>
      </c>
      <c r="EF338" s="883">
        <v>0</v>
      </c>
      <c r="EG338" s="884">
        <v>0</v>
      </c>
      <c r="EH338" s="883">
        <v>0</v>
      </c>
      <c r="EI338" s="884">
        <v>0</v>
      </c>
      <c r="EJ338" s="883">
        <v>0</v>
      </c>
      <c r="EK338" s="884">
        <v>0</v>
      </c>
      <c r="EL338" s="883">
        <v>0</v>
      </c>
      <c r="EM338" s="884">
        <v>0</v>
      </c>
      <c r="EN338" s="883">
        <v>0</v>
      </c>
      <c r="EO338" s="884">
        <v>0</v>
      </c>
      <c r="EP338" s="883">
        <v>0</v>
      </c>
      <c r="EQ338" s="884">
        <v>0</v>
      </c>
      <c r="ER338" s="883">
        <v>0</v>
      </c>
      <c r="ES338" s="884">
        <v>0</v>
      </c>
      <c r="ET338" s="883">
        <v>0</v>
      </c>
      <c r="EU338" s="884">
        <v>0</v>
      </c>
      <c r="EV338" s="883">
        <v>0</v>
      </c>
      <c r="EW338" s="884">
        <v>0</v>
      </c>
      <c r="EX338" s="883">
        <v>0</v>
      </c>
      <c r="EY338" s="884">
        <v>0</v>
      </c>
      <c r="EZ338" s="883">
        <v>0</v>
      </c>
      <c r="FA338" s="884">
        <v>0</v>
      </c>
      <c r="FB338" s="883">
        <v>0</v>
      </c>
      <c r="FC338" s="884">
        <v>0</v>
      </c>
      <c r="FD338" s="883">
        <v>0</v>
      </c>
      <c r="FE338" s="1039">
        <v>0</v>
      </c>
      <c r="FF338" s="815"/>
      <c r="FG338" s="1012"/>
      <c r="FH338" s="815"/>
      <c r="FI338" s="1013"/>
      <c r="FK338" s="1040" t="b">
        <v>1</v>
      </c>
    </row>
    <row r="339" spans="1:167" outlineLevel="1">
      <c r="A339" s="813" t="str">
        <f t="shared" si="5"/>
        <v>323Process and Systems Upgrades Initiatives - Project Incentive Initiative</v>
      </c>
      <c r="C339" s="835">
        <v>323</v>
      </c>
      <c r="D339" s="1041" t="s">
        <v>104</v>
      </c>
      <c r="E339" s="1041">
        <v>2016</v>
      </c>
      <c r="G339" s="1016">
        <v>0</v>
      </c>
      <c r="H339" s="877">
        <v>0</v>
      </c>
      <c r="I339" s="876">
        <v>0</v>
      </c>
      <c r="J339" s="877">
        <v>0</v>
      </c>
      <c r="K339" s="876">
        <v>0</v>
      </c>
      <c r="L339" s="877">
        <v>0</v>
      </c>
      <c r="M339" s="876">
        <v>0</v>
      </c>
      <c r="N339" s="877">
        <v>0</v>
      </c>
      <c r="O339" s="876">
        <v>0</v>
      </c>
      <c r="P339" s="877">
        <v>0</v>
      </c>
      <c r="Q339" s="876">
        <v>0</v>
      </c>
      <c r="R339" s="877">
        <v>0</v>
      </c>
      <c r="S339" s="876">
        <v>0</v>
      </c>
      <c r="T339" s="877">
        <v>0</v>
      </c>
      <c r="U339" s="876">
        <v>0</v>
      </c>
      <c r="V339" s="877">
        <v>0</v>
      </c>
      <c r="W339" s="876">
        <v>0</v>
      </c>
      <c r="X339" s="877">
        <v>0</v>
      </c>
      <c r="Y339" s="876">
        <v>0</v>
      </c>
      <c r="Z339" s="877">
        <v>0</v>
      </c>
      <c r="AA339" s="876">
        <v>0</v>
      </c>
      <c r="AB339" s="877">
        <v>0</v>
      </c>
      <c r="AC339" s="876">
        <v>0</v>
      </c>
      <c r="AD339" s="877">
        <v>0</v>
      </c>
      <c r="AE339" s="876">
        <v>0</v>
      </c>
      <c r="AF339" s="877">
        <v>0</v>
      </c>
      <c r="AG339" s="876">
        <v>0</v>
      </c>
      <c r="AH339" s="877">
        <v>0</v>
      </c>
      <c r="AI339" s="876">
        <v>0</v>
      </c>
      <c r="AJ339" s="877">
        <v>0</v>
      </c>
      <c r="AK339" s="876">
        <v>0</v>
      </c>
      <c r="AL339" s="877">
        <v>0</v>
      </c>
      <c r="AM339" s="876">
        <v>0</v>
      </c>
      <c r="AN339" s="877">
        <v>0</v>
      </c>
      <c r="AO339" s="876">
        <v>0</v>
      </c>
      <c r="AP339" s="1017">
        <v>0</v>
      </c>
      <c r="AQ339" s="815"/>
      <c r="AR339" s="998"/>
      <c r="AS339" s="815"/>
      <c r="AT339" s="1016">
        <v>0</v>
      </c>
      <c r="AU339" s="877">
        <v>0</v>
      </c>
      <c r="AV339" s="876">
        <v>0</v>
      </c>
      <c r="AW339" s="877">
        <v>0</v>
      </c>
      <c r="AX339" s="876">
        <v>0</v>
      </c>
      <c r="AY339" s="877">
        <v>0</v>
      </c>
      <c r="AZ339" s="876">
        <v>0</v>
      </c>
      <c r="BA339" s="877">
        <v>0</v>
      </c>
      <c r="BB339" s="876">
        <v>0</v>
      </c>
      <c r="BC339" s="877">
        <v>0</v>
      </c>
      <c r="BD339" s="876">
        <v>0</v>
      </c>
      <c r="BE339" s="877">
        <v>0</v>
      </c>
      <c r="BF339" s="876">
        <v>0</v>
      </c>
      <c r="BG339" s="877">
        <v>0</v>
      </c>
      <c r="BH339" s="876">
        <v>0</v>
      </c>
      <c r="BI339" s="877">
        <v>0</v>
      </c>
      <c r="BJ339" s="876">
        <v>0</v>
      </c>
      <c r="BK339" s="877">
        <v>0</v>
      </c>
      <c r="BL339" s="876">
        <v>0</v>
      </c>
      <c r="BM339" s="877">
        <v>0</v>
      </c>
      <c r="BN339" s="876">
        <v>0</v>
      </c>
      <c r="BO339" s="877">
        <v>0</v>
      </c>
      <c r="BP339" s="876">
        <v>0</v>
      </c>
      <c r="BQ339" s="877">
        <v>0</v>
      </c>
      <c r="BR339" s="876">
        <v>0</v>
      </c>
      <c r="BS339" s="877">
        <v>0</v>
      </c>
      <c r="BT339" s="876">
        <v>0</v>
      </c>
      <c r="BU339" s="877">
        <v>0</v>
      </c>
      <c r="BV339" s="876">
        <v>0</v>
      </c>
      <c r="BW339" s="877">
        <v>0</v>
      </c>
      <c r="BX339" s="876">
        <v>0</v>
      </c>
      <c r="BY339" s="877">
        <v>0</v>
      </c>
      <c r="BZ339" s="876">
        <v>0</v>
      </c>
      <c r="CA339" s="877">
        <v>0</v>
      </c>
      <c r="CB339" s="876">
        <v>0</v>
      </c>
      <c r="CC339" s="1017">
        <v>0</v>
      </c>
      <c r="CD339" s="815"/>
      <c r="CE339" s="1009"/>
      <c r="CF339" s="815"/>
      <c r="CG339" s="1010"/>
      <c r="CH339" s="815"/>
      <c r="CI339" s="1016"/>
      <c r="CJ339" s="877"/>
      <c r="CK339" s="876">
        <v>0</v>
      </c>
      <c r="CL339" s="877">
        <v>0</v>
      </c>
      <c r="CM339" s="876">
        <v>0</v>
      </c>
      <c r="CN339" s="877">
        <v>0</v>
      </c>
      <c r="CO339" s="876">
        <v>0</v>
      </c>
      <c r="CP339" s="877">
        <v>0</v>
      </c>
      <c r="CQ339" s="876">
        <v>0</v>
      </c>
      <c r="CR339" s="877">
        <v>0</v>
      </c>
      <c r="CS339" s="876">
        <v>0</v>
      </c>
      <c r="CT339" s="877">
        <v>0</v>
      </c>
      <c r="CU339" s="876">
        <v>0</v>
      </c>
      <c r="CV339" s="877">
        <v>0</v>
      </c>
      <c r="CW339" s="876">
        <v>0</v>
      </c>
      <c r="CX339" s="877">
        <v>0</v>
      </c>
      <c r="CY339" s="876">
        <v>0</v>
      </c>
      <c r="CZ339" s="877">
        <v>0</v>
      </c>
      <c r="DA339" s="876">
        <v>0</v>
      </c>
      <c r="DB339" s="877">
        <v>0</v>
      </c>
      <c r="DC339" s="876">
        <v>0</v>
      </c>
      <c r="DD339" s="877">
        <v>0</v>
      </c>
      <c r="DE339" s="876">
        <v>0</v>
      </c>
      <c r="DF339" s="877">
        <v>0</v>
      </c>
      <c r="DG339" s="876">
        <v>0</v>
      </c>
      <c r="DH339" s="877">
        <v>0</v>
      </c>
      <c r="DI339" s="876">
        <v>0</v>
      </c>
      <c r="DJ339" s="877">
        <v>0</v>
      </c>
      <c r="DK339" s="876">
        <v>0</v>
      </c>
      <c r="DL339" s="877">
        <v>0</v>
      </c>
      <c r="DM339" s="876">
        <v>0</v>
      </c>
      <c r="DN339" s="877">
        <v>0</v>
      </c>
      <c r="DO339" s="876">
        <v>0</v>
      </c>
      <c r="DP339" s="877">
        <v>0</v>
      </c>
      <c r="DQ339" s="876">
        <v>0</v>
      </c>
      <c r="DR339" s="1017">
        <v>0</v>
      </c>
      <c r="DS339" s="815"/>
      <c r="DT339" s="1011"/>
      <c r="DU339" s="815"/>
      <c r="DV339" s="1016"/>
      <c r="DW339" s="877"/>
      <c r="DX339" s="876">
        <v>0</v>
      </c>
      <c r="DY339" s="877">
        <v>0</v>
      </c>
      <c r="DZ339" s="876">
        <v>0</v>
      </c>
      <c r="EA339" s="877">
        <v>0</v>
      </c>
      <c r="EB339" s="876">
        <v>0</v>
      </c>
      <c r="EC339" s="877">
        <v>0</v>
      </c>
      <c r="ED339" s="876">
        <v>0</v>
      </c>
      <c r="EE339" s="877">
        <v>0</v>
      </c>
      <c r="EF339" s="876">
        <v>0</v>
      </c>
      <c r="EG339" s="877">
        <v>0</v>
      </c>
      <c r="EH339" s="876">
        <v>0</v>
      </c>
      <c r="EI339" s="877">
        <v>0</v>
      </c>
      <c r="EJ339" s="876">
        <v>0</v>
      </c>
      <c r="EK339" s="877">
        <v>0</v>
      </c>
      <c r="EL339" s="876">
        <v>0</v>
      </c>
      <c r="EM339" s="877">
        <v>0</v>
      </c>
      <c r="EN339" s="876">
        <v>0</v>
      </c>
      <c r="EO339" s="877">
        <v>0</v>
      </c>
      <c r="EP339" s="876">
        <v>0</v>
      </c>
      <c r="EQ339" s="877">
        <v>0</v>
      </c>
      <c r="ER339" s="876">
        <v>0</v>
      </c>
      <c r="ES339" s="877">
        <v>0</v>
      </c>
      <c r="ET339" s="876">
        <v>0</v>
      </c>
      <c r="EU339" s="877">
        <v>0</v>
      </c>
      <c r="EV339" s="876">
        <v>0</v>
      </c>
      <c r="EW339" s="877">
        <v>0</v>
      </c>
      <c r="EX339" s="876">
        <v>0</v>
      </c>
      <c r="EY339" s="877">
        <v>0</v>
      </c>
      <c r="EZ339" s="876">
        <v>0</v>
      </c>
      <c r="FA339" s="877">
        <v>0</v>
      </c>
      <c r="FB339" s="876">
        <v>0</v>
      </c>
      <c r="FC339" s="877">
        <v>0</v>
      </c>
      <c r="FD339" s="876">
        <v>0</v>
      </c>
      <c r="FE339" s="1017">
        <v>0</v>
      </c>
      <c r="FF339" s="815"/>
      <c r="FG339" s="1012"/>
      <c r="FH339" s="815"/>
      <c r="FI339" s="1013"/>
      <c r="FK339" s="1018" t="b">
        <v>1</v>
      </c>
    </row>
    <row r="340" spans="1:167" outlineLevel="1">
      <c r="A340" s="813" t="str">
        <f t="shared" si="5"/>
        <v>324Process and Systems Upgrades Initiatives - Energy Manager Initiative</v>
      </c>
      <c r="C340" s="842">
        <v>324</v>
      </c>
      <c r="D340" s="1036" t="s">
        <v>106</v>
      </c>
      <c r="E340" s="1036">
        <v>2016</v>
      </c>
      <c r="G340" s="1020">
        <v>0</v>
      </c>
      <c r="H340" s="865">
        <v>0</v>
      </c>
      <c r="I340" s="864">
        <v>0</v>
      </c>
      <c r="J340" s="865">
        <v>0</v>
      </c>
      <c r="K340" s="864">
        <v>0</v>
      </c>
      <c r="L340" s="865">
        <v>0</v>
      </c>
      <c r="M340" s="864">
        <v>0</v>
      </c>
      <c r="N340" s="865">
        <v>0</v>
      </c>
      <c r="O340" s="864">
        <v>0</v>
      </c>
      <c r="P340" s="865">
        <v>0</v>
      </c>
      <c r="Q340" s="864">
        <v>0</v>
      </c>
      <c r="R340" s="865">
        <v>0</v>
      </c>
      <c r="S340" s="864">
        <v>0</v>
      </c>
      <c r="T340" s="865">
        <v>0</v>
      </c>
      <c r="U340" s="864">
        <v>0</v>
      </c>
      <c r="V340" s="865">
        <v>0</v>
      </c>
      <c r="W340" s="864">
        <v>0</v>
      </c>
      <c r="X340" s="865">
        <v>0</v>
      </c>
      <c r="Y340" s="864">
        <v>0</v>
      </c>
      <c r="Z340" s="865">
        <v>0</v>
      </c>
      <c r="AA340" s="864">
        <v>0</v>
      </c>
      <c r="AB340" s="865">
        <v>0</v>
      </c>
      <c r="AC340" s="864">
        <v>0</v>
      </c>
      <c r="AD340" s="865">
        <v>0</v>
      </c>
      <c r="AE340" s="864">
        <v>0</v>
      </c>
      <c r="AF340" s="865">
        <v>0</v>
      </c>
      <c r="AG340" s="864">
        <v>0</v>
      </c>
      <c r="AH340" s="865">
        <v>0</v>
      </c>
      <c r="AI340" s="864">
        <v>0</v>
      </c>
      <c r="AJ340" s="865">
        <v>0</v>
      </c>
      <c r="AK340" s="864">
        <v>0</v>
      </c>
      <c r="AL340" s="865">
        <v>0</v>
      </c>
      <c r="AM340" s="864">
        <v>0</v>
      </c>
      <c r="AN340" s="865">
        <v>0</v>
      </c>
      <c r="AO340" s="864">
        <v>0</v>
      </c>
      <c r="AP340" s="1021">
        <v>0</v>
      </c>
      <c r="AQ340" s="815"/>
      <c r="AR340" s="998"/>
      <c r="AS340" s="815"/>
      <c r="AT340" s="1020">
        <v>0</v>
      </c>
      <c r="AU340" s="865">
        <v>0</v>
      </c>
      <c r="AV340" s="864">
        <v>0</v>
      </c>
      <c r="AW340" s="865">
        <v>0</v>
      </c>
      <c r="AX340" s="864">
        <v>0</v>
      </c>
      <c r="AY340" s="865">
        <v>0</v>
      </c>
      <c r="AZ340" s="864">
        <v>0</v>
      </c>
      <c r="BA340" s="865">
        <v>0</v>
      </c>
      <c r="BB340" s="864">
        <v>0</v>
      </c>
      <c r="BC340" s="865">
        <v>0</v>
      </c>
      <c r="BD340" s="864">
        <v>0</v>
      </c>
      <c r="BE340" s="865">
        <v>0</v>
      </c>
      <c r="BF340" s="864">
        <v>0</v>
      </c>
      <c r="BG340" s="865">
        <v>0</v>
      </c>
      <c r="BH340" s="864">
        <v>0</v>
      </c>
      <c r="BI340" s="865">
        <v>0</v>
      </c>
      <c r="BJ340" s="864">
        <v>0</v>
      </c>
      <c r="BK340" s="865">
        <v>0</v>
      </c>
      <c r="BL340" s="864">
        <v>0</v>
      </c>
      <c r="BM340" s="865">
        <v>0</v>
      </c>
      <c r="BN340" s="864">
        <v>0</v>
      </c>
      <c r="BO340" s="865">
        <v>0</v>
      </c>
      <c r="BP340" s="864">
        <v>0</v>
      </c>
      <c r="BQ340" s="865">
        <v>0</v>
      </c>
      <c r="BR340" s="864">
        <v>0</v>
      </c>
      <c r="BS340" s="865">
        <v>0</v>
      </c>
      <c r="BT340" s="864">
        <v>0</v>
      </c>
      <c r="BU340" s="865">
        <v>0</v>
      </c>
      <c r="BV340" s="864">
        <v>0</v>
      </c>
      <c r="BW340" s="865">
        <v>0</v>
      </c>
      <c r="BX340" s="864">
        <v>0</v>
      </c>
      <c r="BY340" s="865">
        <v>0</v>
      </c>
      <c r="BZ340" s="864">
        <v>0</v>
      </c>
      <c r="CA340" s="865">
        <v>0</v>
      </c>
      <c r="CB340" s="864">
        <v>0</v>
      </c>
      <c r="CC340" s="1021">
        <v>0</v>
      </c>
      <c r="CD340" s="815"/>
      <c r="CE340" s="1009"/>
      <c r="CF340" s="815"/>
      <c r="CG340" s="1010"/>
      <c r="CH340" s="815"/>
      <c r="CI340" s="1020"/>
      <c r="CJ340" s="865"/>
      <c r="CK340" s="864">
        <v>0</v>
      </c>
      <c r="CL340" s="865">
        <v>0</v>
      </c>
      <c r="CM340" s="864">
        <v>0</v>
      </c>
      <c r="CN340" s="865">
        <v>0</v>
      </c>
      <c r="CO340" s="864">
        <v>0</v>
      </c>
      <c r="CP340" s="865">
        <v>0</v>
      </c>
      <c r="CQ340" s="864">
        <v>0</v>
      </c>
      <c r="CR340" s="865">
        <v>0</v>
      </c>
      <c r="CS340" s="864">
        <v>0</v>
      </c>
      <c r="CT340" s="865">
        <v>0</v>
      </c>
      <c r="CU340" s="864">
        <v>0</v>
      </c>
      <c r="CV340" s="865">
        <v>0</v>
      </c>
      <c r="CW340" s="864">
        <v>0</v>
      </c>
      <c r="CX340" s="865">
        <v>0</v>
      </c>
      <c r="CY340" s="864">
        <v>0</v>
      </c>
      <c r="CZ340" s="865">
        <v>0</v>
      </c>
      <c r="DA340" s="864">
        <v>0</v>
      </c>
      <c r="DB340" s="865">
        <v>0</v>
      </c>
      <c r="DC340" s="864">
        <v>0</v>
      </c>
      <c r="DD340" s="865">
        <v>0</v>
      </c>
      <c r="DE340" s="864">
        <v>0</v>
      </c>
      <c r="DF340" s="865">
        <v>0</v>
      </c>
      <c r="DG340" s="864">
        <v>0</v>
      </c>
      <c r="DH340" s="865">
        <v>0</v>
      </c>
      <c r="DI340" s="864">
        <v>0</v>
      </c>
      <c r="DJ340" s="865">
        <v>0</v>
      </c>
      <c r="DK340" s="864">
        <v>0</v>
      </c>
      <c r="DL340" s="865">
        <v>0</v>
      </c>
      <c r="DM340" s="864">
        <v>0</v>
      </c>
      <c r="DN340" s="865">
        <v>0</v>
      </c>
      <c r="DO340" s="864">
        <v>0</v>
      </c>
      <c r="DP340" s="865">
        <v>0</v>
      </c>
      <c r="DQ340" s="864">
        <v>0</v>
      </c>
      <c r="DR340" s="1021">
        <v>0</v>
      </c>
      <c r="DS340" s="815"/>
      <c r="DT340" s="1011"/>
      <c r="DU340" s="815"/>
      <c r="DV340" s="1020"/>
      <c r="DW340" s="865"/>
      <c r="DX340" s="864">
        <v>0</v>
      </c>
      <c r="DY340" s="865">
        <v>0</v>
      </c>
      <c r="DZ340" s="864">
        <v>0</v>
      </c>
      <c r="EA340" s="865">
        <v>0</v>
      </c>
      <c r="EB340" s="864">
        <v>0</v>
      </c>
      <c r="EC340" s="865">
        <v>0</v>
      </c>
      <c r="ED340" s="864">
        <v>0</v>
      </c>
      <c r="EE340" s="865">
        <v>0</v>
      </c>
      <c r="EF340" s="864">
        <v>0</v>
      </c>
      <c r="EG340" s="865">
        <v>0</v>
      </c>
      <c r="EH340" s="864">
        <v>0</v>
      </c>
      <c r="EI340" s="865">
        <v>0</v>
      </c>
      <c r="EJ340" s="864">
        <v>0</v>
      </c>
      <c r="EK340" s="865">
        <v>0</v>
      </c>
      <c r="EL340" s="864">
        <v>0</v>
      </c>
      <c r="EM340" s="865">
        <v>0</v>
      </c>
      <c r="EN340" s="864">
        <v>0</v>
      </c>
      <c r="EO340" s="865">
        <v>0</v>
      </c>
      <c r="EP340" s="864">
        <v>0</v>
      </c>
      <c r="EQ340" s="865">
        <v>0</v>
      </c>
      <c r="ER340" s="864">
        <v>0</v>
      </c>
      <c r="ES340" s="865">
        <v>0</v>
      </c>
      <c r="ET340" s="864">
        <v>0</v>
      </c>
      <c r="EU340" s="865">
        <v>0</v>
      </c>
      <c r="EV340" s="864">
        <v>0</v>
      </c>
      <c r="EW340" s="865">
        <v>0</v>
      </c>
      <c r="EX340" s="864">
        <v>0</v>
      </c>
      <c r="EY340" s="865">
        <v>0</v>
      </c>
      <c r="EZ340" s="864">
        <v>0</v>
      </c>
      <c r="FA340" s="865">
        <v>0</v>
      </c>
      <c r="FB340" s="864">
        <v>0</v>
      </c>
      <c r="FC340" s="865">
        <v>0</v>
      </c>
      <c r="FD340" s="864">
        <v>0</v>
      </c>
      <c r="FE340" s="1021">
        <v>0</v>
      </c>
      <c r="FF340" s="815"/>
      <c r="FG340" s="1012"/>
      <c r="FH340" s="815"/>
      <c r="FI340" s="1013"/>
      <c r="FK340" s="1022" t="b">
        <v>1</v>
      </c>
    </row>
    <row r="341" spans="1:167" outlineLevel="1">
      <c r="A341" s="813" t="str">
        <f t="shared" si="5"/>
        <v>325Process and Systems Upgrades Initiatives - Monitoring and Targeting Initiative</v>
      </c>
      <c r="C341" s="907">
        <v>325</v>
      </c>
      <c r="D341" s="1044" t="s">
        <v>105</v>
      </c>
      <c r="E341" s="1044">
        <v>2016</v>
      </c>
      <c r="G341" s="1028">
        <v>0</v>
      </c>
      <c r="H341" s="912">
        <v>0</v>
      </c>
      <c r="I341" s="911">
        <v>0</v>
      </c>
      <c r="J341" s="912">
        <v>0</v>
      </c>
      <c r="K341" s="911">
        <v>0</v>
      </c>
      <c r="L341" s="912">
        <v>0</v>
      </c>
      <c r="M341" s="911">
        <v>0</v>
      </c>
      <c r="N341" s="912">
        <v>0</v>
      </c>
      <c r="O341" s="911">
        <v>0</v>
      </c>
      <c r="P341" s="912">
        <v>0</v>
      </c>
      <c r="Q341" s="911">
        <v>0</v>
      </c>
      <c r="R341" s="912">
        <v>0</v>
      </c>
      <c r="S341" s="911">
        <v>0</v>
      </c>
      <c r="T341" s="912">
        <v>0</v>
      </c>
      <c r="U341" s="911">
        <v>0</v>
      </c>
      <c r="V341" s="912">
        <v>0</v>
      </c>
      <c r="W341" s="911">
        <v>0</v>
      </c>
      <c r="X341" s="912">
        <v>0</v>
      </c>
      <c r="Y341" s="911">
        <v>0</v>
      </c>
      <c r="Z341" s="912">
        <v>0</v>
      </c>
      <c r="AA341" s="911">
        <v>0</v>
      </c>
      <c r="AB341" s="912">
        <v>0</v>
      </c>
      <c r="AC341" s="911">
        <v>0</v>
      </c>
      <c r="AD341" s="912">
        <v>0</v>
      </c>
      <c r="AE341" s="911">
        <v>0</v>
      </c>
      <c r="AF341" s="912">
        <v>0</v>
      </c>
      <c r="AG341" s="911">
        <v>0</v>
      </c>
      <c r="AH341" s="912">
        <v>0</v>
      </c>
      <c r="AI341" s="911">
        <v>0</v>
      </c>
      <c r="AJ341" s="912">
        <v>0</v>
      </c>
      <c r="AK341" s="911">
        <v>0</v>
      </c>
      <c r="AL341" s="912">
        <v>0</v>
      </c>
      <c r="AM341" s="911">
        <v>0</v>
      </c>
      <c r="AN341" s="912">
        <v>0</v>
      </c>
      <c r="AO341" s="911">
        <v>0</v>
      </c>
      <c r="AP341" s="1029">
        <v>0</v>
      </c>
      <c r="AQ341" s="815"/>
      <c r="AR341" s="998"/>
      <c r="AS341" s="815"/>
      <c r="AT341" s="1028">
        <v>0</v>
      </c>
      <c r="AU341" s="912">
        <v>0</v>
      </c>
      <c r="AV341" s="911">
        <v>0</v>
      </c>
      <c r="AW341" s="912">
        <v>0</v>
      </c>
      <c r="AX341" s="911">
        <v>0</v>
      </c>
      <c r="AY341" s="912">
        <v>0</v>
      </c>
      <c r="AZ341" s="911">
        <v>0</v>
      </c>
      <c r="BA341" s="912">
        <v>0</v>
      </c>
      <c r="BB341" s="911">
        <v>0</v>
      </c>
      <c r="BC341" s="912">
        <v>0</v>
      </c>
      <c r="BD341" s="911">
        <v>0</v>
      </c>
      <c r="BE341" s="912">
        <v>0</v>
      </c>
      <c r="BF341" s="911">
        <v>0</v>
      </c>
      <c r="BG341" s="912">
        <v>0</v>
      </c>
      <c r="BH341" s="911">
        <v>0</v>
      </c>
      <c r="BI341" s="912">
        <v>0</v>
      </c>
      <c r="BJ341" s="911">
        <v>0</v>
      </c>
      <c r="BK341" s="912">
        <v>0</v>
      </c>
      <c r="BL341" s="911">
        <v>0</v>
      </c>
      <c r="BM341" s="912">
        <v>0</v>
      </c>
      <c r="BN341" s="911">
        <v>0</v>
      </c>
      <c r="BO341" s="912">
        <v>0</v>
      </c>
      <c r="BP341" s="911">
        <v>0</v>
      </c>
      <c r="BQ341" s="912">
        <v>0</v>
      </c>
      <c r="BR341" s="911">
        <v>0</v>
      </c>
      <c r="BS341" s="912">
        <v>0</v>
      </c>
      <c r="BT341" s="911">
        <v>0</v>
      </c>
      <c r="BU341" s="912">
        <v>0</v>
      </c>
      <c r="BV341" s="911">
        <v>0</v>
      </c>
      <c r="BW341" s="912">
        <v>0</v>
      </c>
      <c r="BX341" s="911">
        <v>0</v>
      </c>
      <c r="BY341" s="912">
        <v>0</v>
      </c>
      <c r="BZ341" s="911">
        <v>0</v>
      </c>
      <c r="CA341" s="912">
        <v>0</v>
      </c>
      <c r="CB341" s="911">
        <v>0</v>
      </c>
      <c r="CC341" s="1029">
        <v>0</v>
      </c>
      <c r="CD341" s="815"/>
      <c r="CE341" s="1009"/>
      <c r="CF341" s="815"/>
      <c r="CG341" s="1010"/>
      <c r="CH341" s="815"/>
      <c r="CI341" s="1028"/>
      <c r="CJ341" s="912"/>
      <c r="CK341" s="911">
        <v>0</v>
      </c>
      <c r="CL341" s="912">
        <v>0</v>
      </c>
      <c r="CM341" s="911">
        <v>0</v>
      </c>
      <c r="CN341" s="912">
        <v>0</v>
      </c>
      <c r="CO341" s="911">
        <v>0</v>
      </c>
      <c r="CP341" s="912">
        <v>0</v>
      </c>
      <c r="CQ341" s="911">
        <v>0</v>
      </c>
      <c r="CR341" s="912">
        <v>0</v>
      </c>
      <c r="CS341" s="911">
        <v>0</v>
      </c>
      <c r="CT341" s="912">
        <v>0</v>
      </c>
      <c r="CU341" s="911">
        <v>0</v>
      </c>
      <c r="CV341" s="912">
        <v>0</v>
      </c>
      <c r="CW341" s="911">
        <v>0</v>
      </c>
      <c r="CX341" s="912">
        <v>0</v>
      </c>
      <c r="CY341" s="911">
        <v>0</v>
      </c>
      <c r="CZ341" s="912">
        <v>0</v>
      </c>
      <c r="DA341" s="911">
        <v>0</v>
      </c>
      <c r="DB341" s="912">
        <v>0</v>
      </c>
      <c r="DC341" s="911">
        <v>0</v>
      </c>
      <c r="DD341" s="912">
        <v>0</v>
      </c>
      <c r="DE341" s="911">
        <v>0</v>
      </c>
      <c r="DF341" s="912">
        <v>0</v>
      </c>
      <c r="DG341" s="911">
        <v>0</v>
      </c>
      <c r="DH341" s="912">
        <v>0</v>
      </c>
      <c r="DI341" s="911">
        <v>0</v>
      </c>
      <c r="DJ341" s="912">
        <v>0</v>
      </c>
      <c r="DK341" s="911">
        <v>0</v>
      </c>
      <c r="DL341" s="912">
        <v>0</v>
      </c>
      <c r="DM341" s="911">
        <v>0</v>
      </c>
      <c r="DN341" s="912">
        <v>0</v>
      </c>
      <c r="DO341" s="911">
        <v>0</v>
      </c>
      <c r="DP341" s="912">
        <v>0</v>
      </c>
      <c r="DQ341" s="911">
        <v>0</v>
      </c>
      <c r="DR341" s="1029">
        <v>0</v>
      </c>
      <c r="DS341" s="815"/>
      <c r="DT341" s="1011"/>
      <c r="DU341" s="815"/>
      <c r="DV341" s="1028"/>
      <c r="DW341" s="912"/>
      <c r="DX341" s="911">
        <v>0</v>
      </c>
      <c r="DY341" s="912">
        <v>0</v>
      </c>
      <c r="DZ341" s="911">
        <v>0</v>
      </c>
      <c r="EA341" s="912">
        <v>0</v>
      </c>
      <c r="EB341" s="911">
        <v>0</v>
      </c>
      <c r="EC341" s="912">
        <v>0</v>
      </c>
      <c r="ED341" s="911">
        <v>0</v>
      </c>
      <c r="EE341" s="912">
        <v>0</v>
      </c>
      <c r="EF341" s="911">
        <v>0</v>
      </c>
      <c r="EG341" s="912">
        <v>0</v>
      </c>
      <c r="EH341" s="911">
        <v>0</v>
      </c>
      <c r="EI341" s="912">
        <v>0</v>
      </c>
      <c r="EJ341" s="911">
        <v>0</v>
      </c>
      <c r="EK341" s="912">
        <v>0</v>
      </c>
      <c r="EL341" s="911">
        <v>0</v>
      </c>
      <c r="EM341" s="912">
        <v>0</v>
      </c>
      <c r="EN341" s="911">
        <v>0</v>
      </c>
      <c r="EO341" s="912">
        <v>0</v>
      </c>
      <c r="EP341" s="911">
        <v>0</v>
      </c>
      <c r="EQ341" s="912">
        <v>0</v>
      </c>
      <c r="ER341" s="911">
        <v>0</v>
      </c>
      <c r="ES341" s="912">
        <v>0</v>
      </c>
      <c r="ET341" s="911">
        <v>0</v>
      </c>
      <c r="EU341" s="912">
        <v>0</v>
      </c>
      <c r="EV341" s="911">
        <v>0</v>
      </c>
      <c r="EW341" s="912">
        <v>0</v>
      </c>
      <c r="EX341" s="911">
        <v>0</v>
      </c>
      <c r="EY341" s="912">
        <v>0</v>
      </c>
      <c r="EZ341" s="911">
        <v>0</v>
      </c>
      <c r="FA341" s="912">
        <v>0</v>
      </c>
      <c r="FB341" s="911">
        <v>0</v>
      </c>
      <c r="FC341" s="912">
        <v>0</v>
      </c>
      <c r="FD341" s="911">
        <v>0</v>
      </c>
      <c r="FE341" s="1029">
        <v>0</v>
      </c>
      <c r="FF341" s="815"/>
      <c r="FG341" s="1012"/>
      <c r="FH341" s="815"/>
      <c r="FI341" s="1013"/>
      <c r="FK341" s="1030" t="b">
        <v>1</v>
      </c>
    </row>
    <row r="342" spans="1:167" outlineLevel="1">
      <c r="A342" s="813" t="str">
        <f t="shared" si="5"/>
        <v>326Low Income Initiative</v>
      </c>
      <c r="C342" s="1045">
        <v>326</v>
      </c>
      <c r="D342" s="1046" t="s">
        <v>108</v>
      </c>
      <c r="E342" s="1046">
        <v>2016</v>
      </c>
      <c r="G342" s="1047">
        <v>0</v>
      </c>
      <c r="H342" s="1048">
        <v>0</v>
      </c>
      <c r="I342" s="1049">
        <v>0</v>
      </c>
      <c r="J342" s="1048">
        <v>0</v>
      </c>
      <c r="K342" s="1049">
        <v>0</v>
      </c>
      <c r="L342" s="1048">
        <v>0</v>
      </c>
      <c r="M342" s="1049">
        <v>0</v>
      </c>
      <c r="N342" s="1048">
        <v>0</v>
      </c>
      <c r="O342" s="1049">
        <v>0</v>
      </c>
      <c r="P342" s="1048">
        <v>0</v>
      </c>
      <c r="Q342" s="1049">
        <v>0</v>
      </c>
      <c r="R342" s="1048">
        <v>0</v>
      </c>
      <c r="S342" s="1049">
        <v>0</v>
      </c>
      <c r="T342" s="1048">
        <v>0</v>
      </c>
      <c r="U342" s="1049">
        <v>0</v>
      </c>
      <c r="V342" s="1048">
        <v>0</v>
      </c>
      <c r="W342" s="1049">
        <v>0</v>
      </c>
      <c r="X342" s="1048">
        <v>0</v>
      </c>
      <c r="Y342" s="1049">
        <v>0</v>
      </c>
      <c r="Z342" s="1048">
        <v>0</v>
      </c>
      <c r="AA342" s="1049">
        <v>0</v>
      </c>
      <c r="AB342" s="1048">
        <v>0</v>
      </c>
      <c r="AC342" s="1049">
        <v>0</v>
      </c>
      <c r="AD342" s="1048">
        <v>0</v>
      </c>
      <c r="AE342" s="1049">
        <v>0</v>
      </c>
      <c r="AF342" s="1048">
        <v>0</v>
      </c>
      <c r="AG342" s="1049">
        <v>0</v>
      </c>
      <c r="AH342" s="1048">
        <v>0</v>
      </c>
      <c r="AI342" s="1049">
        <v>0</v>
      </c>
      <c r="AJ342" s="1048">
        <v>0</v>
      </c>
      <c r="AK342" s="1049">
        <v>0</v>
      </c>
      <c r="AL342" s="1048">
        <v>0</v>
      </c>
      <c r="AM342" s="1049">
        <v>0</v>
      </c>
      <c r="AN342" s="1048">
        <v>0</v>
      </c>
      <c r="AO342" s="1049">
        <v>0</v>
      </c>
      <c r="AP342" s="1050">
        <v>0</v>
      </c>
      <c r="AQ342" s="815"/>
      <c r="AR342" s="998"/>
      <c r="AS342" s="815"/>
      <c r="AT342" s="1047">
        <v>0</v>
      </c>
      <c r="AU342" s="1048">
        <v>0</v>
      </c>
      <c r="AV342" s="1049">
        <v>0</v>
      </c>
      <c r="AW342" s="1048">
        <v>0</v>
      </c>
      <c r="AX342" s="1049">
        <v>0</v>
      </c>
      <c r="AY342" s="1048">
        <v>0</v>
      </c>
      <c r="AZ342" s="1049">
        <v>0</v>
      </c>
      <c r="BA342" s="1048">
        <v>0</v>
      </c>
      <c r="BB342" s="1049">
        <v>0</v>
      </c>
      <c r="BC342" s="1048">
        <v>0</v>
      </c>
      <c r="BD342" s="1049">
        <v>0</v>
      </c>
      <c r="BE342" s="1048">
        <v>0</v>
      </c>
      <c r="BF342" s="1049">
        <v>0</v>
      </c>
      <c r="BG342" s="1048">
        <v>0</v>
      </c>
      <c r="BH342" s="1049">
        <v>0</v>
      </c>
      <c r="BI342" s="1048">
        <v>0</v>
      </c>
      <c r="BJ342" s="1049">
        <v>0</v>
      </c>
      <c r="BK342" s="1048">
        <v>0</v>
      </c>
      <c r="BL342" s="1049">
        <v>0</v>
      </c>
      <c r="BM342" s="1048">
        <v>0</v>
      </c>
      <c r="BN342" s="1049">
        <v>0</v>
      </c>
      <c r="BO342" s="1048">
        <v>0</v>
      </c>
      <c r="BP342" s="1049">
        <v>0</v>
      </c>
      <c r="BQ342" s="1048">
        <v>0</v>
      </c>
      <c r="BR342" s="1049">
        <v>0</v>
      </c>
      <c r="BS342" s="1048">
        <v>0</v>
      </c>
      <c r="BT342" s="1049">
        <v>0</v>
      </c>
      <c r="BU342" s="1048">
        <v>0</v>
      </c>
      <c r="BV342" s="1049">
        <v>0</v>
      </c>
      <c r="BW342" s="1048">
        <v>0</v>
      </c>
      <c r="BX342" s="1049">
        <v>0</v>
      </c>
      <c r="BY342" s="1048">
        <v>0</v>
      </c>
      <c r="BZ342" s="1049">
        <v>0</v>
      </c>
      <c r="CA342" s="1048">
        <v>0</v>
      </c>
      <c r="CB342" s="1049">
        <v>0</v>
      </c>
      <c r="CC342" s="1050">
        <v>0</v>
      </c>
      <c r="CD342" s="815"/>
      <c r="CE342" s="1009"/>
      <c r="CF342" s="815"/>
      <c r="CG342" s="1010"/>
      <c r="CH342" s="815"/>
      <c r="CI342" s="1047"/>
      <c r="CJ342" s="1048"/>
      <c r="CK342" s="1049">
        <v>0</v>
      </c>
      <c r="CL342" s="1048">
        <v>0</v>
      </c>
      <c r="CM342" s="1049">
        <v>0</v>
      </c>
      <c r="CN342" s="1048">
        <v>0</v>
      </c>
      <c r="CO342" s="1049">
        <v>0</v>
      </c>
      <c r="CP342" s="1048">
        <v>0</v>
      </c>
      <c r="CQ342" s="1049">
        <v>0</v>
      </c>
      <c r="CR342" s="1048">
        <v>0</v>
      </c>
      <c r="CS342" s="1049">
        <v>0</v>
      </c>
      <c r="CT342" s="1048">
        <v>0</v>
      </c>
      <c r="CU342" s="1049">
        <v>0</v>
      </c>
      <c r="CV342" s="1048">
        <v>0</v>
      </c>
      <c r="CW342" s="1049">
        <v>0</v>
      </c>
      <c r="CX342" s="1048">
        <v>0</v>
      </c>
      <c r="CY342" s="1049">
        <v>0</v>
      </c>
      <c r="CZ342" s="1048">
        <v>0</v>
      </c>
      <c r="DA342" s="1049">
        <v>0</v>
      </c>
      <c r="DB342" s="1048">
        <v>0</v>
      </c>
      <c r="DC342" s="1049">
        <v>0</v>
      </c>
      <c r="DD342" s="1048">
        <v>0</v>
      </c>
      <c r="DE342" s="1049">
        <v>0</v>
      </c>
      <c r="DF342" s="1048">
        <v>0</v>
      </c>
      <c r="DG342" s="1049">
        <v>0</v>
      </c>
      <c r="DH342" s="1048">
        <v>0</v>
      </c>
      <c r="DI342" s="1049">
        <v>0</v>
      </c>
      <c r="DJ342" s="1048">
        <v>0</v>
      </c>
      <c r="DK342" s="1049">
        <v>0</v>
      </c>
      <c r="DL342" s="1048">
        <v>0</v>
      </c>
      <c r="DM342" s="1049">
        <v>0</v>
      </c>
      <c r="DN342" s="1048">
        <v>0</v>
      </c>
      <c r="DO342" s="1049">
        <v>0</v>
      </c>
      <c r="DP342" s="1048">
        <v>0</v>
      </c>
      <c r="DQ342" s="1049">
        <v>0</v>
      </c>
      <c r="DR342" s="1050">
        <v>0</v>
      </c>
      <c r="DS342" s="815"/>
      <c r="DT342" s="1011"/>
      <c r="DU342" s="815"/>
      <c r="DV342" s="1047"/>
      <c r="DW342" s="1048"/>
      <c r="DX342" s="1049">
        <v>0</v>
      </c>
      <c r="DY342" s="1048">
        <v>0</v>
      </c>
      <c r="DZ342" s="1049">
        <v>0</v>
      </c>
      <c r="EA342" s="1048">
        <v>0</v>
      </c>
      <c r="EB342" s="1049">
        <v>0</v>
      </c>
      <c r="EC342" s="1048">
        <v>0</v>
      </c>
      <c r="ED342" s="1049">
        <v>0</v>
      </c>
      <c r="EE342" s="1048">
        <v>0</v>
      </c>
      <c r="EF342" s="1049">
        <v>0</v>
      </c>
      <c r="EG342" s="1048">
        <v>0</v>
      </c>
      <c r="EH342" s="1049">
        <v>0</v>
      </c>
      <c r="EI342" s="1048">
        <v>0</v>
      </c>
      <c r="EJ342" s="1049">
        <v>0</v>
      </c>
      <c r="EK342" s="1048">
        <v>0</v>
      </c>
      <c r="EL342" s="1049">
        <v>0</v>
      </c>
      <c r="EM342" s="1048">
        <v>0</v>
      </c>
      <c r="EN342" s="1049">
        <v>0</v>
      </c>
      <c r="EO342" s="1048">
        <v>0</v>
      </c>
      <c r="EP342" s="1049">
        <v>0</v>
      </c>
      <c r="EQ342" s="1048">
        <v>0</v>
      </c>
      <c r="ER342" s="1049">
        <v>0</v>
      </c>
      <c r="ES342" s="1048">
        <v>0</v>
      </c>
      <c r="ET342" s="1049">
        <v>0</v>
      </c>
      <c r="EU342" s="1048">
        <v>0</v>
      </c>
      <c r="EV342" s="1049">
        <v>0</v>
      </c>
      <c r="EW342" s="1048">
        <v>0</v>
      </c>
      <c r="EX342" s="1049">
        <v>0</v>
      </c>
      <c r="EY342" s="1048">
        <v>0</v>
      </c>
      <c r="EZ342" s="1049">
        <v>0</v>
      </c>
      <c r="FA342" s="1048">
        <v>0</v>
      </c>
      <c r="FB342" s="1049">
        <v>0</v>
      </c>
      <c r="FC342" s="1048">
        <v>0</v>
      </c>
      <c r="FD342" s="1049">
        <v>0</v>
      </c>
      <c r="FE342" s="1050">
        <v>0</v>
      </c>
      <c r="FF342" s="815"/>
      <c r="FG342" s="1012"/>
      <c r="FH342" s="815"/>
      <c r="FI342" s="1013"/>
      <c r="FK342" s="1051" t="b">
        <v>1</v>
      </c>
    </row>
    <row r="343" spans="1:167" outlineLevel="1">
      <c r="A343" s="813" t="str">
        <f t="shared" si="5"/>
        <v>327Aboriginal Conservation Program</v>
      </c>
      <c r="C343" s="835">
        <v>327</v>
      </c>
      <c r="D343" s="1015" t="s">
        <v>492</v>
      </c>
      <c r="E343" s="1015">
        <v>2016</v>
      </c>
      <c r="G343" s="1016">
        <v>0</v>
      </c>
      <c r="H343" s="877">
        <v>0</v>
      </c>
      <c r="I343" s="876">
        <v>0</v>
      </c>
      <c r="J343" s="877">
        <v>0</v>
      </c>
      <c r="K343" s="876">
        <v>0</v>
      </c>
      <c r="L343" s="877">
        <v>0</v>
      </c>
      <c r="M343" s="876">
        <v>0</v>
      </c>
      <c r="N343" s="877">
        <v>0</v>
      </c>
      <c r="O343" s="876">
        <v>0</v>
      </c>
      <c r="P343" s="877">
        <v>0</v>
      </c>
      <c r="Q343" s="876">
        <v>0</v>
      </c>
      <c r="R343" s="877">
        <v>0</v>
      </c>
      <c r="S343" s="876">
        <v>0</v>
      </c>
      <c r="T343" s="877">
        <v>0</v>
      </c>
      <c r="U343" s="876">
        <v>0</v>
      </c>
      <c r="V343" s="877">
        <v>0</v>
      </c>
      <c r="W343" s="876">
        <v>0</v>
      </c>
      <c r="X343" s="877">
        <v>0</v>
      </c>
      <c r="Y343" s="876">
        <v>0</v>
      </c>
      <c r="Z343" s="877">
        <v>0</v>
      </c>
      <c r="AA343" s="876">
        <v>0</v>
      </c>
      <c r="AB343" s="877">
        <v>0</v>
      </c>
      <c r="AC343" s="876">
        <v>0</v>
      </c>
      <c r="AD343" s="877">
        <v>0</v>
      </c>
      <c r="AE343" s="876">
        <v>0</v>
      </c>
      <c r="AF343" s="877">
        <v>0</v>
      </c>
      <c r="AG343" s="876">
        <v>0</v>
      </c>
      <c r="AH343" s="877">
        <v>0</v>
      </c>
      <c r="AI343" s="876">
        <v>0</v>
      </c>
      <c r="AJ343" s="877">
        <v>0</v>
      </c>
      <c r="AK343" s="876">
        <v>0</v>
      </c>
      <c r="AL343" s="877">
        <v>0</v>
      </c>
      <c r="AM343" s="876">
        <v>0</v>
      </c>
      <c r="AN343" s="877">
        <v>0</v>
      </c>
      <c r="AO343" s="876">
        <v>0</v>
      </c>
      <c r="AP343" s="1017">
        <v>0</v>
      </c>
      <c r="AQ343" s="815"/>
      <c r="AR343" s="998"/>
      <c r="AS343" s="815"/>
      <c r="AT343" s="1016">
        <v>0</v>
      </c>
      <c r="AU343" s="877">
        <v>0</v>
      </c>
      <c r="AV343" s="876">
        <v>0</v>
      </c>
      <c r="AW343" s="877">
        <v>0</v>
      </c>
      <c r="AX343" s="876">
        <v>0</v>
      </c>
      <c r="AY343" s="877">
        <v>0</v>
      </c>
      <c r="AZ343" s="876">
        <v>0</v>
      </c>
      <c r="BA343" s="877">
        <v>0</v>
      </c>
      <c r="BB343" s="876">
        <v>0</v>
      </c>
      <c r="BC343" s="877">
        <v>0</v>
      </c>
      <c r="BD343" s="876">
        <v>0</v>
      </c>
      <c r="BE343" s="877">
        <v>0</v>
      </c>
      <c r="BF343" s="876">
        <v>0</v>
      </c>
      <c r="BG343" s="877">
        <v>0</v>
      </c>
      <c r="BH343" s="876">
        <v>0</v>
      </c>
      <c r="BI343" s="877">
        <v>0</v>
      </c>
      <c r="BJ343" s="876">
        <v>0</v>
      </c>
      <c r="BK343" s="877">
        <v>0</v>
      </c>
      <c r="BL343" s="876">
        <v>0</v>
      </c>
      <c r="BM343" s="877">
        <v>0</v>
      </c>
      <c r="BN343" s="876">
        <v>0</v>
      </c>
      <c r="BO343" s="877">
        <v>0</v>
      </c>
      <c r="BP343" s="876">
        <v>0</v>
      </c>
      <c r="BQ343" s="877">
        <v>0</v>
      </c>
      <c r="BR343" s="876">
        <v>0</v>
      </c>
      <c r="BS343" s="877">
        <v>0</v>
      </c>
      <c r="BT343" s="876">
        <v>0</v>
      </c>
      <c r="BU343" s="877">
        <v>0</v>
      </c>
      <c r="BV343" s="876">
        <v>0</v>
      </c>
      <c r="BW343" s="877">
        <v>0</v>
      </c>
      <c r="BX343" s="876">
        <v>0</v>
      </c>
      <c r="BY343" s="877">
        <v>0</v>
      </c>
      <c r="BZ343" s="876">
        <v>0</v>
      </c>
      <c r="CA343" s="877">
        <v>0</v>
      </c>
      <c r="CB343" s="876">
        <v>0</v>
      </c>
      <c r="CC343" s="1017">
        <v>0</v>
      </c>
      <c r="CD343" s="815"/>
      <c r="CE343" s="1009"/>
      <c r="CF343" s="815"/>
      <c r="CG343" s="1010"/>
      <c r="CH343" s="815"/>
      <c r="CI343" s="1016"/>
      <c r="CJ343" s="877"/>
      <c r="CK343" s="876">
        <v>0</v>
      </c>
      <c r="CL343" s="877">
        <v>0</v>
      </c>
      <c r="CM343" s="876">
        <v>0</v>
      </c>
      <c r="CN343" s="877">
        <v>0</v>
      </c>
      <c r="CO343" s="876">
        <v>0</v>
      </c>
      <c r="CP343" s="877">
        <v>0</v>
      </c>
      <c r="CQ343" s="876">
        <v>0</v>
      </c>
      <c r="CR343" s="877">
        <v>0</v>
      </c>
      <c r="CS343" s="876">
        <v>0</v>
      </c>
      <c r="CT343" s="877">
        <v>0</v>
      </c>
      <c r="CU343" s="876">
        <v>0</v>
      </c>
      <c r="CV343" s="877">
        <v>0</v>
      </c>
      <c r="CW343" s="876">
        <v>0</v>
      </c>
      <c r="CX343" s="877">
        <v>0</v>
      </c>
      <c r="CY343" s="876">
        <v>0</v>
      </c>
      <c r="CZ343" s="877">
        <v>0</v>
      </c>
      <c r="DA343" s="876">
        <v>0</v>
      </c>
      <c r="DB343" s="877">
        <v>0</v>
      </c>
      <c r="DC343" s="876">
        <v>0</v>
      </c>
      <c r="DD343" s="877">
        <v>0</v>
      </c>
      <c r="DE343" s="876">
        <v>0</v>
      </c>
      <c r="DF343" s="877">
        <v>0</v>
      </c>
      <c r="DG343" s="876">
        <v>0</v>
      </c>
      <c r="DH343" s="877">
        <v>0</v>
      </c>
      <c r="DI343" s="876">
        <v>0</v>
      </c>
      <c r="DJ343" s="877">
        <v>0</v>
      </c>
      <c r="DK343" s="876">
        <v>0</v>
      </c>
      <c r="DL343" s="877">
        <v>0</v>
      </c>
      <c r="DM343" s="876">
        <v>0</v>
      </c>
      <c r="DN343" s="877">
        <v>0</v>
      </c>
      <c r="DO343" s="876">
        <v>0</v>
      </c>
      <c r="DP343" s="877">
        <v>0</v>
      </c>
      <c r="DQ343" s="876">
        <v>0</v>
      </c>
      <c r="DR343" s="1017">
        <v>0</v>
      </c>
      <c r="DS343" s="815"/>
      <c r="DT343" s="1011"/>
      <c r="DU343" s="815"/>
      <c r="DV343" s="1016"/>
      <c r="DW343" s="877"/>
      <c r="DX343" s="876">
        <v>0</v>
      </c>
      <c r="DY343" s="877">
        <v>0</v>
      </c>
      <c r="DZ343" s="876">
        <v>0</v>
      </c>
      <c r="EA343" s="877">
        <v>0</v>
      </c>
      <c r="EB343" s="876">
        <v>0</v>
      </c>
      <c r="EC343" s="877">
        <v>0</v>
      </c>
      <c r="ED343" s="876">
        <v>0</v>
      </c>
      <c r="EE343" s="877">
        <v>0</v>
      </c>
      <c r="EF343" s="876">
        <v>0</v>
      </c>
      <c r="EG343" s="877">
        <v>0</v>
      </c>
      <c r="EH343" s="876">
        <v>0</v>
      </c>
      <c r="EI343" s="877">
        <v>0</v>
      </c>
      <c r="EJ343" s="876">
        <v>0</v>
      </c>
      <c r="EK343" s="877">
        <v>0</v>
      </c>
      <c r="EL343" s="876">
        <v>0</v>
      </c>
      <c r="EM343" s="877">
        <v>0</v>
      </c>
      <c r="EN343" s="876">
        <v>0</v>
      </c>
      <c r="EO343" s="877">
        <v>0</v>
      </c>
      <c r="EP343" s="876">
        <v>0</v>
      </c>
      <c r="EQ343" s="877">
        <v>0</v>
      </c>
      <c r="ER343" s="876">
        <v>0</v>
      </c>
      <c r="ES343" s="877">
        <v>0</v>
      </c>
      <c r="ET343" s="876">
        <v>0</v>
      </c>
      <c r="EU343" s="877">
        <v>0</v>
      </c>
      <c r="EV343" s="876">
        <v>0</v>
      </c>
      <c r="EW343" s="877">
        <v>0</v>
      </c>
      <c r="EX343" s="876">
        <v>0</v>
      </c>
      <c r="EY343" s="877">
        <v>0</v>
      </c>
      <c r="EZ343" s="876">
        <v>0</v>
      </c>
      <c r="FA343" s="877">
        <v>0</v>
      </c>
      <c r="FB343" s="876">
        <v>0</v>
      </c>
      <c r="FC343" s="877">
        <v>0</v>
      </c>
      <c r="FD343" s="876">
        <v>0</v>
      </c>
      <c r="FE343" s="1017">
        <v>0</v>
      </c>
      <c r="FF343" s="815"/>
      <c r="FG343" s="1012"/>
      <c r="FH343" s="815"/>
      <c r="FI343" s="1013"/>
      <c r="FK343" s="1018" t="b">
        <v>1</v>
      </c>
    </row>
    <row r="344" spans="1:167" outlineLevel="1">
      <c r="A344" s="813" t="str">
        <f t="shared" si="5"/>
        <v>328Program Enabled Savings</v>
      </c>
      <c r="C344" s="879">
        <v>328</v>
      </c>
      <c r="D344" s="1042" t="s">
        <v>488</v>
      </c>
      <c r="E344" s="1042">
        <v>2016</v>
      </c>
      <c r="G344" s="1038">
        <v>0</v>
      </c>
      <c r="H344" s="884">
        <v>0</v>
      </c>
      <c r="I344" s="883">
        <v>0</v>
      </c>
      <c r="J344" s="884">
        <v>0</v>
      </c>
      <c r="K344" s="883">
        <v>0</v>
      </c>
      <c r="L344" s="884">
        <v>0</v>
      </c>
      <c r="M344" s="883">
        <v>0</v>
      </c>
      <c r="N344" s="884">
        <v>0</v>
      </c>
      <c r="O344" s="883">
        <v>0</v>
      </c>
      <c r="P344" s="884">
        <v>0</v>
      </c>
      <c r="Q344" s="883">
        <v>0</v>
      </c>
      <c r="R344" s="884">
        <v>0</v>
      </c>
      <c r="S344" s="883">
        <v>0</v>
      </c>
      <c r="T344" s="884">
        <v>0</v>
      </c>
      <c r="U344" s="883">
        <v>0</v>
      </c>
      <c r="V344" s="884">
        <v>0</v>
      </c>
      <c r="W344" s="883">
        <v>0</v>
      </c>
      <c r="X344" s="884">
        <v>0</v>
      </c>
      <c r="Y344" s="883">
        <v>0</v>
      </c>
      <c r="Z344" s="884">
        <v>0</v>
      </c>
      <c r="AA344" s="883">
        <v>0</v>
      </c>
      <c r="AB344" s="884">
        <v>0</v>
      </c>
      <c r="AC344" s="883">
        <v>0</v>
      </c>
      <c r="AD344" s="884">
        <v>0</v>
      </c>
      <c r="AE344" s="883">
        <v>0</v>
      </c>
      <c r="AF344" s="884">
        <v>0</v>
      </c>
      <c r="AG344" s="883">
        <v>0</v>
      </c>
      <c r="AH344" s="884">
        <v>0</v>
      </c>
      <c r="AI344" s="883">
        <v>0</v>
      </c>
      <c r="AJ344" s="884">
        <v>0</v>
      </c>
      <c r="AK344" s="883">
        <v>0</v>
      </c>
      <c r="AL344" s="884">
        <v>0</v>
      </c>
      <c r="AM344" s="883">
        <v>0</v>
      </c>
      <c r="AN344" s="884">
        <v>0</v>
      </c>
      <c r="AO344" s="883">
        <v>0</v>
      </c>
      <c r="AP344" s="1039">
        <v>0</v>
      </c>
      <c r="AQ344" s="815"/>
      <c r="AR344" s="998"/>
      <c r="AS344" s="815"/>
      <c r="AT344" s="1038">
        <v>0</v>
      </c>
      <c r="AU344" s="884">
        <v>0</v>
      </c>
      <c r="AV344" s="883">
        <v>0</v>
      </c>
      <c r="AW344" s="884">
        <v>0</v>
      </c>
      <c r="AX344" s="883">
        <v>0</v>
      </c>
      <c r="AY344" s="884">
        <v>0</v>
      </c>
      <c r="AZ344" s="883">
        <v>0</v>
      </c>
      <c r="BA344" s="884">
        <v>0</v>
      </c>
      <c r="BB344" s="883">
        <v>0</v>
      </c>
      <c r="BC344" s="884">
        <v>0</v>
      </c>
      <c r="BD344" s="883">
        <v>0</v>
      </c>
      <c r="BE344" s="884">
        <v>0</v>
      </c>
      <c r="BF344" s="883">
        <v>0</v>
      </c>
      <c r="BG344" s="884">
        <v>0</v>
      </c>
      <c r="BH344" s="883">
        <v>0</v>
      </c>
      <c r="BI344" s="884">
        <v>0</v>
      </c>
      <c r="BJ344" s="883">
        <v>0</v>
      </c>
      <c r="BK344" s="884">
        <v>0</v>
      </c>
      <c r="BL344" s="883">
        <v>0</v>
      </c>
      <c r="BM344" s="884">
        <v>0</v>
      </c>
      <c r="BN344" s="883">
        <v>0</v>
      </c>
      <c r="BO344" s="884">
        <v>0</v>
      </c>
      <c r="BP344" s="883">
        <v>0</v>
      </c>
      <c r="BQ344" s="884">
        <v>0</v>
      </c>
      <c r="BR344" s="883">
        <v>0</v>
      </c>
      <c r="BS344" s="884">
        <v>0</v>
      </c>
      <c r="BT344" s="883">
        <v>0</v>
      </c>
      <c r="BU344" s="884">
        <v>0</v>
      </c>
      <c r="BV344" s="883">
        <v>0</v>
      </c>
      <c r="BW344" s="884">
        <v>0</v>
      </c>
      <c r="BX344" s="883">
        <v>0</v>
      </c>
      <c r="BY344" s="884">
        <v>0</v>
      </c>
      <c r="BZ344" s="883">
        <v>0</v>
      </c>
      <c r="CA344" s="884">
        <v>0</v>
      </c>
      <c r="CB344" s="883">
        <v>0</v>
      </c>
      <c r="CC344" s="1039">
        <v>0</v>
      </c>
      <c r="CD344" s="815"/>
      <c r="CE344" s="1009"/>
      <c r="CF344" s="815"/>
      <c r="CG344" s="1010"/>
      <c r="CH344" s="815"/>
      <c r="CI344" s="1038"/>
      <c r="CJ344" s="884"/>
      <c r="CK344" s="883">
        <v>0</v>
      </c>
      <c r="CL344" s="884">
        <v>0</v>
      </c>
      <c r="CM344" s="883">
        <v>0</v>
      </c>
      <c r="CN344" s="884">
        <v>0</v>
      </c>
      <c r="CO344" s="883">
        <v>0</v>
      </c>
      <c r="CP344" s="884">
        <v>0</v>
      </c>
      <c r="CQ344" s="883">
        <v>0</v>
      </c>
      <c r="CR344" s="884">
        <v>0</v>
      </c>
      <c r="CS344" s="883">
        <v>0</v>
      </c>
      <c r="CT344" s="884">
        <v>0</v>
      </c>
      <c r="CU344" s="883">
        <v>0</v>
      </c>
      <c r="CV344" s="884">
        <v>0</v>
      </c>
      <c r="CW344" s="883">
        <v>0</v>
      </c>
      <c r="CX344" s="884">
        <v>0</v>
      </c>
      <c r="CY344" s="883">
        <v>0</v>
      </c>
      <c r="CZ344" s="884">
        <v>0</v>
      </c>
      <c r="DA344" s="883">
        <v>0</v>
      </c>
      <c r="DB344" s="884">
        <v>0</v>
      </c>
      <c r="DC344" s="883">
        <v>0</v>
      </c>
      <c r="DD344" s="884">
        <v>0</v>
      </c>
      <c r="DE344" s="883">
        <v>0</v>
      </c>
      <c r="DF344" s="884">
        <v>0</v>
      </c>
      <c r="DG344" s="883">
        <v>0</v>
      </c>
      <c r="DH344" s="884">
        <v>0</v>
      </c>
      <c r="DI344" s="883">
        <v>0</v>
      </c>
      <c r="DJ344" s="884">
        <v>0</v>
      </c>
      <c r="DK344" s="883">
        <v>0</v>
      </c>
      <c r="DL344" s="884">
        <v>0</v>
      </c>
      <c r="DM344" s="883">
        <v>0</v>
      </c>
      <c r="DN344" s="884">
        <v>0</v>
      </c>
      <c r="DO344" s="883">
        <v>0</v>
      </c>
      <c r="DP344" s="884">
        <v>0</v>
      </c>
      <c r="DQ344" s="883">
        <v>0</v>
      </c>
      <c r="DR344" s="1039">
        <v>0</v>
      </c>
      <c r="DS344" s="815"/>
      <c r="DT344" s="1011"/>
      <c r="DU344" s="815"/>
      <c r="DV344" s="1038"/>
      <c r="DW344" s="884"/>
      <c r="DX344" s="883">
        <v>0</v>
      </c>
      <c r="DY344" s="884">
        <v>0</v>
      </c>
      <c r="DZ344" s="883">
        <v>0</v>
      </c>
      <c r="EA344" s="884">
        <v>0</v>
      </c>
      <c r="EB344" s="883">
        <v>0</v>
      </c>
      <c r="EC344" s="884">
        <v>0</v>
      </c>
      <c r="ED344" s="883">
        <v>0</v>
      </c>
      <c r="EE344" s="884">
        <v>0</v>
      </c>
      <c r="EF344" s="883">
        <v>0</v>
      </c>
      <c r="EG344" s="884">
        <v>0</v>
      </c>
      <c r="EH344" s="883">
        <v>0</v>
      </c>
      <c r="EI344" s="884">
        <v>0</v>
      </c>
      <c r="EJ344" s="883">
        <v>0</v>
      </c>
      <c r="EK344" s="884">
        <v>0</v>
      </c>
      <c r="EL344" s="883">
        <v>0</v>
      </c>
      <c r="EM344" s="884">
        <v>0</v>
      </c>
      <c r="EN344" s="883">
        <v>0</v>
      </c>
      <c r="EO344" s="884">
        <v>0</v>
      </c>
      <c r="EP344" s="883">
        <v>0</v>
      </c>
      <c r="EQ344" s="884">
        <v>0</v>
      </c>
      <c r="ER344" s="883">
        <v>0</v>
      </c>
      <c r="ES344" s="884">
        <v>0</v>
      </c>
      <c r="ET344" s="883">
        <v>0</v>
      </c>
      <c r="EU344" s="884">
        <v>0</v>
      </c>
      <c r="EV344" s="883">
        <v>0</v>
      </c>
      <c r="EW344" s="884">
        <v>0</v>
      </c>
      <c r="EX344" s="883">
        <v>0</v>
      </c>
      <c r="EY344" s="884">
        <v>0</v>
      </c>
      <c r="EZ344" s="883">
        <v>0</v>
      </c>
      <c r="FA344" s="884">
        <v>0</v>
      </c>
      <c r="FB344" s="883">
        <v>0</v>
      </c>
      <c r="FC344" s="884">
        <v>0</v>
      </c>
      <c r="FD344" s="883">
        <v>0</v>
      </c>
      <c r="FE344" s="1039">
        <v>0</v>
      </c>
      <c r="FF344" s="815"/>
      <c r="FG344" s="1012"/>
      <c r="FH344" s="815"/>
      <c r="FI344" s="1013"/>
      <c r="FK344" s="1040" t="b">
        <v>1</v>
      </c>
    </row>
    <row r="345" spans="1:167">
      <c r="A345" s="813" t="str">
        <f t="shared" si="5"/>
        <v>Subtotal:  2016 Verified 2016 Results</v>
      </c>
      <c r="B345" s="813" t="s">
        <v>1258</v>
      </c>
      <c r="C345" s="1052" t="s">
        <v>1265</v>
      </c>
      <c r="D345" s="1053"/>
      <c r="E345" s="1053"/>
      <c r="G345" s="1054">
        <v>0</v>
      </c>
      <c r="H345" s="1054">
        <v>5581134</v>
      </c>
      <c r="I345" s="1054">
        <v>5542473</v>
      </c>
      <c r="J345" s="1054">
        <v>5542473</v>
      </c>
      <c r="K345" s="1054">
        <v>5542473</v>
      </c>
      <c r="L345" s="1054">
        <v>5540409</v>
      </c>
      <c r="M345" s="1054">
        <v>5508886</v>
      </c>
      <c r="N345" s="1054">
        <v>5508886</v>
      </c>
      <c r="O345" s="1054">
        <v>5504362</v>
      </c>
      <c r="P345" s="1054">
        <v>5479127</v>
      </c>
      <c r="Q345" s="1054">
        <v>5470207</v>
      </c>
      <c r="R345" s="1054">
        <v>5378381</v>
      </c>
      <c r="S345" s="1054">
        <v>4776879</v>
      </c>
      <c r="T345" s="1054">
        <v>3492006</v>
      </c>
      <c r="U345" s="1054">
        <v>3483072</v>
      </c>
      <c r="V345" s="1054">
        <v>2405594</v>
      </c>
      <c r="W345" s="1054">
        <v>2327832</v>
      </c>
      <c r="X345" s="1054">
        <v>1518242</v>
      </c>
      <c r="Y345" s="1054">
        <v>885262</v>
      </c>
      <c r="Z345" s="1054">
        <v>866551</v>
      </c>
      <c r="AA345" s="1054">
        <v>0</v>
      </c>
      <c r="AB345" s="1054">
        <v>0</v>
      </c>
      <c r="AC345" s="1054">
        <v>0</v>
      </c>
      <c r="AD345" s="1054">
        <v>0</v>
      </c>
      <c r="AE345" s="1054">
        <v>0</v>
      </c>
      <c r="AF345" s="1054">
        <v>0</v>
      </c>
      <c r="AG345" s="1054">
        <v>0</v>
      </c>
      <c r="AH345" s="1054">
        <v>0</v>
      </c>
      <c r="AI345" s="1054">
        <v>0</v>
      </c>
      <c r="AJ345" s="1054">
        <v>0</v>
      </c>
      <c r="AK345" s="1054">
        <v>0</v>
      </c>
      <c r="AL345" s="1054">
        <v>0</v>
      </c>
      <c r="AM345" s="1054">
        <v>0</v>
      </c>
      <c r="AN345" s="1054">
        <v>0</v>
      </c>
      <c r="AO345" s="1054">
        <v>0</v>
      </c>
      <c r="AP345" s="1054">
        <v>0</v>
      </c>
      <c r="AQ345" s="815"/>
      <c r="AR345" s="998"/>
      <c r="AS345" s="815"/>
      <c r="AT345" s="1054">
        <v>0</v>
      </c>
      <c r="AU345" s="1054">
        <v>1969</v>
      </c>
      <c r="AV345" s="1054">
        <v>1962</v>
      </c>
      <c r="AW345" s="1054">
        <v>1962</v>
      </c>
      <c r="AX345" s="1054">
        <v>1962</v>
      </c>
      <c r="AY345" s="1054">
        <v>1961</v>
      </c>
      <c r="AZ345" s="1054">
        <v>1959</v>
      </c>
      <c r="BA345" s="1054">
        <v>1959</v>
      </c>
      <c r="BB345" s="1054">
        <v>1959</v>
      </c>
      <c r="BC345" s="1054">
        <v>1958</v>
      </c>
      <c r="BD345" s="1054">
        <v>1958</v>
      </c>
      <c r="BE345" s="1054">
        <v>1946</v>
      </c>
      <c r="BF345" s="1054">
        <v>1819</v>
      </c>
      <c r="BG345" s="1054">
        <v>1661</v>
      </c>
      <c r="BH345" s="1054">
        <v>1661</v>
      </c>
      <c r="BI345" s="1054">
        <v>1539</v>
      </c>
      <c r="BJ345" s="1054">
        <v>774</v>
      </c>
      <c r="BK345" s="1054">
        <v>297</v>
      </c>
      <c r="BL345" s="1054">
        <v>257</v>
      </c>
      <c r="BM345" s="1054">
        <v>239</v>
      </c>
      <c r="BN345" s="1054">
        <v>0</v>
      </c>
      <c r="BO345" s="1054">
        <v>0</v>
      </c>
      <c r="BP345" s="1054">
        <v>0</v>
      </c>
      <c r="BQ345" s="1054">
        <v>0</v>
      </c>
      <c r="BR345" s="1054">
        <v>0</v>
      </c>
      <c r="BS345" s="1054">
        <v>0</v>
      </c>
      <c r="BT345" s="1054">
        <v>0</v>
      </c>
      <c r="BU345" s="1054">
        <v>0</v>
      </c>
      <c r="BV345" s="1054">
        <v>0</v>
      </c>
      <c r="BW345" s="1054">
        <v>0</v>
      </c>
      <c r="BX345" s="1054">
        <v>0</v>
      </c>
      <c r="BY345" s="1054">
        <v>0</v>
      </c>
      <c r="BZ345" s="1054">
        <v>0</v>
      </c>
      <c r="CA345" s="1054">
        <v>0</v>
      </c>
      <c r="CB345" s="1054">
        <v>0</v>
      </c>
      <c r="CC345" s="1054">
        <v>0</v>
      </c>
      <c r="CD345" s="815"/>
      <c r="CE345" s="1009"/>
      <c r="CF345" s="815"/>
      <c r="CG345" s="1010"/>
      <c r="CH345" s="815"/>
      <c r="CI345" s="1054">
        <v>0</v>
      </c>
      <c r="CJ345" s="1054">
        <v>4994980</v>
      </c>
      <c r="CK345" s="1054">
        <v>4964351</v>
      </c>
      <c r="CL345" s="1054">
        <v>4964351</v>
      </c>
      <c r="CM345" s="1054">
        <v>4964351</v>
      </c>
      <c r="CN345" s="1054">
        <v>4962519</v>
      </c>
      <c r="CO345" s="1054">
        <v>4937506</v>
      </c>
      <c r="CP345" s="1054">
        <v>4937506</v>
      </c>
      <c r="CQ345" s="1054">
        <v>4933414</v>
      </c>
      <c r="CR345" s="1054">
        <v>4913161</v>
      </c>
      <c r="CS345" s="1054">
        <v>4903002</v>
      </c>
      <c r="CT345" s="1054">
        <v>4826852</v>
      </c>
      <c r="CU345" s="1054">
        <v>4351430</v>
      </c>
      <c r="CV345" s="1054">
        <v>3333489</v>
      </c>
      <c r="CW345" s="1054">
        <v>3322914</v>
      </c>
      <c r="CX345" s="1054">
        <v>2386995</v>
      </c>
      <c r="CY345" s="1054">
        <v>2327294</v>
      </c>
      <c r="CZ345" s="1054">
        <v>1372880</v>
      </c>
      <c r="DA345" s="1054">
        <v>623657</v>
      </c>
      <c r="DB345" s="1054">
        <v>606611</v>
      </c>
      <c r="DC345" s="1054">
        <v>0</v>
      </c>
      <c r="DD345" s="1054">
        <v>0</v>
      </c>
      <c r="DE345" s="1054">
        <v>0</v>
      </c>
      <c r="DF345" s="1054">
        <v>0</v>
      </c>
      <c r="DG345" s="1054">
        <v>0</v>
      </c>
      <c r="DH345" s="1054">
        <v>0</v>
      </c>
      <c r="DI345" s="1054">
        <v>0</v>
      </c>
      <c r="DJ345" s="1054">
        <v>0</v>
      </c>
      <c r="DK345" s="1054">
        <v>0</v>
      </c>
      <c r="DL345" s="1054">
        <v>0</v>
      </c>
      <c r="DM345" s="1054">
        <v>0</v>
      </c>
      <c r="DN345" s="1054">
        <v>0</v>
      </c>
      <c r="DO345" s="1054">
        <v>0</v>
      </c>
      <c r="DP345" s="1054">
        <v>0</v>
      </c>
      <c r="DQ345" s="1054">
        <v>0</v>
      </c>
      <c r="DR345" s="1054">
        <v>0</v>
      </c>
      <c r="DS345" s="815"/>
      <c r="DT345" s="1011"/>
      <c r="DU345" s="815"/>
      <c r="DV345" s="1054"/>
      <c r="DW345" s="1054"/>
      <c r="DX345" s="1054">
        <v>1400</v>
      </c>
      <c r="DY345" s="1054">
        <v>1400</v>
      </c>
      <c r="DZ345" s="1054">
        <v>1400</v>
      </c>
      <c r="EA345" s="1054">
        <v>1400</v>
      </c>
      <c r="EB345" s="1054">
        <v>1398</v>
      </c>
      <c r="EC345" s="1054">
        <v>1398</v>
      </c>
      <c r="ED345" s="1054">
        <v>1397</v>
      </c>
      <c r="EE345" s="1054">
        <v>1397</v>
      </c>
      <c r="EF345" s="1054">
        <v>1397</v>
      </c>
      <c r="EG345" s="1054">
        <v>1386</v>
      </c>
      <c r="EH345" s="1054">
        <v>1286</v>
      </c>
      <c r="EI345" s="1054">
        <v>1161</v>
      </c>
      <c r="EJ345" s="1054">
        <v>1161</v>
      </c>
      <c r="EK345" s="1054">
        <v>1061</v>
      </c>
      <c r="EL345" s="1054">
        <v>568</v>
      </c>
      <c r="EM345" s="1054">
        <v>233</v>
      </c>
      <c r="EN345" s="1054">
        <v>186</v>
      </c>
      <c r="EO345" s="1054">
        <v>167</v>
      </c>
      <c r="EP345" s="1054">
        <v>0</v>
      </c>
      <c r="EQ345" s="1054">
        <v>0</v>
      </c>
      <c r="ER345" s="1054">
        <v>0</v>
      </c>
      <c r="ES345" s="1054">
        <v>0</v>
      </c>
      <c r="ET345" s="1054">
        <v>0</v>
      </c>
      <c r="EU345" s="1054">
        <v>0</v>
      </c>
      <c r="EV345" s="1054">
        <v>0</v>
      </c>
      <c r="EW345" s="1054">
        <v>0</v>
      </c>
      <c r="EX345" s="1054">
        <v>0</v>
      </c>
      <c r="EY345" s="1054">
        <v>0</v>
      </c>
      <c r="EZ345" s="1054">
        <v>0</v>
      </c>
      <c r="FA345" s="1054">
        <v>0</v>
      </c>
      <c r="FB345" s="1054">
        <v>0</v>
      </c>
      <c r="FC345" s="1054">
        <v>0</v>
      </c>
      <c r="FD345" s="1054">
        <v>0</v>
      </c>
      <c r="FE345" s="1054">
        <v>0</v>
      </c>
      <c r="FF345" s="815"/>
      <c r="FG345" s="1012"/>
      <c r="FH345" s="815"/>
      <c r="FI345" s="1013"/>
      <c r="FK345" s="1054"/>
    </row>
    <row r="346" spans="1:167" ht="5.0999999999999996" customHeight="1">
      <c r="A346" s="813" t="str">
        <f t="shared" si="5"/>
        <v/>
      </c>
      <c r="C346" s="954"/>
      <c r="D346" s="954"/>
      <c r="E346" s="954"/>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c r="AL346" s="956"/>
      <c r="AM346" s="956"/>
      <c r="AN346" s="956"/>
      <c r="AO346" s="956"/>
      <c r="AP346" s="956"/>
      <c r="AQ346" s="815"/>
      <c r="AR346" s="998"/>
      <c r="AS346" s="815"/>
      <c r="AT346" s="956"/>
      <c r="AU346" s="956"/>
      <c r="AV346" s="956"/>
      <c r="AW346" s="956"/>
      <c r="AX346" s="956"/>
      <c r="AY346" s="956"/>
      <c r="AZ346" s="956"/>
      <c r="BA346" s="956"/>
      <c r="BB346" s="956"/>
      <c r="BC346" s="956"/>
      <c r="BD346" s="956"/>
      <c r="BE346" s="956"/>
      <c r="BF346" s="956"/>
      <c r="BG346" s="956"/>
      <c r="BH346" s="956"/>
      <c r="BI346" s="956"/>
      <c r="BJ346" s="956"/>
      <c r="BK346" s="956"/>
      <c r="BL346" s="956"/>
      <c r="BM346" s="956"/>
      <c r="BN346" s="956"/>
      <c r="BO346" s="956"/>
      <c r="BP346" s="956"/>
      <c r="BQ346" s="956"/>
      <c r="BR346" s="956"/>
      <c r="BS346" s="956"/>
      <c r="BT346" s="956"/>
      <c r="BU346" s="956"/>
      <c r="BV346" s="956"/>
      <c r="BW346" s="956"/>
      <c r="BX346" s="956"/>
      <c r="BY346" s="956"/>
      <c r="BZ346" s="956"/>
      <c r="CA346" s="956"/>
      <c r="CB346" s="956"/>
      <c r="CC346" s="956"/>
      <c r="CD346" s="815"/>
      <c r="CE346" s="1009"/>
      <c r="CF346" s="815"/>
      <c r="CG346" s="1010"/>
      <c r="CH346" s="815"/>
      <c r="CI346" s="956"/>
      <c r="CJ346" s="956"/>
      <c r="CK346" s="956"/>
      <c r="CL346" s="956"/>
      <c r="CM346" s="956"/>
      <c r="CN346" s="956"/>
      <c r="CO346" s="956"/>
      <c r="CP346" s="956"/>
      <c r="CQ346" s="956"/>
      <c r="CR346" s="956"/>
      <c r="CS346" s="956"/>
      <c r="CT346" s="956"/>
      <c r="CU346" s="956"/>
      <c r="CV346" s="956"/>
      <c r="CW346" s="956"/>
      <c r="CX346" s="956"/>
      <c r="CY346" s="956"/>
      <c r="CZ346" s="956"/>
      <c r="DA346" s="956"/>
      <c r="DB346" s="956"/>
      <c r="DC346" s="956"/>
      <c r="DD346" s="956"/>
      <c r="DE346" s="956"/>
      <c r="DF346" s="956"/>
      <c r="DG346" s="956"/>
      <c r="DH346" s="956"/>
      <c r="DI346" s="956"/>
      <c r="DJ346" s="956"/>
      <c r="DK346" s="956"/>
      <c r="DL346" s="956"/>
      <c r="DM346" s="956"/>
      <c r="DN346" s="956"/>
      <c r="DO346" s="956"/>
      <c r="DP346" s="956"/>
      <c r="DQ346" s="956"/>
      <c r="DR346" s="956"/>
      <c r="DS346" s="815"/>
      <c r="DT346" s="1011"/>
      <c r="DU346" s="815"/>
      <c r="DV346" s="956"/>
      <c r="DW346" s="956"/>
      <c r="DX346" s="956"/>
      <c r="DY346" s="956"/>
      <c r="DZ346" s="956"/>
      <c r="EA346" s="956"/>
      <c r="EB346" s="956"/>
      <c r="EC346" s="956"/>
      <c r="ED346" s="956"/>
      <c r="EE346" s="956"/>
      <c r="EF346" s="956"/>
      <c r="EG346" s="956"/>
      <c r="EH346" s="956"/>
      <c r="EI346" s="956"/>
      <c r="EJ346" s="956"/>
      <c r="EK346" s="956"/>
      <c r="EL346" s="956"/>
      <c r="EM346" s="956"/>
      <c r="EN346" s="956"/>
      <c r="EO346" s="956"/>
      <c r="EP346" s="956"/>
      <c r="EQ346" s="956"/>
      <c r="ER346" s="956"/>
      <c r="ES346" s="956"/>
      <c r="ET346" s="956"/>
      <c r="EU346" s="956"/>
      <c r="EV346" s="956"/>
      <c r="EW346" s="956"/>
      <c r="EX346" s="956"/>
      <c r="EY346" s="956"/>
      <c r="EZ346" s="956"/>
      <c r="FA346" s="956"/>
      <c r="FB346" s="956"/>
      <c r="FC346" s="956"/>
      <c r="FD346" s="956"/>
      <c r="FE346" s="956"/>
      <c r="FF346" s="815"/>
      <c r="FG346" s="1012"/>
      <c r="FH346" s="815"/>
      <c r="FI346" s="1013"/>
      <c r="FK346" s="956"/>
    </row>
    <row r="347" spans="1:167" outlineLevel="1">
      <c r="A347" s="813" t="str">
        <f t="shared" si="5"/>
        <v>2017 Verified 2016 Results Adjustments</v>
      </c>
      <c r="C347" s="829" t="s">
        <v>1266</v>
      </c>
      <c r="D347" s="831"/>
      <c r="E347" s="831"/>
      <c r="G347" s="832"/>
      <c r="H347" s="833"/>
      <c r="I347" s="833"/>
      <c r="J347" s="833"/>
      <c r="K347" s="833"/>
      <c r="L347" s="833"/>
      <c r="M347" s="833"/>
      <c r="N347" s="833"/>
      <c r="O347" s="833"/>
      <c r="P347" s="833"/>
      <c r="Q347" s="833"/>
      <c r="R347" s="833"/>
      <c r="S347" s="833"/>
      <c r="T347" s="833"/>
      <c r="U347" s="833"/>
      <c r="V347" s="833"/>
      <c r="W347" s="833"/>
      <c r="X347" s="833"/>
      <c r="Y347" s="833"/>
      <c r="Z347" s="833"/>
      <c r="AA347" s="833"/>
      <c r="AB347" s="833"/>
      <c r="AC347" s="833"/>
      <c r="AD347" s="833"/>
      <c r="AE347" s="833"/>
      <c r="AF347" s="833"/>
      <c r="AG347" s="833"/>
      <c r="AH347" s="833"/>
      <c r="AI347" s="833"/>
      <c r="AJ347" s="833"/>
      <c r="AK347" s="833"/>
      <c r="AL347" s="833"/>
      <c r="AM347" s="833"/>
      <c r="AN347" s="833"/>
      <c r="AO347" s="833"/>
      <c r="AP347" s="834"/>
      <c r="AQ347" s="815"/>
      <c r="AR347" s="998"/>
      <c r="AS347" s="815"/>
      <c r="AT347" s="832"/>
      <c r="AU347" s="833"/>
      <c r="AV347" s="833"/>
      <c r="AW347" s="833"/>
      <c r="AX347" s="833"/>
      <c r="AY347" s="833"/>
      <c r="AZ347" s="833"/>
      <c r="BA347" s="833"/>
      <c r="BB347" s="833"/>
      <c r="BC347" s="833"/>
      <c r="BD347" s="833"/>
      <c r="BE347" s="833"/>
      <c r="BF347" s="833"/>
      <c r="BG347" s="833"/>
      <c r="BH347" s="833"/>
      <c r="BI347" s="833"/>
      <c r="BJ347" s="833"/>
      <c r="BK347" s="833"/>
      <c r="BL347" s="833"/>
      <c r="BM347" s="833"/>
      <c r="BN347" s="833"/>
      <c r="BO347" s="833"/>
      <c r="BP347" s="833"/>
      <c r="BQ347" s="833"/>
      <c r="BR347" s="833"/>
      <c r="BS347" s="833"/>
      <c r="BT347" s="833"/>
      <c r="BU347" s="833"/>
      <c r="BV347" s="833"/>
      <c r="BW347" s="833"/>
      <c r="BX347" s="833"/>
      <c r="BY347" s="833"/>
      <c r="BZ347" s="833"/>
      <c r="CA347" s="833"/>
      <c r="CB347" s="833"/>
      <c r="CC347" s="834"/>
      <c r="CD347" s="815"/>
      <c r="CE347" s="1009"/>
      <c r="CF347" s="815"/>
      <c r="CG347" s="1010"/>
      <c r="CH347" s="815"/>
      <c r="CI347" s="832"/>
      <c r="CJ347" s="833"/>
      <c r="CK347" s="833"/>
      <c r="CL347" s="833"/>
      <c r="CM347" s="833"/>
      <c r="CN347" s="833"/>
      <c r="CO347" s="833"/>
      <c r="CP347" s="833"/>
      <c r="CQ347" s="833"/>
      <c r="CR347" s="833"/>
      <c r="CS347" s="833"/>
      <c r="CT347" s="833"/>
      <c r="CU347" s="833"/>
      <c r="CV347" s="833"/>
      <c r="CW347" s="833"/>
      <c r="CX347" s="833"/>
      <c r="CY347" s="833"/>
      <c r="CZ347" s="833"/>
      <c r="DA347" s="833"/>
      <c r="DB347" s="833"/>
      <c r="DC347" s="833"/>
      <c r="DD347" s="833"/>
      <c r="DE347" s="833"/>
      <c r="DF347" s="833"/>
      <c r="DG347" s="833"/>
      <c r="DH347" s="833"/>
      <c r="DI347" s="833"/>
      <c r="DJ347" s="833"/>
      <c r="DK347" s="833"/>
      <c r="DL347" s="833"/>
      <c r="DM347" s="833"/>
      <c r="DN347" s="833"/>
      <c r="DO347" s="833"/>
      <c r="DP347" s="833"/>
      <c r="DQ347" s="833"/>
      <c r="DR347" s="834"/>
      <c r="DS347" s="815"/>
      <c r="DT347" s="1011"/>
      <c r="DU347" s="815"/>
      <c r="DV347" s="832"/>
      <c r="DW347" s="833"/>
      <c r="DX347" s="833"/>
      <c r="DY347" s="833"/>
      <c r="DZ347" s="833"/>
      <c r="EA347" s="833"/>
      <c r="EB347" s="833"/>
      <c r="EC347" s="833"/>
      <c r="ED347" s="833"/>
      <c r="EE347" s="833"/>
      <c r="EF347" s="833"/>
      <c r="EG347" s="833"/>
      <c r="EH347" s="833"/>
      <c r="EI347" s="833"/>
      <c r="EJ347" s="833"/>
      <c r="EK347" s="833"/>
      <c r="EL347" s="833"/>
      <c r="EM347" s="833"/>
      <c r="EN347" s="833"/>
      <c r="EO347" s="833"/>
      <c r="EP347" s="833"/>
      <c r="EQ347" s="833"/>
      <c r="ER347" s="833"/>
      <c r="ES347" s="833"/>
      <c r="ET347" s="833"/>
      <c r="EU347" s="833"/>
      <c r="EV347" s="833"/>
      <c r="EW347" s="833"/>
      <c r="EX347" s="833"/>
      <c r="EY347" s="833"/>
      <c r="EZ347" s="833"/>
      <c r="FA347" s="833"/>
      <c r="FB347" s="833"/>
      <c r="FC347" s="833"/>
      <c r="FD347" s="833"/>
      <c r="FE347" s="834"/>
      <c r="FF347" s="815"/>
      <c r="FG347" s="1012"/>
      <c r="FH347" s="815"/>
      <c r="FI347" s="1013"/>
      <c r="FK347" s="1055"/>
    </row>
    <row r="348" spans="1:167" outlineLevel="1">
      <c r="A348" s="813" t="str">
        <f t="shared" si="5"/>
        <v>329Save on Energy Coupon Program</v>
      </c>
      <c r="C348" s="835">
        <v>329</v>
      </c>
      <c r="D348" s="1015" t="s">
        <v>113</v>
      </c>
      <c r="E348" s="1015">
        <v>2016</v>
      </c>
      <c r="G348" s="1016">
        <v>0</v>
      </c>
      <c r="H348" s="877">
        <v>188511</v>
      </c>
      <c r="I348" s="876">
        <v>188511</v>
      </c>
      <c r="J348" s="877">
        <v>188511</v>
      </c>
      <c r="K348" s="876">
        <v>188511</v>
      </c>
      <c r="L348" s="877">
        <v>188511</v>
      </c>
      <c r="M348" s="876">
        <v>188511</v>
      </c>
      <c r="N348" s="877">
        <v>188511</v>
      </c>
      <c r="O348" s="876">
        <v>188493</v>
      </c>
      <c r="P348" s="877">
        <v>188493</v>
      </c>
      <c r="Q348" s="876">
        <v>188772</v>
      </c>
      <c r="R348" s="877">
        <v>188889</v>
      </c>
      <c r="S348" s="876">
        <v>189067</v>
      </c>
      <c r="T348" s="877">
        <v>189067</v>
      </c>
      <c r="U348" s="876">
        <v>188566</v>
      </c>
      <c r="V348" s="877">
        <v>163354</v>
      </c>
      <c r="W348" s="876">
        <v>163354</v>
      </c>
      <c r="X348" s="877">
        <v>67223</v>
      </c>
      <c r="Y348" s="876">
        <v>0</v>
      </c>
      <c r="Z348" s="877">
        <v>0</v>
      </c>
      <c r="AA348" s="876">
        <v>0</v>
      </c>
      <c r="AB348" s="877">
        <v>0</v>
      </c>
      <c r="AC348" s="876">
        <v>0</v>
      </c>
      <c r="AD348" s="877">
        <v>0</v>
      </c>
      <c r="AE348" s="876">
        <v>0</v>
      </c>
      <c r="AF348" s="877">
        <v>0</v>
      </c>
      <c r="AG348" s="876">
        <v>0</v>
      </c>
      <c r="AH348" s="877">
        <v>0</v>
      </c>
      <c r="AI348" s="876">
        <v>0</v>
      </c>
      <c r="AJ348" s="877">
        <v>0</v>
      </c>
      <c r="AK348" s="876">
        <v>0</v>
      </c>
      <c r="AL348" s="877">
        <v>0</v>
      </c>
      <c r="AM348" s="876">
        <v>0</v>
      </c>
      <c r="AN348" s="877">
        <v>0</v>
      </c>
      <c r="AO348" s="876">
        <v>0</v>
      </c>
      <c r="AP348" s="1017">
        <v>0</v>
      </c>
      <c r="AQ348" s="815"/>
      <c r="AR348" s="998"/>
      <c r="AS348" s="815"/>
      <c r="AT348" s="1016">
        <v>0</v>
      </c>
      <c r="AU348" s="877">
        <v>12</v>
      </c>
      <c r="AV348" s="876">
        <v>12</v>
      </c>
      <c r="AW348" s="877">
        <v>12</v>
      </c>
      <c r="AX348" s="876">
        <v>12</v>
      </c>
      <c r="AY348" s="877">
        <v>12</v>
      </c>
      <c r="AZ348" s="876">
        <v>12</v>
      </c>
      <c r="BA348" s="877">
        <v>12</v>
      </c>
      <c r="BB348" s="876">
        <v>12</v>
      </c>
      <c r="BC348" s="877">
        <v>12</v>
      </c>
      <c r="BD348" s="876">
        <v>12</v>
      </c>
      <c r="BE348" s="877">
        <v>12</v>
      </c>
      <c r="BF348" s="876">
        <v>12</v>
      </c>
      <c r="BG348" s="877">
        <v>12</v>
      </c>
      <c r="BH348" s="876">
        <v>12</v>
      </c>
      <c r="BI348" s="877">
        <v>10</v>
      </c>
      <c r="BJ348" s="876">
        <v>10</v>
      </c>
      <c r="BK348" s="877">
        <v>4</v>
      </c>
      <c r="BL348" s="876">
        <v>0</v>
      </c>
      <c r="BM348" s="877">
        <v>0</v>
      </c>
      <c r="BN348" s="876">
        <v>0</v>
      </c>
      <c r="BO348" s="877">
        <v>0</v>
      </c>
      <c r="BP348" s="876">
        <v>0</v>
      </c>
      <c r="BQ348" s="877">
        <v>0</v>
      </c>
      <c r="BR348" s="876">
        <v>0</v>
      </c>
      <c r="BS348" s="877">
        <v>0</v>
      </c>
      <c r="BT348" s="876">
        <v>0</v>
      </c>
      <c r="BU348" s="877">
        <v>0</v>
      </c>
      <c r="BV348" s="876">
        <v>0</v>
      </c>
      <c r="BW348" s="877">
        <v>0</v>
      </c>
      <c r="BX348" s="876">
        <v>0</v>
      </c>
      <c r="BY348" s="877">
        <v>0</v>
      </c>
      <c r="BZ348" s="876">
        <v>0</v>
      </c>
      <c r="CA348" s="877">
        <v>0</v>
      </c>
      <c r="CB348" s="876">
        <v>0</v>
      </c>
      <c r="CC348" s="1017">
        <v>0</v>
      </c>
      <c r="CD348" s="815"/>
      <c r="CE348" s="1009"/>
      <c r="CF348" s="815"/>
      <c r="CG348" s="1010"/>
      <c r="CH348" s="815"/>
      <c r="CI348" s="1016"/>
      <c r="CJ348" s="877"/>
      <c r="CK348" s="876">
        <v>223129</v>
      </c>
      <c r="CL348" s="877">
        <v>223129</v>
      </c>
      <c r="CM348" s="876">
        <v>223129</v>
      </c>
      <c r="CN348" s="877">
        <v>223129</v>
      </c>
      <c r="CO348" s="876">
        <v>223129</v>
      </c>
      <c r="CP348" s="877">
        <v>223129</v>
      </c>
      <c r="CQ348" s="876">
        <v>223109</v>
      </c>
      <c r="CR348" s="877">
        <v>223109</v>
      </c>
      <c r="CS348" s="876">
        <v>223439</v>
      </c>
      <c r="CT348" s="877">
        <v>223577</v>
      </c>
      <c r="CU348" s="876">
        <v>223788</v>
      </c>
      <c r="CV348" s="877">
        <v>223788</v>
      </c>
      <c r="CW348" s="876">
        <v>223196</v>
      </c>
      <c r="CX348" s="877">
        <v>193353</v>
      </c>
      <c r="CY348" s="876">
        <v>193353</v>
      </c>
      <c r="CZ348" s="877">
        <v>79568</v>
      </c>
      <c r="DA348" s="876">
        <v>0</v>
      </c>
      <c r="DB348" s="877">
        <v>0</v>
      </c>
      <c r="DC348" s="876">
        <v>0</v>
      </c>
      <c r="DD348" s="877">
        <v>0</v>
      </c>
      <c r="DE348" s="876">
        <v>0</v>
      </c>
      <c r="DF348" s="877">
        <v>0</v>
      </c>
      <c r="DG348" s="876">
        <v>0</v>
      </c>
      <c r="DH348" s="877">
        <v>0</v>
      </c>
      <c r="DI348" s="876">
        <v>0</v>
      </c>
      <c r="DJ348" s="877">
        <v>0</v>
      </c>
      <c r="DK348" s="876">
        <v>0</v>
      </c>
      <c r="DL348" s="877">
        <v>0</v>
      </c>
      <c r="DM348" s="876">
        <v>0</v>
      </c>
      <c r="DN348" s="877">
        <v>0</v>
      </c>
      <c r="DO348" s="876">
        <v>0</v>
      </c>
      <c r="DP348" s="877">
        <v>0</v>
      </c>
      <c r="DQ348" s="876">
        <v>0</v>
      </c>
      <c r="DR348" s="1017">
        <v>0</v>
      </c>
      <c r="DS348" s="815"/>
      <c r="DT348" s="1011"/>
      <c r="DU348" s="815"/>
      <c r="DV348" s="1016"/>
      <c r="DW348" s="877"/>
      <c r="DX348" s="876">
        <v>14</v>
      </c>
      <c r="DY348" s="877">
        <v>14</v>
      </c>
      <c r="DZ348" s="876">
        <v>14</v>
      </c>
      <c r="EA348" s="877">
        <v>14</v>
      </c>
      <c r="EB348" s="876">
        <v>14</v>
      </c>
      <c r="EC348" s="877">
        <v>14</v>
      </c>
      <c r="ED348" s="876">
        <v>14</v>
      </c>
      <c r="EE348" s="877">
        <v>14</v>
      </c>
      <c r="EF348" s="876">
        <v>14</v>
      </c>
      <c r="EG348" s="877">
        <v>14</v>
      </c>
      <c r="EH348" s="876">
        <v>14</v>
      </c>
      <c r="EI348" s="877">
        <v>14</v>
      </c>
      <c r="EJ348" s="876">
        <v>14</v>
      </c>
      <c r="EK348" s="877">
        <v>12</v>
      </c>
      <c r="EL348" s="876">
        <v>12</v>
      </c>
      <c r="EM348" s="877">
        <v>5</v>
      </c>
      <c r="EN348" s="876">
        <v>0</v>
      </c>
      <c r="EO348" s="877">
        <v>0</v>
      </c>
      <c r="EP348" s="876">
        <v>0</v>
      </c>
      <c r="EQ348" s="877">
        <v>0</v>
      </c>
      <c r="ER348" s="876">
        <v>0</v>
      </c>
      <c r="ES348" s="877">
        <v>0</v>
      </c>
      <c r="ET348" s="876">
        <v>0</v>
      </c>
      <c r="EU348" s="877">
        <v>0</v>
      </c>
      <c r="EV348" s="876">
        <v>0</v>
      </c>
      <c r="EW348" s="877">
        <v>0</v>
      </c>
      <c r="EX348" s="876">
        <v>0</v>
      </c>
      <c r="EY348" s="877">
        <v>0</v>
      </c>
      <c r="EZ348" s="876">
        <v>0</v>
      </c>
      <c r="FA348" s="877">
        <v>0</v>
      </c>
      <c r="FB348" s="876">
        <v>0</v>
      </c>
      <c r="FC348" s="877">
        <v>0</v>
      </c>
      <c r="FD348" s="876">
        <v>0</v>
      </c>
      <c r="FE348" s="1017">
        <v>0</v>
      </c>
      <c r="FF348" s="815"/>
      <c r="FG348" s="1012"/>
      <c r="FH348" s="815"/>
      <c r="FI348" s="1013"/>
      <c r="FK348" s="1018" t="b">
        <v>0</v>
      </c>
    </row>
    <row r="349" spans="1:167" outlineLevel="1">
      <c r="A349" s="813" t="str">
        <f t="shared" si="5"/>
        <v>330Save on Energy Instant Discount Program</v>
      </c>
      <c r="C349" s="842">
        <v>330</v>
      </c>
      <c r="D349" s="1019" t="s">
        <v>1224</v>
      </c>
      <c r="E349" s="1019">
        <v>2016</v>
      </c>
      <c r="G349" s="1020">
        <v>0</v>
      </c>
      <c r="H349" s="865">
        <v>0</v>
      </c>
      <c r="I349" s="864">
        <v>0</v>
      </c>
      <c r="J349" s="865">
        <v>0</v>
      </c>
      <c r="K349" s="864">
        <v>0</v>
      </c>
      <c r="L349" s="865">
        <v>0</v>
      </c>
      <c r="M349" s="864">
        <v>0</v>
      </c>
      <c r="N349" s="865">
        <v>0</v>
      </c>
      <c r="O349" s="864">
        <v>0</v>
      </c>
      <c r="P349" s="865">
        <v>0</v>
      </c>
      <c r="Q349" s="864">
        <v>0</v>
      </c>
      <c r="R349" s="865">
        <v>0</v>
      </c>
      <c r="S349" s="864">
        <v>0</v>
      </c>
      <c r="T349" s="865">
        <v>0</v>
      </c>
      <c r="U349" s="864">
        <v>0</v>
      </c>
      <c r="V349" s="865">
        <v>0</v>
      </c>
      <c r="W349" s="864">
        <v>0</v>
      </c>
      <c r="X349" s="865">
        <v>0</v>
      </c>
      <c r="Y349" s="864">
        <v>0</v>
      </c>
      <c r="Z349" s="865">
        <v>0</v>
      </c>
      <c r="AA349" s="864">
        <v>0</v>
      </c>
      <c r="AB349" s="865">
        <v>0</v>
      </c>
      <c r="AC349" s="864">
        <v>0</v>
      </c>
      <c r="AD349" s="865">
        <v>0</v>
      </c>
      <c r="AE349" s="864">
        <v>0</v>
      </c>
      <c r="AF349" s="865">
        <v>0</v>
      </c>
      <c r="AG349" s="864">
        <v>0</v>
      </c>
      <c r="AH349" s="865">
        <v>0</v>
      </c>
      <c r="AI349" s="864">
        <v>0</v>
      </c>
      <c r="AJ349" s="865">
        <v>0</v>
      </c>
      <c r="AK349" s="864">
        <v>0</v>
      </c>
      <c r="AL349" s="865">
        <v>0</v>
      </c>
      <c r="AM349" s="864">
        <v>0</v>
      </c>
      <c r="AN349" s="865">
        <v>0</v>
      </c>
      <c r="AO349" s="864">
        <v>0</v>
      </c>
      <c r="AP349" s="1021">
        <v>0</v>
      </c>
      <c r="AQ349" s="815"/>
      <c r="AR349" s="998"/>
      <c r="AS349" s="815"/>
      <c r="AT349" s="1020">
        <v>0</v>
      </c>
      <c r="AU349" s="865">
        <v>0</v>
      </c>
      <c r="AV349" s="864">
        <v>0</v>
      </c>
      <c r="AW349" s="865">
        <v>0</v>
      </c>
      <c r="AX349" s="864">
        <v>0</v>
      </c>
      <c r="AY349" s="865">
        <v>0</v>
      </c>
      <c r="AZ349" s="864">
        <v>0</v>
      </c>
      <c r="BA349" s="865">
        <v>0</v>
      </c>
      <c r="BB349" s="864">
        <v>0</v>
      </c>
      <c r="BC349" s="865">
        <v>0</v>
      </c>
      <c r="BD349" s="864">
        <v>0</v>
      </c>
      <c r="BE349" s="865">
        <v>0</v>
      </c>
      <c r="BF349" s="864">
        <v>0</v>
      </c>
      <c r="BG349" s="865">
        <v>0</v>
      </c>
      <c r="BH349" s="864">
        <v>0</v>
      </c>
      <c r="BI349" s="865">
        <v>0</v>
      </c>
      <c r="BJ349" s="864">
        <v>0</v>
      </c>
      <c r="BK349" s="865">
        <v>0</v>
      </c>
      <c r="BL349" s="864">
        <v>0</v>
      </c>
      <c r="BM349" s="865">
        <v>0</v>
      </c>
      <c r="BN349" s="864">
        <v>0</v>
      </c>
      <c r="BO349" s="865">
        <v>0</v>
      </c>
      <c r="BP349" s="864">
        <v>0</v>
      </c>
      <c r="BQ349" s="865">
        <v>0</v>
      </c>
      <c r="BR349" s="864">
        <v>0</v>
      </c>
      <c r="BS349" s="865">
        <v>0</v>
      </c>
      <c r="BT349" s="864">
        <v>0</v>
      </c>
      <c r="BU349" s="865">
        <v>0</v>
      </c>
      <c r="BV349" s="864">
        <v>0</v>
      </c>
      <c r="BW349" s="865">
        <v>0</v>
      </c>
      <c r="BX349" s="864">
        <v>0</v>
      </c>
      <c r="BY349" s="865">
        <v>0</v>
      </c>
      <c r="BZ349" s="864">
        <v>0</v>
      </c>
      <c r="CA349" s="865">
        <v>0</v>
      </c>
      <c r="CB349" s="864">
        <v>0</v>
      </c>
      <c r="CC349" s="1021">
        <v>0</v>
      </c>
      <c r="CD349" s="815"/>
      <c r="CE349" s="1009"/>
      <c r="CF349" s="815"/>
      <c r="CG349" s="1010"/>
      <c r="CH349" s="815"/>
      <c r="CI349" s="1020"/>
      <c r="CJ349" s="865"/>
      <c r="CK349" s="864">
        <v>0</v>
      </c>
      <c r="CL349" s="865">
        <v>0</v>
      </c>
      <c r="CM349" s="864">
        <v>0</v>
      </c>
      <c r="CN349" s="865">
        <v>0</v>
      </c>
      <c r="CO349" s="864">
        <v>0</v>
      </c>
      <c r="CP349" s="865">
        <v>0</v>
      </c>
      <c r="CQ349" s="864">
        <v>0</v>
      </c>
      <c r="CR349" s="865">
        <v>0</v>
      </c>
      <c r="CS349" s="864">
        <v>0</v>
      </c>
      <c r="CT349" s="865">
        <v>0</v>
      </c>
      <c r="CU349" s="864">
        <v>0</v>
      </c>
      <c r="CV349" s="865">
        <v>0</v>
      </c>
      <c r="CW349" s="864">
        <v>0</v>
      </c>
      <c r="CX349" s="865">
        <v>0</v>
      </c>
      <c r="CY349" s="864">
        <v>0</v>
      </c>
      <c r="CZ349" s="865">
        <v>0</v>
      </c>
      <c r="DA349" s="864">
        <v>0</v>
      </c>
      <c r="DB349" s="865">
        <v>0</v>
      </c>
      <c r="DC349" s="864">
        <v>0</v>
      </c>
      <c r="DD349" s="865">
        <v>0</v>
      </c>
      <c r="DE349" s="864">
        <v>0</v>
      </c>
      <c r="DF349" s="865">
        <v>0</v>
      </c>
      <c r="DG349" s="864">
        <v>0</v>
      </c>
      <c r="DH349" s="865">
        <v>0</v>
      </c>
      <c r="DI349" s="864">
        <v>0</v>
      </c>
      <c r="DJ349" s="865">
        <v>0</v>
      </c>
      <c r="DK349" s="864">
        <v>0</v>
      </c>
      <c r="DL349" s="865">
        <v>0</v>
      </c>
      <c r="DM349" s="864">
        <v>0</v>
      </c>
      <c r="DN349" s="865">
        <v>0</v>
      </c>
      <c r="DO349" s="864">
        <v>0</v>
      </c>
      <c r="DP349" s="865">
        <v>0</v>
      </c>
      <c r="DQ349" s="864">
        <v>0</v>
      </c>
      <c r="DR349" s="1021">
        <v>0</v>
      </c>
      <c r="DS349" s="815"/>
      <c r="DT349" s="1011"/>
      <c r="DU349" s="815"/>
      <c r="DV349" s="1020"/>
      <c r="DW349" s="865"/>
      <c r="DX349" s="864">
        <v>0</v>
      </c>
      <c r="DY349" s="865">
        <v>0</v>
      </c>
      <c r="DZ349" s="864">
        <v>0</v>
      </c>
      <c r="EA349" s="865">
        <v>0</v>
      </c>
      <c r="EB349" s="864">
        <v>0</v>
      </c>
      <c r="EC349" s="865">
        <v>0</v>
      </c>
      <c r="ED349" s="864">
        <v>0</v>
      </c>
      <c r="EE349" s="865">
        <v>0</v>
      </c>
      <c r="EF349" s="864">
        <v>0</v>
      </c>
      <c r="EG349" s="865">
        <v>0</v>
      </c>
      <c r="EH349" s="864">
        <v>0</v>
      </c>
      <c r="EI349" s="865">
        <v>0</v>
      </c>
      <c r="EJ349" s="864">
        <v>0</v>
      </c>
      <c r="EK349" s="865">
        <v>0</v>
      </c>
      <c r="EL349" s="864">
        <v>0</v>
      </c>
      <c r="EM349" s="865">
        <v>0</v>
      </c>
      <c r="EN349" s="864">
        <v>0</v>
      </c>
      <c r="EO349" s="865">
        <v>0</v>
      </c>
      <c r="EP349" s="864">
        <v>0</v>
      </c>
      <c r="EQ349" s="865">
        <v>0</v>
      </c>
      <c r="ER349" s="864">
        <v>0</v>
      </c>
      <c r="ES349" s="865">
        <v>0</v>
      </c>
      <c r="ET349" s="864">
        <v>0</v>
      </c>
      <c r="EU349" s="865">
        <v>0</v>
      </c>
      <c r="EV349" s="864">
        <v>0</v>
      </c>
      <c r="EW349" s="865">
        <v>0</v>
      </c>
      <c r="EX349" s="864">
        <v>0</v>
      </c>
      <c r="EY349" s="865">
        <v>0</v>
      </c>
      <c r="EZ349" s="864">
        <v>0</v>
      </c>
      <c r="FA349" s="865">
        <v>0</v>
      </c>
      <c r="FB349" s="864">
        <v>0</v>
      </c>
      <c r="FC349" s="865">
        <v>0</v>
      </c>
      <c r="FD349" s="864">
        <v>0</v>
      </c>
      <c r="FE349" s="1021">
        <v>0</v>
      </c>
      <c r="FF349" s="815"/>
      <c r="FG349" s="1012"/>
      <c r="FH349" s="815"/>
      <c r="FI349" s="1013"/>
      <c r="FK349" s="1022" t="b">
        <v>1</v>
      </c>
    </row>
    <row r="350" spans="1:167" outlineLevel="1">
      <c r="A350" s="813" t="str">
        <f t="shared" si="5"/>
        <v>331Save on Energy Heating &amp; Cooling Program</v>
      </c>
      <c r="C350" s="849">
        <v>331</v>
      </c>
      <c r="D350" s="1023" t="s">
        <v>1166</v>
      </c>
      <c r="E350" s="1023">
        <v>2016</v>
      </c>
      <c r="G350" s="1024">
        <v>0</v>
      </c>
      <c r="H350" s="854">
        <v>12492</v>
      </c>
      <c r="I350" s="853">
        <v>12492</v>
      </c>
      <c r="J350" s="854">
        <v>12492</v>
      </c>
      <c r="K350" s="853">
        <v>12492</v>
      </c>
      <c r="L350" s="854">
        <v>12492</v>
      </c>
      <c r="M350" s="853">
        <v>12492</v>
      </c>
      <c r="N350" s="854">
        <v>12492</v>
      </c>
      <c r="O350" s="853">
        <v>12492</v>
      </c>
      <c r="P350" s="854">
        <v>12492</v>
      </c>
      <c r="Q350" s="853">
        <v>12492</v>
      </c>
      <c r="R350" s="854">
        <v>12492</v>
      </c>
      <c r="S350" s="853">
        <v>12492</v>
      </c>
      <c r="T350" s="854">
        <v>12492</v>
      </c>
      <c r="U350" s="853">
        <v>12492</v>
      </c>
      <c r="V350" s="854">
        <v>12492</v>
      </c>
      <c r="W350" s="853">
        <v>12492</v>
      </c>
      <c r="X350" s="854">
        <v>12492</v>
      </c>
      <c r="Y350" s="853">
        <v>12492</v>
      </c>
      <c r="Z350" s="854">
        <v>12301</v>
      </c>
      <c r="AA350" s="853">
        <v>0</v>
      </c>
      <c r="AB350" s="854">
        <v>0</v>
      </c>
      <c r="AC350" s="853">
        <v>0</v>
      </c>
      <c r="AD350" s="854">
        <v>0</v>
      </c>
      <c r="AE350" s="853">
        <v>0</v>
      </c>
      <c r="AF350" s="854">
        <v>0</v>
      </c>
      <c r="AG350" s="853">
        <v>0</v>
      </c>
      <c r="AH350" s="854">
        <v>0</v>
      </c>
      <c r="AI350" s="853">
        <v>0</v>
      </c>
      <c r="AJ350" s="854">
        <v>0</v>
      </c>
      <c r="AK350" s="853">
        <v>0</v>
      </c>
      <c r="AL350" s="854">
        <v>0</v>
      </c>
      <c r="AM350" s="853">
        <v>0</v>
      </c>
      <c r="AN350" s="854">
        <v>0</v>
      </c>
      <c r="AO350" s="853">
        <v>0</v>
      </c>
      <c r="AP350" s="1025">
        <v>0</v>
      </c>
      <c r="AQ350" s="815"/>
      <c r="AR350" s="998"/>
      <c r="AS350" s="815"/>
      <c r="AT350" s="1024">
        <v>0</v>
      </c>
      <c r="AU350" s="854">
        <v>4</v>
      </c>
      <c r="AV350" s="853">
        <v>4</v>
      </c>
      <c r="AW350" s="854">
        <v>4</v>
      </c>
      <c r="AX350" s="853">
        <v>4</v>
      </c>
      <c r="AY350" s="854">
        <v>4</v>
      </c>
      <c r="AZ350" s="853">
        <v>4</v>
      </c>
      <c r="BA350" s="854">
        <v>4</v>
      </c>
      <c r="BB350" s="853">
        <v>4</v>
      </c>
      <c r="BC350" s="854">
        <v>4</v>
      </c>
      <c r="BD350" s="853">
        <v>4</v>
      </c>
      <c r="BE350" s="854">
        <v>4</v>
      </c>
      <c r="BF350" s="853">
        <v>4</v>
      </c>
      <c r="BG350" s="854">
        <v>4</v>
      </c>
      <c r="BH350" s="853">
        <v>4</v>
      </c>
      <c r="BI350" s="854">
        <v>4</v>
      </c>
      <c r="BJ350" s="853">
        <v>4</v>
      </c>
      <c r="BK350" s="854">
        <v>4</v>
      </c>
      <c r="BL350" s="853">
        <v>4</v>
      </c>
      <c r="BM350" s="854">
        <v>3</v>
      </c>
      <c r="BN350" s="853">
        <v>0</v>
      </c>
      <c r="BO350" s="854">
        <v>0</v>
      </c>
      <c r="BP350" s="853">
        <v>0</v>
      </c>
      <c r="BQ350" s="854">
        <v>0</v>
      </c>
      <c r="BR350" s="853">
        <v>0</v>
      </c>
      <c r="BS350" s="854">
        <v>0</v>
      </c>
      <c r="BT350" s="853">
        <v>0</v>
      </c>
      <c r="BU350" s="854">
        <v>0</v>
      </c>
      <c r="BV350" s="853">
        <v>0</v>
      </c>
      <c r="BW350" s="854">
        <v>0</v>
      </c>
      <c r="BX350" s="853">
        <v>0</v>
      </c>
      <c r="BY350" s="854">
        <v>0</v>
      </c>
      <c r="BZ350" s="853">
        <v>0</v>
      </c>
      <c r="CA350" s="854">
        <v>0</v>
      </c>
      <c r="CB350" s="853">
        <v>0</v>
      </c>
      <c r="CC350" s="1025">
        <v>0</v>
      </c>
      <c r="CD350" s="815"/>
      <c r="CE350" s="1009"/>
      <c r="CF350" s="815"/>
      <c r="CG350" s="1010"/>
      <c r="CH350" s="815"/>
      <c r="CI350" s="1024"/>
      <c r="CJ350" s="854"/>
      <c r="CK350" s="853">
        <v>8802</v>
      </c>
      <c r="CL350" s="854">
        <v>8802</v>
      </c>
      <c r="CM350" s="853">
        <v>8802</v>
      </c>
      <c r="CN350" s="854">
        <v>8802</v>
      </c>
      <c r="CO350" s="853">
        <v>8802</v>
      </c>
      <c r="CP350" s="854">
        <v>8802</v>
      </c>
      <c r="CQ350" s="853">
        <v>8802</v>
      </c>
      <c r="CR350" s="854">
        <v>8802</v>
      </c>
      <c r="CS350" s="853">
        <v>8802</v>
      </c>
      <c r="CT350" s="854">
        <v>8802</v>
      </c>
      <c r="CU350" s="853">
        <v>8802</v>
      </c>
      <c r="CV350" s="854">
        <v>8802</v>
      </c>
      <c r="CW350" s="853">
        <v>8802</v>
      </c>
      <c r="CX350" s="854">
        <v>8802</v>
      </c>
      <c r="CY350" s="853">
        <v>8802</v>
      </c>
      <c r="CZ350" s="854">
        <v>8802</v>
      </c>
      <c r="DA350" s="853">
        <v>8802</v>
      </c>
      <c r="DB350" s="854">
        <v>8611</v>
      </c>
      <c r="DC350" s="853">
        <v>0</v>
      </c>
      <c r="DD350" s="854">
        <v>0</v>
      </c>
      <c r="DE350" s="853">
        <v>0</v>
      </c>
      <c r="DF350" s="854">
        <v>0</v>
      </c>
      <c r="DG350" s="853">
        <v>0</v>
      </c>
      <c r="DH350" s="854">
        <v>0</v>
      </c>
      <c r="DI350" s="853">
        <v>0</v>
      </c>
      <c r="DJ350" s="854">
        <v>0</v>
      </c>
      <c r="DK350" s="853">
        <v>0</v>
      </c>
      <c r="DL350" s="854">
        <v>0</v>
      </c>
      <c r="DM350" s="853">
        <v>0</v>
      </c>
      <c r="DN350" s="854">
        <v>0</v>
      </c>
      <c r="DO350" s="853">
        <v>0</v>
      </c>
      <c r="DP350" s="854">
        <v>0</v>
      </c>
      <c r="DQ350" s="853">
        <v>0</v>
      </c>
      <c r="DR350" s="1025">
        <v>0</v>
      </c>
      <c r="DS350" s="815"/>
      <c r="DT350" s="1011"/>
      <c r="DU350" s="815"/>
      <c r="DV350" s="1024"/>
      <c r="DW350" s="854"/>
      <c r="DX350" s="853">
        <v>3</v>
      </c>
      <c r="DY350" s="854">
        <v>3</v>
      </c>
      <c r="DZ350" s="853">
        <v>3</v>
      </c>
      <c r="EA350" s="854">
        <v>3</v>
      </c>
      <c r="EB350" s="853">
        <v>3</v>
      </c>
      <c r="EC350" s="854">
        <v>3</v>
      </c>
      <c r="ED350" s="853">
        <v>3</v>
      </c>
      <c r="EE350" s="854">
        <v>3</v>
      </c>
      <c r="EF350" s="853">
        <v>3</v>
      </c>
      <c r="EG350" s="854">
        <v>3</v>
      </c>
      <c r="EH350" s="853">
        <v>3</v>
      </c>
      <c r="EI350" s="854">
        <v>3</v>
      </c>
      <c r="EJ350" s="853">
        <v>3</v>
      </c>
      <c r="EK350" s="854">
        <v>3</v>
      </c>
      <c r="EL350" s="853">
        <v>3</v>
      </c>
      <c r="EM350" s="854">
        <v>3</v>
      </c>
      <c r="EN350" s="853">
        <v>3</v>
      </c>
      <c r="EO350" s="854">
        <v>2</v>
      </c>
      <c r="EP350" s="853">
        <v>0</v>
      </c>
      <c r="EQ350" s="854">
        <v>0</v>
      </c>
      <c r="ER350" s="853">
        <v>0</v>
      </c>
      <c r="ES350" s="854">
        <v>0</v>
      </c>
      <c r="ET350" s="853">
        <v>0</v>
      </c>
      <c r="EU350" s="854">
        <v>0</v>
      </c>
      <c r="EV350" s="853">
        <v>0</v>
      </c>
      <c r="EW350" s="854">
        <v>0</v>
      </c>
      <c r="EX350" s="853">
        <v>0</v>
      </c>
      <c r="EY350" s="854">
        <v>0</v>
      </c>
      <c r="EZ350" s="853">
        <v>0</v>
      </c>
      <c r="FA350" s="854">
        <v>0</v>
      </c>
      <c r="FB350" s="853">
        <v>0</v>
      </c>
      <c r="FC350" s="854">
        <v>0</v>
      </c>
      <c r="FD350" s="853">
        <v>0</v>
      </c>
      <c r="FE350" s="1025">
        <v>0</v>
      </c>
      <c r="FF350" s="815"/>
      <c r="FG350" s="1012"/>
      <c r="FH350" s="815"/>
      <c r="FI350" s="1013"/>
      <c r="FK350" s="1026" t="b">
        <v>0</v>
      </c>
    </row>
    <row r="351" spans="1:167" outlineLevel="1">
      <c r="A351" s="813" t="str">
        <f t="shared" si="5"/>
        <v>332Save on Energy New Construction Program</v>
      </c>
      <c r="C351" s="842">
        <v>332</v>
      </c>
      <c r="D351" s="1019" t="s">
        <v>115</v>
      </c>
      <c r="E351" s="1019">
        <v>2016</v>
      </c>
      <c r="G351" s="1020">
        <v>0</v>
      </c>
      <c r="H351" s="865">
        <v>0</v>
      </c>
      <c r="I351" s="864">
        <v>0</v>
      </c>
      <c r="J351" s="865">
        <v>0</v>
      </c>
      <c r="K351" s="864">
        <v>0</v>
      </c>
      <c r="L351" s="865">
        <v>0</v>
      </c>
      <c r="M351" s="864">
        <v>0</v>
      </c>
      <c r="N351" s="865">
        <v>0</v>
      </c>
      <c r="O351" s="864">
        <v>0</v>
      </c>
      <c r="P351" s="865">
        <v>0</v>
      </c>
      <c r="Q351" s="864">
        <v>0</v>
      </c>
      <c r="R351" s="865">
        <v>0</v>
      </c>
      <c r="S351" s="864">
        <v>0</v>
      </c>
      <c r="T351" s="865">
        <v>0</v>
      </c>
      <c r="U351" s="864">
        <v>0</v>
      </c>
      <c r="V351" s="865">
        <v>0</v>
      </c>
      <c r="W351" s="864">
        <v>0</v>
      </c>
      <c r="X351" s="865">
        <v>0</v>
      </c>
      <c r="Y351" s="864">
        <v>0</v>
      </c>
      <c r="Z351" s="865">
        <v>0</v>
      </c>
      <c r="AA351" s="864">
        <v>0</v>
      </c>
      <c r="AB351" s="865">
        <v>0</v>
      </c>
      <c r="AC351" s="864">
        <v>0</v>
      </c>
      <c r="AD351" s="865">
        <v>0</v>
      </c>
      <c r="AE351" s="864">
        <v>0</v>
      </c>
      <c r="AF351" s="865">
        <v>0</v>
      </c>
      <c r="AG351" s="864">
        <v>0</v>
      </c>
      <c r="AH351" s="865">
        <v>0</v>
      </c>
      <c r="AI351" s="864">
        <v>0</v>
      </c>
      <c r="AJ351" s="865">
        <v>0</v>
      </c>
      <c r="AK351" s="864">
        <v>0</v>
      </c>
      <c r="AL351" s="865">
        <v>0</v>
      </c>
      <c r="AM351" s="864">
        <v>0</v>
      </c>
      <c r="AN351" s="865">
        <v>0</v>
      </c>
      <c r="AO351" s="864">
        <v>0</v>
      </c>
      <c r="AP351" s="1021">
        <v>0</v>
      </c>
      <c r="AQ351" s="815"/>
      <c r="AR351" s="998"/>
      <c r="AS351" s="815"/>
      <c r="AT351" s="1020">
        <v>0</v>
      </c>
      <c r="AU351" s="865">
        <v>0</v>
      </c>
      <c r="AV351" s="864">
        <v>0</v>
      </c>
      <c r="AW351" s="865">
        <v>0</v>
      </c>
      <c r="AX351" s="864">
        <v>0</v>
      </c>
      <c r="AY351" s="865">
        <v>0</v>
      </c>
      <c r="AZ351" s="864">
        <v>0</v>
      </c>
      <c r="BA351" s="865">
        <v>0</v>
      </c>
      <c r="BB351" s="864">
        <v>0</v>
      </c>
      <c r="BC351" s="865">
        <v>0</v>
      </c>
      <c r="BD351" s="864">
        <v>0</v>
      </c>
      <c r="BE351" s="865">
        <v>0</v>
      </c>
      <c r="BF351" s="864">
        <v>0</v>
      </c>
      <c r="BG351" s="865">
        <v>0</v>
      </c>
      <c r="BH351" s="864">
        <v>0</v>
      </c>
      <c r="BI351" s="865">
        <v>0</v>
      </c>
      <c r="BJ351" s="864">
        <v>0</v>
      </c>
      <c r="BK351" s="865">
        <v>0</v>
      </c>
      <c r="BL351" s="864">
        <v>0</v>
      </c>
      <c r="BM351" s="865">
        <v>0</v>
      </c>
      <c r="BN351" s="864">
        <v>0</v>
      </c>
      <c r="BO351" s="865">
        <v>0</v>
      </c>
      <c r="BP351" s="864">
        <v>0</v>
      </c>
      <c r="BQ351" s="865">
        <v>0</v>
      </c>
      <c r="BR351" s="864">
        <v>0</v>
      </c>
      <c r="BS351" s="865">
        <v>0</v>
      </c>
      <c r="BT351" s="864">
        <v>0</v>
      </c>
      <c r="BU351" s="865">
        <v>0</v>
      </c>
      <c r="BV351" s="864">
        <v>0</v>
      </c>
      <c r="BW351" s="865">
        <v>0</v>
      </c>
      <c r="BX351" s="864">
        <v>0</v>
      </c>
      <c r="BY351" s="865">
        <v>0</v>
      </c>
      <c r="BZ351" s="864">
        <v>0</v>
      </c>
      <c r="CA351" s="865">
        <v>0</v>
      </c>
      <c r="CB351" s="864">
        <v>0</v>
      </c>
      <c r="CC351" s="1021">
        <v>0</v>
      </c>
      <c r="CD351" s="815"/>
      <c r="CE351" s="1009"/>
      <c r="CF351" s="815"/>
      <c r="CG351" s="1010"/>
      <c r="CH351" s="815"/>
      <c r="CI351" s="1020"/>
      <c r="CJ351" s="865"/>
      <c r="CK351" s="864">
        <v>0</v>
      </c>
      <c r="CL351" s="865">
        <v>0</v>
      </c>
      <c r="CM351" s="864">
        <v>0</v>
      </c>
      <c r="CN351" s="865">
        <v>0</v>
      </c>
      <c r="CO351" s="864">
        <v>0</v>
      </c>
      <c r="CP351" s="865">
        <v>0</v>
      </c>
      <c r="CQ351" s="864">
        <v>0</v>
      </c>
      <c r="CR351" s="865">
        <v>0</v>
      </c>
      <c r="CS351" s="864">
        <v>0</v>
      </c>
      <c r="CT351" s="865">
        <v>0</v>
      </c>
      <c r="CU351" s="864">
        <v>0</v>
      </c>
      <c r="CV351" s="865">
        <v>0</v>
      </c>
      <c r="CW351" s="864">
        <v>0</v>
      </c>
      <c r="CX351" s="865">
        <v>0</v>
      </c>
      <c r="CY351" s="864">
        <v>0</v>
      </c>
      <c r="CZ351" s="865">
        <v>0</v>
      </c>
      <c r="DA351" s="864">
        <v>0</v>
      </c>
      <c r="DB351" s="865">
        <v>0</v>
      </c>
      <c r="DC351" s="864">
        <v>0</v>
      </c>
      <c r="DD351" s="865">
        <v>0</v>
      </c>
      <c r="DE351" s="864">
        <v>0</v>
      </c>
      <c r="DF351" s="865">
        <v>0</v>
      </c>
      <c r="DG351" s="864">
        <v>0</v>
      </c>
      <c r="DH351" s="865">
        <v>0</v>
      </c>
      <c r="DI351" s="864">
        <v>0</v>
      </c>
      <c r="DJ351" s="865">
        <v>0</v>
      </c>
      <c r="DK351" s="864">
        <v>0</v>
      </c>
      <c r="DL351" s="865">
        <v>0</v>
      </c>
      <c r="DM351" s="864">
        <v>0</v>
      </c>
      <c r="DN351" s="865">
        <v>0</v>
      </c>
      <c r="DO351" s="864">
        <v>0</v>
      </c>
      <c r="DP351" s="865">
        <v>0</v>
      </c>
      <c r="DQ351" s="864">
        <v>0</v>
      </c>
      <c r="DR351" s="1021">
        <v>0</v>
      </c>
      <c r="DS351" s="815"/>
      <c r="DT351" s="1011"/>
      <c r="DU351" s="815"/>
      <c r="DV351" s="1020"/>
      <c r="DW351" s="865"/>
      <c r="DX351" s="864">
        <v>0</v>
      </c>
      <c r="DY351" s="865">
        <v>0</v>
      </c>
      <c r="DZ351" s="864">
        <v>0</v>
      </c>
      <c r="EA351" s="865">
        <v>0</v>
      </c>
      <c r="EB351" s="864">
        <v>0</v>
      </c>
      <c r="EC351" s="865">
        <v>0</v>
      </c>
      <c r="ED351" s="864">
        <v>0</v>
      </c>
      <c r="EE351" s="865">
        <v>0</v>
      </c>
      <c r="EF351" s="864">
        <v>0</v>
      </c>
      <c r="EG351" s="865">
        <v>0</v>
      </c>
      <c r="EH351" s="864">
        <v>0</v>
      </c>
      <c r="EI351" s="865">
        <v>0</v>
      </c>
      <c r="EJ351" s="864">
        <v>0</v>
      </c>
      <c r="EK351" s="865">
        <v>0</v>
      </c>
      <c r="EL351" s="864">
        <v>0</v>
      </c>
      <c r="EM351" s="865">
        <v>0</v>
      </c>
      <c r="EN351" s="864">
        <v>0</v>
      </c>
      <c r="EO351" s="865">
        <v>0</v>
      </c>
      <c r="EP351" s="864">
        <v>0</v>
      </c>
      <c r="EQ351" s="865">
        <v>0</v>
      </c>
      <c r="ER351" s="864">
        <v>0</v>
      </c>
      <c r="ES351" s="865">
        <v>0</v>
      </c>
      <c r="ET351" s="864">
        <v>0</v>
      </c>
      <c r="EU351" s="865">
        <v>0</v>
      </c>
      <c r="EV351" s="864">
        <v>0</v>
      </c>
      <c r="EW351" s="865">
        <v>0</v>
      </c>
      <c r="EX351" s="864">
        <v>0</v>
      </c>
      <c r="EY351" s="865">
        <v>0</v>
      </c>
      <c r="EZ351" s="864">
        <v>0</v>
      </c>
      <c r="FA351" s="865">
        <v>0</v>
      </c>
      <c r="FB351" s="864">
        <v>0</v>
      </c>
      <c r="FC351" s="865">
        <v>0</v>
      </c>
      <c r="FD351" s="864">
        <v>0</v>
      </c>
      <c r="FE351" s="1021">
        <v>0</v>
      </c>
      <c r="FF351" s="815"/>
      <c r="FG351" s="1012"/>
      <c r="FH351" s="815"/>
      <c r="FI351" s="1013"/>
      <c r="FK351" s="1022" t="b">
        <v>1</v>
      </c>
    </row>
    <row r="352" spans="1:167" outlineLevel="1">
      <c r="A352" s="813" t="str">
        <f t="shared" si="5"/>
        <v>333Save on Energy Home Assistance Program</v>
      </c>
      <c r="C352" s="907">
        <v>333</v>
      </c>
      <c r="D352" s="1027" t="s">
        <v>116</v>
      </c>
      <c r="E352" s="1027">
        <v>2016</v>
      </c>
      <c r="G352" s="1028">
        <v>0</v>
      </c>
      <c r="H352" s="912">
        <v>0</v>
      </c>
      <c r="I352" s="911">
        <v>0</v>
      </c>
      <c r="J352" s="912">
        <v>0</v>
      </c>
      <c r="K352" s="911">
        <v>0</v>
      </c>
      <c r="L352" s="912">
        <v>0</v>
      </c>
      <c r="M352" s="911">
        <v>0</v>
      </c>
      <c r="N352" s="912">
        <v>0</v>
      </c>
      <c r="O352" s="911">
        <v>0</v>
      </c>
      <c r="P352" s="912">
        <v>0</v>
      </c>
      <c r="Q352" s="911">
        <v>0</v>
      </c>
      <c r="R352" s="912">
        <v>0</v>
      </c>
      <c r="S352" s="911">
        <v>0</v>
      </c>
      <c r="T352" s="912">
        <v>0</v>
      </c>
      <c r="U352" s="911">
        <v>0</v>
      </c>
      <c r="V352" s="912">
        <v>0</v>
      </c>
      <c r="W352" s="911">
        <v>0</v>
      </c>
      <c r="X352" s="912">
        <v>0</v>
      </c>
      <c r="Y352" s="911">
        <v>0</v>
      </c>
      <c r="Z352" s="912">
        <v>0</v>
      </c>
      <c r="AA352" s="911">
        <v>0</v>
      </c>
      <c r="AB352" s="912">
        <v>0</v>
      </c>
      <c r="AC352" s="911">
        <v>0</v>
      </c>
      <c r="AD352" s="912">
        <v>0</v>
      </c>
      <c r="AE352" s="911">
        <v>0</v>
      </c>
      <c r="AF352" s="912">
        <v>0</v>
      </c>
      <c r="AG352" s="911">
        <v>0</v>
      </c>
      <c r="AH352" s="912">
        <v>0</v>
      </c>
      <c r="AI352" s="911">
        <v>0</v>
      </c>
      <c r="AJ352" s="912">
        <v>0</v>
      </c>
      <c r="AK352" s="911">
        <v>0</v>
      </c>
      <c r="AL352" s="912">
        <v>0</v>
      </c>
      <c r="AM352" s="911">
        <v>0</v>
      </c>
      <c r="AN352" s="912">
        <v>0</v>
      </c>
      <c r="AO352" s="911">
        <v>0</v>
      </c>
      <c r="AP352" s="1029">
        <v>0</v>
      </c>
      <c r="AQ352" s="815"/>
      <c r="AR352" s="998"/>
      <c r="AS352" s="815"/>
      <c r="AT352" s="1028">
        <v>0</v>
      </c>
      <c r="AU352" s="912">
        <v>0</v>
      </c>
      <c r="AV352" s="911">
        <v>0</v>
      </c>
      <c r="AW352" s="912">
        <v>0</v>
      </c>
      <c r="AX352" s="911">
        <v>0</v>
      </c>
      <c r="AY352" s="912">
        <v>0</v>
      </c>
      <c r="AZ352" s="911">
        <v>0</v>
      </c>
      <c r="BA352" s="912">
        <v>0</v>
      </c>
      <c r="BB352" s="911">
        <v>0</v>
      </c>
      <c r="BC352" s="912">
        <v>0</v>
      </c>
      <c r="BD352" s="911">
        <v>0</v>
      </c>
      <c r="BE352" s="912">
        <v>0</v>
      </c>
      <c r="BF352" s="911">
        <v>0</v>
      </c>
      <c r="BG352" s="912">
        <v>0</v>
      </c>
      <c r="BH352" s="911">
        <v>0</v>
      </c>
      <c r="BI352" s="912">
        <v>0</v>
      </c>
      <c r="BJ352" s="911">
        <v>0</v>
      </c>
      <c r="BK352" s="912">
        <v>0</v>
      </c>
      <c r="BL352" s="911">
        <v>0</v>
      </c>
      <c r="BM352" s="912">
        <v>0</v>
      </c>
      <c r="BN352" s="911">
        <v>0</v>
      </c>
      <c r="BO352" s="912">
        <v>0</v>
      </c>
      <c r="BP352" s="911">
        <v>0</v>
      </c>
      <c r="BQ352" s="912">
        <v>0</v>
      </c>
      <c r="BR352" s="911">
        <v>0</v>
      </c>
      <c r="BS352" s="912">
        <v>0</v>
      </c>
      <c r="BT352" s="911">
        <v>0</v>
      </c>
      <c r="BU352" s="912">
        <v>0</v>
      </c>
      <c r="BV352" s="911">
        <v>0</v>
      </c>
      <c r="BW352" s="912">
        <v>0</v>
      </c>
      <c r="BX352" s="911">
        <v>0</v>
      </c>
      <c r="BY352" s="912">
        <v>0</v>
      </c>
      <c r="BZ352" s="911">
        <v>0</v>
      </c>
      <c r="CA352" s="912">
        <v>0</v>
      </c>
      <c r="CB352" s="911">
        <v>0</v>
      </c>
      <c r="CC352" s="1029">
        <v>0</v>
      </c>
      <c r="CD352" s="815"/>
      <c r="CE352" s="1009"/>
      <c r="CF352" s="815"/>
      <c r="CG352" s="1010"/>
      <c r="CH352" s="815"/>
      <c r="CI352" s="1028"/>
      <c r="CJ352" s="912"/>
      <c r="CK352" s="911">
        <v>0</v>
      </c>
      <c r="CL352" s="912">
        <v>0</v>
      </c>
      <c r="CM352" s="911">
        <v>0</v>
      </c>
      <c r="CN352" s="912">
        <v>0</v>
      </c>
      <c r="CO352" s="911">
        <v>0</v>
      </c>
      <c r="CP352" s="912">
        <v>0</v>
      </c>
      <c r="CQ352" s="911">
        <v>0</v>
      </c>
      <c r="CR352" s="912">
        <v>0</v>
      </c>
      <c r="CS352" s="911">
        <v>0</v>
      </c>
      <c r="CT352" s="912">
        <v>0</v>
      </c>
      <c r="CU352" s="911">
        <v>0</v>
      </c>
      <c r="CV352" s="912">
        <v>0</v>
      </c>
      <c r="CW352" s="911">
        <v>0</v>
      </c>
      <c r="CX352" s="912">
        <v>0</v>
      </c>
      <c r="CY352" s="911">
        <v>0</v>
      </c>
      <c r="CZ352" s="912">
        <v>0</v>
      </c>
      <c r="DA352" s="911">
        <v>0</v>
      </c>
      <c r="DB352" s="912">
        <v>0</v>
      </c>
      <c r="DC352" s="911">
        <v>0</v>
      </c>
      <c r="DD352" s="912">
        <v>0</v>
      </c>
      <c r="DE352" s="911">
        <v>0</v>
      </c>
      <c r="DF352" s="912">
        <v>0</v>
      </c>
      <c r="DG352" s="911">
        <v>0</v>
      </c>
      <c r="DH352" s="912">
        <v>0</v>
      </c>
      <c r="DI352" s="911">
        <v>0</v>
      </c>
      <c r="DJ352" s="912">
        <v>0</v>
      </c>
      <c r="DK352" s="911">
        <v>0</v>
      </c>
      <c r="DL352" s="912">
        <v>0</v>
      </c>
      <c r="DM352" s="911">
        <v>0</v>
      </c>
      <c r="DN352" s="912">
        <v>0</v>
      </c>
      <c r="DO352" s="911">
        <v>0</v>
      </c>
      <c r="DP352" s="912">
        <v>0</v>
      </c>
      <c r="DQ352" s="911">
        <v>0</v>
      </c>
      <c r="DR352" s="1029">
        <v>0</v>
      </c>
      <c r="DS352" s="815"/>
      <c r="DT352" s="1011"/>
      <c r="DU352" s="815"/>
      <c r="DV352" s="1028"/>
      <c r="DW352" s="912"/>
      <c r="DX352" s="911">
        <v>0</v>
      </c>
      <c r="DY352" s="912">
        <v>0</v>
      </c>
      <c r="DZ352" s="911">
        <v>0</v>
      </c>
      <c r="EA352" s="912">
        <v>0</v>
      </c>
      <c r="EB352" s="911">
        <v>0</v>
      </c>
      <c r="EC352" s="912">
        <v>0</v>
      </c>
      <c r="ED352" s="911">
        <v>0</v>
      </c>
      <c r="EE352" s="912">
        <v>0</v>
      </c>
      <c r="EF352" s="911">
        <v>0</v>
      </c>
      <c r="EG352" s="912">
        <v>0</v>
      </c>
      <c r="EH352" s="911">
        <v>0</v>
      </c>
      <c r="EI352" s="912">
        <v>0</v>
      </c>
      <c r="EJ352" s="911">
        <v>0</v>
      </c>
      <c r="EK352" s="912">
        <v>0</v>
      </c>
      <c r="EL352" s="911">
        <v>0</v>
      </c>
      <c r="EM352" s="912">
        <v>0</v>
      </c>
      <c r="EN352" s="911">
        <v>0</v>
      </c>
      <c r="EO352" s="912">
        <v>0</v>
      </c>
      <c r="EP352" s="911">
        <v>0</v>
      </c>
      <c r="EQ352" s="912">
        <v>0</v>
      </c>
      <c r="ER352" s="911">
        <v>0</v>
      </c>
      <c r="ES352" s="912">
        <v>0</v>
      </c>
      <c r="ET352" s="911">
        <v>0</v>
      </c>
      <c r="EU352" s="912">
        <v>0</v>
      </c>
      <c r="EV352" s="911">
        <v>0</v>
      </c>
      <c r="EW352" s="912">
        <v>0</v>
      </c>
      <c r="EX352" s="911">
        <v>0</v>
      </c>
      <c r="EY352" s="912">
        <v>0</v>
      </c>
      <c r="EZ352" s="911">
        <v>0</v>
      </c>
      <c r="FA352" s="912">
        <v>0</v>
      </c>
      <c r="FB352" s="911">
        <v>0</v>
      </c>
      <c r="FC352" s="912">
        <v>0</v>
      </c>
      <c r="FD352" s="911">
        <v>0</v>
      </c>
      <c r="FE352" s="1029">
        <v>0</v>
      </c>
      <c r="FF352" s="815"/>
      <c r="FG352" s="1012"/>
      <c r="FH352" s="815"/>
      <c r="FI352" s="1013"/>
      <c r="FK352" s="1030" t="b">
        <v>1</v>
      </c>
    </row>
    <row r="353" spans="1:167" outlineLevel="1">
      <c r="A353" s="813" t="str">
        <f t="shared" si="5"/>
        <v>334Save on Energy Audit Funding Program</v>
      </c>
      <c r="C353" s="900">
        <v>334</v>
      </c>
      <c r="D353" s="1031" t="s">
        <v>117</v>
      </c>
      <c r="E353" s="1031">
        <v>2016</v>
      </c>
      <c r="G353" s="1032">
        <v>0</v>
      </c>
      <c r="H353" s="905">
        <v>19153</v>
      </c>
      <c r="I353" s="904">
        <v>19153</v>
      </c>
      <c r="J353" s="905">
        <v>19153</v>
      </c>
      <c r="K353" s="904">
        <v>19153</v>
      </c>
      <c r="L353" s="905">
        <v>19153</v>
      </c>
      <c r="M353" s="904">
        <v>19153</v>
      </c>
      <c r="N353" s="905">
        <v>19153</v>
      </c>
      <c r="O353" s="904">
        <v>19153</v>
      </c>
      <c r="P353" s="905">
        <v>19153</v>
      </c>
      <c r="Q353" s="904">
        <v>19153</v>
      </c>
      <c r="R353" s="905">
        <v>4729</v>
      </c>
      <c r="S353" s="904">
        <v>0</v>
      </c>
      <c r="T353" s="905">
        <v>0</v>
      </c>
      <c r="U353" s="904">
        <v>0</v>
      </c>
      <c r="V353" s="905">
        <v>0</v>
      </c>
      <c r="W353" s="904">
        <v>0</v>
      </c>
      <c r="X353" s="905">
        <v>0</v>
      </c>
      <c r="Y353" s="904">
        <v>0</v>
      </c>
      <c r="Z353" s="905">
        <v>0</v>
      </c>
      <c r="AA353" s="904">
        <v>0</v>
      </c>
      <c r="AB353" s="905">
        <v>0</v>
      </c>
      <c r="AC353" s="904">
        <v>0</v>
      </c>
      <c r="AD353" s="905">
        <v>0</v>
      </c>
      <c r="AE353" s="904">
        <v>0</v>
      </c>
      <c r="AF353" s="905">
        <v>0</v>
      </c>
      <c r="AG353" s="904">
        <v>0</v>
      </c>
      <c r="AH353" s="905">
        <v>0</v>
      </c>
      <c r="AI353" s="904">
        <v>0</v>
      </c>
      <c r="AJ353" s="905">
        <v>0</v>
      </c>
      <c r="AK353" s="904">
        <v>0</v>
      </c>
      <c r="AL353" s="905">
        <v>0</v>
      </c>
      <c r="AM353" s="904">
        <v>0</v>
      </c>
      <c r="AN353" s="905">
        <v>0</v>
      </c>
      <c r="AO353" s="904">
        <v>0</v>
      </c>
      <c r="AP353" s="1033">
        <v>0</v>
      </c>
      <c r="AQ353" s="815"/>
      <c r="AR353" s="998"/>
      <c r="AS353" s="815"/>
      <c r="AT353" s="1032">
        <v>0</v>
      </c>
      <c r="AU353" s="905">
        <v>3</v>
      </c>
      <c r="AV353" s="904">
        <v>3</v>
      </c>
      <c r="AW353" s="905">
        <v>3</v>
      </c>
      <c r="AX353" s="904">
        <v>3</v>
      </c>
      <c r="AY353" s="905">
        <v>3</v>
      </c>
      <c r="AZ353" s="904">
        <v>3</v>
      </c>
      <c r="BA353" s="905">
        <v>3</v>
      </c>
      <c r="BB353" s="904">
        <v>3</v>
      </c>
      <c r="BC353" s="905">
        <v>3</v>
      </c>
      <c r="BD353" s="904">
        <v>3</v>
      </c>
      <c r="BE353" s="905">
        <v>1</v>
      </c>
      <c r="BF353" s="904">
        <v>0</v>
      </c>
      <c r="BG353" s="905">
        <v>0</v>
      </c>
      <c r="BH353" s="904">
        <v>0</v>
      </c>
      <c r="BI353" s="905">
        <v>0</v>
      </c>
      <c r="BJ353" s="904">
        <v>0</v>
      </c>
      <c r="BK353" s="905">
        <v>0</v>
      </c>
      <c r="BL353" s="904">
        <v>0</v>
      </c>
      <c r="BM353" s="905">
        <v>0</v>
      </c>
      <c r="BN353" s="904">
        <v>0</v>
      </c>
      <c r="BO353" s="905">
        <v>0</v>
      </c>
      <c r="BP353" s="904">
        <v>0</v>
      </c>
      <c r="BQ353" s="905">
        <v>0</v>
      </c>
      <c r="BR353" s="904">
        <v>0</v>
      </c>
      <c r="BS353" s="905">
        <v>0</v>
      </c>
      <c r="BT353" s="904">
        <v>0</v>
      </c>
      <c r="BU353" s="905">
        <v>0</v>
      </c>
      <c r="BV353" s="904">
        <v>0</v>
      </c>
      <c r="BW353" s="905">
        <v>0</v>
      </c>
      <c r="BX353" s="904">
        <v>0</v>
      </c>
      <c r="BY353" s="905">
        <v>0</v>
      </c>
      <c r="BZ353" s="904">
        <v>0</v>
      </c>
      <c r="CA353" s="905">
        <v>0</v>
      </c>
      <c r="CB353" s="904">
        <v>0</v>
      </c>
      <c r="CC353" s="1033">
        <v>0</v>
      </c>
      <c r="CD353" s="815"/>
      <c r="CE353" s="1009"/>
      <c r="CF353" s="815"/>
      <c r="CG353" s="1010"/>
      <c r="CH353" s="815"/>
      <c r="CI353" s="1032"/>
      <c r="CJ353" s="905"/>
      <c r="CK353" s="904">
        <v>13143</v>
      </c>
      <c r="CL353" s="905">
        <v>13143</v>
      </c>
      <c r="CM353" s="904">
        <v>13143</v>
      </c>
      <c r="CN353" s="905">
        <v>13143</v>
      </c>
      <c r="CO353" s="904">
        <v>13143</v>
      </c>
      <c r="CP353" s="905">
        <v>13143</v>
      </c>
      <c r="CQ353" s="904">
        <v>13143</v>
      </c>
      <c r="CR353" s="905">
        <v>13143</v>
      </c>
      <c r="CS353" s="904">
        <v>13143</v>
      </c>
      <c r="CT353" s="905">
        <v>3245</v>
      </c>
      <c r="CU353" s="904">
        <v>0</v>
      </c>
      <c r="CV353" s="905">
        <v>0</v>
      </c>
      <c r="CW353" s="904">
        <v>0</v>
      </c>
      <c r="CX353" s="905">
        <v>0</v>
      </c>
      <c r="CY353" s="904">
        <v>0</v>
      </c>
      <c r="CZ353" s="905">
        <v>0</v>
      </c>
      <c r="DA353" s="904">
        <v>0</v>
      </c>
      <c r="DB353" s="905">
        <v>0</v>
      </c>
      <c r="DC353" s="904">
        <v>0</v>
      </c>
      <c r="DD353" s="905">
        <v>0</v>
      </c>
      <c r="DE353" s="904">
        <v>0</v>
      </c>
      <c r="DF353" s="905">
        <v>0</v>
      </c>
      <c r="DG353" s="904">
        <v>0</v>
      </c>
      <c r="DH353" s="905">
        <v>0</v>
      </c>
      <c r="DI353" s="904">
        <v>0</v>
      </c>
      <c r="DJ353" s="905">
        <v>0</v>
      </c>
      <c r="DK353" s="904">
        <v>0</v>
      </c>
      <c r="DL353" s="905">
        <v>0</v>
      </c>
      <c r="DM353" s="904">
        <v>0</v>
      </c>
      <c r="DN353" s="905">
        <v>0</v>
      </c>
      <c r="DO353" s="904">
        <v>0</v>
      </c>
      <c r="DP353" s="905">
        <v>0</v>
      </c>
      <c r="DQ353" s="904">
        <v>0</v>
      </c>
      <c r="DR353" s="1033">
        <v>0</v>
      </c>
      <c r="DS353" s="815"/>
      <c r="DT353" s="1011"/>
      <c r="DU353" s="815"/>
      <c r="DV353" s="1032"/>
      <c r="DW353" s="905"/>
      <c r="DX353" s="904">
        <v>2</v>
      </c>
      <c r="DY353" s="905">
        <v>2</v>
      </c>
      <c r="DZ353" s="904">
        <v>2</v>
      </c>
      <c r="EA353" s="905">
        <v>2</v>
      </c>
      <c r="EB353" s="904">
        <v>2</v>
      </c>
      <c r="EC353" s="905">
        <v>2</v>
      </c>
      <c r="ED353" s="904">
        <v>2</v>
      </c>
      <c r="EE353" s="905">
        <v>2</v>
      </c>
      <c r="EF353" s="904">
        <v>2</v>
      </c>
      <c r="EG353" s="905">
        <v>0</v>
      </c>
      <c r="EH353" s="904">
        <v>0</v>
      </c>
      <c r="EI353" s="905">
        <v>0</v>
      </c>
      <c r="EJ353" s="904">
        <v>0</v>
      </c>
      <c r="EK353" s="905">
        <v>0</v>
      </c>
      <c r="EL353" s="904">
        <v>0</v>
      </c>
      <c r="EM353" s="905">
        <v>0</v>
      </c>
      <c r="EN353" s="904">
        <v>0</v>
      </c>
      <c r="EO353" s="905">
        <v>0</v>
      </c>
      <c r="EP353" s="904">
        <v>0</v>
      </c>
      <c r="EQ353" s="905">
        <v>0</v>
      </c>
      <c r="ER353" s="904">
        <v>0</v>
      </c>
      <c r="ES353" s="905">
        <v>0</v>
      </c>
      <c r="ET353" s="904">
        <v>0</v>
      </c>
      <c r="EU353" s="905">
        <v>0</v>
      </c>
      <c r="EV353" s="904">
        <v>0</v>
      </c>
      <c r="EW353" s="905">
        <v>0</v>
      </c>
      <c r="EX353" s="904">
        <v>0</v>
      </c>
      <c r="EY353" s="905">
        <v>0</v>
      </c>
      <c r="EZ353" s="904">
        <v>0</v>
      </c>
      <c r="FA353" s="905">
        <v>0</v>
      </c>
      <c r="FB353" s="904">
        <v>0</v>
      </c>
      <c r="FC353" s="905">
        <v>0</v>
      </c>
      <c r="FD353" s="904">
        <v>0</v>
      </c>
      <c r="FE353" s="1033">
        <v>0</v>
      </c>
      <c r="FF353" s="815"/>
      <c r="FG353" s="1012"/>
      <c r="FH353" s="815"/>
      <c r="FI353" s="1013"/>
      <c r="FK353" s="1034" t="b">
        <v>0</v>
      </c>
    </row>
    <row r="354" spans="1:167" outlineLevel="1">
      <c r="A354" s="813" t="str">
        <f t="shared" si="5"/>
        <v>335Save on Energy Retrofit Program</v>
      </c>
      <c r="C354" s="849">
        <v>335</v>
      </c>
      <c r="D354" s="1035" t="s">
        <v>118</v>
      </c>
      <c r="E354" s="1035">
        <v>2016</v>
      </c>
      <c r="G354" s="1024">
        <v>0</v>
      </c>
      <c r="H354" s="854">
        <v>155456</v>
      </c>
      <c r="I354" s="853">
        <v>194117</v>
      </c>
      <c r="J354" s="854">
        <v>206447</v>
      </c>
      <c r="K354" s="853">
        <v>206447</v>
      </c>
      <c r="L354" s="854">
        <v>206447</v>
      </c>
      <c r="M354" s="853">
        <v>195376</v>
      </c>
      <c r="N354" s="854">
        <v>195376</v>
      </c>
      <c r="O354" s="853">
        <v>195376</v>
      </c>
      <c r="P354" s="854">
        <v>195376</v>
      </c>
      <c r="Q354" s="853">
        <v>195376</v>
      </c>
      <c r="R354" s="854">
        <v>194349</v>
      </c>
      <c r="S354" s="853">
        <v>168609</v>
      </c>
      <c r="T354" s="854">
        <v>20970</v>
      </c>
      <c r="U354" s="853">
        <v>20970</v>
      </c>
      <c r="V354" s="854">
        <v>1446</v>
      </c>
      <c r="W354" s="853">
        <v>0</v>
      </c>
      <c r="X354" s="854">
        <v>0</v>
      </c>
      <c r="Y354" s="853">
        <v>0</v>
      </c>
      <c r="Z354" s="854">
        <v>0</v>
      </c>
      <c r="AA354" s="853">
        <v>0</v>
      </c>
      <c r="AB354" s="854">
        <v>0</v>
      </c>
      <c r="AC354" s="853">
        <v>0</v>
      </c>
      <c r="AD354" s="854">
        <v>0</v>
      </c>
      <c r="AE354" s="853">
        <v>0</v>
      </c>
      <c r="AF354" s="854">
        <v>0</v>
      </c>
      <c r="AG354" s="853">
        <v>0</v>
      </c>
      <c r="AH354" s="854">
        <v>0</v>
      </c>
      <c r="AI354" s="853">
        <v>0</v>
      </c>
      <c r="AJ354" s="854">
        <v>0</v>
      </c>
      <c r="AK354" s="853">
        <v>0</v>
      </c>
      <c r="AL354" s="854">
        <v>0</v>
      </c>
      <c r="AM354" s="853">
        <v>0</v>
      </c>
      <c r="AN354" s="854">
        <v>0</v>
      </c>
      <c r="AO354" s="853">
        <v>0</v>
      </c>
      <c r="AP354" s="1025">
        <v>0</v>
      </c>
      <c r="AQ354" s="815"/>
      <c r="AR354" s="998"/>
      <c r="AS354" s="815"/>
      <c r="AT354" s="1024">
        <v>0</v>
      </c>
      <c r="AU354" s="854">
        <v>-31</v>
      </c>
      <c r="AV354" s="853">
        <v>-24</v>
      </c>
      <c r="AW354" s="854">
        <v>-21</v>
      </c>
      <c r="AX354" s="853">
        <v>-21</v>
      </c>
      <c r="AY354" s="854">
        <v>-21</v>
      </c>
      <c r="AZ354" s="853">
        <v>-22</v>
      </c>
      <c r="BA354" s="854">
        <v>-22</v>
      </c>
      <c r="BB354" s="853">
        <v>-22</v>
      </c>
      <c r="BC354" s="854">
        <v>-22</v>
      </c>
      <c r="BD354" s="853">
        <v>-22</v>
      </c>
      <c r="BE354" s="854">
        <v>-22</v>
      </c>
      <c r="BF354" s="853">
        <v>-21</v>
      </c>
      <c r="BG354" s="854">
        <v>-41</v>
      </c>
      <c r="BH354" s="853">
        <v>-41</v>
      </c>
      <c r="BI354" s="854">
        <v>-3</v>
      </c>
      <c r="BJ354" s="853">
        <v>0</v>
      </c>
      <c r="BK354" s="854">
        <v>0</v>
      </c>
      <c r="BL354" s="853">
        <v>0</v>
      </c>
      <c r="BM354" s="854">
        <v>0</v>
      </c>
      <c r="BN354" s="853">
        <v>0</v>
      </c>
      <c r="BO354" s="854">
        <v>0</v>
      </c>
      <c r="BP354" s="853">
        <v>0</v>
      </c>
      <c r="BQ354" s="854">
        <v>0</v>
      </c>
      <c r="BR354" s="853">
        <v>0</v>
      </c>
      <c r="BS354" s="854">
        <v>0</v>
      </c>
      <c r="BT354" s="853">
        <v>0</v>
      </c>
      <c r="BU354" s="854">
        <v>0</v>
      </c>
      <c r="BV354" s="853">
        <v>0</v>
      </c>
      <c r="BW354" s="854">
        <v>0</v>
      </c>
      <c r="BX354" s="853">
        <v>0</v>
      </c>
      <c r="BY354" s="854">
        <v>0</v>
      </c>
      <c r="BZ354" s="853">
        <v>0</v>
      </c>
      <c r="CA354" s="854">
        <v>0</v>
      </c>
      <c r="CB354" s="853">
        <v>0</v>
      </c>
      <c r="CC354" s="1025">
        <v>0</v>
      </c>
      <c r="CD354" s="815"/>
      <c r="CE354" s="1009"/>
      <c r="CF354" s="815"/>
      <c r="CG354" s="1010"/>
      <c r="CH354" s="815"/>
      <c r="CI354" s="1024"/>
      <c r="CJ354" s="854"/>
      <c r="CK354" s="853">
        <v>153789</v>
      </c>
      <c r="CL354" s="854">
        <v>163558</v>
      </c>
      <c r="CM354" s="853">
        <v>163558</v>
      </c>
      <c r="CN354" s="854">
        <v>163558</v>
      </c>
      <c r="CO354" s="853">
        <v>154787</v>
      </c>
      <c r="CP354" s="854">
        <v>154787</v>
      </c>
      <c r="CQ354" s="853">
        <v>154787</v>
      </c>
      <c r="CR354" s="854">
        <v>154787</v>
      </c>
      <c r="CS354" s="853">
        <v>154787</v>
      </c>
      <c r="CT354" s="854">
        <v>153973</v>
      </c>
      <c r="CU354" s="853">
        <v>133580</v>
      </c>
      <c r="CV354" s="854">
        <v>16614</v>
      </c>
      <c r="CW354" s="853">
        <v>16614</v>
      </c>
      <c r="CX354" s="854">
        <v>1146</v>
      </c>
      <c r="CY354" s="853">
        <v>0</v>
      </c>
      <c r="CZ354" s="854">
        <v>0</v>
      </c>
      <c r="DA354" s="853">
        <v>0</v>
      </c>
      <c r="DB354" s="854">
        <v>0</v>
      </c>
      <c r="DC354" s="853">
        <v>0</v>
      </c>
      <c r="DD354" s="854">
        <v>0</v>
      </c>
      <c r="DE354" s="853">
        <v>0</v>
      </c>
      <c r="DF354" s="854">
        <v>0</v>
      </c>
      <c r="DG354" s="853">
        <v>0</v>
      </c>
      <c r="DH354" s="854">
        <v>0</v>
      </c>
      <c r="DI354" s="853">
        <v>0</v>
      </c>
      <c r="DJ354" s="854">
        <v>0</v>
      </c>
      <c r="DK354" s="853">
        <v>0</v>
      </c>
      <c r="DL354" s="854">
        <v>0</v>
      </c>
      <c r="DM354" s="853">
        <v>0</v>
      </c>
      <c r="DN354" s="854">
        <v>0</v>
      </c>
      <c r="DO354" s="853">
        <v>0</v>
      </c>
      <c r="DP354" s="854">
        <v>0</v>
      </c>
      <c r="DQ354" s="853">
        <v>0</v>
      </c>
      <c r="DR354" s="1025">
        <v>0</v>
      </c>
      <c r="DS354" s="815"/>
      <c r="DT354" s="1011"/>
      <c r="DU354" s="815"/>
      <c r="DV354" s="1024"/>
      <c r="DW354" s="854"/>
      <c r="DX354" s="853">
        <v>-19</v>
      </c>
      <c r="DY354" s="854">
        <v>-17</v>
      </c>
      <c r="DZ354" s="853">
        <v>-17</v>
      </c>
      <c r="EA354" s="854">
        <v>-17</v>
      </c>
      <c r="EB354" s="853">
        <v>-17</v>
      </c>
      <c r="EC354" s="854">
        <v>-17</v>
      </c>
      <c r="ED354" s="853">
        <v>-17</v>
      </c>
      <c r="EE354" s="854">
        <v>-17</v>
      </c>
      <c r="EF354" s="853">
        <v>-17</v>
      </c>
      <c r="EG354" s="854">
        <v>-17</v>
      </c>
      <c r="EH354" s="853">
        <v>-17</v>
      </c>
      <c r="EI354" s="854">
        <v>-33</v>
      </c>
      <c r="EJ354" s="853">
        <v>-33</v>
      </c>
      <c r="EK354" s="854">
        <v>-2</v>
      </c>
      <c r="EL354" s="853">
        <v>0</v>
      </c>
      <c r="EM354" s="854">
        <v>0</v>
      </c>
      <c r="EN354" s="853">
        <v>0</v>
      </c>
      <c r="EO354" s="854">
        <v>0</v>
      </c>
      <c r="EP354" s="853">
        <v>0</v>
      </c>
      <c r="EQ354" s="854">
        <v>0</v>
      </c>
      <c r="ER354" s="853">
        <v>0</v>
      </c>
      <c r="ES354" s="854">
        <v>0</v>
      </c>
      <c r="ET354" s="853">
        <v>0</v>
      </c>
      <c r="EU354" s="854">
        <v>0</v>
      </c>
      <c r="EV354" s="853">
        <v>0</v>
      </c>
      <c r="EW354" s="854">
        <v>0</v>
      </c>
      <c r="EX354" s="853">
        <v>0</v>
      </c>
      <c r="EY354" s="854">
        <v>0</v>
      </c>
      <c r="EZ354" s="853">
        <v>0</v>
      </c>
      <c r="FA354" s="854">
        <v>0</v>
      </c>
      <c r="FB354" s="853">
        <v>0</v>
      </c>
      <c r="FC354" s="854">
        <v>0</v>
      </c>
      <c r="FD354" s="853">
        <v>0</v>
      </c>
      <c r="FE354" s="1025">
        <v>0</v>
      </c>
      <c r="FF354" s="815"/>
      <c r="FG354" s="1012"/>
      <c r="FH354" s="815"/>
      <c r="FI354" s="1013"/>
      <c r="FK354" s="1026" t="b">
        <v>0</v>
      </c>
    </row>
    <row r="355" spans="1:167" outlineLevel="1">
      <c r="A355" s="813" t="str">
        <f t="shared" si="5"/>
        <v>336Save on Energy Small Business Lighting Program</v>
      </c>
      <c r="C355" s="842">
        <v>336</v>
      </c>
      <c r="D355" s="1036" t="s">
        <v>119</v>
      </c>
      <c r="E355" s="1036">
        <v>2016</v>
      </c>
      <c r="G355" s="1020">
        <v>0</v>
      </c>
      <c r="H355" s="865">
        <v>2564</v>
      </c>
      <c r="I355" s="864">
        <v>2564</v>
      </c>
      <c r="J355" s="865">
        <v>2564</v>
      </c>
      <c r="K355" s="864">
        <v>2564</v>
      </c>
      <c r="L355" s="865">
        <v>1911</v>
      </c>
      <c r="M355" s="864">
        <v>1780</v>
      </c>
      <c r="N355" s="865">
        <v>1780</v>
      </c>
      <c r="O355" s="864">
        <v>6</v>
      </c>
      <c r="P355" s="865">
        <v>1</v>
      </c>
      <c r="Q355" s="864">
        <v>0</v>
      </c>
      <c r="R355" s="865">
        <v>0</v>
      </c>
      <c r="S355" s="864">
        <v>0</v>
      </c>
      <c r="T355" s="865">
        <v>0</v>
      </c>
      <c r="U355" s="864">
        <v>0</v>
      </c>
      <c r="V355" s="865">
        <v>0</v>
      </c>
      <c r="W355" s="864">
        <v>0</v>
      </c>
      <c r="X355" s="865">
        <v>0</v>
      </c>
      <c r="Y355" s="864">
        <v>0</v>
      </c>
      <c r="Z355" s="865">
        <v>0</v>
      </c>
      <c r="AA355" s="864">
        <v>0</v>
      </c>
      <c r="AB355" s="865">
        <v>0</v>
      </c>
      <c r="AC355" s="864">
        <v>0</v>
      </c>
      <c r="AD355" s="865">
        <v>0</v>
      </c>
      <c r="AE355" s="864">
        <v>0</v>
      </c>
      <c r="AF355" s="865">
        <v>0</v>
      </c>
      <c r="AG355" s="864">
        <v>0</v>
      </c>
      <c r="AH355" s="865">
        <v>0</v>
      </c>
      <c r="AI355" s="864">
        <v>0</v>
      </c>
      <c r="AJ355" s="865">
        <v>0</v>
      </c>
      <c r="AK355" s="864">
        <v>0</v>
      </c>
      <c r="AL355" s="865">
        <v>0</v>
      </c>
      <c r="AM355" s="864">
        <v>0</v>
      </c>
      <c r="AN355" s="865">
        <v>0</v>
      </c>
      <c r="AO355" s="864">
        <v>0</v>
      </c>
      <c r="AP355" s="1021">
        <v>0</v>
      </c>
      <c r="AQ355" s="815"/>
      <c r="AR355" s="998"/>
      <c r="AS355" s="815"/>
      <c r="AT355" s="1020">
        <v>0</v>
      </c>
      <c r="AU355" s="865">
        <v>0</v>
      </c>
      <c r="AV355" s="864">
        <v>0</v>
      </c>
      <c r="AW355" s="865">
        <v>0</v>
      </c>
      <c r="AX355" s="864">
        <v>0</v>
      </c>
      <c r="AY355" s="865">
        <v>0</v>
      </c>
      <c r="AZ355" s="864">
        <v>0</v>
      </c>
      <c r="BA355" s="865">
        <v>0</v>
      </c>
      <c r="BB355" s="864">
        <v>0</v>
      </c>
      <c r="BC355" s="865">
        <v>0</v>
      </c>
      <c r="BD355" s="864">
        <v>0</v>
      </c>
      <c r="BE355" s="865">
        <v>0</v>
      </c>
      <c r="BF355" s="864">
        <v>0</v>
      </c>
      <c r="BG355" s="865">
        <v>0</v>
      </c>
      <c r="BH355" s="864">
        <v>0</v>
      </c>
      <c r="BI355" s="865">
        <v>0</v>
      </c>
      <c r="BJ355" s="864">
        <v>0</v>
      </c>
      <c r="BK355" s="865">
        <v>0</v>
      </c>
      <c r="BL355" s="864">
        <v>0</v>
      </c>
      <c r="BM355" s="865">
        <v>0</v>
      </c>
      <c r="BN355" s="864">
        <v>0</v>
      </c>
      <c r="BO355" s="865">
        <v>0</v>
      </c>
      <c r="BP355" s="864">
        <v>0</v>
      </c>
      <c r="BQ355" s="865">
        <v>0</v>
      </c>
      <c r="BR355" s="864">
        <v>0</v>
      </c>
      <c r="BS355" s="865">
        <v>0</v>
      </c>
      <c r="BT355" s="864">
        <v>0</v>
      </c>
      <c r="BU355" s="865">
        <v>0</v>
      </c>
      <c r="BV355" s="864">
        <v>0</v>
      </c>
      <c r="BW355" s="865">
        <v>0</v>
      </c>
      <c r="BX355" s="864">
        <v>0</v>
      </c>
      <c r="BY355" s="865">
        <v>0</v>
      </c>
      <c r="BZ355" s="864">
        <v>0</v>
      </c>
      <c r="CA355" s="865">
        <v>0</v>
      </c>
      <c r="CB355" s="864">
        <v>0</v>
      </c>
      <c r="CC355" s="1021">
        <v>0</v>
      </c>
      <c r="CD355" s="815"/>
      <c r="CE355" s="1009"/>
      <c r="CF355" s="815"/>
      <c r="CG355" s="1010"/>
      <c r="CH355" s="815"/>
      <c r="CI355" s="1020"/>
      <c r="CJ355" s="865"/>
      <c r="CK355" s="864">
        <v>2276</v>
      </c>
      <c r="CL355" s="865">
        <v>2276</v>
      </c>
      <c r="CM355" s="864">
        <v>2276</v>
      </c>
      <c r="CN355" s="865">
        <v>1696</v>
      </c>
      <c r="CO355" s="864">
        <v>1581</v>
      </c>
      <c r="CP355" s="865">
        <v>1581</v>
      </c>
      <c r="CQ355" s="864">
        <v>5</v>
      </c>
      <c r="CR355" s="865">
        <v>1</v>
      </c>
      <c r="CS355" s="864">
        <v>0</v>
      </c>
      <c r="CT355" s="865">
        <v>0</v>
      </c>
      <c r="CU355" s="864">
        <v>0</v>
      </c>
      <c r="CV355" s="865">
        <v>0</v>
      </c>
      <c r="CW355" s="864">
        <v>0</v>
      </c>
      <c r="CX355" s="865">
        <v>0</v>
      </c>
      <c r="CY355" s="864">
        <v>0</v>
      </c>
      <c r="CZ355" s="865">
        <v>0</v>
      </c>
      <c r="DA355" s="864">
        <v>0</v>
      </c>
      <c r="DB355" s="865">
        <v>0</v>
      </c>
      <c r="DC355" s="864">
        <v>0</v>
      </c>
      <c r="DD355" s="865">
        <v>0</v>
      </c>
      <c r="DE355" s="864">
        <v>0</v>
      </c>
      <c r="DF355" s="865">
        <v>0</v>
      </c>
      <c r="DG355" s="864">
        <v>0</v>
      </c>
      <c r="DH355" s="865">
        <v>0</v>
      </c>
      <c r="DI355" s="864">
        <v>0</v>
      </c>
      <c r="DJ355" s="865">
        <v>0</v>
      </c>
      <c r="DK355" s="864">
        <v>0</v>
      </c>
      <c r="DL355" s="865">
        <v>0</v>
      </c>
      <c r="DM355" s="864">
        <v>0</v>
      </c>
      <c r="DN355" s="865">
        <v>0</v>
      </c>
      <c r="DO355" s="864">
        <v>0</v>
      </c>
      <c r="DP355" s="865">
        <v>0</v>
      </c>
      <c r="DQ355" s="864">
        <v>0</v>
      </c>
      <c r="DR355" s="1021">
        <v>0</v>
      </c>
      <c r="DS355" s="815"/>
      <c r="DT355" s="1011"/>
      <c r="DU355" s="815"/>
      <c r="DV355" s="1020"/>
      <c r="DW355" s="865"/>
      <c r="DX355" s="864">
        <v>0</v>
      </c>
      <c r="DY355" s="865">
        <v>0</v>
      </c>
      <c r="DZ355" s="864">
        <v>0</v>
      </c>
      <c r="EA355" s="865">
        <v>0</v>
      </c>
      <c r="EB355" s="864">
        <v>0</v>
      </c>
      <c r="EC355" s="865">
        <v>0</v>
      </c>
      <c r="ED355" s="864">
        <v>0</v>
      </c>
      <c r="EE355" s="865">
        <v>0</v>
      </c>
      <c r="EF355" s="864">
        <v>0</v>
      </c>
      <c r="EG355" s="865">
        <v>0</v>
      </c>
      <c r="EH355" s="864">
        <v>0</v>
      </c>
      <c r="EI355" s="865">
        <v>0</v>
      </c>
      <c r="EJ355" s="864">
        <v>0</v>
      </c>
      <c r="EK355" s="865">
        <v>0</v>
      </c>
      <c r="EL355" s="864">
        <v>0</v>
      </c>
      <c r="EM355" s="865">
        <v>0</v>
      </c>
      <c r="EN355" s="864">
        <v>0</v>
      </c>
      <c r="EO355" s="865">
        <v>0</v>
      </c>
      <c r="EP355" s="864">
        <v>0</v>
      </c>
      <c r="EQ355" s="865">
        <v>0</v>
      </c>
      <c r="ER355" s="864">
        <v>0</v>
      </c>
      <c r="ES355" s="865">
        <v>0</v>
      </c>
      <c r="ET355" s="864">
        <v>0</v>
      </c>
      <c r="EU355" s="865">
        <v>0</v>
      </c>
      <c r="EV355" s="864">
        <v>0</v>
      </c>
      <c r="EW355" s="865">
        <v>0</v>
      </c>
      <c r="EX355" s="864">
        <v>0</v>
      </c>
      <c r="EY355" s="865">
        <v>0</v>
      </c>
      <c r="EZ355" s="864">
        <v>0</v>
      </c>
      <c r="FA355" s="865">
        <v>0</v>
      </c>
      <c r="FB355" s="864">
        <v>0</v>
      </c>
      <c r="FC355" s="865">
        <v>0</v>
      </c>
      <c r="FD355" s="864">
        <v>0</v>
      </c>
      <c r="FE355" s="1021">
        <v>0</v>
      </c>
      <c r="FF355" s="815"/>
      <c r="FG355" s="1012"/>
      <c r="FH355" s="815"/>
      <c r="FI355" s="1013"/>
      <c r="FK355" s="1022" t="b">
        <v>0</v>
      </c>
    </row>
    <row r="356" spans="1:167" outlineLevel="1">
      <c r="A356" s="813" t="str">
        <f t="shared" si="5"/>
        <v>337Save on Energy High Performance New Construction Program</v>
      </c>
      <c r="C356" s="849">
        <v>337</v>
      </c>
      <c r="D356" s="1035" t="s">
        <v>120</v>
      </c>
      <c r="E356" s="1035">
        <v>2016</v>
      </c>
      <c r="G356" s="1024">
        <v>0</v>
      </c>
      <c r="H356" s="854">
        <v>0</v>
      </c>
      <c r="I356" s="853">
        <v>0</v>
      </c>
      <c r="J356" s="854">
        <v>0</v>
      </c>
      <c r="K356" s="853">
        <v>0</v>
      </c>
      <c r="L356" s="854">
        <v>0</v>
      </c>
      <c r="M356" s="853">
        <v>0</v>
      </c>
      <c r="N356" s="854">
        <v>0</v>
      </c>
      <c r="O356" s="853">
        <v>0</v>
      </c>
      <c r="P356" s="854">
        <v>0</v>
      </c>
      <c r="Q356" s="853">
        <v>0</v>
      </c>
      <c r="R356" s="854">
        <v>0</v>
      </c>
      <c r="S356" s="853">
        <v>0</v>
      </c>
      <c r="T356" s="854">
        <v>0</v>
      </c>
      <c r="U356" s="853">
        <v>0</v>
      </c>
      <c r="V356" s="854">
        <v>0</v>
      </c>
      <c r="W356" s="853">
        <v>0</v>
      </c>
      <c r="X356" s="854">
        <v>0</v>
      </c>
      <c r="Y356" s="853">
        <v>0</v>
      </c>
      <c r="Z356" s="854">
        <v>0</v>
      </c>
      <c r="AA356" s="853">
        <v>0</v>
      </c>
      <c r="AB356" s="854">
        <v>0</v>
      </c>
      <c r="AC356" s="853">
        <v>0</v>
      </c>
      <c r="AD356" s="854">
        <v>0</v>
      </c>
      <c r="AE356" s="853">
        <v>0</v>
      </c>
      <c r="AF356" s="854">
        <v>0</v>
      </c>
      <c r="AG356" s="853">
        <v>0</v>
      </c>
      <c r="AH356" s="854">
        <v>0</v>
      </c>
      <c r="AI356" s="853">
        <v>0</v>
      </c>
      <c r="AJ356" s="854">
        <v>0</v>
      </c>
      <c r="AK356" s="853">
        <v>0</v>
      </c>
      <c r="AL356" s="854">
        <v>0</v>
      </c>
      <c r="AM356" s="853">
        <v>0</v>
      </c>
      <c r="AN356" s="854">
        <v>0</v>
      </c>
      <c r="AO356" s="853">
        <v>0</v>
      </c>
      <c r="AP356" s="1025">
        <v>0</v>
      </c>
      <c r="AQ356" s="815"/>
      <c r="AR356" s="998"/>
      <c r="AS356" s="815"/>
      <c r="AT356" s="1024">
        <v>0</v>
      </c>
      <c r="AU356" s="854">
        <v>0</v>
      </c>
      <c r="AV356" s="853">
        <v>0</v>
      </c>
      <c r="AW356" s="854">
        <v>0</v>
      </c>
      <c r="AX356" s="853">
        <v>0</v>
      </c>
      <c r="AY356" s="854">
        <v>0</v>
      </c>
      <c r="AZ356" s="853">
        <v>0</v>
      </c>
      <c r="BA356" s="854">
        <v>0</v>
      </c>
      <c r="BB356" s="853">
        <v>0</v>
      </c>
      <c r="BC356" s="854">
        <v>0</v>
      </c>
      <c r="BD356" s="853">
        <v>0</v>
      </c>
      <c r="BE356" s="854">
        <v>0</v>
      </c>
      <c r="BF356" s="853">
        <v>0</v>
      </c>
      <c r="BG356" s="854">
        <v>0</v>
      </c>
      <c r="BH356" s="853">
        <v>0</v>
      </c>
      <c r="BI356" s="854">
        <v>0</v>
      </c>
      <c r="BJ356" s="853">
        <v>0</v>
      </c>
      <c r="BK356" s="854">
        <v>0</v>
      </c>
      <c r="BL356" s="853">
        <v>0</v>
      </c>
      <c r="BM356" s="854">
        <v>0</v>
      </c>
      <c r="BN356" s="853">
        <v>0</v>
      </c>
      <c r="BO356" s="854">
        <v>0</v>
      </c>
      <c r="BP356" s="853">
        <v>0</v>
      </c>
      <c r="BQ356" s="854">
        <v>0</v>
      </c>
      <c r="BR356" s="853">
        <v>0</v>
      </c>
      <c r="BS356" s="854">
        <v>0</v>
      </c>
      <c r="BT356" s="853">
        <v>0</v>
      </c>
      <c r="BU356" s="854">
        <v>0</v>
      </c>
      <c r="BV356" s="853">
        <v>0</v>
      </c>
      <c r="BW356" s="854">
        <v>0</v>
      </c>
      <c r="BX356" s="853">
        <v>0</v>
      </c>
      <c r="BY356" s="854">
        <v>0</v>
      </c>
      <c r="BZ356" s="853">
        <v>0</v>
      </c>
      <c r="CA356" s="854">
        <v>0</v>
      </c>
      <c r="CB356" s="853">
        <v>0</v>
      </c>
      <c r="CC356" s="1025">
        <v>0</v>
      </c>
      <c r="CD356" s="815"/>
      <c r="CE356" s="1009"/>
      <c r="CF356" s="815"/>
      <c r="CG356" s="1010"/>
      <c r="CH356" s="815"/>
      <c r="CI356" s="1024"/>
      <c r="CJ356" s="854"/>
      <c r="CK356" s="853">
        <v>0</v>
      </c>
      <c r="CL356" s="854">
        <v>0</v>
      </c>
      <c r="CM356" s="853">
        <v>0</v>
      </c>
      <c r="CN356" s="854">
        <v>0</v>
      </c>
      <c r="CO356" s="853">
        <v>0</v>
      </c>
      <c r="CP356" s="854">
        <v>0</v>
      </c>
      <c r="CQ356" s="853">
        <v>0</v>
      </c>
      <c r="CR356" s="854">
        <v>0</v>
      </c>
      <c r="CS356" s="853">
        <v>0</v>
      </c>
      <c r="CT356" s="854">
        <v>0</v>
      </c>
      <c r="CU356" s="853">
        <v>0</v>
      </c>
      <c r="CV356" s="854">
        <v>0</v>
      </c>
      <c r="CW356" s="853">
        <v>0</v>
      </c>
      <c r="CX356" s="854">
        <v>0</v>
      </c>
      <c r="CY356" s="853">
        <v>0</v>
      </c>
      <c r="CZ356" s="854">
        <v>0</v>
      </c>
      <c r="DA356" s="853">
        <v>0</v>
      </c>
      <c r="DB356" s="854">
        <v>0</v>
      </c>
      <c r="DC356" s="853">
        <v>0</v>
      </c>
      <c r="DD356" s="854">
        <v>0</v>
      </c>
      <c r="DE356" s="853">
        <v>0</v>
      </c>
      <c r="DF356" s="854">
        <v>0</v>
      </c>
      <c r="DG356" s="853">
        <v>0</v>
      </c>
      <c r="DH356" s="854">
        <v>0</v>
      </c>
      <c r="DI356" s="853">
        <v>0</v>
      </c>
      <c r="DJ356" s="854">
        <v>0</v>
      </c>
      <c r="DK356" s="853">
        <v>0</v>
      </c>
      <c r="DL356" s="854">
        <v>0</v>
      </c>
      <c r="DM356" s="853">
        <v>0</v>
      </c>
      <c r="DN356" s="854">
        <v>0</v>
      </c>
      <c r="DO356" s="853">
        <v>0</v>
      </c>
      <c r="DP356" s="854">
        <v>0</v>
      </c>
      <c r="DQ356" s="853">
        <v>0</v>
      </c>
      <c r="DR356" s="1025">
        <v>0</v>
      </c>
      <c r="DS356" s="815"/>
      <c r="DT356" s="1011"/>
      <c r="DU356" s="815"/>
      <c r="DV356" s="1024"/>
      <c r="DW356" s="854"/>
      <c r="DX356" s="853">
        <v>0</v>
      </c>
      <c r="DY356" s="854">
        <v>0</v>
      </c>
      <c r="DZ356" s="853">
        <v>0</v>
      </c>
      <c r="EA356" s="854">
        <v>0</v>
      </c>
      <c r="EB356" s="853">
        <v>0</v>
      </c>
      <c r="EC356" s="854">
        <v>0</v>
      </c>
      <c r="ED356" s="853">
        <v>0</v>
      </c>
      <c r="EE356" s="854">
        <v>0</v>
      </c>
      <c r="EF356" s="853">
        <v>0</v>
      </c>
      <c r="EG356" s="854">
        <v>0</v>
      </c>
      <c r="EH356" s="853">
        <v>0</v>
      </c>
      <c r="EI356" s="854">
        <v>0</v>
      </c>
      <c r="EJ356" s="853">
        <v>0</v>
      </c>
      <c r="EK356" s="854">
        <v>0</v>
      </c>
      <c r="EL356" s="853">
        <v>0</v>
      </c>
      <c r="EM356" s="854">
        <v>0</v>
      </c>
      <c r="EN356" s="853">
        <v>0</v>
      </c>
      <c r="EO356" s="854">
        <v>0</v>
      </c>
      <c r="EP356" s="853">
        <v>0</v>
      </c>
      <c r="EQ356" s="854">
        <v>0</v>
      </c>
      <c r="ER356" s="853">
        <v>0</v>
      </c>
      <c r="ES356" s="854">
        <v>0</v>
      </c>
      <c r="ET356" s="853">
        <v>0</v>
      </c>
      <c r="EU356" s="854">
        <v>0</v>
      </c>
      <c r="EV356" s="853">
        <v>0</v>
      </c>
      <c r="EW356" s="854">
        <v>0</v>
      </c>
      <c r="EX356" s="853">
        <v>0</v>
      </c>
      <c r="EY356" s="854">
        <v>0</v>
      </c>
      <c r="EZ356" s="853">
        <v>0</v>
      </c>
      <c r="FA356" s="854">
        <v>0</v>
      </c>
      <c r="FB356" s="853">
        <v>0</v>
      </c>
      <c r="FC356" s="854">
        <v>0</v>
      </c>
      <c r="FD356" s="853">
        <v>0</v>
      </c>
      <c r="FE356" s="1025">
        <v>0</v>
      </c>
      <c r="FF356" s="815"/>
      <c r="FG356" s="1012"/>
      <c r="FH356" s="815"/>
      <c r="FI356" s="1013"/>
      <c r="FK356" s="1026" t="b">
        <v>1</v>
      </c>
    </row>
    <row r="357" spans="1:167" outlineLevel="1">
      <c r="A357" s="813" t="str">
        <f t="shared" si="5"/>
        <v>338Save on Energy Existing Building Commissioning Program</v>
      </c>
      <c r="C357" s="842">
        <v>338</v>
      </c>
      <c r="D357" s="1036" t="s">
        <v>121</v>
      </c>
      <c r="E357" s="1036">
        <v>2016</v>
      </c>
      <c r="G357" s="1020">
        <v>0</v>
      </c>
      <c r="H357" s="865">
        <v>0</v>
      </c>
      <c r="I357" s="864">
        <v>0</v>
      </c>
      <c r="J357" s="865">
        <v>0</v>
      </c>
      <c r="K357" s="864">
        <v>0</v>
      </c>
      <c r="L357" s="865">
        <v>0</v>
      </c>
      <c r="M357" s="864">
        <v>0</v>
      </c>
      <c r="N357" s="865">
        <v>0</v>
      </c>
      <c r="O357" s="864">
        <v>0</v>
      </c>
      <c r="P357" s="865">
        <v>0</v>
      </c>
      <c r="Q357" s="864">
        <v>0</v>
      </c>
      <c r="R357" s="865">
        <v>0</v>
      </c>
      <c r="S357" s="864">
        <v>0</v>
      </c>
      <c r="T357" s="865">
        <v>0</v>
      </c>
      <c r="U357" s="864">
        <v>0</v>
      </c>
      <c r="V357" s="865">
        <v>0</v>
      </c>
      <c r="W357" s="864">
        <v>0</v>
      </c>
      <c r="X357" s="865">
        <v>0</v>
      </c>
      <c r="Y357" s="864">
        <v>0</v>
      </c>
      <c r="Z357" s="865">
        <v>0</v>
      </c>
      <c r="AA357" s="864">
        <v>0</v>
      </c>
      <c r="AB357" s="865">
        <v>0</v>
      </c>
      <c r="AC357" s="864">
        <v>0</v>
      </c>
      <c r="AD357" s="865">
        <v>0</v>
      </c>
      <c r="AE357" s="864">
        <v>0</v>
      </c>
      <c r="AF357" s="865">
        <v>0</v>
      </c>
      <c r="AG357" s="864">
        <v>0</v>
      </c>
      <c r="AH357" s="865">
        <v>0</v>
      </c>
      <c r="AI357" s="864">
        <v>0</v>
      </c>
      <c r="AJ357" s="865">
        <v>0</v>
      </c>
      <c r="AK357" s="864">
        <v>0</v>
      </c>
      <c r="AL357" s="865">
        <v>0</v>
      </c>
      <c r="AM357" s="864">
        <v>0</v>
      </c>
      <c r="AN357" s="865">
        <v>0</v>
      </c>
      <c r="AO357" s="864">
        <v>0</v>
      </c>
      <c r="AP357" s="1021">
        <v>0</v>
      </c>
      <c r="AQ357" s="815"/>
      <c r="AR357" s="998"/>
      <c r="AS357" s="815"/>
      <c r="AT357" s="1020">
        <v>0</v>
      </c>
      <c r="AU357" s="865">
        <v>0</v>
      </c>
      <c r="AV357" s="864">
        <v>0</v>
      </c>
      <c r="AW357" s="865">
        <v>0</v>
      </c>
      <c r="AX357" s="864">
        <v>0</v>
      </c>
      <c r="AY357" s="865">
        <v>0</v>
      </c>
      <c r="AZ357" s="864">
        <v>0</v>
      </c>
      <c r="BA357" s="865">
        <v>0</v>
      </c>
      <c r="BB357" s="864">
        <v>0</v>
      </c>
      <c r="BC357" s="865">
        <v>0</v>
      </c>
      <c r="BD357" s="864">
        <v>0</v>
      </c>
      <c r="BE357" s="865">
        <v>0</v>
      </c>
      <c r="BF357" s="864">
        <v>0</v>
      </c>
      <c r="BG357" s="865">
        <v>0</v>
      </c>
      <c r="BH357" s="864">
        <v>0</v>
      </c>
      <c r="BI357" s="865">
        <v>0</v>
      </c>
      <c r="BJ357" s="864">
        <v>0</v>
      </c>
      <c r="BK357" s="865">
        <v>0</v>
      </c>
      <c r="BL357" s="864">
        <v>0</v>
      </c>
      <c r="BM357" s="865">
        <v>0</v>
      </c>
      <c r="BN357" s="864">
        <v>0</v>
      </c>
      <c r="BO357" s="865">
        <v>0</v>
      </c>
      <c r="BP357" s="864">
        <v>0</v>
      </c>
      <c r="BQ357" s="865">
        <v>0</v>
      </c>
      <c r="BR357" s="864">
        <v>0</v>
      </c>
      <c r="BS357" s="865">
        <v>0</v>
      </c>
      <c r="BT357" s="864">
        <v>0</v>
      </c>
      <c r="BU357" s="865">
        <v>0</v>
      </c>
      <c r="BV357" s="864">
        <v>0</v>
      </c>
      <c r="BW357" s="865">
        <v>0</v>
      </c>
      <c r="BX357" s="864">
        <v>0</v>
      </c>
      <c r="BY357" s="865">
        <v>0</v>
      </c>
      <c r="BZ357" s="864">
        <v>0</v>
      </c>
      <c r="CA357" s="865">
        <v>0</v>
      </c>
      <c r="CB357" s="864">
        <v>0</v>
      </c>
      <c r="CC357" s="1021">
        <v>0</v>
      </c>
      <c r="CD357" s="815"/>
      <c r="CE357" s="1009"/>
      <c r="CF357" s="815"/>
      <c r="CG357" s="1010"/>
      <c r="CH357" s="815"/>
      <c r="CI357" s="1020"/>
      <c r="CJ357" s="865"/>
      <c r="CK357" s="864">
        <v>0</v>
      </c>
      <c r="CL357" s="865">
        <v>0</v>
      </c>
      <c r="CM357" s="864">
        <v>0</v>
      </c>
      <c r="CN357" s="865">
        <v>0</v>
      </c>
      <c r="CO357" s="864">
        <v>0</v>
      </c>
      <c r="CP357" s="865">
        <v>0</v>
      </c>
      <c r="CQ357" s="864">
        <v>0</v>
      </c>
      <c r="CR357" s="865">
        <v>0</v>
      </c>
      <c r="CS357" s="864">
        <v>0</v>
      </c>
      <c r="CT357" s="865">
        <v>0</v>
      </c>
      <c r="CU357" s="864">
        <v>0</v>
      </c>
      <c r="CV357" s="865">
        <v>0</v>
      </c>
      <c r="CW357" s="864">
        <v>0</v>
      </c>
      <c r="CX357" s="865">
        <v>0</v>
      </c>
      <c r="CY357" s="864">
        <v>0</v>
      </c>
      <c r="CZ357" s="865">
        <v>0</v>
      </c>
      <c r="DA357" s="864">
        <v>0</v>
      </c>
      <c r="DB357" s="865">
        <v>0</v>
      </c>
      <c r="DC357" s="864">
        <v>0</v>
      </c>
      <c r="DD357" s="865">
        <v>0</v>
      </c>
      <c r="DE357" s="864">
        <v>0</v>
      </c>
      <c r="DF357" s="865">
        <v>0</v>
      </c>
      <c r="DG357" s="864">
        <v>0</v>
      </c>
      <c r="DH357" s="865">
        <v>0</v>
      </c>
      <c r="DI357" s="864">
        <v>0</v>
      </c>
      <c r="DJ357" s="865">
        <v>0</v>
      </c>
      <c r="DK357" s="864">
        <v>0</v>
      </c>
      <c r="DL357" s="865">
        <v>0</v>
      </c>
      <c r="DM357" s="864">
        <v>0</v>
      </c>
      <c r="DN357" s="865">
        <v>0</v>
      </c>
      <c r="DO357" s="864">
        <v>0</v>
      </c>
      <c r="DP357" s="865">
        <v>0</v>
      </c>
      <c r="DQ357" s="864">
        <v>0</v>
      </c>
      <c r="DR357" s="1021">
        <v>0</v>
      </c>
      <c r="DS357" s="815"/>
      <c r="DT357" s="1011"/>
      <c r="DU357" s="815"/>
      <c r="DV357" s="1020"/>
      <c r="DW357" s="865"/>
      <c r="DX357" s="864">
        <v>0</v>
      </c>
      <c r="DY357" s="865">
        <v>0</v>
      </c>
      <c r="DZ357" s="864">
        <v>0</v>
      </c>
      <c r="EA357" s="865">
        <v>0</v>
      </c>
      <c r="EB357" s="864">
        <v>0</v>
      </c>
      <c r="EC357" s="865">
        <v>0</v>
      </c>
      <c r="ED357" s="864">
        <v>0</v>
      </c>
      <c r="EE357" s="865">
        <v>0</v>
      </c>
      <c r="EF357" s="864">
        <v>0</v>
      </c>
      <c r="EG357" s="865">
        <v>0</v>
      </c>
      <c r="EH357" s="864">
        <v>0</v>
      </c>
      <c r="EI357" s="865">
        <v>0</v>
      </c>
      <c r="EJ357" s="864">
        <v>0</v>
      </c>
      <c r="EK357" s="865">
        <v>0</v>
      </c>
      <c r="EL357" s="864">
        <v>0</v>
      </c>
      <c r="EM357" s="865">
        <v>0</v>
      </c>
      <c r="EN357" s="864">
        <v>0</v>
      </c>
      <c r="EO357" s="865">
        <v>0</v>
      </c>
      <c r="EP357" s="864">
        <v>0</v>
      </c>
      <c r="EQ357" s="865">
        <v>0</v>
      </c>
      <c r="ER357" s="864">
        <v>0</v>
      </c>
      <c r="ES357" s="865">
        <v>0</v>
      </c>
      <c r="ET357" s="864">
        <v>0</v>
      </c>
      <c r="EU357" s="865">
        <v>0</v>
      </c>
      <c r="EV357" s="864">
        <v>0</v>
      </c>
      <c r="EW357" s="865">
        <v>0</v>
      </c>
      <c r="EX357" s="864">
        <v>0</v>
      </c>
      <c r="EY357" s="865">
        <v>0</v>
      </c>
      <c r="EZ357" s="864">
        <v>0</v>
      </c>
      <c r="FA357" s="865">
        <v>0</v>
      </c>
      <c r="FB357" s="864">
        <v>0</v>
      </c>
      <c r="FC357" s="865">
        <v>0</v>
      </c>
      <c r="FD357" s="864">
        <v>0</v>
      </c>
      <c r="FE357" s="1021">
        <v>0</v>
      </c>
      <c r="FF357" s="815"/>
      <c r="FG357" s="1012"/>
      <c r="FH357" s="815"/>
      <c r="FI357" s="1013"/>
      <c r="FK357" s="1022" t="b">
        <v>1</v>
      </c>
    </row>
    <row r="358" spans="1:167" outlineLevel="1">
      <c r="A358" s="813" t="str">
        <f t="shared" si="5"/>
        <v>339Save on Energy Business Refrigeration Incentive Program</v>
      </c>
      <c r="C358" s="849">
        <v>339</v>
      </c>
      <c r="D358" s="1035" t="s">
        <v>1225</v>
      </c>
      <c r="E358" s="1035">
        <v>2016</v>
      </c>
      <c r="G358" s="1024">
        <v>0</v>
      </c>
      <c r="H358" s="854">
        <v>0</v>
      </c>
      <c r="I358" s="853">
        <v>0</v>
      </c>
      <c r="J358" s="854">
        <v>0</v>
      </c>
      <c r="K358" s="853">
        <v>0</v>
      </c>
      <c r="L358" s="854">
        <v>0</v>
      </c>
      <c r="M358" s="853">
        <v>0</v>
      </c>
      <c r="N358" s="854">
        <v>0</v>
      </c>
      <c r="O358" s="853">
        <v>0</v>
      </c>
      <c r="P358" s="854">
        <v>0</v>
      </c>
      <c r="Q358" s="853">
        <v>0</v>
      </c>
      <c r="R358" s="854">
        <v>0</v>
      </c>
      <c r="S358" s="853">
        <v>0</v>
      </c>
      <c r="T358" s="854">
        <v>0</v>
      </c>
      <c r="U358" s="853">
        <v>0</v>
      </c>
      <c r="V358" s="854">
        <v>0</v>
      </c>
      <c r="W358" s="853">
        <v>0</v>
      </c>
      <c r="X358" s="854">
        <v>0</v>
      </c>
      <c r="Y358" s="853">
        <v>0</v>
      </c>
      <c r="Z358" s="854">
        <v>0</v>
      </c>
      <c r="AA358" s="853">
        <v>0</v>
      </c>
      <c r="AB358" s="854">
        <v>0</v>
      </c>
      <c r="AC358" s="853">
        <v>0</v>
      </c>
      <c r="AD358" s="854">
        <v>0</v>
      </c>
      <c r="AE358" s="853">
        <v>0</v>
      </c>
      <c r="AF358" s="854">
        <v>0</v>
      </c>
      <c r="AG358" s="853">
        <v>0</v>
      </c>
      <c r="AH358" s="854">
        <v>0</v>
      </c>
      <c r="AI358" s="853">
        <v>0</v>
      </c>
      <c r="AJ358" s="854">
        <v>0</v>
      </c>
      <c r="AK358" s="853">
        <v>0</v>
      </c>
      <c r="AL358" s="854">
        <v>0</v>
      </c>
      <c r="AM358" s="853">
        <v>0</v>
      </c>
      <c r="AN358" s="854">
        <v>0</v>
      </c>
      <c r="AO358" s="853">
        <v>0</v>
      </c>
      <c r="AP358" s="1025">
        <v>0</v>
      </c>
      <c r="AQ358" s="815"/>
      <c r="AR358" s="998"/>
      <c r="AS358" s="815"/>
      <c r="AT358" s="1024">
        <v>0</v>
      </c>
      <c r="AU358" s="854">
        <v>0</v>
      </c>
      <c r="AV358" s="853">
        <v>0</v>
      </c>
      <c r="AW358" s="854">
        <v>0</v>
      </c>
      <c r="AX358" s="853">
        <v>0</v>
      </c>
      <c r="AY358" s="854">
        <v>0</v>
      </c>
      <c r="AZ358" s="853">
        <v>0</v>
      </c>
      <c r="BA358" s="854">
        <v>0</v>
      </c>
      <c r="BB358" s="853">
        <v>0</v>
      </c>
      <c r="BC358" s="854">
        <v>0</v>
      </c>
      <c r="BD358" s="853">
        <v>0</v>
      </c>
      <c r="BE358" s="854">
        <v>0</v>
      </c>
      <c r="BF358" s="853">
        <v>0</v>
      </c>
      <c r="BG358" s="854">
        <v>0</v>
      </c>
      <c r="BH358" s="853">
        <v>0</v>
      </c>
      <c r="BI358" s="854">
        <v>0</v>
      </c>
      <c r="BJ358" s="853">
        <v>0</v>
      </c>
      <c r="BK358" s="854">
        <v>0</v>
      </c>
      <c r="BL358" s="853">
        <v>0</v>
      </c>
      <c r="BM358" s="854">
        <v>0</v>
      </c>
      <c r="BN358" s="853">
        <v>0</v>
      </c>
      <c r="BO358" s="854">
        <v>0</v>
      </c>
      <c r="BP358" s="853">
        <v>0</v>
      </c>
      <c r="BQ358" s="854">
        <v>0</v>
      </c>
      <c r="BR358" s="853">
        <v>0</v>
      </c>
      <c r="BS358" s="854">
        <v>0</v>
      </c>
      <c r="BT358" s="853">
        <v>0</v>
      </c>
      <c r="BU358" s="854">
        <v>0</v>
      </c>
      <c r="BV358" s="853">
        <v>0</v>
      </c>
      <c r="BW358" s="854">
        <v>0</v>
      </c>
      <c r="BX358" s="853">
        <v>0</v>
      </c>
      <c r="BY358" s="854">
        <v>0</v>
      </c>
      <c r="BZ358" s="853">
        <v>0</v>
      </c>
      <c r="CA358" s="854">
        <v>0</v>
      </c>
      <c r="CB358" s="853">
        <v>0</v>
      </c>
      <c r="CC358" s="1025">
        <v>0</v>
      </c>
      <c r="CD358" s="815"/>
      <c r="CE358" s="1009"/>
      <c r="CF358" s="815"/>
      <c r="CG358" s="1010"/>
      <c r="CH358" s="815"/>
      <c r="CI358" s="1024"/>
      <c r="CJ358" s="854"/>
      <c r="CK358" s="853">
        <v>0</v>
      </c>
      <c r="CL358" s="854">
        <v>0</v>
      </c>
      <c r="CM358" s="853">
        <v>0</v>
      </c>
      <c r="CN358" s="854">
        <v>0</v>
      </c>
      <c r="CO358" s="853">
        <v>0</v>
      </c>
      <c r="CP358" s="854">
        <v>0</v>
      </c>
      <c r="CQ358" s="853">
        <v>0</v>
      </c>
      <c r="CR358" s="854">
        <v>0</v>
      </c>
      <c r="CS358" s="853">
        <v>0</v>
      </c>
      <c r="CT358" s="854">
        <v>0</v>
      </c>
      <c r="CU358" s="853">
        <v>0</v>
      </c>
      <c r="CV358" s="854">
        <v>0</v>
      </c>
      <c r="CW358" s="853">
        <v>0</v>
      </c>
      <c r="CX358" s="854">
        <v>0</v>
      </c>
      <c r="CY358" s="853">
        <v>0</v>
      </c>
      <c r="CZ358" s="854">
        <v>0</v>
      </c>
      <c r="DA358" s="853">
        <v>0</v>
      </c>
      <c r="DB358" s="854">
        <v>0</v>
      </c>
      <c r="DC358" s="853">
        <v>0</v>
      </c>
      <c r="DD358" s="854">
        <v>0</v>
      </c>
      <c r="DE358" s="853">
        <v>0</v>
      </c>
      <c r="DF358" s="854">
        <v>0</v>
      </c>
      <c r="DG358" s="853">
        <v>0</v>
      </c>
      <c r="DH358" s="854">
        <v>0</v>
      </c>
      <c r="DI358" s="853">
        <v>0</v>
      </c>
      <c r="DJ358" s="854">
        <v>0</v>
      </c>
      <c r="DK358" s="853">
        <v>0</v>
      </c>
      <c r="DL358" s="854">
        <v>0</v>
      </c>
      <c r="DM358" s="853">
        <v>0</v>
      </c>
      <c r="DN358" s="854">
        <v>0</v>
      </c>
      <c r="DO358" s="853">
        <v>0</v>
      </c>
      <c r="DP358" s="854">
        <v>0</v>
      </c>
      <c r="DQ358" s="853">
        <v>0</v>
      </c>
      <c r="DR358" s="1025">
        <v>0</v>
      </c>
      <c r="DS358" s="815"/>
      <c r="DT358" s="1011"/>
      <c r="DU358" s="815"/>
      <c r="DV358" s="1024"/>
      <c r="DW358" s="854"/>
      <c r="DX358" s="853">
        <v>0</v>
      </c>
      <c r="DY358" s="854">
        <v>0</v>
      </c>
      <c r="DZ358" s="853">
        <v>0</v>
      </c>
      <c r="EA358" s="854">
        <v>0</v>
      </c>
      <c r="EB358" s="853">
        <v>0</v>
      </c>
      <c r="EC358" s="854">
        <v>0</v>
      </c>
      <c r="ED358" s="853">
        <v>0</v>
      </c>
      <c r="EE358" s="854">
        <v>0</v>
      </c>
      <c r="EF358" s="853">
        <v>0</v>
      </c>
      <c r="EG358" s="854">
        <v>0</v>
      </c>
      <c r="EH358" s="853">
        <v>0</v>
      </c>
      <c r="EI358" s="854">
        <v>0</v>
      </c>
      <c r="EJ358" s="853">
        <v>0</v>
      </c>
      <c r="EK358" s="854">
        <v>0</v>
      </c>
      <c r="EL358" s="853">
        <v>0</v>
      </c>
      <c r="EM358" s="854">
        <v>0</v>
      </c>
      <c r="EN358" s="853">
        <v>0</v>
      </c>
      <c r="EO358" s="854">
        <v>0</v>
      </c>
      <c r="EP358" s="853">
        <v>0</v>
      </c>
      <c r="EQ358" s="854">
        <v>0</v>
      </c>
      <c r="ER358" s="853">
        <v>0</v>
      </c>
      <c r="ES358" s="854">
        <v>0</v>
      </c>
      <c r="ET358" s="853">
        <v>0</v>
      </c>
      <c r="EU358" s="854">
        <v>0</v>
      </c>
      <c r="EV358" s="853">
        <v>0</v>
      </c>
      <c r="EW358" s="854">
        <v>0</v>
      </c>
      <c r="EX358" s="853">
        <v>0</v>
      </c>
      <c r="EY358" s="854">
        <v>0</v>
      </c>
      <c r="EZ358" s="853">
        <v>0</v>
      </c>
      <c r="FA358" s="854">
        <v>0</v>
      </c>
      <c r="FB358" s="853">
        <v>0</v>
      </c>
      <c r="FC358" s="854">
        <v>0</v>
      </c>
      <c r="FD358" s="853">
        <v>0</v>
      </c>
      <c r="FE358" s="1025">
        <v>0</v>
      </c>
      <c r="FF358" s="815"/>
      <c r="FG358" s="1012"/>
      <c r="FH358" s="815"/>
      <c r="FI358" s="1013"/>
      <c r="FK358" s="1026" t="b">
        <v>1</v>
      </c>
    </row>
    <row r="359" spans="1:167" outlineLevel="1">
      <c r="A359" s="813" t="str">
        <f t="shared" si="5"/>
        <v>340Save on Energy Process &amp; Systems Upgrades Program</v>
      </c>
      <c r="C359" s="842">
        <v>340</v>
      </c>
      <c r="D359" s="1036" t="s">
        <v>122</v>
      </c>
      <c r="E359" s="1036">
        <v>2016</v>
      </c>
      <c r="G359" s="1020">
        <v>0</v>
      </c>
      <c r="H359" s="865">
        <v>0</v>
      </c>
      <c r="I359" s="864">
        <v>0</v>
      </c>
      <c r="J359" s="865">
        <v>0</v>
      </c>
      <c r="K359" s="864">
        <v>0</v>
      </c>
      <c r="L359" s="865">
        <v>0</v>
      </c>
      <c r="M359" s="864">
        <v>0</v>
      </c>
      <c r="N359" s="865">
        <v>0</v>
      </c>
      <c r="O359" s="864">
        <v>0</v>
      </c>
      <c r="P359" s="865">
        <v>0</v>
      </c>
      <c r="Q359" s="864">
        <v>0</v>
      </c>
      <c r="R359" s="865">
        <v>0</v>
      </c>
      <c r="S359" s="864">
        <v>0</v>
      </c>
      <c r="T359" s="865">
        <v>0</v>
      </c>
      <c r="U359" s="864">
        <v>0</v>
      </c>
      <c r="V359" s="865">
        <v>0</v>
      </c>
      <c r="W359" s="864">
        <v>0</v>
      </c>
      <c r="X359" s="865">
        <v>0</v>
      </c>
      <c r="Y359" s="864">
        <v>0</v>
      </c>
      <c r="Z359" s="865">
        <v>0</v>
      </c>
      <c r="AA359" s="864">
        <v>0</v>
      </c>
      <c r="AB359" s="865">
        <v>0</v>
      </c>
      <c r="AC359" s="864">
        <v>0</v>
      </c>
      <c r="AD359" s="865">
        <v>0</v>
      </c>
      <c r="AE359" s="864">
        <v>0</v>
      </c>
      <c r="AF359" s="865">
        <v>0</v>
      </c>
      <c r="AG359" s="864">
        <v>0</v>
      </c>
      <c r="AH359" s="865">
        <v>0</v>
      </c>
      <c r="AI359" s="864">
        <v>0</v>
      </c>
      <c r="AJ359" s="865">
        <v>0</v>
      </c>
      <c r="AK359" s="864">
        <v>0</v>
      </c>
      <c r="AL359" s="865">
        <v>0</v>
      </c>
      <c r="AM359" s="864">
        <v>0</v>
      </c>
      <c r="AN359" s="865">
        <v>0</v>
      </c>
      <c r="AO359" s="864">
        <v>0</v>
      </c>
      <c r="AP359" s="1021">
        <v>0</v>
      </c>
      <c r="AQ359" s="815"/>
      <c r="AR359" s="998"/>
      <c r="AS359" s="815"/>
      <c r="AT359" s="1020">
        <v>0</v>
      </c>
      <c r="AU359" s="865">
        <v>0</v>
      </c>
      <c r="AV359" s="864">
        <v>0</v>
      </c>
      <c r="AW359" s="865">
        <v>0</v>
      </c>
      <c r="AX359" s="864">
        <v>0</v>
      </c>
      <c r="AY359" s="865">
        <v>0</v>
      </c>
      <c r="AZ359" s="864">
        <v>0</v>
      </c>
      <c r="BA359" s="865">
        <v>0</v>
      </c>
      <c r="BB359" s="864">
        <v>0</v>
      </c>
      <c r="BC359" s="865">
        <v>0</v>
      </c>
      <c r="BD359" s="864">
        <v>0</v>
      </c>
      <c r="BE359" s="865">
        <v>0</v>
      </c>
      <c r="BF359" s="864">
        <v>0</v>
      </c>
      <c r="BG359" s="865">
        <v>0</v>
      </c>
      <c r="BH359" s="864">
        <v>0</v>
      </c>
      <c r="BI359" s="865">
        <v>0</v>
      </c>
      <c r="BJ359" s="864">
        <v>0</v>
      </c>
      <c r="BK359" s="865">
        <v>0</v>
      </c>
      <c r="BL359" s="864">
        <v>0</v>
      </c>
      <c r="BM359" s="865">
        <v>0</v>
      </c>
      <c r="BN359" s="864">
        <v>0</v>
      </c>
      <c r="BO359" s="865">
        <v>0</v>
      </c>
      <c r="BP359" s="864">
        <v>0</v>
      </c>
      <c r="BQ359" s="865">
        <v>0</v>
      </c>
      <c r="BR359" s="864">
        <v>0</v>
      </c>
      <c r="BS359" s="865">
        <v>0</v>
      </c>
      <c r="BT359" s="864">
        <v>0</v>
      </c>
      <c r="BU359" s="865">
        <v>0</v>
      </c>
      <c r="BV359" s="864">
        <v>0</v>
      </c>
      <c r="BW359" s="865">
        <v>0</v>
      </c>
      <c r="BX359" s="864">
        <v>0</v>
      </c>
      <c r="BY359" s="865">
        <v>0</v>
      </c>
      <c r="BZ359" s="864">
        <v>0</v>
      </c>
      <c r="CA359" s="865">
        <v>0</v>
      </c>
      <c r="CB359" s="864">
        <v>0</v>
      </c>
      <c r="CC359" s="1021">
        <v>0</v>
      </c>
      <c r="CD359" s="815"/>
      <c r="CE359" s="1009"/>
      <c r="CF359" s="815"/>
      <c r="CG359" s="1010"/>
      <c r="CH359" s="815"/>
      <c r="CI359" s="1020"/>
      <c r="CJ359" s="865"/>
      <c r="CK359" s="864">
        <v>0</v>
      </c>
      <c r="CL359" s="865">
        <v>0</v>
      </c>
      <c r="CM359" s="864">
        <v>0</v>
      </c>
      <c r="CN359" s="865">
        <v>0</v>
      </c>
      <c r="CO359" s="864">
        <v>0</v>
      </c>
      <c r="CP359" s="865">
        <v>0</v>
      </c>
      <c r="CQ359" s="864">
        <v>0</v>
      </c>
      <c r="CR359" s="865">
        <v>0</v>
      </c>
      <c r="CS359" s="864">
        <v>0</v>
      </c>
      <c r="CT359" s="865">
        <v>0</v>
      </c>
      <c r="CU359" s="864">
        <v>0</v>
      </c>
      <c r="CV359" s="865">
        <v>0</v>
      </c>
      <c r="CW359" s="864">
        <v>0</v>
      </c>
      <c r="CX359" s="865">
        <v>0</v>
      </c>
      <c r="CY359" s="864">
        <v>0</v>
      </c>
      <c r="CZ359" s="865">
        <v>0</v>
      </c>
      <c r="DA359" s="864">
        <v>0</v>
      </c>
      <c r="DB359" s="865">
        <v>0</v>
      </c>
      <c r="DC359" s="864">
        <v>0</v>
      </c>
      <c r="DD359" s="865">
        <v>0</v>
      </c>
      <c r="DE359" s="864">
        <v>0</v>
      </c>
      <c r="DF359" s="865">
        <v>0</v>
      </c>
      <c r="DG359" s="864">
        <v>0</v>
      </c>
      <c r="DH359" s="865">
        <v>0</v>
      </c>
      <c r="DI359" s="864">
        <v>0</v>
      </c>
      <c r="DJ359" s="865">
        <v>0</v>
      </c>
      <c r="DK359" s="864">
        <v>0</v>
      </c>
      <c r="DL359" s="865">
        <v>0</v>
      </c>
      <c r="DM359" s="864">
        <v>0</v>
      </c>
      <c r="DN359" s="865">
        <v>0</v>
      </c>
      <c r="DO359" s="864">
        <v>0</v>
      </c>
      <c r="DP359" s="865">
        <v>0</v>
      </c>
      <c r="DQ359" s="864">
        <v>0</v>
      </c>
      <c r="DR359" s="1021">
        <v>0</v>
      </c>
      <c r="DS359" s="815"/>
      <c r="DT359" s="1011"/>
      <c r="DU359" s="815"/>
      <c r="DV359" s="1020"/>
      <c r="DW359" s="865"/>
      <c r="DX359" s="864">
        <v>0</v>
      </c>
      <c r="DY359" s="865">
        <v>0</v>
      </c>
      <c r="DZ359" s="864">
        <v>0</v>
      </c>
      <c r="EA359" s="865">
        <v>0</v>
      </c>
      <c r="EB359" s="864">
        <v>0</v>
      </c>
      <c r="EC359" s="865">
        <v>0</v>
      </c>
      <c r="ED359" s="864">
        <v>0</v>
      </c>
      <c r="EE359" s="865">
        <v>0</v>
      </c>
      <c r="EF359" s="864">
        <v>0</v>
      </c>
      <c r="EG359" s="865">
        <v>0</v>
      </c>
      <c r="EH359" s="864">
        <v>0</v>
      </c>
      <c r="EI359" s="865">
        <v>0</v>
      </c>
      <c r="EJ359" s="864">
        <v>0</v>
      </c>
      <c r="EK359" s="865">
        <v>0</v>
      </c>
      <c r="EL359" s="864">
        <v>0</v>
      </c>
      <c r="EM359" s="865">
        <v>0</v>
      </c>
      <c r="EN359" s="864">
        <v>0</v>
      </c>
      <c r="EO359" s="865">
        <v>0</v>
      </c>
      <c r="EP359" s="864">
        <v>0</v>
      </c>
      <c r="EQ359" s="865">
        <v>0</v>
      </c>
      <c r="ER359" s="864">
        <v>0</v>
      </c>
      <c r="ES359" s="865">
        <v>0</v>
      </c>
      <c r="ET359" s="864">
        <v>0</v>
      </c>
      <c r="EU359" s="865">
        <v>0</v>
      </c>
      <c r="EV359" s="864">
        <v>0</v>
      </c>
      <c r="EW359" s="865">
        <v>0</v>
      </c>
      <c r="EX359" s="864">
        <v>0</v>
      </c>
      <c r="EY359" s="865">
        <v>0</v>
      </c>
      <c r="EZ359" s="864">
        <v>0</v>
      </c>
      <c r="FA359" s="865">
        <v>0</v>
      </c>
      <c r="FB359" s="864">
        <v>0</v>
      </c>
      <c r="FC359" s="865">
        <v>0</v>
      </c>
      <c r="FD359" s="864">
        <v>0</v>
      </c>
      <c r="FE359" s="1021">
        <v>0</v>
      </c>
      <c r="FF359" s="815"/>
      <c r="FG359" s="1012"/>
      <c r="FH359" s="815"/>
      <c r="FI359" s="1013"/>
      <c r="FK359" s="1022" t="b">
        <v>1</v>
      </c>
    </row>
    <row r="360" spans="1:167" outlineLevel="1">
      <c r="A360" s="813" t="str">
        <f t="shared" si="5"/>
        <v>341Save on Energy Energy Manager Program</v>
      </c>
      <c r="C360" s="849">
        <v>341</v>
      </c>
      <c r="D360" s="1035" t="s">
        <v>124</v>
      </c>
      <c r="E360" s="1035">
        <v>2016</v>
      </c>
      <c r="G360" s="1024">
        <v>0</v>
      </c>
      <c r="H360" s="854">
        <v>0</v>
      </c>
      <c r="I360" s="853">
        <v>0</v>
      </c>
      <c r="J360" s="854">
        <v>0</v>
      </c>
      <c r="K360" s="853">
        <v>0</v>
      </c>
      <c r="L360" s="854">
        <v>0</v>
      </c>
      <c r="M360" s="853">
        <v>0</v>
      </c>
      <c r="N360" s="854">
        <v>0</v>
      </c>
      <c r="O360" s="853">
        <v>0</v>
      </c>
      <c r="P360" s="854">
        <v>0</v>
      </c>
      <c r="Q360" s="853">
        <v>0</v>
      </c>
      <c r="R360" s="854">
        <v>0</v>
      </c>
      <c r="S360" s="853">
        <v>0</v>
      </c>
      <c r="T360" s="854">
        <v>0</v>
      </c>
      <c r="U360" s="853">
        <v>0</v>
      </c>
      <c r="V360" s="854">
        <v>0</v>
      </c>
      <c r="W360" s="853">
        <v>0</v>
      </c>
      <c r="X360" s="854">
        <v>0</v>
      </c>
      <c r="Y360" s="853">
        <v>0</v>
      </c>
      <c r="Z360" s="854">
        <v>0</v>
      </c>
      <c r="AA360" s="853">
        <v>0</v>
      </c>
      <c r="AB360" s="854">
        <v>0</v>
      </c>
      <c r="AC360" s="853">
        <v>0</v>
      </c>
      <c r="AD360" s="854">
        <v>0</v>
      </c>
      <c r="AE360" s="853">
        <v>0</v>
      </c>
      <c r="AF360" s="854">
        <v>0</v>
      </c>
      <c r="AG360" s="853">
        <v>0</v>
      </c>
      <c r="AH360" s="854">
        <v>0</v>
      </c>
      <c r="AI360" s="853">
        <v>0</v>
      </c>
      <c r="AJ360" s="854">
        <v>0</v>
      </c>
      <c r="AK360" s="853">
        <v>0</v>
      </c>
      <c r="AL360" s="854">
        <v>0</v>
      </c>
      <c r="AM360" s="853">
        <v>0</v>
      </c>
      <c r="AN360" s="854">
        <v>0</v>
      </c>
      <c r="AO360" s="853">
        <v>0</v>
      </c>
      <c r="AP360" s="1025">
        <v>0</v>
      </c>
      <c r="AQ360" s="815"/>
      <c r="AR360" s="998"/>
      <c r="AS360" s="815"/>
      <c r="AT360" s="1024">
        <v>0</v>
      </c>
      <c r="AU360" s="854">
        <v>0</v>
      </c>
      <c r="AV360" s="853">
        <v>0</v>
      </c>
      <c r="AW360" s="854">
        <v>0</v>
      </c>
      <c r="AX360" s="853">
        <v>0</v>
      </c>
      <c r="AY360" s="854">
        <v>0</v>
      </c>
      <c r="AZ360" s="853">
        <v>0</v>
      </c>
      <c r="BA360" s="854">
        <v>0</v>
      </c>
      <c r="BB360" s="853">
        <v>0</v>
      </c>
      <c r="BC360" s="854">
        <v>0</v>
      </c>
      <c r="BD360" s="853">
        <v>0</v>
      </c>
      <c r="BE360" s="854">
        <v>0</v>
      </c>
      <c r="BF360" s="853">
        <v>0</v>
      </c>
      <c r="BG360" s="854">
        <v>0</v>
      </c>
      <c r="BH360" s="853">
        <v>0</v>
      </c>
      <c r="BI360" s="854">
        <v>0</v>
      </c>
      <c r="BJ360" s="853">
        <v>0</v>
      </c>
      <c r="BK360" s="854">
        <v>0</v>
      </c>
      <c r="BL360" s="853">
        <v>0</v>
      </c>
      <c r="BM360" s="854">
        <v>0</v>
      </c>
      <c r="BN360" s="853">
        <v>0</v>
      </c>
      <c r="BO360" s="854">
        <v>0</v>
      </c>
      <c r="BP360" s="853">
        <v>0</v>
      </c>
      <c r="BQ360" s="854">
        <v>0</v>
      </c>
      <c r="BR360" s="853">
        <v>0</v>
      </c>
      <c r="BS360" s="854">
        <v>0</v>
      </c>
      <c r="BT360" s="853">
        <v>0</v>
      </c>
      <c r="BU360" s="854">
        <v>0</v>
      </c>
      <c r="BV360" s="853">
        <v>0</v>
      </c>
      <c r="BW360" s="854">
        <v>0</v>
      </c>
      <c r="BX360" s="853">
        <v>0</v>
      </c>
      <c r="BY360" s="854">
        <v>0</v>
      </c>
      <c r="BZ360" s="853">
        <v>0</v>
      </c>
      <c r="CA360" s="854">
        <v>0</v>
      </c>
      <c r="CB360" s="853">
        <v>0</v>
      </c>
      <c r="CC360" s="1025">
        <v>0</v>
      </c>
      <c r="CD360" s="815"/>
      <c r="CE360" s="1009"/>
      <c r="CF360" s="815"/>
      <c r="CG360" s="1010"/>
      <c r="CH360" s="815"/>
      <c r="CI360" s="1024"/>
      <c r="CJ360" s="854"/>
      <c r="CK360" s="853">
        <v>0</v>
      </c>
      <c r="CL360" s="854">
        <v>0</v>
      </c>
      <c r="CM360" s="853">
        <v>0</v>
      </c>
      <c r="CN360" s="854">
        <v>0</v>
      </c>
      <c r="CO360" s="853">
        <v>0</v>
      </c>
      <c r="CP360" s="854">
        <v>0</v>
      </c>
      <c r="CQ360" s="853">
        <v>0</v>
      </c>
      <c r="CR360" s="854">
        <v>0</v>
      </c>
      <c r="CS360" s="853">
        <v>0</v>
      </c>
      <c r="CT360" s="854">
        <v>0</v>
      </c>
      <c r="CU360" s="853">
        <v>0</v>
      </c>
      <c r="CV360" s="854">
        <v>0</v>
      </c>
      <c r="CW360" s="853">
        <v>0</v>
      </c>
      <c r="CX360" s="854">
        <v>0</v>
      </c>
      <c r="CY360" s="853">
        <v>0</v>
      </c>
      <c r="CZ360" s="854">
        <v>0</v>
      </c>
      <c r="DA360" s="853">
        <v>0</v>
      </c>
      <c r="DB360" s="854">
        <v>0</v>
      </c>
      <c r="DC360" s="853">
        <v>0</v>
      </c>
      <c r="DD360" s="854">
        <v>0</v>
      </c>
      <c r="DE360" s="853">
        <v>0</v>
      </c>
      <c r="DF360" s="854">
        <v>0</v>
      </c>
      <c r="DG360" s="853">
        <v>0</v>
      </c>
      <c r="DH360" s="854">
        <v>0</v>
      </c>
      <c r="DI360" s="853">
        <v>0</v>
      </c>
      <c r="DJ360" s="854">
        <v>0</v>
      </c>
      <c r="DK360" s="853">
        <v>0</v>
      </c>
      <c r="DL360" s="854">
        <v>0</v>
      </c>
      <c r="DM360" s="853">
        <v>0</v>
      </c>
      <c r="DN360" s="854">
        <v>0</v>
      </c>
      <c r="DO360" s="853">
        <v>0</v>
      </c>
      <c r="DP360" s="854">
        <v>0</v>
      </c>
      <c r="DQ360" s="853">
        <v>0</v>
      </c>
      <c r="DR360" s="1025">
        <v>0</v>
      </c>
      <c r="DS360" s="815"/>
      <c r="DT360" s="1011"/>
      <c r="DU360" s="815"/>
      <c r="DV360" s="1024"/>
      <c r="DW360" s="854"/>
      <c r="DX360" s="853">
        <v>0</v>
      </c>
      <c r="DY360" s="854">
        <v>0</v>
      </c>
      <c r="DZ360" s="853">
        <v>0</v>
      </c>
      <c r="EA360" s="854">
        <v>0</v>
      </c>
      <c r="EB360" s="853">
        <v>0</v>
      </c>
      <c r="EC360" s="854">
        <v>0</v>
      </c>
      <c r="ED360" s="853">
        <v>0</v>
      </c>
      <c r="EE360" s="854">
        <v>0</v>
      </c>
      <c r="EF360" s="853">
        <v>0</v>
      </c>
      <c r="EG360" s="854">
        <v>0</v>
      </c>
      <c r="EH360" s="853">
        <v>0</v>
      </c>
      <c r="EI360" s="854">
        <v>0</v>
      </c>
      <c r="EJ360" s="853">
        <v>0</v>
      </c>
      <c r="EK360" s="854">
        <v>0</v>
      </c>
      <c r="EL360" s="853">
        <v>0</v>
      </c>
      <c r="EM360" s="854">
        <v>0</v>
      </c>
      <c r="EN360" s="853">
        <v>0</v>
      </c>
      <c r="EO360" s="854">
        <v>0</v>
      </c>
      <c r="EP360" s="853">
        <v>0</v>
      </c>
      <c r="EQ360" s="854">
        <v>0</v>
      </c>
      <c r="ER360" s="853">
        <v>0</v>
      </c>
      <c r="ES360" s="854">
        <v>0</v>
      </c>
      <c r="ET360" s="853">
        <v>0</v>
      </c>
      <c r="EU360" s="854">
        <v>0</v>
      </c>
      <c r="EV360" s="853">
        <v>0</v>
      </c>
      <c r="EW360" s="854">
        <v>0</v>
      </c>
      <c r="EX360" s="853">
        <v>0</v>
      </c>
      <c r="EY360" s="854">
        <v>0</v>
      </c>
      <c r="EZ360" s="853">
        <v>0</v>
      </c>
      <c r="FA360" s="854">
        <v>0</v>
      </c>
      <c r="FB360" s="853">
        <v>0</v>
      </c>
      <c r="FC360" s="854">
        <v>0</v>
      </c>
      <c r="FD360" s="853">
        <v>0</v>
      </c>
      <c r="FE360" s="1025">
        <v>0</v>
      </c>
      <c r="FF360" s="815"/>
      <c r="FG360" s="1012"/>
      <c r="FH360" s="815"/>
      <c r="FI360" s="1013"/>
      <c r="FK360" s="1026" t="b">
        <v>1</v>
      </c>
    </row>
    <row r="361" spans="1:167" outlineLevel="1">
      <c r="A361" s="813" t="str">
        <f t="shared" si="5"/>
        <v>342Save on Energy Monitoring &amp; Targeting Program</v>
      </c>
      <c r="C361" s="879">
        <v>342</v>
      </c>
      <c r="D361" s="1037" t="s">
        <v>123</v>
      </c>
      <c r="E361" s="1037">
        <v>2016</v>
      </c>
      <c r="G361" s="1038">
        <v>0</v>
      </c>
      <c r="H361" s="884">
        <v>0</v>
      </c>
      <c r="I361" s="883">
        <v>0</v>
      </c>
      <c r="J361" s="884">
        <v>0</v>
      </c>
      <c r="K361" s="883">
        <v>0</v>
      </c>
      <c r="L361" s="884">
        <v>0</v>
      </c>
      <c r="M361" s="883">
        <v>0</v>
      </c>
      <c r="N361" s="884">
        <v>0</v>
      </c>
      <c r="O361" s="883">
        <v>0</v>
      </c>
      <c r="P361" s="884">
        <v>0</v>
      </c>
      <c r="Q361" s="883">
        <v>0</v>
      </c>
      <c r="R361" s="884">
        <v>0</v>
      </c>
      <c r="S361" s="883">
        <v>0</v>
      </c>
      <c r="T361" s="884">
        <v>0</v>
      </c>
      <c r="U361" s="883">
        <v>0</v>
      </c>
      <c r="V361" s="884">
        <v>0</v>
      </c>
      <c r="W361" s="883">
        <v>0</v>
      </c>
      <c r="X361" s="884">
        <v>0</v>
      </c>
      <c r="Y361" s="883">
        <v>0</v>
      </c>
      <c r="Z361" s="884">
        <v>0</v>
      </c>
      <c r="AA361" s="883">
        <v>0</v>
      </c>
      <c r="AB361" s="884">
        <v>0</v>
      </c>
      <c r="AC361" s="883">
        <v>0</v>
      </c>
      <c r="AD361" s="884">
        <v>0</v>
      </c>
      <c r="AE361" s="883">
        <v>0</v>
      </c>
      <c r="AF361" s="884">
        <v>0</v>
      </c>
      <c r="AG361" s="883">
        <v>0</v>
      </c>
      <c r="AH361" s="884">
        <v>0</v>
      </c>
      <c r="AI361" s="883">
        <v>0</v>
      </c>
      <c r="AJ361" s="884">
        <v>0</v>
      </c>
      <c r="AK361" s="883">
        <v>0</v>
      </c>
      <c r="AL361" s="884">
        <v>0</v>
      </c>
      <c r="AM361" s="883">
        <v>0</v>
      </c>
      <c r="AN361" s="884">
        <v>0</v>
      </c>
      <c r="AO361" s="883">
        <v>0</v>
      </c>
      <c r="AP361" s="1039">
        <v>0</v>
      </c>
      <c r="AQ361" s="815"/>
      <c r="AR361" s="998"/>
      <c r="AS361" s="815"/>
      <c r="AT361" s="1038">
        <v>0</v>
      </c>
      <c r="AU361" s="884">
        <v>0</v>
      </c>
      <c r="AV361" s="883">
        <v>0</v>
      </c>
      <c r="AW361" s="884">
        <v>0</v>
      </c>
      <c r="AX361" s="883">
        <v>0</v>
      </c>
      <c r="AY361" s="884">
        <v>0</v>
      </c>
      <c r="AZ361" s="883">
        <v>0</v>
      </c>
      <c r="BA361" s="884">
        <v>0</v>
      </c>
      <c r="BB361" s="883">
        <v>0</v>
      </c>
      <c r="BC361" s="884">
        <v>0</v>
      </c>
      <c r="BD361" s="883">
        <v>0</v>
      </c>
      <c r="BE361" s="884">
        <v>0</v>
      </c>
      <c r="BF361" s="883">
        <v>0</v>
      </c>
      <c r="BG361" s="884">
        <v>0</v>
      </c>
      <c r="BH361" s="883">
        <v>0</v>
      </c>
      <c r="BI361" s="884">
        <v>0</v>
      </c>
      <c r="BJ361" s="883">
        <v>0</v>
      </c>
      <c r="BK361" s="884">
        <v>0</v>
      </c>
      <c r="BL361" s="883">
        <v>0</v>
      </c>
      <c r="BM361" s="884">
        <v>0</v>
      </c>
      <c r="BN361" s="883">
        <v>0</v>
      </c>
      <c r="BO361" s="884">
        <v>0</v>
      </c>
      <c r="BP361" s="883">
        <v>0</v>
      </c>
      <c r="BQ361" s="884">
        <v>0</v>
      </c>
      <c r="BR361" s="883">
        <v>0</v>
      </c>
      <c r="BS361" s="884">
        <v>0</v>
      </c>
      <c r="BT361" s="883">
        <v>0</v>
      </c>
      <c r="BU361" s="884">
        <v>0</v>
      </c>
      <c r="BV361" s="883">
        <v>0</v>
      </c>
      <c r="BW361" s="884">
        <v>0</v>
      </c>
      <c r="BX361" s="883">
        <v>0</v>
      </c>
      <c r="BY361" s="884">
        <v>0</v>
      </c>
      <c r="BZ361" s="883">
        <v>0</v>
      </c>
      <c r="CA361" s="884">
        <v>0</v>
      </c>
      <c r="CB361" s="883">
        <v>0</v>
      </c>
      <c r="CC361" s="1039">
        <v>0</v>
      </c>
      <c r="CD361" s="815"/>
      <c r="CE361" s="1009"/>
      <c r="CF361" s="815"/>
      <c r="CG361" s="1010"/>
      <c r="CH361" s="815"/>
      <c r="CI361" s="1038"/>
      <c r="CJ361" s="884"/>
      <c r="CK361" s="883">
        <v>0</v>
      </c>
      <c r="CL361" s="884">
        <v>0</v>
      </c>
      <c r="CM361" s="883">
        <v>0</v>
      </c>
      <c r="CN361" s="884">
        <v>0</v>
      </c>
      <c r="CO361" s="883">
        <v>0</v>
      </c>
      <c r="CP361" s="884">
        <v>0</v>
      </c>
      <c r="CQ361" s="883">
        <v>0</v>
      </c>
      <c r="CR361" s="884">
        <v>0</v>
      </c>
      <c r="CS361" s="883">
        <v>0</v>
      </c>
      <c r="CT361" s="884">
        <v>0</v>
      </c>
      <c r="CU361" s="883">
        <v>0</v>
      </c>
      <c r="CV361" s="884">
        <v>0</v>
      </c>
      <c r="CW361" s="883">
        <v>0</v>
      </c>
      <c r="CX361" s="884">
        <v>0</v>
      </c>
      <c r="CY361" s="883">
        <v>0</v>
      </c>
      <c r="CZ361" s="884">
        <v>0</v>
      </c>
      <c r="DA361" s="883">
        <v>0</v>
      </c>
      <c r="DB361" s="884">
        <v>0</v>
      </c>
      <c r="DC361" s="883">
        <v>0</v>
      </c>
      <c r="DD361" s="884">
        <v>0</v>
      </c>
      <c r="DE361" s="883">
        <v>0</v>
      </c>
      <c r="DF361" s="884">
        <v>0</v>
      </c>
      <c r="DG361" s="883">
        <v>0</v>
      </c>
      <c r="DH361" s="884">
        <v>0</v>
      </c>
      <c r="DI361" s="883">
        <v>0</v>
      </c>
      <c r="DJ361" s="884">
        <v>0</v>
      </c>
      <c r="DK361" s="883">
        <v>0</v>
      </c>
      <c r="DL361" s="884">
        <v>0</v>
      </c>
      <c r="DM361" s="883">
        <v>0</v>
      </c>
      <c r="DN361" s="884">
        <v>0</v>
      </c>
      <c r="DO361" s="883">
        <v>0</v>
      </c>
      <c r="DP361" s="884">
        <v>0</v>
      </c>
      <c r="DQ361" s="883">
        <v>0</v>
      </c>
      <c r="DR361" s="1039">
        <v>0</v>
      </c>
      <c r="DS361" s="815"/>
      <c r="DT361" s="1011"/>
      <c r="DU361" s="815"/>
      <c r="DV361" s="1038"/>
      <c r="DW361" s="884"/>
      <c r="DX361" s="883">
        <v>0</v>
      </c>
      <c r="DY361" s="884">
        <v>0</v>
      </c>
      <c r="DZ361" s="883">
        <v>0</v>
      </c>
      <c r="EA361" s="884">
        <v>0</v>
      </c>
      <c r="EB361" s="883">
        <v>0</v>
      </c>
      <c r="EC361" s="884">
        <v>0</v>
      </c>
      <c r="ED361" s="883">
        <v>0</v>
      </c>
      <c r="EE361" s="884">
        <v>0</v>
      </c>
      <c r="EF361" s="883">
        <v>0</v>
      </c>
      <c r="EG361" s="884">
        <v>0</v>
      </c>
      <c r="EH361" s="883">
        <v>0</v>
      </c>
      <c r="EI361" s="884">
        <v>0</v>
      </c>
      <c r="EJ361" s="883">
        <v>0</v>
      </c>
      <c r="EK361" s="884">
        <v>0</v>
      </c>
      <c r="EL361" s="883">
        <v>0</v>
      </c>
      <c r="EM361" s="884">
        <v>0</v>
      </c>
      <c r="EN361" s="883">
        <v>0</v>
      </c>
      <c r="EO361" s="884">
        <v>0</v>
      </c>
      <c r="EP361" s="883">
        <v>0</v>
      </c>
      <c r="EQ361" s="884">
        <v>0</v>
      </c>
      <c r="ER361" s="883">
        <v>0</v>
      </c>
      <c r="ES361" s="884">
        <v>0</v>
      </c>
      <c r="ET361" s="883">
        <v>0</v>
      </c>
      <c r="EU361" s="884">
        <v>0</v>
      </c>
      <c r="EV361" s="883">
        <v>0</v>
      </c>
      <c r="EW361" s="884">
        <v>0</v>
      </c>
      <c r="EX361" s="883">
        <v>0</v>
      </c>
      <c r="EY361" s="884">
        <v>0</v>
      </c>
      <c r="EZ361" s="883">
        <v>0</v>
      </c>
      <c r="FA361" s="884">
        <v>0</v>
      </c>
      <c r="FB361" s="883">
        <v>0</v>
      </c>
      <c r="FC361" s="884">
        <v>0</v>
      </c>
      <c r="FD361" s="883">
        <v>0</v>
      </c>
      <c r="FE361" s="1039">
        <v>0</v>
      </c>
      <c r="FF361" s="815"/>
      <c r="FG361" s="1012"/>
      <c r="FH361" s="815"/>
      <c r="FI361" s="1013"/>
      <c r="FK361" s="1040" t="b">
        <v>1</v>
      </c>
    </row>
    <row r="362" spans="1:167" outlineLevel="1">
      <c r="A362" s="813" t="str">
        <f t="shared" si="5"/>
        <v>343Save on Energy Retrofit Program - P4P</v>
      </c>
      <c r="C362" s="835">
        <v>343</v>
      </c>
      <c r="D362" s="1041" t="s">
        <v>1167</v>
      </c>
      <c r="E362" s="1041">
        <v>2016</v>
      </c>
      <c r="G362" s="1016">
        <v>0</v>
      </c>
      <c r="H362" s="877">
        <v>0</v>
      </c>
      <c r="I362" s="876">
        <v>0</v>
      </c>
      <c r="J362" s="877">
        <v>0</v>
      </c>
      <c r="K362" s="876">
        <v>0</v>
      </c>
      <c r="L362" s="877">
        <v>0</v>
      </c>
      <c r="M362" s="876">
        <v>0</v>
      </c>
      <c r="N362" s="877">
        <v>0</v>
      </c>
      <c r="O362" s="876">
        <v>0</v>
      </c>
      <c r="P362" s="877">
        <v>0</v>
      </c>
      <c r="Q362" s="876">
        <v>0</v>
      </c>
      <c r="R362" s="877">
        <v>0</v>
      </c>
      <c r="S362" s="876">
        <v>0</v>
      </c>
      <c r="T362" s="877">
        <v>0</v>
      </c>
      <c r="U362" s="876">
        <v>0</v>
      </c>
      <c r="V362" s="877">
        <v>0</v>
      </c>
      <c r="W362" s="876">
        <v>0</v>
      </c>
      <c r="X362" s="877">
        <v>0</v>
      </c>
      <c r="Y362" s="876">
        <v>0</v>
      </c>
      <c r="Z362" s="877">
        <v>0</v>
      </c>
      <c r="AA362" s="876">
        <v>0</v>
      </c>
      <c r="AB362" s="877">
        <v>0</v>
      </c>
      <c r="AC362" s="876">
        <v>0</v>
      </c>
      <c r="AD362" s="877">
        <v>0</v>
      </c>
      <c r="AE362" s="876">
        <v>0</v>
      </c>
      <c r="AF362" s="877">
        <v>0</v>
      </c>
      <c r="AG362" s="876">
        <v>0</v>
      </c>
      <c r="AH362" s="877">
        <v>0</v>
      </c>
      <c r="AI362" s="876">
        <v>0</v>
      </c>
      <c r="AJ362" s="877">
        <v>0</v>
      </c>
      <c r="AK362" s="876">
        <v>0</v>
      </c>
      <c r="AL362" s="877">
        <v>0</v>
      </c>
      <c r="AM362" s="876">
        <v>0</v>
      </c>
      <c r="AN362" s="877">
        <v>0</v>
      </c>
      <c r="AO362" s="876">
        <v>0</v>
      </c>
      <c r="AP362" s="1017">
        <v>0</v>
      </c>
      <c r="AQ362" s="815"/>
      <c r="AR362" s="998"/>
      <c r="AS362" s="815"/>
      <c r="AT362" s="1016">
        <v>0</v>
      </c>
      <c r="AU362" s="877">
        <v>0</v>
      </c>
      <c r="AV362" s="876">
        <v>0</v>
      </c>
      <c r="AW362" s="877">
        <v>0</v>
      </c>
      <c r="AX362" s="876">
        <v>0</v>
      </c>
      <c r="AY362" s="877">
        <v>0</v>
      </c>
      <c r="AZ362" s="876">
        <v>0</v>
      </c>
      <c r="BA362" s="877">
        <v>0</v>
      </c>
      <c r="BB362" s="876">
        <v>0</v>
      </c>
      <c r="BC362" s="877">
        <v>0</v>
      </c>
      <c r="BD362" s="876">
        <v>0</v>
      </c>
      <c r="BE362" s="877">
        <v>0</v>
      </c>
      <c r="BF362" s="876">
        <v>0</v>
      </c>
      <c r="BG362" s="877">
        <v>0</v>
      </c>
      <c r="BH362" s="876">
        <v>0</v>
      </c>
      <c r="BI362" s="877">
        <v>0</v>
      </c>
      <c r="BJ362" s="876">
        <v>0</v>
      </c>
      <c r="BK362" s="877">
        <v>0</v>
      </c>
      <c r="BL362" s="876">
        <v>0</v>
      </c>
      <c r="BM362" s="877">
        <v>0</v>
      </c>
      <c r="BN362" s="876">
        <v>0</v>
      </c>
      <c r="BO362" s="877">
        <v>0</v>
      </c>
      <c r="BP362" s="876">
        <v>0</v>
      </c>
      <c r="BQ362" s="877">
        <v>0</v>
      </c>
      <c r="BR362" s="876">
        <v>0</v>
      </c>
      <c r="BS362" s="877">
        <v>0</v>
      </c>
      <c r="BT362" s="876">
        <v>0</v>
      </c>
      <c r="BU362" s="877">
        <v>0</v>
      </c>
      <c r="BV362" s="876">
        <v>0</v>
      </c>
      <c r="BW362" s="877">
        <v>0</v>
      </c>
      <c r="BX362" s="876">
        <v>0</v>
      </c>
      <c r="BY362" s="877">
        <v>0</v>
      </c>
      <c r="BZ362" s="876">
        <v>0</v>
      </c>
      <c r="CA362" s="877">
        <v>0</v>
      </c>
      <c r="CB362" s="876">
        <v>0</v>
      </c>
      <c r="CC362" s="1017">
        <v>0</v>
      </c>
      <c r="CD362" s="815"/>
      <c r="CE362" s="1009"/>
      <c r="CF362" s="815"/>
      <c r="CG362" s="1010"/>
      <c r="CH362" s="815"/>
      <c r="CI362" s="1016"/>
      <c r="CJ362" s="877"/>
      <c r="CK362" s="876">
        <v>0</v>
      </c>
      <c r="CL362" s="877">
        <v>0</v>
      </c>
      <c r="CM362" s="876">
        <v>0</v>
      </c>
      <c r="CN362" s="877">
        <v>0</v>
      </c>
      <c r="CO362" s="876">
        <v>0</v>
      </c>
      <c r="CP362" s="877">
        <v>0</v>
      </c>
      <c r="CQ362" s="876">
        <v>0</v>
      </c>
      <c r="CR362" s="877">
        <v>0</v>
      </c>
      <c r="CS362" s="876">
        <v>0</v>
      </c>
      <c r="CT362" s="877">
        <v>0</v>
      </c>
      <c r="CU362" s="876">
        <v>0</v>
      </c>
      <c r="CV362" s="877">
        <v>0</v>
      </c>
      <c r="CW362" s="876">
        <v>0</v>
      </c>
      <c r="CX362" s="877">
        <v>0</v>
      </c>
      <c r="CY362" s="876">
        <v>0</v>
      </c>
      <c r="CZ362" s="877">
        <v>0</v>
      </c>
      <c r="DA362" s="876">
        <v>0</v>
      </c>
      <c r="DB362" s="877">
        <v>0</v>
      </c>
      <c r="DC362" s="876">
        <v>0</v>
      </c>
      <c r="DD362" s="877">
        <v>0</v>
      </c>
      <c r="DE362" s="876">
        <v>0</v>
      </c>
      <c r="DF362" s="877">
        <v>0</v>
      </c>
      <c r="DG362" s="876">
        <v>0</v>
      </c>
      <c r="DH362" s="877">
        <v>0</v>
      </c>
      <c r="DI362" s="876">
        <v>0</v>
      </c>
      <c r="DJ362" s="877">
        <v>0</v>
      </c>
      <c r="DK362" s="876">
        <v>0</v>
      </c>
      <c r="DL362" s="877">
        <v>0</v>
      </c>
      <c r="DM362" s="876">
        <v>0</v>
      </c>
      <c r="DN362" s="877">
        <v>0</v>
      </c>
      <c r="DO362" s="876">
        <v>0</v>
      </c>
      <c r="DP362" s="877">
        <v>0</v>
      </c>
      <c r="DQ362" s="876">
        <v>0</v>
      </c>
      <c r="DR362" s="1017">
        <v>0</v>
      </c>
      <c r="DS362" s="815"/>
      <c r="DT362" s="1011"/>
      <c r="DU362" s="815"/>
      <c r="DV362" s="1016"/>
      <c r="DW362" s="877"/>
      <c r="DX362" s="876">
        <v>0</v>
      </c>
      <c r="DY362" s="877">
        <v>0</v>
      </c>
      <c r="DZ362" s="876">
        <v>0</v>
      </c>
      <c r="EA362" s="877">
        <v>0</v>
      </c>
      <c r="EB362" s="876">
        <v>0</v>
      </c>
      <c r="EC362" s="877">
        <v>0</v>
      </c>
      <c r="ED362" s="876">
        <v>0</v>
      </c>
      <c r="EE362" s="877">
        <v>0</v>
      </c>
      <c r="EF362" s="876">
        <v>0</v>
      </c>
      <c r="EG362" s="877">
        <v>0</v>
      </c>
      <c r="EH362" s="876">
        <v>0</v>
      </c>
      <c r="EI362" s="877">
        <v>0</v>
      </c>
      <c r="EJ362" s="876">
        <v>0</v>
      </c>
      <c r="EK362" s="877">
        <v>0</v>
      </c>
      <c r="EL362" s="876">
        <v>0</v>
      </c>
      <c r="EM362" s="877">
        <v>0</v>
      </c>
      <c r="EN362" s="876">
        <v>0</v>
      </c>
      <c r="EO362" s="877">
        <v>0</v>
      </c>
      <c r="EP362" s="876">
        <v>0</v>
      </c>
      <c r="EQ362" s="877">
        <v>0</v>
      </c>
      <c r="ER362" s="876">
        <v>0</v>
      </c>
      <c r="ES362" s="877">
        <v>0</v>
      </c>
      <c r="ET362" s="876">
        <v>0</v>
      </c>
      <c r="EU362" s="877">
        <v>0</v>
      </c>
      <c r="EV362" s="876">
        <v>0</v>
      </c>
      <c r="EW362" s="877">
        <v>0</v>
      </c>
      <c r="EX362" s="876">
        <v>0</v>
      </c>
      <c r="EY362" s="877">
        <v>0</v>
      </c>
      <c r="EZ362" s="876">
        <v>0</v>
      </c>
      <c r="FA362" s="877">
        <v>0</v>
      </c>
      <c r="FB362" s="876">
        <v>0</v>
      </c>
      <c r="FC362" s="877">
        <v>0</v>
      </c>
      <c r="FD362" s="876">
        <v>0</v>
      </c>
      <c r="FE362" s="1017">
        <v>0</v>
      </c>
      <c r="FF362" s="815"/>
      <c r="FG362" s="1012"/>
      <c r="FH362" s="815"/>
      <c r="FI362" s="1013"/>
      <c r="FK362" s="1018" t="b">
        <v>1</v>
      </c>
    </row>
    <row r="363" spans="1:167" outlineLevel="1">
      <c r="A363" s="813" t="str">
        <f t="shared" si="5"/>
        <v>344Save on Energy Process &amp; Systems Upgrades Program - P4P</v>
      </c>
      <c r="C363" s="879">
        <v>344</v>
      </c>
      <c r="D363" s="1037" t="s">
        <v>1168</v>
      </c>
      <c r="E363" s="1037">
        <v>2016</v>
      </c>
      <c r="G363" s="1038">
        <v>0</v>
      </c>
      <c r="H363" s="884">
        <v>0</v>
      </c>
      <c r="I363" s="883">
        <v>0</v>
      </c>
      <c r="J363" s="884">
        <v>0</v>
      </c>
      <c r="K363" s="883">
        <v>0</v>
      </c>
      <c r="L363" s="884">
        <v>0</v>
      </c>
      <c r="M363" s="883">
        <v>0</v>
      </c>
      <c r="N363" s="884">
        <v>0</v>
      </c>
      <c r="O363" s="883">
        <v>0</v>
      </c>
      <c r="P363" s="884">
        <v>0</v>
      </c>
      <c r="Q363" s="883">
        <v>0</v>
      </c>
      <c r="R363" s="884">
        <v>0</v>
      </c>
      <c r="S363" s="883">
        <v>0</v>
      </c>
      <c r="T363" s="884">
        <v>0</v>
      </c>
      <c r="U363" s="883">
        <v>0</v>
      </c>
      <c r="V363" s="884">
        <v>0</v>
      </c>
      <c r="W363" s="883">
        <v>0</v>
      </c>
      <c r="X363" s="884">
        <v>0</v>
      </c>
      <c r="Y363" s="883">
        <v>0</v>
      </c>
      <c r="Z363" s="884">
        <v>0</v>
      </c>
      <c r="AA363" s="883">
        <v>0</v>
      </c>
      <c r="AB363" s="884">
        <v>0</v>
      </c>
      <c r="AC363" s="883">
        <v>0</v>
      </c>
      <c r="AD363" s="884">
        <v>0</v>
      </c>
      <c r="AE363" s="883">
        <v>0</v>
      </c>
      <c r="AF363" s="884">
        <v>0</v>
      </c>
      <c r="AG363" s="883">
        <v>0</v>
      </c>
      <c r="AH363" s="884">
        <v>0</v>
      </c>
      <c r="AI363" s="883">
        <v>0</v>
      </c>
      <c r="AJ363" s="884">
        <v>0</v>
      </c>
      <c r="AK363" s="883">
        <v>0</v>
      </c>
      <c r="AL363" s="884">
        <v>0</v>
      </c>
      <c r="AM363" s="883">
        <v>0</v>
      </c>
      <c r="AN363" s="884">
        <v>0</v>
      </c>
      <c r="AO363" s="883">
        <v>0</v>
      </c>
      <c r="AP363" s="1039">
        <v>0</v>
      </c>
      <c r="AQ363" s="815"/>
      <c r="AR363" s="998"/>
      <c r="AS363" s="815"/>
      <c r="AT363" s="1038">
        <v>0</v>
      </c>
      <c r="AU363" s="884">
        <v>0</v>
      </c>
      <c r="AV363" s="883">
        <v>0</v>
      </c>
      <c r="AW363" s="884">
        <v>0</v>
      </c>
      <c r="AX363" s="883">
        <v>0</v>
      </c>
      <c r="AY363" s="884">
        <v>0</v>
      </c>
      <c r="AZ363" s="883">
        <v>0</v>
      </c>
      <c r="BA363" s="884">
        <v>0</v>
      </c>
      <c r="BB363" s="883">
        <v>0</v>
      </c>
      <c r="BC363" s="884">
        <v>0</v>
      </c>
      <c r="BD363" s="883">
        <v>0</v>
      </c>
      <c r="BE363" s="884">
        <v>0</v>
      </c>
      <c r="BF363" s="883">
        <v>0</v>
      </c>
      <c r="BG363" s="884">
        <v>0</v>
      </c>
      <c r="BH363" s="883">
        <v>0</v>
      </c>
      <c r="BI363" s="884">
        <v>0</v>
      </c>
      <c r="BJ363" s="883">
        <v>0</v>
      </c>
      <c r="BK363" s="884">
        <v>0</v>
      </c>
      <c r="BL363" s="883">
        <v>0</v>
      </c>
      <c r="BM363" s="884">
        <v>0</v>
      </c>
      <c r="BN363" s="883">
        <v>0</v>
      </c>
      <c r="BO363" s="884">
        <v>0</v>
      </c>
      <c r="BP363" s="883">
        <v>0</v>
      </c>
      <c r="BQ363" s="884">
        <v>0</v>
      </c>
      <c r="BR363" s="883">
        <v>0</v>
      </c>
      <c r="BS363" s="884">
        <v>0</v>
      </c>
      <c r="BT363" s="883">
        <v>0</v>
      </c>
      <c r="BU363" s="884">
        <v>0</v>
      </c>
      <c r="BV363" s="883">
        <v>0</v>
      </c>
      <c r="BW363" s="884">
        <v>0</v>
      </c>
      <c r="BX363" s="883">
        <v>0</v>
      </c>
      <c r="BY363" s="884">
        <v>0</v>
      </c>
      <c r="BZ363" s="883">
        <v>0</v>
      </c>
      <c r="CA363" s="884">
        <v>0</v>
      </c>
      <c r="CB363" s="883">
        <v>0</v>
      </c>
      <c r="CC363" s="1039">
        <v>0</v>
      </c>
      <c r="CD363" s="815"/>
      <c r="CE363" s="1009"/>
      <c r="CF363" s="815"/>
      <c r="CG363" s="1010"/>
      <c r="CH363" s="815"/>
      <c r="CI363" s="1038"/>
      <c r="CJ363" s="884"/>
      <c r="CK363" s="883">
        <v>0</v>
      </c>
      <c r="CL363" s="884">
        <v>0</v>
      </c>
      <c r="CM363" s="883">
        <v>0</v>
      </c>
      <c r="CN363" s="884">
        <v>0</v>
      </c>
      <c r="CO363" s="883">
        <v>0</v>
      </c>
      <c r="CP363" s="884">
        <v>0</v>
      </c>
      <c r="CQ363" s="883">
        <v>0</v>
      </c>
      <c r="CR363" s="884">
        <v>0</v>
      </c>
      <c r="CS363" s="883">
        <v>0</v>
      </c>
      <c r="CT363" s="884">
        <v>0</v>
      </c>
      <c r="CU363" s="883">
        <v>0</v>
      </c>
      <c r="CV363" s="884">
        <v>0</v>
      </c>
      <c r="CW363" s="883">
        <v>0</v>
      </c>
      <c r="CX363" s="884">
        <v>0</v>
      </c>
      <c r="CY363" s="883">
        <v>0</v>
      </c>
      <c r="CZ363" s="884">
        <v>0</v>
      </c>
      <c r="DA363" s="883">
        <v>0</v>
      </c>
      <c r="DB363" s="884">
        <v>0</v>
      </c>
      <c r="DC363" s="883">
        <v>0</v>
      </c>
      <c r="DD363" s="884">
        <v>0</v>
      </c>
      <c r="DE363" s="883">
        <v>0</v>
      </c>
      <c r="DF363" s="884">
        <v>0</v>
      </c>
      <c r="DG363" s="883">
        <v>0</v>
      </c>
      <c r="DH363" s="884">
        <v>0</v>
      </c>
      <c r="DI363" s="883">
        <v>0</v>
      </c>
      <c r="DJ363" s="884">
        <v>0</v>
      </c>
      <c r="DK363" s="883">
        <v>0</v>
      </c>
      <c r="DL363" s="884">
        <v>0</v>
      </c>
      <c r="DM363" s="883">
        <v>0</v>
      </c>
      <c r="DN363" s="884">
        <v>0</v>
      </c>
      <c r="DO363" s="883">
        <v>0</v>
      </c>
      <c r="DP363" s="884">
        <v>0</v>
      </c>
      <c r="DQ363" s="883">
        <v>0</v>
      </c>
      <c r="DR363" s="1039">
        <v>0</v>
      </c>
      <c r="DS363" s="815"/>
      <c r="DT363" s="1011"/>
      <c r="DU363" s="815"/>
      <c r="DV363" s="1038"/>
      <c r="DW363" s="884"/>
      <c r="DX363" s="883">
        <v>0</v>
      </c>
      <c r="DY363" s="884">
        <v>0</v>
      </c>
      <c r="DZ363" s="883">
        <v>0</v>
      </c>
      <c r="EA363" s="884">
        <v>0</v>
      </c>
      <c r="EB363" s="883">
        <v>0</v>
      </c>
      <c r="EC363" s="884">
        <v>0</v>
      </c>
      <c r="ED363" s="883">
        <v>0</v>
      </c>
      <c r="EE363" s="884">
        <v>0</v>
      </c>
      <c r="EF363" s="883">
        <v>0</v>
      </c>
      <c r="EG363" s="884">
        <v>0</v>
      </c>
      <c r="EH363" s="883">
        <v>0</v>
      </c>
      <c r="EI363" s="884">
        <v>0</v>
      </c>
      <c r="EJ363" s="883">
        <v>0</v>
      </c>
      <c r="EK363" s="884">
        <v>0</v>
      </c>
      <c r="EL363" s="883">
        <v>0</v>
      </c>
      <c r="EM363" s="884">
        <v>0</v>
      </c>
      <c r="EN363" s="883">
        <v>0</v>
      </c>
      <c r="EO363" s="884">
        <v>0</v>
      </c>
      <c r="EP363" s="883">
        <v>0</v>
      </c>
      <c r="EQ363" s="884">
        <v>0</v>
      </c>
      <c r="ER363" s="883">
        <v>0</v>
      </c>
      <c r="ES363" s="884">
        <v>0</v>
      </c>
      <c r="ET363" s="883">
        <v>0</v>
      </c>
      <c r="EU363" s="884">
        <v>0</v>
      </c>
      <c r="EV363" s="883">
        <v>0</v>
      </c>
      <c r="EW363" s="884">
        <v>0</v>
      </c>
      <c r="EX363" s="883">
        <v>0</v>
      </c>
      <c r="EY363" s="884">
        <v>0</v>
      </c>
      <c r="EZ363" s="883">
        <v>0</v>
      </c>
      <c r="FA363" s="884">
        <v>0</v>
      </c>
      <c r="FB363" s="883">
        <v>0</v>
      </c>
      <c r="FC363" s="884">
        <v>0</v>
      </c>
      <c r="FD363" s="883">
        <v>0</v>
      </c>
      <c r="FE363" s="1039">
        <v>0</v>
      </c>
      <c r="FF363" s="815"/>
      <c r="FG363" s="1012"/>
      <c r="FH363" s="815"/>
      <c r="FI363" s="1013"/>
      <c r="FK363" s="1040" t="b">
        <v>1</v>
      </c>
    </row>
    <row r="364" spans="1:167" outlineLevel="1">
      <c r="A364" s="813" t="str">
        <f t="shared" si="5"/>
        <v>345Adaptive Thermostat Local Program</v>
      </c>
      <c r="C364" s="835">
        <v>345</v>
      </c>
      <c r="D364" s="1041" t="s">
        <v>1169</v>
      </c>
      <c r="E364" s="1041">
        <v>2016</v>
      </c>
      <c r="G364" s="1016">
        <v>0</v>
      </c>
      <c r="H364" s="877">
        <v>0</v>
      </c>
      <c r="I364" s="876">
        <v>0</v>
      </c>
      <c r="J364" s="877">
        <v>0</v>
      </c>
      <c r="K364" s="876">
        <v>0</v>
      </c>
      <c r="L364" s="877">
        <v>0</v>
      </c>
      <c r="M364" s="876">
        <v>0</v>
      </c>
      <c r="N364" s="877">
        <v>0</v>
      </c>
      <c r="O364" s="876">
        <v>0</v>
      </c>
      <c r="P364" s="877">
        <v>0</v>
      </c>
      <c r="Q364" s="876">
        <v>0</v>
      </c>
      <c r="R364" s="877">
        <v>0</v>
      </c>
      <c r="S364" s="876">
        <v>0</v>
      </c>
      <c r="T364" s="877">
        <v>0</v>
      </c>
      <c r="U364" s="876">
        <v>0</v>
      </c>
      <c r="V364" s="877">
        <v>0</v>
      </c>
      <c r="W364" s="876">
        <v>0</v>
      </c>
      <c r="X364" s="877">
        <v>0</v>
      </c>
      <c r="Y364" s="876">
        <v>0</v>
      </c>
      <c r="Z364" s="877">
        <v>0</v>
      </c>
      <c r="AA364" s="876">
        <v>0</v>
      </c>
      <c r="AB364" s="877">
        <v>0</v>
      </c>
      <c r="AC364" s="876">
        <v>0</v>
      </c>
      <c r="AD364" s="877">
        <v>0</v>
      </c>
      <c r="AE364" s="876">
        <v>0</v>
      </c>
      <c r="AF364" s="877">
        <v>0</v>
      </c>
      <c r="AG364" s="876">
        <v>0</v>
      </c>
      <c r="AH364" s="877">
        <v>0</v>
      </c>
      <c r="AI364" s="876">
        <v>0</v>
      </c>
      <c r="AJ364" s="877">
        <v>0</v>
      </c>
      <c r="AK364" s="876">
        <v>0</v>
      </c>
      <c r="AL364" s="877">
        <v>0</v>
      </c>
      <c r="AM364" s="876">
        <v>0</v>
      </c>
      <c r="AN364" s="877">
        <v>0</v>
      </c>
      <c r="AO364" s="876">
        <v>0</v>
      </c>
      <c r="AP364" s="1017">
        <v>0</v>
      </c>
      <c r="AQ364" s="815"/>
      <c r="AR364" s="998"/>
      <c r="AS364" s="815"/>
      <c r="AT364" s="1016">
        <v>0</v>
      </c>
      <c r="AU364" s="877">
        <v>0</v>
      </c>
      <c r="AV364" s="876">
        <v>0</v>
      </c>
      <c r="AW364" s="877">
        <v>0</v>
      </c>
      <c r="AX364" s="876">
        <v>0</v>
      </c>
      <c r="AY364" s="877">
        <v>0</v>
      </c>
      <c r="AZ364" s="876">
        <v>0</v>
      </c>
      <c r="BA364" s="877">
        <v>0</v>
      </c>
      <c r="BB364" s="876">
        <v>0</v>
      </c>
      <c r="BC364" s="877">
        <v>0</v>
      </c>
      <c r="BD364" s="876">
        <v>0</v>
      </c>
      <c r="BE364" s="877">
        <v>0</v>
      </c>
      <c r="BF364" s="876">
        <v>0</v>
      </c>
      <c r="BG364" s="877">
        <v>0</v>
      </c>
      <c r="BH364" s="876">
        <v>0</v>
      </c>
      <c r="BI364" s="877">
        <v>0</v>
      </c>
      <c r="BJ364" s="876">
        <v>0</v>
      </c>
      <c r="BK364" s="877">
        <v>0</v>
      </c>
      <c r="BL364" s="876">
        <v>0</v>
      </c>
      <c r="BM364" s="877">
        <v>0</v>
      </c>
      <c r="BN364" s="876">
        <v>0</v>
      </c>
      <c r="BO364" s="877">
        <v>0</v>
      </c>
      <c r="BP364" s="876">
        <v>0</v>
      </c>
      <c r="BQ364" s="877">
        <v>0</v>
      </c>
      <c r="BR364" s="876">
        <v>0</v>
      </c>
      <c r="BS364" s="877">
        <v>0</v>
      </c>
      <c r="BT364" s="876">
        <v>0</v>
      </c>
      <c r="BU364" s="877">
        <v>0</v>
      </c>
      <c r="BV364" s="876">
        <v>0</v>
      </c>
      <c r="BW364" s="877">
        <v>0</v>
      </c>
      <c r="BX364" s="876">
        <v>0</v>
      </c>
      <c r="BY364" s="877">
        <v>0</v>
      </c>
      <c r="BZ364" s="876">
        <v>0</v>
      </c>
      <c r="CA364" s="877">
        <v>0</v>
      </c>
      <c r="CB364" s="876">
        <v>0</v>
      </c>
      <c r="CC364" s="1017">
        <v>0</v>
      </c>
      <c r="CD364" s="815"/>
      <c r="CE364" s="1009"/>
      <c r="CF364" s="815"/>
      <c r="CG364" s="1010"/>
      <c r="CH364" s="815"/>
      <c r="CI364" s="1016"/>
      <c r="CJ364" s="877"/>
      <c r="CK364" s="876">
        <v>0</v>
      </c>
      <c r="CL364" s="877">
        <v>0</v>
      </c>
      <c r="CM364" s="876">
        <v>0</v>
      </c>
      <c r="CN364" s="877">
        <v>0</v>
      </c>
      <c r="CO364" s="876">
        <v>0</v>
      </c>
      <c r="CP364" s="877">
        <v>0</v>
      </c>
      <c r="CQ364" s="876">
        <v>0</v>
      </c>
      <c r="CR364" s="877">
        <v>0</v>
      </c>
      <c r="CS364" s="876">
        <v>0</v>
      </c>
      <c r="CT364" s="877">
        <v>0</v>
      </c>
      <c r="CU364" s="876">
        <v>0</v>
      </c>
      <c r="CV364" s="877">
        <v>0</v>
      </c>
      <c r="CW364" s="876">
        <v>0</v>
      </c>
      <c r="CX364" s="877">
        <v>0</v>
      </c>
      <c r="CY364" s="876">
        <v>0</v>
      </c>
      <c r="CZ364" s="877">
        <v>0</v>
      </c>
      <c r="DA364" s="876">
        <v>0</v>
      </c>
      <c r="DB364" s="877">
        <v>0</v>
      </c>
      <c r="DC364" s="876">
        <v>0</v>
      </c>
      <c r="DD364" s="877">
        <v>0</v>
      </c>
      <c r="DE364" s="876">
        <v>0</v>
      </c>
      <c r="DF364" s="877">
        <v>0</v>
      </c>
      <c r="DG364" s="876">
        <v>0</v>
      </c>
      <c r="DH364" s="877">
        <v>0</v>
      </c>
      <c r="DI364" s="876">
        <v>0</v>
      </c>
      <c r="DJ364" s="877">
        <v>0</v>
      </c>
      <c r="DK364" s="876">
        <v>0</v>
      </c>
      <c r="DL364" s="877">
        <v>0</v>
      </c>
      <c r="DM364" s="876">
        <v>0</v>
      </c>
      <c r="DN364" s="877">
        <v>0</v>
      </c>
      <c r="DO364" s="876">
        <v>0</v>
      </c>
      <c r="DP364" s="877">
        <v>0</v>
      </c>
      <c r="DQ364" s="876">
        <v>0</v>
      </c>
      <c r="DR364" s="1017">
        <v>0</v>
      </c>
      <c r="DS364" s="815"/>
      <c r="DT364" s="1011"/>
      <c r="DU364" s="815"/>
      <c r="DV364" s="1016"/>
      <c r="DW364" s="877"/>
      <c r="DX364" s="876">
        <v>0</v>
      </c>
      <c r="DY364" s="877">
        <v>0</v>
      </c>
      <c r="DZ364" s="876">
        <v>0</v>
      </c>
      <c r="EA364" s="877">
        <v>0</v>
      </c>
      <c r="EB364" s="876">
        <v>0</v>
      </c>
      <c r="EC364" s="877">
        <v>0</v>
      </c>
      <c r="ED364" s="876">
        <v>0</v>
      </c>
      <c r="EE364" s="877">
        <v>0</v>
      </c>
      <c r="EF364" s="876">
        <v>0</v>
      </c>
      <c r="EG364" s="877">
        <v>0</v>
      </c>
      <c r="EH364" s="876">
        <v>0</v>
      </c>
      <c r="EI364" s="877">
        <v>0</v>
      </c>
      <c r="EJ364" s="876">
        <v>0</v>
      </c>
      <c r="EK364" s="877">
        <v>0</v>
      </c>
      <c r="EL364" s="876">
        <v>0</v>
      </c>
      <c r="EM364" s="877">
        <v>0</v>
      </c>
      <c r="EN364" s="876">
        <v>0</v>
      </c>
      <c r="EO364" s="877">
        <v>0</v>
      </c>
      <c r="EP364" s="876">
        <v>0</v>
      </c>
      <c r="EQ364" s="877">
        <v>0</v>
      </c>
      <c r="ER364" s="876">
        <v>0</v>
      </c>
      <c r="ES364" s="877">
        <v>0</v>
      </c>
      <c r="ET364" s="876">
        <v>0</v>
      </c>
      <c r="EU364" s="877">
        <v>0</v>
      </c>
      <c r="EV364" s="876">
        <v>0</v>
      </c>
      <c r="EW364" s="877">
        <v>0</v>
      </c>
      <c r="EX364" s="876">
        <v>0</v>
      </c>
      <c r="EY364" s="877">
        <v>0</v>
      </c>
      <c r="EZ364" s="876">
        <v>0</v>
      </c>
      <c r="FA364" s="877">
        <v>0</v>
      </c>
      <c r="FB364" s="876">
        <v>0</v>
      </c>
      <c r="FC364" s="877">
        <v>0</v>
      </c>
      <c r="FD364" s="876">
        <v>0</v>
      </c>
      <c r="FE364" s="1017">
        <v>0</v>
      </c>
      <c r="FF364" s="815"/>
      <c r="FG364" s="1012"/>
      <c r="FH364" s="815"/>
      <c r="FI364" s="1013"/>
      <c r="FK364" s="1018" t="b">
        <v>1</v>
      </c>
    </row>
    <row r="365" spans="1:167" outlineLevel="1">
      <c r="A365" s="813" t="str">
        <f t="shared" si="5"/>
        <v>346Business Refrigeration Incentives Local Program</v>
      </c>
      <c r="C365" s="842">
        <v>346</v>
      </c>
      <c r="D365" s="1036" t="s">
        <v>1170</v>
      </c>
      <c r="E365" s="1036">
        <v>2016</v>
      </c>
      <c r="G365" s="1020">
        <v>0</v>
      </c>
      <c r="H365" s="865">
        <v>0</v>
      </c>
      <c r="I365" s="864">
        <v>0</v>
      </c>
      <c r="J365" s="865">
        <v>0</v>
      </c>
      <c r="K365" s="864">
        <v>0</v>
      </c>
      <c r="L365" s="865">
        <v>0</v>
      </c>
      <c r="M365" s="864">
        <v>0</v>
      </c>
      <c r="N365" s="865">
        <v>0</v>
      </c>
      <c r="O365" s="864">
        <v>0</v>
      </c>
      <c r="P365" s="865">
        <v>0</v>
      </c>
      <c r="Q365" s="864">
        <v>0</v>
      </c>
      <c r="R365" s="865">
        <v>0</v>
      </c>
      <c r="S365" s="864">
        <v>0</v>
      </c>
      <c r="T365" s="865">
        <v>0</v>
      </c>
      <c r="U365" s="864">
        <v>0</v>
      </c>
      <c r="V365" s="865">
        <v>0</v>
      </c>
      <c r="W365" s="864">
        <v>0</v>
      </c>
      <c r="X365" s="865">
        <v>0</v>
      </c>
      <c r="Y365" s="864">
        <v>0</v>
      </c>
      <c r="Z365" s="865">
        <v>0</v>
      </c>
      <c r="AA365" s="864">
        <v>0</v>
      </c>
      <c r="AB365" s="865">
        <v>0</v>
      </c>
      <c r="AC365" s="864">
        <v>0</v>
      </c>
      <c r="AD365" s="865">
        <v>0</v>
      </c>
      <c r="AE365" s="864">
        <v>0</v>
      </c>
      <c r="AF365" s="865">
        <v>0</v>
      </c>
      <c r="AG365" s="864">
        <v>0</v>
      </c>
      <c r="AH365" s="865">
        <v>0</v>
      </c>
      <c r="AI365" s="864">
        <v>0</v>
      </c>
      <c r="AJ365" s="865">
        <v>0</v>
      </c>
      <c r="AK365" s="864">
        <v>0</v>
      </c>
      <c r="AL365" s="865">
        <v>0</v>
      </c>
      <c r="AM365" s="864">
        <v>0</v>
      </c>
      <c r="AN365" s="865">
        <v>0</v>
      </c>
      <c r="AO365" s="864">
        <v>0</v>
      </c>
      <c r="AP365" s="1021">
        <v>0</v>
      </c>
      <c r="AQ365" s="815"/>
      <c r="AR365" s="998"/>
      <c r="AS365" s="815"/>
      <c r="AT365" s="1020">
        <v>0</v>
      </c>
      <c r="AU365" s="865">
        <v>0</v>
      </c>
      <c r="AV365" s="864">
        <v>0</v>
      </c>
      <c r="AW365" s="865">
        <v>0</v>
      </c>
      <c r="AX365" s="864">
        <v>0</v>
      </c>
      <c r="AY365" s="865">
        <v>0</v>
      </c>
      <c r="AZ365" s="864">
        <v>0</v>
      </c>
      <c r="BA365" s="865">
        <v>0</v>
      </c>
      <c r="BB365" s="864">
        <v>0</v>
      </c>
      <c r="BC365" s="865">
        <v>0</v>
      </c>
      <c r="BD365" s="864">
        <v>0</v>
      </c>
      <c r="BE365" s="865">
        <v>0</v>
      </c>
      <c r="BF365" s="864">
        <v>0</v>
      </c>
      <c r="BG365" s="865">
        <v>0</v>
      </c>
      <c r="BH365" s="864">
        <v>0</v>
      </c>
      <c r="BI365" s="865">
        <v>0</v>
      </c>
      <c r="BJ365" s="864">
        <v>0</v>
      </c>
      <c r="BK365" s="865">
        <v>0</v>
      </c>
      <c r="BL365" s="864">
        <v>0</v>
      </c>
      <c r="BM365" s="865">
        <v>0</v>
      </c>
      <c r="BN365" s="864">
        <v>0</v>
      </c>
      <c r="BO365" s="865">
        <v>0</v>
      </c>
      <c r="BP365" s="864">
        <v>0</v>
      </c>
      <c r="BQ365" s="865">
        <v>0</v>
      </c>
      <c r="BR365" s="864">
        <v>0</v>
      </c>
      <c r="BS365" s="865">
        <v>0</v>
      </c>
      <c r="BT365" s="864">
        <v>0</v>
      </c>
      <c r="BU365" s="865">
        <v>0</v>
      </c>
      <c r="BV365" s="864">
        <v>0</v>
      </c>
      <c r="BW365" s="865">
        <v>0</v>
      </c>
      <c r="BX365" s="864">
        <v>0</v>
      </c>
      <c r="BY365" s="865">
        <v>0</v>
      </c>
      <c r="BZ365" s="864">
        <v>0</v>
      </c>
      <c r="CA365" s="865">
        <v>0</v>
      </c>
      <c r="CB365" s="864">
        <v>0</v>
      </c>
      <c r="CC365" s="1021">
        <v>0</v>
      </c>
      <c r="CD365" s="815"/>
      <c r="CE365" s="1009"/>
      <c r="CF365" s="815"/>
      <c r="CG365" s="1010"/>
      <c r="CH365" s="815"/>
      <c r="CI365" s="1020"/>
      <c r="CJ365" s="865"/>
      <c r="CK365" s="864">
        <v>0</v>
      </c>
      <c r="CL365" s="865">
        <v>0</v>
      </c>
      <c r="CM365" s="864">
        <v>0</v>
      </c>
      <c r="CN365" s="865">
        <v>0</v>
      </c>
      <c r="CO365" s="864">
        <v>0</v>
      </c>
      <c r="CP365" s="865">
        <v>0</v>
      </c>
      <c r="CQ365" s="864">
        <v>0</v>
      </c>
      <c r="CR365" s="865">
        <v>0</v>
      </c>
      <c r="CS365" s="864">
        <v>0</v>
      </c>
      <c r="CT365" s="865">
        <v>0</v>
      </c>
      <c r="CU365" s="864">
        <v>0</v>
      </c>
      <c r="CV365" s="865">
        <v>0</v>
      </c>
      <c r="CW365" s="864">
        <v>0</v>
      </c>
      <c r="CX365" s="865">
        <v>0</v>
      </c>
      <c r="CY365" s="864">
        <v>0</v>
      </c>
      <c r="CZ365" s="865">
        <v>0</v>
      </c>
      <c r="DA365" s="864">
        <v>0</v>
      </c>
      <c r="DB365" s="865">
        <v>0</v>
      </c>
      <c r="DC365" s="864">
        <v>0</v>
      </c>
      <c r="DD365" s="865">
        <v>0</v>
      </c>
      <c r="DE365" s="864">
        <v>0</v>
      </c>
      <c r="DF365" s="865">
        <v>0</v>
      </c>
      <c r="DG365" s="864">
        <v>0</v>
      </c>
      <c r="DH365" s="865">
        <v>0</v>
      </c>
      <c r="DI365" s="864">
        <v>0</v>
      </c>
      <c r="DJ365" s="865">
        <v>0</v>
      </c>
      <c r="DK365" s="864">
        <v>0</v>
      </c>
      <c r="DL365" s="865">
        <v>0</v>
      </c>
      <c r="DM365" s="864">
        <v>0</v>
      </c>
      <c r="DN365" s="865">
        <v>0</v>
      </c>
      <c r="DO365" s="864">
        <v>0</v>
      </c>
      <c r="DP365" s="865">
        <v>0</v>
      </c>
      <c r="DQ365" s="864">
        <v>0</v>
      </c>
      <c r="DR365" s="1021">
        <v>0</v>
      </c>
      <c r="DS365" s="815"/>
      <c r="DT365" s="1011"/>
      <c r="DU365" s="815"/>
      <c r="DV365" s="1020"/>
      <c r="DW365" s="865"/>
      <c r="DX365" s="864">
        <v>0</v>
      </c>
      <c r="DY365" s="865">
        <v>0</v>
      </c>
      <c r="DZ365" s="864">
        <v>0</v>
      </c>
      <c r="EA365" s="865">
        <v>0</v>
      </c>
      <c r="EB365" s="864">
        <v>0</v>
      </c>
      <c r="EC365" s="865">
        <v>0</v>
      </c>
      <c r="ED365" s="864">
        <v>0</v>
      </c>
      <c r="EE365" s="865">
        <v>0</v>
      </c>
      <c r="EF365" s="864">
        <v>0</v>
      </c>
      <c r="EG365" s="865">
        <v>0</v>
      </c>
      <c r="EH365" s="864">
        <v>0</v>
      </c>
      <c r="EI365" s="865">
        <v>0</v>
      </c>
      <c r="EJ365" s="864">
        <v>0</v>
      </c>
      <c r="EK365" s="865">
        <v>0</v>
      </c>
      <c r="EL365" s="864">
        <v>0</v>
      </c>
      <c r="EM365" s="865">
        <v>0</v>
      </c>
      <c r="EN365" s="864">
        <v>0</v>
      </c>
      <c r="EO365" s="865">
        <v>0</v>
      </c>
      <c r="EP365" s="864">
        <v>0</v>
      </c>
      <c r="EQ365" s="865">
        <v>0</v>
      </c>
      <c r="ER365" s="864">
        <v>0</v>
      </c>
      <c r="ES365" s="865">
        <v>0</v>
      </c>
      <c r="ET365" s="864">
        <v>0</v>
      </c>
      <c r="EU365" s="865">
        <v>0</v>
      </c>
      <c r="EV365" s="864">
        <v>0</v>
      </c>
      <c r="EW365" s="865">
        <v>0</v>
      </c>
      <c r="EX365" s="864">
        <v>0</v>
      </c>
      <c r="EY365" s="865">
        <v>0</v>
      </c>
      <c r="EZ365" s="864">
        <v>0</v>
      </c>
      <c r="FA365" s="865">
        <v>0</v>
      </c>
      <c r="FB365" s="864">
        <v>0</v>
      </c>
      <c r="FC365" s="865">
        <v>0</v>
      </c>
      <c r="FD365" s="864">
        <v>0</v>
      </c>
      <c r="FE365" s="1021">
        <v>0</v>
      </c>
      <c r="FF365" s="815"/>
      <c r="FG365" s="1012"/>
      <c r="FH365" s="815"/>
      <c r="FI365" s="1013"/>
      <c r="FK365" s="1022" t="b">
        <v>1</v>
      </c>
    </row>
    <row r="366" spans="1:167" outlineLevel="1">
      <c r="A366" s="813" t="str">
        <f t="shared" si="5"/>
        <v>347Conservation on the Coast Home Assistance Local Program</v>
      </c>
      <c r="C366" s="849">
        <v>347</v>
      </c>
      <c r="D366" s="1035" t="s">
        <v>1171</v>
      </c>
      <c r="E366" s="1035">
        <v>2016</v>
      </c>
      <c r="G366" s="1024">
        <v>0</v>
      </c>
      <c r="H366" s="854">
        <v>0</v>
      </c>
      <c r="I366" s="853">
        <v>0</v>
      </c>
      <c r="J366" s="854">
        <v>0</v>
      </c>
      <c r="K366" s="853">
        <v>0</v>
      </c>
      <c r="L366" s="854">
        <v>0</v>
      </c>
      <c r="M366" s="853">
        <v>0</v>
      </c>
      <c r="N366" s="854">
        <v>0</v>
      </c>
      <c r="O366" s="853">
        <v>0</v>
      </c>
      <c r="P366" s="854">
        <v>0</v>
      </c>
      <c r="Q366" s="853">
        <v>0</v>
      </c>
      <c r="R366" s="854">
        <v>0</v>
      </c>
      <c r="S366" s="853">
        <v>0</v>
      </c>
      <c r="T366" s="854">
        <v>0</v>
      </c>
      <c r="U366" s="853">
        <v>0</v>
      </c>
      <c r="V366" s="854">
        <v>0</v>
      </c>
      <c r="W366" s="853">
        <v>0</v>
      </c>
      <c r="X366" s="854">
        <v>0</v>
      </c>
      <c r="Y366" s="853">
        <v>0</v>
      </c>
      <c r="Z366" s="854">
        <v>0</v>
      </c>
      <c r="AA366" s="853">
        <v>0</v>
      </c>
      <c r="AB366" s="854">
        <v>0</v>
      </c>
      <c r="AC366" s="853">
        <v>0</v>
      </c>
      <c r="AD366" s="854">
        <v>0</v>
      </c>
      <c r="AE366" s="853">
        <v>0</v>
      </c>
      <c r="AF366" s="854">
        <v>0</v>
      </c>
      <c r="AG366" s="853">
        <v>0</v>
      </c>
      <c r="AH366" s="854">
        <v>0</v>
      </c>
      <c r="AI366" s="853">
        <v>0</v>
      </c>
      <c r="AJ366" s="854">
        <v>0</v>
      </c>
      <c r="AK366" s="853">
        <v>0</v>
      </c>
      <c r="AL366" s="854">
        <v>0</v>
      </c>
      <c r="AM366" s="853">
        <v>0</v>
      </c>
      <c r="AN366" s="854">
        <v>0</v>
      </c>
      <c r="AO366" s="853">
        <v>0</v>
      </c>
      <c r="AP366" s="1025">
        <v>0</v>
      </c>
      <c r="AQ366" s="815"/>
      <c r="AR366" s="998"/>
      <c r="AS366" s="815"/>
      <c r="AT366" s="1024">
        <v>0</v>
      </c>
      <c r="AU366" s="854">
        <v>0</v>
      </c>
      <c r="AV366" s="853">
        <v>0</v>
      </c>
      <c r="AW366" s="854">
        <v>0</v>
      </c>
      <c r="AX366" s="853">
        <v>0</v>
      </c>
      <c r="AY366" s="854">
        <v>0</v>
      </c>
      <c r="AZ366" s="853">
        <v>0</v>
      </c>
      <c r="BA366" s="854">
        <v>0</v>
      </c>
      <c r="BB366" s="853">
        <v>0</v>
      </c>
      <c r="BC366" s="854">
        <v>0</v>
      </c>
      <c r="BD366" s="853">
        <v>0</v>
      </c>
      <c r="BE366" s="854">
        <v>0</v>
      </c>
      <c r="BF366" s="853">
        <v>0</v>
      </c>
      <c r="BG366" s="854">
        <v>0</v>
      </c>
      <c r="BH366" s="853">
        <v>0</v>
      </c>
      <c r="BI366" s="854">
        <v>0</v>
      </c>
      <c r="BJ366" s="853">
        <v>0</v>
      </c>
      <c r="BK366" s="854">
        <v>0</v>
      </c>
      <c r="BL366" s="853">
        <v>0</v>
      </c>
      <c r="BM366" s="854">
        <v>0</v>
      </c>
      <c r="BN366" s="853">
        <v>0</v>
      </c>
      <c r="BO366" s="854">
        <v>0</v>
      </c>
      <c r="BP366" s="853">
        <v>0</v>
      </c>
      <c r="BQ366" s="854">
        <v>0</v>
      </c>
      <c r="BR366" s="853">
        <v>0</v>
      </c>
      <c r="BS366" s="854">
        <v>0</v>
      </c>
      <c r="BT366" s="853">
        <v>0</v>
      </c>
      <c r="BU366" s="854">
        <v>0</v>
      </c>
      <c r="BV366" s="853">
        <v>0</v>
      </c>
      <c r="BW366" s="854">
        <v>0</v>
      </c>
      <c r="BX366" s="853">
        <v>0</v>
      </c>
      <c r="BY366" s="854">
        <v>0</v>
      </c>
      <c r="BZ366" s="853">
        <v>0</v>
      </c>
      <c r="CA366" s="854">
        <v>0</v>
      </c>
      <c r="CB366" s="853">
        <v>0</v>
      </c>
      <c r="CC366" s="1025">
        <v>0</v>
      </c>
      <c r="CD366" s="815"/>
      <c r="CE366" s="1009"/>
      <c r="CF366" s="815"/>
      <c r="CG366" s="1010"/>
      <c r="CH366" s="815"/>
      <c r="CI366" s="1024"/>
      <c r="CJ366" s="854"/>
      <c r="CK366" s="853">
        <v>0</v>
      </c>
      <c r="CL366" s="854">
        <v>0</v>
      </c>
      <c r="CM366" s="853">
        <v>0</v>
      </c>
      <c r="CN366" s="854">
        <v>0</v>
      </c>
      <c r="CO366" s="853">
        <v>0</v>
      </c>
      <c r="CP366" s="854">
        <v>0</v>
      </c>
      <c r="CQ366" s="853">
        <v>0</v>
      </c>
      <c r="CR366" s="854">
        <v>0</v>
      </c>
      <c r="CS366" s="853">
        <v>0</v>
      </c>
      <c r="CT366" s="854">
        <v>0</v>
      </c>
      <c r="CU366" s="853">
        <v>0</v>
      </c>
      <c r="CV366" s="854">
        <v>0</v>
      </c>
      <c r="CW366" s="853">
        <v>0</v>
      </c>
      <c r="CX366" s="854">
        <v>0</v>
      </c>
      <c r="CY366" s="853">
        <v>0</v>
      </c>
      <c r="CZ366" s="854">
        <v>0</v>
      </c>
      <c r="DA366" s="853">
        <v>0</v>
      </c>
      <c r="DB366" s="854">
        <v>0</v>
      </c>
      <c r="DC366" s="853">
        <v>0</v>
      </c>
      <c r="DD366" s="854">
        <v>0</v>
      </c>
      <c r="DE366" s="853">
        <v>0</v>
      </c>
      <c r="DF366" s="854">
        <v>0</v>
      </c>
      <c r="DG366" s="853">
        <v>0</v>
      </c>
      <c r="DH366" s="854">
        <v>0</v>
      </c>
      <c r="DI366" s="853">
        <v>0</v>
      </c>
      <c r="DJ366" s="854">
        <v>0</v>
      </c>
      <c r="DK366" s="853">
        <v>0</v>
      </c>
      <c r="DL366" s="854">
        <v>0</v>
      </c>
      <c r="DM366" s="853">
        <v>0</v>
      </c>
      <c r="DN366" s="854">
        <v>0</v>
      </c>
      <c r="DO366" s="853">
        <v>0</v>
      </c>
      <c r="DP366" s="854">
        <v>0</v>
      </c>
      <c r="DQ366" s="853">
        <v>0</v>
      </c>
      <c r="DR366" s="1025">
        <v>0</v>
      </c>
      <c r="DS366" s="815"/>
      <c r="DT366" s="1011"/>
      <c r="DU366" s="815"/>
      <c r="DV366" s="1024"/>
      <c r="DW366" s="854"/>
      <c r="DX366" s="853">
        <v>0</v>
      </c>
      <c r="DY366" s="854">
        <v>0</v>
      </c>
      <c r="DZ366" s="853">
        <v>0</v>
      </c>
      <c r="EA366" s="854">
        <v>0</v>
      </c>
      <c r="EB366" s="853">
        <v>0</v>
      </c>
      <c r="EC366" s="854">
        <v>0</v>
      </c>
      <c r="ED366" s="853">
        <v>0</v>
      </c>
      <c r="EE366" s="854">
        <v>0</v>
      </c>
      <c r="EF366" s="853">
        <v>0</v>
      </c>
      <c r="EG366" s="854">
        <v>0</v>
      </c>
      <c r="EH366" s="853">
        <v>0</v>
      </c>
      <c r="EI366" s="854">
        <v>0</v>
      </c>
      <c r="EJ366" s="853">
        <v>0</v>
      </c>
      <c r="EK366" s="854">
        <v>0</v>
      </c>
      <c r="EL366" s="853">
        <v>0</v>
      </c>
      <c r="EM366" s="854">
        <v>0</v>
      </c>
      <c r="EN366" s="853">
        <v>0</v>
      </c>
      <c r="EO366" s="854">
        <v>0</v>
      </c>
      <c r="EP366" s="853">
        <v>0</v>
      </c>
      <c r="EQ366" s="854">
        <v>0</v>
      </c>
      <c r="ER366" s="853">
        <v>0</v>
      </c>
      <c r="ES366" s="854">
        <v>0</v>
      </c>
      <c r="ET366" s="853">
        <v>0</v>
      </c>
      <c r="EU366" s="854">
        <v>0</v>
      </c>
      <c r="EV366" s="853">
        <v>0</v>
      </c>
      <c r="EW366" s="854">
        <v>0</v>
      </c>
      <c r="EX366" s="853">
        <v>0</v>
      </c>
      <c r="EY366" s="854">
        <v>0</v>
      </c>
      <c r="EZ366" s="853">
        <v>0</v>
      </c>
      <c r="FA366" s="854">
        <v>0</v>
      </c>
      <c r="FB366" s="853">
        <v>0</v>
      </c>
      <c r="FC366" s="854">
        <v>0</v>
      </c>
      <c r="FD366" s="853">
        <v>0</v>
      </c>
      <c r="FE366" s="1025">
        <v>0</v>
      </c>
      <c r="FF366" s="815"/>
      <c r="FG366" s="1012"/>
      <c r="FH366" s="815"/>
      <c r="FI366" s="1013"/>
      <c r="FK366" s="1026" t="b">
        <v>1</v>
      </c>
    </row>
    <row r="367" spans="1:167" outlineLevel="1">
      <c r="A367" s="813" t="str">
        <f t="shared" si="5"/>
        <v>348Conservation on the Coast Small Business Lighting Local Program</v>
      </c>
      <c r="C367" s="842">
        <v>348</v>
      </c>
      <c r="D367" s="1036" t="s">
        <v>1172</v>
      </c>
      <c r="E367" s="1036">
        <v>2016</v>
      </c>
      <c r="G367" s="1020">
        <v>0</v>
      </c>
      <c r="H367" s="865">
        <v>0</v>
      </c>
      <c r="I367" s="864">
        <v>0</v>
      </c>
      <c r="J367" s="865">
        <v>0</v>
      </c>
      <c r="K367" s="864">
        <v>0</v>
      </c>
      <c r="L367" s="865">
        <v>0</v>
      </c>
      <c r="M367" s="864">
        <v>0</v>
      </c>
      <c r="N367" s="865">
        <v>0</v>
      </c>
      <c r="O367" s="864">
        <v>0</v>
      </c>
      <c r="P367" s="865">
        <v>0</v>
      </c>
      <c r="Q367" s="864">
        <v>0</v>
      </c>
      <c r="R367" s="865">
        <v>0</v>
      </c>
      <c r="S367" s="864">
        <v>0</v>
      </c>
      <c r="T367" s="865">
        <v>0</v>
      </c>
      <c r="U367" s="864">
        <v>0</v>
      </c>
      <c r="V367" s="865">
        <v>0</v>
      </c>
      <c r="W367" s="864">
        <v>0</v>
      </c>
      <c r="X367" s="865">
        <v>0</v>
      </c>
      <c r="Y367" s="864">
        <v>0</v>
      </c>
      <c r="Z367" s="865">
        <v>0</v>
      </c>
      <c r="AA367" s="864">
        <v>0</v>
      </c>
      <c r="AB367" s="865">
        <v>0</v>
      </c>
      <c r="AC367" s="864">
        <v>0</v>
      </c>
      <c r="AD367" s="865">
        <v>0</v>
      </c>
      <c r="AE367" s="864">
        <v>0</v>
      </c>
      <c r="AF367" s="865">
        <v>0</v>
      </c>
      <c r="AG367" s="864">
        <v>0</v>
      </c>
      <c r="AH367" s="865">
        <v>0</v>
      </c>
      <c r="AI367" s="864">
        <v>0</v>
      </c>
      <c r="AJ367" s="865">
        <v>0</v>
      </c>
      <c r="AK367" s="864">
        <v>0</v>
      </c>
      <c r="AL367" s="865">
        <v>0</v>
      </c>
      <c r="AM367" s="864">
        <v>0</v>
      </c>
      <c r="AN367" s="865">
        <v>0</v>
      </c>
      <c r="AO367" s="864">
        <v>0</v>
      </c>
      <c r="AP367" s="1021">
        <v>0</v>
      </c>
      <c r="AQ367" s="815"/>
      <c r="AR367" s="998"/>
      <c r="AS367" s="815"/>
      <c r="AT367" s="1020">
        <v>0</v>
      </c>
      <c r="AU367" s="865">
        <v>0</v>
      </c>
      <c r="AV367" s="864">
        <v>0</v>
      </c>
      <c r="AW367" s="865">
        <v>0</v>
      </c>
      <c r="AX367" s="864">
        <v>0</v>
      </c>
      <c r="AY367" s="865">
        <v>0</v>
      </c>
      <c r="AZ367" s="864">
        <v>0</v>
      </c>
      <c r="BA367" s="865">
        <v>0</v>
      </c>
      <c r="BB367" s="864">
        <v>0</v>
      </c>
      <c r="BC367" s="865">
        <v>0</v>
      </c>
      <c r="BD367" s="864">
        <v>0</v>
      </c>
      <c r="BE367" s="865">
        <v>0</v>
      </c>
      <c r="BF367" s="864">
        <v>0</v>
      </c>
      <c r="BG367" s="865">
        <v>0</v>
      </c>
      <c r="BH367" s="864">
        <v>0</v>
      </c>
      <c r="BI367" s="865">
        <v>0</v>
      </c>
      <c r="BJ367" s="864">
        <v>0</v>
      </c>
      <c r="BK367" s="865">
        <v>0</v>
      </c>
      <c r="BL367" s="864">
        <v>0</v>
      </c>
      <c r="BM367" s="865">
        <v>0</v>
      </c>
      <c r="BN367" s="864">
        <v>0</v>
      </c>
      <c r="BO367" s="865">
        <v>0</v>
      </c>
      <c r="BP367" s="864">
        <v>0</v>
      </c>
      <c r="BQ367" s="865">
        <v>0</v>
      </c>
      <c r="BR367" s="864">
        <v>0</v>
      </c>
      <c r="BS367" s="865">
        <v>0</v>
      </c>
      <c r="BT367" s="864">
        <v>0</v>
      </c>
      <c r="BU367" s="865">
        <v>0</v>
      </c>
      <c r="BV367" s="864">
        <v>0</v>
      </c>
      <c r="BW367" s="865">
        <v>0</v>
      </c>
      <c r="BX367" s="864">
        <v>0</v>
      </c>
      <c r="BY367" s="865">
        <v>0</v>
      </c>
      <c r="BZ367" s="864">
        <v>0</v>
      </c>
      <c r="CA367" s="865">
        <v>0</v>
      </c>
      <c r="CB367" s="864">
        <v>0</v>
      </c>
      <c r="CC367" s="1021">
        <v>0</v>
      </c>
      <c r="CD367" s="815"/>
      <c r="CE367" s="1009"/>
      <c r="CF367" s="815"/>
      <c r="CG367" s="1010"/>
      <c r="CH367" s="815"/>
      <c r="CI367" s="1020"/>
      <c r="CJ367" s="865"/>
      <c r="CK367" s="864">
        <v>0</v>
      </c>
      <c r="CL367" s="865">
        <v>0</v>
      </c>
      <c r="CM367" s="864">
        <v>0</v>
      </c>
      <c r="CN367" s="865">
        <v>0</v>
      </c>
      <c r="CO367" s="864">
        <v>0</v>
      </c>
      <c r="CP367" s="865">
        <v>0</v>
      </c>
      <c r="CQ367" s="864">
        <v>0</v>
      </c>
      <c r="CR367" s="865">
        <v>0</v>
      </c>
      <c r="CS367" s="864">
        <v>0</v>
      </c>
      <c r="CT367" s="865">
        <v>0</v>
      </c>
      <c r="CU367" s="864">
        <v>0</v>
      </c>
      <c r="CV367" s="865">
        <v>0</v>
      </c>
      <c r="CW367" s="864">
        <v>0</v>
      </c>
      <c r="CX367" s="865">
        <v>0</v>
      </c>
      <c r="CY367" s="864">
        <v>0</v>
      </c>
      <c r="CZ367" s="865">
        <v>0</v>
      </c>
      <c r="DA367" s="864">
        <v>0</v>
      </c>
      <c r="DB367" s="865">
        <v>0</v>
      </c>
      <c r="DC367" s="864">
        <v>0</v>
      </c>
      <c r="DD367" s="865">
        <v>0</v>
      </c>
      <c r="DE367" s="864">
        <v>0</v>
      </c>
      <c r="DF367" s="865">
        <v>0</v>
      </c>
      <c r="DG367" s="864">
        <v>0</v>
      </c>
      <c r="DH367" s="865">
        <v>0</v>
      </c>
      <c r="DI367" s="864">
        <v>0</v>
      </c>
      <c r="DJ367" s="865">
        <v>0</v>
      </c>
      <c r="DK367" s="864">
        <v>0</v>
      </c>
      <c r="DL367" s="865">
        <v>0</v>
      </c>
      <c r="DM367" s="864">
        <v>0</v>
      </c>
      <c r="DN367" s="865">
        <v>0</v>
      </c>
      <c r="DO367" s="864">
        <v>0</v>
      </c>
      <c r="DP367" s="865">
        <v>0</v>
      </c>
      <c r="DQ367" s="864">
        <v>0</v>
      </c>
      <c r="DR367" s="1021">
        <v>0</v>
      </c>
      <c r="DS367" s="815"/>
      <c r="DT367" s="1011"/>
      <c r="DU367" s="815"/>
      <c r="DV367" s="1020"/>
      <c r="DW367" s="865"/>
      <c r="DX367" s="864">
        <v>0</v>
      </c>
      <c r="DY367" s="865">
        <v>0</v>
      </c>
      <c r="DZ367" s="864">
        <v>0</v>
      </c>
      <c r="EA367" s="865">
        <v>0</v>
      </c>
      <c r="EB367" s="864">
        <v>0</v>
      </c>
      <c r="EC367" s="865">
        <v>0</v>
      </c>
      <c r="ED367" s="864">
        <v>0</v>
      </c>
      <c r="EE367" s="865">
        <v>0</v>
      </c>
      <c r="EF367" s="864">
        <v>0</v>
      </c>
      <c r="EG367" s="865">
        <v>0</v>
      </c>
      <c r="EH367" s="864">
        <v>0</v>
      </c>
      <c r="EI367" s="865">
        <v>0</v>
      </c>
      <c r="EJ367" s="864">
        <v>0</v>
      </c>
      <c r="EK367" s="865">
        <v>0</v>
      </c>
      <c r="EL367" s="864">
        <v>0</v>
      </c>
      <c r="EM367" s="865">
        <v>0</v>
      </c>
      <c r="EN367" s="864">
        <v>0</v>
      </c>
      <c r="EO367" s="865">
        <v>0</v>
      </c>
      <c r="EP367" s="864">
        <v>0</v>
      </c>
      <c r="EQ367" s="865">
        <v>0</v>
      </c>
      <c r="ER367" s="864">
        <v>0</v>
      </c>
      <c r="ES367" s="865">
        <v>0</v>
      </c>
      <c r="ET367" s="864">
        <v>0</v>
      </c>
      <c r="EU367" s="865">
        <v>0</v>
      </c>
      <c r="EV367" s="864">
        <v>0</v>
      </c>
      <c r="EW367" s="865">
        <v>0</v>
      </c>
      <c r="EX367" s="864">
        <v>0</v>
      </c>
      <c r="EY367" s="865">
        <v>0</v>
      </c>
      <c r="EZ367" s="864">
        <v>0</v>
      </c>
      <c r="FA367" s="865">
        <v>0</v>
      </c>
      <c r="FB367" s="864">
        <v>0</v>
      </c>
      <c r="FC367" s="865">
        <v>0</v>
      </c>
      <c r="FD367" s="864">
        <v>0</v>
      </c>
      <c r="FE367" s="1021">
        <v>0</v>
      </c>
      <c r="FF367" s="815"/>
      <c r="FG367" s="1012"/>
      <c r="FH367" s="815"/>
      <c r="FI367" s="1013"/>
      <c r="FK367" s="1022" t="b">
        <v>1</v>
      </c>
    </row>
    <row r="368" spans="1:167" outlineLevel="1">
      <c r="A368" s="813" t="str">
        <f t="shared" si="5"/>
        <v>349First Nations Conservation Local Program</v>
      </c>
      <c r="C368" s="849">
        <v>349</v>
      </c>
      <c r="D368" s="1035" t="s">
        <v>1173</v>
      </c>
      <c r="E368" s="1035">
        <v>2016</v>
      </c>
      <c r="G368" s="1024">
        <v>0</v>
      </c>
      <c r="H368" s="854">
        <v>0</v>
      </c>
      <c r="I368" s="853">
        <v>0</v>
      </c>
      <c r="J368" s="854">
        <v>0</v>
      </c>
      <c r="K368" s="853">
        <v>0</v>
      </c>
      <c r="L368" s="854">
        <v>0</v>
      </c>
      <c r="M368" s="853">
        <v>0</v>
      </c>
      <c r="N368" s="854">
        <v>0</v>
      </c>
      <c r="O368" s="853">
        <v>0</v>
      </c>
      <c r="P368" s="854">
        <v>0</v>
      </c>
      <c r="Q368" s="853">
        <v>0</v>
      </c>
      <c r="R368" s="854">
        <v>0</v>
      </c>
      <c r="S368" s="853">
        <v>0</v>
      </c>
      <c r="T368" s="854">
        <v>0</v>
      </c>
      <c r="U368" s="853">
        <v>0</v>
      </c>
      <c r="V368" s="854">
        <v>0</v>
      </c>
      <c r="W368" s="853">
        <v>0</v>
      </c>
      <c r="X368" s="854">
        <v>0</v>
      </c>
      <c r="Y368" s="853">
        <v>0</v>
      </c>
      <c r="Z368" s="854">
        <v>0</v>
      </c>
      <c r="AA368" s="853">
        <v>0</v>
      </c>
      <c r="AB368" s="854">
        <v>0</v>
      </c>
      <c r="AC368" s="853">
        <v>0</v>
      </c>
      <c r="AD368" s="854">
        <v>0</v>
      </c>
      <c r="AE368" s="853">
        <v>0</v>
      </c>
      <c r="AF368" s="854">
        <v>0</v>
      </c>
      <c r="AG368" s="853">
        <v>0</v>
      </c>
      <c r="AH368" s="854">
        <v>0</v>
      </c>
      <c r="AI368" s="853">
        <v>0</v>
      </c>
      <c r="AJ368" s="854">
        <v>0</v>
      </c>
      <c r="AK368" s="853">
        <v>0</v>
      </c>
      <c r="AL368" s="854">
        <v>0</v>
      </c>
      <c r="AM368" s="853">
        <v>0</v>
      </c>
      <c r="AN368" s="854">
        <v>0</v>
      </c>
      <c r="AO368" s="853">
        <v>0</v>
      </c>
      <c r="AP368" s="1025">
        <v>0</v>
      </c>
      <c r="AQ368" s="815"/>
      <c r="AR368" s="998"/>
      <c r="AS368" s="815"/>
      <c r="AT368" s="1024">
        <v>0</v>
      </c>
      <c r="AU368" s="854">
        <v>0</v>
      </c>
      <c r="AV368" s="853">
        <v>0</v>
      </c>
      <c r="AW368" s="854">
        <v>0</v>
      </c>
      <c r="AX368" s="853">
        <v>0</v>
      </c>
      <c r="AY368" s="854">
        <v>0</v>
      </c>
      <c r="AZ368" s="853">
        <v>0</v>
      </c>
      <c r="BA368" s="854">
        <v>0</v>
      </c>
      <c r="BB368" s="853">
        <v>0</v>
      </c>
      <c r="BC368" s="854">
        <v>0</v>
      </c>
      <c r="BD368" s="853">
        <v>0</v>
      </c>
      <c r="BE368" s="854">
        <v>0</v>
      </c>
      <c r="BF368" s="853">
        <v>0</v>
      </c>
      <c r="BG368" s="854">
        <v>0</v>
      </c>
      <c r="BH368" s="853">
        <v>0</v>
      </c>
      <c r="BI368" s="854">
        <v>0</v>
      </c>
      <c r="BJ368" s="853">
        <v>0</v>
      </c>
      <c r="BK368" s="854">
        <v>0</v>
      </c>
      <c r="BL368" s="853">
        <v>0</v>
      </c>
      <c r="BM368" s="854">
        <v>0</v>
      </c>
      <c r="BN368" s="853">
        <v>0</v>
      </c>
      <c r="BO368" s="854">
        <v>0</v>
      </c>
      <c r="BP368" s="853">
        <v>0</v>
      </c>
      <c r="BQ368" s="854">
        <v>0</v>
      </c>
      <c r="BR368" s="853">
        <v>0</v>
      </c>
      <c r="BS368" s="854">
        <v>0</v>
      </c>
      <c r="BT368" s="853">
        <v>0</v>
      </c>
      <c r="BU368" s="854">
        <v>0</v>
      </c>
      <c r="BV368" s="853">
        <v>0</v>
      </c>
      <c r="BW368" s="854">
        <v>0</v>
      </c>
      <c r="BX368" s="853">
        <v>0</v>
      </c>
      <c r="BY368" s="854">
        <v>0</v>
      </c>
      <c r="BZ368" s="853">
        <v>0</v>
      </c>
      <c r="CA368" s="854">
        <v>0</v>
      </c>
      <c r="CB368" s="853">
        <v>0</v>
      </c>
      <c r="CC368" s="1025">
        <v>0</v>
      </c>
      <c r="CD368" s="815"/>
      <c r="CE368" s="1009"/>
      <c r="CF368" s="815"/>
      <c r="CG368" s="1010"/>
      <c r="CH368" s="815"/>
      <c r="CI368" s="1024"/>
      <c r="CJ368" s="854"/>
      <c r="CK368" s="853">
        <v>0</v>
      </c>
      <c r="CL368" s="854">
        <v>0</v>
      </c>
      <c r="CM368" s="853">
        <v>0</v>
      </c>
      <c r="CN368" s="854">
        <v>0</v>
      </c>
      <c r="CO368" s="853">
        <v>0</v>
      </c>
      <c r="CP368" s="854">
        <v>0</v>
      </c>
      <c r="CQ368" s="853">
        <v>0</v>
      </c>
      <c r="CR368" s="854">
        <v>0</v>
      </c>
      <c r="CS368" s="853">
        <v>0</v>
      </c>
      <c r="CT368" s="854">
        <v>0</v>
      </c>
      <c r="CU368" s="853">
        <v>0</v>
      </c>
      <c r="CV368" s="854">
        <v>0</v>
      </c>
      <c r="CW368" s="853">
        <v>0</v>
      </c>
      <c r="CX368" s="854">
        <v>0</v>
      </c>
      <c r="CY368" s="853">
        <v>0</v>
      </c>
      <c r="CZ368" s="854">
        <v>0</v>
      </c>
      <c r="DA368" s="853">
        <v>0</v>
      </c>
      <c r="DB368" s="854">
        <v>0</v>
      </c>
      <c r="DC368" s="853">
        <v>0</v>
      </c>
      <c r="DD368" s="854">
        <v>0</v>
      </c>
      <c r="DE368" s="853">
        <v>0</v>
      </c>
      <c r="DF368" s="854">
        <v>0</v>
      </c>
      <c r="DG368" s="853">
        <v>0</v>
      </c>
      <c r="DH368" s="854">
        <v>0</v>
      </c>
      <c r="DI368" s="853">
        <v>0</v>
      </c>
      <c r="DJ368" s="854">
        <v>0</v>
      </c>
      <c r="DK368" s="853">
        <v>0</v>
      </c>
      <c r="DL368" s="854">
        <v>0</v>
      </c>
      <c r="DM368" s="853">
        <v>0</v>
      </c>
      <c r="DN368" s="854">
        <v>0</v>
      </c>
      <c r="DO368" s="853">
        <v>0</v>
      </c>
      <c r="DP368" s="854">
        <v>0</v>
      </c>
      <c r="DQ368" s="853">
        <v>0</v>
      </c>
      <c r="DR368" s="1025">
        <v>0</v>
      </c>
      <c r="DS368" s="815"/>
      <c r="DT368" s="1011"/>
      <c r="DU368" s="815"/>
      <c r="DV368" s="1024"/>
      <c r="DW368" s="854"/>
      <c r="DX368" s="853">
        <v>0</v>
      </c>
      <c r="DY368" s="854">
        <v>0</v>
      </c>
      <c r="DZ368" s="853">
        <v>0</v>
      </c>
      <c r="EA368" s="854">
        <v>0</v>
      </c>
      <c r="EB368" s="853">
        <v>0</v>
      </c>
      <c r="EC368" s="854">
        <v>0</v>
      </c>
      <c r="ED368" s="853">
        <v>0</v>
      </c>
      <c r="EE368" s="854">
        <v>0</v>
      </c>
      <c r="EF368" s="853">
        <v>0</v>
      </c>
      <c r="EG368" s="854">
        <v>0</v>
      </c>
      <c r="EH368" s="853">
        <v>0</v>
      </c>
      <c r="EI368" s="854">
        <v>0</v>
      </c>
      <c r="EJ368" s="853">
        <v>0</v>
      </c>
      <c r="EK368" s="854">
        <v>0</v>
      </c>
      <c r="EL368" s="853">
        <v>0</v>
      </c>
      <c r="EM368" s="854">
        <v>0</v>
      </c>
      <c r="EN368" s="853">
        <v>0</v>
      </c>
      <c r="EO368" s="854">
        <v>0</v>
      </c>
      <c r="EP368" s="853">
        <v>0</v>
      </c>
      <c r="EQ368" s="854">
        <v>0</v>
      </c>
      <c r="ER368" s="853">
        <v>0</v>
      </c>
      <c r="ES368" s="854">
        <v>0</v>
      </c>
      <c r="ET368" s="853">
        <v>0</v>
      </c>
      <c r="EU368" s="854">
        <v>0</v>
      </c>
      <c r="EV368" s="853">
        <v>0</v>
      </c>
      <c r="EW368" s="854">
        <v>0</v>
      </c>
      <c r="EX368" s="853">
        <v>0</v>
      </c>
      <c r="EY368" s="854">
        <v>0</v>
      </c>
      <c r="EZ368" s="853">
        <v>0</v>
      </c>
      <c r="FA368" s="854">
        <v>0</v>
      </c>
      <c r="FB368" s="853">
        <v>0</v>
      </c>
      <c r="FC368" s="854">
        <v>0</v>
      </c>
      <c r="FD368" s="853">
        <v>0</v>
      </c>
      <c r="FE368" s="1025">
        <v>0</v>
      </c>
      <c r="FF368" s="815"/>
      <c r="FG368" s="1012"/>
      <c r="FH368" s="815"/>
      <c r="FI368" s="1013"/>
      <c r="FK368" s="1026" t="b">
        <v>1</v>
      </c>
    </row>
    <row r="369" spans="1:167" outlineLevel="1">
      <c r="A369" s="813" t="str">
        <f t="shared" si="5"/>
        <v>350High Efficiency Agriculturual Pumping Local Program</v>
      </c>
      <c r="C369" s="842">
        <v>350</v>
      </c>
      <c r="D369" s="1036" t="s">
        <v>1174</v>
      </c>
      <c r="E369" s="1036">
        <v>2016</v>
      </c>
      <c r="G369" s="1020">
        <v>0</v>
      </c>
      <c r="H369" s="865">
        <v>0</v>
      </c>
      <c r="I369" s="864">
        <v>0</v>
      </c>
      <c r="J369" s="865">
        <v>0</v>
      </c>
      <c r="K369" s="864">
        <v>0</v>
      </c>
      <c r="L369" s="865">
        <v>0</v>
      </c>
      <c r="M369" s="864">
        <v>0</v>
      </c>
      <c r="N369" s="865">
        <v>0</v>
      </c>
      <c r="O369" s="864">
        <v>0</v>
      </c>
      <c r="P369" s="865">
        <v>0</v>
      </c>
      <c r="Q369" s="864">
        <v>0</v>
      </c>
      <c r="R369" s="865">
        <v>0</v>
      </c>
      <c r="S369" s="864">
        <v>0</v>
      </c>
      <c r="T369" s="865">
        <v>0</v>
      </c>
      <c r="U369" s="864">
        <v>0</v>
      </c>
      <c r="V369" s="865">
        <v>0</v>
      </c>
      <c r="W369" s="864">
        <v>0</v>
      </c>
      <c r="X369" s="865">
        <v>0</v>
      </c>
      <c r="Y369" s="864">
        <v>0</v>
      </c>
      <c r="Z369" s="865">
        <v>0</v>
      </c>
      <c r="AA369" s="864">
        <v>0</v>
      </c>
      <c r="AB369" s="865">
        <v>0</v>
      </c>
      <c r="AC369" s="864">
        <v>0</v>
      </c>
      <c r="AD369" s="865">
        <v>0</v>
      </c>
      <c r="AE369" s="864">
        <v>0</v>
      </c>
      <c r="AF369" s="865">
        <v>0</v>
      </c>
      <c r="AG369" s="864">
        <v>0</v>
      </c>
      <c r="AH369" s="865">
        <v>0</v>
      </c>
      <c r="AI369" s="864">
        <v>0</v>
      </c>
      <c r="AJ369" s="865">
        <v>0</v>
      </c>
      <c r="AK369" s="864">
        <v>0</v>
      </c>
      <c r="AL369" s="865">
        <v>0</v>
      </c>
      <c r="AM369" s="864">
        <v>0</v>
      </c>
      <c r="AN369" s="865">
        <v>0</v>
      </c>
      <c r="AO369" s="864">
        <v>0</v>
      </c>
      <c r="AP369" s="1021">
        <v>0</v>
      </c>
      <c r="AQ369" s="815"/>
      <c r="AR369" s="998"/>
      <c r="AS369" s="815"/>
      <c r="AT369" s="1020">
        <v>0</v>
      </c>
      <c r="AU369" s="865">
        <v>0</v>
      </c>
      <c r="AV369" s="864">
        <v>0</v>
      </c>
      <c r="AW369" s="865">
        <v>0</v>
      </c>
      <c r="AX369" s="864">
        <v>0</v>
      </c>
      <c r="AY369" s="865">
        <v>0</v>
      </c>
      <c r="AZ369" s="864">
        <v>0</v>
      </c>
      <c r="BA369" s="865">
        <v>0</v>
      </c>
      <c r="BB369" s="864">
        <v>0</v>
      </c>
      <c r="BC369" s="865">
        <v>0</v>
      </c>
      <c r="BD369" s="864">
        <v>0</v>
      </c>
      <c r="BE369" s="865">
        <v>0</v>
      </c>
      <c r="BF369" s="864">
        <v>0</v>
      </c>
      <c r="BG369" s="865">
        <v>0</v>
      </c>
      <c r="BH369" s="864">
        <v>0</v>
      </c>
      <c r="BI369" s="865">
        <v>0</v>
      </c>
      <c r="BJ369" s="864">
        <v>0</v>
      </c>
      <c r="BK369" s="865">
        <v>0</v>
      </c>
      <c r="BL369" s="864">
        <v>0</v>
      </c>
      <c r="BM369" s="865">
        <v>0</v>
      </c>
      <c r="BN369" s="864">
        <v>0</v>
      </c>
      <c r="BO369" s="865">
        <v>0</v>
      </c>
      <c r="BP369" s="864">
        <v>0</v>
      </c>
      <c r="BQ369" s="865">
        <v>0</v>
      </c>
      <c r="BR369" s="864">
        <v>0</v>
      </c>
      <c r="BS369" s="865">
        <v>0</v>
      </c>
      <c r="BT369" s="864">
        <v>0</v>
      </c>
      <c r="BU369" s="865">
        <v>0</v>
      </c>
      <c r="BV369" s="864">
        <v>0</v>
      </c>
      <c r="BW369" s="865">
        <v>0</v>
      </c>
      <c r="BX369" s="864">
        <v>0</v>
      </c>
      <c r="BY369" s="865">
        <v>0</v>
      </c>
      <c r="BZ369" s="864">
        <v>0</v>
      </c>
      <c r="CA369" s="865">
        <v>0</v>
      </c>
      <c r="CB369" s="864">
        <v>0</v>
      </c>
      <c r="CC369" s="1021">
        <v>0</v>
      </c>
      <c r="CD369" s="815"/>
      <c r="CE369" s="1009"/>
      <c r="CF369" s="815"/>
      <c r="CG369" s="1010"/>
      <c r="CH369" s="815"/>
      <c r="CI369" s="1020"/>
      <c r="CJ369" s="865"/>
      <c r="CK369" s="864">
        <v>0</v>
      </c>
      <c r="CL369" s="865">
        <v>0</v>
      </c>
      <c r="CM369" s="864">
        <v>0</v>
      </c>
      <c r="CN369" s="865">
        <v>0</v>
      </c>
      <c r="CO369" s="864">
        <v>0</v>
      </c>
      <c r="CP369" s="865">
        <v>0</v>
      </c>
      <c r="CQ369" s="864">
        <v>0</v>
      </c>
      <c r="CR369" s="865">
        <v>0</v>
      </c>
      <c r="CS369" s="864">
        <v>0</v>
      </c>
      <c r="CT369" s="865">
        <v>0</v>
      </c>
      <c r="CU369" s="864">
        <v>0</v>
      </c>
      <c r="CV369" s="865">
        <v>0</v>
      </c>
      <c r="CW369" s="864">
        <v>0</v>
      </c>
      <c r="CX369" s="865">
        <v>0</v>
      </c>
      <c r="CY369" s="864">
        <v>0</v>
      </c>
      <c r="CZ369" s="865">
        <v>0</v>
      </c>
      <c r="DA369" s="864">
        <v>0</v>
      </c>
      <c r="DB369" s="865">
        <v>0</v>
      </c>
      <c r="DC369" s="864">
        <v>0</v>
      </c>
      <c r="DD369" s="865">
        <v>0</v>
      </c>
      <c r="DE369" s="864">
        <v>0</v>
      </c>
      <c r="DF369" s="865">
        <v>0</v>
      </c>
      <c r="DG369" s="864">
        <v>0</v>
      </c>
      <c r="DH369" s="865">
        <v>0</v>
      </c>
      <c r="DI369" s="864">
        <v>0</v>
      </c>
      <c r="DJ369" s="865">
        <v>0</v>
      </c>
      <c r="DK369" s="864">
        <v>0</v>
      </c>
      <c r="DL369" s="865">
        <v>0</v>
      </c>
      <c r="DM369" s="864">
        <v>0</v>
      </c>
      <c r="DN369" s="865">
        <v>0</v>
      </c>
      <c r="DO369" s="864">
        <v>0</v>
      </c>
      <c r="DP369" s="865">
        <v>0</v>
      </c>
      <c r="DQ369" s="864">
        <v>0</v>
      </c>
      <c r="DR369" s="1021">
        <v>0</v>
      </c>
      <c r="DS369" s="815"/>
      <c r="DT369" s="1011"/>
      <c r="DU369" s="815"/>
      <c r="DV369" s="1020"/>
      <c r="DW369" s="865"/>
      <c r="DX369" s="864">
        <v>0</v>
      </c>
      <c r="DY369" s="865">
        <v>0</v>
      </c>
      <c r="DZ369" s="864">
        <v>0</v>
      </c>
      <c r="EA369" s="865">
        <v>0</v>
      </c>
      <c r="EB369" s="864">
        <v>0</v>
      </c>
      <c r="EC369" s="865">
        <v>0</v>
      </c>
      <c r="ED369" s="864">
        <v>0</v>
      </c>
      <c r="EE369" s="865">
        <v>0</v>
      </c>
      <c r="EF369" s="864">
        <v>0</v>
      </c>
      <c r="EG369" s="865">
        <v>0</v>
      </c>
      <c r="EH369" s="864">
        <v>0</v>
      </c>
      <c r="EI369" s="865">
        <v>0</v>
      </c>
      <c r="EJ369" s="864">
        <v>0</v>
      </c>
      <c r="EK369" s="865">
        <v>0</v>
      </c>
      <c r="EL369" s="864">
        <v>0</v>
      </c>
      <c r="EM369" s="865">
        <v>0</v>
      </c>
      <c r="EN369" s="864">
        <v>0</v>
      </c>
      <c r="EO369" s="865">
        <v>0</v>
      </c>
      <c r="EP369" s="864">
        <v>0</v>
      </c>
      <c r="EQ369" s="865">
        <v>0</v>
      </c>
      <c r="ER369" s="864">
        <v>0</v>
      </c>
      <c r="ES369" s="865">
        <v>0</v>
      </c>
      <c r="ET369" s="864">
        <v>0</v>
      </c>
      <c r="EU369" s="865">
        <v>0</v>
      </c>
      <c r="EV369" s="864">
        <v>0</v>
      </c>
      <c r="EW369" s="865">
        <v>0</v>
      </c>
      <c r="EX369" s="864">
        <v>0</v>
      </c>
      <c r="EY369" s="865">
        <v>0</v>
      </c>
      <c r="EZ369" s="864">
        <v>0</v>
      </c>
      <c r="FA369" s="865">
        <v>0</v>
      </c>
      <c r="FB369" s="864">
        <v>0</v>
      </c>
      <c r="FC369" s="865">
        <v>0</v>
      </c>
      <c r="FD369" s="864">
        <v>0</v>
      </c>
      <c r="FE369" s="1021">
        <v>0</v>
      </c>
      <c r="FF369" s="815"/>
      <c r="FG369" s="1012"/>
      <c r="FH369" s="815"/>
      <c r="FI369" s="1013"/>
      <c r="FK369" s="1022" t="b">
        <v>1</v>
      </c>
    </row>
    <row r="370" spans="1:167" outlineLevel="1">
      <c r="A370" s="813" t="str">
        <f t="shared" si="5"/>
        <v>351Instant Savings Local Program</v>
      </c>
      <c r="C370" s="849">
        <v>351</v>
      </c>
      <c r="D370" s="1035" t="s">
        <v>1175</v>
      </c>
      <c r="E370" s="1035">
        <v>2016</v>
      </c>
      <c r="G370" s="1024">
        <v>0</v>
      </c>
      <c r="H370" s="854">
        <v>0</v>
      </c>
      <c r="I370" s="853">
        <v>0</v>
      </c>
      <c r="J370" s="854">
        <v>0</v>
      </c>
      <c r="K370" s="853">
        <v>0</v>
      </c>
      <c r="L370" s="854">
        <v>0</v>
      </c>
      <c r="M370" s="853">
        <v>0</v>
      </c>
      <c r="N370" s="854">
        <v>0</v>
      </c>
      <c r="O370" s="853">
        <v>0</v>
      </c>
      <c r="P370" s="854">
        <v>0</v>
      </c>
      <c r="Q370" s="853">
        <v>0</v>
      </c>
      <c r="R370" s="854">
        <v>0</v>
      </c>
      <c r="S370" s="853">
        <v>0</v>
      </c>
      <c r="T370" s="854">
        <v>0</v>
      </c>
      <c r="U370" s="853">
        <v>0</v>
      </c>
      <c r="V370" s="854">
        <v>0</v>
      </c>
      <c r="W370" s="853">
        <v>0</v>
      </c>
      <c r="X370" s="854">
        <v>0</v>
      </c>
      <c r="Y370" s="853">
        <v>0</v>
      </c>
      <c r="Z370" s="854">
        <v>0</v>
      </c>
      <c r="AA370" s="853">
        <v>0</v>
      </c>
      <c r="AB370" s="854">
        <v>0</v>
      </c>
      <c r="AC370" s="853">
        <v>0</v>
      </c>
      <c r="AD370" s="854">
        <v>0</v>
      </c>
      <c r="AE370" s="853">
        <v>0</v>
      </c>
      <c r="AF370" s="854">
        <v>0</v>
      </c>
      <c r="AG370" s="853">
        <v>0</v>
      </c>
      <c r="AH370" s="854">
        <v>0</v>
      </c>
      <c r="AI370" s="853">
        <v>0</v>
      </c>
      <c r="AJ370" s="854">
        <v>0</v>
      </c>
      <c r="AK370" s="853">
        <v>0</v>
      </c>
      <c r="AL370" s="854">
        <v>0</v>
      </c>
      <c r="AM370" s="853">
        <v>0</v>
      </c>
      <c r="AN370" s="854">
        <v>0</v>
      </c>
      <c r="AO370" s="853">
        <v>0</v>
      </c>
      <c r="AP370" s="1025">
        <v>0</v>
      </c>
      <c r="AQ370" s="815"/>
      <c r="AR370" s="998"/>
      <c r="AS370" s="815"/>
      <c r="AT370" s="1024">
        <v>0</v>
      </c>
      <c r="AU370" s="854">
        <v>0</v>
      </c>
      <c r="AV370" s="853">
        <v>0</v>
      </c>
      <c r="AW370" s="854">
        <v>0</v>
      </c>
      <c r="AX370" s="853">
        <v>0</v>
      </c>
      <c r="AY370" s="854">
        <v>0</v>
      </c>
      <c r="AZ370" s="853">
        <v>0</v>
      </c>
      <c r="BA370" s="854">
        <v>0</v>
      </c>
      <c r="BB370" s="853">
        <v>0</v>
      </c>
      <c r="BC370" s="854">
        <v>0</v>
      </c>
      <c r="BD370" s="853">
        <v>0</v>
      </c>
      <c r="BE370" s="854">
        <v>0</v>
      </c>
      <c r="BF370" s="853">
        <v>0</v>
      </c>
      <c r="BG370" s="854">
        <v>0</v>
      </c>
      <c r="BH370" s="853">
        <v>0</v>
      </c>
      <c r="BI370" s="854">
        <v>0</v>
      </c>
      <c r="BJ370" s="853">
        <v>0</v>
      </c>
      <c r="BK370" s="854">
        <v>0</v>
      </c>
      <c r="BL370" s="853">
        <v>0</v>
      </c>
      <c r="BM370" s="854">
        <v>0</v>
      </c>
      <c r="BN370" s="853">
        <v>0</v>
      </c>
      <c r="BO370" s="854">
        <v>0</v>
      </c>
      <c r="BP370" s="853">
        <v>0</v>
      </c>
      <c r="BQ370" s="854">
        <v>0</v>
      </c>
      <c r="BR370" s="853">
        <v>0</v>
      </c>
      <c r="BS370" s="854">
        <v>0</v>
      </c>
      <c r="BT370" s="853">
        <v>0</v>
      </c>
      <c r="BU370" s="854">
        <v>0</v>
      </c>
      <c r="BV370" s="853">
        <v>0</v>
      </c>
      <c r="BW370" s="854">
        <v>0</v>
      </c>
      <c r="BX370" s="853">
        <v>0</v>
      </c>
      <c r="BY370" s="854">
        <v>0</v>
      </c>
      <c r="BZ370" s="853">
        <v>0</v>
      </c>
      <c r="CA370" s="854">
        <v>0</v>
      </c>
      <c r="CB370" s="853">
        <v>0</v>
      </c>
      <c r="CC370" s="1025">
        <v>0</v>
      </c>
      <c r="CD370" s="815"/>
      <c r="CE370" s="1009"/>
      <c r="CF370" s="815"/>
      <c r="CG370" s="1010"/>
      <c r="CH370" s="815"/>
      <c r="CI370" s="1024"/>
      <c r="CJ370" s="854"/>
      <c r="CK370" s="853">
        <v>0</v>
      </c>
      <c r="CL370" s="854">
        <v>0</v>
      </c>
      <c r="CM370" s="853">
        <v>0</v>
      </c>
      <c r="CN370" s="854">
        <v>0</v>
      </c>
      <c r="CO370" s="853">
        <v>0</v>
      </c>
      <c r="CP370" s="854">
        <v>0</v>
      </c>
      <c r="CQ370" s="853">
        <v>0</v>
      </c>
      <c r="CR370" s="854">
        <v>0</v>
      </c>
      <c r="CS370" s="853">
        <v>0</v>
      </c>
      <c r="CT370" s="854">
        <v>0</v>
      </c>
      <c r="CU370" s="853">
        <v>0</v>
      </c>
      <c r="CV370" s="854">
        <v>0</v>
      </c>
      <c r="CW370" s="853">
        <v>0</v>
      </c>
      <c r="CX370" s="854">
        <v>0</v>
      </c>
      <c r="CY370" s="853">
        <v>0</v>
      </c>
      <c r="CZ370" s="854">
        <v>0</v>
      </c>
      <c r="DA370" s="853">
        <v>0</v>
      </c>
      <c r="DB370" s="854">
        <v>0</v>
      </c>
      <c r="DC370" s="853">
        <v>0</v>
      </c>
      <c r="DD370" s="854">
        <v>0</v>
      </c>
      <c r="DE370" s="853">
        <v>0</v>
      </c>
      <c r="DF370" s="854">
        <v>0</v>
      </c>
      <c r="DG370" s="853">
        <v>0</v>
      </c>
      <c r="DH370" s="854">
        <v>0</v>
      </c>
      <c r="DI370" s="853">
        <v>0</v>
      </c>
      <c r="DJ370" s="854">
        <v>0</v>
      </c>
      <c r="DK370" s="853">
        <v>0</v>
      </c>
      <c r="DL370" s="854">
        <v>0</v>
      </c>
      <c r="DM370" s="853">
        <v>0</v>
      </c>
      <c r="DN370" s="854">
        <v>0</v>
      </c>
      <c r="DO370" s="853">
        <v>0</v>
      </c>
      <c r="DP370" s="854">
        <v>0</v>
      </c>
      <c r="DQ370" s="853">
        <v>0</v>
      </c>
      <c r="DR370" s="1025">
        <v>0</v>
      </c>
      <c r="DS370" s="815"/>
      <c r="DT370" s="1011"/>
      <c r="DU370" s="815"/>
      <c r="DV370" s="1024"/>
      <c r="DW370" s="854"/>
      <c r="DX370" s="853">
        <v>0</v>
      </c>
      <c r="DY370" s="854">
        <v>0</v>
      </c>
      <c r="DZ370" s="853">
        <v>0</v>
      </c>
      <c r="EA370" s="854">
        <v>0</v>
      </c>
      <c r="EB370" s="853">
        <v>0</v>
      </c>
      <c r="EC370" s="854">
        <v>0</v>
      </c>
      <c r="ED370" s="853">
        <v>0</v>
      </c>
      <c r="EE370" s="854">
        <v>0</v>
      </c>
      <c r="EF370" s="853">
        <v>0</v>
      </c>
      <c r="EG370" s="854">
        <v>0</v>
      </c>
      <c r="EH370" s="853">
        <v>0</v>
      </c>
      <c r="EI370" s="854">
        <v>0</v>
      </c>
      <c r="EJ370" s="853">
        <v>0</v>
      </c>
      <c r="EK370" s="854">
        <v>0</v>
      </c>
      <c r="EL370" s="853">
        <v>0</v>
      </c>
      <c r="EM370" s="854">
        <v>0</v>
      </c>
      <c r="EN370" s="853">
        <v>0</v>
      </c>
      <c r="EO370" s="854">
        <v>0</v>
      </c>
      <c r="EP370" s="853">
        <v>0</v>
      </c>
      <c r="EQ370" s="854">
        <v>0</v>
      </c>
      <c r="ER370" s="853">
        <v>0</v>
      </c>
      <c r="ES370" s="854">
        <v>0</v>
      </c>
      <c r="ET370" s="853">
        <v>0</v>
      </c>
      <c r="EU370" s="854">
        <v>0</v>
      </c>
      <c r="EV370" s="853">
        <v>0</v>
      </c>
      <c r="EW370" s="854">
        <v>0</v>
      </c>
      <c r="EX370" s="853">
        <v>0</v>
      </c>
      <c r="EY370" s="854">
        <v>0</v>
      </c>
      <c r="EZ370" s="853">
        <v>0</v>
      </c>
      <c r="FA370" s="854">
        <v>0</v>
      </c>
      <c r="FB370" s="853">
        <v>0</v>
      </c>
      <c r="FC370" s="854">
        <v>0</v>
      </c>
      <c r="FD370" s="853">
        <v>0</v>
      </c>
      <c r="FE370" s="1025">
        <v>0</v>
      </c>
      <c r="FF370" s="815"/>
      <c r="FG370" s="1012"/>
      <c r="FH370" s="815"/>
      <c r="FI370" s="1013"/>
      <c r="FK370" s="1026" t="b">
        <v>1</v>
      </c>
    </row>
    <row r="371" spans="1:167" outlineLevel="1">
      <c r="A371" s="813" t="str">
        <f t="shared" si="5"/>
        <v>352OPsaver Local Program</v>
      </c>
      <c r="C371" s="842">
        <v>352</v>
      </c>
      <c r="D371" s="1036" t="s">
        <v>1176</v>
      </c>
      <c r="E371" s="1036">
        <v>2016</v>
      </c>
      <c r="G371" s="1020">
        <v>0</v>
      </c>
      <c r="H371" s="865">
        <v>0</v>
      </c>
      <c r="I371" s="864">
        <v>0</v>
      </c>
      <c r="J371" s="865">
        <v>0</v>
      </c>
      <c r="K371" s="864">
        <v>0</v>
      </c>
      <c r="L371" s="865">
        <v>0</v>
      </c>
      <c r="M371" s="864">
        <v>0</v>
      </c>
      <c r="N371" s="865">
        <v>0</v>
      </c>
      <c r="O371" s="864">
        <v>0</v>
      </c>
      <c r="P371" s="865">
        <v>0</v>
      </c>
      <c r="Q371" s="864">
        <v>0</v>
      </c>
      <c r="R371" s="865">
        <v>0</v>
      </c>
      <c r="S371" s="864">
        <v>0</v>
      </c>
      <c r="T371" s="865">
        <v>0</v>
      </c>
      <c r="U371" s="864">
        <v>0</v>
      </c>
      <c r="V371" s="865">
        <v>0</v>
      </c>
      <c r="W371" s="864">
        <v>0</v>
      </c>
      <c r="X371" s="865">
        <v>0</v>
      </c>
      <c r="Y371" s="864">
        <v>0</v>
      </c>
      <c r="Z371" s="865">
        <v>0</v>
      </c>
      <c r="AA371" s="864">
        <v>0</v>
      </c>
      <c r="AB371" s="865">
        <v>0</v>
      </c>
      <c r="AC371" s="864">
        <v>0</v>
      </c>
      <c r="AD371" s="865">
        <v>0</v>
      </c>
      <c r="AE371" s="864">
        <v>0</v>
      </c>
      <c r="AF371" s="865">
        <v>0</v>
      </c>
      <c r="AG371" s="864">
        <v>0</v>
      </c>
      <c r="AH371" s="865">
        <v>0</v>
      </c>
      <c r="AI371" s="864">
        <v>0</v>
      </c>
      <c r="AJ371" s="865">
        <v>0</v>
      </c>
      <c r="AK371" s="864">
        <v>0</v>
      </c>
      <c r="AL371" s="865">
        <v>0</v>
      </c>
      <c r="AM371" s="864">
        <v>0</v>
      </c>
      <c r="AN371" s="865">
        <v>0</v>
      </c>
      <c r="AO371" s="864">
        <v>0</v>
      </c>
      <c r="AP371" s="1021">
        <v>0</v>
      </c>
      <c r="AQ371" s="815"/>
      <c r="AR371" s="998"/>
      <c r="AS371" s="815"/>
      <c r="AT371" s="1020">
        <v>0</v>
      </c>
      <c r="AU371" s="865">
        <v>0</v>
      </c>
      <c r="AV371" s="864">
        <v>0</v>
      </c>
      <c r="AW371" s="865">
        <v>0</v>
      </c>
      <c r="AX371" s="864">
        <v>0</v>
      </c>
      <c r="AY371" s="865">
        <v>0</v>
      </c>
      <c r="AZ371" s="864">
        <v>0</v>
      </c>
      <c r="BA371" s="865">
        <v>0</v>
      </c>
      <c r="BB371" s="864">
        <v>0</v>
      </c>
      <c r="BC371" s="865">
        <v>0</v>
      </c>
      <c r="BD371" s="864">
        <v>0</v>
      </c>
      <c r="BE371" s="865">
        <v>0</v>
      </c>
      <c r="BF371" s="864">
        <v>0</v>
      </c>
      <c r="BG371" s="865">
        <v>0</v>
      </c>
      <c r="BH371" s="864">
        <v>0</v>
      </c>
      <c r="BI371" s="865">
        <v>0</v>
      </c>
      <c r="BJ371" s="864">
        <v>0</v>
      </c>
      <c r="BK371" s="865">
        <v>0</v>
      </c>
      <c r="BL371" s="864">
        <v>0</v>
      </c>
      <c r="BM371" s="865">
        <v>0</v>
      </c>
      <c r="BN371" s="864">
        <v>0</v>
      </c>
      <c r="BO371" s="865">
        <v>0</v>
      </c>
      <c r="BP371" s="864">
        <v>0</v>
      </c>
      <c r="BQ371" s="865">
        <v>0</v>
      </c>
      <c r="BR371" s="864">
        <v>0</v>
      </c>
      <c r="BS371" s="865">
        <v>0</v>
      </c>
      <c r="BT371" s="864">
        <v>0</v>
      </c>
      <c r="BU371" s="865">
        <v>0</v>
      </c>
      <c r="BV371" s="864">
        <v>0</v>
      </c>
      <c r="BW371" s="865">
        <v>0</v>
      </c>
      <c r="BX371" s="864">
        <v>0</v>
      </c>
      <c r="BY371" s="865">
        <v>0</v>
      </c>
      <c r="BZ371" s="864">
        <v>0</v>
      </c>
      <c r="CA371" s="865">
        <v>0</v>
      </c>
      <c r="CB371" s="864">
        <v>0</v>
      </c>
      <c r="CC371" s="1021">
        <v>0</v>
      </c>
      <c r="CD371" s="815"/>
      <c r="CE371" s="1009"/>
      <c r="CF371" s="815"/>
      <c r="CG371" s="1010"/>
      <c r="CH371" s="815"/>
      <c r="CI371" s="1020"/>
      <c r="CJ371" s="865"/>
      <c r="CK371" s="864">
        <v>0</v>
      </c>
      <c r="CL371" s="865">
        <v>0</v>
      </c>
      <c r="CM371" s="864">
        <v>0</v>
      </c>
      <c r="CN371" s="865">
        <v>0</v>
      </c>
      <c r="CO371" s="864">
        <v>0</v>
      </c>
      <c r="CP371" s="865">
        <v>0</v>
      </c>
      <c r="CQ371" s="864">
        <v>0</v>
      </c>
      <c r="CR371" s="865">
        <v>0</v>
      </c>
      <c r="CS371" s="864">
        <v>0</v>
      </c>
      <c r="CT371" s="865">
        <v>0</v>
      </c>
      <c r="CU371" s="864">
        <v>0</v>
      </c>
      <c r="CV371" s="865">
        <v>0</v>
      </c>
      <c r="CW371" s="864">
        <v>0</v>
      </c>
      <c r="CX371" s="865">
        <v>0</v>
      </c>
      <c r="CY371" s="864">
        <v>0</v>
      </c>
      <c r="CZ371" s="865">
        <v>0</v>
      </c>
      <c r="DA371" s="864">
        <v>0</v>
      </c>
      <c r="DB371" s="865">
        <v>0</v>
      </c>
      <c r="DC371" s="864">
        <v>0</v>
      </c>
      <c r="DD371" s="865">
        <v>0</v>
      </c>
      <c r="DE371" s="864">
        <v>0</v>
      </c>
      <c r="DF371" s="865">
        <v>0</v>
      </c>
      <c r="DG371" s="864">
        <v>0</v>
      </c>
      <c r="DH371" s="865">
        <v>0</v>
      </c>
      <c r="DI371" s="864">
        <v>0</v>
      </c>
      <c r="DJ371" s="865">
        <v>0</v>
      </c>
      <c r="DK371" s="864">
        <v>0</v>
      </c>
      <c r="DL371" s="865">
        <v>0</v>
      </c>
      <c r="DM371" s="864">
        <v>0</v>
      </c>
      <c r="DN371" s="865">
        <v>0</v>
      </c>
      <c r="DO371" s="864">
        <v>0</v>
      </c>
      <c r="DP371" s="865">
        <v>0</v>
      </c>
      <c r="DQ371" s="864">
        <v>0</v>
      </c>
      <c r="DR371" s="1021">
        <v>0</v>
      </c>
      <c r="DS371" s="815"/>
      <c r="DT371" s="1011"/>
      <c r="DU371" s="815"/>
      <c r="DV371" s="1020"/>
      <c r="DW371" s="865"/>
      <c r="DX371" s="864">
        <v>0</v>
      </c>
      <c r="DY371" s="865">
        <v>0</v>
      </c>
      <c r="DZ371" s="864">
        <v>0</v>
      </c>
      <c r="EA371" s="865">
        <v>0</v>
      </c>
      <c r="EB371" s="864">
        <v>0</v>
      </c>
      <c r="EC371" s="865">
        <v>0</v>
      </c>
      <c r="ED371" s="864">
        <v>0</v>
      </c>
      <c r="EE371" s="865">
        <v>0</v>
      </c>
      <c r="EF371" s="864">
        <v>0</v>
      </c>
      <c r="EG371" s="865">
        <v>0</v>
      </c>
      <c r="EH371" s="864">
        <v>0</v>
      </c>
      <c r="EI371" s="865">
        <v>0</v>
      </c>
      <c r="EJ371" s="864">
        <v>0</v>
      </c>
      <c r="EK371" s="865">
        <v>0</v>
      </c>
      <c r="EL371" s="864">
        <v>0</v>
      </c>
      <c r="EM371" s="865">
        <v>0</v>
      </c>
      <c r="EN371" s="864">
        <v>0</v>
      </c>
      <c r="EO371" s="865">
        <v>0</v>
      </c>
      <c r="EP371" s="864">
        <v>0</v>
      </c>
      <c r="EQ371" s="865">
        <v>0</v>
      </c>
      <c r="ER371" s="864">
        <v>0</v>
      </c>
      <c r="ES371" s="865">
        <v>0</v>
      </c>
      <c r="ET371" s="864">
        <v>0</v>
      </c>
      <c r="EU371" s="865">
        <v>0</v>
      </c>
      <c r="EV371" s="864">
        <v>0</v>
      </c>
      <c r="EW371" s="865">
        <v>0</v>
      </c>
      <c r="EX371" s="864">
        <v>0</v>
      </c>
      <c r="EY371" s="865">
        <v>0</v>
      </c>
      <c r="EZ371" s="864">
        <v>0</v>
      </c>
      <c r="FA371" s="865">
        <v>0</v>
      </c>
      <c r="FB371" s="864">
        <v>0</v>
      </c>
      <c r="FC371" s="865">
        <v>0</v>
      </c>
      <c r="FD371" s="864">
        <v>0</v>
      </c>
      <c r="FE371" s="1021">
        <v>0</v>
      </c>
      <c r="FF371" s="815"/>
      <c r="FG371" s="1012"/>
      <c r="FH371" s="815"/>
      <c r="FI371" s="1013"/>
      <c r="FK371" s="1022" t="b">
        <v>1</v>
      </c>
    </row>
    <row r="372" spans="1:167" outlineLevel="1">
      <c r="A372" s="813" t="str">
        <f t="shared" si="5"/>
        <v>353Pool Saver Local Program</v>
      </c>
      <c r="C372" s="849">
        <v>353</v>
      </c>
      <c r="D372" s="1035" t="s">
        <v>1226</v>
      </c>
      <c r="E372" s="1035">
        <v>2016</v>
      </c>
      <c r="G372" s="1024">
        <v>0</v>
      </c>
      <c r="H372" s="854">
        <v>0</v>
      </c>
      <c r="I372" s="853">
        <v>0</v>
      </c>
      <c r="J372" s="854">
        <v>0</v>
      </c>
      <c r="K372" s="853">
        <v>0</v>
      </c>
      <c r="L372" s="854">
        <v>0</v>
      </c>
      <c r="M372" s="853">
        <v>0</v>
      </c>
      <c r="N372" s="854">
        <v>0</v>
      </c>
      <c r="O372" s="853">
        <v>0</v>
      </c>
      <c r="P372" s="854">
        <v>0</v>
      </c>
      <c r="Q372" s="853">
        <v>0</v>
      </c>
      <c r="R372" s="854">
        <v>0</v>
      </c>
      <c r="S372" s="853">
        <v>0</v>
      </c>
      <c r="T372" s="854">
        <v>0</v>
      </c>
      <c r="U372" s="853">
        <v>0</v>
      </c>
      <c r="V372" s="854">
        <v>0</v>
      </c>
      <c r="W372" s="853">
        <v>0</v>
      </c>
      <c r="X372" s="854">
        <v>0</v>
      </c>
      <c r="Y372" s="853">
        <v>0</v>
      </c>
      <c r="Z372" s="854">
        <v>0</v>
      </c>
      <c r="AA372" s="853">
        <v>0</v>
      </c>
      <c r="AB372" s="854">
        <v>0</v>
      </c>
      <c r="AC372" s="853">
        <v>0</v>
      </c>
      <c r="AD372" s="854">
        <v>0</v>
      </c>
      <c r="AE372" s="853">
        <v>0</v>
      </c>
      <c r="AF372" s="854">
        <v>0</v>
      </c>
      <c r="AG372" s="853">
        <v>0</v>
      </c>
      <c r="AH372" s="854">
        <v>0</v>
      </c>
      <c r="AI372" s="853">
        <v>0</v>
      </c>
      <c r="AJ372" s="854">
        <v>0</v>
      </c>
      <c r="AK372" s="853">
        <v>0</v>
      </c>
      <c r="AL372" s="854">
        <v>0</v>
      </c>
      <c r="AM372" s="853">
        <v>0</v>
      </c>
      <c r="AN372" s="854">
        <v>0</v>
      </c>
      <c r="AO372" s="853">
        <v>0</v>
      </c>
      <c r="AP372" s="1025">
        <v>0</v>
      </c>
      <c r="AQ372" s="815"/>
      <c r="AR372" s="998"/>
      <c r="AS372" s="815"/>
      <c r="AT372" s="1024">
        <v>0</v>
      </c>
      <c r="AU372" s="854">
        <v>0</v>
      </c>
      <c r="AV372" s="853">
        <v>0</v>
      </c>
      <c r="AW372" s="854">
        <v>0</v>
      </c>
      <c r="AX372" s="853">
        <v>0</v>
      </c>
      <c r="AY372" s="854">
        <v>0</v>
      </c>
      <c r="AZ372" s="853">
        <v>0</v>
      </c>
      <c r="BA372" s="854">
        <v>0</v>
      </c>
      <c r="BB372" s="853">
        <v>0</v>
      </c>
      <c r="BC372" s="854">
        <v>0</v>
      </c>
      <c r="BD372" s="853">
        <v>0</v>
      </c>
      <c r="BE372" s="854">
        <v>0</v>
      </c>
      <c r="BF372" s="853">
        <v>0</v>
      </c>
      <c r="BG372" s="854">
        <v>0</v>
      </c>
      <c r="BH372" s="853">
        <v>0</v>
      </c>
      <c r="BI372" s="854">
        <v>0</v>
      </c>
      <c r="BJ372" s="853">
        <v>0</v>
      </c>
      <c r="BK372" s="854">
        <v>0</v>
      </c>
      <c r="BL372" s="853">
        <v>0</v>
      </c>
      <c r="BM372" s="854">
        <v>0</v>
      </c>
      <c r="BN372" s="853">
        <v>0</v>
      </c>
      <c r="BO372" s="854">
        <v>0</v>
      </c>
      <c r="BP372" s="853">
        <v>0</v>
      </c>
      <c r="BQ372" s="854">
        <v>0</v>
      </c>
      <c r="BR372" s="853">
        <v>0</v>
      </c>
      <c r="BS372" s="854">
        <v>0</v>
      </c>
      <c r="BT372" s="853">
        <v>0</v>
      </c>
      <c r="BU372" s="854">
        <v>0</v>
      </c>
      <c r="BV372" s="853">
        <v>0</v>
      </c>
      <c r="BW372" s="854">
        <v>0</v>
      </c>
      <c r="BX372" s="853">
        <v>0</v>
      </c>
      <c r="BY372" s="854">
        <v>0</v>
      </c>
      <c r="BZ372" s="853">
        <v>0</v>
      </c>
      <c r="CA372" s="854">
        <v>0</v>
      </c>
      <c r="CB372" s="853">
        <v>0</v>
      </c>
      <c r="CC372" s="1025">
        <v>0</v>
      </c>
      <c r="CD372" s="815"/>
      <c r="CE372" s="1009"/>
      <c r="CF372" s="815"/>
      <c r="CG372" s="1010"/>
      <c r="CH372" s="815"/>
      <c r="CI372" s="1024"/>
      <c r="CJ372" s="854"/>
      <c r="CK372" s="853">
        <v>0</v>
      </c>
      <c r="CL372" s="854">
        <v>0</v>
      </c>
      <c r="CM372" s="853">
        <v>0</v>
      </c>
      <c r="CN372" s="854">
        <v>0</v>
      </c>
      <c r="CO372" s="853">
        <v>0</v>
      </c>
      <c r="CP372" s="854">
        <v>0</v>
      </c>
      <c r="CQ372" s="853">
        <v>0</v>
      </c>
      <c r="CR372" s="854">
        <v>0</v>
      </c>
      <c r="CS372" s="853">
        <v>0</v>
      </c>
      <c r="CT372" s="854">
        <v>0</v>
      </c>
      <c r="CU372" s="853">
        <v>0</v>
      </c>
      <c r="CV372" s="854">
        <v>0</v>
      </c>
      <c r="CW372" s="853">
        <v>0</v>
      </c>
      <c r="CX372" s="854">
        <v>0</v>
      </c>
      <c r="CY372" s="853">
        <v>0</v>
      </c>
      <c r="CZ372" s="854">
        <v>0</v>
      </c>
      <c r="DA372" s="853">
        <v>0</v>
      </c>
      <c r="DB372" s="854">
        <v>0</v>
      </c>
      <c r="DC372" s="853">
        <v>0</v>
      </c>
      <c r="DD372" s="854">
        <v>0</v>
      </c>
      <c r="DE372" s="853">
        <v>0</v>
      </c>
      <c r="DF372" s="854">
        <v>0</v>
      </c>
      <c r="DG372" s="853">
        <v>0</v>
      </c>
      <c r="DH372" s="854">
        <v>0</v>
      </c>
      <c r="DI372" s="853">
        <v>0</v>
      </c>
      <c r="DJ372" s="854">
        <v>0</v>
      </c>
      <c r="DK372" s="853">
        <v>0</v>
      </c>
      <c r="DL372" s="854">
        <v>0</v>
      </c>
      <c r="DM372" s="853">
        <v>0</v>
      </c>
      <c r="DN372" s="854">
        <v>0</v>
      </c>
      <c r="DO372" s="853">
        <v>0</v>
      </c>
      <c r="DP372" s="854">
        <v>0</v>
      </c>
      <c r="DQ372" s="853">
        <v>0</v>
      </c>
      <c r="DR372" s="1025">
        <v>0</v>
      </c>
      <c r="DS372" s="815"/>
      <c r="DT372" s="1011"/>
      <c r="DU372" s="815"/>
      <c r="DV372" s="1024"/>
      <c r="DW372" s="854"/>
      <c r="DX372" s="853">
        <v>0</v>
      </c>
      <c r="DY372" s="854">
        <v>0</v>
      </c>
      <c r="DZ372" s="853">
        <v>0</v>
      </c>
      <c r="EA372" s="854">
        <v>0</v>
      </c>
      <c r="EB372" s="853">
        <v>0</v>
      </c>
      <c r="EC372" s="854">
        <v>0</v>
      </c>
      <c r="ED372" s="853">
        <v>0</v>
      </c>
      <c r="EE372" s="854">
        <v>0</v>
      </c>
      <c r="EF372" s="853">
        <v>0</v>
      </c>
      <c r="EG372" s="854">
        <v>0</v>
      </c>
      <c r="EH372" s="853">
        <v>0</v>
      </c>
      <c r="EI372" s="854">
        <v>0</v>
      </c>
      <c r="EJ372" s="853">
        <v>0</v>
      </c>
      <c r="EK372" s="854">
        <v>0</v>
      </c>
      <c r="EL372" s="853">
        <v>0</v>
      </c>
      <c r="EM372" s="854">
        <v>0</v>
      </c>
      <c r="EN372" s="853">
        <v>0</v>
      </c>
      <c r="EO372" s="854">
        <v>0</v>
      </c>
      <c r="EP372" s="853">
        <v>0</v>
      </c>
      <c r="EQ372" s="854">
        <v>0</v>
      </c>
      <c r="ER372" s="853">
        <v>0</v>
      </c>
      <c r="ES372" s="854">
        <v>0</v>
      </c>
      <c r="ET372" s="853">
        <v>0</v>
      </c>
      <c r="EU372" s="854">
        <v>0</v>
      </c>
      <c r="EV372" s="853">
        <v>0</v>
      </c>
      <c r="EW372" s="854">
        <v>0</v>
      </c>
      <c r="EX372" s="853">
        <v>0</v>
      </c>
      <c r="EY372" s="854">
        <v>0</v>
      </c>
      <c r="EZ372" s="853">
        <v>0</v>
      </c>
      <c r="FA372" s="854">
        <v>0</v>
      </c>
      <c r="FB372" s="853">
        <v>0</v>
      </c>
      <c r="FC372" s="854">
        <v>0</v>
      </c>
      <c r="FD372" s="853">
        <v>0</v>
      </c>
      <c r="FE372" s="1025">
        <v>0</v>
      </c>
      <c r="FF372" s="815"/>
      <c r="FG372" s="1012"/>
      <c r="FH372" s="815"/>
      <c r="FI372" s="1013"/>
      <c r="FK372" s="1026" t="b">
        <v>1</v>
      </c>
    </row>
    <row r="373" spans="1:167" outlineLevel="1">
      <c r="A373" s="813" t="str">
        <f t="shared" si="5"/>
        <v>354PUMPsaver Local Program</v>
      </c>
      <c r="C373" s="842">
        <v>354</v>
      </c>
      <c r="D373" s="1036" t="s">
        <v>1177</v>
      </c>
      <c r="E373" s="1036">
        <v>2016</v>
      </c>
      <c r="G373" s="1020">
        <v>0</v>
      </c>
      <c r="H373" s="865">
        <v>0</v>
      </c>
      <c r="I373" s="864">
        <v>0</v>
      </c>
      <c r="J373" s="865">
        <v>0</v>
      </c>
      <c r="K373" s="864">
        <v>0</v>
      </c>
      <c r="L373" s="865">
        <v>0</v>
      </c>
      <c r="M373" s="864">
        <v>0</v>
      </c>
      <c r="N373" s="865">
        <v>0</v>
      </c>
      <c r="O373" s="864">
        <v>0</v>
      </c>
      <c r="P373" s="865">
        <v>0</v>
      </c>
      <c r="Q373" s="864">
        <v>0</v>
      </c>
      <c r="R373" s="865">
        <v>0</v>
      </c>
      <c r="S373" s="864">
        <v>0</v>
      </c>
      <c r="T373" s="865">
        <v>0</v>
      </c>
      <c r="U373" s="864">
        <v>0</v>
      </c>
      <c r="V373" s="865">
        <v>0</v>
      </c>
      <c r="W373" s="864">
        <v>0</v>
      </c>
      <c r="X373" s="865">
        <v>0</v>
      </c>
      <c r="Y373" s="864">
        <v>0</v>
      </c>
      <c r="Z373" s="865">
        <v>0</v>
      </c>
      <c r="AA373" s="864">
        <v>0</v>
      </c>
      <c r="AB373" s="865">
        <v>0</v>
      </c>
      <c r="AC373" s="864">
        <v>0</v>
      </c>
      <c r="AD373" s="865">
        <v>0</v>
      </c>
      <c r="AE373" s="864">
        <v>0</v>
      </c>
      <c r="AF373" s="865">
        <v>0</v>
      </c>
      <c r="AG373" s="864">
        <v>0</v>
      </c>
      <c r="AH373" s="865">
        <v>0</v>
      </c>
      <c r="AI373" s="864">
        <v>0</v>
      </c>
      <c r="AJ373" s="865">
        <v>0</v>
      </c>
      <c r="AK373" s="864">
        <v>0</v>
      </c>
      <c r="AL373" s="865">
        <v>0</v>
      </c>
      <c r="AM373" s="864">
        <v>0</v>
      </c>
      <c r="AN373" s="865">
        <v>0</v>
      </c>
      <c r="AO373" s="864">
        <v>0</v>
      </c>
      <c r="AP373" s="1021">
        <v>0</v>
      </c>
      <c r="AQ373" s="815"/>
      <c r="AR373" s="998"/>
      <c r="AS373" s="815"/>
      <c r="AT373" s="1020">
        <v>0</v>
      </c>
      <c r="AU373" s="865">
        <v>0</v>
      </c>
      <c r="AV373" s="864">
        <v>0</v>
      </c>
      <c r="AW373" s="865">
        <v>0</v>
      </c>
      <c r="AX373" s="864">
        <v>0</v>
      </c>
      <c r="AY373" s="865">
        <v>0</v>
      </c>
      <c r="AZ373" s="864">
        <v>0</v>
      </c>
      <c r="BA373" s="865">
        <v>0</v>
      </c>
      <c r="BB373" s="864">
        <v>0</v>
      </c>
      <c r="BC373" s="865">
        <v>0</v>
      </c>
      <c r="BD373" s="864">
        <v>0</v>
      </c>
      <c r="BE373" s="865">
        <v>0</v>
      </c>
      <c r="BF373" s="864">
        <v>0</v>
      </c>
      <c r="BG373" s="865">
        <v>0</v>
      </c>
      <c r="BH373" s="864">
        <v>0</v>
      </c>
      <c r="BI373" s="865">
        <v>0</v>
      </c>
      <c r="BJ373" s="864">
        <v>0</v>
      </c>
      <c r="BK373" s="865">
        <v>0</v>
      </c>
      <c r="BL373" s="864">
        <v>0</v>
      </c>
      <c r="BM373" s="865">
        <v>0</v>
      </c>
      <c r="BN373" s="864">
        <v>0</v>
      </c>
      <c r="BO373" s="865">
        <v>0</v>
      </c>
      <c r="BP373" s="864">
        <v>0</v>
      </c>
      <c r="BQ373" s="865">
        <v>0</v>
      </c>
      <c r="BR373" s="864">
        <v>0</v>
      </c>
      <c r="BS373" s="865">
        <v>0</v>
      </c>
      <c r="BT373" s="864">
        <v>0</v>
      </c>
      <c r="BU373" s="865">
        <v>0</v>
      </c>
      <c r="BV373" s="864">
        <v>0</v>
      </c>
      <c r="BW373" s="865">
        <v>0</v>
      </c>
      <c r="BX373" s="864">
        <v>0</v>
      </c>
      <c r="BY373" s="865">
        <v>0</v>
      </c>
      <c r="BZ373" s="864">
        <v>0</v>
      </c>
      <c r="CA373" s="865">
        <v>0</v>
      </c>
      <c r="CB373" s="864">
        <v>0</v>
      </c>
      <c r="CC373" s="1021">
        <v>0</v>
      </c>
      <c r="CD373" s="815"/>
      <c r="CE373" s="1009"/>
      <c r="CF373" s="815"/>
      <c r="CG373" s="1010"/>
      <c r="CH373" s="815"/>
      <c r="CI373" s="1020"/>
      <c r="CJ373" s="865"/>
      <c r="CK373" s="864">
        <v>0</v>
      </c>
      <c r="CL373" s="865">
        <v>0</v>
      </c>
      <c r="CM373" s="864">
        <v>0</v>
      </c>
      <c r="CN373" s="865">
        <v>0</v>
      </c>
      <c r="CO373" s="864">
        <v>0</v>
      </c>
      <c r="CP373" s="865">
        <v>0</v>
      </c>
      <c r="CQ373" s="864">
        <v>0</v>
      </c>
      <c r="CR373" s="865">
        <v>0</v>
      </c>
      <c r="CS373" s="864">
        <v>0</v>
      </c>
      <c r="CT373" s="865">
        <v>0</v>
      </c>
      <c r="CU373" s="864">
        <v>0</v>
      </c>
      <c r="CV373" s="865">
        <v>0</v>
      </c>
      <c r="CW373" s="864">
        <v>0</v>
      </c>
      <c r="CX373" s="865">
        <v>0</v>
      </c>
      <c r="CY373" s="864">
        <v>0</v>
      </c>
      <c r="CZ373" s="865">
        <v>0</v>
      </c>
      <c r="DA373" s="864">
        <v>0</v>
      </c>
      <c r="DB373" s="865">
        <v>0</v>
      </c>
      <c r="DC373" s="864">
        <v>0</v>
      </c>
      <c r="DD373" s="865">
        <v>0</v>
      </c>
      <c r="DE373" s="864">
        <v>0</v>
      </c>
      <c r="DF373" s="865">
        <v>0</v>
      </c>
      <c r="DG373" s="864">
        <v>0</v>
      </c>
      <c r="DH373" s="865">
        <v>0</v>
      </c>
      <c r="DI373" s="864">
        <v>0</v>
      </c>
      <c r="DJ373" s="865">
        <v>0</v>
      </c>
      <c r="DK373" s="864">
        <v>0</v>
      </c>
      <c r="DL373" s="865">
        <v>0</v>
      </c>
      <c r="DM373" s="864">
        <v>0</v>
      </c>
      <c r="DN373" s="865">
        <v>0</v>
      </c>
      <c r="DO373" s="864">
        <v>0</v>
      </c>
      <c r="DP373" s="865">
        <v>0</v>
      </c>
      <c r="DQ373" s="864">
        <v>0</v>
      </c>
      <c r="DR373" s="1021">
        <v>0</v>
      </c>
      <c r="DS373" s="815"/>
      <c r="DT373" s="1011"/>
      <c r="DU373" s="815"/>
      <c r="DV373" s="1020"/>
      <c r="DW373" s="865"/>
      <c r="DX373" s="864">
        <v>0</v>
      </c>
      <c r="DY373" s="865">
        <v>0</v>
      </c>
      <c r="DZ373" s="864">
        <v>0</v>
      </c>
      <c r="EA373" s="865">
        <v>0</v>
      </c>
      <c r="EB373" s="864">
        <v>0</v>
      </c>
      <c r="EC373" s="865">
        <v>0</v>
      </c>
      <c r="ED373" s="864">
        <v>0</v>
      </c>
      <c r="EE373" s="865">
        <v>0</v>
      </c>
      <c r="EF373" s="864">
        <v>0</v>
      </c>
      <c r="EG373" s="865">
        <v>0</v>
      </c>
      <c r="EH373" s="864">
        <v>0</v>
      </c>
      <c r="EI373" s="865">
        <v>0</v>
      </c>
      <c r="EJ373" s="864">
        <v>0</v>
      </c>
      <c r="EK373" s="865">
        <v>0</v>
      </c>
      <c r="EL373" s="864">
        <v>0</v>
      </c>
      <c r="EM373" s="865">
        <v>0</v>
      </c>
      <c r="EN373" s="864">
        <v>0</v>
      </c>
      <c r="EO373" s="865">
        <v>0</v>
      </c>
      <c r="EP373" s="864">
        <v>0</v>
      </c>
      <c r="EQ373" s="865">
        <v>0</v>
      </c>
      <c r="ER373" s="864">
        <v>0</v>
      </c>
      <c r="ES373" s="865">
        <v>0</v>
      </c>
      <c r="ET373" s="864">
        <v>0</v>
      </c>
      <c r="EU373" s="865">
        <v>0</v>
      </c>
      <c r="EV373" s="864">
        <v>0</v>
      </c>
      <c r="EW373" s="865">
        <v>0</v>
      </c>
      <c r="EX373" s="864">
        <v>0</v>
      </c>
      <c r="EY373" s="865">
        <v>0</v>
      </c>
      <c r="EZ373" s="864">
        <v>0</v>
      </c>
      <c r="FA373" s="865">
        <v>0</v>
      </c>
      <c r="FB373" s="864">
        <v>0</v>
      </c>
      <c r="FC373" s="865">
        <v>0</v>
      </c>
      <c r="FD373" s="864">
        <v>0</v>
      </c>
      <c r="FE373" s="1021">
        <v>0</v>
      </c>
      <c r="FF373" s="815"/>
      <c r="FG373" s="1012"/>
      <c r="FH373" s="815"/>
      <c r="FI373" s="1013"/>
      <c r="FK373" s="1022" t="b">
        <v>1</v>
      </c>
    </row>
    <row r="374" spans="1:167" outlineLevel="1">
      <c r="A374" s="813" t="str">
        <f t="shared" si="5"/>
        <v>355RTUsaver Local Program</v>
      </c>
      <c r="C374" s="849">
        <v>355</v>
      </c>
      <c r="D374" s="1035" t="s">
        <v>1227</v>
      </c>
      <c r="E374" s="1035">
        <v>2016</v>
      </c>
      <c r="G374" s="1024">
        <v>0</v>
      </c>
      <c r="H374" s="854">
        <v>0</v>
      </c>
      <c r="I374" s="853">
        <v>0</v>
      </c>
      <c r="J374" s="854">
        <v>0</v>
      </c>
      <c r="K374" s="853">
        <v>0</v>
      </c>
      <c r="L374" s="854">
        <v>0</v>
      </c>
      <c r="M374" s="853">
        <v>0</v>
      </c>
      <c r="N374" s="854">
        <v>0</v>
      </c>
      <c r="O374" s="853">
        <v>0</v>
      </c>
      <c r="P374" s="854">
        <v>0</v>
      </c>
      <c r="Q374" s="853">
        <v>0</v>
      </c>
      <c r="R374" s="854">
        <v>0</v>
      </c>
      <c r="S374" s="853">
        <v>0</v>
      </c>
      <c r="T374" s="854">
        <v>0</v>
      </c>
      <c r="U374" s="853">
        <v>0</v>
      </c>
      <c r="V374" s="854">
        <v>0</v>
      </c>
      <c r="W374" s="853">
        <v>0</v>
      </c>
      <c r="X374" s="854">
        <v>0</v>
      </c>
      <c r="Y374" s="853">
        <v>0</v>
      </c>
      <c r="Z374" s="854">
        <v>0</v>
      </c>
      <c r="AA374" s="853">
        <v>0</v>
      </c>
      <c r="AB374" s="854">
        <v>0</v>
      </c>
      <c r="AC374" s="853">
        <v>0</v>
      </c>
      <c r="AD374" s="854">
        <v>0</v>
      </c>
      <c r="AE374" s="853">
        <v>0</v>
      </c>
      <c r="AF374" s="854">
        <v>0</v>
      </c>
      <c r="AG374" s="853">
        <v>0</v>
      </c>
      <c r="AH374" s="854">
        <v>0</v>
      </c>
      <c r="AI374" s="853">
        <v>0</v>
      </c>
      <c r="AJ374" s="854">
        <v>0</v>
      </c>
      <c r="AK374" s="853">
        <v>0</v>
      </c>
      <c r="AL374" s="854">
        <v>0</v>
      </c>
      <c r="AM374" s="853">
        <v>0</v>
      </c>
      <c r="AN374" s="854">
        <v>0</v>
      </c>
      <c r="AO374" s="853">
        <v>0</v>
      </c>
      <c r="AP374" s="1025">
        <v>0</v>
      </c>
      <c r="AQ374" s="815"/>
      <c r="AR374" s="998"/>
      <c r="AS374" s="815"/>
      <c r="AT374" s="1024">
        <v>0</v>
      </c>
      <c r="AU374" s="854">
        <v>0</v>
      </c>
      <c r="AV374" s="853">
        <v>0</v>
      </c>
      <c r="AW374" s="854">
        <v>0</v>
      </c>
      <c r="AX374" s="853">
        <v>0</v>
      </c>
      <c r="AY374" s="854">
        <v>0</v>
      </c>
      <c r="AZ374" s="853">
        <v>0</v>
      </c>
      <c r="BA374" s="854">
        <v>0</v>
      </c>
      <c r="BB374" s="853">
        <v>0</v>
      </c>
      <c r="BC374" s="854">
        <v>0</v>
      </c>
      <c r="BD374" s="853">
        <v>0</v>
      </c>
      <c r="BE374" s="854">
        <v>0</v>
      </c>
      <c r="BF374" s="853">
        <v>0</v>
      </c>
      <c r="BG374" s="854">
        <v>0</v>
      </c>
      <c r="BH374" s="853">
        <v>0</v>
      </c>
      <c r="BI374" s="854">
        <v>0</v>
      </c>
      <c r="BJ374" s="853">
        <v>0</v>
      </c>
      <c r="BK374" s="854">
        <v>0</v>
      </c>
      <c r="BL374" s="853">
        <v>0</v>
      </c>
      <c r="BM374" s="854">
        <v>0</v>
      </c>
      <c r="BN374" s="853">
        <v>0</v>
      </c>
      <c r="BO374" s="854">
        <v>0</v>
      </c>
      <c r="BP374" s="853">
        <v>0</v>
      </c>
      <c r="BQ374" s="854">
        <v>0</v>
      </c>
      <c r="BR374" s="853">
        <v>0</v>
      </c>
      <c r="BS374" s="854">
        <v>0</v>
      </c>
      <c r="BT374" s="853">
        <v>0</v>
      </c>
      <c r="BU374" s="854">
        <v>0</v>
      </c>
      <c r="BV374" s="853">
        <v>0</v>
      </c>
      <c r="BW374" s="854">
        <v>0</v>
      </c>
      <c r="BX374" s="853">
        <v>0</v>
      </c>
      <c r="BY374" s="854">
        <v>0</v>
      </c>
      <c r="BZ374" s="853">
        <v>0</v>
      </c>
      <c r="CA374" s="854">
        <v>0</v>
      </c>
      <c r="CB374" s="853">
        <v>0</v>
      </c>
      <c r="CC374" s="1025">
        <v>0</v>
      </c>
      <c r="CD374" s="815"/>
      <c r="CE374" s="1009"/>
      <c r="CF374" s="815"/>
      <c r="CG374" s="1010"/>
      <c r="CH374" s="815"/>
      <c r="CI374" s="1024"/>
      <c r="CJ374" s="854"/>
      <c r="CK374" s="853">
        <v>0</v>
      </c>
      <c r="CL374" s="854">
        <v>0</v>
      </c>
      <c r="CM374" s="853">
        <v>0</v>
      </c>
      <c r="CN374" s="854">
        <v>0</v>
      </c>
      <c r="CO374" s="853">
        <v>0</v>
      </c>
      <c r="CP374" s="854">
        <v>0</v>
      </c>
      <c r="CQ374" s="853">
        <v>0</v>
      </c>
      <c r="CR374" s="854">
        <v>0</v>
      </c>
      <c r="CS374" s="853">
        <v>0</v>
      </c>
      <c r="CT374" s="854">
        <v>0</v>
      </c>
      <c r="CU374" s="853">
        <v>0</v>
      </c>
      <c r="CV374" s="854">
        <v>0</v>
      </c>
      <c r="CW374" s="853">
        <v>0</v>
      </c>
      <c r="CX374" s="854">
        <v>0</v>
      </c>
      <c r="CY374" s="853">
        <v>0</v>
      </c>
      <c r="CZ374" s="854">
        <v>0</v>
      </c>
      <c r="DA374" s="853">
        <v>0</v>
      </c>
      <c r="DB374" s="854">
        <v>0</v>
      </c>
      <c r="DC374" s="853">
        <v>0</v>
      </c>
      <c r="DD374" s="854">
        <v>0</v>
      </c>
      <c r="DE374" s="853">
        <v>0</v>
      </c>
      <c r="DF374" s="854">
        <v>0</v>
      </c>
      <c r="DG374" s="853">
        <v>0</v>
      </c>
      <c r="DH374" s="854">
        <v>0</v>
      </c>
      <c r="DI374" s="853">
        <v>0</v>
      </c>
      <c r="DJ374" s="854">
        <v>0</v>
      </c>
      <c r="DK374" s="853">
        <v>0</v>
      </c>
      <c r="DL374" s="854">
        <v>0</v>
      </c>
      <c r="DM374" s="853">
        <v>0</v>
      </c>
      <c r="DN374" s="854">
        <v>0</v>
      </c>
      <c r="DO374" s="853">
        <v>0</v>
      </c>
      <c r="DP374" s="854">
        <v>0</v>
      </c>
      <c r="DQ374" s="853">
        <v>0</v>
      </c>
      <c r="DR374" s="1025">
        <v>0</v>
      </c>
      <c r="DS374" s="815"/>
      <c r="DT374" s="1011"/>
      <c r="DU374" s="815"/>
      <c r="DV374" s="1024"/>
      <c r="DW374" s="854"/>
      <c r="DX374" s="853">
        <v>0</v>
      </c>
      <c r="DY374" s="854">
        <v>0</v>
      </c>
      <c r="DZ374" s="853">
        <v>0</v>
      </c>
      <c r="EA374" s="854">
        <v>0</v>
      </c>
      <c r="EB374" s="853">
        <v>0</v>
      </c>
      <c r="EC374" s="854">
        <v>0</v>
      </c>
      <c r="ED374" s="853">
        <v>0</v>
      </c>
      <c r="EE374" s="854">
        <v>0</v>
      </c>
      <c r="EF374" s="853">
        <v>0</v>
      </c>
      <c r="EG374" s="854">
        <v>0</v>
      </c>
      <c r="EH374" s="853">
        <v>0</v>
      </c>
      <c r="EI374" s="854">
        <v>0</v>
      </c>
      <c r="EJ374" s="853">
        <v>0</v>
      </c>
      <c r="EK374" s="854">
        <v>0</v>
      </c>
      <c r="EL374" s="853">
        <v>0</v>
      </c>
      <c r="EM374" s="854">
        <v>0</v>
      </c>
      <c r="EN374" s="853">
        <v>0</v>
      </c>
      <c r="EO374" s="854">
        <v>0</v>
      </c>
      <c r="EP374" s="853">
        <v>0</v>
      </c>
      <c r="EQ374" s="854">
        <v>0</v>
      </c>
      <c r="ER374" s="853">
        <v>0</v>
      </c>
      <c r="ES374" s="854">
        <v>0</v>
      </c>
      <c r="ET374" s="853">
        <v>0</v>
      </c>
      <c r="EU374" s="854">
        <v>0</v>
      </c>
      <c r="EV374" s="853">
        <v>0</v>
      </c>
      <c r="EW374" s="854">
        <v>0</v>
      </c>
      <c r="EX374" s="853">
        <v>0</v>
      </c>
      <c r="EY374" s="854">
        <v>0</v>
      </c>
      <c r="EZ374" s="853">
        <v>0</v>
      </c>
      <c r="FA374" s="854">
        <v>0</v>
      </c>
      <c r="FB374" s="853">
        <v>0</v>
      </c>
      <c r="FC374" s="854">
        <v>0</v>
      </c>
      <c r="FD374" s="853">
        <v>0</v>
      </c>
      <c r="FE374" s="1025">
        <v>0</v>
      </c>
      <c r="FF374" s="815"/>
      <c r="FG374" s="1012"/>
      <c r="FH374" s="815"/>
      <c r="FI374" s="1013"/>
      <c r="FK374" s="1026" t="b">
        <v>1</v>
      </c>
    </row>
    <row r="375" spans="1:167" outlineLevel="1">
      <c r="A375" s="813" t="str">
        <f t="shared" si="5"/>
        <v>356Social Benchmarking Local Program</v>
      </c>
      <c r="C375" s="879">
        <v>356</v>
      </c>
      <c r="D375" s="1037" t="s">
        <v>127</v>
      </c>
      <c r="E375" s="1037">
        <v>2016</v>
      </c>
      <c r="G375" s="1038">
        <v>0</v>
      </c>
      <c r="H375" s="884">
        <v>0</v>
      </c>
      <c r="I375" s="883">
        <v>0</v>
      </c>
      <c r="J375" s="884">
        <v>0</v>
      </c>
      <c r="K375" s="883">
        <v>0</v>
      </c>
      <c r="L375" s="884">
        <v>0</v>
      </c>
      <c r="M375" s="883">
        <v>0</v>
      </c>
      <c r="N375" s="884">
        <v>0</v>
      </c>
      <c r="O375" s="883">
        <v>0</v>
      </c>
      <c r="P375" s="884">
        <v>0</v>
      </c>
      <c r="Q375" s="883">
        <v>0</v>
      </c>
      <c r="R375" s="884">
        <v>0</v>
      </c>
      <c r="S375" s="883">
        <v>0</v>
      </c>
      <c r="T375" s="884">
        <v>0</v>
      </c>
      <c r="U375" s="883">
        <v>0</v>
      </c>
      <c r="V375" s="884">
        <v>0</v>
      </c>
      <c r="W375" s="883">
        <v>0</v>
      </c>
      <c r="X375" s="884">
        <v>0</v>
      </c>
      <c r="Y375" s="883">
        <v>0</v>
      </c>
      <c r="Z375" s="884">
        <v>0</v>
      </c>
      <c r="AA375" s="883">
        <v>0</v>
      </c>
      <c r="AB375" s="884">
        <v>0</v>
      </c>
      <c r="AC375" s="883">
        <v>0</v>
      </c>
      <c r="AD375" s="884">
        <v>0</v>
      </c>
      <c r="AE375" s="883">
        <v>0</v>
      </c>
      <c r="AF375" s="884">
        <v>0</v>
      </c>
      <c r="AG375" s="883">
        <v>0</v>
      </c>
      <c r="AH375" s="884">
        <v>0</v>
      </c>
      <c r="AI375" s="883">
        <v>0</v>
      </c>
      <c r="AJ375" s="884">
        <v>0</v>
      </c>
      <c r="AK375" s="883">
        <v>0</v>
      </c>
      <c r="AL375" s="884">
        <v>0</v>
      </c>
      <c r="AM375" s="883">
        <v>0</v>
      </c>
      <c r="AN375" s="884">
        <v>0</v>
      </c>
      <c r="AO375" s="883">
        <v>0</v>
      </c>
      <c r="AP375" s="1039">
        <v>0</v>
      </c>
      <c r="AQ375" s="815"/>
      <c r="AR375" s="998"/>
      <c r="AS375" s="815"/>
      <c r="AT375" s="1038">
        <v>0</v>
      </c>
      <c r="AU375" s="884">
        <v>0</v>
      </c>
      <c r="AV375" s="883">
        <v>0</v>
      </c>
      <c r="AW375" s="884">
        <v>0</v>
      </c>
      <c r="AX375" s="883">
        <v>0</v>
      </c>
      <c r="AY375" s="884">
        <v>0</v>
      </c>
      <c r="AZ375" s="883">
        <v>0</v>
      </c>
      <c r="BA375" s="884">
        <v>0</v>
      </c>
      <c r="BB375" s="883">
        <v>0</v>
      </c>
      <c r="BC375" s="884">
        <v>0</v>
      </c>
      <c r="BD375" s="883">
        <v>0</v>
      </c>
      <c r="BE375" s="884">
        <v>0</v>
      </c>
      <c r="BF375" s="883">
        <v>0</v>
      </c>
      <c r="BG375" s="884">
        <v>0</v>
      </c>
      <c r="BH375" s="883">
        <v>0</v>
      </c>
      <c r="BI375" s="884">
        <v>0</v>
      </c>
      <c r="BJ375" s="883">
        <v>0</v>
      </c>
      <c r="BK375" s="884">
        <v>0</v>
      </c>
      <c r="BL375" s="883">
        <v>0</v>
      </c>
      <c r="BM375" s="884">
        <v>0</v>
      </c>
      <c r="BN375" s="883">
        <v>0</v>
      </c>
      <c r="BO375" s="884">
        <v>0</v>
      </c>
      <c r="BP375" s="883">
        <v>0</v>
      </c>
      <c r="BQ375" s="884">
        <v>0</v>
      </c>
      <c r="BR375" s="883">
        <v>0</v>
      </c>
      <c r="BS375" s="884">
        <v>0</v>
      </c>
      <c r="BT375" s="883">
        <v>0</v>
      </c>
      <c r="BU375" s="884">
        <v>0</v>
      </c>
      <c r="BV375" s="883">
        <v>0</v>
      </c>
      <c r="BW375" s="884">
        <v>0</v>
      </c>
      <c r="BX375" s="883">
        <v>0</v>
      </c>
      <c r="BY375" s="884">
        <v>0</v>
      </c>
      <c r="BZ375" s="883">
        <v>0</v>
      </c>
      <c r="CA375" s="884">
        <v>0</v>
      </c>
      <c r="CB375" s="883">
        <v>0</v>
      </c>
      <c r="CC375" s="1039">
        <v>0</v>
      </c>
      <c r="CD375" s="815"/>
      <c r="CE375" s="1009"/>
      <c r="CF375" s="815"/>
      <c r="CG375" s="1010"/>
      <c r="CH375" s="815"/>
      <c r="CI375" s="1038"/>
      <c r="CJ375" s="884"/>
      <c r="CK375" s="883">
        <v>0</v>
      </c>
      <c r="CL375" s="884">
        <v>0</v>
      </c>
      <c r="CM375" s="883">
        <v>0</v>
      </c>
      <c r="CN375" s="884">
        <v>0</v>
      </c>
      <c r="CO375" s="883">
        <v>0</v>
      </c>
      <c r="CP375" s="884">
        <v>0</v>
      </c>
      <c r="CQ375" s="883">
        <v>0</v>
      </c>
      <c r="CR375" s="884">
        <v>0</v>
      </c>
      <c r="CS375" s="883">
        <v>0</v>
      </c>
      <c r="CT375" s="884">
        <v>0</v>
      </c>
      <c r="CU375" s="883">
        <v>0</v>
      </c>
      <c r="CV375" s="884">
        <v>0</v>
      </c>
      <c r="CW375" s="883">
        <v>0</v>
      </c>
      <c r="CX375" s="884">
        <v>0</v>
      </c>
      <c r="CY375" s="883">
        <v>0</v>
      </c>
      <c r="CZ375" s="884">
        <v>0</v>
      </c>
      <c r="DA375" s="883">
        <v>0</v>
      </c>
      <c r="DB375" s="884">
        <v>0</v>
      </c>
      <c r="DC375" s="883">
        <v>0</v>
      </c>
      <c r="DD375" s="884">
        <v>0</v>
      </c>
      <c r="DE375" s="883">
        <v>0</v>
      </c>
      <c r="DF375" s="884">
        <v>0</v>
      </c>
      <c r="DG375" s="883">
        <v>0</v>
      </c>
      <c r="DH375" s="884">
        <v>0</v>
      </c>
      <c r="DI375" s="883">
        <v>0</v>
      </c>
      <c r="DJ375" s="884">
        <v>0</v>
      </c>
      <c r="DK375" s="883">
        <v>0</v>
      </c>
      <c r="DL375" s="884">
        <v>0</v>
      </c>
      <c r="DM375" s="883">
        <v>0</v>
      </c>
      <c r="DN375" s="884">
        <v>0</v>
      </c>
      <c r="DO375" s="883">
        <v>0</v>
      </c>
      <c r="DP375" s="884">
        <v>0</v>
      </c>
      <c r="DQ375" s="883">
        <v>0</v>
      </c>
      <c r="DR375" s="1039">
        <v>0</v>
      </c>
      <c r="DS375" s="815"/>
      <c r="DT375" s="1011"/>
      <c r="DU375" s="815"/>
      <c r="DV375" s="1038"/>
      <c r="DW375" s="884"/>
      <c r="DX375" s="883">
        <v>0</v>
      </c>
      <c r="DY375" s="884">
        <v>0</v>
      </c>
      <c r="DZ375" s="883">
        <v>0</v>
      </c>
      <c r="EA375" s="884">
        <v>0</v>
      </c>
      <c r="EB375" s="883">
        <v>0</v>
      </c>
      <c r="EC375" s="884">
        <v>0</v>
      </c>
      <c r="ED375" s="883">
        <v>0</v>
      </c>
      <c r="EE375" s="884">
        <v>0</v>
      </c>
      <c r="EF375" s="883">
        <v>0</v>
      </c>
      <c r="EG375" s="884">
        <v>0</v>
      </c>
      <c r="EH375" s="883">
        <v>0</v>
      </c>
      <c r="EI375" s="884">
        <v>0</v>
      </c>
      <c r="EJ375" s="883">
        <v>0</v>
      </c>
      <c r="EK375" s="884">
        <v>0</v>
      </c>
      <c r="EL375" s="883">
        <v>0</v>
      </c>
      <c r="EM375" s="884">
        <v>0</v>
      </c>
      <c r="EN375" s="883">
        <v>0</v>
      </c>
      <c r="EO375" s="884">
        <v>0</v>
      </c>
      <c r="EP375" s="883">
        <v>0</v>
      </c>
      <c r="EQ375" s="884">
        <v>0</v>
      </c>
      <c r="ER375" s="883">
        <v>0</v>
      </c>
      <c r="ES375" s="884">
        <v>0</v>
      </c>
      <c r="ET375" s="883">
        <v>0</v>
      </c>
      <c r="EU375" s="884">
        <v>0</v>
      </c>
      <c r="EV375" s="883">
        <v>0</v>
      </c>
      <c r="EW375" s="884">
        <v>0</v>
      </c>
      <c r="EX375" s="883">
        <v>0</v>
      </c>
      <c r="EY375" s="884">
        <v>0</v>
      </c>
      <c r="EZ375" s="883">
        <v>0</v>
      </c>
      <c r="FA375" s="884">
        <v>0</v>
      </c>
      <c r="FB375" s="883">
        <v>0</v>
      </c>
      <c r="FC375" s="884">
        <v>0</v>
      </c>
      <c r="FD375" s="883">
        <v>0</v>
      </c>
      <c r="FE375" s="1039">
        <v>0</v>
      </c>
      <c r="FF375" s="815"/>
      <c r="FG375" s="1012"/>
      <c r="FH375" s="815"/>
      <c r="FI375" s="1013"/>
      <c r="FK375" s="1040" t="b">
        <v>1</v>
      </c>
    </row>
    <row r="376" spans="1:167" outlineLevel="1">
      <c r="A376" s="813" t="str">
        <f t="shared" si="5"/>
        <v>357Air Source Heat Pump – For Residential Space Heating LDC Innovation Fund Pilot Program</v>
      </c>
      <c r="C376" s="835">
        <v>357</v>
      </c>
      <c r="D376" s="1041" t="s">
        <v>1228</v>
      </c>
      <c r="E376" s="1041">
        <v>2016</v>
      </c>
      <c r="G376" s="1016">
        <v>0</v>
      </c>
      <c r="H376" s="877">
        <v>0</v>
      </c>
      <c r="I376" s="876">
        <v>0</v>
      </c>
      <c r="J376" s="877">
        <v>0</v>
      </c>
      <c r="K376" s="876">
        <v>0</v>
      </c>
      <c r="L376" s="877">
        <v>0</v>
      </c>
      <c r="M376" s="876">
        <v>0</v>
      </c>
      <c r="N376" s="877">
        <v>0</v>
      </c>
      <c r="O376" s="876">
        <v>0</v>
      </c>
      <c r="P376" s="877">
        <v>0</v>
      </c>
      <c r="Q376" s="876">
        <v>0</v>
      </c>
      <c r="R376" s="877">
        <v>0</v>
      </c>
      <c r="S376" s="876">
        <v>0</v>
      </c>
      <c r="T376" s="877">
        <v>0</v>
      </c>
      <c r="U376" s="876">
        <v>0</v>
      </c>
      <c r="V376" s="877">
        <v>0</v>
      </c>
      <c r="W376" s="876">
        <v>0</v>
      </c>
      <c r="X376" s="877">
        <v>0</v>
      </c>
      <c r="Y376" s="876">
        <v>0</v>
      </c>
      <c r="Z376" s="877">
        <v>0</v>
      </c>
      <c r="AA376" s="876">
        <v>0</v>
      </c>
      <c r="AB376" s="877">
        <v>0</v>
      </c>
      <c r="AC376" s="876">
        <v>0</v>
      </c>
      <c r="AD376" s="877">
        <v>0</v>
      </c>
      <c r="AE376" s="876">
        <v>0</v>
      </c>
      <c r="AF376" s="877">
        <v>0</v>
      </c>
      <c r="AG376" s="876">
        <v>0</v>
      </c>
      <c r="AH376" s="877">
        <v>0</v>
      </c>
      <c r="AI376" s="876">
        <v>0</v>
      </c>
      <c r="AJ376" s="877">
        <v>0</v>
      </c>
      <c r="AK376" s="876">
        <v>0</v>
      </c>
      <c r="AL376" s="877">
        <v>0</v>
      </c>
      <c r="AM376" s="876">
        <v>0</v>
      </c>
      <c r="AN376" s="877">
        <v>0</v>
      </c>
      <c r="AO376" s="876">
        <v>0</v>
      </c>
      <c r="AP376" s="1017">
        <v>0</v>
      </c>
      <c r="AQ376" s="815"/>
      <c r="AR376" s="998"/>
      <c r="AS376" s="815"/>
      <c r="AT376" s="1016">
        <v>0</v>
      </c>
      <c r="AU376" s="877">
        <v>0</v>
      </c>
      <c r="AV376" s="876">
        <v>0</v>
      </c>
      <c r="AW376" s="877">
        <v>0</v>
      </c>
      <c r="AX376" s="876">
        <v>0</v>
      </c>
      <c r="AY376" s="877">
        <v>0</v>
      </c>
      <c r="AZ376" s="876">
        <v>0</v>
      </c>
      <c r="BA376" s="877">
        <v>0</v>
      </c>
      <c r="BB376" s="876">
        <v>0</v>
      </c>
      <c r="BC376" s="877">
        <v>0</v>
      </c>
      <c r="BD376" s="876">
        <v>0</v>
      </c>
      <c r="BE376" s="877">
        <v>0</v>
      </c>
      <c r="BF376" s="876">
        <v>0</v>
      </c>
      <c r="BG376" s="877">
        <v>0</v>
      </c>
      <c r="BH376" s="876">
        <v>0</v>
      </c>
      <c r="BI376" s="877">
        <v>0</v>
      </c>
      <c r="BJ376" s="876">
        <v>0</v>
      </c>
      <c r="BK376" s="877">
        <v>0</v>
      </c>
      <c r="BL376" s="876">
        <v>0</v>
      </c>
      <c r="BM376" s="877">
        <v>0</v>
      </c>
      <c r="BN376" s="876">
        <v>0</v>
      </c>
      <c r="BO376" s="877">
        <v>0</v>
      </c>
      <c r="BP376" s="876">
        <v>0</v>
      </c>
      <c r="BQ376" s="877">
        <v>0</v>
      </c>
      <c r="BR376" s="876">
        <v>0</v>
      </c>
      <c r="BS376" s="877">
        <v>0</v>
      </c>
      <c r="BT376" s="876">
        <v>0</v>
      </c>
      <c r="BU376" s="877">
        <v>0</v>
      </c>
      <c r="BV376" s="876">
        <v>0</v>
      </c>
      <c r="BW376" s="877">
        <v>0</v>
      </c>
      <c r="BX376" s="876">
        <v>0</v>
      </c>
      <c r="BY376" s="877">
        <v>0</v>
      </c>
      <c r="BZ376" s="876">
        <v>0</v>
      </c>
      <c r="CA376" s="877">
        <v>0</v>
      </c>
      <c r="CB376" s="876">
        <v>0</v>
      </c>
      <c r="CC376" s="1017">
        <v>0</v>
      </c>
      <c r="CD376" s="815"/>
      <c r="CE376" s="1009"/>
      <c r="CF376" s="815"/>
      <c r="CG376" s="1010"/>
      <c r="CH376" s="815"/>
      <c r="CI376" s="1016"/>
      <c r="CJ376" s="877"/>
      <c r="CK376" s="876">
        <v>0</v>
      </c>
      <c r="CL376" s="877">
        <v>0</v>
      </c>
      <c r="CM376" s="876">
        <v>0</v>
      </c>
      <c r="CN376" s="877">
        <v>0</v>
      </c>
      <c r="CO376" s="876">
        <v>0</v>
      </c>
      <c r="CP376" s="877">
        <v>0</v>
      </c>
      <c r="CQ376" s="876">
        <v>0</v>
      </c>
      <c r="CR376" s="877">
        <v>0</v>
      </c>
      <c r="CS376" s="876">
        <v>0</v>
      </c>
      <c r="CT376" s="877">
        <v>0</v>
      </c>
      <c r="CU376" s="876">
        <v>0</v>
      </c>
      <c r="CV376" s="877">
        <v>0</v>
      </c>
      <c r="CW376" s="876">
        <v>0</v>
      </c>
      <c r="CX376" s="877">
        <v>0</v>
      </c>
      <c r="CY376" s="876">
        <v>0</v>
      </c>
      <c r="CZ376" s="877">
        <v>0</v>
      </c>
      <c r="DA376" s="876">
        <v>0</v>
      </c>
      <c r="DB376" s="877">
        <v>0</v>
      </c>
      <c r="DC376" s="876">
        <v>0</v>
      </c>
      <c r="DD376" s="877">
        <v>0</v>
      </c>
      <c r="DE376" s="876">
        <v>0</v>
      </c>
      <c r="DF376" s="877">
        <v>0</v>
      </c>
      <c r="DG376" s="876">
        <v>0</v>
      </c>
      <c r="DH376" s="877">
        <v>0</v>
      </c>
      <c r="DI376" s="876">
        <v>0</v>
      </c>
      <c r="DJ376" s="877">
        <v>0</v>
      </c>
      <c r="DK376" s="876">
        <v>0</v>
      </c>
      <c r="DL376" s="877">
        <v>0</v>
      </c>
      <c r="DM376" s="876">
        <v>0</v>
      </c>
      <c r="DN376" s="877">
        <v>0</v>
      </c>
      <c r="DO376" s="876">
        <v>0</v>
      </c>
      <c r="DP376" s="877">
        <v>0</v>
      </c>
      <c r="DQ376" s="876">
        <v>0</v>
      </c>
      <c r="DR376" s="1017">
        <v>0</v>
      </c>
      <c r="DS376" s="815"/>
      <c r="DT376" s="1011"/>
      <c r="DU376" s="815"/>
      <c r="DV376" s="1016"/>
      <c r="DW376" s="877"/>
      <c r="DX376" s="876">
        <v>0</v>
      </c>
      <c r="DY376" s="877">
        <v>0</v>
      </c>
      <c r="DZ376" s="876">
        <v>0</v>
      </c>
      <c r="EA376" s="877">
        <v>0</v>
      </c>
      <c r="EB376" s="876">
        <v>0</v>
      </c>
      <c r="EC376" s="877">
        <v>0</v>
      </c>
      <c r="ED376" s="876">
        <v>0</v>
      </c>
      <c r="EE376" s="877">
        <v>0</v>
      </c>
      <c r="EF376" s="876">
        <v>0</v>
      </c>
      <c r="EG376" s="877">
        <v>0</v>
      </c>
      <c r="EH376" s="876">
        <v>0</v>
      </c>
      <c r="EI376" s="877">
        <v>0</v>
      </c>
      <c r="EJ376" s="876">
        <v>0</v>
      </c>
      <c r="EK376" s="877">
        <v>0</v>
      </c>
      <c r="EL376" s="876">
        <v>0</v>
      </c>
      <c r="EM376" s="877">
        <v>0</v>
      </c>
      <c r="EN376" s="876">
        <v>0</v>
      </c>
      <c r="EO376" s="877">
        <v>0</v>
      </c>
      <c r="EP376" s="876">
        <v>0</v>
      </c>
      <c r="EQ376" s="877">
        <v>0</v>
      </c>
      <c r="ER376" s="876">
        <v>0</v>
      </c>
      <c r="ES376" s="877">
        <v>0</v>
      </c>
      <c r="ET376" s="876">
        <v>0</v>
      </c>
      <c r="EU376" s="877">
        <v>0</v>
      </c>
      <c r="EV376" s="876">
        <v>0</v>
      </c>
      <c r="EW376" s="877">
        <v>0</v>
      </c>
      <c r="EX376" s="876">
        <v>0</v>
      </c>
      <c r="EY376" s="877">
        <v>0</v>
      </c>
      <c r="EZ376" s="876">
        <v>0</v>
      </c>
      <c r="FA376" s="877">
        <v>0</v>
      </c>
      <c r="FB376" s="876">
        <v>0</v>
      </c>
      <c r="FC376" s="877">
        <v>0</v>
      </c>
      <c r="FD376" s="876">
        <v>0</v>
      </c>
      <c r="FE376" s="1017">
        <v>0</v>
      </c>
      <c r="FF376" s="815"/>
      <c r="FG376" s="1012"/>
      <c r="FH376" s="815"/>
      <c r="FI376" s="1013"/>
      <c r="FK376" s="1018" t="b">
        <v>1</v>
      </c>
    </row>
    <row r="377" spans="1:167" outlineLevel="1">
      <c r="A377" s="813" t="str">
        <f t="shared" si="5"/>
        <v>358Air Source Heat Pump – For Residential Water Heating LDC Innovation Fund Pilot Program</v>
      </c>
      <c r="C377" s="842">
        <v>358</v>
      </c>
      <c r="D377" s="1036" t="s">
        <v>1229</v>
      </c>
      <c r="E377" s="1036">
        <v>2016</v>
      </c>
      <c r="G377" s="1020">
        <v>0</v>
      </c>
      <c r="H377" s="865">
        <v>0</v>
      </c>
      <c r="I377" s="864">
        <v>0</v>
      </c>
      <c r="J377" s="865">
        <v>0</v>
      </c>
      <c r="K377" s="864">
        <v>0</v>
      </c>
      <c r="L377" s="865">
        <v>0</v>
      </c>
      <c r="M377" s="864">
        <v>0</v>
      </c>
      <c r="N377" s="865">
        <v>0</v>
      </c>
      <c r="O377" s="864">
        <v>0</v>
      </c>
      <c r="P377" s="865">
        <v>0</v>
      </c>
      <c r="Q377" s="864">
        <v>0</v>
      </c>
      <c r="R377" s="865">
        <v>0</v>
      </c>
      <c r="S377" s="864">
        <v>0</v>
      </c>
      <c r="T377" s="865">
        <v>0</v>
      </c>
      <c r="U377" s="864">
        <v>0</v>
      </c>
      <c r="V377" s="865">
        <v>0</v>
      </c>
      <c r="W377" s="864">
        <v>0</v>
      </c>
      <c r="X377" s="865">
        <v>0</v>
      </c>
      <c r="Y377" s="864">
        <v>0</v>
      </c>
      <c r="Z377" s="865">
        <v>0</v>
      </c>
      <c r="AA377" s="864">
        <v>0</v>
      </c>
      <c r="AB377" s="865">
        <v>0</v>
      </c>
      <c r="AC377" s="864">
        <v>0</v>
      </c>
      <c r="AD377" s="865">
        <v>0</v>
      </c>
      <c r="AE377" s="864">
        <v>0</v>
      </c>
      <c r="AF377" s="865">
        <v>0</v>
      </c>
      <c r="AG377" s="864">
        <v>0</v>
      </c>
      <c r="AH377" s="865">
        <v>0</v>
      </c>
      <c r="AI377" s="864">
        <v>0</v>
      </c>
      <c r="AJ377" s="865">
        <v>0</v>
      </c>
      <c r="AK377" s="864">
        <v>0</v>
      </c>
      <c r="AL377" s="865">
        <v>0</v>
      </c>
      <c r="AM377" s="864">
        <v>0</v>
      </c>
      <c r="AN377" s="865">
        <v>0</v>
      </c>
      <c r="AO377" s="864">
        <v>0</v>
      </c>
      <c r="AP377" s="1021">
        <v>0</v>
      </c>
      <c r="AQ377" s="815"/>
      <c r="AR377" s="998"/>
      <c r="AS377" s="815"/>
      <c r="AT377" s="1020">
        <v>0</v>
      </c>
      <c r="AU377" s="865">
        <v>0</v>
      </c>
      <c r="AV377" s="864">
        <v>0</v>
      </c>
      <c r="AW377" s="865">
        <v>0</v>
      </c>
      <c r="AX377" s="864">
        <v>0</v>
      </c>
      <c r="AY377" s="865">
        <v>0</v>
      </c>
      <c r="AZ377" s="864">
        <v>0</v>
      </c>
      <c r="BA377" s="865">
        <v>0</v>
      </c>
      <c r="BB377" s="864">
        <v>0</v>
      </c>
      <c r="BC377" s="865">
        <v>0</v>
      </c>
      <c r="BD377" s="864">
        <v>0</v>
      </c>
      <c r="BE377" s="865">
        <v>0</v>
      </c>
      <c r="BF377" s="864">
        <v>0</v>
      </c>
      <c r="BG377" s="865">
        <v>0</v>
      </c>
      <c r="BH377" s="864">
        <v>0</v>
      </c>
      <c r="BI377" s="865">
        <v>0</v>
      </c>
      <c r="BJ377" s="864">
        <v>0</v>
      </c>
      <c r="BK377" s="865">
        <v>0</v>
      </c>
      <c r="BL377" s="864">
        <v>0</v>
      </c>
      <c r="BM377" s="865">
        <v>0</v>
      </c>
      <c r="BN377" s="864">
        <v>0</v>
      </c>
      <c r="BO377" s="865">
        <v>0</v>
      </c>
      <c r="BP377" s="864">
        <v>0</v>
      </c>
      <c r="BQ377" s="865">
        <v>0</v>
      </c>
      <c r="BR377" s="864">
        <v>0</v>
      </c>
      <c r="BS377" s="865">
        <v>0</v>
      </c>
      <c r="BT377" s="864">
        <v>0</v>
      </c>
      <c r="BU377" s="865">
        <v>0</v>
      </c>
      <c r="BV377" s="864">
        <v>0</v>
      </c>
      <c r="BW377" s="865">
        <v>0</v>
      </c>
      <c r="BX377" s="864">
        <v>0</v>
      </c>
      <c r="BY377" s="865">
        <v>0</v>
      </c>
      <c r="BZ377" s="864">
        <v>0</v>
      </c>
      <c r="CA377" s="865">
        <v>0</v>
      </c>
      <c r="CB377" s="864">
        <v>0</v>
      </c>
      <c r="CC377" s="1021">
        <v>0</v>
      </c>
      <c r="CD377" s="815"/>
      <c r="CE377" s="1009"/>
      <c r="CF377" s="815"/>
      <c r="CG377" s="1010"/>
      <c r="CH377" s="815"/>
      <c r="CI377" s="1020"/>
      <c r="CJ377" s="865"/>
      <c r="CK377" s="864">
        <v>0</v>
      </c>
      <c r="CL377" s="865">
        <v>0</v>
      </c>
      <c r="CM377" s="864">
        <v>0</v>
      </c>
      <c r="CN377" s="865">
        <v>0</v>
      </c>
      <c r="CO377" s="864">
        <v>0</v>
      </c>
      <c r="CP377" s="865">
        <v>0</v>
      </c>
      <c r="CQ377" s="864">
        <v>0</v>
      </c>
      <c r="CR377" s="865">
        <v>0</v>
      </c>
      <c r="CS377" s="864">
        <v>0</v>
      </c>
      <c r="CT377" s="865">
        <v>0</v>
      </c>
      <c r="CU377" s="864">
        <v>0</v>
      </c>
      <c r="CV377" s="865">
        <v>0</v>
      </c>
      <c r="CW377" s="864">
        <v>0</v>
      </c>
      <c r="CX377" s="865">
        <v>0</v>
      </c>
      <c r="CY377" s="864">
        <v>0</v>
      </c>
      <c r="CZ377" s="865">
        <v>0</v>
      </c>
      <c r="DA377" s="864">
        <v>0</v>
      </c>
      <c r="DB377" s="865">
        <v>0</v>
      </c>
      <c r="DC377" s="864">
        <v>0</v>
      </c>
      <c r="DD377" s="865">
        <v>0</v>
      </c>
      <c r="DE377" s="864">
        <v>0</v>
      </c>
      <c r="DF377" s="865">
        <v>0</v>
      </c>
      <c r="DG377" s="864">
        <v>0</v>
      </c>
      <c r="DH377" s="865">
        <v>0</v>
      </c>
      <c r="DI377" s="864">
        <v>0</v>
      </c>
      <c r="DJ377" s="865">
        <v>0</v>
      </c>
      <c r="DK377" s="864">
        <v>0</v>
      </c>
      <c r="DL377" s="865">
        <v>0</v>
      </c>
      <c r="DM377" s="864">
        <v>0</v>
      </c>
      <c r="DN377" s="865">
        <v>0</v>
      </c>
      <c r="DO377" s="864">
        <v>0</v>
      </c>
      <c r="DP377" s="865">
        <v>0</v>
      </c>
      <c r="DQ377" s="864">
        <v>0</v>
      </c>
      <c r="DR377" s="1021">
        <v>0</v>
      </c>
      <c r="DS377" s="815"/>
      <c r="DT377" s="1011"/>
      <c r="DU377" s="815"/>
      <c r="DV377" s="1020"/>
      <c r="DW377" s="865"/>
      <c r="DX377" s="864">
        <v>0</v>
      </c>
      <c r="DY377" s="865">
        <v>0</v>
      </c>
      <c r="DZ377" s="864">
        <v>0</v>
      </c>
      <c r="EA377" s="865">
        <v>0</v>
      </c>
      <c r="EB377" s="864">
        <v>0</v>
      </c>
      <c r="EC377" s="865">
        <v>0</v>
      </c>
      <c r="ED377" s="864">
        <v>0</v>
      </c>
      <c r="EE377" s="865">
        <v>0</v>
      </c>
      <c r="EF377" s="864">
        <v>0</v>
      </c>
      <c r="EG377" s="865">
        <v>0</v>
      </c>
      <c r="EH377" s="864">
        <v>0</v>
      </c>
      <c r="EI377" s="865">
        <v>0</v>
      </c>
      <c r="EJ377" s="864">
        <v>0</v>
      </c>
      <c r="EK377" s="865">
        <v>0</v>
      </c>
      <c r="EL377" s="864">
        <v>0</v>
      </c>
      <c r="EM377" s="865">
        <v>0</v>
      </c>
      <c r="EN377" s="864">
        <v>0</v>
      </c>
      <c r="EO377" s="865">
        <v>0</v>
      </c>
      <c r="EP377" s="864">
        <v>0</v>
      </c>
      <c r="EQ377" s="865">
        <v>0</v>
      </c>
      <c r="ER377" s="864">
        <v>0</v>
      </c>
      <c r="ES377" s="865">
        <v>0</v>
      </c>
      <c r="ET377" s="864">
        <v>0</v>
      </c>
      <c r="EU377" s="865">
        <v>0</v>
      </c>
      <c r="EV377" s="864">
        <v>0</v>
      </c>
      <c r="EW377" s="865">
        <v>0</v>
      </c>
      <c r="EX377" s="864">
        <v>0</v>
      </c>
      <c r="EY377" s="865">
        <v>0</v>
      </c>
      <c r="EZ377" s="864">
        <v>0</v>
      </c>
      <c r="FA377" s="865">
        <v>0</v>
      </c>
      <c r="FB377" s="864">
        <v>0</v>
      </c>
      <c r="FC377" s="865">
        <v>0</v>
      </c>
      <c r="FD377" s="864">
        <v>0</v>
      </c>
      <c r="FE377" s="1021">
        <v>0</v>
      </c>
      <c r="FF377" s="815"/>
      <c r="FG377" s="1012"/>
      <c r="FH377" s="815"/>
      <c r="FI377" s="1013"/>
      <c r="FK377" s="1022" t="b">
        <v>1</v>
      </c>
    </row>
    <row r="378" spans="1:167" outlineLevel="1">
      <c r="A378" s="813" t="str">
        <f t="shared" si="5"/>
        <v>359Block Heater Timer LDC Innovation Fund Pilot Program</v>
      </c>
      <c r="C378" s="849">
        <v>359</v>
      </c>
      <c r="D378" s="1035" t="s">
        <v>1230</v>
      </c>
      <c r="E378" s="1035">
        <v>2016</v>
      </c>
      <c r="G378" s="1024">
        <v>0</v>
      </c>
      <c r="H378" s="854">
        <v>0</v>
      </c>
      <c r="I378" s="853">
        <v>0</v>
      </c>
      <c r="J378" s="854">
        <v>0</v>
      </c>
      <c r="K378" s="853">
        <v>0</v>
      </c>
      <c r="L378" s="854">
        <v>0</v>
      </c>
      <c r="M378" s="853">
        <v>0</v>
      </c>
      <c r="N378" s="854">
        <v>0</v>
      </c>
      <c r="O378" s="853">
        <v>0</v>
      </c>
      <c r="P378" s="854">
        <v>0</v>
      </c>
      <c r="Q378" s="853">
        <v>0</v>
      </c>
      <c r="R378" s="854">
        <v>0</v>
      </c>
      <c r="S378" s="853">
        <v>0</v>
      </c>
      <c r="T378" s="854">
        <v>0</v>
      </c>
      <c r="U378" s="853">
        <v>0</v>
      </c>
      <c r="V378" s="854">
        <v>0</v>
      </c>
      <c r="W378" s="853">
        <v>0</v>
      </c>
      <c r="X378" s="854">
        <v>0</v>
      </c>
      <c r="Y378" s="853">
        <v>0</v>
      </c>
      <c r="Z378" s="854">
        <v>0</v>
      </c>
      <c r="AA378" s="853">
        <v>0</v>
      </c>
      <c r="AB378" s="854">
        <v>0</v>
      </c>
      <c r="AC378" s="853">
        <v>0</v>
      </c>
      <c r="AD378" s="854">
        <v>0</v>
      </c>
      <c r="AE378" s="853">
        <v>0</v>
      </c>
      <c r="AF378" s="854">
        <v>0</v>
      </c>
      <c r="AG378" s="853">
        <v>0</v>
      </c>
      <c r="AH378" s="854">
        <v>0</v>
      </c>
      <c r="AI378" s="853">
        <v>0</v>
      </c>
      <c r="AJ378" s="854">
        <v>0</v>
      </c>
      <c r="AK378" s="853">
        <v>0</v>
      </c>
      <c r="AL378" s="854">
        <v>0</v>
      </c>
      <c r="AM378" s="853">
        <v>0</v>
      </c>
      <c r="AN378" s="854">
        <v>0</v>
      </c>
      <c r="AO378" s="853">
        <v>0</v>
      </c>
      <c r="AP378" s="1025">
        <v>0</v>
      </c>
      <c r="AQ378" s="815"/>
      <c r="AR378" s="998"/>
      <c r="AS378" s="815"/>
      <c r="AT378" s="1024">
        <v>0</v>
      </c>
      <c r="AU378" s="854">
        <v>0</v>
      </c>
      <c r="AV378" s="853">
        <v>0</v>
      </c>
      <c r="AW378" s="854">
        <v>0</v>
      </c>
      <c r="AX378" s="853">
        <v>0</v>
      </c>
      <c r="AY378" s="854">
        <v>0</v>
      </c>
      <c r="AZ378" s="853">
        <v>0</v>
      </c>
      <c r="BA378" s="854">
        <v>0</v>
      </c>
      <c r="BB378" s="853">
        <v>0</v>
      </c>
      <c r="BC378" s="854">
        <v>0</v>
      </c>
      <c r="BD378" s="853">
        <v>0</v>
      </c>
      <c r="BE378" s="854">
        <v>0</v>
      </c>
      <c r="BF378" s="853">
        <v>0</v>
      </c>
      <c r="BG378" s="854">
        <v>0</v>
      </c>
      <c r="BH378" s="853">
        <v>0</v>
      </c>
      <c r="BI378" s="854">
        <v>0</v>
      </c>
      <c r="BJ378" s="853">
        <v>0</v>
      </c>
      <c r="BK378" s="854">
        <v>0</v>
      </c>
      <c r="BL378" s="853">
        <v>0</v>
      </c>
      <c r="BM378" s="854">
        <v>0</v>
      </c>
      <c r="BN378" s="853">
        <v>0</v>
      </c>
      <c r="BO378" s="854">
        <v>0</v>
      </c>
      <c r="BP378" s="853">
        <v>0</v>
      </c>
      <c r="BQ378" s="854">
        <v>0</v>
      </c>
      <c r="BR378" s="853">
        <v>0</v>
      </c>
      <c r="BS378" s="854">
        <v>0</v>
      </c>
      <c r="BT378" s="853">
        <v>0</v>
      </c>
      <c r="BU378" s="854">
        <v>0</v>
      </c>
      <c r="BV378" s="853">
        <v>0</v>
      </c>
      <c r="BW378" s="854">
        <v>0</v>
      </c>
      <c r="BX378" s="853">
        <v>0</v>
      </c>
      <c r="BY378" s="854">
        <v>0</v>
      </c>
      <c r="BZ378" s="853">
        <v>0</v>
      </c>
      <c r="CA378" s="854">
        <v>0</v>
      </c>
      <c r="CB378" s="853">
        <v>0</v>
      </c>
      <c r="CC378" s="1025">
        <v>0</v>
      </c>
      <c r="CD378" s="815"/>
      <c r="CE378" s="1009"/>
      <c r="CF378" s="815"/>
      <c r="CG378" s="1010"/>
      <c r="CH378" s="815"/>
      <c r="CI378" s="1024"/>
      <c r="CJ378" s="854"/>
      <c r="CK378" s="853">
        <v>0</v>
      </c>
      <c r="CL378" s="854">
        <v>0</v>
      </c>
      <c r="CM378" s="853">
        <v>0</v>
      </c>
      <c r="CN378" s="854">
        <v>0</v>
      </c>
      <c r="CO378" s="853">
        <v>0</v>
      </c>
      <c r="CP378" s="854">
        <v>0</v>
      </c>
      <c r="CQ378" s="853">
        <v>0</v>
      </c>
      <c r="CR378" s="854">
        <v>0</v>
      </c>
      <c r="CS378" s="853">
        <v>0</v>
      </c>
      <c r="CT378" s="854">
        <v>0</v>
      </c>
      <c r="CU378" s="853">
        <v>0</v>
      </c>
      <c r="CV378" s="854">
        <v>0</v>
      </c>
      <c r="CW378" s="853">
        <v>0</v>
      </c>
      <c r="CX378" s="854">
        <v>0</v>
      </c>
      <c r="CY378" s="853">
        <v>0</v>
      </c>
      <c r="CZ378" s="854">
        <v>0</v>
      </c>
      <c r="DA378" s="853">
        <v>0</v>
      </c>
      <c r="DB378" s="854">
        <v>0</v>
      </c>
      <c r="DC378" s="853">
        <v>0</v>
      </c>
      <c r="DD378" s="854">
        <v>0</v>
      </c>
      <c r="DE378" s="853">
        <v>0</v>
      </c>
      <c r="DF378" s="854">
        <v>0</v>
      </c>
      <c r="DG378" s="853">
        <v>0</v>
      </c>
      <c r="DH378" s="854">
        <v>0</v>
      </c>
      <c r="DI378" s="853">
        <v>0</v>
      </c>
      <c r="DJ378" s="854">
        <v>0</v>
      </c>
      <c r="DK378" s="853">
        <v>0</v>
      </c>
      <c r="DL378" s="854">
        <v>0</v>
      </c>
      <c r="DM378" s="853">
        <v>0</v>
      </c>
      <c r="DN378" s="854">
        <v>0</v>
      </c>
      <c r="DO378" s="853">
        <v>0</v>
      </c>
      <c r="DP378" s="854">
        <v>0</v>
      </c>
      <c r="DQ378" s="853">
        <v>0</v>
      </c>
      <c r="DR378" s="1025">
        <v>0</v>
      </c>
      <c r="DS378" s="815"/>
      <c r="DT378" s="1011"/>
      <c r="DU378" s="815"/>
      <c r="DV378" s="1024"/>
      <c r="DW378" s="854"/>
      <c r="DX378" s="853">
        <v>0</v>
      </c>
      <c r="DY378" s="854">
        <v>0</v>
      </c>
      <c r="DZ378" s="853">
        <v>0</v>
      </c>
      <c r="EA378" s="854">
        <v>0</v>
      </c>
      <c r="EB378" s="853">
        <v>0</v>
      </c>
      <c r="EC378" s="854">
        <v>0</v>
      </c>
      <c r="ED378" s="853">
        <v>0</v>
      </c>
      <c r="EE378" s="854">
        <v>0</v>
      </c>
      <c r="EF378" s="853">
        <v>0</v>
      </c>
      <c r="EG378" s="854">
        <v>0</v>
      </c>
      <c r="EH378" s="853">
        <v>0</v>
      </c>
      <c r="EI378" s="854">
        <v>0</v>
      </c>
      <c r="EJ378" s="853">
        <v>0</v>
      </c>
      <c r="EK378" s="854">
        <v>0</v>
      </c>
      <c r="EL378" s="853">
        <v>0</v>
      </c>
      <c r="EM378" s="854">
        <v>0</v>
      </c>
      <c r="EN378" s="853">
        <v>0</v>
      </c>
      <c r="EO378" s="854">
        <v>0</v>
      </c>
      <c r="EP378" s="853">
        <v>0</v>
      </c>
      <c r="EQ378" s="854">
        <v>0</v>
      </c>
      <c r="ER378" s="853">
        <v>0</v>
      </c>
      <c r="ES378" s="854">
        <v>0</v>
      </c>
      <c r="ET378" s="853">
        <v>0</v>
      </c>
      <c r="EU378" s="854">
        <v>0</v>
      </c>
      <c r="EV378" s="853">
        <v>0</v>
      </c>
      <c r="EW378" s="854">
        <v>0</v>
      </c>
      <c r="EX378" s="853">
        <v>0</v>
      </c>
      <c r="EY378" s="854">
        <v>0</v>
      </c>
      <c r="EZ378" s="853">
        <v>0</v>
      </c>
      <c r="FA378" s="854">
        <v>0</v>
      </c>
      <c r="FB378" s="853">
        <v>0</v>
      </c>
      <c r="FC378" s="854">
        <v>0</v>
      </c>
      <c r="FD378" s="853">
        <v>0</v>
      </c>
      <c r="FE378" s="1025">
        <v>0</v>
      </c>
      <c r="FF378" s="815"/>
      <c r="FG378" s="1012"/>
      <c r="FH378" s="815"/>
      <c r="FI378" s="1013"/>
      <c r="FK378" s="1026" t="b">
        <v>1</v>
      </c>
    </row>
    <row r="379" spans="1:167" outlineLevel="1">
      <c r="A379" s="813" t="str">
        <f t="shared" si="5"/>
        <v>360Commercial Energy Management and Load Control (CEMLC) LDC Innovation Fund Pilot Program</v>
      </c>
      <c r="C379" s="842">
        <v>360</v>
      </c>
      <c r="D379" s="1036" t="s">
        <v>1231</v>
      </c>
      <c r="E379" s="1036">
        <v>2016</v>
      </c>
      <c r="G379" s="1020">
        <v>0</v>
      </c>
      <c r="H379" s="865">
        <v>0</v>
      </c>
      <c r="I379" s="864">
        <v>0</v>
      </c>
      <c r="J379" s="865">
        <v>0</v>
      </c>
      <c r="K379" s="864">
        <v>0</v>
      </c>
      <c r="L379" s="865">
        <v>0</v>
      </c>
      <c r="M379" s="864">
        <v>0</v>
      </c>
      <c r="N379" s="865">
        <v>0</v>
      </c>
      <c r="O379" s="864">
        <v>0</v>
      </c>
      <c r="P379" s="865">
        <v>0</v>
      </c>
      <c r="Q379" s="864">
        <v>0</v>
      </c>
      <c r="R379" s="865">
        <v>0</v>
      </c>
      <c r="S379" s="864">
        <v>0</v>
      </c>
      <c r="T379" s="865">
        <v>0</v>
      </c>
      <c r="U379" s="864">
        <v>0</v>
      </c>
      <c r="V379" s="865">
        <v>0</v>
      </c>
      <c r="W379" s="864">
        <v>0</v>
      </c>
      <c r="X379" s="865">
        <v>0</v>
      </c>
      <c r="Y379" s="864">
        <v>0</v>
      </c>
      <c r="Z379" s="865">
        <v>0</v>
      </c>
      <c r="AA379" s="864">
        <v>0</v>
      </c>
      <c r="AB379" s="865">
        <v>0</v>
      </c>
      <c r="AC379" s="864">
        <v>0</v>
      </c>
      <c r="AD379" s="865">
        <v>0</v>
      </c>
      <c r="AE379" s="864">
        <v>0</v>
      </c>
      <c r="AF379" s="865">
        <v>0</v>
      </c>
      <c r="AG379" s="864">
        <v>0</v>
      </c>
      <c r="AH379" s="865">
        <v>0</v>
      </c>
      <c r="AI379" s="864">
        <v>0</v>
      </c>
      <c r="AJ379" s="865">
        <v>0</v>
      </c>
      <c r="AK379" s="864">
        <v>0</v>
      </c>
      <c r="AL379" s="865">
        <v>0</v>
      </c>
      <c r="AM379" s="864">
        <v>0</v>
      </c>
      <c r="AN379" s="865">
        <v>0</v>
      </c>
      <c r="AO379" s="864">
        <v>0</v>
      </c>
      <c r="AP379" s="1021">
        <v>0</v>
      </c>
      <c r="AQ379" s="815"/>
      <c r="AR379" s="998"/>
      <c r="AS379" s="815"/>
      <c r="AT379" s="1020">
        <v>0</v>
      </c>
      <c r="AU379" s="865">
        <v>0</v>
      </c>
      <c r="AV379" s="864">
        <v>0</v>
      </c>
      <c r="AW379" s="865">
        <v>0</v>
      </c>
      <c r="AX379" s="864">
        <v>0</v>
      </c>
      <c r="AY379" s="865">
        <v>0</v>
      </c>
      <c r="AZ379" s="864">
        <v>0</v>
      </c>
      <c r="BA379" s="865">
        <v>0</v>
      </c>
      <c r="BB379" s="864">
        <v>0</v>
      </c>
      <c r="BC379" s="865">
        <v>0</v>
      </c>
      <c r="BD379" s="864">
        <v>0</v>
      </c>
      <c r="BE379" s="865">
        <v>0</v>
      </c>
      <c r="BF379" s="864">
        <v>0</v>
      </c>
      <c r="BG379" s="865">
        <v>0</v>
      </c>
      <c r="BH379" s="864">
        <v>0</v>
      </c>
      <c r="BI379" s="865">
        <v>0</v>
      </c>
      <c r="BJ379" s="864">
        <v>0</v>
      </c>
      <c r="BK379" s="865">
        <v>0</v>
      </c>
      <c r="BL379" s="864">
        <v>0</v>
      </c>
      <c r="BM379" s="865">
        <v>0</v>
      </c>
      <c r="BN379" s="864">
        <v>0</v>
      </c>
      <c r="BO379" s="865">
        <v>0</v>
      </c>
      <c r="BP379" s="864">
        <v>0</v>
      </c>
      <c r="BQ379" s="865">
        <v>0</v>
      </c>
      <c r="BR379" s="864">
        <v>0</v>
      </c>
      <c r="BS379" s="865">
        <v>0</v>
      </c>
      <c r="BT379" s="864">
        <v>0</v>
      </c>
      <c r="BU379" s="865">
        <v>0</v>
      </c>
      <c r="BV379" s="864">
        <v>0</v>
      </c>
      <c r="BW379" s="865">
        <v>0</v>
      </c>
      <c r="BX379" s="864">
        <v>0</v>
      </c>
      <c r="BY379" s="865">
        <v>0</v>
      </c>
      <c r="BZ379" s="864">
        <v>0</v>
      </c>
      <c r="CA379" s="865">
        <v>0</v>
      </c>
      <c r="CB379" s="864">
        <v>0</v>
      </c>
      <c r="CC379" s="1021">
        <v>0</v>
      </c>
      <c r="CD379" s="815"/>
      <c r="CE379" s="1009"/>
      <c r="CF379" s="815"/>
      <c r="CG379" s="1010"/>
      <c r="CH379" s="815"/>
      <c r="CI379" s="1020"/>
      <c r="CJ379" s="865"/>
      <c r="CK379" s="864">
        <v>0</v>
      </c>
      <c r="CL379" s="865">
        <v>0</v>
      </c>
      <c r="CM379" s="864">
        <v>0</v>
      </c>
      <c r="CN379" s="865">
        <v>0</v>
      </c>
      <c r="CO379" s="864">
        <v>0</v>
      </c>
      <c r="CP379" s="865">
        <v>0</v>
      </c>
      <c r="CQ379" s="864">
        <v>0</v>
      </c>
      <c r="CR379" s="865">
        <v>0</v>
      </c>
      <c r="CS379" s="864">
        <v>0</v>
      </c>
      <c r="CT379" s="865">
        <v>0</v>
      </c>
      <c r="CU379" s="864">
        <v>0</v>
      </c>
      <c r="CV379" s="865">
        <v>0</v>
      </c>
      <c r="CW379" s="864">
        <v>0</v>
      </c>
      <c r="CX379" s="865">
        <v>0</v>
      </c>
      <c r="CY379" s="864">
        <v>0</v>
      </c>
      <c r="CZ379" s="865">
        <v>0</v>
      </c>
      <c r="DA379" s="864">
        <v>0</v>
      </c>
      <c r="DB379" s="865">
        <v>0</v>
      </c>
      <c r="DC379" s="864">
        <v>0</v>
      </c>
      <c r="DD379" s="865">
        <v>0</v>
      </c>
      <c r="DE379" s="864">
        <v>0</v>
      </c>
      <c r="DF379" s="865">
        <v>0</v>
      </c>
      <c r="DG379" s="864">
        <v>0</v>
      </c>
      <c r="DH379" s="865">
        <v>0</v>
      </c>
      <c r="DI379" s="864">
        <v>0</v>
      </c>
      <c r="DJ379" s="865">
        <v>0</v>
      </c>
      <c r="DK379" s="864">
        <v>0</v>
      </c>
      <c r="DL379" s="865">
        <v>0</v>
      </c>
      <c r="DM379" s="864">
        <v>0</v>
      </c>
      <c r="DN379" s="865">
        <v>0</v>
      </c>
      <c r="DO379" s="864">
        <v>0</v>
      </c>
      <c r="DP379" s="865">
        <v>0</v>
      </c>
      <c r="DQ379" s="864">
        <v>0</v>
      </c>
      <c r="DR379" s="1021">
        <v>0</v>
      </c>
      <c r="DS379" s="815"/>
      <c r="DT379" s="1011"/>
      <c r="DU379" s="815"/>
      <c r="DV379" s="1020"/>
      <c r="DW379" s="865"/>
      <c r="DX379" s="864">
        <v>0</v>
      </c>
      <c r="DY379" s="865">
        <v>0</v>
      </c>
      <c r="DZ379" s="864">
        <v>0</v>
      </c>
      <c r="EA379" s="865">
        <v>0</v>
      </c>
      <c r="EB379" s="864">
        <v>0</v>
      </c>
      <c r="EC379" s="865">
        <v>0</v>
      </c>
      <c r="ED379" s="864">
        <v>0</v>
      </c>
      <c r="EE379" s="865">
        <v>0</v>
      </c>
      <c r="EF379" s="864">
        <v>0</v>
      </c>
      <c r="EG379" s="865">
        <v>0</v>
      </c>
      <c r="EH379" s="864">
        <v>0</v>
      </c>
      <c r="EI379" s="865">
        <v>0</v>
      </c>
      <c r="EJ379" s="864">
        <v>0</v>
      </c>
      <c r="EK379" s="865">
        <v>0</v>
      </c>
      <c r="EL379" s="864">
        <v>0</v>
      </c>
      <c r="EM379" s="865">
        <v>0</v>
      </c>
      <c r="EN379" s="864">
        <v>0</v>
      </c>
      <c r="EO379" s="865">
        <v>0</v>
      </c>
      <c r="EP379" s="864">
        <v>0</v>
      </c>
      <c r="EQ379" s="865">
        <v>0</v>
      </c>
      <c r="ER379" s="864">
        <v>0</v>
      </c>
      <c r="ES379" s="865">
        <v>0</v>
      </c>
      <c r="ET379" s="864">
        <v>0</v>
      </c>
      <c r="EU379" s="865">
        <v>0</v>
      </c>
      <c r="EV379" s="864">
        <v>0</v>
      </c>
      <c r="EW379" s="865">
        <v>0</v>
      </c>
      <c r="EX379" s="864">
        <v>0</v>
      </c>
      <c r="EY379" s="865">
        <v>0</v>
      </c>
      <c r="EZ379" s="864">
        <v>0</v>
      </c>
      <c r="FA379" s="865">
        <v>0</v>
      </c>
      <c r="FB379" s="864">
        <v>0</v>
      </c>
      <c r="FC379" s="865">
        <v>0</v>
      </c>
      <c r="FD379" s="864">
        <v>0</v>
      </c>
      <c r="FE379" s="1021">
        <v>0</v>
      </c>
      <c r="FF379" s="815"/>
      <c r="FG379" s="1012"/>
      <c r="FH379" s="815"/>
      <c r="FI379" s="1013"/>
      <c r="FK379" s="1022" t="b">
        <v>1</v>
      </c>
    </row>
    <row r="380" spans="1:167" outlineLevel="1">
      <c r="A380" s="813" t="str">
        <f t="shared" si="5"/>
        <v>361Conservation Cultivator LDC Innovation Fund Pilot Program</v>
      </c>
      <c r="C380" s="849">
        <v>361</v>
      </c>
      <c r="D380" s="1035" t="s">
        <v>1232</v>
      </c>
      <c r="E380" s="1035">
        <v>2016</v>
      </c>
      <c r="G380" s="1024">
        <v>0</v>
      </c>
      <c r="H380" s="854">
        <v>0</v>
      </c>
      <c r="I380" s="853">
        <v>0</v>
      </c>
      <c r="J380" s="854">
        <v>0</v>
      </c>
      <c r="K380" s="853">
        <v>0</v>
      </c>
      <c r="L380" s="854">
        <v>0</v>
      </c>
      <c r="M380" s="853">
        <v>0</v>
      </c>
      <c r="N380" s="854">
        <v>0</v>
      </c>
      <c r="O380" s="853">
        <v>0</v>
      </c>
      <c r="P380" s="854">
        <v>0</v>
      </c>
      <c r="Q380" s="853">
        <v>0</v>
      </c>
      <c r="R380" s="854">
        <v>0</v>
      </c>
      <c r="S380" s="853">
        <v>0</v>
      </c>
      <c r="T380" s="854">
        <v>0</v>
      </c>
      <c r="U380" s="853">
        <v>0</v>
      </c>
      <c r="V380" s="854">
        <v>0</v>
      </c>
      <c r="W380" s="853">
        <v>0</v>
      </c>
      <c r="X380" s="854">
        <v>0</v>
      </c>
      <c r="Y380" s="853">
        <v>0</v>
      </c>
      <c r="Z380" s="854">
        <v>0</v>
      </c>
      <c r="AA380" s="853">
        <v>0</v>
      </c>
      <c r="AB380" s="854">
        <v>0</v>
      </c>
      <c r="AC380" s="853">
        <v>0</v>
      </c>
      <c r="AD380" s="854">
        <v>0</v>
      </c>
      <c r="AE380" s="853">
        <v>0</v>
      </c>
      <c r="AF380" s="854">
        <v>0</v>
      </c>
      <c r="AG380" s="853">
        <v>0</v>
      </c>
      <c r="AH380" s="854">
        <v>0</v>
      </c>
      <c r="AI380" s="853">
        <v>0</v>
      </c>
      <c r="AJ380" s="854">
        <v>0</v>
      </c>
      <c r="AK380" s="853">
        <v>0</v>
      </c>
      <c r="AL380" s="854">
        <v>0</v>
      </c>
      <c r="AM380" s="853">
        <v>0</v>
      </c>
      <c r="AN380" s="854">
        <v>0</v>
      </c>
      <c r="AO380" s="853">
        <v>0</v>
      </c>
      <c r="AP380" s="1025">
        <v>0</v>
      </c>
      <c r="AQ380" s="815"/>
      <c r="AR380" s="998"/>
      <c r="AS380" s="815"/>
      <c r="AT380" s="1024">
        <v>0</v>
      </c>
      <c r="AU380" s="854">
        <v>0</v>
      </c>
      <c r="AV380" s="853">
        <v>0</v>
      </c>
      <c r="AW380" s="854">
        <v>0</v>
      </c>
      <c r="AX380" s="853">
        <v>0</v>
      </c>
      <c r="AY380" s="854">
        <v>0</v>
      </c>
      <c r="AZ380" s="853">
        <v>0</v>
      </c>
      <c r="BA380" s="854">
        <v>0</v>
      </c>
      <c r="BB380" s="853">
        <v>0</v>
      </c>
      <c r="BC380" s="854">
        <v>0</v>
      </c>
      <c r="BD380" s="853">
        <v>0</v>
      </c>
      <c r="BE380" s="854">
        <v>0</v>
      </c>
      <c r="BF380" s="853">
        <v>0</v>
      </c>
      <c r="BG380" s="854">
        <v>0</v>
      </c>
      <c r="BH380" s="853">
        <v>0</v>
      </c>
      <c r="BI380" s="854">
        <v>0</v>
      </c>
      <c r="BJ380" s="853">
        <v>0</v>
      </c>
      <c r="BK380" s="854">
        <v>0</v>
      </c>
      <c r="BL380" s="853">
        <v>0</v>
      </c>
      <c r="BM380" s="854">
        <v>0</v>
      </c>
      <c r="BN380" s="853">
        <v>0</v>
      </c>
      <c r="BO380" s="854">
        <v>0</v>
      </c>
      <c r="BP380" s="853">
        <v>0</v>
      </c>
      <c r="BQ380" s="854">
        <v>0</v>
      </c>
      <c r="BR380" s="853">
        <v>0</v>
      </c>
      <c r="BS380" s="854">
        <v>0</v>
      </c>
      <c r="BT380" s="853">
        <v>0</v>
      </c>
      <c r="BU380" s="854">
        <v>0</v>
      </c>
      <c r="BV380" s="853">
        <v>0</v>
      </c>
      <c r="BW380" s="854">
        <v>0</v>
      </c>
      <c r="BX380" s="853">
        <v>0</v>
      </c>
      <c r="BY380" s="854">
        <v>0</v>
      </c>
      <c r="BZ380" s="853">
        <v>0</v>
      </c>
      <c r="CA380" s="854">
        <v>0</v>
      </c>
      <c r="CB380" s="853">
        <v>0</v>
      </c>
      <c r="CC380" s="1025">
        <v>0</v>
      </c>
      <c r="CD380" s="815"/>
      <c r="CE380" s="1009"/>
      <c r="CF380" s="815"/>
      <c r="CG380" s="1010"/>
      <c r="CH380" s="815"/>
      <c r="CI380" s="1024"/>
      <c r="CJ380" s="854"/>
      <c r="CK380" s="853">
        <v>0</v>
      </c>
      <c r="CL380" s="854">
        <v>0</v>
      </c>
      <c r="CM380" s="853">
        <v>0</v>
      </c>
      <c r="CN380" s="854">
        <v>0</v>
      </c>
      <c r="CO380" s="853">
        <v>0</v>
      </c>
      <c r="CP380" s="854">
        <v>0</v>
      </c>
      <c r="CQ380" s="853">
        <v>0</v>
      </c>
      <c r="CR380" s="854">
        <v>0</v>
      </c>
      <c r="CS380" s="853">
        <v>0</v>
      </c>
      <c r="CT380" s="854">
        <v>0</v>
      </c>
      <c r="CU380" s="853">
        <v>0</v>
      </c>
      <c r="CV380" s="854">
        <v>0</v>
      </c>
      <c r="CW380" s="853">
        <v>0</v>
      </c>
      <c r="CX380" s="854">
        <v>0</v>
      </c>
      <c r="CY380" s="853">
        <v>0</v>
      </c>
      <c r="CZ380" s="854">
        <v>0</v>
      </c>
      <c r="DA380" s="853">
        <v>0</v>
      </c>
      <c r="DB380" s="854">
        <v>0</v>
      </c>
      <c r="DC380" s="853">
        <v>0</v>
      </c>
      <c r="DD380" s="854">
        <v>0</v>
      </c>
      <c r="DE380" s="853">
        <v>0</v>
      </c>
      <c r="DF380" s="854">
        <v>0</v>
      </c>
      <c r="DG380" s="853">
        <v>0</v>
      </c>
      <c r="DH380" s="854">
        <v>0</v>
      </c>
      <c r="DI380" s="853">
        <v>0</v>
      </c>
      <c r="DJ380" s="854">
        <v>0</v>
      </c>
      <c r="DK380" s="853">
        <v>0</v>
      </c>
      <c r="DL380" s="854">
        <v>0</v>
      </c>
      <c r="DM380" s="853">
        <v>0</v>
      </c>
      <c r="DN380" s="854">
        <v>0</v>
      </c>
      <c r="DO380" s="853">
        <v>0</v>
      </c>
      <c r="DP380" s="854">
        <v>0</v>
      </c>
      <c r="DQ380" s="853">
        <v>0</v>
      </c>
      <c r="DR380" s="1025">
        <v>0</v>
      </c>
      <c r="DS380" s="815"/>
      <c r="DT380" s="1011"/>
      <c r="DU380" s="815"/>
      <c r="DV380" s="1024"/>
      <c r="DW380" s="854"/>
      <c r="DX380" s="853">
        <v>0</v>
      </c>
      <c r="DY380" s="854">
        <v>0</v>
      </c>
      <c r="DZ380" s="853">
        <v>0</v>
      </c>
      <c r="EA380" s="854">
        <v>0</v>
      </c>
      <c r="EB380" s="853">
        <v>0</v>
      </c>
      <c r="EC380" s="854">
        <v>0</v>
      </c>
      <c r="ED380" s="853">
        <v>0</v>
      </c>
      <c r="EE380" s="854">
        <v>0</v>
      </c>
      <c r="EF380" s="853">
        <v>0</v>
      </c>
      <c r="EG380" s="854">
        <v>0</v>
      </c>
      <c r="EH380" s="853">
        <v>0</v>
      </c>
      <c r="EI380" s="854">
        <v>0</v>
      </c>
      <c r="EJ380" s="853">
        <v>0</v>
      </c>
      <c r="EK380" s="854">
        <v>0</v>
      </c>
      <c r="EL380" s="853">
        <v>0</v>
      </c>
      <c r="EM380" s="854">
        <v>0</v>
      </c>
      <c r="EN380" s="853">
        <v>0</v>
      </c>
      <c r="EO380" s="854">
        <v>0</v>
      </c>
      <c r="EP380" s="853">
        <v>0</v>
      </c>
      <c r="EQ380" s="854">
        <v>0</v>
      </c>
      <c r="ER380" s="853">
        <v>0</v>
      </c>
      <c r="ES380" s="854">
        <v>0</v>
      </c>
      <c r="ET380" s="853">
        <v>0</v>
      </c>
      <c r="EU380" s="854">
        <v>0</v>
      </c>
      <c r="EV380" s="853">
        <v>0</v>
      </c>
      <c r="EW380" s="854">
        <v>0</v>
      </c>
      <c r="EX380" s="853">
        <v>0</v>
      </c>
      <c r="EY380" s="854">
        <v>0</v>
      </c>
      <c r="EZ380" s="853">
        <v>0</v>
      </c>
      <c r="FA380" s="854">
        <v>0</v>
      </c>
      <c r="FB380" s="853">
        <v>0</v>
      </c>
      <c r="FC380" s="854">
        <v>0</v>
      </c>
      <c r="FD380" s="853">
        <v>0</v>
      </c>
      <c r="FE380" s="1025">
        <v>0</v>
      </c>
      <c r="FF380" s="815"/>
      <c r="FG380" s="1012"/>
      <c r="FH380" s="815"/>
      <c r="FI380" s="1013"/>
      <c r="FK380" s="1026" t="b">
        <v>1</v>
      </c>
    </row>
    <row r="381" spans="1:167" outlineLevel="1">
      <c r="A381" s="813" t="str">
        <f t="shared" si="5"/>
        <v>362Data Centre LDC Innovation Fund Pilot Program</v>
      </c>
      <c r="C381" s="842">
        <v>362</v>
      </c>
      <c r="D381" s="1036" t="s">
        <v>1233</v>
      </c>
      <c r="E381" s="1036">
        <v>2016</v>
      </c>
      <c r="G381" s="1020">
        <v>0</v>
      </c>
      <c r="H381" s="865">
        <v>0</v>
      </c>
      <c r="I381" s="864">
        <v>0</v>
      </c>
      <c r="J381" s="865">
        <v>0</v>
      </c>
      <c r="K381" s="864">
        <v>0</v>
      </c>
      <c r="L381" s="865">
        <v>0</v>
      </c>
      <c r="M381" s="864">
        <v>0</v>
      </c>
      <c r="N381" s="865">
        <v>0</v>
      </c>
      <c r="O381" s="864">
        <v>0</v>
      </c>
      <c r="P381" s="865">
        <v>0</v>
      </c>
      <c r="Q381" s="864">
        <v>0</v>
      </c>
      <c r="R381" s="865">
        <v>0</v>
      </c>
      <c r="S381" s="864">
        <v>0</v>
      </c>
      <c r="T381" s="865">
        <v>0</v>
      </c>
      <c r="U381" s="864">
        <v>0</v>
      </c>
      <c r="V381" s="865">
        <v>0</v>
      </c>
      <c r="W381" s="864">
        <v>0</v>
      </c>
      <c r="X381" s="865">
        <v>0</v>
      </c>
      <c r="Y381" s="864">
        <v>0</v>
      </c>
      <c r="Z381" s="865">
        <v>0</v>
      </c>
      <c r="AA381" s="864">
        <v>0</v>
      </c>
      <c r="AB381" s="865">
        <v>0</v>
      </c>
      <c r="AC381" s="864">
        <v>0</v>
      </c>
      <c r="AD381" s="865">
        <v>0</v>
      </c>
      <c r="AE381" s="864">
        <v>0</v>
      </c>
      <c r="AF381" s="865">
        <v>0</v>
      </c>
      <c r="AG381" s="864">
        <v>0</v>
      </c>
      <c r="AH381" s="865">
        <v>0</v>
      </c>
      <c r="AI381" s="864">
        <v>0</v>
      </c>
      <c r="AJ381" s="865">
        <v>0</v>
      </c>
      <c r="AK381" s="864">
        <v>0</v>
      </c>
      <c r="AL381" s="865">
        <v>0</v>
      </c>
      <c r="AM381" s="864">
        <v>0</v>
      </c>
      <c r="AN381" s="865">
        <v>0</v>
      </c>
      <c r="AO381" s="864">
        <v>0</v>
      </c>
      <c r="AP381" s="1021">
        <v>0</v>
      </c>
      <c r="AQ381" s="815"/>
      <c r="AR381" s="998"/>
      <c r="AS381" s="815"/>
      <c r="AT381" s="1020">
        <v>0</v>
      </c>
      <c r="AU381" s="865">
        <v>0</v>
      </c>
      <c r="AV381" s="864">
        <v>0</v>
      </c>
      <c r="AW381" s="865">
        <v>0</v>
      </c>
      <c r="AX381" s="864">
        <v>0</v>
      </c>
      <c r="AY381" s="865">
        <v>0</v>
      </c>
      <c r="AZ381" s="864">
        <v>0</v>
      </c>
      <c r="BA381" s="865">
        <v>0</v>
      </c>
      <c r="BB381" s="864">
        <v>0</v>
      </c>
      <c r="BC381" s="865">
        <v>0</v>
      </c>
      <c r="BD381" s="864">
        <v>0</v>
      </c>
      <c r="BE381" s="865">
        <v>0</v>
      </c>
      <c r="BF381" s="864">
        <v>0</v>
      </c>
      <c r="BG381" s="865">
        <v>0</v>
      </c>
      <c r="BH381" s="864">
        <v>0</v>
      </c>
      <c r="BI381" s="865">
        <v>0</v>
      </c>
      <c r="BJ381" s="864">
        <v>0</v>
      </c>
      <c r="BK381" s="865">
        <v>0</v>
      </c>
      <c r="BL381" s="864">
        <v>0</v>
      </c>
      <c r="BM381" s="865">
        <v>0</v>
      </c>
      <c r="BN381" s="864">
        <v>0</v>
      </c>
      <c r="BO381" s="865">
        <v>0</v>
      </c>
      <c r="BP381" s="864">
        <v>0</v>
      </c>
      <c r="BQ381" s="865">
        <v>0</v>
      </c>
      <c r="BR381" s="864">
        <v>0</v>
      </c>
      <c r="BS381" s="865">
        <v>0</v>
      </c>
      <c r="BT381" s="864">
        <v>0</v>
      </c>
      <c r="BU381" s="865">
        <v>0</v>
      </c>
      <c r="BV381" s="864">
        <v>0</v>
      </c>
      <c r="BW381" s="865">
        <v>0</v>
      </c>
      <c r="BX381" s="864">
        <v>0</v>
      </c>
      <c r="BY381" s="865">
        <v>0</v>
      </c>
      <c r="BZ381" s="864">
        <v>0</v>
      </c>
      <c r="CA381" s="865">
        <v>0</v>
      </c>
      <c r="CB381" s="864">
        <v>0</v>
      </c>
      <c r="CC381" s="1021">
        <v>0</v>
      </c>
      <c r="CD381" s="815"/>
      <c r="CE381" s="1009"/>
      <c r="CF381" s="815"/>
      <c r="CG381" s="1010"/>
      <c r="CH381" s="815"/>
      <c r="CI381" s="1020"/>
      <c r="CJ381" s="865"/>
      <c r="CK381" s="864">
        <v>0</v>
      </c>
      <c r="CL381" s="865">
        <v>0</v>
      </c>
      <c r="CM381" s="864">
        <v>0</v>
      </c>
      <c r="CN381" s="865">
        <v>0</v>
      </c>
      <c r="CO381" s="864">
        <v>0</v>
      </c>
      <c r="CP381" s="865">
        <v>0</v>
      </c>
      <c r="CQ381" s="864">
        <v>0</v>
      </c>
      <c r="CR381" s="865">
        <v>0</v>
      </c>
      <c r="CS381" s="864">
        <v>0</v>
      </c>
      <c r="CT381" s="865">
        <v>0</v>
      </c>
      <c r="CU381" s="864">
        <v>0</v>
      </c>
      <c r="CV381" s="865">
        <v>0</v>
      </c>
      <c r="CW381" s="864">
        <v>0</v>
      </c>
      <c r="CX381" s="865">
        <v>0</v>
      </c>
      <c r="CY381" s="864">
        <v>0</v>
      </c>
      <c r="CZ381" s="865">
        <v>0</v>
      </c>
      <c r="DA381" s="864">
        <v>0</v>
      </c>
      <c r="DB381" s="865">
        <v>0</v>
      </c>
      <c r="DC381" s="864">
        <v>0</v>
      </c>
      <c r="DD381" s="865">
        <v>0</v>
      </c>
      <c r="DE381" s="864">
        <v>0</v>
      </c>
      <c r="DF381" s="865">
        <v>0</v>
      </c>
      <c r="DG381" s="864">
        <v>0</v>
      </c>
      <c r="DH381" s="865">
        <v>0</v>
      </c>
      <c r="DI381" s="864">
        <v>0</v>
      </c>
      <c r="DJ381" s="865">
        <v>0</v>
      </c>
      <c r="DK381" s="864">
        <v>0</v>
      </c>
      <c r="DL381" s="865">
        <v>0</v>
      </c>
      <c r="DM381" s="864">
        <v>0</v>
      </c>
      <c r="DN381" s="865">
        <v>0</v>
      </c>
      <c r="DO381" s="864">
        <v>0</v>
      </c>
      <c r="DP381" s="865">
        <v>0</v>
      </c>
      <c r="DQ381" s="864">
        <v>0</v>
      </c>
      <c r="DR381" s="1021">
        <v>0</v>
      </c>
      <c r="DS381" s="815"/>
      <c r="DT381" s="1011"/>
      <c r="DU381" s="815"/>
      <c r="DV381" s="1020"/>
      <c r="DW381" s="865"/>
      <c r="DX381" s="864">
        <v>0</v>
      </c>
      <c r="DY381" s="865">
        <v>0</v>
      </c>
      <c r="DZ381" s="864">
        <v>0</v>
      </c>
      <c r="EA381" s="865">
        <v>0</v>
      </c>
      <c r="EB381" s="864">
        <v>0</v>
      </c>
      <c r="EC381" s="865">
        <v>0</v>
      </c>
      <c r="ED381" s="864">
        <v>0</v>
      </c>
      <c r="EE381" s="865">
        <v>0</v>
      </c>
      <c r="EF381" s="864">
        <v>0</v>
      </c>
      <c r="EG381" s="865">
        <v>0</v>
      </c>
      <c r="EH381" s="864">
        <v>0</v>
      </c>
      <c r="EI381" s="865">
        <v>0</v>
      </c>
      <c r="EJ381" s="864">
        <v>0</v>
      </c>
      <c r="EK381" s="865">
        <v>0</v>
      </c>
      <c r="EL381" s="864">
        <v>0</v>
      </c>
      <c r="EM381" s="865">
        <v>0</v>
      </c>
      <c r="EN381" s="864">
        <v>0</v>
      </c>
      <c r="EO381" s="865">
        <v>0</v>
      </c>
      <c r="EP381" s="864">
        <v>0</v>
      </c>
      <c r="EQ381" s="865">
        <v>0</v>
      </c>
      <c r="ER381" s="864">
        <v>0</v>
      </c>
      <c r="ES381" s="865">
        <v>0</v>
      </c>
      <c r="ET381" s="864">
        <v>0</v>
      </c>
      <c r="EU381" s="865">
        <v>0</v>
      </c>
      <c r="EV381" s="864">
        <v>0</v>
      </c>
      <c r="EW381" s="865">
        <v>0</v>
      </c>
      <c r="EX381" s="864">
        <v>0</v>
      </c>
      <c r="EY381" s="865">
        <v>0</v>
      </c>
      <c r="EZ381" s="864">
        <v>0</v>
      </c>
      <c r="FA381" s="865">
        <v>0</v>
      </c>
      <c r="FB381" s="864">
        <v>0</v>
      </c>
      <c r="FC381" s="865">
        <v>0</v>
      </c>
      <c r="FD381" s="864">
        <v>0</v>
      </c>
      <c r="FE381" s="1021">
        <v>0</v>
      </c>
      <c r="FF381" s="815"/>
      <c r="FG381" s="1012"/>
      <c r="FH381" s="815"/>
      <c r="FI381" s="1013"/>
      <c r="FK381" s="1022" t="b">
        <v>1</v>
      </c>
    </row>
    <row r="382" spans="1:167" outlineLevel="1">
      <c r="A382" s="813" t="str">
        <f t="shared" si="5"/>
        <v>363Electronics Take Back LDC Innovation Fund Pilot Program</v>
      </c>
      <c r="C382" s="849">
        <v>363</v>
      </c>
      <c r="D382" s="1035" t="s">
        <v>1234</v>
      </c>
      <c r="E382" s="1035">
        <v>2016</v>
      </c>
      <c r="G382" s="1024">
        <v>0</v>
      </c>
      <c r="H382" s="854">
        <v>0</v>
      </c>
      <c r="I382" s="853">
        <v>0</v>
      </c>
      <c r="J382" s="854">
        <v>0</v>
      </c>
      <c r="K382" s="853">
        <v>0</v>
      </c>
      <c r="L382" s="854">
        <v>0</v>
      </c>
      <c r="M382" s="853">
        <v>0</v>
      </c>
      <c r="N382" s="854">
        <v>0</v>
      </c>
      <c r="O382" s="853">
        <v>0</v>
      </c>
      <c r="P382" s="854">
        <v>0</v>
      </c>
      <c r="Q382" s="853">
        <v>0</v>
      </c>
      <c r="R382" s="854">
        <v>0</v>
      </c>
      <c r="S382" s="853">
        <v>0</v>
      </c>
      <c r="T382" s="854">
        <v>0</v>
      </c>
      <c r="U382" s="853">
        <v>0</v>
      </c>
      <c r="V382" s="854">
        <v>0</v>
      </c>
      <c r="W382" s="853">
        <v>0</v>
      </c>
      <c r="X382" s="854">
        <v>0</v>
      </c>
      <c r="Y382" s="853">
        <v>0</v>
      </c>
      <c r="Z382" s="854">
        <v>0</v>
      </c>
      <c r="AA382" s="853">
        <v>0</v>
      </c>
      <c r="AB382" s="854">
        <v>0</v>
      </c>
      <c r="AC382" s="853">
        <v>0</v>
      </c>
      <c r="AD382" s="854">
        <v>0</v>
      </c>
      <c r="AE382" s="853">
        <v>0</v>
      </c>
      <c r="AF382" s="854">
        <v>0</v>
      </c>
      <c r="AG382" s="853">
        <v>0</v>
      </c>
      <c r="AH382" s="854">
        <v>0</v>
      </c>
      <c r="AI382" s="853">
        <v>0</v>
      </c>
      <c r="AJ382" s="854">
        <v>0</v>
      </c>
      <c r="AK382" s="853">
        <v>0</v>
      </c>
      <c r="AL382" s="854">
        <v>0</v>
      </c>
      <c r="AM382" s="853">
        <v>0</v>
      </c>
      <c r="AN382" s="854">
        <v>0</v>
      </c>
      <c r="AO382" s="853">
        <v>0</v>
      </c>
      <c r="AP382" s="1025">
        <v>0</v>
      </c>
      <c r="AQ382" s="815"/>
      <c r="AR382" s="998"/>
      <c r="AS382" s="815"/>
      <c r="AT382" s="1024">
        <v>0</v>
      </c>
      <c r="AU382" s="854">
        <v>0</v>
      </c>
      <c r="AV382" s="853">
        <v>0</v>
      </c>
      <c r="AW382" s="854">
        <v>0</v>
      </c>
      <c r="AX382" s="853">
        <v>0</v>
      </c>
      <c r="AY382" s="854">
        <v>0</v>
      </c>
      <c r="AZ382" s="853">
        <v>0</v>
      </c>
      <c r="BA382" s="854">
        <v>0</v>
      </c>
      <c r="BB382" s="853">
        <v>0</v>
      </c>
      <c r="BC382" s="854">
        <v>0</v>
      </c>
      <c r="BD382" s="853">
        <v>0</v>
      </c>
      <c r="BE382" s="854">
        <v>0</v>
      </c>
      <c r="BF382" s="853">
        <v>0</v>
      </c>
      <c r="BG382" s="854">
        <v>0</v>
      </c>
      <c r="BH382" s="853">
        <v>0</v>
      </c>
      <c r="BI382" s="854">
        <v>0</v>
      </c>
      <c r="BJ382" s="853">
        <v>0</v>
      </c>
      <c r="BK382" s="854">
        <v>0</v>
      </c>
      <c r="BL382" s="853">
        <v>0</v>
      </c>
      <c r="BM382" s="854">
        <v>0</v>
      </c>
      <c r="BN382" s="853">
        <v>0</v>
      </c>
      <c r="BO382" s="854">
        <v>0</v>
      </c>
      <c r="BP382" s="853">
        <v>0</v>
      </c>
      <c r="BQ382" s="854">
        <v>0</v>
      </c>
      <c r="BR382" s="853">
        <v>0</v>
      </c>
      <c r="BS382" s="854">
        <v>0</v>
      </c>
      <c r="BT382" s="853">
        <v>0</v>
      </c>
      <c r="BU382" s="854">
        <v>0</v>
      </c>
      <c r="BV382" s="853">
        <v>0</v>
      </c>
      <c r="BW382" s="854">
        <v>0</v>
      </c>
      <c r="BX382" s="853">
        <v>0</v>
      </c>
      <c r="BY382" s="854">
        <v>0</v>
      </c>
      <c r="BZ382" s="853">
        <v>0</v>
      </c>
      <c r="CA382" s="854">
        <v>0</v>
      </c>
      <c r="CB382" s="853">
        <v>0</v>
      </c>
      <c r="CC382" s="1025">
        <v>0</v>
      </c>
      <c r="CD382" s="815"/>
      <c r="CE382" s="1009"/>
      <c r="CF382" s="815"/>
      <c r="CG382" s="1010"/>
      <c r="CH382" s="815"/>
      <c r="CI382" s="1024"/>
      <c r="CJ382" s="854"/>
      <c r="CK382" s="853">
        <v>0</v>
      </c>
      <c r="CL382" s="854">
        <v>0</v>
      </c>
      <c r="CM382" s="853">
        <v>0</v>
      </c>
      <c r="CN382" s="854">
        <v>0</v>
      </c>
      <c r="CO382" s="853">
        <v>0</v>
      </c>
      <c r="CP382" s="854">
        <v>0</v>
      </c>
      <c r="CQ382" s="853">
        <v>0</v>
      </c>
      <c r="CR382" s="854">
        <v>0</v>
      </c>
      <c r="CS382" s="853">
        <v>0</v>
      </c>
      <c r="CT382" s="854">
        <v>0</v>
      </c>
      <c r="CU382" s="853">
        <v>0</v>
      </c>
      <c r="CV382" s="854">
        <v>0</v>
      </c>
      <c r="CW382" s="853">
        <v>0</v>
      </c>
      <c r="CX382" s="854">
        <v>0</v>
      </c>
      <c r="CY382" s="853">
        <v>0</v>
      </c>
      <c r="CZ382" s="854">
        <v>0</v>
      </c>
      <c r="DA382" s="853">
        <v>0</v>
      </c>
      <c r="DB382" s="854">
        <v>0</v>
      </c>
      <c r="DC382" s="853">
        <v>0</v>
      </c>
      <c r="DD382" s="854">
        <v>0</v>
      </c>
      <c r="DE382" s="853">
        <v>0</v>
      </c>
      <c r="DF382" s="854">
        <v>0</v>
      </c>
      <c r="DG382" s="853">
        <v>0</v>
      </c>
      <c r="DH382" s="854">
        <v>0</v>
      </c>
      <c r="DI382" s="853">
        <v>0</v>
      </c>
      <c r="DJ382" s="854">
        <v>0</v>
      </c>
      <c r="DK382" s="853">
        <v>0</v>
      </c>
      <c r="DL382" s="854">
        <v>0</v>
      </c>
      <c r="DM382" s="853">
        <v>0</v>
      </c>
      <c r="DN382" s="854">
        <v>0</v>
      </c>
      <c r="DO382" s="853">
        <v>0</v>
      </c>
      <c r="DP382" s="854">
        <v>0</v>
      </c>
      <c r="DQ382" s="853">
        <v>0</v>
      </c>
      <c r="DR382" s="1025">
        <v>0</v>
      </c>
      <c r="DS382" s="815"/>
      <c r="DT382" s="1011"/>
      <c r="DU382" s="815"/>
      <c r="DV382" s="1024"/>
      <c r="DW382" s="854"/>
      <c r="DX382" s="853">
        <v>0</v>
      </c>
      <c r="DY382" s="854">
        <v>0</v>
      </c>
      <c r="DZ382" s="853">
        <v>0</v>
      </c>
      <c r="EA382" s="854">
        <v>0</v>
      </c>
      <c r="EB382" s="853">
        <v>0</v>
      </c>
      <c r="EC382" s="854">
        <v>0</v>
      </c>
      <c r="ED382" s="853">
        <v>0</v>
      </c>
      <c r="EE382" s="854">
        <v>0</v>
      </c>
      <c r="EF382" s="853">
        <v>0</v>
      </c>
      <c r="EG382" s="854">
        <v>0</v>
      </c>
      <c r="EH382" s="853">
        <v>0</v>
      </c>
      <c r="EI382" s="854">
        <v>0</v>
      </c>
      <c r="EJ382" s="853">
        <v>0</v>
      </c>
      <c r="EK382" s="854">
        <v>0</v>
      </c>
      <c r="EL382" s="853">
        <v>0</v>
      </c>
      <c r="EM382" s="854">
        <v>0</v>
      </c>
      <c r="EN382" s="853">
        <v>0</v>
      </c>
      <c r="EO382" s="854">
        <v>0</v>
      </c>
      <c r="EP382" s="853">
        <v>0</v>
      </c>
      <c r="EQ382" s="854">
        <v>0</v>
      </c>
      <c r="ER382" s="853">
        <v>0</v>
      </c>
      <c r="ES382" s="854">
        <v>0</v>
      </c>
      <c r="ET382" s="853">
        <v>0</v>
      </c>
      <c r="EU382" s="854">
        <v>0</v>
      </c>
      <c r="EV382" s="853">
        <v>0</v>
      </c>
      <c r="EW382" s="854">
        <v>0</v>
      </c>
      <c r="EX382" s="853">
        <v>0</v>
      </c>
      <c r="EY382" s="854">
        <v>0</v>
      </c>
      <c r="EZ382" s="853">
        <v>0</v>
      </c>
      <c r="FA382" s="854">
        <v>0</v>
      </c>
      <c r="FB382" s="853">
        <v>0</v>
      </c>
      <c r="FC382" s="854">
        <v>0</v>
      </c>
      <c r="FD382" s="853">
        <v>0</v>
      </c>
      <c r="FE382" s="1025">
        <v>0</v>
      </c>
      <c r="FF382" s="815"/>
      <c r="FG382" s="1012"/>
      <c r="FH382" s="815"/>
      <c r="FI382" s="1013"/>
      <c r="FK382" s="1026" t="b">
        <v>1</v>
      </c>
    </row>
    <row r="383" spans="1:167" outlineLevel="1">
      <c r="A383" s="813" t="str">
        <f t="shared" si="5"/>
        <v>364Energy Reinvestment LDC Innovation Fund Pilot Program</v>
      </c>
      <c r="C383" s="842">
        <v>364</v>
      </c>
      <c r="D383" s="1036" t="s">
        <v>1235</v>
      </c>
      <c r="E383" s="1036">
        <v>2016</v>
      </c>
      <c r="G383" s="1020">
        <v>0</v>
      </c>
      <c r="H383" s="865">
        <v>0</v>
      </c>
      <c r="I383" s="864">
        <v>0</v>
      </c>
      <c r="J383" s="865">
        <v>0</v>
      </c>
      <c r="K383" s="864">
        <v>0</v>
      </c>
      <c r="L383" s="865">
        <v>0</v>
      </c>
      <c r="M383" s="864">
        <v>0</v>
      </c>
      <c r="N383" s="865">
        <v>0</v>
      </c>
      <c r="O383" s="864">
        <v>0</v>
      </c>
      <c r="P383" s="865">
        <v>0</v>
      </c>
      <c r="Q383" s="864">
        <v>0</v>
      </c>
      <c r="R383" s="865">
        <v>0</v>
      </c>
      <c r="S383" s="864">
        <v>0</v>
      </c>
      <c r="T383" s="865">
        <v>0</v>
      </c>
      <c r="U383" s="864">
        <v>0</v>
      </c>
      <c r="V383" s="865">
        <v>0</v>
      </c>
      <c r="W383" s="864">
        <v>0</v>
      </c>
      <c r="X383" s="865">
        <v>0</v>
      </c>
      <c r="Y383" s="864">
        <v>0</v>
      </c>
      <c r="Z383" s="865">
        <v>0</v>
      </c>
      <c r="AA383" s="864">
        <v>0</v>
      </c>
      <c r="AB383" s="865">
        <v>0</v>
      </c>
      <c r="AC383" s="864">
        <v>0</v>
      </c>
      <c r="AD383" s="865">
        <v>0</v>
      </c>
      <c r="AE383" s="864">
        <v>0</v>
      </c>
      <c r="AF383" s="865">
        <v>0</v>
      </c>
      <c r="AG383" s="864">
        <v>0</v>
      </c>
      <c r="AH383" s="865">
        <v>0</v>
      </c>
      <c r="AI383" s="864">
        <v>0</v>
      </c>
      <c r="AJ383" s="865">
        <v>0</v>
      </c>
      <c r="AK383" s="864">
        <v>0</v>
      </c>
      <c r="AL383" s="865">
        <v>0</v>
      </c>
      <c r="AM383" s="864">
        <v>0</v>
      </c>
      <c r="AN383" s="865">
        <v>0</v>
      </c>
      <c r="AO383" s="864">
        <v>0</v>
      </c>
      <c r="AP383" s="1021">
        <v>0</v>
      </c>
      <c r="AQ383" s="815"/>
      <c r="AR383" s="998"/>
      <c r="AS383" s="815"/>
      <c r="AT383" s="1020">
        <v>0</v>
      </c>
      <c r="AU383" s="865">
        <v>0</v>
      </c>
      <c r="AV383" s="864">
        <v>0</v>
      </c>
      <c r="AW383" s="865">
        <v>0</v>
      </c>
      <c r="AX383" s="864">
        <v>0</v>
      </c>
      <c r="AY383" s="865">
        <v>0</v>
      </c>
      <c r="AZ383" s="864">
        <v>0</v>
      </c>
      <c r="BA383" s="865">
        <v>0</v>
      </c>
      <c r="BB383" s="864">
        <v>0</v>
      </c>
      <c r="BC383" s="865">
        <v>0</v>
      </c>
      <c r="BD383" s="864">
        <v>0</v>
      </c>
      <c r="BE383" s="865">
        <v>0</v>
      </c>
      <c r="BF383" s="864">
        <v>0</v>
      </c>
      <c r="BG383" s="865">
        <v>0</v>
      </c>
      <c r="BH383" s="864">
        <v>0</v>
      </c>
      <c r="BI383" s="865">
        <v>0</v>
      </c>
      <c r="BJ383" s="864">
        <v>0</v>
      </c>
      <c r="BK383" s="865">
        <v>0</v>
      </c>
      <c r="BL383" s="864">
        <v>0</v>
      </c>
      <c r="BM383" s="865">
        <v>0</v>
      </c>
      <c r="BN383" s="864">
        <v>0</v>
      </c>
      <c r="BO383" s="865">
        <v>0</v>
      </c>
      <c r="BP383" s="864">
        <v>0</v>
      </c>
      <c r="BQ383" s="865">
        <v>0</v>
      </c>
      <c r="BR383" s="864">
        <v>0</v>
      </c>
      <c r="BS383" s="865">
        <v>0</v>
      </c>
      <c r="BT383" s="864">
        <v>0</v>
      </c>
      <c r="BU383" s="865">
        <v>0</v>
      </c>
      <c r="BV383" s="864">
        <v>0</v>
      </c>
      <c r="BW383" s="865">
        <v>0</v>
      </c>
      <c r="BX383" s="864">
        <v>0</v>
      </c>
      <c r="BY383" s="865">
        <v>0</v>
      </c>
      <c r="BZ383" s="864">
        <v>0</v>
      </c>
      <c r="CA383" s="865">
        <v>0</v>
      </c>
      <c r="CB383" s="864">
        <v>0</v>
      </c>
      <c r="CC383" s="1021">
        <v>0</v>
      </c>
      <c r="CD383" s="815"/>
      <c r="CE383" s="1009"/>
      <c r="CF383" s="815"/>
      <c r="CG383" s="1010"/>
      <c r="CH383" s="815"/>
      <c r="CI383" s="1020"/>
      <c r="CJ383" s="865"/>
      <c r="CK383" s="864">
        <v>0</v>
      </c>
      <c r="CL383" s="865">
        <v>0</v>
      </c>
      <c r="CM383" s="864">
        <v>0</v>
      </c>
      <c r="CN383" s="865">
        <v>0</v>
      </c>
      <c r="CO383" s="864">
        <v>0</v>
      </c>
      <c r="CP383" s="865">
        <v>0</v>
      </c>
      <c r="CQ383" s="864">
        <v>0</v>
      </c>
      <c r="CR383" s="865">
        <v>0</v>
      </c>
      <c r="CS383" s="864">
        <v>0</v>
      </c>
      <c r="CT383" s="865">
        <v>0</v>
      </c>
      <c r="CU383" s="864">
        <v>0</v>
      </c>
      <c r="CV383" s="865">
        <v>0</v>
      </c>
      <c r="CW383" s="864">
        <v>0</v>
      </c>
      <c r="CX383" s="865">
        <v>0</v>
      </c>
      <c r="CY383" s="864">
        <v>0</v>
      </c>
      <c r="CZ383" s="865">
        <v>0</v>
      </c>
      <c r="DA383" s="864">
        <v>0</v>
      </c>
      <c r="DB383" s="865">
        <v>0</v>
      </c>
      <c r="DC383" s="864">
        <v>0</v>
      </c>
      <c r="DD383" s="865">
        <v>0</v>
      </c>
      <c r="DE383" s="864">
        <v>0</v>
      </c>
      <c r="DF383" s="865">
        <v>0</v>
      </c>
      <c r="DG383" s="864">
        <v>0</v>
      </c>
      <c r="DH383" s="865">
        <v>0</v>
      </c>
      <c r="DI383" s="864">
        <v>0</v>
      </c>
      <c r="DJ383" s="865">
        <v>0</v>
      </c>
      <c r="DK383" s="864">
        <v>0</v>
      </c>
      <c r="DL383" s="865">
        <v>0</v>
      </c>
      <c r="DM383" s="864">
        <v>0</v>
      </c>
      <c r="DN383" s="865">
        <v>0</v>
      </c>
      <c r="DO383" s="864">
        <v>0</v>
      </c>
      <c r="DP383" s="865">
        <v>0</v>
      </c>
      <c r="DQ383" s="864">
        <v>0</v>
      </c>
      <c r="DR383" s="1021">
        <v>0</v>
      </c>
      <c r="DS383" s="815"/>
      <c r="DT383" s="1011"/>
      <c r="DU383" s="815"/>
      <c r="DV383" s="1020"/>
      <c r="DW383" s="865"/>
      <c r="DX383" s="864">
        <v>0</v>
      </c>
      <c r="DY383" s="865">
        <v>0</v>
      </c>
      <c r="DZ383" s="864">
        <v>0</v>
      </c>
      <c r="EA383" s="865">
        <v>0</v>
      </c>
      <c r="EB383" s="864">
        <v>0</v>
      </c>
      <c r="EC383" s="865">
        <v>0</v>
      </c>
      <c r="ED383" s="864">
        <v>0</v>
      </c>
      <c r="EE383" s="865">
        <v>0</v>
      </c>
      <c r="EF383" s="864">
        <v>0</v>
      </c>
      <c r="EG383" s="865">
        <v>0</v>
      </c>
      <c r="EH383" s="864">
        <v>0</v>
      </c>
      <c r="EI383" s="865">
        <v>0</v>
      </c>
      <c r="EJ383" s="864">
        <v>0</v>
      </c>
      <c r="EK383" s="865">
        <v>0</v>
      </c>
      <c r="EL383" s="864">
        <v>0</v>
      </c>
      <c r="EM383" s="865">
        <v>0</v>
      </c>
      <c r="EN383" s="864">
        <v>0</v>
      </c>
      <c r="EO383" s="865">
        <v>0</v>
      </c>
      <c r="EP383" s="864">
        <v>0</v>
      </c>
      <c r="EQ383" s="865">
        <v>0</v>
      </c>
      <c r="ER383" s="864">
        <v>0</v>
      </c>
      <c r="ES383" s="865">
        <v>0</v>
      </c>
      <c r="ET383" s="864">
        <v>0</v>
      </c>
      <c r="EU383" s="865">
        <v>0</v>
      </c>
      <c r="EV383" s="864">
        <v>0</v>
      </c>
      <c r="EW383" s="865">
        <v>0</v>
      </c>
      <c r="EX383" s="864">
        <v>0</v>
      </c>
      <c r="EY383" s="865">
        <v>0</v>
      </c>
      <c r="EZ383" s="864">
        <v>0</v>
      </c>
      <c r="FA383" s="865">
        <v>0</v>
      </c>
      <c r="FB383" s="864">
        <v>0</v>
      </c>
      <c r="FC383" s="865">
        <v>0</v>
      </c>
      <c r="FD383" s="864">
        <v>0</v>
      </c>
      <c r="FE383" s="1021">
        <v>0</v>
      </c>
      <c r="FF383" s="815"/>
      <c r="FG383" s="1012"/>
      <c r="FH383" s="815"/>
      <c r="FI383" s="1013"/>
      <c r="FK383" s="1022" t="b">
        <v>1</v>
      </c>
    </row>
    <row r="384" spans="1:167" outlineLevel="1">
      <c r="A384" s="813" t="str">
        <f t="shared" si="5"/>
        <v>365Home Energy Assessment &amp; Retrofit LDC Innovation Fund Pilot Program</v>
      </c>
      <c r="C384" s="849">
        <v>365</v>
      </c>
      <c r="D384" s="1035" t="s">
        <v>1236</v>
      </c>
      <c r="E384" s="1035">
        <v>2016</v>
      </c>
      <c r="G384" s="1024">
        <v>0</v>
      </c>
      <c r="H384" s="854">
        <v>0</v>
      </c>
      <c r="I384" s="853">
        <v>0</v>
      </c>
      <c r="J384" s="854">
        <v>0</v>
      </c>
      <c r="K384" s="853">
        <v>0</v>
      </c>
      <c r="L384" s="854">
        <v>0</v>
      </c>
      <c r="M384" s="853">
        <v>0</v>
      </c>
      <c r="N384" s="854">
        <v>0</v>
      </c>
      <c r="O384" s="853">
        <v>0</v>
      </c>
      <c r="P384" s="854">
        <v>0</v>
      </c>
      <c r="Q384" s="853">
        <v>0</v>
      </c>
      <c r="R384" s="854">
        <v>0</v>
      </c>
      <c r="S384" s="853">
        <v>0</v>
      </c>
      <c r="T384" s="854">
        <v>0</v>
      </c>
      <c r="U384" s="853">
        <v>0</v>
      </c>
      <c r="V384" s="854">
        <v>0</v>
      </c>
      <c r="W384" s="853">
        <v>0</v>
      </c>
      <c r="X384" s="854">
        <v>0</v>
      </c>
      <c r="Y384" s="853">
        <v>0</v>
      </c>
      <c r="Z384" s="854">
        <v>0</v>
      </c>
      <c r="AA384" s="853">
        <v>0</v>
      </c>
      <c r="AB384" s="854">
        <v>0</v>
      </c>
      <c r="AC384" s="853">
        <v>0</v>
      </c>
      <c r="AD384" s="854">
        <v>0</v>
      </c>
      <c r="AE384" s="853">
        <v>0</v>
      </c>
      <c r="AF384" s="854">
        <v>0</v>
      </c>
      <c r="AG384" s="853">
        <v>0</v>
      </c>
      <c r="AH384" s="854">
        <v>0</v>
      </c>
      <c r="AI384" s="853">
        <v>0</v>
      </c>
      <c r="AJ384" s="854">
        <v>0</v>
      </c>
      <c r="AK384" s="853">
        <v>0</v>
      </c>
      <c r="AL384" s="854">
        <v>0</v>
      </c>
      <c r="AM384" s="853">
        <v>0</v>
      </c>
      <c r="AN384" s="854">
        <v>0</v>
      </c>
      <c r="AO384" s="853">
        <v>0</v>
      </c>
      <c r="AP384" s="1025">
        <v>0</v>
      </c>
      <c r="AQ384" s="815"/>
      <c r="AR384" s="998"/>
      <c r="AS384" s="815"/>
      <c r="AT384" s="1024">
        <v>0</v>
      </c>
      <c r="AU384" s="854">
        <v>0</v>
      </c>
      <c r="AV384" s="853">
        <v>0</v>
      </c>
      <c r="AW384" s="854">
        <v>0</v>
      </c>
      <c r="AX384" s="853">
        <v>0</v>
      </c>
      <c r="AY384" s="854">
        <v>0</v>
      </c>
      <c r="AZ384" s="853">
        <v>0</v>
      </c>
      <c r="BA384" s="854">
        <v>0</v>
      </c>
      <c r="BB384" s="853">
        <v>0</v>
      </c>
      <c r="BC384" s="854">
        <v>0</v>
      </c>
      <c r="BD384" s="853">
        <v>0</v>
      </c>
      <c r="BE384" s="854">
        <v>0</v>
      </c>
      <c r="BF384" s="853">
        <v>0</v>
      </c>
      <c r="BG384" s="854">
        <v>0</v>
      </c>
      <c r="BH384" s="853">
        <v>0</v>
      </c>
      <c r="BI384" s="854">
        <v>0</v>
      </c>
      <c r="BJ384" s="853">
        <v>0</v>
      </c>
      <c r="BK384" s="854">
        <v>0</v>
      </c>
      <c r="BL384" s="853">
        <v>0</v>
      </c>
      <c r="BM384" s="854">
        <v>0</v>
      </c>
      <c r="BN384" s="853">
        <v>0</v>
      </c>
      <c r="BO384" s="854">
        <v>0</v>
      </c>
      <c r="BP384" s="853">
        <v>0</v>
      </c>
      <c r="BQ384" s="854">
        <v>0</v>
      </c>
      <c r="BR384" s="853">
        <v>0</v>
      </c>
      <c r="BS384" s="854">
        <v>0</v>
      </c>
      <c r="BT384" s="853">
        <v>0</v>
      </c>
      <c r="BU384" s="854">
        <v>0</v>
      </c>
      <c r="BV384" s="853">
        <v>0</v>
      </c>
      <c r="BW384" s="854">
        <v>0</v>
      </c>
      <c r="BX384" s="853">
        <v>0</v>
      </c>
      <c r="BY384" s="854">
        <v>0</v>
      </c>
      <c r="BZ384" s="853">
        <v>0</v>
      </c>
      <c r="CA384" s="854">
        <v>0</v>
      </c>
      <c r="CB384" s="853">
        <v>0</v>
      </c>
      <c r="CC384" s="1025">
        <v>0</v>
      </c>
      <c r="CD384" s="815"/>
      <c r="CE384" s="1009"/>
      <c r="CF384" s="815"/>
      <c r="CG384" s="1010"/>
      <c r="CH384" s="815"/>
      <c r="CI384" s="1024"/>
      <c r="CJ384" s="854"/>
      <c r="CK384" s="853">
        <v>0</v>
      </c>
      <c r="CL384" s="854">
        <v>0</v>
      </c>
      <c r="CM384" s="853">
        <v>0</v>
      </c>
      <c r="CN384" s="854">
        <v>0</v>
      </c>
      <c r="CO384" s="853">
        <v>0</v>
      </c>
      <c r="CP384" s="854">
        <v>0</v>
      </c>
      <c r="CQ384" s="853">
        <v>0</v>
      </c>
      <c r="CR384" s="854">
        <v>0</v>
      </c>
      <c r="CS384" s="853">
        <v>0</v>
      </c>
      <c r="CT384" s="854">
        <v>0</v>
      </c>
      <c r="CU384" s="853">
        <v>0</v>
      </c>
      <c r="CV384" s="854">
        <v>0</v>
      </c>
      <c r="CW384" s="853">
        <v>0</v>
      </c>
      <c r="CX384" s="854">
        <v>0</v>
      </c>
      <c r="CY384" s="853">
        <v>0</v>
      </c>
      <c r="CZ384" s="854">
        <v>0</v>
      </c>
      <c r="DA384" s="853">
        <v>0</v>
      </c>
      <c r="DB384" s="854">
        <v>0</v>
      </c>
      <c r="DC384" s="853">
        <v>0</v>
      </c>
      <c r="DD384" s="854">
        <v>0</v>
      </c>
      <c r="DE384" s="853">
        <v>0</v>
      </c>
      <c r="DF384" s="854">
        <v>0</v>
      </c>
      <c r="DG384" s="853">
        <v>0</v>
      </c>
      <c r="DH384" s="854">
        <v>0</v>
      </c>
      <c r="DI384" s="853">
        <v>0</v>
      </c>
      <c r="DJ384" s="854">
        <v>0</v>
      </c>
      <c r="DK384" s="853">
        <v>0</v>
      </c>
      <c r="DL384" s="854">
        <v>0</v>
      </c>
      <c r="DM384" s="853">
        <v>0</v>
      </c>
      <c r="DN384" s="854">
        <v>0</v>
      </c>
      <c r="DO384" s="853">
        <v>0</v>
      </c>
      <c r="DP384" s="854">
        <v>0</v>
      </c>
      <c r="DQ384" s="853">
        <v>0</v>
      </c>
      <c r="DR384" s="1025">
        <v>0</v>
      </c>
      <c r="DS384" s="815"/>
      <c r="DT384" s="1011"/>
      <c r="DU384" s="815"/>
      <c r="DV384" s="1024"/>
      <c r="DW384" s="854"/>
      <c r="DX384" s="853">
        <v>0</v>
      </c>
      <c r="DY384" s="854">
        <v>0</v>
      </c>
      <c r="DZ384" s="853">
        <v>0</v>
      </c>
      <c r="EA384" s="854">
        <v>0</v>
      </c>
      <c r="EB384" s="853">
        <v>0</v>
      </c>
      <c r="EC384" s="854">
        <v>0</v>
      </c>
      <c r="ED384" s="853">
        <v>0</v>
      </c>
      <c r="EE384" s="854">
        <v>0</v>
      </c>
      <c r="EF384" s="853">
        <v>0</v>
      </c>
      <c r="EG384" s="854">
        <v>0</v>
      </c>
      <c r="EH384" s="853">
        <v>0</v>
      </c>
      <c r="EI384" s="854">
        <v>0</v>
      </c>
      <c r="EJ384" s="853">
        <v>0</v>
      </c>
      <c r="EK384" s="854">
        <v>0</v>
      </c>
      <c r="EL384" s="853">
        <v>0</v>
      </c>
      <c r="EM384" s="854">
        <v>0</v>
      </c>
      <c r="EN384" s="853">
        <v>0</v>
      </c>
      <c r="EO384" s="854">
        <v>0</v>
      </c>
      <c r="EP384" s="853">
        <v>0</v>
      </c>
      <c r="EQ384" s="854">
        <v>0</v>
      </c>
      <c r="ER384" s="853">
        <v>0</v>
      </c>
      <c r="ES384" s="854">
        <v>0</v>
      </c>
      <c r="ET384" s="853">
        <v>0</v>
      </c>
      <c r="EU384" s="854">
        <v>0</v>
      </c>
      <c r="EV384" s="853">
        <v>0</v>
      </c>
      <c r="EW384" s="854">
        <v>0</v>
      </c>
      <c r="EX384" s="853">
        <v>0</v>
      </c>
      <c r="EY384" s="854">
        <v>0</v>
      </c>
      <c r="EZ384" s="853">
        <v>0</v>
      </c>
      <c r="FA384" s="854">
        <v>0</v>
      </c>
      <c r="FB384" s="853">
        <v>0</v>
      </c>
      <c r="FC384" s="854">
        <v>0</v>
      </c>
      <c r="FD384" s="853">
        <v>0</v>
      </c>
      <c r="FE384" s="1025">
        <v>0</v>
      </c>
      <c r="FF384" s="815"/>
      <c r="FG384" s="1012"/>
      <c r="FH384" s="815"/>
      <c r="FI384" s="1013"/>
      <c r="FK384" s="1026" t="b">
        <v>1</v>
      </c>
    </row>
    <row r="385" spans="1:167" outlineLevel="1">
      <c r="A385" s="813" t="str">
        <f t="shared" si="5"/>
        <v>366Hotel/Motel LDC Innovation Fund Pilot Program</v>
      </c>
      <c r="C385" s="842">
        <v>366</v>
      </c>
      <c r="D385" s="1036" t="s">
        <v>1237</v>
      </c>
      <c r="E385" s="1036">
        <v>2016</v>
      </c>
      <c r="G385" s="1020">
        <v>0</v>
      </c>
      <c r="H385" s="865">
        <v>0</v>
      </c>
      <c r="I385" s="864">
        <v>0</v>
      </c>
      <c r="J385" s="865">
        <v>0</v>
      </c>
      <c r="K385" s="864">
        <v>0</v>
      </c>
      <c r="L385" s="865">
        <v>0</v>
      </c>
      <c r="M385" s="864">
        <v>0</v>
      </c>
      <c r="N385" s="865">
        <v>0</v>
      </c>
      <c r="O385" s="864">
        <v>0</v>
      </c>
      <c r="P385" s="865">
        <v>0</v>
      </c>
      <c r="Q385" s="864">
        <v>0</v>
      </c>
      <c r="R385" s="865">
        <v>0</v>
      </c>
      <c r="S385" s="864">
        <v>0</v>
      </c>
      <c r="T385" s="865">
        <v>0</v>
      </c>
      <c r="U385" s="864">
        <v>0</v>
      </c>
      <c r="V385" s="865">
        <v>0</v>
      </c>
      <c r="W385" s="864">
        <v>0</v>
      </c>
      <c r="X385" s="865">
        <v>0</v>
      </c>
      <c r="Y385" s="864">
        <v>0</v>
      </c>
      <c r="Z385" s="865">
        <v>0</v>
      </c>
      <c r="AA385" s="864">
        <v>0</v>
      </c>
      <c r="AB385" s="865">
        <v>0</v>
      </c>
      <c r="AC385" s="864">
        <v>0</v>
      </c>
      <c r="AD385" s="865">
        <v>0</v>
      </c>
      <c r="AE385" s="864">
        <v>0</v>
      </c>
      <c r="AF385" s="865">
        <v>0</v>
      </c>
      <c r="AG385" s="864">
        <v>0</v>
      </c>
      <c r="AH385" s="865">
        <v>0</v>
      </c>
      <c r="AI385" s="864">
        <v>0</v>
      </c>
      <c r="AJ385" s="865">
        <v>0</v>
      </c>
      <c r="AK385" s="864">
        <v>0</v>
      </c>
      <c r="AL385" s="865">
        <v>0</v>
      </c>
      <c r="AM385" s="864">
        <v>0</v>
      </c>
      <c r="AN385" s="865">
        <v>0</v>
      </c>
      <c r="AO385" s="864">
        <v>0</v>
      </c>
      <c r="AP385" s="1021">
        <v>0</v>
      </c>
      <c r="AQ385" s="815"/>
      <c r="AR385" s="998"/>
      <c r="AS385" s="815"/>
      <c r="AT385" s="1020">
        <v>0</v>
      </c>
      <c r="AU385" s="865">
        <v>0</v>
      </c>
      <c r="AV385" s="864">
        <v>0</v>
      </c>
      <c r="AW385" s="865">
        <v>0</v>
      </c>
      <c r="AX385" s="864">
        <v>0</v>
      </c>
      <c r="AY385" s="865">
        <v>0</v>
      </c>
      <c r="AZ385" s="864">
        <v>0</v>
      </c>
      <c r="BA385" s="865">
        <v>0</v>
      </c>
      <c r="BB385" s="864">
        <v>0</v>
      </c>
      <c r="BC385" s="865">
        <v>0</v>
      </c>
      <c r="BD385" s="864">
        <v>0</v>
      </c>
      <c r="BE385" s="865">
        <v>0</v>
      </c>
      <c r="BF385" s="864">
        <v>0</v>
      </c>
      <c r="BG385" s="865">
        <v>0</v>
      </c>
      <c r="BH385" s="864">
        <v>0</v>
      </c>
      <c r="BI385" s="865">
        <v>0</v>
      </c>
      <c r="BJ385" s="864">
        <v>0</v>
      </c>
      <c r="BK385" s="865">
        <v>0</v>
      </c>
      <c r="BL385" s="864">
        <v>0</v>
      </c>
      <c r="BM385" s="865">
        <v>0</v>
      </c>
      <c r="BN385" s="864">
        <v>0</v>
      </c>
      <c r="BO385" s="865">
        <v>0</v>
      </c>
      <c r="BP385" s="864">
        <v>0</v>
      </c>
      <c r="BQ385" s="865">
        <v>0</v>
      </c>
      <c r="BR385" s="864">
        <v>0</v>
      </c>
      <c r="BS385" s="865">
        <v>0</v>
      </c>
      <c r="BT385" s="864">
        <v>0</v>
      </c>
      <c r="BU385" s="865">
        <v>0</v>
      </c>
      <c r="BV385" s="864">
        <v>0</v>
      </c>
      <c r="BW385" s="865">
        <v>0</v>
      </c>
      <c r="BX385" s="864">
        <v>0</v>
      </c>
      <c r="BY385" s="865">
        <v>0</v>
      </c>
      <c r="BZ385" s="864">
        <v>0</v>
      </c>
      <c r="CA385" s="865">
        <v>0</v>
      </c>
      <c r="CB385" s="864">
        <v>0</v>
      </c>
      <c r="CC385" s="1021">
        <v>0</v>
      </c>
      <c r="CD385" s="815"/>
      <c r="CE385" s="1009"/>
      <c r="CF385" s="815"/>
      <c r="CG385" s="1010"/>
      <c r="CH385" s="815"/>
      <c r="CI385" s="1020"/>
      <c r="CJ385" s="865"/>
      <c r="CK385" s="864">
        <v>0</v>
      </c>
      <c r="CL385" s="865">
        <v>0</v>
      </c>
      <c r="CM385" s="864">
        <v>0</v>
      </c>
      <c r="CN385" s="865">
        <v>0</v>
      </c>
      <c r="CO385" s="864">
        <v>0</v>
      </c>
      <c r="CP385" s="865">
        <v>0</v>
      </c>
      <c r="CQ385" s="864">
        <v>0</v>
      </c>
      <c r="CR385" s="865">
        <v>0</v>
      </c>
      <c r="CS385" s="864">
        <v>0</v>
      </c>
      <c r="CT385" s="865">
        <v>0</v>
      </c>
      <c r="CU385" s="864">
        <v>0</v>
      </c>
      <c r="CV385" s="865">
        <v>0</v>
      </c>
      <c r="CW385" s="864">
        <v>0</v>
      </c>
      <c r="CX385" s="865">
        <v>0</v>
      </c>
      <c r="CY385" s="864">
        <v>0</v>
      </c>
      <c r="CZ385" s="865">
        <v>0</v>
      </c>
      <c r="DA385" s="864">
        <v>0</v>
      </c>
      <c r="DB385" s="865">
        <v>0</v>
      </c>
      <c r="DC385" s="864">
        <v>0</v>
      </c>
      <c r="DD385" s="865">
        <v>0</v>
      </c>
      <c r="DE385" s="864">
        <v>0</v>
      </c>
      <c r="DF385" s="865">
        <v>0</v>
      </c>
      <c r="DG385" s="864">
        <v>0</v>
      </c>
      <c r="DH385" s="865">
        <v>0</v>
      </c>
      <c r="DI385" s="864">
        <v>0</v>
      </c>
      <c r="DJ385" s="865">
        <v>0</v>
      </c>
      <c r="DK385" s="864">
        <v>0</v>
      </c>
      <c r="DL385" s="865">
        <v>0</v>
      </c>
      <c r="DM385" s="864">
        <v>0</v>
      </c>
      <c r="DN385" s="865">
        <v>0</v>
      </c>
      <c r="DO385" s="864">
        <v>0</v>
      </c>
      <c r="DP385" s="865">
        <v>0</v>
      </c>
      <c r="DQ385" s="864">
        <v>0</v>
      </c>
      <c r="DR385" s="1021">
        <v>0</v>
      </c>
      <c r="DS385" s="815"/>
      <c r="DT385" s="1011"/>
      <c r="DU385" s="815"/>
      <c r="DV385" s="1020"/>
      <c r="DW385" s="865"/>
      <c r="DX385" s="864">
        <v>0</v>
      </c>
      <c r="DY385" s="865">
        <v>0</v>
      </c>
      <c r="DZ385" s="864">
        <v>0</v>
      </c>
      <c r="EA385" s="865">
        <v>0</v>
      </c>
      <c r="EB385" s="864">
        <v>0</v>
      </c>
      <c r="EC385" s="865">
        <v>0</v>
      </c>
      <c r="ED385" s="864">
        <v>0</v>
      </c>
      <c r="EE385" s="865">
        <v>0</v>
      </c>
      <c r="EF385" s="864">
        <v>0</v>
      </c>
      <c r="EG385" s="865">
        <v>0</v>
      </c>
      <c r="EH385" s="864">
        <v>0</v>
      </c>
      <c r="EI385" s="865">
        <v>0</v>
      </c>
      <c r="EJ385" s="864">
        <v>0</v>
      </c>
      <c r="EK385" s="865">
        <v>0</v>
      </c>
      <c r="EL385" s="864">
        <v>0</v>
      </c>
      <c r="EM385" s="865">
        <v>0</v>
      </c>
      <c r="EN385" s="864">
        <v>0</v>
      </c>
      <c r="EO385" s="865">
        <v>0</v>
      </c>
      <c r="EP385" s="864">
        <v>0</v>
      </c>
      <c r="EQ385" s="865">
        <v>0</v>
      </c>
      <c r="ER385" s="864">
        <v>0</v>
      </c>
      <c r="ES385" s="865">
        <v>0</v>
      </c>
      <c r="ET385" s="864">
        <v>0</v>
      </c>
      <c r="EU385" s="865">
        <v>0</v>
      </c>
      <c r="EV385" s="864">
        <v>0</v>
      </c>
      <c r="EW385" s="865">
        <v>0</v>
      </c>
      <c r="EX385" s="864">
        <v>0</v>
      </c>
      <c r="EY385" s="865">
        <v>0</v>
      </c>
      <c r="EZ385" s="864">
        <v>0</v>
      </c>
      <c r="FA385" s="865">
        <v>0</v>
      </c>
      <c r="FB385" s="864">
        <v>0</v>
      </c>
      <c r="FC385" s="865">
        <v>0</v>
      </c>
      <c r="FD385" s="864">
        <v>0</v>
      </c>
      <c r="FE385" s="1021">
        <v>0</v>
      </c>
      <c r="FF385" s="815"/>
      <c r="FG385" s="1012"/>
      <c r="FH385" s="815"/>
      <c r="FI385" s="1013"/>
      <c r="FK385" s="1022" t="b">
        <v>1</v>
      </c>
    </row>
    <row r="386" spans="1:167" outlineLevel="1">
      <c r="A386" s="813" t="str">
        <f t="shared" si="5"/>
        <v>367Intelligent Air Technology LDC Innovation Fund Pilot Program</v>
      </c>
      <c r="C386" s="849">
        <v>367</v>
      </c>
      <c r="D386" s="1035" t="s">
        <v>1238</v>
      </c>
      <c r="E386" s="1035">
        <v>2016</v>
      </c>
      <c r="G386" s="1024">
        <v>0</v>
      </c>
      <c r="H386" s="854">
        <v>0</v>
      </c>
      <c r="I386" s="853">
        <v>0</v>
      </c>
      <c r="J386" s="854">
        <v>0</v>
      </c>
      <c r="K386" s="853">
        <v>0</v>
      </c>
      <c r="L386" s="854">
        <v>0</v>
      </c>
      <c r="M386" s="853">
        <v>0</v>
      </c>
      <c r="N386" s="854">
        <v>0</v>
      </c>
      <c r="O386" s="853">
        <v>0</v>
      </c>
      <c r="P386" s="854">
        <v>0</v>
      </c>
      <c r="Q386" s="853">
        <v>0</v>
      </c>
      <c r="R386" s="854">
        <v>0</v>
      </c>
      <c r="S386" s="853">
        <v>0</v>
      </c>
      <c r="T386" s="854">
        <v>0</v>
      </c>
      <c r="U386" s="853">
        <v>0</v>
      </c>
      <c r="V386" s="854">
        <v>0</v>
      </c>
      <c r="W386" s="853">
        <v>0</v>
      </c>
      <c r="X386" s="854">
        <v>0</v>
      </c>
      <c r="Y386" s="853">
        <v>0</v>
      </c>
      <c r="Z386" s="854">
        <v>0</v>
      </c>
      <c r="AA386" s="853">
        <v>0</v>
      </c>
      <c r="AB386" s="854">
        <v>0</v>
      </c>
      <c r="AC386" s="853">
        <v>0</v>
      </c>
      <c r="AD386" s="854">
        <v>0</v>
      </c>
      <c r="AE386" s="853">
        <v>0</v>
      </c>
      <c r="AF386" s="854">
        <v>0</v>
      </c>
      <c r="AG386" s="853">
        <v>0</v>
      </c>
      <c r="AH386" s="854">
        <v>0</v>
      </c>
      <c r="AI386" s="853">
        <v>0</v>
      </c>
      <c r="AJ386" s="854">
        <v>0</v>
      </c>
      <c r="AK386" s="853">
        <v>0</v>
      </c>
      <c r="AL386" s="854">
        <v>0</v>
      </c>
      <c r="AM386" s="853">
        <v>0</v>
      </c>
      <c r="AN386" s="854">
        <v>0</v>
      </c>
      <c r="AO386" s="853">
        <v>0</v>
      </c>
      <c r="AP386" s="1025">
        <v>0</v>
      </c>
      <c r="AQ386" s="815"/>
      <c r="AR386" s="998"/>
      <c r="AS386" s="815"/>
      <c r="AT386" s="1024">
        <v>0</v>
      </c>
      <c r="AU386" s="854">
        <v>0</v>
      </c>
      <c r="AV386" s="853">
        <v>0</v>
      </c>
      <c r="AW386" s="854">
        <v>0</v>
      </c>
      <c r="AX386" s="853">
        <v>0</v>
      </c>
      <c r="AY386" s="854">
        <v>0</v>
      </c>
      <c r="AZ386" s="853">
        <v>0</v>
      </c>
      <c r="BA386" s="854">
        <v>0</v>
      </c>
      <c r="BB386" s="853">
        <v>0</v>
      </c>
      <c r="BC386" s="854">
        <v>0</v>
      </c>
      <c r="BD386" s="853">
        <v>0</v>
      </c>
      <c r="BE386" s="854">
        <v>0</v>
      </c>
      <c r="BF386" s="853">
        <v>0</v>
      </c>
      <c r="BG386" s="854">
        <v>0</v>
      </c>
      <c r="BH386" s="853">
        <v>0</v>
      </c>
      <c r="BI386" s="854">
        <v>0</v>
      </c>
      <c r="BJ386" s="853">
        <v>0</v>
      </c>
      <c r="BK386" s="854">
        <v>0</v>
      </c>
      <c r="BL386" s="853">
        <v>0</v>
      </c>
      <c r="BM386" s="854">
        <v>0</v>
      </c>
      <c r="BN386" s="853">
        <v>0</v>
      </c>
      <c r="BO386" s="854">
        <v>0</v>
      </c>
      <c r="BP386" s="853">
        <v>0</v>
      </c>
      <c r="BQ386" s="854">
        <v>0</v>
      </c>
      <c r="BR386" s="853">
        <v>0</v>
      </c>
      <c r="BS386" s="854">
        <v>0</v>
      </c>
      <c r="BT386" s="853">
        <v>0</v>
      </c>
      <c r="BU386" s="854">
        <v>0</v>
      </c>
      <c r="BV386" s="853">
        <v>0</v>
      </c>
      <c r="BW386" s="854">
        <v>0</v>
      </c>
      <c r="BX386" s="853">
        <v>0</v>
      </c>
      <c r="BY386" s="854">
        <v>0</v>
      </c>
      <c r="BZ386" s="853">
        <v>0</v>
      </c>
      <c r="CA386" s="854">
        <v>0</v>
      </c>
      <c r="CB386" s="853">
        <v>0</v>
      </c>
      <c r="CC386" s="1025">
        <v>0</v>
      </c>
      <c r="CD386" s="815"/>
      <c r="CE386" s="1009"/>
      <c r="CF386" s="815"/>
      <c r="CG386" s="1010"/>
      <c r="CH386" s="815"/>
      <c r="CI386" s="1024"/>
      <c r="CJ386" s="854"/>
      <c r="CK386" s="853">
        <v>0</v>
      </c>
      <c r="CL386" s="854">
        <v>0</v>
      </c>
      <c r="CM386" s="853">
        <v>0</v>
      </c>
      <c r="CN386" s="854">
        <v>0</v>
      </c>
      <c r="CO386" s="853">
        <v>0</v>
      </c>
      <c r="CP386" s="854">
        <v>0</v>
      </c>
      <c r="CQ386" s="853">
        <v>0</v>
      </c>
      <c r="CR386" s="854">
        <v>0</v>
      </c>
      <c r="CS386" s="853">
        <v>0</v>
      </c>
      <c r="CT386" s="854">
        <v>0</v>
      </c>
      <c r="CU386" s="853">
        <v>0</v>
      </c>
      <c r="CV386" s="854">
        <v>0</v>
      </c>
      <c r="CW386" s="853">
        <v>0</v>
      </c>
      <c r="CX386" s="854">
        <v>0</v>
      </c>
      <c r="CY386" s="853">
        <v>0</v>
      </c>
      <c r="CZ386" s="854">
        <v>0</v>
      </c>
      <c r="DA386" s="853">
        <v>0</v>
      </c>
      <c r="DB386" s="854">
        <v>0</v>
      </c>
      <c r="DC386" s="853">
        <v>0</v>
      </c>
      <c r="DD386" s="854">
        <v>0</v>
      </c>
      <c r="DE386" s="853">
        <v>0</v>
      </c>
      <c r="DF386" s="854">
        <v>0</v>
      </c>
      <c r="DG386" s="853">
        <v>0</v>
      </c>
      <c r="DH386" s="854">
        <v>0</v>
      </c>
      <c r="DI386" s="853">
        <v>0</v>
      </c>
      <c r="DJ386" s="854">
        <v>0</v>
      </c>
      <c r="DK386" s="853">
        <v>0</v>
      </c>
      <c r="DL386" s="854">
        <v>0</v>
      </c>
      <c r="DM386" s="853">
        <v>0</v>
      </c>
      <c r="DN386" s="854">
        <v>0</v>
      </c>
      <c r="DO386" s="853">
        <v>0</v>
      </c>
      <c r="DP386" s="854">
        <v>0</v>
      </c>
      <c r="DQ386" s="853">
        <v>0</v>
      </c>
      <c r="DR386" s="1025">
        <v>0</v>
      </c>
      <c r="DS386" s="815"/>
      <c r="DT386" s="1011"/>
      <c r="DU386" s="815"/>
      <c r="DV386" s="1024"/>
      <c r="DW386" s="854"/>
      <c r="DX386" s="853">
        <v>0</v>
      </c>
      <c r="DY386" s="854">
        <v>0</v>
      </c>
      <c r="DZ386" s="853">
        <v>0</v>
      </c>
      <c r="EA386" s="854">
        <v>0</v>
      </c>
      <c r="EB386" s="853">
        <v>0</v>
      </c>
      <c r="EC386" s="854">
        <v>0</v>
      </c>
      <c r="ED386" s="853">
        <v>0</v>
      </c>
      <c r="EE386" s="854">
        <v>0</v>
      </c>
      <c r="EF386" s="853">
        <v>0</v>
      </c>
      <c r="EG386" s="854">
        <v>0</v>
      </c>
      <c r="EH386" s="853">
        <v>0</v>
      </c>
      <c r="EI386" s="854">
        <v>0</v>
      </c>
      <c r="EJ386" s="853">
        <v>0</v>
      </c>
      <c r="EK386" s="854">
        <v>0</v>
      </c>
      <c r="EL386" s="853">
        <v>0</v>
      </c>
      <c r="EM386" s="854">
        <v>0</v>
      </c>
      <c r="EN386" s="853">
        <v>0</v>
      </c>
      <c r="EO386" s="854">
        <v>0</v>
      </c>
      <c r="EP386" s="853">
        <v>0</v>
      </c>
      <c r="EQ386" s="854">
        <v>0</v>
      </c>
      <c r="ER386" s="853">
        <v>0</v>
      </c>
      <c r="ES386" s="854">
        <v>0</v>
      </c>
      <c r="ET386" s="853">
        <v>0</v>
      </c>
      <c r="EU386" s="854">
        <v>0</v>
      </c>
      <c r="EV386" s="853">
        <v>0</v>
      </c>
      <c r="EW386" s="854">
        <v>0</v>
      </c>
      <c r="EX386" s="853">
        <v>0</v>
      </c>
      <c r="EY386" s="854">
        <v>0</v>
      </c>
      <c r="EZ386" s="853">
        <v>0</v>
      </c>
      <c r="FA386" s="854">
        <v>0</v>
      </c>
      <c r="FB386" s="853">
        <v>0</v>
      </c>
      <c r="FC386" s="854">
        <v>0</v>
      </c>
      <c r="FD386" s="853">
        <v>0</v>
      </c>
      <c r="FE386" s="1025">
        <v>0</v>
      </c>
      <c r="FF386" s="815"/>
      <c r="FG386" s="1012"/>
      <c r="FH386" s="815"/>
      <c r="FI386" s="1013"/>
      <c r="FK386" s="1026" t="b">
        <v>1</v>
      </c>
    </row>
    <row r="387" spans="1:167" outlineLevel="1">
      <c r="A387" s="813" t="str">
        <f t="shared" si="5"/>
        <v>368OPsaver LDC Innovation Fund Pilot Program</v>
      </c>
      <c r="C387" s="842">
        <v>368</v>
      </c>
      <c r="D387" s="1036" t="s">
        <v>1239</v>
      </c>
      <c r="E387" s="1036">
        <v>2016</v>
      </c>
      <c r="G387" s="1020">
        <v>0</v>
      </c>
      <c r="H387" s="865">
        <v>0</v>
      </c>
      <c r="I387" s="864">
        <v>0</v>
      </c>
      <c r="J387" s="865">
        <v>0</v>
      </c>
      <c r="K387" s="864">
        <v>0</v>
      </c>
      <c r="L387" s="865">
        <v>0</v>
      </c>
      <c r="M387" s="864">
        <v>0</v>
      </c>
      <c r="N387" s="865">
        <v>0</v>
      </c>
      <c r="O387" s="864">
        <v>0</v>
      </c>
      <c r="P387" s="865">
        <v>0</v>
      </c>
      <c r="Q387" s="864">
        <v>0</v>
      </c>
      <c r="R387" s="865">
        <v>0</v>
      </c>
      <c r="S387" s="864">
        <v>0</v>
      </c>
      <c r="T387" s="865">
        <v>0</v>
      </c>
      <c r="U387" s="864">
        <v>0</v>
      </c>
      <c r="V387" s="865">
        <v>0</v>
      </c>
      <c r="W387" s="864">
        <v>0</v>
      </c>
      <c r="X387" s="865">
        <v>0</v>
      </c>
      <c r="Y387" s="864">
        <v>0</v>
      </c>
      <c r="Z387" s="865">
        <v>0</v>
      </c>
      <c r="AA387" s="864">
        <v>0</v>
      </c>
      <c r="AB387" s="865">
        <v>0</v>
      </c>
      <c r="AC387" s="864">
        <v>0</v>
      </c>
      <c r="AD387" s="865">
        <v>0</v>
      </c>
      <c r="AE387" s="864">
        <v>0</v>
      </c>
      <c r="AF387" s="865">
        <v>0</v>
      </c>
      <c r="AG387" s="864">
        <v>0</v>
      </c>
      <c r="AH387" s="865">
        <v>0</v>
      </c>
      <c r="AI387" s="864">
        <v>0</v>
      </c>
      <c r="AJ387" s="865">
        <v>0</v>
      </c>
      <c r="AK387" s="864">
        <v>0</v>
      </c>
      <c r="AL387" s="865">
        <v>0</v>
      </c>
      <c r="AM387" s="864">
        <v>0</v>
      </c>
      <c r="AN387" s="865">
        <v>0</v>
      </c>
      <c r="AO387" s="864">
        <v>0</v>
      </c>
      <c r="AP387" s="1021">
        <v>0</v>
      </c>
      <c r="AQ387" s="815"/>
      <c r="AR387" s="998"/>
      <c r="AS387" s="815"/>
      <c r="AT387" s="1020">
        <v>0</v>
      </c>
      <c r="AU387" s="865">
        <v>0</v>
      </c>
      <c r="AV387" s="864">
        <v>0</v>
      </c>
      <c r="AW387" s="865">
        <v>0</v>
      </c>
      <c r="AX387" s="864">
        <v>0</v>
      </c>
      <c r="AY387" s="865">
        <v>0</v>
      </c>
      <c r="AZ387" s="864">
        <v>0</v>
      </c>
      <c r="BA387" s="865">
        <v>0</v>
      </c>
      <c r="BB387" s="864">
        <v>0</v>
      </c>
      <c r="BC387" s="865">
        <v>0</v>
      </c>
      <c r="BD387" s="864">
        <v>0</v>
      </c>
      <c r="BE387" s="865">
        <v>0</v>
      </c>
      <c r="BF387" s="864">
        <v>0</v>
      </c>
      <c r="BG387" s="865">
        <v>0</v>
      </c>
      <c r="BH387" s="864">
        <v>0</v>
      </c>
      <c r="BI387" s="865">
        <v>0</v>
      </c>
      <c r="BJ387" s="864">
        <v>0</v>
      </c>
      <c r="BK387" s="865">
        <v>0</v>
      </c>
      <c r="BL387" s="864">
        <v>0</v>
      </c>
      <c r="BM387" s="865">
        <v>0</v>
      </c>
      <c r="BN387" s="864">
        <v>0</v>
      </c>
      <c r="BO387" s="865">
        <v>0</v>
      </c>
      <c r="BP387" s="864">
        <v>0</v>
      </c>
      <c r="BQ387" s="865">
        <v>0</v>
      </c>
      <c r="BR387" s="864">
        <v>0</v>
      </c>
      <c r="BS387" s="865">
        <v>0</v>
      </c>
      <c r="BT387" s="864">
        <v>0</v>
      </c>
      <c r="BU387" s="865">
        <v>0</v>
      </c>
      <c r="BV387" s="864">
        <v>0</v>
      </c>
      <c r="BW387" s="865">
        <v>0</v>
      </c>
      <c r="BX387" s="864">
        <v>0</v>
      </c>
      <c r="BY387" s="865">
        <v>0</v>
      </c>
      <c r="BZ387" s="864">
        <v>0</v>
      </c>
      <c r="CA387" s="865">
        <v>0</v>
      </c>
      <c r="CB387" s="864">
        <v>0</v>
      </c>
      <c r="CC387" s="1021">
        <v>0</v>
      </c>
      <c r="CD387" s="815"/>
      <c r="CE387" s="1009"/>
      <c r="CF387" s="815"/>
      <c r="CG387" s="1010"/>
      <c r="CH387" s="815"/>
      <c r="CI387" s="1020"/>
      <c r="CJ387" s="865"/>
      <c r="CK387" s="864">
        <v>0</v>
      </c>
      <c r="CL387" s="865">
        <v>0</v>
      </c>
      <c r="CM387" s="864">
        <v>0</v>
      </c>
      <c r="CN387" s="865">
        <v>0</v>
      </c>
      <c r="CO387" s="864">
        <v>0</v>
      </c>
      <c r="CP387" s="865">
        <v>0</v>
      </c>
      <c r="CQ387" s="864">
        <v>0</v>
      </c>
      <c r="CR387" s="865">
        <v>0</v>
      </c>
      <c r="CS387" s="864">
        <v>0</v>
      </c>
      <c r="CT387" s="865">
        <v>0</v>
      </c>
      <c r="CU387" s="864">
        <v>0</v>
      </c>
      <c r="CV387" s="865">
        <v>0</v>
      </c>
      <c r="CW387" s="864">
        <v>0</v>
      </c>
      <c r="CX387" s="865">
        <v>0</v>
      </c>
      <c r="CY387" s="864">
        <v>0</v>
      </c>
      <c r="CZ387" s="865">
        <v>0</v>
      </c>
      <c r="DA387" s="864">
        <v>0</v>
      </c>
      <c r="DB387" s="865">
        <v>0</v>
      </c>
      <c r="DC387" s="864">
        <v>0</v>
      </c>
      <c r="DD387" s="865">
        <v>0</v>
      </c>
      <c r="DE387" s="864">
        <v>0</v>
      </c>
      <c r="DF387" s="865">
        <v>0</v>
      </c>
      <c r="DG387" s="864">
        <v>0</v>
      </c>
      <c r="DH387" s="865">
        <v>0</v>
      </c>
      <c r="DI387" s="864">
        <v>0</v>
      </c>
      <c r="DJ387" s="865">
        <v>0</v>
      </c>
      <c r="DK387" s="864">
        <v>0</v>
      </c>
      <c r="DL387" s="865">
        <v>0</v>
      </c>
      <c r="DM387" s="864">
        <v>0</v>
      </c>
      <c r="DN387" s="865">
        <v>0</v>
      </c>
      <c r="DO387" s="864">
        <v>0</v>
      </c>
      <c r="DP387" s="865">
        <v>0</v>
      </c>
      <c r="DQ387" s="864">
        <v>0</v>
      </c>
      <c r="DR387" s="1021">
        <v>0</v>
      </c>
      <c r="DS387" s="815"/>
      <c r="DT387" s="1011"/>
      <c r="DU387" s="815"/>
      <c r="DV387" s="1020"/>
      <c r="DW387" s="865"/>
      <c r="DX387" s="864">
        <v>0</v>
      </c>
      <c r="DY387" s="865">
        <v>0</v>
      </c>
      <c r="DZ387" s="864">
        <v>0</v>
      </c>
      <c r="EA387" s="865">
        <v>0</v>
      </c>
      <c r="EB387" s="864">
        <v>0</v>
      </c>
      <c r="EC387" s="865">
        <v>0</v>
      </c>
      <c r="ED387" s="864">
        <v>0</v>
      </c>
      <c r="EE387" s="865">
        <v>0</v>
      </c>
      <c r="EF387" s="864">
        <v>0</v>
      </c>
      <c r="EG387" s="865">
        <v>0</v>
      </c>
      <c r="EH387" s="864">
        <v>0</v>
      </c>
      <c r="EI387" s="865">
        <v>0</v>
      </c>
      <c r="EJ387" s="864">
        <v>0</v>
      </c>
      <c r="EK387" s="865">
        <v>0</v>
      </c>
      <c r="EL387" s="864">
        <v>0</v>
      </c>
      <c r="EM387" s="865">
        <v>0</v>
      </c>
      <c r="EN387" s="864">
        <v>0</v>
      </c>
      <c r="EO387" s="865">
        <v>0</v>
      </c>
      <c r="EP387" s="864">
        <v>0</v>
      </c>
      <c r="EQ387" s="865">
        <v>0</v>
      </c>
      <c r="ER387" s="864">
        <v>0</v>
      </c>
      <c r="ES387" s="865">
        <v>0</v>
      </c>
      <c r="ET387" s="864">
        <v>0</v>
      </c>
      <c r="EU387" s="865">
        <v>0</v>
      </c>
      <c r="EV387" s="864">
        <v>0</v>
      </c>
      <c r="EW387" s="865">
        <v>0</v>
      </c>
      <c r="EX387" s="864">
        <v>0</v>
      </c>
      <c r="EY387" s="865">
        <v>0</v>
      </c>
      <c r="EZ387" s="864">
        <v>0</v>
      </c>
      <c r="FA387" s="865">
        <v>0</v>
      </c>
      <c r="FB387" s="864">
        <v>0</v>
      </c>
      <c r="FC387" s="865">
        <v>0</v>
      </c>
      <c r="FD387" s="864">
        <v>0</v>
      </c>
      <c r="FE387" s="1021">
        <v>0</v>
      </c>
      <c r="FF387" s="815"/>
      <c r="FG387" s="1012"/>
      <c r="FH387" s="815"/>
      <c r="FI387" s="1013"/>
      <c r="FK387" s="1022" t="b">
        <v>1</v>
      </c>
    </row>
    <row r="388" spans="1:167" outlineLevel="1">
      <c r="A388" s="813" t="str">
        <f t="shared" si="5"/>
        <v>369PUMPsaver LDC Innovation Fund Pilot Program</v>
      </c>
      <c r="C388" s="849">
        <v>369</v>
      </c>
      <c r="D388" s="1035" t="s">
        <v>1240</v>
      </c>
      <c r="E388" s="1035">
        <v>2016</v>
      </c>
      <c r="G388" s="1024">
        <v>0</v>
      </c>
      <c r="H388" s="854">
        <v>0</v>
      </c>
      <c r="I388" s="853">
        <v>0</v>
      </c>
      <c r="J388" s="854">
        <v>0</v>
      </c>
      <c r="K388" s="853">
        <v>0</v>
      </c>
      <c r="L388" s="854">
        <v>0</v>
      </c>
      <c r="M388" s="853">
        <v>0</v>
      </c>
      <c r="N388" s="854">
        <v>0</v>
      </c>
      <c r="O388" s="853">
        <v>0</v>
      </c>
      <c r="P388" s="854">
        <v>0</v>
      </c>
      <c r="Q388" s="853">
        <v>0</v>
      </c>
      <c r="R388" s="854">
        <v>0</v>
      </c>
      <c r="S388" s="853">
        <v>0</v>
      </c>
      <c r="T388" s="854">
        <v>0</v>
      </c>
      <c r="U388" s="853">
        <v>0</v>
      </c>
      <c r="V388" s="854">
        <v>0</v>
      </c>
      <c r="W388" s="853">
        <v>0</v>
      </c>
      <c r="X388" s="854">
        <v>0</v>
      </c>
      <c r="Y388" s="853">
        <v>0</v>
      </c>
      <c r="Z388" s="854">
        <v>0</v>
      </c>
      <c r="AA388" s="853">
        <v>0</v>
      </c>
      <c r="AB388" s="854">
        <v>0</v>
      </c>
      <c r="AC388" s="853">
        <v>0</v>
      </c>
      <c r="AD388" s="854">
        <v>0</v>
      </c>
      <c r="AE388" s="853">
        <v>0</v>
      </c>
      <c r="AF388" s="854">
        <v>0</v>
      </c>
      <c r="AG388" s="853">
        <v>0</v>
      </c>
      <c r="AH388" s="854">
        <v>0</v>
      </c>
      <c r="AI388" s="853">
        <v>0</v>
      </c>
      <c r="AJ388" s="854">
        <v>0</v>
      </c>
      <c r="AK388" s="853">
        <v>0</v>
      </c>
      <c r="AL388" s="854">
        <v>0</v>
      </c>
      <c r="AM388" s="853">
        <v>0</v>
      </c>
      <c r="AN388" s="854">
        <v>0</v>
      </c>
      <c r="AO388" s="853">
        <v>0</v>
      </c>
      <c r="AP388" s="1025">
        <v>0</v>
      </c>
      <c r="AQ388" s="815"/>
      <c r="AR388" s="998"/>
      <c r="AS388" s="815"/>
      <c r="AT388" s="1024">
        <v>0</v>
      </c>
      <c r="AU388" s="854">
        <v>0</v>
      </c>
      <c r="AV388" s="853">
        <v>0</v>
      </c>
      <c r="AW388" s="854">
        <v>0</v>
      </c>
      <c r="AX388" s="853">
        <v>0</v>
      </c>
      <c r="AY388" s="854">
        <v>0</v>
      </c>
      <c r="AZ388" s="853">
        <v>0</v>
      </c>
      <c r="BA388" s="854">
        <v>0</v>
      </c>
      <c r="BB388" s="853">
        <v>0</v>
      </c>
      <c r="BC388" s="854">
        <v>0</v>
      </c>
      <c r="BD388" s="853">
        <v>0</v>
      </c>
      <c r="BE388" s="854">
        <v>0</v>
      </c>
      <c r="BF388" s="853">
        <v>0</v>
      </c>
      <c r="BG388" s="854">
        <v>0</v>
      </c>
      <c r="BH388" s="853">
        <v>0</v>
      </c>
      <c r="BI388" s="854">
        <v>0</v>
      </c>
      <c r="BJ388" s="853">
        <v>0</v>
      </c>
      <c r="BK388" s="854">
        <v>0</v>
      </c>
      <c r="BL388" s="853">
        <v>0</v>
      </c>
      <c r="BM388" s="854">
        <v>0</v>
      </c>
      <c r="BN388" s="853">
        <v>0</v>
      </c>
      <c r="BO388" s="854">
        <v>0</v>
      </c>
      <c r="BP388" s="853">
        <v>0</v>
      </c>
      <c r="BQ388" s="854">
        <v>0</v>
      </c>
      <c r="BR388" s="853">
        <v>0</v>
      </c>
      <c r="BS388" s="854">
        <v>0</v>
      </c>
      <c r="BT388" s="853">
        <v>0</v>
      </c>
      <c r="BU388" s="854">
        <v>0</v>
      </c>
      <c r="BV388" s="853">
        <v>0</v>
      </c>
      <c r="BW388" s="854">
        <v>0</v>
      </c>
      <c r="BX388" s="853">
        <v>0</v>
      </c>
      <c r="BY388" s="854">
        <v>0</v>
      </c>
      <c r="BZ388" s="853">
        <v>0</v>
      </c>
      <c r="CA388" s="854">
        <v>0</v>
      </c>
      <c r="CB388" s="853">
        <v>0</v>
      </c>
      <c r="CC388" s="1025">
        <v>0</v>
      </c>
      <c r="CD388" s="815"/>
      <c r="CE388" s="1009"/>
      <c r="CF388" s="815"/>
      <c r="CG388" s="1010"/>
      <c r="CH388" s="815"/>
      <c r="CI388" s="1024"/>
      <c r="CJ388" s="854"/>
      <c r="CK388" s="853">
        <v>0</v>
      </c>
      <c r="CL388" s="854">
        <v>0</v>
      </c>
      <c r="CM388" s="853">
        <v>0</v>
      </c>
      <c r="CN388" s="854">
        <v>0</v>
      </c>
      <c r="CO388" s="853">
        <v>0</v>
      </c>
      <c r="CP388" s="854">
        <v>0</v>
      </c>
      <c r="CQ388" s="853">
        <v>0</v>
      </c>
      <c r="CR388" s="854">
        <v>0</v>
      </c>
      <c r="CS388" s="853">
        <v>0</v>
      </c>
      <c r="CT388" s="854">
        <v>0</v>
      </c>
      <c r="CU388" s="853">
        <v>0</v>
      </c>
      <c r="CV388" s="854">
        <v>0</v>
      </c>
      <c r="CW388" s="853">
        <v>0</v>
      </c>
      <c r="CX388" s="854">
        <v>0</v>
      </c>
      <c r="CY388" s="853">
        <v>0</v>
      </c>
      <c r="CZ388" s="854">
        <v>0</v>
      </c>
      <c r="DA388" s="853">
        <v>0</v>
      </c>
      <c r="DB388" s="854">
        <v>0</v>
      </c>
      <c r="DC388" s="853">
        <v>0</v>
      </c>
      <c r="DD388" s="854">
        <v>0</v>
      </c>
      <c r="DE388" s="853">
        <v>0</v>
      </c>
      <c r="DF388" s="854">
        <v>0</v>
      </c>
      <c r="DG388" s="853">
        <v>0</v>
      </c>
      <c r="DH388" s="854">
        <v>0</v>
      </c>
      <c r="DI388" s="853">
        <v>0</v>
      </c>
      <c r="DJ388" s="854">
        <v>0</v>
      </c>
      <c r="DK388" s="853">
        <v>0</v>
      </c>
      <c r="DL388" s="854">
        <v>0</v>
      </c>
      <c r="DM388" s="853">
        <v>0</v>
      </c>
      <c r="DN388" s="854">
        <v>0</v>
      </c>
      <c r="DO388" s="853">
        <v>0</v>
      </c>
      <c r="DP388" s="854">
        <v>0</v>
      </c>
      <c r="DQ388" s="853">
        <v>0</v>
      </c>
      <c r="DR388" s="1025">
        <v>0</v>
      </c>
      <c r="DS388" s="815"/>
      <c r="DT388" s="1011"/>
      <c r="DU388" s="815"/>
      <c r="DV388" s="1024"/>
      <c r="DW388" s="854"/>
      <c r="DX388" s="853">
        <v>0</v>
      </c>
      <c r="DY388" s="854">
        <v>0</v>
      </c>
      <c r="DZ388" s="853">
        <v>0</v>
      </c>
      <c r="EA388" s="854">
        <v>0</v>
      </c>
      <c r="EB388" s="853">
        <v>0</v>
      </c>
      <c r="EC388" s="854">
        <v>0</v>
      </c>
      <c r="ED388" s="853">
        <v>0</v>
      </c>
      <c r="EE388" s="854">
        <v>0</v>
      </c>
      <c r="EF388" s="853">
        <v>0</v>
      </c>
      <c r="EG388" s="854">
        <v>0</v>
      </c>
      <c r="EH388" s="853">
        <v>0</v>
      </c>
      <c r="EI388" s="854">
        <v>0</v>
      </c>
      <c r="EJ388" s="853">
        <v>0</v>
      </c>
      <c r="EK388" s="854">
        <v>0</v>
      </c>
      <c r="EL388" s="853">
        <v>0</v>
      </c>
      <c r="EM388" s="854">
        <v>0</v>
      </c>
      <c r="EN388" s="853">
        <v>0</v>
      </c>
      <c r="EO388" s="854">
        <v>0</v>
      </c>
      <c r="EP388" s="853">
        <v>0</v>
      </c>
      <c r="EQ388" s="854">
        <v>0</v>
      </c>
      <c r="ER388" s="853">
        <v>0</v>
      </c>
      <c r="ES388" s="854">
        <v>0</v>
      </c>
      <c r="ET388" s="853">
        <v>0</v>
      </c>
      <c r="EU388" s="854">
        <v>0</v>
      </c>
      <c r="EV388" s="853">
        <v>0</v>
      </c>
      <c r="EW388" s="854">
        <v>0</v>
      </c>
      <c r="EX388" s="853">
        <v>0</v>
      </c>
      <c r="EY388" s="854">
        <v>0</v>
      </c>
      <c r="EZ388" s="853">
        <v>0</v>
      </c>
      <c r="FA388" s="854">
        <v>0</v>
      </c>
      <c r="FB388" s="853">
        <v>0</v>
      </c>
      <c r="FC388" s="854">
        <v>0</v>
      </c>
      <c r="FD388" s="853">
        <v>0</v>
      </c>
      <c r="FE388" s="1025">
        <v>0</v>
      </c>
      <c r="FF388" s="815"/>
      <c r="FG388" s="1012"/>
      <c r="FH388" s="815"/>
      <c r="FI388" s="1013"/>
      <c r="FK388" s="1026" t="b">
        <v>1</v>
      </c>
    </row>
    <row r="389" spans="1:167" outlineLevel="1">
      <c r="A389" s="813" t="str">
        <f t="shared" si="5"/>
        <v>370Residential Direct Install LDC Innovation Fund Pilot Program</v>
      </c>
      <c r="C389" s="842">
        <v>370</v>
      </c>
      <c r="D389" s="1036" t="s">
        <v>1241</v>
      </c>
      <c r="E389" s="1036">
        <v>2016</v>
      </c>
      <c r="G389" s="1020">
        <v>0</v>
      </c>
      <c r="H389" s="865">
        <v>0</v>
      </c>
      <c r="I389" s="864">
        <v>0</v>
      </c>
      <c r="J389" s="865">
        <v>0</v>
      </c>
      <c r="K389" s="864">
        <v>0</v>
      </c>
      <c r="L389" s="865">
        <v>0</v>
      </c>
      <c r="M389" s="864">
        <v>0</v>
      </c>
      <c r="N389" s="865">
        <v>0</v>
      </c>
      <c r="O389" s="864">
        <v>0</v>
      </c>
      <c r="P389" s="865">
        <v>0</v>
      </c>
      <c r="Q389" s="864">
        <v>0</v>
      </c>
      <c r="R389" s="865">
        <v>0</v>
      </c>
      <c r="S389" s="864">
        <v>0</v>
      </c>
      <c r="T389" s="865">
        <v>0</v>
      </c>
      <c r="U389" s="864">
        <v>0</v>
      </c>
      <c r="V389" s="865">
        <v>0</v>
      </c>
      <c r="W389" s="864">
        <v>0</v>
      </c>
      <c r="X389" s="865">
        <v>0</v>
      </c>
      <c r="Y389" s="864">
        <v>0</v>
      </c>
      <c r="Z389" s="865">
        <v>0</v>
      </c>
      <c r="AA389" s="864">
        <v>0</v>
      </c>
      <c r="AB389" s="865">
        <v>0</v>
      </c>
      <c r="AC389" s="864">
        <v>0</v>
      </c>
      <c r="AD389" s="865">
        <v>0</v>
      </c>
      <c r="AE389" s="864">
        <v>0</v>
      </c>
      <c r="AF389" s="865">
        <v>0</v>
      </c>
      <c r="AG389" s="864">
        <v>0</v>
      </c>
      <c r="AH389" s="865">
        <v>0</v>
      </c>
      <c r="AI389" s="864">
        <v>0</v>
      </c>
      <c r="AJ389" s="865">
        <v>0</v>
      </c>
      <c r="AK389" s="864">
        <v>0</v>
      </c>
      <c r="AL389" s="865">
        <v>0</v>
      </c>
      <c r="AM389" s="864">
        <v>0</v>
      </c>
      <c r="AN389" s="865">
        <v>0</v>
      </c>
      <c r="AO389" s="864">
        <v>0</v>
      </c>
      <c r="AP389" s="1021">
        <v>0</v>
      </c>
      <c r="AQ389" s="815"/>
      <c r="AR389" s="998"/>
      <c r="AS389" s="815"/>
      <c r="AT389" s="1020">
        <v>0</v>
      </c>
      <c r="AU389" s="865">
        <v>0</v>
      </c>
      <c r="AV389" s="864">
        <v>0</v>
      </c>
      <c r="AW389" s="865">
        <v>0</v>
      </c>
      <c r="AX389" s="864">
        <v>0</v>
      </c>
      <c r="AY389" s="865">
        <v>0</v>
      </c>
      <c r="AZ389" s="864">
        <v>0</v>
      </c>
      <c r="BA389" s="865">
        <v>0</v>
      </c>
      <c r="BB389" s="864">
        <v>0</v>
      </c>
      <c r="BC389" s="865">
        <v>0</v>
      </c>
      <c r="BD389" s="864">
        <v>0</v>
      </c>
      <c r="BE389" s="865">
        <v>0</v>
      </c>
      <c r="BF389" s="864">
        <v>0</v>
      </c>
      <c r="BG389" s="865">
        <v>0</v>
      </c>
      <c r="BH389" s="864">
        <v>0</v>
      </c>
      <c r="BI389" s="865">
        <v>0</v>
      </c>
      <c r="BJ389" s="864">
        <v>0</v>
      </c>
      <c r="BK389" s="865">
        <v>0</v>
      </c>
      <c r="BL389" s="864">
        <v>0</v>
      </c>
      <c r="BM389" s="865">
        <v>0</v>
      </c>
      <c r="BN389" s="864">
        <v>0</v>
      </c>
      <c r="BO389" s="865">
        <v>0</v>
      </c>
      <c r="BP389" s="864">
        <v>0</v>
      </c>
      <c r="BQ389" s="865">
        <v>0</v>
      </c>
      <c r="BR389" s="864">
        <v>0</v>
      </c>
      <c r="BS389" s="865">
        <v>0</v>
      </c>
      <c r="BT389" s="864">
        <v>0</v>
      </c>
      <c r="BU389" s="865">
        <v>0</v>
      </c>
      <c r="BV389" s="864">
        <v>0</v>
      </c>
      <c r="BW389" s="865">
        <v>0</v>
      </c>
      <c r="BX389" s="864">
        <v>0</v>
      </c>
      <c r="BY389" s="865">
        <v>0</v>
      </c>
      <c r="BZ389" s="864">
        <v>0</v>
      </c>
      <c r="CA389" s="865">
        <v>0</v>
      </c>
      <c r="CB389" s="864">
        <v>0</v>
      </c>
      <c r="CC389" s="1021">
        <v>0</v>
      </c>
      <c r="CD389" s="815"/>
      <c r="CE389" s="1009"/>
      <c r="CF389" s="815"/>
      <c r="CG389" s="1010"/>
      <c r="CH389" s="815"/>
      <c r="CI389" s="1020"/>
      <c r="CJ389" s="865"/>
      <c r="CK389" s="864">
        <v>0</v>
      </c>
      <c r="CL389" s="865">
        <v>0</v>
      </c>
      <c r="CM389" s="864">
        <v>0</v>
      </c>
      <c r="CN389" s="865">
        <v>0</v>
      </c>
      <c r="CO389" s="864">
        <v>0</v>
      </c>
      <c r="CP389" s="865">
        <v>0</v>
      </c>
      <c r="CQ389" s="864">
        <v>0</v>
      </c>
      <c r="CR389" s="865">
        <v>0</v>
      </c>
      <c r="CS389" s="864">
        <v>0</v>
      </c>
      <c r="CT389" s="865">
        <v>0</v>
      </c>
      <c r="CU389" s="864">
        <v>0</v>
      </c>
      <c r="CV389" s="865">
        <v>0</v>
      </c>
      <c r="CW389" s="864">
        <v>0</v>
      </c>
      <c r="CX389" s="865">
        <v>0</v>
      </c>
      <c r="CY389" s="864">
        <v>0</v>
      </c>
      <c r="CZ389" s="865">
        <v>0</v>
      </c>
      <c r="DA389" s="864">
        <v>0</v>
      </c>
      <c r="DB389" s="865">
        <v>0</v>
      </c>
      <c r="DC389" s="864">
        <v>0</v>
      </c>
      <c r="DD389" s="865">
        <v>0</v>
      </c>
      <c r="DE389" s="864">
        <v>0</v>
      </c>
      <c r="DF389" s="865">
        <v>0</v>
      </c>
      <c r="DG389" s="864">
        <v>0</v>
      </c>
      <c r="DH389" s="865">
        <v>0</v>
      </c>
      <c r="DI389" s="864">
        <v>0</v>
      </c>
      <c r="DJ389" s="865">
        <v>0</v>
      </c>
      <c r="DK389" s="864">
        <v>0</v>
      </c>
      <c r="DL389" s="865">
        <v>0</v>
      </c>
      <c r="DM389" s="864">
        <v>0</v>
      </c>
      <c r="DN389" s="865">
        <v>0</v>
      </c>
      <c r="DO389" s="864">
        <v>0</v>
      </c>
      <c r="DP389" s="865">
        <v>0</v>
      </c>
      <c r="DQ389" s="864">
        <v>0</v>
      </c>
      <c r="DR389" s="1021">
        <v>0</v>
      </c>
      <c r="DS389" s="815"/>
      <c r="DT389" s="1011"/>
      <c r="DU389" s="815"/>
      <c r="DV389" s="1020"/>
      <c r="DW389" s="865"/>
      <c r="DX389" s="864">
        <v>0</v>
      </c>
      <c r="DY389" s="865">
        <v>0</v>
      </c>
      <c r="DZ389" s="864">
        <v>0</v>
      </c>
      <c r="EA389" s="865">
        <v>0</v>
      </c>
      <c r="EB389" s="864">
        <v>0</v>
      </c>
      <c r="EC389" s="865">
        <v>0</v>
      </c>
      <c r="ED389" s="864">
        <v>0</v>
      </c>
      <c r="EE389" s="865">
        <v>0</v>
      </c>
      <c r="EF389" s="864">
        <v>0</v>
      </c>
      <c r="EG389" s="865">
        <v>0</v>
      </c>
      <c r="EH389" s="864">
        <v>0</v>
      </c>
      <c r="EI389" s="865">
        <v>0</v>
      </c>
      <c r="EJ389" s="864">
        <v>0</v>
      </c>
      <c r="EK389" s="865">
        <v>0</v>
      </c>
      <c r="EL389" s="864">
        <v>0</v>
      </c>
      <c r="EM389" s="865">
        <v>0</v>
      </c>
      <c r="EN389" s="864">
        <v>0</v>
      </c>
      <c r="EO389" s="865">
        <v>0</v>
      </c>
      <c r="EP389" s="864">
        <v>0</v>
      </c>
      <c r="EQ389" s="865">
        <v>0</v>
      </c>
      <c r="ER389" s="864">
        <v>0</v>
      </c>
      <c r="ES389" s="865">
        <v>0</v>
      </c>
      <c r="ET389" s="864">
        <v>0</v>
      </c>
      <c r="EU389" s="865">
        <v>0</v>
      </c>
      <c r="EV389" s="864">
        <v>0</v>
      </c>
      <c r="EW389" s="865">
        <v>0</v>
      </c>
      <c r="EX389" s="864">
        <v>0</v>
      </c>
      <c r="EY389" s="865">
        <v>0</v>
      </c>
      <c r="EZ389" s="864">
        <v>0</v>
      </c>
      <c r="FA389" s="865">
        <v>0</v>
      </c>
      <c r="FB389" s="864">
        <v>0</v>
      </c>
      <c r="FC389" s="865">
        <v>0</v>
      </c>
      <c r="FD389" s="864">
        <v>0</v>
      </c>
      <c r="FE389" s="1021">
        <v>0</v>
      </c>
      <c r="FF389" s="815"/>
      <c r="FG389" s="1012"/>
      <c r="FH389" s="815"/>
      <c r="FI389" s="1013"/>
      <c r="FK389" s="1022" t="b">
        <v>1</v>
      </c>
    </row>
    <row r="390" spans="1:167" outlineLevel="1">
      <c r="A390" s="813" t="str">
        <f t="shared" si="5"/>
        <v>371Residential Direct Mail LDC Innovation Fund Pilot Program</v>
      </c>
      <c r="C390" s="849">
        <v>371</v>
      </c>
      <c r="D390" s="1035" t="s">
        <v>1242</v>
      </c>
      <c r="E390" s="1035">
        <v>2016</v>
      </c>
      <c r="G390" s="1024">
        <v>0</v>
      </c>
      <c r="H390" s="854">
        <v>0</v>
      </c>
      <c r="I390" s="853">
        <v>0</v>
      </c>
      <c r="J390" s="854">
        <v>0</v>
      </c>
      <c r="K390" s="853">
        <v>0</v>
      </c>
      <c r="L390" s="854">
        <v>0</v>
      </c>
      <c r="M390" s="853">
        <v>0</v>
      </c>
      <c r="N390" s="854">
        <v>0</v>
      </c>
      <c r="O390" s="853">
        <v>0</v>
      </c>
      <c r="P390" s="854">
        <v>0</v>
      </c>
      <c r="Q390" s="853">
        <v>0</v>
      </c>
      <c r="R390" s="854">
        <v>0</v>
      </c>
      <c r="S390" s="853">
        <v>0</v>
      </c>
      <c r="T390" s="854">
        <v>0</v>
      </c>
      <c r="U390" s="853">
        <v>0</v>
      </c>
      <c r="V390" s="854">
        <v>0</v>
      </c>
      <c r="W390" s="853">
        <v>0</v>
      </c>
      <c r="X390" s="854">
        <v>0</v>
      </c>
      <c r="Y390" s="853">
        <v>0</v>
      </c>
      <c r="Z390" s="854">
        <v>0</v>
      </c>
      <c r="AA390" s="853">
        <v>0</v>
      </c>
      <c r="AB390" s="854">
        <v>0</v>
      </c>
      <c r="AC390" s="853">
        <v>0</v>
      </c>
      <c r="AD390" s="854">
        <v>0</v>
      </c>
      <c r="AE390" s="853">
        <v>0</v>
      </c>
      <c r="AF390" s="854">
        <v>0</v>
      </c>
      <c r="AG390" s="853">
        <v>0</v>
      </c>
      <c r="AH390" s="854">
        <v>0</v>
      </c>
      <c r="AI390" s="853">
        <v>0</v>
      </c>
      <c r="AJ390" s="854">
        <v>0</v>
      </c>
      <c r="AK390" s="853">
        <v>0</v>
      </c>
      <c r="AL390" s="854">
        <v>0</v>
      </c>
      <c r="AM390" s="853">
        <v>0</v>
      </c>
      <c r="AN390" s="854">
        <v>0</v>
      </c>
      <c r="AO390" s="853">
        <v>0</v>
      </c>
      <c r="AP390" s="1025">
        <v>0</v>
      </c>
      <c r="AQ390" s="815"/>
      <c r="AR390" s="998"/>
      <c r="AS390" s="815"/>
      <c r="AT390" s="1024">
        <v>0</v>
      </c>
      <c r="AU390" s="854">
        <v>0</v>
      </c>
      <c r="AV390" s="853">
        <v>0</v>
      </c>
      <c r="AW390" s="854">
        <v>0</v>
      </c>
      <c r="AX390" s="853">
        <v>0</v>
      </c>
      <c r="AY390" s="854">
        <v>0</v>
      </c>
      <c r="AZ390" s="853">
        <v>0</v>
      </c>
      <c r="BA390" s="854">
        <v>0</v>
      </c>
      <c r="BB390" s="853">
        <v>0</v>
      </c>
      <c r="BC390" s="854">
        <v>0</v>
      </c>
      <c r="BD390" s="853">
        <v>0</v>
      </c>
      <c r="BE390" s="854">
        <v>0</v>
      </c>
      <c r="BF390" s="853">
        <v>0</v>
      </c>
      <c r="BG390" s="854">
        <v>0</v>
      </c>
      <c r="BH390" s="853">
        <v>0</v>
      </c>
      <c r="BI390" s="854">
        <v>0</v>
      </c>
      <c r="BJ390" s="853">
        <v>0</v>
      </c>
      <c r="BK390" s="854">
        <v>0</v>
      </c>
      <c r="BL390" s="853">
        <v>0</v>
      </c>
      <c r="BM390" s="854">
        <v>0</v>
      </c>
      <c r="BN390" s="853">
        <v>0</v>
      </c>
      <c r="BO390" s="854">
        <v>0</v>
      </c>
      <c r="BP390" s="853">
        <v>0</v>
      </c>
      <c r="BQ390" s="854">
        <v>0</v>
      </c>
      <c r="BR390" s="853">
        <v>0</v>
      </c>
      <c r="BS390" s="854">
        <v>0</v>
      </c>
      <c r="BT390" s="853">
        <v>0</v>
      </c>
      <c r="BU390" s="854">
        <v>0</v>
      </c>
      <c r="BV390" s="853">
        <v>0</v>
      </c>
      <c r="BW390" s="854">
        <v>0</v>
      </c>
      <c r="BX390" s="853">
        <v>0</v>
      </c>
      <c r="BY390" s="854">
        <v>0</v>
      </c>
      <c r="BZ390" s="853">
        <v>0</v>
      </c>
      <c r="CA390" s="854">
        <v>0</v>
      </c>
      <c r="CB390" s="853">
        <v>0</v>
      </c>
      <c r="CC390" s="1025">
        <v>0</v>
      </c>
      <c r="CD390" s="815"/>
      <c r="CE390" s="1009"/>
      <c r="CF390" s="815"/>
      <c r="CG390" s="1010"/>
      <c r="CH390" s="815"/>
      <c r="CI390" s="1024"/>
      <c r="CJ390" s="854"/>
      <c r="CK390" s="853">
        <v>0</v>
      </c>
      <c r="CL390" s="854">
        <v>0</v>
      </c>
      <c r="CM390" s="853">
        <v>0</v>
      </c>
      <c r="CN390" s="854">
        <v>0</v>
      </c>
      <c r="CO390" s="853">
        <v>0</v>
      </c>
      <c r="CP390" s="854">
        <v>0</v>
      </c>
      <c r="CQ390" s="853">
        <v>0</v>
      </c>
      <c r="CR390" s="854">
        <v>0</v>
      </c>
      <c r="CS390" s="853">
        <v>0</v>
      </c>
      <c r="CT390" s="854">
        <v>0</v>
      </c>
      <c r="CU390" s="853">
        <v>0</v>
      </c>
      <c r="CV390" s="854">
        <v>0</v>
      </c>
      <c r="CW390" s="853">
        <v>0</v>
      </c>
      <c r="CX390" s="854">
        <v>0</v>
      </c>
      <c r="CY390" s="853">
        <v>0</v>
      </c>
      <c r="CZ390" s="854">
        <v>0</v>
      </c>
      <c r="DA390" s="853">
        <v>0</v>
      </c>
      <c r="DB390" s="854">
        <v>0</v>
      </c>
      <c r="DC390" s="853">
        <v>0</v>
      </c>
      <c r="DD390" s="854">
        <v>0</v>
      </c>
      <c r="DE390" s="853">
        <v>0</v>
      </c>
      <c r="DF390" s="854">
        <v>0</v>
      </c>
      <c r="DG390" s="853">
        <v>0</v>
      </c>
      <c r="DH390" s="854">
        <v>0</v>
      </c>
      <c r="DI390" s="853">
        <v>0</v>
      </c>
      <c r="DJ390" s="854">
        <v>0</v>
      </c>
      <c r="DK390" s="853">
        <v>0</v>
      </c>
      <c r="DL390" s="854">
        <v>0</v>
      </c>
      <c r="DM390" s="853">
        <v>0</v>
      </c>
      <c r="DN390" s="854">
        <v>0</v>
      </c>
      <c r="DO390" s="853">
        <v>0</v>
      </c>
      <c r="DP390" s="854">
        <v>0</v>
      </c>
      <c r="DQ390" s="853">
        <v>0</v>
      </c>
      <c r="DR390" s="1025">
        <v>0</v>
      </c>
      <c r="DS390" s="815"/>
      <c r="DT390" s="1011"/>
      <c r="DU390" s="815"/>
      <c r="DV390" s="1024"/>
      <c r="DW390" s="854"/>
      <c r="DX390" s="853">
        <v>0</v>
      </c>
      <c r="DY390" s="854">
        <v>0</v>
      </c>
      <c r="DZ390" s="853">
        <v>0</v>
      </c>
      <c r="EA390" s="854">
        <v>0</v>
      </c>
      <c r="EB390" s="853">
        <v>0</v>
      </c>
      <c r="EC390" s="854">
        <v>0</v>
      </c>
      <c r="ED390" s="853">
        <v>0</v>
      </c>
      <c r="EE390" s="854">
        <v>0</v>
      </c>
      <c r="EF390" s="853">
        <v>0</v>
      </c>
      <c r="EG390" s="854">
        <v>0</v>
      </c>
      <c r="EH390" s="853">
        <v>0</v>
      </c>
      <c r="EI390" s="854">
        <v>0</v>
      </c>
      <c r="EJ390" s="853">
        <v>0</v>
      </c>
      <c r="EK390" s="854">
        <v>0</v>
      </c>
      <c r="EL390" s="853">
        <v>0</v>
      </c>
      <c r="EM390" s="854">
        <v>0</v>
      </c>
      <c r="EN390" s="853">
        <v>0</v>
      </c>
      <c r="EO390" s="854">
        <v>0</v>
      </c>
      <c r="EP390" s="853">
        <v>0</v>
      </c>
      <c r="EQ390" s="854">
        <v>0</v>
      </c>
      <c r="ER390" s="853">
        <v>0</v>
      </c>
      <c r="ES390" s="854">
        <v>0</v>
      </c>
      <c r="ET390" s="853">
        <v>0</v>
      </c>
      <c r="EU390" s="854">
        <v>0</v>
      </c>
      <c r="EV390" s="853">
        <v>0</v>
      </c>
      <c r="EW390" s="854">
        <v>0</v>
      </c>
      <c r="EX390" s="853">
        <v>0</v>
      </c>
      <c r="EY390" s="854">
        <v>0</v>
      </c>
      <c r="EZ390" s="853">
        <v>0</v>
      </c>
      <c r="FA390" s="854">
        <v>0</v>
      </c>
      <c r="FB390" s="853">
        <v>0</v>
      </c>
      <c r="FC390" s="854">
        <v>0</v>
      </c>
      <c r="FD390" s="853">
        <v>0</v>
      </c>
      <c r="FE390" s="1025">
        <v>0</v>
      </c>
      <c r="FF390" s="815"/>
      <c r="FG390" s="1012"/>
      <c r="FH390" s="815"/>
      <c r="FI390" s="1013"/>
      <c r="FK390" s="1026" t="b">
        <v>1</v>
      </c>
    </row>
    <row r="391" spans="1:167" outlineLevel="1">
      <c r="A391" s="813" t="str">
        <f t="shared" si="5"/>
        <v>372Residential Ductless Heat Pump LDC Innovation Fund Pilot Program</v>
      </c>
      <c r="C391" s="842">
        <v>372</v>
      </c>
      <c r="D391" s="1036" t="s">
        <v>1243</v>
      </c>
      <c r="E391" s="1036">
        <v>2016</v>
      </c>
      <c r="G391" s="1020">
        <v>0</v>
      </c>
      <c r="H391" s="865">
        <v>0</v>
      </c>
      <c r="I391" s="864">
        <v>0</v>
      </c>
      <c r="J391" s="865">
        <v>0</v>
      </c>
      <c r="K391" s="864">
        <v>0</v>
      </c>
      <c r="L391" s="865">
        <v>0</v>
      </c>
      <c r="M391" s="864">
        <v>0</v>
      </c>
      <c r="N391" s="865">
        <v>0</v>
      </c>
      <c r="O391" s="864">
        <v>0</v>
      </c>
      <c r="P391" s="865">
        <v>0</v>
      </c>
      <c r="Q391" s="864">
        <v>0</v>
      </c>
      <c r="R391" s="865">
        <v>0</v>
      </c>
      <c r="S391" s="864">
        <v>0</v>
      </c>
      <c r="T391" s="865">
        <v>0</v>
      </c>
      <c r="U391" s="864">
        <v>0</v>
      </c>
      <c r="V391" s="865">
        <v>0</v>
      </c>
      <c r="W391" s="864">
        <v>0</v>
      </c>
      <c r="X391" s="865">
        <v>0</v>
      </c>
      <c r="Y391" s="864">
        <v>0</v>
      </c>
      <c r="Z391" s="865">
        <v>0</v>
      </c>
      <c r="AA391" s="864">
        <v>0</v>
      </c>
      <c r="AB391" s="865">
        <v>0</v>
      </c>
      <c r="AC391" s="864">
        <v>0</v>
      </c>
      <c r="AD391" s="865">
        <v>0</v>
      </c>
      <c r="AE391" s="864">
        <v>0</v>
      </c>
      <c r="AF391" s="865">
        <v>0</v>
      </c>
      <c r="AG391" s="864">
        <v>0</v>
      </c>
      <c r="AH391" s="865">
        <v>0</v>
      </c>
      <c r="AI391" s="864">
        <v>0</v>
      </c>
      <c r="AJ391" s="865">
        <v>0</v>
      </c>
      <c r="AK391" s="864">
        <v>0</v>
      </c>
      <c r="AL391" s="865">
        <v>0</v>
      </c>
      <c r="AM391" s="864">
        <v>0</v>
      </c>
      <c r="AN391" s="865">
        <v>0</v>
      </c>
      <c r="AO391" s="864">
        <v>0</v>
      </c>
      <c r="AP391" s="1021">
        <v>0</v>
      </c>
      <c r="AQ391" s="815"/>
      <c r="AR391" s="998"/>
      <c r="AS391" s="815"/>
      <c r="AT391" s="1020">
        <v>0</v>
      </c>
      <c r="AU391" s="865">
        <v>0</v>
      </c>
      <c r="AV391" s="864">
        <v>0</v>
      </c>
      <c r="AW391" s="865">
        <v>0</v>
      </c>
      <c r="AX391" s="864">
        <v>0</v>
      </c>
      <c r="AY391" s="865">
        <v>0</v>
      </c>
      <c r="AZ391" s="864">
        <v>0</v>
      </c>
      <c r="BA391" s="865">
        <v>0</v>
      </c>
      <c r="BB391" s="864">
        <v>0</v>
      </c>
      <c r="BC391" s="865">
        <v>0</v>
      </c>
      <c r="BD391" s="864">
        <v>0</v>
      </c>
      <c r="BE391" s="865">
        <v>0</v>
      </c>
      <c r="BF391" s="864">
        <v>0</v>
      </c>
      <c r="BG391" s="865">
        <v>0</v>
      </c>
      <c r="BH391" s="864">
        <v>0</v>
      </c>
      <c r="BI391" s="865">
        <v>0</v>
      </c>
      <c r="BJ391" s="864">
        <v>0</v>
      </c>
      <c r="BK391" s="865">
        <v>0</v>
      </c>
      <c r="BL391" s="864">
        <v>0</v>
      </c>
      <c r="BM391" s="865">
        <v>0</v>
      </c>
      <c r="BN391" s="864">
        <v>0</v>
      </c>
      <c r="BO391" s="865">
        <v>0</v>
      </c>
      <c r="BP391" s="864">
        <v>0</v>
      </c>
      <c r="BQ391" s="865">
        <v>0</v>
      </c>
      <c r="BR391" s="864">
        <v>0</v>
      </c>
      <c r="BS391" s="865">
        <v>0</v>
      </c>
      <c r="BT391" s="864">
        <v>0</v>
      </c>
      <c r="BU391" s="865">
        <v>0</v>
      </c>
      <c r="BV391" s="864">
        <v>0</v>
      </c>
      <c r="BW391" s="865">
        <v>0</v>
      </c>
      <c r="BX391" s="864">
        <v>0</v>
      </c>
      <c r="BY391" s="865">
        <v>0</v>
      </c>
      <c r="BZ391" s="864">
        <v>0</v>
      </c>
      <c r="CA391" s="865">
        <v>0</v>
      </c>
      <c r="CB391" s="864">
        <v>0</v>
      </c>
      <c r="CC391" s="1021">
        <v>0</v>
      </c>
      <c r="CD391" s="815"/>
      <c r="CE391" s="1009"/>
      <c r="CF391" s="815"/>
      <c r="CG391" s="1010"/>
      <c r="CH391" s="815"/>
      <c r="CI391" s="1020"/>
      <c r="CJ391" s="865"/>
      <c r="CK391" s="864">
        <v>0</v>
      </c>
      <c r="CL391" s="865">
        <v>0</v>
      </c>
      <c r="CM391" s="864">
        <v>0</v>
      </c>
      <c r="CN391" s="865">
        <v>0</v>
      </c>
      <c r="CO391" s="864">
        <v>0</v>
      </c>
      <c r="CP391" s="865">
        <v>0</v>
      </c>
      <c r="CQ391" s="864">
        <v>0</v>
      </c>
      <c r="CR391" s="865">
        <v>0</v>
      </c>
      <c r="CS391" s="864">
        <v>0</v>
      </c>
      <c r="CT391" s="865">
        <v>0</v>
      </c>
      <c r="CU391" s="864">
        <v>0</v>
      </c>
      <c r="CV391" s="865">
        <v>0</v>
      </c>
      <c r="CW391" s="864">
        <v>0</v>
      </c>
      <c r="CX391" s="865">
        <v>0</v>
      </c>
      <c r="CY391" s="864">
        <v>0</v>
      </c>
      <c r="CZ391" s="865">
        <v>0</v>
      </c>
      <c r="DA391" s="864">
        <v>0</v>
      </c>
      <c r="DB391" s="865">
        <v>0</v>
      </c>
      <c r="DC391" s="864">
        <v>0</v>
      </c>
      <c r="DD391" s="865">
        <v>0</v>
      </c>
      <c r="DE391" s="864">
        <v>0</v>
      </c>
      <c r="DF391" s="865">
        <v>0</v>
      </c>
      <c r="DG391" s="864">
        <v>0</v>
      </c>
      <c r="DH391" s="865">
        <v>0</v>
      </c>
      <c r="DI391" s="864">
        <v>0</v>
      </c>
      <c r="DJ391" s="865">
        <v>0</v>
      </c>
      <c r="DK391" s="864">
        <v>0</v>
      </c>
      <c r="DL391" s="865">
        <v>0</v>
      </c>
      <c r="DM391" s="864">
        <v>0</v>
      </c>
      <c r="DN391" s="865">
        <v>0</v>
      </c>
      <c r="DO391" s="864">
        <v>0</v>
      </c>
      <c r="DP391" s="865">
        <v>0</v>
      </c>
      <c r="DQ391" s="864">
        <v>0</v>
      </c>
      <c r="DR391" s="1021">
        <v>0</v>
      </c>
      <c r="DS391" s="815"/>
      <c r="DT391" s="1011"/>
      <c r="DU391" s="815"/>
      <c r="DV391" s="1020"/>
      <c r="DW391" s="865"/>
      <c r="DX391" s="864">
        <v>0</v>
      </c>
      <c r="DY391" s="865">
        <v>0</v>
      </c>
      <c r="DZ391" s="864">
        <v>0</v>
      </c>
      <c r="EA391" s="865">
        <v>0</v>
      </c>
      <c r="EB391" s="864">
        <v>0</v>
      </c>
      <c r="EC391" s="865">
        <v>0</v>
      </c>
      <c r="ED391" s="864">
        <v>0</v>
      </c>
      <c r="EE391" s="865">
        <v>0</v>
      </c>
      <c r="EF391" s="864">
        <v>0</v>
      </c>
      <c r="EG391" s="865">
        <v>0</v>
      </c>
      <c r="EH391" s="864">
        <v>0</v>
      </c>
      <c r="EI391" s="865">
        <v>0</v>
      </c>
      <c r="EJ391" s="864">
        <v>0</v>
      </c>
      <c r="EK391" s="865">
        <v>0</v>
      </c>
      <c r="EL391" s="864">
        <v>0</v>
      </c>
      <c r="EM391" s="865">
        <v>0</v>
      </c>
      <c r="EN391" s="864">
        <v>0</v>
      </c>
      <c r="EO391" s="865">
        <v>0</v>
      </c>
      <c r="EP391" s="864">
        <v>0</v>
      </c>
      <c r="EQ391" s="865">
        <v>0</v>
      </c>
      <c r="ER391" s="864">
        <v>0</v>
      </c>
      <c r="ES391" s="865">
        <v>0</v>
      </c>
      <c r="ET391" s="864">
        <v>0</v>
      </c>
      <c r="EU391" s="865">
        <v>0</v>
      </c>
      <c r="EV391" s="864">
        <v>0</v>
      </c>
      <c r="EW391" s="865">
        <v>0</v>
      </c>
      <c r="EX391" s="864">
        <v>0</v>
      </c>
      <c r="EY391" s="865">
        <v>0</v>
      </c>
      <c r="EZ391" s="864">
        <v>0</v>
      </c>
      <c r="FA391" s="865">
        <v>0</v>
      </c>
      <c r="FB391" s="864">
        <v>0</v>
      </c>
      <c r="FC391" s="865">
        <v>0</v>
      </c>
      <c r="FD391" s="864">
        <v>0</v>
      </c>
      <c r="FE391" s="1021">
        <v>0</v>
      </c>
      <c r="FF391" s="815"/>
      <c r="FG391" s="1012"/>
      <c r="FH391" s="815"/>
      <c r="FI391" s="1013"/>
      <c r="FK391" s="1022" t="b">
        <v>1</v>
      </c>
    </row>
    <row r="392" spans="1:167" outlineLevel="1">
      <c r="A392" s="813" t="str">
        <f t="shared" si="5"/>
        <v>373Retrocomissioning LDC Innovation Fund Pilot Program</v>
      </c>
      <c r="C392" s="849">
        <v>373</v>
      </c>
      <c r="D392" s="1035" t="s">
        <v>1244</v>
      </c>
      <c r="E392" s="1035">
        <v>2016</v>
      </c>
      <c r="G392" s="1024">
        <v>0</v>
      </c>
      <c r="H392" s="854">
        <v>0</v>
      </c>
      <c r="I392" s="853">
        <v>0</v>
      </c>
      <c r="J392" s="854">
        <v>0</v>
      </c>
      <c r="K392" s="853">
        <v>0</v>
      </c>
      <c r="L392" s="854">
        <v>0</v>
      </c>
      <c r="M392" s="853">
        <v>0</v>
      </c>
      <c r="N392" s="854">
        <v>0</v>
      </c>
      <c r="O392" s="853">
        <v>0</v>
      </c>
      <c r="P392" s="854">
        <v>0</v>
      </c>
      <c r="Q392" s="853">
        <v>0</v>
      </c>
      <c r="R392" s="854">
        <v>0</v>
      </c>
      <c r="S392" s="853">
        <v>0</v>
      </c>
      <c r="T392" s="854">
        <v>0</v>
      </c>
      <c r="U392" s="853">
        <v>0</v>
      </c>
      <c r="V392" s="854">
        <v>0</v>
      </c>
      <c r="W392" s="853">
        <v>0</v>
      </c>
      <c r="X392" s="854">
        <v>0</v>
      </c>
      <c r="Y392" s="853">
        <v>0</v>
      </c>
      <c r="Z392" s="854">
        <v>0</v>
      </c>
      <c r="AA392" s="853">
        <v>0</v>
      </c>
      <c r="AB392" s="854">
        <v>0</v>
      </c>
      <c r="AC392" s="853">
        <v>0</v>
      </c>
      <c r="AD392" s="854">
        <v>0</v>
      </c>
      <c r="AE392" s="853">
        <v>0</v>
      </c>
      <c r="AF392" s="854">
        <v>0</v>
      </c>
      <c r="AG392" s="853">
        <v>0</v>
      </c>
      <c r="AH392" s="854">
        <v>0</v>
      </c>
      <c r="AI392" s="853">
        <v>0</v>
      </c>
      <c r="AJ392" s="854">
        <v>0</v>
      </c>
      <c r="AK392" s="853">
        <v>0</v>
      </c>
      <c r="AL392" s="854">
        <v>0</v>
      </c>
      <c r="AM392" s="853">
        <v>0</v>
      </c>
      <c r="AN392" s="854">
        <v>0</v>
      </c>
      <c r="AO392" s="853">
        <v>0</v>
      </c>
      <c r="AP392" s="1025">
        <v>0</v>
      </c>
      <c r="AQ392" s="815"/>
      <c r="AR392" s="998"/>
      <c r="AS392" s="815"/>
      <c r="AT392" s="1024">
        <v>0</v>
      </c>
      <c r="AU392" s="854">
        <v>0</v>
      </c>
      <c r="AV392" s="853">
        <v>0</v>
      </c>
      <c r="AW392" s="854">
        <v>0</v>
      </c>
      <c r="AX392" s="853">
        <v>0</v>
      </c>
      <c r="AY392" s="854">
        <v>0</v>
      </c>
      <c r="AZ392" s="853">
        <v>0</v>
      </c>
      <c r="BA392" s="854">
        <v>0</v>
      </c>
      <c r="BB392" s="853">
        <v>0</v>
      </c>
      <c r="BC392" s="854">
        <v>0</v>
      </c>
      <c r="BD392" s="853">
        <v>0</v>
      </c>
      <c r="BE392" s="854">
        <v>0</v>
      </c>
      <c r="BF392" s="853">
        <v>0</v>
      </c>
      <c r="BG392" s="854">
        <v>0</v>
      </c>
      <c r="BH392" s="853">
        <v>0</v>
      </c>
      <c r="BI392" s="854">
        <v>0</v>
      </c>
      <c r="BJ392" s="853">
        <v>0</v>
      </c>
      <c r="BK392" s="854">
        <v>0</v>
      </c>
      <c r="BL392" s="853">
        <v>0</v>
      </c>
      <c r="BM392" s="854">
        <v>0</v>
      </c>
      <c r="BN392" s="853">
        <v>0</v>
      </c>
      <c r="BO392" s="854">
        <v>0</v>
      </c>
      <c r="BP392" s="853">
        <v>0</v>
      </c>
      <c r="BQ392" s="854">
        <v>0</v>
      </c>
      <c r="BR392" s="853">
        <v>0</v>
      </c>
      <c r="BS392" s="854">
        <v>0</v>
      </c>
      <c r="BT392" s="853">
        <v>0</v>
      </c>
      <c r="BU392" s="854">
        <v>0</v>
      </c>
      <c r="BV392" s="853">
        <v>0</v>
      </c>
      <c r="BW392" s="854">
        <v>0</v>
      </c>
      <c r="BX392" s="853">
        <v>0</v>
      </c>
      <c r="BY392" s="854">
        <v>0</v>
      </c>
      <c r="BZ392" s="853">
        <v>0</v>
      </c>
      <c r="CA392" s="854">
        <v>0</v>
      </c>
      <c r="CB392" s="853">
        <v>0</v>
      </c>
      <c r="CC392" s="1025">
        <v>0</v>
      </c>
      <c r="CD392" s="815"/>
      <c r="CE392" s="1009"/>
      <c r="CF392" s="815"/>
      <c r="CG392" s="1010"/>
      <c r="CH392" s="815"/>
      <c r="CI392" s="1024"/>
      <c r="CJ392" s="854"/>
      <c r="CK392" s="853">
        <v>0</v>
      </c>
      <c r="CL392" s="854">
        <v>0</v>
      </c>
      <c r="CM392" s="853">
        <v>0</v>
      </c>
      <c r="CN392" s="854">
        <v>0</v>
      </c>
      <c r="CO392" s="853">
        <v>0</v>
      </c>
      <c r="CP392" s="854">
        <v>0</v>
      </c>
      <c r="CQ392" s="853">
        <v>0</v>
      </c>
      <c r="CR392" s="854">
        <v>0</v>
      </c>
      <c r="CS392" s="853">
        <v>0</v>
      </c>
      <c r="CT392" s="854">
        <v>0</v>
      </c>
      <c r="CU392" s="853">
        <v>0</v>
      </c>
      <c r="CV392" s="854">
        <v>0</v>
      </c>
      <c r="CW392" s="853">
        <v>0</v>
      </c>
      <c r="CX392" s="854">
        <v>0</v>
      </c>
      <c r="CY392" s="853">
        <v>0</v>
      </c>
      <c r="CZ392" s="854">
        <v>0</v>
      </c>
      <c r="DA392" s="853">
        <v>0</v>
      </c>
      <c r="DB392" s="854">
        <v>0</v>
      </c>
      <c r="DC392" s="853">
        <v>0</v>
      </c>
      <c r="DD392" s="854">
        <v>0</v>
      </c>
      <c r="DE392" s="853">
        <v>0</v>
      </c>
      <c r="DF392" s="854">
        <v>0</v>
      </c>
      <c r="DG392" s="853">
        <v>0</v>
      </c>
      <c r="DH392" s="854">
        <v>0</v>
      </c>
      <c r="DI392" s="853">
        <v>0</v>
      </c>
      <c r="DJ392" s="854">
        <v>0</v>
      </c>
      <c r="DK392" s="853">
        <v>0</v>
      </c>
      <c r="DL392" s="854">
        <v>0</v>
      </c>
      <c r="DM392" s="853">
        <v>0</v>
      </c>
      <c r="DN392" s="854">
        <v>0</v>
      </c>
      <c r="DO392" s="853">
        <v>0</v>
      </c>
      <c r="DP392" s="854">
        <v>0</v>
      </c>
      <c r="DQ392" s="853">
        <v>0</v>
      </c>
      <c r="DR392" s="1025">
        <v>0</v>
      </c>
      <c r="DS392" s="815"/>
      <c r="DT392" s="1011"/>
      <c r="DU392" s="815"/>
      <c r="DV392" s="1024"/>
      <c r="DW392" s="854"/>
      <c r="DX392" s="853">
        <v>0</v>
      </c>
      <c r="DY392" s="854">
        <v>0</v>
      </c>
      <c r="DZ392" s="853">
        <v>0</v>
      </c>
      <c r="EA392" s="854">
        <v>0</v>
      </c>
      <c r="EB392" s="853">
        <v>0</v>
      </c>
      <c r="EC392" s="854">
        <v>0</v>
      </c>
      <c r="ED392" s="853">
        <v>0</v>
      </c>
      <c r="EE392" s="854">
        <v>0</v>
      </c>
      <c r="EF392" s="853">
        <v>0</v>
      </c>
      <c r="EG392" s="854">
        <v>0</v>
      </c>
      <c r="EH392" s="853">
        <v>0</v>
      </c>
      <c r="EI392" s="854">
        <v>0</v>
      </c>
      <c r="EJ392" s="853">
        <v>0</v>
      </c>
      <c r="EK392" s="854">
        <v>0</v>
      </c>
      <c r="EL392" s="853">
        <v>0</v>
      </c>
      <c r="EM392" s="854">
        <v>0</v>
      </c>
      <c r="EN392" s="853">
        <v>0</v>
      </c>
      <c r="EO392" s="854">
        <v>0</v>
      </c>
      <c r="EP392" s="853">
        <v>0</v>
      </c>
      <c r="EQ392" s="854">
        <v>0</v>
      </c>
      <c r="ER392" s="853">
        <v>0</v>
      </c>
      <c r="ES392" s="854">
        <v>0</v>
      </c>
      <c r="ET392" s="853">
        <v>0</v>
      </c>
      <c r="EU392" s="854">
        <v>0</v>
      </c>
      <c r="EV392" s="853">
        <v>0</v>
      </c>
      <c r="EW392" s="854">
        <v>0</v>
      </c>
      <c r="EX392" s="853">
        <v>0</v>
      </c>
      <c r="EY392" s="854">
        <v>0</v>
      </c>
      <c r="EZ392" s="853">
        <v>0</v>
      </c>
      <c r="FA392" s="854">
        <v>0</v>
      </c>
      <c r="FB392" s="853">
        <v>0</v>
      </c>
      <c r="FC392" s="854">
        <v>0</v>
      </c>
      <c r="FD392" s="853">
        <v>0</v>
      </c>
      <c r="FE392" s="1025">
        <v>0</v>
      </c>
      <c r="FF392" s="815"/>
      <c r="FG392" s="1012"/>
      <c r="FH392" s="815"/>
      <c r="FI392" s="1013"/>
      <c r="FK392" s="1026" t="b">
        <v>1</v>
      </c>
    </row>
    <row r="393" spans="1:167" outlineLevel="1">
      <c r="A393" s="813" t="str">
        <f t="shared" ref="A393:A456" si="6">C393&amp;D393</f>
        <v>374RTUsaver LDC Innovation Fund Pilot Program</v>
      </c>
      <c r="C393" s="842">
        <v>374</v>
      </c>
      <c r="D393" s="1036" t="s">
        <v>1245</v>
      </c>
      <c r="E393" s="1036">
        <v>2016</v>
      </c>
      <c r="G393" s="1020">
        <v>0</v>
      </c>
      <c r="H393" s="865">
        <v>0</v>
      </c>
      <c r="I393" s="864">
        <v>0</v>
      </c>
      <c r="J393" s="865">
        <v>0</v>
      </c>
      <c r="K393" s="864">
        <v>0</v>
      </c>
      <c r="L393" s="865">
        <v>0</v>
      </c>
      <c r="M393" s="864">
        <v>0</v>
      </c>
      <c r="N393" s="865">
        <v>0</v>
      </c>
      <c r="O393" s="864">
        <v>0</v>
      </c>
      <c r="P393" s="865">
        <v>0</v>
      </c>
      <c r="Q393" s="864">
        <v>0</v>
      </c>
      <c r="R393" s="865">
        <v>0</v>
      </c>
      <c r="S393" s="864">
        <v>0</v>
      </c>
      <c r="T393" s="865">
        <v>0</v>
      </c>
      <c r="U393" s="864">
        <v>0</v>
      </c>
      <c r="V393" s="865">
        <v>0</v>
      </c>
      <c r="W393" s="864">
        <v>0</v>
      </c>
      <c r="X393" s="865">
        <v>0</v>
      </c>
      <c r="Y393" s="864">
        <v>0</v>
      </c>
      <c r="Z393" s="865">
        <v>0</v>
      </c>
      <c r="AA393" s="864">
        <v>0</v>
      </c>
      <c r="AB393" s="865">
        <v>0</v>
      </c>
      <c r="AC393" s="864">
        <v>0</v>
      </c>
      <c r="AD393" s="865">
        <v>0</v>
      </c>
      <c r="AE393" s="864">
        <v>0</v>
      </c>
      <c r="AF393" s="865">
        <v>0</v>
      </c>
      <c r="AG393" s="864">
        <v>0</v>
      </c>
      <c r="AH393" s="865">
        <v>0</v>
      </c>
      <c r="AI393" s="864">
        <v>0</v>
      </c>
      <c r="AJ393" s="865">
        <v>0</v>
      </c>
      <c r="AK393" s="864">
        <v>0</v>
      </c>
      <c r="AL393" s="865">
        <v>0</v>
      </c>
      <c r="AM393" s="864">
        <v>0</v>
      </c>
      <c r="AN393" s="865">
        <v>0</v>
      </c>
      <c r="AO393" s="864">
        <v>0</v>
      </c>
      <c r="AP393" s="1021">
        <v>0</v>
      </c>
      <c r="AQ393" s="815"/>
      <c r="AR393" s="998"/>
      <c r="AS393" s="815"/>
      <c r="AT393" s="1020">
        <v>0</v>
      </c>
      <c r="AU393" s="865">
        <v>0</v>
      </c>
      <c r="AV393" s="864">
        <v>0</v>
      </c>
      <c r="AW393" s="865">
        <v>0</v>
      </c>
      <c r="AX393" s="864">
        <v>0</v>
      </c>
      <c r="AY393" s="865">
        <v>0</v>
      </c>
      <c r="AZ393" s="864">
        <v>0</v>
      </c>
      <c r="BA393" s="865">
        <v>0</v>
      </c>
      <c r="BB393" s="864">
        <v>0</v>
      </c>
      <c r="BC393" s="865">
        <v>0</v>
      </c>
      <c r="BD393" s="864">
        <v>0</v>
      </c>
      <c r="BE393" s="865">
        <v>0</v>
      </c>
      <c r="BF393" s="864">
        <v>0</v>
      </c>
      <c r="BG393" s="865">
        <v>0</v>
      </c>
      <c r="BH393" s="864">
        <v>0</v>
      </c>
      <c r="BI393" s="865">
        <v>0</v>
      </c>
      <c r="BJ393" s="864">
        <v>0</v>
      </c>
      <c r="BK393" s="865">
        <v>0</v>
      </c>
      <c r="BL393" s="864">
        <v>0</v>
      </c>
      <c r="BM393" s="865">
        <v>0</v>
      </c>
      <c r="BN393" s="864">
        <v>0</v>
      </c>
      <c r="BO393" s="865">
        <v>0</v>
      </c>
      <c r="BP393" s="864">
        <v>0</v>
      </c>
      <c r="BQ393" s="865">
        <v>0</v>
      </c>
      <c r="BR393" s="864">
        <v>0</v>
      </c>
      <c r="BS393" s="865">
        <v>0</v>
      </c>
      <c r="BT393" s="864">
        <v>0</v>
      </c>
      <c r="BU393" s="865">
        <v>0</v>
      </c>
      <c r="BV393" s="864">
        <v>0</v>
      </c>
      <c r="BW393" s="865">
        <v>0</v>
      </c>
      <c r="BX393" s="864">
        <v>0</v>
      </c>
      <c r="BY393" s="865">
        <v>0</v>
      </c>
      <c r="BZ393" s="864">
        <v>0</v>
      </c>
      <c r="CA393" s="865">
        <v>0</v>
      </c>
      <c r="CB393" s="864">
        <v>0</v>
      </c>
      <c r="CC393" s="1021">
        <v>0</v>
      </c>
      <c r="CD393" s="815"/>
      <c r="CE393" s="1009"/>
      <c r="CF393" s="815"/>
      <c r="CG393" s="1010"/>
      <c r="CH393" s="815"/>
      <c r="CI393" s="1020"/>
      <c r="CJ393" s="865"/>
      <c r="CK393" s="864">
        <v>0</v>
      </c>
      <c r="CL393" s="865">
        <v>0</v>
      </c>
      <c r="CM393" s="864">
        <v>0</v>
      </c>
      <c r="CN393" s="865">
        <v>0</v>
      </c>
      <c r="CO393" s="864">
        <v>0</v>
      </c>
      <c r="CP393" s="865">
        <v>0</v>
      </c>
      <c r="CQ393" s="864">
        <v>0</v>
      </c>
      <c r="CR393" s="865">
        <v>0</v>
      </c>
      <c r="CS393" s="864">
        <v>0</v>
      </c>
      <c r="CT393" s="865">
        <v>0</v>
      </c>
      <c r="CU393" s="864">
        <v>0</v>
      </c>
      <c r="CV393" s="865">
        <v>0</v>
      </c>
      <c r="CW393" s="864">
        <v>0</v>
      </c>
      <c r="CX393" s="865">
        <v>0</v>
      </c>
      <c r="CY393" s="864">
        <v>0</v>
      </c>
      <c r="CZ393" s="865">
        <v>0</v>
      </c>
      <c r="DA393" s="864">
        <v>0</v>
      </c>
      <c r="DB393" s="865">
        <v>0</v>
      </c>
      <c r="DC393" s="864">
        <v>0</v>
      </c>
      <c r="DD393" s="865">
        <v>0</v>
      </c>
      <c r="DE393" s="864">
        <v>0</v>
      </c>
      <c r="DF393" s="865">
        <v>0</v>
      </c>
      <c r="DG393" s="864">
        <v>0</v>
      </c>
      <c r="DH393" s="865">
        <v>0</v>
      </c>
      <c r="DI393" s="864">
        <v>0</v>
      </c>
      <c r="DJ393" s="865">
        <v>0</v>
      </c>
      <c r="DK393" s="864">
        <v>0</v>
      </c>
      <c r="DL393" s="865">
        <v>0</v>
      </c>
      <c r="DM393" s="864">
        <v>0</v>
      </c>
      <c r="DN393" s="865">
        <v>0</v>
      </c>
      <c r="DO393" s="864">
        <v>0</v>
      </c>
      <c r="DP393" s="865">
        <v>0</v>
      </c>
      <c r="DQ393" s="864">
        <v>0</v>
      </c>
      <c r="DR393" s="1021">
        <v>0</v>
      </c>
      <c r="DS393" s="815"/>
      <c r="DT393" s="1011"/>
      <c r="DU393" s="815"/>
      <c r="DV393" s="1020"/>
      <c r="DW393" s="865"/>
      <c r="DX393" s="864">
        <v>0</v>
      </c>
      <c r="DY393" s="865">
        <v>0</v>
      </c>
      <c r="DZ393" s="864">
        <v>0</v>
      </c>
      <c r="EA393" s="865">
        <v>0</v>
      </c>
      <c r="EB393" s="864">
        <v>0</v>
      </c>
      <c r="EC393" s="865">
        <v>0</v>
      </c>
      <c r="ED393" s="864">
        <v>0</v>
      </c>
      <c r="EE393" s="865">
        <v>0</v>
      </c>
      <c r="EF393" s="864">
        <v>0</v>
      </c>
      <c r="EG393" s="865">
        <v>0</v>
      </c>
      <c r="EH393" s="864">
        <v>0</v>
      </c>
      <c r="EI393" s="865">
        <v>0</v>
      </c>
      <c r="EJ393" s="864">
        <v>0</v>
      </c>
      <c r="EK393" s="865">
        <v>0</v>
      </c>
      <c r="EL393" s="864">
        <v>0</v>
      </c>
      <c r="EM393" s="865">
        <v>0</v>
      </c>
      <c r="EN393" s="864">
        <v>0</v>
      </c>
      <c r="EO393" s="865">
        <v>0</v>
      </c>
      <c r="EP393" s="864">
        <v>0</v>
      </c>
      <c r="EQ393" s="865">
        <v>0</v>
      </c>
      <c r="ER393" s="864">
        <v>0</v>
      </c>
      <c r="ES393" s="865">
        <v>0</v>
      </c>
      <c r="ET393" s="864">
        <v>0</v>
      </c>
      <c r="EU393" s="865">
        <v>0</v>
      </c>
      <c r="EV393" s="864">
        <v>0</v>
      </c>
      <c r="EW393" s="865">
        <v>0</v>
      </c>
      <c r="EX393" s="864">
        <v>0</v>
      </c>
      <c r="EY393" s="865">
        <v>0</v>
      </c>
      <c r="EZ393" s="864">
        <v>0</v>
      </c>
      <c r="FA393" s="865">
        <v>0</v>
      </c>
      <c r="FB393" s="864">
        <v>0</v>
      </c>
      <c r="FC393" s="865">
        <v>0</v>
      </c>
      <c r="FD393" s="864">
        <v>0</v>
      </c>
      <c r="FE393" s="1021">
        <v>0</v>
      </c>
      <c r="FF393" s="815"/>
      <c r="FG393" s="1012"/>
      <c r="FH393" s="815"/>
      <c r="FI393" s="1013"/>
      <c r="FK393" s="1022" t="b">
        <v>1</v>
      </c>
    </row>
    <row r="394" spans="1:167" outlineLevel="1">
      <c r="A394" s="813" t="str">
        <f t="shared" si="6"/>
        <v>375Small &amp; Medium Business Energy Management System LDC Innovation Fund Pilot Program</v>
      </c>
      <c r="C394" s="849">
        <v>375</v>
      </c>
      <c r="D394" s="1023" t="s">
        <v>1246</v>
      </c>
      <c r="E394" s="1023">
        <v>2016</v>
      </c>
      <c r="G394" s="1024">
        <v>0</v>
      </c>
      <c r="H394" s="854">
        <v>0</v>
      </c>
      <c r="I394" s="853">
        <v>0</v>
      </c>
      <c r="J394" s="854">
        <v>0</v>
      </c>
      <c r="K394" s="853">
        <v>0</v>
      </c>
      <c r="L394" s="854">
        <v>0</v>
      </c>
      <c r="M394" s="853">
        <v>0</v>
      </c>
      <c r="N394" s="854">
        <v>0</v>
      </c>
      <c r="O394" s="853">
        <v>0</v>
      </c>
      <c r="P394" s="854">
        <v>0</v>
      </c>
      <c r="Q394" s="853">
        <v>0</v>
      </c>
      <c r="R394" s="854">
        <v>0</v>
      </c>
      <c r="S394" s="853">
        <v>0</v>
      </c>
      <c r="T394" s="854">
        <v>0</v>
      </c>
      <c r="U394" s="853">
        <v>0</v>
      </c>
      <c r="V394" s="854">
        <v>0</v>
      </c>
      <c r="W394" s="853">
        <v>0</v>
      </c>
      <c r="X394" s="854">
        <v>0</v>
      </c>
      <c r="Y394" s="853">
        <v>0</v>
      </c>
      <c r="Z394" s="854">
        <v>0</v>
      </c>
      <c r="AA394" s="853">
        <v>0</v>
      </c>
      <c r="AB394" s="854">
        <v>0</v>
      </c>
      <c r="AC394" s="853">
        <v>0</v>
      </c>
      <c r="AD394" s="854">
        <v>0</v>
      </c>
      <c r="AE394" s="853">
        <v>0</v>
      </c>
      <c r="AF394" s="854">
        <v>0</v>
      </c>
      <c r="AG394" s="853">
        <v>0</v>
      </c>
      <c r="AH394" s="854">
        <v>0</v>
      </c>
      <c r="AI394" s="853">
        <v>0</v>
      </c>
      <c r="AJ394" s="854">
        <v>0</v>
      </c>
      <c r="AK394" s="853">
        <v>0</v>
      </c>
      <c r="AL394" s="854">
        <v>0</v>
      </c>
      <c r="AM394" s="853">
        <v>0</v>
      </c>
      <c r="AN394" s="854">
        <v>0</v>
      </c>
      <c r="AO394" s="853">
        <v>0</v>
      </c>
      <c r="AP394" s="1025">
        <v>0</v>
      </c>
      <c r="AQ394" s="815"/>
      <c r="AR394" s="998"/>
      <c r="AS394" s="815"/>
      <c r="AT394" s="1024">
        <v>0</v>
      </c>
      <c r="AU394" s="854">
        <v>0</v>
      </c>
      <c r="AV394" s="853">
        <v>0</v>
      </c>
      <c r="AW394" s="854">
        <v>0</v>
      </c>
      <c r="AX394" s="853">
        <v>0</v>
      </c>
      <c r="AY394" s="854">
        <v>0</v>
      </c>
      <c r="AZ394" s="853">
        <v>0</v>
      </c>
      <c r="BA394" s="854">
        <v>0</v>
      </c>
      <c r="BB394" s="853">
        <v>0</v>
      </c>
      <c r="BC394" s="854">
        <v>0</v>
      </c>
      <c r="BD394" s="853">
        <v>0</v>
      </c>
      <c r="BE394" s="854">
        <v>0</v>
      </c>
      <c r="BF394" s="853">
        <v>0</v>
      </c>
      <c r="BG394" s="854">
        <v>0</v>
      </c>
      <c r="BH394" s="853">
        <v>0</v>
      </c>
      <c r="BI394" s="854">
        <v>0</v>
      </c>
      <c r="BJ394" s="853">
        <v>0</v>
      </c>
      <c r="BK394" s="854">
        <v>0</v>
      </c>
      <c r="BL394" s="853">
        <v>0</v>
      </c>
      <c r="BM394" s="854">
        <v>0</v>
      </c>
      <c r="BN394" s="853">
        <v>0</v>
      </c>
      <c r="BO394" s="854">
        <v>0</v>
      </c>
      <c r="BP394" s="853">
        <v>0</v>
      </c>
      <c r="BQ394" s="854">
        <v>0</v>
      </c>
      <c r="BR394" s="853">
        <v>0</v>
      </c>
      <c r="BS394" s="854">
        <v>0</v>
      </c>
      <c r="BT394" s="853">
        <v>0</v>
      </c>
      <c r="BU394" s="854">
        <v>0</v>
      </c>
      <c r="BV394" s="853">
        <v>0</v>
      </c>
      <c r="BW394" s="854">
        <v>0</v>
      </c>
      <c r="BX394" s="853">
        <v>0</v>
      </c>
      <c r="BY394" s="854">
        <v>0</v>
      </c>
      <c r="BZ394" s="853">
        <v>0</v>
      </c>
      <c r="CA394" s="854">
        <v>0</v>
      </c>
      <c r="CB394" s="853">
        <v>0</v>
      </c>
      <c r="CC394" s="1025">
        <v>0</v>
      </c>
      <c r="CD394" s="815"/>
      <c r="CE394" s="1009"/>
      <c r="CF394" s="815"/>
      <c r="CG394" s="1010"/>
      <c r="CH394" s="815"/>
      <c r="CI394" s="1024"/>
      <c r="CJ394" s="854"/>
      <c r="CK394" s="853">
        <v>0</v>
      </c>
      <c r="CL394" s="854">
        <v>0</v>
      </c>
      <c r="CM394" s="853">
        <v>0</v>
      </c>
      <c r="CN394" s="854">
        <v>0</v>
      </c>
      <c r="CO394" s="853">
        <v>0</v>
      </c>
      <c r="CP394" s="854">
        <v>0</v>
      </c>
      <c r="CQ394" s="853">
        <v>0</v>
      </c>
      <c r="CR394" s="854">
        <v>0</v>
      </c>
      <c r="CS394" s="853">
        <v>0</v>
      </c>
      <c r="CT394" s="854">
        <v>0</v>
      </c>
      <c r="CU394" s="853">
        <v>0</v>
      </c>
      <c r="CV394" s="854">
        <v>0</v>
      </c>
      <c r="CW394" s="853">
        <v>0</v>
      </c>
      <c r="CX394" s="854">
        <v>0</v>
      </c>
      <c r="CY394" s="853">
        <v>0</v>
      </c>
      <c r="CZ394" s="854">
        <v>0</v>
      </c>
      <c r="DA394" s="853">
        <v>0</v>
      </c>
      <c r="DB394" s="854">
        <v>0</v>
      </c>
      <c r="DC394" s="853">
        <v>0</v>
      </c>
      <c r="DD394" s="854">
        <v>0</v>
      </c>
      <c r="DE394" s="853">
        <v>0</v>
      </c>
      <c r="DF394" s="854">
        <v>0</v>
      </c>
      <c r="DG394" s="853">
        <v>0</v>
      </c>
      <c r="DH394" s="854">
        <v>0</v>
      </c>
      <c r="DI394" s="853">
        <v>0</v>
      </c>
      <c r="DJ394" s="854">
        <v>0</v>
      </c>
      <c r="DK394" s="853">
        <v>0</v>
      </c>
      <c r="DL394" s="854">
        <v>0</v>
      </c>
      <c r="DM394" s="853">
        <v>0</v>
      </c>
      <c r="DN394" s="854">
        <v>0</v>
      </c>
      <c r="DO394" s="853">
        <v>0</v>
      </c>
      <c r="DP394" s="854">
        <v>0</v>
      </c>
      <c r="DQ394" s="853">
        <v>0</v>
      </c>
      <c r="DR394" s="1025">
        <v>0</v>
      </c>
      <c r="DS394" s="815"/>
      <c r="DT394" s="1011"/>
      <c r="DU394" s="815"/>
      <c r="DV394" s="1024"/>
      <c r="DW394" s="854"/>
      <c r="DX394" s="853">
        <v>0</v>
      </c>
      <c r="DY394" s="854">
        <v>0</v>
      </c>
      <c r="DZ394" s="853">
        <v>0</v>
      </c>
      <c r="EA394" s="854">
        <v>0</v>
      </c>
      <c r="EB394" s="853">
        <v>0</v>
      </c>
      <c r="EC394" s="854">
        <v>0</v>
      </c>
      <c r="ED394" s="853">
        <v>0</v>
      </c>
      <c r="EE394" s="854">
        <v>0</v>
      </c>
      <c r="EF394" s="853">
        <v>0</v>
      </c>
      <c r="EG394" s="854">
        <v>0</v>
      </c>
      <c r="EH394" s="853">
        <v>0</v>
      </c>
      <c r="EI394" s="854">
        <v>0</v>
      </c>
      <c r="EJ394" s="853">
        <v>0</v>
      </c>
      <c r="EK394" s="854">
        <v>0</v>
      </c>
      <c r="EL394" s="853">
        <v>0</v>
      </c>
      <c r="EM394" s="854">
        <v>0</v>
      </c>
      <c r="EN394" s="853">
        <v>0</v>
      </c>
      <c r="EO394" s="854">
        <v>0</v>
      </c>
      <c r="EP394" s="853">
        <v>0</v>
      </c>
      <c r="EQ394" s="854">
        <v>0</v>
      </c>
      <c r="ER394" s="853">
        <v>0</v>
      </c>
      <c r="ES394" s="854">
        <v>0</v>
      </c>
      <c r="ET394" s="853">
        <v>0</v>
      </c>
      <c r="EU394" s="854">
        <v>0</v>
      </c>
      <c r="EV394" s="853">
        <v>0</v>
      </c>
      <c r="EW394" s="854">
        <v>0</v>
      </c>
      <c r="EX394" s="853">
        <v>0</v>
      </c>
      <c r="EY394" s="854">
        <v>0</v>
      </c>
      <c r="EZ394" s="853">
        <v>0</v>
      </c>
      <c r="FA394" s="854">
        <v>0</v>
      </c>
      <c r="FB394" s="853">
        <v>0</v>
      </c>
      <c r="FC394" s="854">
        <v>0</v>
      </c>
      <c r="FD394" s="853">
        <v>0</v>
      </c>
      <c r="FE394" s="1025">
        <v>0</v>
      </c>
      <c r="FF394" s="815"/>
      <c r="FG394" s="1012"/>
      <c r="FH394" s="815"/>
      <c r="FI394" s="1013"/>
      <c r="FK394" s="1026" t="b">
        <v>1</v>
      </c>
    </row>
    <row r="395" spans="1:167" outlineLevel="1">
      <c r="A395" s="813" t="str">
        <f t="shared" si="6"/>
        <v>376Solar Powered Attic Ventilation LDC Innovation Fund Pilot Program</v>
      </c>
      <c r="C395" s="842">
        <v>376</v>
      </c>
      <c r="D395" s="1019" t="s">
        <v>1247</v>
      </c>
      <c r="E395" s="1019">
        <v>2016</v>
      </c>
      <c r="G395" s="1020">
        <v>0</v>
      </c>
      <c r="H395" s="865">
        <v>0</v>
      </c>
      <c r="I395" s="864">
        <v>0</v>
      </c>
      <c r="J395" s="865">
        <v>0</v>
      </c>
      <c r="K395" s="864">
        <v>0</v>
      </c>
      <c r="L395" s="865">
        <v>0</v>
      </c>
      <c r="M395" s="864">
        <v>0</v>
      </c>
      <c r="N395" s="865">
        <v>0</v>
      </c>
      <c r="O395" s="864">
        <v>0</v>
      </c>
      <c r="P395" s="865">
        <v>0</v>
      </c>
      <c r="Q395" s="864">
        <v>0</v>
      </c>
      <c r="R395" s="865">
        <v>0</v>
      </c>
      <c r="S395" s="864">
        <v>0</v>
      </c>
      <c r="T395" s="865">
        <v>0</v>
      </c>
      <c r="U395" s="864">
        <v>0</v>
      </c>
      <c r="V395" s="865">
        <v>0</v>
      </c>
      <c r="W395" s="864">
        <v>0</v>
      </c>
      <c r="X395" s="865">
        <v>0</v>
      </c>
      <c r="Y395" s="864">
        <v>0</v>
      </c>
      <c r="Z395" s="865">
        <v>0</v>
      </c>
      <c r="AA395" s="864">
        <v>0</v>
      </c>
      <c r="AB395" s="865">
        <v>0</v>
      </c>
      <c r="AC395" s="864">
        <v>0</v>
      </c>
      <c r="AD395" s="865">
        <v>0</v>
      </c>
      <c r="AE395" s="864">
        <v>0</v>
      </c>
      <c r="AF395" s="865">
        <v>0</v>
      </c>
      <c r="AG395" s="864">
        <v>0</v>
      </c>
      <c r="AH395" s="865">
        <v>0</v>
      </c>
      <c r="AI395" s="864">
        <v>0</v>
      </c>
      <c r="AJ395" s="865">
        <v>0</v>
      </c>
      <c r="AK395" s="864">
        <v>0</v>
      </c>
      <c r="AL395" s="865">
        <v>0</v>
      </c>
      <c r="AM395" s="864">
        <v>0</v>
      </c>
      <c r="AN395" s="865">
        <v>0</v>
      </c>
      <c r="AO395" s="864">
        <v>0</v>
      </c>
      <c r="AP395" s="1021">
        <v>0</v>
      </c>
      <c r="AQ395" s="815"/>
      <c r="AR395" s="998"/>
      <c r="AS395" s="815"/>
      <c r="AT395" s="1020">
        <v>0</v>
      </c>
      <c r="AU395" s="865">
        <v>0</v>
      </c>
      <c r="AV395" s="864">
        <v>0</v>
      </c>
      <c r="AW395" s="865">
        <v>0</v>
      </c>
      <c r="AX395" s="864">
        <v>0</v>
      </c>
      <c r="AY395" s="865">
        <v>0</v>
      </c>
      <c r="AZ395" s="864">
        <v>0</v>
      </c>
      <c r="BA395" s="865">
        <v>0</v>
      </c>
      <c r="BB395" s="864">
        <v>0</v>
      </c>
      <c r="BC395" s="865">
        <v>0</v>
      </c>
      <c r="BD395" s="864">
        <v>0</v>
      </c>
      <c r="BE395" s="865">
        <v>0</v>
      </c>
      <c r="BF395" s="864">
        <v>0</v>
      </c>
      <c r="BG395" s="865">
        <v>0</v>
      </c>
      <c r="BH395" s="864">
        <v>0</v>
      </c>
      <c r="BI395" s="865">
        <v>0</v>
      </c>
      <c r="BJ395" s="864">
        <v>0</v>
      </c>
      <c r="BK395" s="865">
        <v>0</v>
      </c>
      <c r="BL395" s="864">
        <v>0</v>
      </c>
      <c r="BM395" s="865">
        <v>0</v>
      </c>
      <c r="BN395" s="864">
        <v>0</v>
      </c>
      <c r="BO395" s="865">
        <v>0</v>
      </c>
      <c r="BP395" s="864">
        <v>0</v>
      </c>
      <c r="BQ395" s="865">
        <v>0</v>
      </c>
      <c r="BR395" s="864">
        <v>0</v>
      </c>
      <c r="BS395" s="865">
        <v>0</v>
      </c>
      <c r="BT395" s="864">
        <v>0</v>
      </c>
      <c r="BU395" s="865">
        <v>0</v>
      </c>
      <c r="BV395" s="864">
        <v>0</v>
      </c>
      <c r="BW395" s="865">
        <v>0</v>
      </c>
      <c r="BX395" s="864">
        <v>0</v>
      </c>
      <c r="BY395" s="865">
        <v>0</v>
      </c>
      <c r="BZ395" s="864">
        <v>0</v>
      </c>
      <c r="CA395" s="865">
        <v>0</v>
      </c>
      <c r="CB395" s="864">
        <v>0</v>
      </c>
      <c r="CC395" s="1021">
        <v>0</v>
      </c>
      <c r="CD395" s="815"/>
      <c r="CE395" s="1009"/>
      <c r="CF395" s="815"/>
      <c r="CG395" s="1010"/>
      <c r="CH395" s="815"/>
      <c r="CI395" s="1020"/>
      <c r="CJ395" s="865"/>
      <c r="CK395" s="864">
        <v>0</v>
      </c>
      <c r="CL395" s="865">
        <v>0</v>
      </c>
      <c r="CM395" s="864">
        <v>0</v>
      </c>
      <c r="CN395" s="865">
        <v>0</v>
      </c>
      <c r="CO395" s="864">
        <v>0</v>
      </c>
      <c r="CP395" s="865">
        <v>0</v>
      </c>
      <c r="CQ395" s="864">
        <v>0</v>
      </c>
      <c r="CR395" s="865">
        <v>0</v>
      </c>
      <c r="CS395" s="864">
        <v>0</v>
      </c>
      <c r="CT395" s="865">
        <v>0</v>
      </c>
      <c r="CU395" s="864">
        <v>0</v>
      </c>
      <c r="CV395" s="865">
        <v>0</v>
      </c>
      <c r="CW395" s="864">
        <v>0</v>
      </c>
      <c r="CX395" s="865">
        <v>0</v>
      </c>
      <c r="CY395" s="864">
        <v>0</v>
      </c>
      <c r="CZ395" s="865">
        <v>0</v>
      </c>
      <c r="DA395" s="864">
        <v>0</v>
      </c>
      <c r="DB395" s="865">
        <v>0</v>
      </c>
      <c r="DC395" s="864">
        <v>0</v>
      </c>
      <c r="DD395" s="865">
        <v>0</v>
      </c>
      <c r="DE395" s="864">
        <v>0</v>
      </c>
      <c r="DF395" s="865">
        <v>0</v>
      </c>
      <c r="DG395" s="864">
        <v>0</v>
      </c>
      <c r="DH395" s="865">
        <v>0</v>
      </c>
      <c r="DI395" s="864">
        <v>0</v>
      </c>
      <c r="DJ395" s="865">
        <v>0</v>
      </c>
      <c r="DK395" s="864">
        <v>0</v>
      </c>
      <c r="DL395" s="865">
        <v>0</v>
      </c>
      <c r="DM395" s="864">
        <v>0</v>
      </c>
      <c r="DN395" s="865">
        <v>0</v>
      </c>
      <c r="DO395" s="864">
        <v>0</v>
      </c>
      <c r="DP395" s="865">
        <v>0</v>
      </c>
      <c r="DQ395" s="864">
        <v>0</v>
      </c>
      <c r="DR395" s="1021">
        <v>0</v>
      </c>
      <c r="DS395" s="815"/>
      <c r="DT395" s="1011"/>
      <c r="DU395" s="815"/>
      <c r="DV395" s="1020"/>
      <c r="DW395" s="865"/>
      <c r="DX395" s="864">
        <v>0</v>
      </c>
      <c r="DY395" s="865">
        <v>0</v>
      </c>
      <c r="DZ395" s="864">
        <v>0</v>
      </c>
      <c r="EA395" s="865">
        <v>0</v>
      </c>
      <c r="EB395" s="864">
        <v>0</v>
      </c>
      <c r="EC395" s="865">
        <v>0</v>
      </c>
      <c r="ED395" s="864">
        <v>0</v>
      </c>
      <c r="EE395" s="865">
        <v>0</v>
      </c>
      <c r="EF395" s="864">
        <v>0</v>
      </c>
      <c r="EG395" s="865">
        <v>0</v>
      </c>
      <c r="EH395" s="864">
        <v>0</v>
      </c>
      <c r="EI395" s="865">
        <v>0</v>
      </c>
      <c r="EJ395" s="864">
        <v>0</v>
      </c>
      <c r="EK395" s="865">
        <v>0</v>
      </c>
      <c r="EL395" s="864">
        <v>0</v>
      </c>
      <c r="EM395" s="865">
        <v>0</v>
      </c>
      <c r="EN395" s="864">
        <v>0</v>
      </c>
      <c r="EO395" s="865">
        <v>0</v>
      </c>
      <c r="EP395" s="864">
        <v>0</v>
      </c>
      <c r="EQ395" s="865">
        <v>0</v>
      </c>
      <c r="ER395" s="864">
        <v>0</v>
      </c>
      <c r="ES395" s="865">
        <v>0</v>
      </c>
      <c r="ET395" s="864">
        <v>0</v>
      </c>
      <c r="EU395" s="865">
        <v>0</v>
      </c>
      <c r="EV395" s="864">
        <v>0</v>
      </c>
      <c r="EW395" s="865">
        <v>0</v>
      </c>
      <c r="EX395" s="864">
        <v>0</v>
      </c>
      <c r="EY395" s="865">
        <v>0</v>
      </c>
      <c r="EZ395" s="864">
        <v>0</v>
      </c>
      <c r="FA395" s="865">
        <v>0</v>
      </c>
      <c r="FB395" s="864">
        <v>0</v>
      </c>
      <c r="FC395" s="865">
        <v>0</v>
      </c>
      <c r="FD395" s="864">
        <v>0</v>
      </c>
      <c r="FE395" s="1021">
        <v>0</v>
      </c>
      <c r="FF395" s="815"/>
      <c r="FG395" s="1012"/>
      <c r="FH395" s="815"/>
      <c r="FI395" s="1013"/>
      <c r="FK395" s="1022" t="b">
        <v>1</v>
      </c>
    </row>
    <row r="396" spans="1:167" outlineLevel="1">
      <c r="A396" s="813" t="str">
        <f t="shared" si="6"/>
        <v>377Toronto Hydro – Enbridge Joint Low-Income Program LDC Innovation Fund Pilot Program</v>
      </c>
      <c r="C396" s="849">
        <v>377</v>
      </c>
      <c r="D396" s="1023" t="s">
        <v>1248</v>
      </c>
      <c r="E396" s="1023">
        <v>2016</v>
      </c>
      <c r="G396" s="1024">
        <v>0</v>
      </c>
      <c r="H396" s="854">
        <v>0</v>
      </c>
      <c r="I396" s="853">
        <v>0</v>
      </c>
      <c r="J396" s="854">
        <v>0</v>
      </c>
      <c r="K396" s="853">
        <v>0</v>
      </c>
      <c r="L396" s="854">
        <v>0</v>
      </c>
      <c r="M396" s="853">
        <v>0</v>
      </c>
      <c r="N396" s="854">
        <v>0</v>
      </c>
      <c r="O396" s="853">
        <v>0</v>
      </c>
      <c r="P396" s="854">
        <v>0</v>
      </c>
      <c r="Q396" s="853">
        <v>0</v>
      </c>
      <c r="R396" s="854">
        <v>0</v>
      </c>
      <c r="S396" s="853">
        <v>0</v>
      </c>
      <c r="T396" s="854">
        <v>0</v>
      </c>
      <c r="U396" s="853">
        <v>0</v>
      </c>
      <c r="V396" s="854">
        <v>0</v>
      </c>
      <c r="W396" s="853">
        <v>0</v>
      </c>
      <c r="X396" s="854">
        <v>0</v>
      </c>
      <c r="Y396" s="853">
        <v>0</v>
      </c>
      <c r="Z396" s="854">
        <v>0</v>
      </c>
      <c r="AA396" s="853">
        <v>0</v>
      </c>
      <c r="AB396" s="854">
        <v>0</v>
      </c>
      <c r="AC396" s="853">
        <v>0</v>
      </c>
      <c r="AD396" s="854">
        <v>0</v>
      </c>
      <c r="AE396" s="853">
        <v>0</v>
      </c>
      <c r="AF396" s="854">
        <v>0</v>
      </c>
      <c r="AG396" s="853">
        <v>0</v>
      </c>
      <c r="AH396" s="854">
        <v>0</v>
      </c>
      <c r="AI396" s="853">
        <v>0</v>
      </c>
      <c r="AJ396" s="854">
        <v>0</v>
      </c>
      <c r="AK396" s="853">
        <v>0</v>
      </c>
      <c r="AL396" s="854">
        <v>0</v>
      </c>
      <c r="AM396" s="853">
        <v>0</v>
      </c>
      <c r="AN396" s="854">
        <v>0</v>
      </c>
      <c r="AO396" s="853">
        <v>0</v>
      </c>
      <c r="AP396" s="1025">
        <v>0</v>
      </c>
      <c r="AQ396" s="815"/>
      <c r="AR396" s="998"/>
      <c r="AS396" s="815"/>
      <c r="AT396" s="1024">
        <v>0</v>
      </c>
      <c r="AU396" s="854">
        <v>0</v>
      </c>
      <c r="AV396" s="853">
        <v>0</v>
      </c>
      <c r="AW396" s="854">
        <v>0</v>
      </c>
      <c r="AX396" s="853">
        <v>0</v>
      </c>
      <c r="AY396" s="854">
        <v>0</v>
      </c>
      <c r="AZ396" s="853">
        <v>0</v>
      </c>
      <c r="BA396" s="854">
        <v>0</v>
      </c>
      <c r="BB396" s="853">
        <v>0</v>
      </c>
      <c r="BC396" s="854">
        <v>0</v>
      </c>
      <c r="BD396" s="853">
        <v>0</v>
      </c>
      <c r="BE396" s="854">
        <v>0</v>
      </c>
      <c r="BF396" s="853">
        <v>0</v>
      </c>
      <c r="BG396" s="854">
        <v>0</v>
      </c>
      <c r="BH396" s="853">
        <v>0</v>
      </c>
      <c r="BI396" s="854">
        <v>0</v>
      </c>
      <c r="BJ396" s="853">
        <v>0</v>
      </c>
      <c r="BK396" s="854">
        <v>0</v>
      </c>
      <c r="BL396" s="853">
        <v>0</v>
      </c>
      <c r="BM396" s="854">
        <v>0</v>
      </c>
      <c r="BN396" s="853">
        <v>0</v>
      </c>
      <c r="BO396" s="854">
        <v>0</v>
      </c>
      <c r="BP396" s="853">
        <v>0</v>
      </c>
      <c r="BQ396" s="854">
        <v>0</v>
      </c>
      <c r="BR396" s="853">
        <v>0</v>
      </c>
      <c r="BS396" s="854">
        <v>0</v>
      </c>
      <c r="BT396" s="853">
        <v>0</v>
      </c>
      <c r="BU396" s="854">
        <v>0</v>
      </c>
      <c r="BV396" s="853">
        <v>0</v>
      </c>
      <c r="BW396" s="854">
        <v>0</v>
      </c>
      <c r="BX396" s="853">
        <v>0</v>
      </c>
      <c r="BY396" s="854">
        <v>0</v>
      </c>
      <c r="BZ396" s="853">
        <v>0</v>
      </c>
      <c r="CA396" s="854">
        <v>0</v>
      </c>
      <c r="CB396" s="853">
        <v>0</v>
      </c>
      <c r="CC396" s="1025">
        <v>0</v>
      </c>
      <c r="CD396" s="815"/>
      <c r="CE396" s="1009"/>
      <c r="CF396" s="815"/>
      <c r="CG396" s="1010"/>
      <c r="CH396" s="815"/>
      <c r="CI396" s="1024"/>
      <c r="CJ396" s="854"/>
      <c r="CK396" s="853">
        <v>0</v>
      </c>
      <c r="CL396" s="854">
        <v>0</v>
      </c>
      <c r="CM396" s="853">
        <v>0</v>
      </c>
      <c r="CN396" s="854">
        <v>0</v>
      </c>
      <c r="CO396" s="853">
        <v>0</v>
      </c>
      <c r="CP396" s="854">
        <v>0</v>
      </c>
      <c r="CQ396" s="853">
        <v>0</v>
      </c>
      <c r="CR396" s="854">
        <v>0</v>
      </c>
      <c r="CS396" s="853">
        <v>0</v>
      </c>
      <c r="CT396" s="854">
        <v>0</v>
      </c>
      <c r="CU396" s="853">
        <v>0</v>
      </c>
      <c r="CV396" s="854">
        <v>0</v>
      </c>
      <c r="CW396" s="853">
        <v>0</v>
      </c>
      <c r="CX396" s="854">
        <v>0</v>
      </c>
      <c r="CY396" s="853">
        <v>0</v>
      </c>
      <c r="CZ396" s="854">
        <v>0</v>
      </c>
      <c r="DA396" s="853">
        <v>0</v>
      </c>
      <c r="DB396" s="854">
        <v>0</v>
      </c>
      <c r="DC396" s="853">
        <v>0</v>
      </c>
      <c r="DD396" s="854">
        <v>0</v>
      </c>
      <c r="DE396" s="853">
        <v>0</v>
      </c>
      <c r="DF396" s="854">
        <v>0</v>
      </c>
      <c r="DG396" s="853">
        <v>0</v>
      </c>
      <c r="DH396" s="854">
        <v>0</v>
      </c>
      <c r="DI396" s="853">
        <v>0</v>
      </c>
      <c r="DJ396" s="854">
        <v>0</v>
      </c>
      <c r="DK396" s="853">
        <v>0</v>
      </c>
      <c r="DL396" s="854">
        <v>0</v>
      </c>
      <c r="DM396" s="853">
        <v>0</v>
      </c>
      <c r="DN396" s="854">
        <v>0</v>
      </c>
      <c r="DO396" s="853">
        <v>0</v>
      </c>
      <c r="DP396" s="854">
        <v>0</v>
      </c>
      <c r="DQ396" s="853">
        <v>0</v>
      </c>
      <c r="DR396" s="1025">
        <v>0</v>
      </c>
      <c r="DS396" s="815"/>
      <c r="DT396" s="1011"/>
      <c r="DU396" s="815"/>
      <c r="DV396" s="1024"/>
      <c r="DW396" s="854"/>
      <c r="DX396" s="853">
        <v>0</v>
      </c>
      <c r="DY396" s="854">
        <v>0</v>
      </c>
      <c r="DZ396" s="853">
        <v>0</v>
      </c>
      <c r="EA396" s="854">
        <v>0</v>
      </c>
      <c r="EB396" s="853">
        <v>0</v>
      </c>
      <c r="EC396" s="854">
        <v>0</v>
      </c>
      <c r="ED396" s="853">
        <v>0</v>
      </c>
      <c r="EE396" s="854">
        <v>0</v>
      </c>
      <c r="EF396" s="853">
        <v>0</v>
      </c>
      <c r="EG396" s="854">
        <v>0</v>
      </c>
      <c r="EH396" s="853">
        <v>0</v>
      </c>
      <c r="EI396" s="854">
        <v>0</v>
      </c>
      <c r="EJ396" s="853">
        <v>0</v>
      </c>
      <c r="EK396" s="854">
        <v>0</v>
      </c>
      <c r="EL396" s="853">
        <v>0</v>
      </c>
      <c r="EM396" s="854">
        <v>0</v>
      </c>
      <c r="EN396" s="853">
        <v>0</v>
      </c>
      <c r="EO396" s="854">
        <v>0</v>
      </c>
      <c r="EP396" s="853">
        <v>0</v>
      </c>
      <c r="EQ396" s="854">
        <v>0</v>
      </c>
      <c r="ER396" s="853">
        <v>0</v>
      </c>
      <c r="ES396" s="854">
        <v>0</v>
      </c>
      <c r="ET396" s="853">
        <v>0</v>
      </c>
      <c r="EU396" s="854">
        <v>0</v>
      </c>
      <c r="EV396" s="853">
        <v>0</v>
      </c>
      <c r="EW396" s="854">
        <v>0</v>
      </c>
      <c r="EX396" s="853">
        <v>0</v>
      </c>
      <c r="EY396" s="854">
        <v>0</v>
      </c>
      <c r="EZ396" s="853">
        <v>0</v>
      </c>
      <c r="FA396" s="854">
        <v>0</v>
      </c>
      <c r="FB396" s="853">
        <v>0</v>
      </c>
      <c r="FC396" s="854">
        <v>0</v>
      </c>
      <c r="FD396" s="853">
        <v>0</v>
      </c>
      <c r="FE396" s="1025">
        <v>0</v>
      </c>
      <c r="FF396" s="815"/>
      <c r="FG396" s="1012"/>
      <c r="FH396" s="815"/>
      <c r="FI396" s="1013"/>
      <c r="FK396" s="1026" t="b">
        <v>1</v>
      </c>
    </row>
    <row r="397" spans="1:167" outlineLevel="1">
      <c r="A397" s="813" t="str">
        <f t="shared" si="6"/>
        <v>378Truckload Event LDC Innovation Fund Pilot Program</v>
      </c>
      <c r="C397" s="879">
        <v>378</v>
      </c>
      <c r="D397" s="1042" t="s">
        <v>1249</v>
      </c>
      <c r="E397" s="1042">
        <v>2016</v>
      </c>
      <c r="G397" s="1038">
        <v>0</v>
      </c>
      <c r="H397" s="884">
        <v>0</v>
      </c>
      <c r="I397" s="883">
        <v>0</v>
      </c>
      <c r="J397" s="884">
        <v>0</v>
      </c>
      <c r="K397" s="883">
        <v>0</v>
      </c>
      <c r="L397" s="884">
        <v>0</v>
      </c>
      <c r="M397" s="883">
        <v>0</v>
      </c>
      <c r="N397" s="884">
        <v>0</v>
      </c>
      <c r="O397" s="883">
        <v>0</v>
      </c>
      <c r="P397" s="884">
        <v>0</v>
      </c>
      <c r="Q397" s="883">
        <v>0</v>
      </c>
      <c r="R397" s="884">
        <v>0</v>
      </c>
      <c r="S397" s="883">
        <v>0</v>
      </c>
      <c r="T397" s="884">
        <v>0</v>
      </c>
      <c r="U397" s="883">
        <v>0</v>
      </c>
      <c r="V397" s="884">
        <v>0</v>
      </c>
      <c r="W397" s="883">
        <v>0</v>
      </c>
      <c r="X397" s="884">
        <v>0</v>
      </c>
      <c r="Y397" s="883">
        <v>0</v>
      </c>
      <c r="Z397" s="884">
        <v>0</v>
      </c>
      <c r="AA397" s="883">
        <v>0</v>
      </c>
      <c r="AB397" s="884">
        <v>0</v>
      </c>
      <c r="AC397" s="883">
        <v>0</v>
      </c>
      <c r="AD397" s="884">
        <v>0</v>
      </c>
      <c r="AE397" s="883">
        <v>0</v>
      </c>
      <c r="AF397" s="884">
        <v>0</v>
      </c>
      <c r="AG397" s="883">
        <v>0</v>
      </c>
      <c r="AH397" s="884">
        <v>0</v>
      </c>
      <c r="AI397" s="883">
        <v>0</v>
      </c>
      <c r="AJ397" s="884">
        <v>0</v>
      </c>
      <c r="AK397" s="883">
        <v>0</v>
      </c>
      <c r="AL397" s="884">
        <v>0</v>
      </c>
      <c r="AM397" s="883">
        <v>0</v>
      </c>
      <c r="AN397" s="884">
        <v>0</v>
      </c>
      <c r="AO397" s="883">
        <v>0</v>
      </c>
      <c r="AP397" s="1039">
        <v>0</v>
      </c>
      <c r="AQ397" s="815"/>
      <c r="AR397" s="998"/>
      <c r="AS397" s="815"/>
      <c r="AT397" s="1038">
        <v>0</v>
      </c>
      <c r="AU397" s="884">
        <v>0</v>
      </c>
      <c r="AV397" s="883">
        <v>0</v>
      </c>
      <c r="AW397" s="884">
        <v>0</v>
      </c>
      <c r="AX397" s="883">
        <v>0</v>
      </c>
      <c r="AY397" s="884">
        <v>0</v>
      </c>
      <c r="AZ397" s="883">
        <v>0</v>
      </c>
      <c r="BA397" s="884">
        <v>0</v>
      </c>
      <c r="BB397" s="883">
        <v>0</v>
      </c>
      <c r="BC397" s="884">
        <v>0</v>
      </c>
      <c r="BD397" s="883">
        <v>0</v>
      </c>
      <c r="BE397" s="884">
        <v>0</v>
      </c>
      <c r="BF397" s="883">
        <v>0</v>
      </c>
      <c r="BG397" s="884">
        <v>0</v>
      </c>
      <c r="BH397" s="883">
        <v>0</v>
      </c>
      <c r="BI397" s="884">
        <v>0</v>
      </c>
      <c r="BJ397" s="883">
        <v>0</v>
      </c>
      <c r="BK397" s="884">
        <v>0</v>
      </c>
      <c r="BL397" s="883">
        <v>0</v>
      </c>
      <c r="BM397" s="884">
        <v>0</v>
      </c>
      <c r="BN397" s="883">
        <v>0</v>
      </c>
      <c r="BO397" s="884">
        <v>0</v>
      </c>
      <c r="BP397" s="883">
        <v>0</v>
      </c>
      <c r="BQ397" s="884">
        <v>0</v>
      </c>
      <c r="BR397" s="883">
        <v>0</v>
      </c>
      <c r="BS397" s="884">
        <v>0</v>
      </c>
      <c r="BT397" s="883">
        <v>0</v>
      </c>
      <c r="BU397" s="884">
        <v>0</v>
      </c>
      <c r="BV397" s="883">
        <v>0</v>
      </c>
      <c r="BW397" s="884">
        <v>0</v>
      </c>
      <c r="BX397" s="883">
        <v>0</v>
      </c>
      <c r="BY397" s="884">
        <v>0</v>
      </c>
      <c r="BZ397" s="883">
        <v>0</v>
      </c>
      <c r="CA397" s="884">
        <v>0</v>
      </c>
      <c r="CB397" s="883">
        <v>0</v>
      </c>
      <c r="CC397" s="1039">
        <v>0</v>
      </c>
      <c r="CD397" s="815"/>
      <c r="CE397" s="1009"/>
      <c r="CF397" s="815"/>
      <c r="CG397" s="1010"/>
      <c r="CH397" s="815"/>
      <c r="CI397" s="1038"/>
      <c r="CJ397" s="884"/>
      <c r="CK397" s="883">
        <v>0</v>
      </c>
      <c r="CL397" s="884">
        <v>0</v>
      </c>
      <c r="CM397" s="883">
        <v>0</v>
      </c>
      <c r="CN397" s="884">
        <v>0</v>
      </c>
      <c r="CO397" s="883">
        <v>0</v>
      </c>
      <c r="CP397" s="884">
        <v>0</v>
      </c>
      <c r="CQ397" s="883">
        <v>0</v>
      </c>
      <c r="CR397" s="884">
        <v>0</v>
      </c>
      <c r="CS397" s="883">
        <v>0</v>
      </c>
      <c r="CT397" s="884">
        <v>0</v>
      </c>
      <c r="CU397" s="883">
        <v>0</v>
      </c>
      <c r="CV397" s="884">
        <v>0</v>
      </c>
      <c r="CW397" s="883">
        <v>0</v>
      </c>
      <c r="CX397" s="884">
        <v>0</v>
      </c>
      <c r="CY397" s="883">
        <v>0</v>
      </c>
      <c r="CZ397" s="884">
        <v>0</v>
      </c>
      <c r="DA397" s="883">
        <v>0</v>
      </c>
      <c r="DB397" s="884">
        <v>0</v>
      </c>
      <c r="DC397" s="883">
        <v>0</v>
      </c>
      <c r="DD397" s="884">
        <v>0</v>
      </c>
      <c r="DE397" s="883">
        <v>0</v>
      </c>
      <c r="DF397" s="884">
        <v>0</v>
      </c>
      <c r="DG397" s="883">
        <v>0</v>
      </c>
      <c r="DH397" s="884">
        <v>0</v>
      </c>
      <c r="DI397" s="883">
        <v>0</v>
      </c>
      <c r="DJ397" s="884">
        <v>0</v>
      </c>
      <c r="DK397" s="883">
        <v>0</v>
      </c>
      <c r="DL397" s="884">
        <v>0</v>
      </c>
      <c r="DM397" s="883">
        <v>0</v>
      </c>
      <c r="DN397" s="884">
        <v>0</v>
      </c>
      <c r="DO397" s="883">
        <v>0</v>
      </c>
      <c r="DP397" s="884">
        <v>0</v>
      </c>
      <c r="DQ397" s="883">
        <v>0</v>
      </c>
      <c r="DR397" s="1039">
        <v>0</v>
      </c>
      <c r="DS397" s="815"/>
      <c r="DT397" s="1011"/>
      <c r="DU397" s="815"/>
      <c r="DV397" s="1038"/>
      <c r="DW397" s="884"/>
      <c r="DX397" s="883">
        <v>0</v>
      </c>
      <c r="DY397" s="884">
        <v>0</v>
      </c>
      <c r="DZ397" s="883">
        <v>0</v>
      </c>
      <c r="EA397" s="884">
        <v>0</v>
      </c>
      <c r="EB397" s="883">
        <v>0</v>
      </c>
      <c r="EC397" s="884">
        <v>0</v>
      </c>
      <c r="ED397" s="883">
        <v>0</v>
      </c>
      <c r="EE397" s="884">
        <v>0</v>
      </c>
      <c r="EF397" s="883">
        <v>0</v>
      </c>
      <c r="EG397" s="884">
        <v>0</v>
      </c>
      <c r="EH397" s="883">
        <v>0</v>
      </c>
      <c r="EI397" s="884">
        <v>0</v>
      </c>
      <c r="EJ397" s="883">
        <v>0</v>
      </c>
      <c r="EK397" s="884">
        <v>0</v>
      </c>
      <c r="EL397" s="883">
        <v>0</v>
      </c>
      <c r="EM397" s="884">
        <v>0</v>
      </c>
      <c r="EN397" s="883">
        <v>0</v>
      </c>
      <c r="EO397" s="884">
        <v>0</v>
      </c>
      <c r="EP397" s="883">
        <v>0</v>
      </c>
      <c r="EQ397" s="884">
        <v>0</v>
      </c>
      <c r="ER397" s="883">
        <v>0</v>
      </c>
      <c r="ES397" s="884">
        <v>0</v>
      </c>
      <c r="ET397" s="883">
        <v>0</v>
      </c>
      <c r="EU397" s="884">
        <v>0</v>
      </c>
      <c r="EV397" s="883">
        <v>0</v>
      </c>
      <c r="EW397" s="884">
        <v>0</v>
      </c>
      <c r="EX397" s="883">
        <v>0</v>
      </c>
      <c r="EY397" s="884">
        <v>0</v>
      </c>
      <c r="EZ397" s="883">
        <v>0</v>
      </c>
      <c r="FA397" s="884">
        <v>0</v>
      </c>
      <c r="FB397" s="883">
        <v>0</v>
      </c>
      <c r="FC397" s="884">
        <v>0</v>
      </c>
      <c r="FD397" s="883">
        <v>0</v>
      </c>
      <c r="FE397" s="1039">
        <v>0</v>
      </c>
      <c r="FF397" s="815"/>
      <c r="FG397" s="1012"/>
      <c r="FH397" s="815"/>
      <c r="FI397" s="1013"/>
      <c r="FK397" s="1040" t="b">
        <v>1</v>
      </c>
    </row>
    <row r="398" spans="1:167" outlineLevel="1">
      <c r="A398" s="813" t="str">
        <f t="shared" si="6"/>
        <v>379Industrial Accelerator Program</v>
      </c>
      <c r="C398" s="835">
        <v>379</v>
      </c>
      <c r="D398" s="1015" t="s">
        <v>1250</v>
      </c>
      <c r="E398" s="1015">
        <v>2016</v>
      </c>
      <c r="G398" s="1016">
        <v>0</v>
      </c>
      <c r="H398" s="877">
        <v>0</v>
      </c>
      <c r="I398" s="876">
        <v>0</v>
      </c>
      <c r="J398" s="877">
        <v>0</v>
      </c>
      <c r="K398" s="876">
        <v>0</v>
      </c>
      <c r="L398" s="877">
        <v>0</v>
      </c>
      <c r="M398" s="876">
        <v>0</v>
      </c>
      <c r="N398" s="877">
        <v>0</v>
      </c>
      <c r="O398" s="876">
        <v>0</v>
      </c>
      <c r="P398" s="877">
        <v>0</v>
      </c>
      <c r="Q398" s="876">
        <v>0</v>
      </c>
      <c r="R398" s="877">
        <v>0</v>
      </c>
      <c r="S398" s="876">
        <v>0</v>
      </c>
      <c r="T398" s="877">
        <v>0</v>
      </c>
      <c r="U398" s="876">
        <v>0</v>
      </c>
      <c r="V398" s="877">
        <v>0</v>
      </c>
      <c r="W398" s="876">
        <v>0</v>
      </c>
      <c r="X398" s="877">
        <v>0</v>
      </c>
      <c r="Y398" s="876">
        <v>0</v>
      </c>
      <c r="Z398" s="877">
        <v>0</v>
      </c>
      <c r="AA398" s="876">
        <v>0</v>
      </c>
      <c r="AB398" s="877">
        <v>0</v>
      </c>
      <c r="AC398" s="876">
        <v>0</v>
      </c>
      <c r="AD398" s="877">
        <v>0</v>
      </c>
      <c r="AE398" s="876">
        <v>0</v>
      </c>
      <c r="AF398" s="877">
        <v>0</v>
      </c>
      <c r="AG398" s="876">
        <v>0</v>
      </c>
      <c r="AH398" s="877">
        <v>0</v>
      </c>
      <c r="AI398" s="876">
        <v>0</v>
      </c>
      <c r="AJ398" s="877">
        <v>0</v>
      </c>
      <c r="AK398" s="876">
        <v>0</v>
      </c>
      <c r="AL398" s="877">
        <v>0</v>
      </c>
      <c r="AM398" s="876">
        <v>0</v>
      </c>
      <c r="AN398" s="877">
        <v>0</v>
      </c>
      <c r="AO398" s="876">
        <v>0</v>
      </c>
      <c r="AP398" s="1017">
        <v>0</v>
      </c>
      <c r="AQ398" s="815"/>
      <c r="AR398" s="998"/>
      <c r="AS398" s="815"/>
      <c r="AT398" s="1016">
        <v>0</v>
      </c>
      <c r="AU398" s="877">
        <v>0</v>
      </c>
      <c r="AV398" s="876">
        <v>0</v>
      </c>
      <c r="AW398" s="877">
        <v>0</v>
      </c>
      <c r="AX398" s="876">
        <v>0</v>
      </c>
      <c r="AY398" s="877">
        <v>0</v>
      </c>
      <c r="AZ398" s="876">
        <v>0</v>
      </c>
      <c r="BA398" s="877">
        <v>0</v>
      </c>
      <c r="BB398" s="876">
        <v>0</v>
      </c>
      <c r="BC398" s="877">
        <v>0</v>
      </c>
      <c r="BD398" s="876">
        <v>0</v>
      </c>
      <c r="BE398" s="877">
        <v>0</v>
      </c>
      <c r="BF398" s="876">
        <v>0</v>
      </c>
      <c r="BG398" s="877">
        <v>0</v>
      </c>
      <c r="BH398" s="876">
        <v>0</v>
      </c>
      <c r="BI398" s="877">
        <v>0</v>
      </c>
      <c r="BJ398" s="876">
        <v>0</v>
      </c>
      <c r="BK398" s="877">
        <v>0</v>
      </c>
      <c r="BL398" s="876">
        <v>0</v>
      </c>
      <c r="BM398" s="877">
        <v>0</v>
      </c>
      <c r="BN398" s="876">
        <v>0</v>
      </c>
      <c r="BO398" s="877">
        <v>0</v>
      </c>
      <c r="BP398" s="876">
        <v>0</v>
      </c>
      <c r="BQ398" s="877">
        <v>0</v>
      </c>
      <c r="BR398" s="876">
        <v>0</v>
      </c>
      <c r="BS398" s="877">
        <v>0</v>
      </c>
      <c r="BT398" s="876">
        <v>0</v>
      </c>
      <c r="BU398" s="877">
        <v>0</v>
      </c>
      <c r="BV398" s="876">
        <v>0</v>
      </c>
      <c r="BW398" s="877">
        <v>0</v>
      </c>
      <c r="BX398" s="876">
        <v>0</v>
      </c>
      <c r="BY398" s="877">
        <v>0</v>
      </c>
      <c r="BZ398" s="876">
        <v>0</v>
      </c>
      <c r="CA398" s="877">
        <v>0</v>
      </c>
      <c r="CB398" s="876">
        <v>0</v>
      </c>
      <c r="CC398" s="1017">
        <v>0</v>
      </c>
      <c r="CD398" s="815"/>
      <c r="CE398" s="1009"/>
      <c r="CF398" s="815"/>
      <c r="CG398" s="1010"/>
      <c r="CH398" s="815"/>
      <c r="CI398" s="1016"/>
      <c r="CJ398" s="877"/>
      <c r="CK398" s="876">
        <v>0</v>
      </c>
      <c r="CL398" s="877">
        <v>0</v>
      </c>
      <c r="CM398" s="876">
        <v>0</v>
      </c>
      <c r="CN398" s="877">
        <v>0</v>
      </c>
      <c r="CO398" s="876">
        <v>0</v>
      </c>
      <c r="CP398" s="877">
        <v>0</v>
      </c>
      <c r="CQ398" s="876">
        <v>0</v>
      </c>
      <c r="CR398" s="877">
        <v>0</v>
      </c>
      <c r="CS398" s="876">
        <v>0</v>
      </c>
      <c r="CT398" s="877">
        <v>0</v>
      </c>
      <c r="CU398" s="876">
        <v>0</v>
      </c>
      <c r="CV398" s="877">
        <v>0</v>
      </c>
      <c r="CW398" s="876">
        <v>0</v>
      </c>
      <c r="CX398" s="877">
        <v>0</v>
      </c>
      <c r="CY398" s="876">
        <v>0</v>
      </c>
      <c r="CZ398" s="877">
        <v>0</v>
      </c>
      <c r="DA398" s="876">
        <v>0</v>
      </c>
      <c r="DB398" s="877">
        <v>0</v>
      </c>
      <c r="DC398" s="876">
        <v>0</v>
      </c>
      <c r="DD398" s="877">
        <v>0</v>
      </c>
      <c r="DE398" s="876">
        <v>0</v>
      </c>
      <c r="DF398" s="877">
        <v>0</v>
      </c>
      <c r="DG398" s="876">
        <v>0</v>
      </c>
      <c r="DH398" s="877">
        <v>0</v>
      </c>
      <c r="DI398" s="876">
        <v>0</v>
      </c>
      <c r="DJ398" s="877">
        <v>0</v>
      </c>
      <c r="DK398" s="876">
        <v>0</v>
      </c>
      <c r="DL398" s="877">
        <v>0</v>
      </c>
      <c r="DM398" s="876">
        <v>0</v>
      </c>
      <c r="DN398" s="877">
        <v>0</v>
      </c>
      <c r="DO398" s="876">
        <v>0</v>
      </c>
      <c r="DP398" s="877">
        <v>0</v>
      </c>
      <c r="DQ398" s="876">
        <v>0</v>
      </c>
      <c r="DR398" s="1017">
        <v>0</v>
      </c>
      <c r="DS398" s="815"/>
      <c r="DT398" s="1011"/>
      <c r="DU398" s="815"/>
      <c r="DV398" s="1016"/>
      <c r="DW398" s="877"/>
      <c r="DX398" s="876">
        <v>0</v>
      </c>
      <c r="DY398" s="877">
        <v>0</v>
      </c>
      <c r="DZ398" s="876">
        <v>0</v>
      </c>
      <c r="EA398" s="877">
        <v>0</v>
      </c>
      <c r="EB398" s="876">
        <v>0</v>
      </c>
      <c r="EC398" s="877">
        <v>0</v>
      </c>
      <c r="ED398" s="876">
        <v>0</v>
      </c>
      <c r="EE398" s="877">
        <v>0</v>
      </c>
      <c r="EF398" s="876">
        <v>0</v>
      </c>
      <c r="EG398" s="877">
        <v>0</v>
      </c>
      <c r="EH398" s="876">
        <v>0</v>
      </c>
      <c r="EI398" s="877">
        <v>0</v>
      </c>
      <c r="EJ398" s="876">
        <v>0</v>
      </c>
      <c r="EK398" s="877">
        <v>0</v>
      </c>
      <c r="EL398" s="876">
        <v>0</v>
      </c>
      <c r="EM398" s="877">
        <v>0</v>
      </c>
      <c r="EN398" s="876">
        <v>0</v>
      </c>
      <c r="EO398" s="877">
        <v>0</v>
      </c>
      <c r="EP398" s="876">
        <v>0</v>
      </c>
      <c r="EQ398" s="877">
        <v>0</v>
      </c>
      <c r="ER398" s="876">
        <v>0</v>
      </c>
      <c r="ES398" s="877">
        <v>0</v>
      </c>
      <c r="ET398" s="876">
        <v>0</v>
      </c>
      <c r="EU398" s="877">
        <v>0</v>
      </c>
      <c r="EV398" s="876">
        <v>0</v>
      </c>
      <c r="EW398" s="877">
        <v>0</v>
      </c>
      <c r="EX398" s="876">
        <v>0</v>
      </c>
      <c r="EY398" s="877">
        <v>0</v>
      </c>
      <c r="EZ398" s="876">
        <v>0</v>
      </c>
      <c r="FA398" s="877">
        <v>0</v>
      </c>
      <c r="FB398" s="876">
        <v>0</v>
      </c>
      <c r="FC398" s="877">
        <v>0</v>
      </c>
      <c r="FD398" s="876">
        <v>0</v>
      </c>
      <c r="FE398" s="1017">
        <v>0</v>
      </c>
      <c r="FF398" s="815"/>
      <c r="FG398" s="1012"/>
      <c r="FH398" s="815"/>
      <c r="FI398" s="1013"/>
      <c r="FK398" s="1018" t="b">
        <v>1</v>
      </c>
    </row>
    <row r="399" spans="1:167" outlineLevel="1">
      <c r="A399" s="813" t="str">
        <f t="shared" si="6"/>
        <v>380Save on Energy Energy Performance Program for Multi-Site Customers</v>
      </c>
      <c r="C399" s="842">
        <v>380</v>
      </c>
      <c r="D399" s="1019" t="s">
        <v>1251</v>
      </c>
      <c r="E399" s="1019">
        <v>2016</v>
      </c>
      <c r="G399" s="1020">
        <v>0</v>
      </c>
      <c r="H399" s="865">
        <v>0</v>
      </c>
      <c r="I399" s="864">
        <v>0</v>
      </c>
      <c r="J399" s="865">
        <v>0</v>
      </c>
      <c r="K399" s="864">
        <v>0</v>
      </c>
      <c r="L399" s="865">
        <v>0</v>
      </c>
      <c r="M399" s="864">
        <v>0</v>
      </c>
      <c r="N399" s="865">
        <v>0</v>
      </c>
      <c r="O399" s="864">
        <v>0</v>
      </c>
      <c r="P399" s="865">
        <v>0</v>
      </c>
      <c r="Q399" s="864">
        <v>0</v>
      </c>
      <c r="R399" s="865">
        <v>0</v>
      </c>
      <c r="S399" s="864">
        <v>0</v>
      </c>
      <c r="T399" s="865">
        <v>0</v>
      </c>
      <c r="U399" s="864">
        <v>0</v>
      </c>
      <c r="V399" s="865">
        <v>0</v>
      </c>
      <c r="W399" s="864">
        <v>0</v>
      </c>
      <c r="X399" s="865">
        <v>0</v>
      </c>
      <c r="Y399" s="864">
        <v>0</v>
      </c>
      <c r="Z399" s="865">
        <v>0</v>
      </c>
      <c r="AA399" s="864">
        <v>0</v>
      </c>
      <c r="AB399" s="865">
        <v>0</v>
      </c>
      <c r="AC399" s="864">
        <v>0</v>
      </c>
      <c r="AD399" s="865">
        <v>0</v>
      </c>
      <c r="AE399" s="864">
        <v>0</v>
      </c>
      <c r="AF399" s="865">
        <v>0</v>
      </c>
      <c r="AG399" s="864">
        <v>0</v>
      </c>
      <c r="AH399" s="865">
        <v>0</v>
      </c>
      <c r="AI399" s="864">
        <v>0</v>
      </c>
      <c r="AJ399" s="865">
        <v>0</v>
      </c>
      <c r="AK399" s="864">
        <v>0</v>
      </c>
      <c r="AL399" s="865">
        <v>0</v>
      </c>
      <c r="AM399" s="864">
        <v>0</v>
      </c>
      <c r="AN399" s="865">
        <v>0</v>
      </c>
      <c r="AO399" s="864">
        <v>0</v>
      </c>
      <c r="AP399" s="1021">
        <v>0</v>
      </c>
      <c r="AQ399" s="815"/>
      <c r="AR399" s="998"/>
      <c r="AS399" s="815"/>
      <c r="AT399" s="1020">
        <v>0</v>
      </c>
      <c r="AU399" s="865">
        <v>0</v>
      </c>
      <c r="AV399" s="864">
        <v>0</v>
      </c>
      <c r="AW399" s="865">
        <v>0</v>
      </c>
      <c r="AX399" s="864">
        <v>0</v>
      </c>
      <c r="AY399" s="865">
        <v>0</v>
      </c>
      <c r="AZ399" s="864">
        <v>0</v>
      </c>
      <c r="BA399" s="865">
        <v>0</v>
      </c>
      <c r="BB399" s="864">
        <v>0</v>
      </c>
      <c r="BC399" s="865">
        <v>0</v>
      </c>
      <c r="BD399" s="864">
        <v>0</v>
      </c>
      <c r="BE399" s="865">
        <v>0</v>
      </c>
      <c r="BF399" s="864">
        <v>0</v>
      </c>
      <c r="BG399" s="865">
        <v>0</v>
      </c>
      <c r="BH399" s="864">
        <v>0</v>
      </c>
      <c r="BI399" s="865">
        <v>0</v>
      </c>
      <c r="BJ399" s="864">
        <v>0</v>
      </c>
      <c r="BK399" s="865">
        <v>0</v>
      </c>
      <c r="BL399" s="864">
        <v>0</v>
      </c>
      <c r="BM399" s="865">
        <v>0</v>
      </c>
      <c r="BN399" s="864">
        <v>0</v>
      </c>
      <c r="BO399" s="865">
        <v>0</v>
      </c>
      <c r="BP399" s="864">
        <v>0</v>
      </c>
      <c r="BQ399" s="865">
        <v>0</v>
      </c>
      <c r="BR399" s="864">
        <v>0</v>
      </c>
      <c r="BS399" s="865">
        <v>0</v>
      </c>
      <c r="BT399" s="864">
        <v>0</v>
      </c>
      <c r="BU399" s="865">
        <v>0</v>
      </c>
      <c r="BV399" s="864">
        <v>0</v>
      </c>
      <c r="BW399" s="865">
        <v>0</v>
      </c>
      <c r="BX399" s="864">
        <v>0</v>
      </c>
      <c r="BY399" s="865">
        <v>0</v>
      </c>
      <c r="BZ399" s="864">
        <v>0</v>
      </c>
      <c r="CA399" s="865">
        <v>0</v>
      </c>
      <c r="CB399" s="864">
        <v>0</v>
      </c>
      <c r="CC399" s="1021">
        <v>0</v>
      </c>
      <c r="CD399" s="815"/>
      <c r="CE399" s="1009"/>
      <c r="CF399" s="815"/>
      <c r="CG399" s="1010"/>
      <c r="CH399" s="815"/>
      <c r="CI399" s="1020"/>
      <c r="CJ399" s="865"/>
      <c r="CK399" s="864">
        <v>0</v>
      </c>
      <c r="CL399" s="865">
        <v>0</v>
      </c>
      <c r="CM399" s="864">
        <v>0</v>
      </c>
      <c r="CN399" s="865">
        <v>0</v>
      </c>
      <c r="CO399" s="864">
        <v>0</v>
      </c>
      <c r="CP399" s="865">
        <v>0</v>
      </c>
      <c r="CQ399" s="864">
        <v>0</v>
      </c>
      <c r="CR399" s="865">
        <v>0</v>
      </c>
      <c r="CS399" s="864">
        <v>0</v>
      </c>
      <c r="CT399" s="865">
        <v>0</v>
      </c>
      <c r="CU399" s="864">
        <v>0</v>
      </c>
      <c r="CV399" s="865">
        <v>0</v>
      </c>
      <c r="CW399" s="864">
        <v>0</v>
      </c>
      <c r="CX399" s="865">
        <v>0</v>
      </c>
      <c r="CY399" s="864">
        <v>0</v>
      </c>
      <c r="CZ399" s="865">
        <v>0</v>
      </c>
      <c r="DA399" s="864">
        <v>0</v>
      </c>
      <c r="DB399" s="865">
        <v>0</v>
      </c>
      <c r="DC399" s="864">
        <v>0</v>
      </c>
      <c r="DD399" s="865">
        <v>0</v>
      </c>
      <c r="DE399" s="864">
        <v>0</v>
      </c>
      <c r="DF399" s="865">
        <v>0</v>
      </c>
      <c r="DG399" s="864">
        <v>0</v>
      </c>
      <c r="DH399" s="865">
        <v>0</v>
      </c>
      <c r="DI399" s="864">
        <v>0</v>
      </c>
      <c r="DJ399" s="865">
        <v>0</v>
      </c>
      <c r="DK399" s="864">
        <v>0</v>
      </c>
      <c r="DL399" s="865">
        <v>0</v>
      </c>
      <c r="DM399" s="864">
        <v>0</v>
      </c>
      <c r="DN399" s="865">
        <v>0</v>
      </c>
      <c r="DO399" s="864">
        <v>0</v>
      </c>
      <c r="DP399" s="865">
        <v>0</v>
      </c>
      <c r="DQ399" s="864">
        <v>0</v>
      </c>
      <c r="DR399" s="1021">
        <v>0</v>
      </c>
      <c r="DS399" s="815"/>
      <c r="DT399" s="1011"/>
      <c r="DU399" s="815"/>
      <c r="DV399" s="1020"/>
      <c r="DW399" s="865"/>
      <c r="DX399" s="864">
        <v>0</v>
      </c>
      <c r="DY399" s="865">
        <v>0</v>
      </c>
      <c r="DZ399" s="864">
        <v>0</v>
      </c>
      <c r="EA399" s="865">
        <v>0</v>
      </c>
      <c r="EB399" s="864">
        <v>0</v>
      </c>
      <c r="EC399" s="865">
        <v>0</v>
      </c>
      <c r="ED399" s="864">
        <v>0</v>
      </c>
      <c r="EE399" s="865">
        <v>0</v>
      </c>
      <c r="EF399" s="864">
        <v>0</v>
      </c>
      <c r="EG399" s="865">
        <v>0</v>
      </c>
      <c r="EH399" s="864">
        <v>0</v>
      </c>
      <c r="EI399" s="865">
        <v>0</v>
      </c>
      <c r="EJ399" s="864">
        <v>0</v>
      </c>
      <c r="EK399" s="865">
        <v>0</v>
      </c>
      <c r="EL399" s="864">
        <v>0</v>
      </c>
      <c r="EM399" s="865">
        <v>0</v>
      </c>
      <c r="EN399" s="864">
        <v>0</v>
      </c>
      <c r="EO399" s="865">
        <v>0</v>
      </c>
      <c r="EP399" s="864">
        <v>0</v>
      </c>
      <c r="EQ399" s="865">
        <v>0</v>
      </c>
      <c r="ER399" s="864">
        <v>0</v>
      </c>
      <c r="ES399" s="865">
        <v>0</v>
      </c>
      <c r="ET399" s="864">
        <v>0</v>
      </c>
      <c r="EU399" s="865">
        <v>0</v>
      </c>
      <c r="EV399" s="864">
        <v>0</v>
      </c>
      <c r="EW399" s="865">
        <v>0</v>
      </c>
      <c r="EX399" s="864">
        <v>0</v>
      </c>
      <c r="EY399" s="865">
        <v>0</v>
      </c>
      <c r="EZ399" s="864">
        <v>0</v>
      </c>
      <c r="FA399" s="865">
        <v>0</v>
      </c>
      <c r="FB399" s="864">
        <v>0</v>
      </c>
      <c r="FC399" s="865">
        <v>0</v>
      </c>
      <c r="FD399" s="864">
        <v>0</v>
      </c>
      <c r="FE399" s="1021">
        <v>0</v>
      </c>
      <c r="FF399" s="815"/>
      <c r="FG399" s="1012"/>
      <c r="FH399" s="815"/>
      <c r="FI399" s="1013"/>
      <c r="FK399" s="1022" t="b">
        <v>1</v>
      </c>
    </row>
    <row r="400" spans="1:167" outlineLevel="1">
      <c r="A400" s="813" t="str">
        <f t="shared" si="6"/>
        <v>381Whole Home Pilot Program</v>
      </c>
      <c r="C400" s="907">
        <v>381</v>
      </c>
      <c r="D400" s="1027" t="s">
        <v>1252</v>
      </c>
      <c r="E400" s="1027">
        <v>2016</v>
      </c>
      <c r="G400" s="1028">
        <v>0</v>
      </c>
      <c r="H400" s="912">
        <v>0</v>
      </c>
      <c r="I400" s="911">
        <v>0</v>
      </c>
      <c r="J400" s="912">
        <v>0</v>
      </c>
      <c r="K400" s="911">
        <v>0</v>
      </c>
      <c r="L400" s="912">
        <v>0</v>
      </c>
      <c r="M400" s="911">
        <v>0</v>
      </c>
      <c r="N400" s="912">
        <v>0</v>
      </c>
      <c r="O400" s="911">
        <v>0</v>
      </c>
      <c r="P400" s="912">
        <v>0</v>
      </c>
      <c r="Q400" s="911">
        <v>0</v>
      </c>
      <c r="R400" s="912">
        <v>0</v>
      </c>
      <c r="S400" s="911">
        <v>0</v>
      </c>
      <c r="T400" s="912">
        <v>0</v>
      </c>
      <c r="U400" s="911">
        <v>0</v>
      </c>
      <c r="V400" s="912">
        <v>0</v>
      </c>
      <c r="W400" s="911">
        <v>0</v>
      </c>
      <c r="X400" s="912">
        <v>0</v>
      </c>
      <c r="Y400" s="911">
        <v>0</v>
      </c>
      <c r="Z400" s="912">
        <v>0</v>
      </c>
      <c r="AA400" s="911">
        <v>0</v>
      </c>
      <c r="AB400" s="912">
        <v>0</v>
      </c>
      <c r="AC400" s="911">
        <v>0</v>
      </c>
      <c r="AD400" s="912">
        <v>0</v>
      </c>
      <c r="AE400" s="911">
        <v>0</v>
      </c>
      <c r="AF400" s="912">
        <v>0</v>
      </c>
      <c r="AG400" s="911">
        <v>0</v>
      </c>
      <c r="AH400" s="912">
        <v>0</v>
      </c>
      <c r="AI400" s="911">
        <v>0</v>
      </c>
      <c r="AJ400" s="912">
        <v>0</v>
      </c>
      <c r="AK400" s="911">
        <v>0</v>
      </c>
      <c r="AL400" s="912">
        <v>0</v>
      </c>
      <c r="AM400" s="911">
        <v>0</v>
      </c>
      <c r="AN400" s="912">
        <v>0</v>
      </c>
      <c r="AO400" s="911">
        <v>0</v>
      </c>
      <c r="AP400" s="1029">
        <v>0</v>
      </c>
      <c r="AQ400" s="815"/>
      <c r="AR400" s="998"/>
      <c r="AS400" s="815"/>
      <c r="AT400" s="1028">
        <v>0</v>
      </c>
      <c r="AU400" s="912">
        <v>0</v>
      </c>
      <c r="AV400" s="911">
        <v>0</v>
      </c>
      <c r="AW400" s="912">
        <v>0</v>
      </c>
      <c r="AX400" s="911">
        <v>0</v>
      </c>
      <c r="AY400" s="912">
        <v>0</v>
      </c>
      <c r="AZ400" s="911">
        <v>0</v>
      </c>
      <c r="BA400" s="912">
        <v>0</v>
      </c>
      <c r="BB400" s="911">
        <v>0</v>
      </c>
      <c r="BC400" s="912">
        <v>0</v>
      </c>
      <c r="BD400" s="911">
        <v>0</v>
      </c>
      <c r="BE400" s="912">
        <v>0</v>
      </c>
      <c r="BF400" s="911">
        <v>0</v>
      </c>
      <c r="BG400" s="912">
        <v>0</v>
      </c>
      <c r="BH400" s="911">
        <v>0</v>
      </c>
      <c r="BI400" s="912">
        <v>0</v>
      </c>
      <c r="BJ400" s="911">
        <v>0</v>
      </c>
      <c r="BK400" s="912">
        <v>0</v>
      </c>
      <c r="BL400" s="911">
        <v>0</v>
      </c>
      <c r="BM400" s="912">
        <v>0</v>
      </c>
      <c r="BN400" s="911">
        <v>0</v>
      </c>
      <c r="BO400" s="912">
        <v>0</v>
      </c>
      <c r="BP400" s="911">
        <v>0</v>
      </c>
      <c r="BQ400" s="912">
        <v>0</v>
      </c>
      <c r="BR400" s="911">
        <v>0</v>
      </c>
      <c r="BS400" s="912">
        <v>0</v>
      </c>
      <c r="BT400" s="911">
        <v>0</v>
      </c>
      <c r="BU400" s="912">
        <v>0</v>
      </c>
      <c r="BV400" s="911">
        <v>0</v>
      </c>
      <c r="BW400" s="912">
        <v>0</v>
      </c>
      <c r="BX400" s="911">
        <v>0</v>
      </c>
      <c r="BY400" s="912">
        <v>0</v>
      </c>
      <c r="BZ400" s="911">
        <v>0</v>
      </c>
      <c r="CA400" s="912">
        <v>0</v>
      </c>
      <c r="CB400" s="911">
        <v>0</v>
      </c>
      <c r="CC400" s="1029">
        <v>0</v>
      </c>
      <c r="CD400" s="815"/>
      <c r="CE400" s="1009"/>
      <c r="CF400" s="815"/>
      <c r="CG400" s="1010"/>
      <c r="CH400" s="815"/>
      <c r="CI400" s="1028"/>
      <c r="CJ400" s="912"/>
      <c r="CK400" s="911">
        <v>0</v>
      </c>
      <c r="CL400" s="912">
        <v>0</v>
      </c>
      <c r="CM400" s="911">
        <v>0</v>
      </c>
      <c r="CN400" s="912">
        <v>0</v>
      </c>
      <c r="CO400" s="911">
        <v>0</v>
      </c>
      <c r="CP400" s="912">
        <v>0</v>
      </c>
      <c r="CQ400" s="911">
        <v>0</v>
      </c>
      <c r="CR400" s="912">
        <v>0</v>
      </c>
      <c r="CS400" s="911">
        <v>0</v>
      </c>
      <c r="CT400" s="912">
        <v>0</v>
      </c>
      <c r="CU400" s="911">
        <v>0</v>
      </c>
      <c r="CV400" s="912">
        <v>0</v>
      </c>
      <c r="CW400" s="911">
        <v>0</v>
      </c>
      <c r="CX400" s="912">
        <v>0</v>
      </c>
      <c r="CY400" s="911">
        <v>0</v>
      </c>
      <c r="CZ400" s="912">
        <v>0</v>
      </c>
      <c r="DA400" s="911">
        <v>0</v>
      </c>
      <c r="DB400" s="912">
        <v>0</v>
      </c>
      <c r="DC400" s="911">
        <v>0</v>
      </c>
      <c r="DD400" s="912">
        <v>0</v>
      </c>
      <c r="DE400" s="911">
        <v>0</v>
      </c>
      <c r="DF400" s="912">
        <v>0</v>
      </c>
      <c r="DG400" s="911">
        <v>0</v>
      </c>
      <c r="DH400" s="912">
        <v>0</v>
      </c>
      <c r="DI400" s="911">
        <v>0</v>
      </c>
      <c r="DJ400" s="912">
        <v>0</v>
      </c>
      <c r="DK400" s="911">
        <v>0</v>
      </c>
      <c r="DL400" s="912">
        <v>0</v>
      </c>
      <c r="DM400" s="911">
        <v>0</v>
      </c>
      <c r="DN400" s="912">
        <v>0</v>
      </c>
      <c r="DO400" s="911">
        <v>0</v>
      </c>
      <c r="DP400" s="912">
        <v>0</v>
      </c>
      <c r="DQ400" s="911">
        <v>0</v>
      </c>
      <c r="DR400" s="1029">
        <v>0</v>
      </c>
      <c r="DS400" s="815"/>
      <c r="DT400" s="1011"/>
      <c r="DU400" s="815"/>
      <c r="DV400" s="1028"/>
      <c r="DW400" s="912"/>
      <c r="DX400" s="911">
        <v>0</v>
      </c>
      <c r="DY400" s="912">
        <v>0</v>
      </c>
      <c r="DZ400" s="911">
        <v>0</v>
      </c>
      <c r="EA400" s="912">
        <v>0</v>
      </c>
      <c r="EB400" s="911">
        <v>0</v>
      </c>
      <c r="EC400" s="912">
        <v>0</v>
      </c>
      <c r="ED400" s="911">
        <v>0</v>
      </c>
      <c r="EE400" s="912">
        <v>0</v>
      </c>
      <c r="EF400" s="911">
        <v>0</v>
      </c>
      <c r="EG400" s="912">
        <v>0</v>
      </c>
      <c r="EH400" s="911">
        <v>0</v>
      </c>
      <c r="EI400" s="912">
        <v>0</v>
      </c>
      <c r="EJ400" s="911">
        <v>0</v>
      </c>
      <c r="EK400" s="912">
        <v>0</v>
      </c>
      <c r="EL400" s="911">
        <v>0</v>
      </c>
      <c r="EM400" s="912">
        <v>0</v>
      </c>
      <c r="EN400" s="911">
        <v>0</v>
      </c>
      <c r="EO400" s="912">
        <v>0</v>
      </c>
      <c r="EP400" s="911">
        <v>0</v>
      </c>
      <c r="EQ400" s="912">
        <v>0</v>
      </c>
      <c r="ER400" s="911">
        <v>0</v>
      </c>
      <c r="ES400" s="912">
        <v>0</v>
      </c>
      <c r="ET400" s="911">
        <v>0</v>
      </c>
      <c r="EU400" s="912">
        <v>0</v>
      </c>
      <c r="EV400" s="911">
        <v>0</v>
      </c>
      <c r="EW400" s="912">
        <v>0</v>
      </c>
      <c r="EX400" s="911">
        <v>0</v>
      </c>
      <c r="EY400" s="912">
        <v>0</v>
      </c>
      <c r="EZ400" s="911">
        <v>0</v>
      </c>
      <c r="FA400" s="912">
        <v>0</v>
      </c>
      <c r="FB400" s="911">
        <v>0</v>
      </c>
      <c r="FC400" s="912">
        <v>0</v>
      </c>
      <c r="FD400" s="911">
        <v>0</v>
      </c>
      <c r="FE400" s="1029">
        <v>0</v>
      </c>
      <c r="FF400" s="815"/>
      <c r="FG400" s="1012"/>
      <c r="FH400" s="815"/>
      <c r="FI400" s="1013"/>
      <c r="FK400" s="1030" t="b">
        <v>1</v>
      </c>
    </row>
    <row r="401" spans="1:167" outlineLevel="1">
      <c r="A401" s="813" t="str">
        <f t="shared" si="6"/>
        <v>382Save on Energy Retrofit Program Enabled Savings</v>
      </c>
      <c r="C401" s="900">
        <v>382</v>
      </c>
      <c r="D401" s="1043" t="s">
        <v>1199</v>
      </c>
      <c r="E401" s="1043">
        <v>2016</v>
      </c>
      <c r="G401" s="1032">
        <v>0</v>
      </c>
      <c r="H401" s="905">
        <v>0</v>
      </c>
      <c r="I401" s="904">
        <v>0</v>
      </c>
      <c r="J401" s="905">
        <v>0</v>
      </c>
      <c r="K401" s="904">
        <v>0</v>
      </c>
      <c r="L401" s="905">
        <v>0</v>
      </c>
      <c r="M401" s="904">
        <v>0</v>
      </c>
      <c r="N401" s="905">
        <v>0</v>
      </c>
      <c r="O401" s="904">
        <v>0</v>
      </c>
      <c r="P401" s="905">
        <v>0</v>
      </c>
      <c r="Q401" s="904">
        <v>0</v>
      </c>
      <c r="R401" s="905">
        <v>0</v>
      </c>
      <c r="S401" s="904">
        <v>0</v>
      </c>
      <c r="T401" s="905">
        <v>0</v>
      </c>
      <c r="U401" s="904">
        <v>0</v>
      </c>
      <c r="V401" s="905">
        <v>0</v>
      </c>
      <c r="W401" s="904">
        <v>0</v>
      </c>
      <c r="X401" s="905">
        <v>0</v>
      </c>
      <c r="Y401" s="904">
        <v>0</v>
      </c>
      <c r="Z401" s="905">
        <v>0</v>
      </c>
      <c r="AA401" s="904">
        <v>0</v>
      </c>
      <c r="AB401" s="905">
        <v>0</v>
      </c>
      <c r="AC401" s="904">
        <v>0</v>
      </c>
      <c r="AD401" s="905">
        <v>0</v>
      </c>
      <c r="AE401" s="904">
        <v>0</v>
      </c>
      <c r="AF401" s="905">
        <v>0</v>
      </c>
      <c r="AG401" s="904">
        <v>0</v>
      </c>
      <c r="AH401" s="905">
        <v>0</v>
      </c>
      <c r="AI401" s="904">
        <v>0</v>
      </c>
      <c r="AJ401" s="905">
        <v>0</v>
      </c>
      <c r="AK401" s="904">
        <v>0</v>
      </c>
      <c r="AL401" s="905">
        <v>0</v>
      </c>
      <c r="AM401" s="904">
        <v>0</v>
      </c>
      <c r="AN401" s="905">
        <v>0</v>
      </c>
      <c r="AO401" s="904">
        <v>0</v>
      </c>
      <c r="AP401" s="1033">
        <v>0</v>
      </c>
      <c r="AQ401" s="815"/>
      <c r="AR401" s="998"/>
      <c r="AS401" s="815"/>
      <c r="AT401" s="1032">
        <v>0</v>
      </c>
      <c r="AU401" s="905">
        <v>0</v>
      </c>
      <c r="AV401" s="904">
        <v>0</v>
      </c>
      <c r="AW401" s="905">
        <v>0</v>
      </c>
      <c r="AX401" s="904">
        <v>0</v>
      </c>
      <c r="AY401" s="905">
        <v>0</v>
      </c>
      <c r="AZ401" s="904">
        <v>0</v>
      </c>
      <c r="BA401" s="905">
        <v>0</v>
      </c>
      <c r="BB401" s="904">
        <v>0</v>
      </c>
      <c r="BC401" s="905">
        <v>0</v>
      </c>
      <c r="BD401" s="904">
        <v>0</v>
      </c>
      <c r="BE401" s="905">
        <v>0</v>
      </c>
      <c r="BF401" s="904">
        <v>0</v>
      </c>
      <c r="BG401" s="905">
        <v>0</v>
      </c>
      <c r="BH401" s="904">
        <v>0</v>
      </c>
      <c r="BI401" s="905">
        <v>0</v>
      </c>
      <c r="BJ401" s="904">
        <v>0</v>
      </c>
      <c r="BK401" s="905">
        <v>0</v>
      </c>
      <c r="BL401" s="904">
        <v>0</v>
      </c>
      <c r="BM401" s="905">
        <v>0</v>
      </c>
      <c r="BN401" s="904">
        <v>0</v>
      </c>
      <c r="BO401" s="905">
        <v>0</v>
      </c>
      <c r="BP401" s="904">
        <v>0</v>
      </c>
      <c r="BQ401" s="905">
        <v>0</v>
      </c>
      <c r="BR401" s="904">
        <v>0</v>
      </c>
      <c r="BS401" s="905">
        <v>0</v>
      </c>
      <c r="BT401" s="904">
        <v>0</v>
      </c>
      <c r="BU401" s="905">
        <v>0</v>
      </c>
      <c r="BV401" s="904">
        <v>0</v>
      </c>
      <c r="BW401" s="905">
        <v>0</v>
      </c>
      <c r="BX401" s="904">
        <v>0</v>
      </c>
      <c r="BY401" s="905">
        <v>0</v>
      </c>
      <c r="BZ401" s="904">
        <v>0</v>
      </c>
      <c r="CA401" s="905">
        <v>0</v>
      </c>
      <c r="CB401" s="904">
        <v>0</v>
      </c>
      <c r="CC401" s="1033">
        <v>0</v>
      </c>
      <c r="CD401" s="815"/>
      <c r="CE401" s="1009"/>
      <c r="CF401" s="815"/>
      <c r="CG401" s="1010"/>
      <c r="CH401" s="815"/>
      <c r="CI401" s="1032"/>
      <c r="CJ401" s="905"/>
      <c r="CK401" s="904">
        <v>0</v>
      </c>
      <c r="CL401" s="905">
        <v>0</v>
      </c>
      <c r="CM401" s="904">
        <v>0</v>
      </c>
      <c r="CN401" s="905">
        <v>0</v>
      </c>
      <c r="CO401" s="904">
        <v>0</v>
      </c>
      <c r="CP401" s="905">
        <v>0</v>
      </c>
      <c r="CQ401" s="904">
        <v>0</v>
      </c>
      <c r="CR401" s="905">
        <v>0</v>
      </c>
      <c r="CS401" s="904">
        <v>0</v>
      </c>
      <c r="CT401" s="905">
        <v>0</v>
      </c>
      <c r="CU401" s="904">
        <v>0</v>
      </c>
      <c r="CV401" s="905">
        <v>0</v>
      </c>
      <c r="CW401" s="904">
        <v>0</v>
      </c>
      <c r="CX401" s="905">
        <v>0</v>
      </c>
      <c r="CY401" s="904">
        <v>0</v>
      </c>
      <c r="CZ401" s="905">
        <v>0</v>
      </c>
      <c r="DA401" s="904">
        <v>0</v>
      </c>
      <c r="DB401" s="905">
        <v>0</v>
      </c>
      <c r="DC401" s="904">
        <v>0</v>
      </c>
      <c r="DD401" s="905">
        <v>0</v>
      </c>
      <c r="DE401" s="904">
        <v>0</v>
      </c>
      <c r="DF401" s="905">
        <v>0</v>
      </c>
      <c r="DG401" s="904">
        <v>0</v>
      </c>
      <c r="DH401" s="905">
        <v>0</v>
      </c>
      <c r="DI401" s="904">
        <v>0</v>
      </c>
      <c r="DJ401" s="905">
        <v>0</v>
      </c>
      <c r="DK401" s="904">
        <v>0</v>
      </c>
      <c r="DL401" s="905">
        <v>0</v>
      </c>
      <c r="DM401" s="904">
        <v>0</v>
      </c>
      <c r="DN401" s="905">
        <v>0</v>
      </c>
      <c r="DO401" s="904">
        <v>0</v>
      </c>
      <c r="DP401" s="905">
        <v>0</v>
      </c>
      <c r="DQ401" s="904">
        <v>0</v>
      </c>
      <c r="DR401" s="1033">
        <v>0</v>
      </c>
      <c r="DS401" s="815"/>
      <c r="DT401" s="1011"/>
      <c r="DU401" s="815"/>
      <c r="DV401" s="1032"/>
      <c r="DW401" s="905"/>
      <c r="DX401" s="904">
        <v>0</v>
      </c>
      <c r="DY401" s="905">
        <v>0</v>
      </c>
      <c r="DZ401" s="904">
        <v>0</v>
      </c>
      <c r="EA401" s="905">
        <v>0</v>
      </c>
      <c r="EB401" s="904">
        <v>0</v>
      </c>
      <c r="EC401" s="905">
        <v>0</v>
      </c>
      <c r="ED401" s="904">
        <v>0</v>
      </c>
      <c r="EE401" s="905">
        <v>0</v>
      </c>
      <c r="EF401" s="904">
        <v>0</v>
      </c>
      <c r="EG401" s="905">
        <v>0</v>
      </c>
      <c r="EH401" s="904">
        <v>0</v>
      </c>
      <c r="EI401" s="905">
        <v>0</v>
      </c>
      <c r="EJ401" s="904">
        <v>0</v>
      </c>
      <c r="EK401" s="905">
        <v>0</v>
      </c>
      <c r="EL401" s="904">
        <v>0</v>
      </c>
      <c r="EM401" s="905">
        <v>0</v>
      </c>
      <c r="EN401" s="904">
        <v>0</v>
      </c>
      <c r="EO401" s="905">
        <v>0</v>
      </c>
      <c r="EP401" s="904">
        <v>0</v>
      </c>
      <c r="EQ401" s="905">
        <v>0</v>
      </c>
      <c r="ER401" s="904">
        <v>0</v>
      </c>
      <c r="ES401" s="905">
        <v>0</v>
      </c>
      <c r="ET401" s="904">
        <v>0</v>
      </c>
      <c r="EU401" s="905">
        <v>0</v>
      </c>
      <c r="EV401" s="904">
        <v>0</v>
      </c>
      <c r="EW401" s="905">
        <v>0</v>
      </c>
      <c r="EX401" s="904">
        <v>0</v>
      </c>
      <c r="EY401" s="905">
        <v>0</v>
      </c>
      <c r="EZ401" s="904">
        <v>0</v>
      </c>
      <c r="FA401" s="905">
        <v>0</v>
      </c>
      <c r="FB401" s="904">
        <v>0</v>
      </c>
      <c r="FC401" s="905">
        <v>0</v>
      </c>
      <c r="FD401" s="904">
        <v>0</v>
      </c>
      <c r="FE401" s="1033">
        <v>0</v>
      </c>
      <c r="FF401" s="815"/>
      <c r="FG401" s="1012"/>
      <c r="FH401" s="815"/>
      <c r="FI401" s="1013"/>
      <c r="FK401" s="1034" t="b">
        <v>1</v>
      </c>
    </row>
    <row r="402" spans="1:167" outlineLevel="1">
      <c r="A402" s="813" t="str">
        <f t="shared" si="6"/>
        <v>383Save on Energy High Performance New Construction Program Enabled Savings</v>
      </c>
      <c r="C402" s="849">
        <v>383</v>
      </c>
      <c r="D402" s="1023" t="s">
        <v>1200</v>
      </c>
      <c r="E402" s="1023">
        <v>2016</v>
      </c>
      <c r="G402" s="1024">
        <v>0</v>
      </c>
      <c r="H402" s="854">
        <v>0</v>
      </c>
      <c r="I402" s="853">
        <v>0</v>
      </c>
      <c r="J402" s="854">
        <v>0</v>
      </c>
      <c r="K402" s="853">
        <v>0</v>
      </c>
      <c r="L402" s="854">
        <v>0</v>
      </c>
      <c r="M402" s="853">
        <v>0</v>
      </c>
      <c r="N402" s="854">
        <v>0</v>
      </c>
      <c r="O402" s="853">
        <v>0</v>
      </c>
      <c r="P402" s="854">
        <v>0</v>
      </c>
      <c r="Q402" s="853">
        <v>0</v>
      </c>
      <c r="R402" s="854">
        <v>0</v>
      </c>
      <c r="S402" s="853">
        <v>0</v>
      </c>
      <c r="T402" s="854">
        <v>0</v>
      </c>
      <c r="U402" s="853">
        <v>0</v>
      </c>
      <c r="V402" s="854">
        <v>0</v>
      </c>
      <c r="W402" s="853">
        <v>0</v>
      </c>
      <c r="X402" s="854">
        <v>0</v>
      </c>
      <c r="Y402" s="853">
        <v>0</v>
      </c>
      <c r="Z402" s="854">
        <v>0</v>
      </c>
      <c r="AA402" s="853">
        <v>0</v>
      </c>
      <c r="AB402" s="854">
        <v>0</v>
      </c>
      <c r="AC402" s="853">
        <v>0</v>
      </c>
      <c r="AD402" s="854">
        <v>0</v>
      </c>
      <c r="AE402" s="853">
        <v>0</v>
      </c>
      <c r="AF402" s="854">
        <v>0</v>
      </c>
      <c r="AG402" s="853">
        <v>0</v>
      </c>
      <c r="AH402" s="854">
        <v>0</v>
      </c>
      <c r="AI402" s="853">
        <v>0</v>
      </c>
      <c r="AJ402" s="854">
        <v>0</v>
      </c>
      <c r="AK402" s="853">
        <v>0</v>
      </c>
      <c r="AL402" s="854">
        <v>0</v>
      </c>
      <c r="AM402" s="853">
        <v>0</v>
      </c>
      <c r="AN402" s="854">
        <v>0</v>
      </c>
      <c r="AO402" s="853">
        <v>0</v>
      </c>
      <c r="AP402" s="1025">
        <v>0</v>
      </c>
      <c r="AQ402" s="815"/>
      <c r="AR402" s="998"/>
      <c r="AS402" s="815"/>
      <c r="AT402" s="1024">
        <v>0</v>
      </c>
      <c r="AU402" s="854">
        <v>0</v>
      </c>
      <c r="AV402" s="853">
        <v>0</v>
      </c>
      <c r="AW402" s="854">
        <v>0</v>
      </c>
      <c r="AX402" s="853">
        <v>0</v>
      </c>
      <c r="AY402" s="854">
        <v>0</v>
      </c>
      <c r="AZ402" s="853">
        <v>0</v>
      </c>
      <c r="BA402" s="854">
        <v>0</v>
      </c>
      <c r="BB402" s="853">
        <v>0</v>
      </c>
      <c r="BC402" s="854">
        <v>0</v>
      </c>
      <c r="BD402" s="853">
        <v>0</v>
      </c>
      <c r="BE402" s="854">
        <v>0</v>
      </c>
      <c r="BF402" s="853">
        <v>0</v>
      </c>
      <c r="BG402" s="854">
        <v>0</v>
      </c>
      <c r="BH402" s="853">
        <v>0</v>
      </c>
      <c r="BI402" s="854">
        <v>0</v>
      </c>
      <c r="BJ402" s="853">
        <v>0</v>
      </c>
      <c r="BK402" s="854">
        <v>0</v>
      </c>
      <c r="BL402" s="853">
        <v>0</v>
      </c>
      <c r="BM402" s="854">
        <v>0</v>
      </c>
      <c r="BN402" s="853">
        <v>0</v>
      </c>
      <c r="BO402" s="854">
        <v>0</v>
      </c>
      <c r="BP402" s="853">
        <v>0</v>
      </c>
      <c r="BQ402" s="854">
        <v>0</v>
      </c>
      <c r="BR402" s="853">
        <v>0</v>
      </c>
      <c r="BS402" s="854">
        <v>0</v>
      </c>
      <c r="BT402" s="853">
        <v>0</v>
      </c>
      <c r="BU402" s="854">
        <v>0</v>
      </c>
      <c r="BV402" s="853">
        <v>0</v>
      </c>
      <c r="BW402" s="854">
        <v>0</v>
      </c>
      <c r="BX402" s="853">
        <v>0</v>
      </c>
      <c r="BY402" s="854">
        <v>0</v>
      </c>
      <c r="BZ402" s="853">
        <v>0</v>
      </c>
      <c r="CA402" s="854">
        <v>0</v>
      </c>
      <c r="CB402" s="853">
        <v>0</v>
      </c>
      <c r="CC402" s="1025">
        <v>0</v>
      </c>
      <c r="CD402" s="815"/>
      <c r="CE402" s="1009"/>
      <c r="CF402" s="815"/>
      <c r="CG402" s="1010"/>
      <c r="CH402" s="815"/>
      <c r="CI402" s="1024"/>
      <c r="CJ402" s="854"/>
      <c r="CK402" s="853">
        <v>0</v>
      </c>
      <c r="CL402" s="854">
        <v>0</v>
      </c>
      <c r="CM402" s="853">
        <v>0</v>
      </c>
      <c r="CN402" s="854">
        <v>0</v>
      </c>
      <c r="CO402" s="853">
        <v>0</v>
      </c>
      <c r="CP402" s="854">
        <v>0</v>
      </c>
      <c r="CQ402" s="853">
        <v>0</v>
      </c>
      <c r="CR402" s="854">
        <v>0</v>
      </c>
      <c r="CS402" s="853">
        <v>0</v>
      </c>
      <c r="CT402" s="854">
        <v>0</v>
      </c>
      <c r="CU402" s="853">
        <v>0</v>
      </c>
      <c r="CV402" s="854">
        <v>0</v>
      </c>
      <c r="CW402" s="853">
        <v>0</v>
      </c>
      <c r="CX402" s="854">
        <v>0</v>
      </c>
      <c r="CY402" s="853">
        <v>0</v>
      </c>
      <c r="CZ402" s="854">
        <v>0</v>
      </c>
      <c r="DA402" s="853">
        <v>0</v>
      </c>
      <c r="DB402" s="854">
        <v>0</v>
      </c>
      <c r="DC402" s="853">
        <v>0</v>
      </c>
      <c r="DD402" s="854">
        <v>0</v>
      </c>
      <c r="DE402" s="853">
        <v>0</v>
      </c>
      <c r="DF402" s="854">
        <v>0</v>
      </c>
      <c r="DG402" s="853">
        <v>0</v>
      </c>
      <c r="DH402" s="854">
        <v>0</v>
      </c>
      <c r="DI402" s="853">
        <v>0</v>
      </c>
      <c r="DJ402" s="854">
        <v>0</v>
      </c>
      <c r="DK402" s="853">
        <v>0</v>
      </c>
      <c r="DL402" s="854">
        <v>0</v>
      </c>
      <c r="DM402" s="853">
        <v>0</v>
      </c>
      <c r="DN402" s="854">
        <v>0</v>
      </c>
      <c r="DO402" s="853">
        <v>0</v>
      </c>
      <c r="DP402" s="854">
        <v>0</v>
      </c>
      <c r="DQ402" s="853">
        <v>0</v>
      </c>
      <c r="DR402" s="1025">
        <v>0</v>
      </c>
      <c r="DS402" s="815"/>
      <c r="DT402" s="1011"/>
      <c r="DU402" s="815"/>
      <c r="DV402" s="1024"/>
      <c r="DW402" s="854"/>
      <c r="DX402" s="853">
        <v>0</v>
      </c>
      <c r="DY402" s="854">
        <v>0</v>
      </c>
      <c r="DZ402" s="853">
        <v>0</v>
      </c>
      <c r="EA402" s="854">
        <v>0</v>
      </c>
      <c r="EB402" s="853">
        <v>0</v>
      </c>
      <c r="EC402" s="854">
        <v>0</v>
      </c>
      <c r="ED402" s="853">
        <v>0</v>
      </c>
      <c r="EE402" s="854">
        <v>0</v>
      </c>
      <c r="EF402" s="853">
        <v>0</v>
      </c>
      <c r="EG402" s="854">
        <v>0</v>
      </c>
      <c r="EH402" s="853">
        <v>0</v>
      </c>
      <c r="EI402" s="854">
        <v>0</v>
      </c>
      <c r="EJ402" s="853">
        <v>0</v>
      </c>
      <c r="EK402" s="854">
        <v>0</v>
      </c>
      <c r="EL402" s="853">
        <v>0</v>
      </c>
      <c r="EM402" s="854">
        <v>0</v>
      </c>
      <c r="EN402" s="853">
        <v>0</v>
      </c>
      <c r="EO402" s="854">
        <v>0</v>
      </c>
      <c r="EP402" s="853">
        <v>0</v>
      </c>
      <c r="EQ402" s="854">
        <v>0</v>
      </c>
      <c r="ER402" s="853">
        <v>0</v>
      </c>
      <c r="ES402" s="854">
        <v>0</v>
      </c>
      <c r="ET402" s="853">
        <v>0</v>
      </c>
      <c r="EU402" s="854">
        <v>0</v>
      </c>
      <c r="EV402" s="853">
        <v>0</v>
      </c>
      <c r="EW402" s="854">
        <v>0</v>
      </c>
      <c r="EX402" s="853">
        <v>0</v>
      </c>
      <c r="EY402" s="854">
        <v>0</v>
      </c>
      <c r="EZ402" s="853">
        <v>0</v>
      </c>
      <c r="FA402" s="854">
        <v>0</v>
      </c>
      <c r="FB402" s="853">
        <v>0</v>
      </c>
      <c r="FC402" s="854">
        <v>0</v>
      </c>
      <c r="FD402" s="853">
        <v>0</v>
      </c>
      <c r="FE402" s="1025">
        <v>0</v>
      </c>
      <c r="FF402" s="815"/>
      <c r="FG402" s="1012"/>
      <c r="FH402" s="815"/>
      <c r="FI402" s="1013"/>
      <c r="FK402" s="1026" t="b">
        <v>1</v>
      </c>
    </row>
    <row r="403" spans="1:167" outlineLevel="1">
      <c r="A403" s="813" t="str">
        <f t="shared" si="6"/>
        <v>384Save on Energy Process &amp; Systems Upgrades Program Enabled Savings</v>
      </c>
      <c r="C403" s="879">
        <v>384</v>
      </c>
      <c r="D403" s="1042" t="s">
        <v>1201</v>
      </c>
      <c r="E403" s="1042">
        <v>2016</v>
      </c>
      <c r="G403" s="1038">
        <v>0</v>
      </c>
      <c r="H403" s="884">
        <v>0</v>
      </c>
      <c r="I403" s="883">
        <v>0</v>
      </c>
      <c r="J403" s="884">
        <v>0</v>
      </c>
      <c r="K403" s="883">
        <v>0</v>
      </c>
      <c r="L403" s="884">
        <v>0</v>
      </c>
      <c r="M403" s="883">
        <v>0</v>
      </c>
      <c r="N403" s="884">
        <v>0</v>
      </c>
      <c r="O403" s="883">
        <v>0</v>
      </c>
      <c r="P403" s="884">
        <v>0</v>
      </c>
      <c r="Q403" s="883">
        <v>0</v>
      </c>
      <c r="R403" s="884">
        <v>0</v>
      </c>
      <c r="S403" s="883">
        <v>0</v>
      </c>
      <c r="T403" s="884">
        <v>0</v>
      </c>
      <c r="U403" s="883">
        <v>0</v>
      </c>
      <c r="V403" s="884">
        <v>0</v>
      </c>
      <c r="W403" s="883">
        <v>0</v>
      </c>
      <c r="X403" s="884">
        <v>0</v>
      </c>
      <c r="Y403" s="883">
        <v>0</v>
      </c>
      <c r="Z403" s="884">
        <v>0</v>
      </c>
      <c r="AA403" s="883">
        <v>0</v>
      </c>
      <c r="AB403" s="884">
        <v>0</v>
      </c>
      <c r="AC403" s="883">
        <v>0</v>
      </c>
      <c r="AD403" s="884">
        <v>0</v>
      </c>
      <c r="AE403" s="883">
        <v>0</v>
      </c>
      <c r="AF403" s="884">
        <v>0</v>
      </c>
      <c r="AG403" s="883">
        <v>0</v>
      </c>
      <c r="AH403" s="884">
        <v>0</v>
      </c>
      <c r="AI403" s="883">
        <v>0</v>
      </c>
      <c r="AJ403" s="884">
        <v>0</v>
      </c>
      <c r="AK403" s="883">
        <v>0</v>
      </c>
      <c r="AL403" s="884">
        <v>0</v>
      </c>
      <c r="AM403" s="883">
        <v>0</v>
      </c>
      <c r="AN403" s="884">
        <v>0</v>
      </c>
      <c r="AO403" s="883">
        <v>0</v>
      </c>
      <c r="AP403" s="1039">
        <v>0</v>
      </c>
      <c r="AQ403" s="815"/>
      <c r="AR403" s="998"/>
      <c r="AS403" s="815"/>
      <c r="AT403" s="1038">
        <v>0</v>
      </c>
      <c r="AU403" s="884">
        <v>0</v>
      </c>
      <c r="AV403" s="883">
        <v>0</v>
      </c>
      <c r="AW403" s="884">
        <v>0</v>
      </c>
      <c r="AX403" s="883">
        <v>0</v>
      </c>
      <c r="AY403" s="884">
        <v>0</v>
      </c>
      <c r="AZ403" s="883">
        <v>0</v>
      </c>
      <c r="BA403" s="884">
        <v>0</v>
      </c>
      <c r="BB403" s="883">
        <v>0</v>
      </c>
      <c r="BC403" s="884">
        <v>0</v>
      </c>
      <c r="BD403" s="883">
        <v>0</v>
      </c>
      <c r="BE403" s="884">
        <v>0</v>
      </c>
      <c r="BF403" s="883">
        <v>0</v>
      </c>
      <c r="BG403" s="884">
        <v>0</v>
      </c>
      <c r="BH403" s="883">
        <v>0</v>
      </c>
      <c r="BI403" s="884">
        <v>0</v>
      </c>
      <c r="BJ403" s="883">
        <v>0</v>
      </c>
      <c r="BK403" s="884">
        <v>0</v>
      </c>
      <c r="BL403" s="883">
        <v>0</v>
      </c>
      <c r="BM403" s="884">
        <v>0</v>
      </c>
      <c r="BN403" s="883">
        <v>0</v>
      </c>
      <c r="BO403" s="884">
        <v>0</v>
      </c>
      <c r="BP403" s="883">
        <v>0</v>
      </c>
      <c r="BQ403" s="884">
        <v>0</v>
      </c>
      <c r="BR403" s="883">
        <v>0</v>
      </c>
      <c r="BS403" s="884">
        <v>0</v>
      </c>
      <c r="BT403" s="883">
        <v>0</v>
      </c>
      <c r="BU403" s="884">
        <v>0</v>
      </c>
      <c r="BV403" s="883">
        <v>0</v>
      </c>
      <c r="BW403" s="884">
        <v>0</v>
      </c>
      <c r="BX403" s="883">
        <v>0</v>
      </c>
      <c r="BY403" s="884">
        <v>0</v>
      </c>
      <c r="BZ403" s="883">
        <v>0</v>
      </c>
      <c r="CA403" s="884">
        <v>0</v>
      </c>
      <c r="CB403" s="883">
        <v>0</v>
      </c>
      <c r="CC403" s="1039">
        <v>0</v>
      </c>
      <c r="CD403" s="815"/>
      <c r="CE403" s="1009"/>
      <c r="CF403" s="815"/>
      <c r="CG403" s="1010"/>
      <c r="CH403" s="815"/>
      <c r="CI403" s="1038"/>
      <c r="CJ403" s="884"/>
      <c r="CK403" s="883">
        <v>0</v>
      </c>
      <c r="CL403" s="884">
        <v>0</v>
      </c>
      <c r="CM403" s="883">
        <v>0</v>
      </c>
      <c r="CN403" s="884">
        <v>0</v>
      </c>
      <c r="CO403" s="883">
        <v>0</v>
      </c>
      <c r="CP403" s="884">
        <v>0</v>
      </c>
      <c r="CQ403" s="883">
        <v>0</v>
      </c>
      <c r="CR403" s="884">
        <v>0</v>
      </c>
      <c r="CS403" s="883">
        <v>0</v>
      </c>
      <c r="CT403" s="884">
        <v>0</v>
      </c>
      <c r="CU403" s="883">
        <v>0</v>
      </c>
      <c r="CV403" s="884">
        <v>0</v>
      </c>
      <c r="CW403" s="883">
        <v>0</v>
      </c>
      <c r="CX403" s="884">
        <v>0</v>
      </c>
      <c r="CY403" s="883">
        <v>0</v>
      </c>
      <c r="CZ403" s="884">
        <v>0</v>
      </c>
      <c r="DA403" s="883">
        <v>0</v>
      </c>
      <c r="DB403" s="884">
        <v>0</v>
      </c>
      <c r="DC403" s="883">
        <v>0</v>
      </c>
      <c r="DD403" s="884">
        <v>0</v>
      </c>
      <c r="DE403" s="883">
        <v>0</v>
      </c>
      <c r="DF403" s="884">
        <v>0</v>
      </c>
      <c r="DG403" s="883">
        <v>0</v>
      </c>
      <c r="DH403" s="884">
        <v>0</v>
      </c>
      <c r="DI403" s="883">
        <v>0</v>
      </c>
      <c r="DJ403" s="884">
        <v>0</v>
      </c>
      <c r="DK403" s="883">
        <v>0</v>
      </c>
      <c r="DL403" s="884">
        <v>0</v>
      </c>
      <c r="DM403" s="883">
        <v>0</v>
      </c>
      <c r="DN403" s="884">
        <v>0</v>
      </c>
      <c r="DO403" s="883">
        <v>0</v>
      </c>
      <c r="DP403" s="884">
        <v>0</v>
      </c>
      <c r="DQ403" s="883">
        <v>0</v>
      </c>
      <c r="DR403" s="1039">
        <v>0</v>
      </c>
      <c r="DS403" s="815"/>
      <c r="DT403" s="1011"/>
      <c r="DU403" s="815"/>
      <c r="DV403" s="1038"/>
      <c r="DW403" s="884"/>
      <c r="DX403" s="883">
        <v>0</v>
      </c>
      <c r="DY403" s="884">
        <v>0</v>
      </c>
      <c r="DZ403" s="883">
        <v>0</v>
      </c>
      <c r="EA403" s="884">
        <v>0</v>
      </c>
      <c r="EB403" s="883">
        <v>0</v>
      </c>
      <c r="EC403" s="884">
        <v>0</v>
      </c>
      <c r="ED403" s="883">
        <v>0</v>
      </c>
      <c r="EE403" s="884">
        <v>0</v>
      </c>
      <c r="EF403" s="883">
        <v>0</v>
      </c>
      <c r="EG403" s="884">
        <v>0</v>
      </c>
      <c r="EH403" s="883">
        <v>0</v>
      </c>
      <c r="EI403" s="884">
        <v>0</v>
      </c>
      <c r="EJ403" s="883">
        <v>0</v>
      </c>
      <c r="EK403" s="884">
        <v>0</v>
      </c>
      <c r="EL403" s="883">
        <v>0</v>
      </c>
      <c r="EM403" s="884">
        <v>0</v>
      </c>
      <c r="EN403" s="883">
        <v>0</v>
      </c>
      <c r="EO403" s="884">
        <v>0</v>
      </c>
      <c r="EP403" s="883">
        <v>0</v>
      </c>
      <c r="EQ403" s="884">
        <v>0</v>
      </c>
      <c r="ER403" s="883">
        <v>0</v>
      </c>
      <c r="ES403" s="884">
        <v>0</v>
      </c>
      <c r="ET403" s="883">
        <v>0</v>
      </c>
      <c r="EU403" s="884">
        <v>0</v>
      </c>
      <c r="EV403" s="883">
        <v>0</v>
      </c>
      <c r="EW403" s="884">
        <v>0</v>
      </c>
      <c r="EX403" s="883">
        <v>0</v>
      </c>
      <c r="EY403" s="884">
        <v>0</v>
      </c>
      <c r="EZ403" s="883">
        <v>0</v>
      </c>
      <c r="FA403" s="884">
        <v>0</v>
      </c>
      <c r="FB403" s="883">
        <v>0</v>
      </c>
      <c r="FC403" s="884">
        <v>0</v>
      </c>
      <c r="FD403" s="883">
        <v>0</v>
      </c>
      <c r="FE403" s="1039">
        <v>0</v>
      </c>
      <c r="FF403" s="815"/>
      <c r="FG403" s="1012"/>
      <c r="FH403" s="815"/>
      <c r="FI403" s="1013"/>
      <c r="FK403" s="1040" t="b">
        <v>1</v>
      </c>
    </row>
    <row r="404" spans="1:167" outlineLevel="1">
      <c r="A404" s="813" t="str">
        <f t="shared" si="6"/>
        <v>385Non-Approved Program</v>
      </c>
      <c r="C404" s="835">
        <v>385</v>
      </c>
      <c r="D404" s="1015" t="s">
        <v>1253</v>
      </c>
      <c r="E404" s="1015">
        <v>2016</v>
      </c>
      <c r="G404" s="1016">
        <v>0</v>
      </c>
      <c r="H404" s="877">
        <v>0</v>
      </c>
      <c r="I404" s="876">
        <v>0</v>
      </c>
      <c r="J404" s="877">
        <v>0</v>
      </c>
      <c r="K404" s="876">
        <v>0</v>
      </c>
      <c r="L404" s="877">
        <v>0</v>
      </c>
      <c r="M404" s="876">
        <v>0</v>
      </c>
      <c r="N404" s="877">
        <v>0</v>
      </c>
      <c r="O404" s="876">
        <v>0</v>
      </c>
      <c r="P404" s="877">
        <v>0</v>
      </c>
      <c r="Q404" s="876">
        <v>0</v>
      </c>
      <c r="R404" s="877">
        <v>0</v>
      </c>
      <c r="S404" s="876">
        <v>0</v>
      </c>
      <c r="T404" s="877">
        <v>0</v>
      </c>
      <c r="U404" s="876">
        <v>0</v>
      </c>
      <c r="V404" s="877">
        <v>0</v>
      </c>
      <c r="W404" s="876">
        <v>0</v>
      </c>
      <c r="X404" s="877">
        <v>0</v>
      </c>
      <c r="Y404" s="876">
        <v>0</v>
      </c>
      <c r="Z404" s="877">
        <v>0</v>
      </c>
      <c r="AA404" s="876">
        <v>0</v>
      </c>
      <c r="AB404" s="877">
        <v>0</v>
      </c>
      <c r="AC404" s="876">
        <v>0</v>
      </c>
      <c r="AD404" s="877">
        <v>0</v>
      </c>
      <c r="AE404" s="876">
        <v>0</v>
      </c>
      <c r="AF404" s="877">
        <v>0</v>
      </c>
      <c r="AG404" s="876">
        <v>0</v>
      </c>
      <c r="AH404" s="877">
        <v>0</v>
      </c>
      <c r="AI404" s="876">
        <v>0</v>
      </c>
      <c r="AJ404" s="877">
        <v>0</v>
      </c>
      <c r="AK404" s="876">
        <v>0</v>
      </c>
      <c r="AL404" s="877">
        <v>0</v>
      </c>
      <c r="AM404" s="876">
        <v>0</v>
      </c>
      <c r="AN404" s="877">
        <v>0</v>
      </c>
      <c r="AO404" s="876">
        <v>0</v>
      </c>
      <c r="AP404" s="1017">
        <v>0</v>
      </c>
      <c r="AQ404" s="815"/>
      <c r="AR404" s="998"/>
      <c r="AS404" s="815"/>
      <c r="AT404" s="1016">
        <v>0</v>
      </c>
      <c r="AU404" s="877">
        <v>0</v>
      </c>
      <c r="AV404" s="876">
        <v>0</v>
      </c>
      <c r="AW404" s="877">
        <v>0</v>
      </c>
      <c r="AX404" s="876">
        <v>0</v>
      </c>
      <c r="AY404" s="877">
        <v>0</v>
      </c>
      <c r="AZ404" s="876">
        <v>0</v>
      </c>
      <c r="BA404" s="877">
        <v>0</v>
      </c>
      <c r="BB404" s="876">
        <v>0</v>
      </c>
      <c r="BC404" s="877">
        <v>0</v>
      </c>
      <c r="BD404" s="876">
        <v>0</v>
      </c>
      <c r="BE404" s="877">
        <v>0</v>
      </c>
      <c r="BF404" s="876">
        <v>0</v>
      </c>
      <c r="BG404" s="877">
        <v>0</v>
      </c>
      <c r="BH404" s="876">
        <v>0</v>
      </c>
      <c r="BI404" s="877">
        <v>0</v>
      </c>
      <c r="BJ404" s="876">
        <v>0</v>
      </c>
      <c r="BK404" s="877">
        <v>0</v>
      </c>
      <c r="BL404" s="876">
        <v>0</v>
      </c>
      <c r="BM404" s="877">
        <v>0</v>
      </c>
      <c r="BN404" s="876">
        <v>0</v>
      </c>
      <c r="BO404" s="877">
        <v>0</v>
      </c>
      <c r="BP404" s="876">
        <v>0</v>
      </c>
      <c r="BQ404" s="877">
        <v>0</v>
      </c>
      <c r="BR404" s="876">
        <v>0</v>
      </c>
      <c r="BS404" s="877">
        <v>0</v>
      </c>
      <c r="BT404" s="876">
        <v>0</v>
      </c>
      <c r="BU404" s="877">
        <v>0</v>
      </c>
      <c r="BV404" s="876">
        <v>0</v>
      </c>
      <c r="BW404" s="877">
        <v>0</v>
      </c>
      <c r="BX404" s="876">
        <v>0</v>
      </c>
      <c r="BY404" s="877">
        <v>0</v>
      </c>
      <c r="BZ404" s="876">
        <v>0</v>
      </c>
      <c r="CA404" s="877">
        <v>0</v>
      </c>
      <c r="CB404" s="876">
        <v>0</v>
      </c>
      <c r="CC404" s="1017">
        <v>0</v>
      </c>
      <c r="CD404" s="815"/>
      <c r="CE404" s="1009"/>
      <c r="CF404" s="815"/>
      <c r="CG404" s="1010"/>
      <c r="CH404" s="815"/>
      <c r="CI404" s="1016"/>
      <c r="CJ404" s="877"/>
      <c r="CK404" s="876">
        <v>0</v>
      </c>
      <c r="CL404" s="877">
        <v>0</v>
      </c>
      <c r="CM404" s="876">
        <v>0</v>
      </c>
      <c r="CN404" s="877">
        <v>0</v>
      </c>
      <c r="CO404" s="876">
        <v>0</v>
      </c>
      <c r="CP404" s="877">
        <v>0</v>
      </c>
      <c r="CQ404" s="876">
        <v>0</v>
      </c>
      <c r="CR404" s="877">
        <v>0</v>
      </c>
      <c r="CS404" s="876">
        <v>0</v>
      </c>
      <c r="CT404" s="877">
        <v>0</v>
      </c>
      <c r="CU404" s="876">
        <v>0</v>
      </c>
      <c r="CV404" s="877">
        <v>0</v>
      </c>
      <c r="CW404" s="876">
        <v>0</v>
      </c>
      <c r="CX404" s="877">
        <v>0</v>
      </c>
      <c r="CY404" s="876">
        <v>0</v>
      </c>
      <c r="CZ404" s="877">
        <v>0</v>
      </c>
      <c r="DA404" s="876">
        <v>0</v>
      </c>
      <c r="DB404" s="877">
        <v>0</v>
      </c>
      <c r="DC404" s="876">
        <v>0</v>
      </c>
      <c r="DD404" s="877">
        <v>0</v>
      </c>
      <c r="DE404" s="876">
        <v>0</v>
      </c>
      <c r="DF404" s="877">
        <v>0</v>
      </c>
      <c r="DG404" s="876">
        <v>0</v>
      </c>
      <c r="DH404" s="877">
        <v>0</v>
      </c>
      <c r="DI404" s="876">
        <v>0</v>
      </c>
      <c r="DJ404" s="877">
        <v>0</v>
      </c>
      <c r="DK404" s="876">
        <v>0</v>
      </c>
      <c r="DL404" s="877">
        <v>0</v>
      </c>
      <c r="DM404" s="876">
        <v>0</v>
      </c>
      <c r="DN404" s="877">
        <v>0</v>
      </c>
      <c r="DO404" s="876">
        <v>0</v>
      </c>
      <c r="DP404" s="877">
        <v>0</v>
      </c>
      <c r="DQ404" s="876">
        <v>0</v>
      </c>
      <c r="DR404" s="1017">
        <v>0</v>
      </c>
      <c r="DS404" s="815"/>
      <c r="DT404" s="1011"/>
      <c r="DU404" s="815"/>
      <c r="DV404" s="1016"/>
      <c r="DW404" s="877"/>
      <c r="DX404" s="876">
        <v>0</v>
      </c>
      <c r="DY404" s="877">
        <v>0</v>
      </c>
      <c r="DZ404" s="876">
        <v>0</v>
      </c>
      <c r="EA404" s="877">
        <v>0</v>
      </c>
      <c r="EB404" s="876">
        <v>0</v>
      </c>
      <c r="EC404" s="877">
        <v>0</v>
      </c>
      <c r="ED404" s="876">
        <v>0</v>
      </c>
      <c r="EE404" s="877">
        <v>0</v>
      </c>
      <c r="EF404" s="876">
        <v>0</v>
      </c>
      <c r="EG404" s="877">
        <v>0</v>
      </c>
      <c r="EH404" s="876">
        <v>0</v>
      </c>
      <c r="EI404" s="877">
        <v>0</v>
      </c>
      <c r="EJ404" s="876">
        <v>0</v>
      </c>
      <c r="EK404" s="877">
        <v>0</v>
      </c>
      <c r="EL404" s="876">
        <v>0</v>
      </c>
      <c r="EM404" s="877">
        <v>0</v>
      </c>
      <c r="EN404" s="876">
        <v>0</v>
      </c>
      <c r="EO404" s="877">
        <v>0</v>
      </c>
      <c r="EP404" s="876">
        <v>0</v>
      </c>
      <c r="EQ404" s="877">
        <v>0</v>
      </c>
      <c r="ER404" s="876">
        <v>0</v>
      </c>
      <c r="ES404" s="877">
        <v>0</v>
      </c>
      <c r="ET404" s="876">
        <v>0</v>
      </c>
      <c r="EU404" s="877">
        <v>0</v>
      </c>
      <c r="EV404" s="876">
        <v>0</v>
      </c>
      <c r="EW404" s="877">
        <v>0</v>
      </c>
      <c r="EX404" s="876">
        <v>0</v>
      </c>
      <c r="EY404" s="877">
        <v>0</v>
      </c>
      <c r="EZ404" s="876">
        <v>0</v>
      </c>
      <c r="FA404" s="877">
        <v>0</v>
      </c>
      <c r="FB404" s="876">
        <v>0</v>
      </c>
      <c r="FC404" s="877">
        <v>0</v>
      </c>
      <c r="FD404" s="876">
        <v>0</v>
      </c>
      <c r="FE404" s="1017">
        <v>0</v>
      </c>
      <c r="FF404" s="815"/>
      <c r="FG404" s="1012"/>
      <c r="FH404" s="815"/>
      <c r="FI404" s="1013"/>
      <c r="FK404" s="1018" t="b">
        <v>1</v>
      </c>
    </row>
    <row r="405" spans="1:167" outlineLevel="1">
      <c r="A405" s="813" t="str">
        <f t="shared" si="6"/>
        <v>386Unassigned Program</v>
      </c>
      <c r="C405" s="879">
        <v>386</v>
      </c>
      <c r="D405" s="1042" t="s">
        <v>1254</v>
      </c>
      <c r="E405" s="1042">
        <v>2016</v>
      </c>
      <c r="G405" s="1038">
        <v>0</v>
      </c>
      <c r="H405" s="884">
        <v>0</v>
      </c>
      <c r="I405" s="883">
        <v>0</v>
      </c>
      <c r="J405" s="884">
        <v>0</v>
      </c>
      <c r="K405" s="883">
        <v>0</v>
      </c>
      <c r="L405" s="884">
        <v>0</v>
      </c>
      <c r="M405" s="883">
        <v>0</v>
      </c>
      <c r="N405" s="884">
        <v>0</v>
      </c>
      <c r="O405" s="883">
        <v>0</v>
      </c>
      <c r="P405" s="884">
        <v>0</v>
      </c>
      <c r="Q405" s="883">
        <v>0</v>
      </c>
      <c r="R405" s="884">
        <v>0</v>
      </c>
      <c r="S405" s="883">
        <v>0</v>
      </c>
      <c r="T405" s="884">
        <v>0</v>
      </c>
      <c r="U405" s="883">
        <v>0</v>
      </c>
      <c r="V405" s="884">
        <v>0</v>
      </c>
      <c r="W405" s="883">
        <v>0</v>
      </c>
      <c r="X405" s="884">
        <v>0</v>
      </c>
      <c r="Y405" s="883">
        <v>0</v>
      </c>
      <c r="Z405" s="884">
        <v>0</v>
      </c>
      <c r="AA405" s="883">
        <v>0</v>
      </c>
      <c r="AB405" s="884">
        <v>0</v>
      </c>
      <c r="AC405" s="883">
        <v>0</v>
      </c>
      <c r="AD405" s="884">
        <v>0</v>
      </c>
      <c r="AE405" s="883">
        <v>0</v>
      </c>
      <c r="AF405" s="884">
        <v>0</v>
      </c>
      <c r="AG405" s="883">
        <v>0</v>
      </c>
      <c r="AH405" s="884">
        <v>0</v>
      </c>
      <c r="AI405" s="883">
        <v>0</v>
      </c>
      <c r="AJ405" s="884">
        <v>0</v>
      </c>
      <c r="AK405" s="883">
        <v>0</v>
      </c>
      <c r="AL405" s="884">
        <v>0</v>
      </c>
      <c r="AM405" s="883">
        <v>0</v>
      </c>
      <c r="AN405" s="884">
        <v>0</v>
      </c>
      <c r="AO405" s="883">
        <v>0</v>
      </c>
      <c r="AP405" s="1039">
        <v>0</v>
      </c>
      <c r="AQ405" s="815"/>
      <c r="AR405" s="998"/>
      <c r="AS405" s="815"/>
      <c r="AT405" s="1038">
        <v>0</v>
      </c>
      <c r="AU405" s="884">
        <v>0</v>
      </c>
      <c r="AV405" s="883">
        <v>0</v>
      </c>
      <c r="AW405" s="884">
        <v>0</v>
      </c>
      <c r="AX405" s="883">
        <v>0</v>
      </c>
      <c r="AY405" s="884">
        <v>0</v>
      </c>
      <c r="AZ405" s="883">
        <v>0</v>
      </c>
      <c r="BA405" s="884">
        <v>0</v>
      </c>
      <c r="BB405" s="883">
        <v>0</v>
      </c>
      <c r="BC405" s="884">
        <v>0</v>
      </c>
      <c r="BD405" s="883">
        <v>0</v>
      </c>
      <c r="BE405" s="884">
        <v>0</v>
      </c>
      <c r="BF405" s="883">
        <v>0</v>
      </c>
      <c r="BG405" s="884">
        <v>0</v>
      </c>
      <c r="BH405" s="883">
        <v>0</v>
      </c>
      <c r="BI405" s="884">
        <v>0</v>
      </c>
      <c r="BJ405" s="883">
        <v>0</v>
      </c>
      <c r="BK405" s="884">
        <v>0</v>
      </c>
      <c r="BL405" s="883">
        <v>0</v>
      </c>
      <c r="BM405" s="884">
        <v>0</v>
      </c>
      <c r="BN405" s="883">
        <v>0</v>
      </c>
      <c r="BO405" s="884">
        <v>0</v>
      </c>
      <c r="BP405" s="883">
        <v>0</v>
      </c>
      <c r="BQ405" s="884">
        <v>0</v>
      </c>
      <c r="BR405" s="883">
        <v>0</v>
      </c>
      <c r="BS405" s="884">
        <v>0</v>
      </c>
      <c r="BT405" s="883">
        <v>0</v>
      </c>
      <c r="BU405" s="884">
        <v>0</v>
      </c>
      <c r="BV405" s="883">
        <v>0</v>
      </c>
      <c r="BW405" s="884">
        <v>0</v>
      </c>
      <c r="BX405" s="883">
        <v>0</v>
      </c>
      <c r="BY405" s="884">
        <v>0</v>
      </c>
      <c r="BZ405" s="883">
        <v>0</v>
      </c>
      <c r="CA405" s="884">
        <v>0</v>
      </c>
      <c r="CB405" s="883">
        <v>0</v>
      </c>
      <c r="CC405" s="1039">
        <v>0</v>
      </c>
      <c r="CD405" s="815"/>
      <c r="CE405" s="1009"/>
      <c r="CF405" s="815"/>
      <c r="CG405" s="1010"/>
      <c r="CH405" s="815"/>
      <c r="CI405" s="1038"/>
      <c r="CJ405" s="884"/>
      <c r="CK405" s="883">
        <v>0</v>
      </c>
      <c r="CL405" s="884">
        <v>0</v>
      </c>
      <c r="CM405" s="883">
        <v>0</v>
      </c>
      <c r="CN405" s="884">
        <v>0</v>
      </c>
      <c r="CO405" s="883">
        <v>0</v>
      </c>
      <c r="CP405" s="884">
        <v>0</v>
      </c>
      <c r="CQ405" s="883">
        <v>0</v>
      </c>
      <c r="CR405" s="884">
        <v>0</v>
      </c>
      <c r="CS405" s="883">
        <v>0</v>
      </c>
      <c r="CT405" s="884">
        <v>0</v>
      </c>
      <c r="CU405" s="883">
        <v>0</v>
      </c>
      <c r="CV405" s="884">
        <v>0</v>
      </c>
      <c r="CW405" s="883">
        <v>0</v>
      </c>
      <c r="CX405" s="884">
        <v>0</v>
      </c>
      <c r="CY405" s="883">
        <v>0</v>
      </c>
      <c r="CZ405" s="884">
        <v>0</v>
      </c>
      <c r="DA405" s="883">
        <v>0</v>
      </c>
      <c r="DB405" s="884">
        <v>0</v>
      </c>
      <c r="DC405" s="883">
        <v>0</v>
      </c>
      <c r="DD405" s="884">
        <v>0</v>
      </c>
      <c r="DE405" s="883">
        <v>0</v>
      </c>
      <c r="DF405" s="884">
        <v>0</v>
      </c>
      <c r="DG405" s="883">
        <v>0</v>
      </c>
      <c r="DH405" s="884">
        <v>0</v>
      </c>
      <c r="DI405" s="883">
        <v>0</v>
      </c>
      <c r="DJ405" s="884">
        <v>0</v>
      </c>
      <c r="DK405" s="883">
        <v>0</v>
      </c>
      <c r="DL405" s="884">
        <v>0</v>
      </c>
      <c r="DM405" s="883">
        <v>0</v>
      </c>
      <c r="DN405" s="884">
        <v>0</v>
      </c>
      <c r="DO405" s="883">
        <v>0</v>
      </c>
      <c r="DP405" s="884">
        <v>0</v>
      </c>
      <c r="DQ405" s="883">
        <v>0</v>
      </c>
      <c r="DR405" s="1039">
        <v>0</v>
      </c>
      <c r="DS405" s="815"/>
      <c r="DT405" s="1011"/>
      <c r="DU405" s="815"/>
      <c r="DV405" s="1038"/>
      <c r="DW405" s="884"/>
      <c r="DX405" s="883">
        <v>0</v>
      </c>
      <c r="DY405" s="884">
        <v>0</v>
      </c>
      <c r="DZ405" s="883">
        <v>0</v>
      </c>
      <c r="EA405" s="884">
        <v>0</v>
      </c>
      <c r="EB405" s="883">
        <v>0</v>
      </c>
      <c r="EC405" s="884">
        <v>0</v>
      </c>
      <c r="ED405" s="883">
        <v>0</v>
      </c>
      <c r="EE405" s="884">
        <v>0</v>
      </c>
      <c r="EF405" s="883">
        <v>0</v>
      </c>
      <c r="EG405" s="884">
        <v>0</v>
      </c>
      <c r="EH405" s="883">
        <v>0</v>
      </c>
      <c r="EI405" s="884">
        <v>0</v>
      </c>
      <c r="EJ405" s="883">
        <v>0</v>
      </c>
      <c r="EK405" s="884">
        <v>0</v>
      </c>
      <c r="EL405" s="883">
        <v>0</v>
      </c>
      <c r="EM405" s="884">
        <v>0</v>
      </c>
      <c r="EN405" s="883">
        <v>0</v>
      </c>
      <c r="EO405" s="884">
        <v>0</v>
      </c>
      <c r="EP405" s="883">
        <v>0</v>
      </c>
      <c r="EQ405" s="884">
        <v>0</v>
      </c>
      <c r="ER405" s="883">
        <v>0</v>
      </c>
      <c r="ES405" s="884">
        <v>0</v>
      </c>
      <c r="ET405" s="883">
        <v>0</v>
      </c>
      <c r="EU405" s="884">
        <v>0</v>
      </c>
      <c r="EV405" s="883">
        <v>0</v>
      </c>
      <c r="EW405" s="884">
        <v>0</v>
      </c>
      <c r="EX405" s="883">
        <v>0</v>
      </c>
      <c r="EY405" s="884">
        <v>0</v>
      </c>
      <c r="EZ405" s="883">
        <v>0</v>
      </c>
      <c r="FA405" s="884">
        <v>0</v>
      </c>
      <c r="FB405" s="883">
        <v>0</v>
      </c>
      <c r="FC405" s="884">
        <v>0</v>
      </c>
      <c r="FD405" s="883">
        <v>0</v>
      </c>
      <c r="FE405" s="1039">
        <v>0</v>
      </c>
      <c r="FF405" s="815"/>
      <c r="FG405" s="1012"/>
      <c r="FH405" s="815"/>
      <c r="FI405" s="1013"/>
      <c r="FK405" s="1040" t="b">
        <v>1</v>
      </c>
    </row>
    <row r="406" spans="1:167" outlineLevel="1">
      <c r="A406" s="813" t="str">
        <f t="shared" si="6"/>
        <v>387Conservation Voltage Reduction Conservation Fund Pilot Program</v>
      </c>
      <c r="C406" s="835">
        <v>387</v>
      </c>
      <c r="D406" s="1015" t="s">
        <v>1255</v>
      </c>
      <c r="E406" s="1015">
        <v>2016</v>
      </c>
      <c r="G406" s="1016">
        <v>0</v>
      </c>
      <c r="H406" s="877">
        <v>0</v>
      </c>
      <c r="I406" s="876">
        <v>0</v>
      </c>
      <c r="J406" s="877">
        <v>0</v>
      </c>
      <c r="K406" s="876">
        <v>0</v>
      </c>
      <c r="L406" s="877">
        <v>0</v>
      </c>
      <c r="M406" s="876">
        <v>0</v>
      </c>
      <c r="N406" s="877">
        <v>0</v>
      </c>
      <c r="O406" s="876">
        <v>0</v>
      </c>
      <c r="P406" s="877">
        <v>0</v>
      </c>
      <c r="Q406" s="876">
        <v>0</v>
      </c>
      <c r="R406" s="877">
        <v>0</v>
      </c>
      <c r="S406" s="876">
        <v>0</v>
      </c>
      <c r="T406" s="877">
        <v>0</v>
      </c>
      <c r="U406" s="876">
        <v>0</v>
      </c>
      <c r="V406" s="877">
        <v>0</v>
      </c>
      <c r="W406" s="876">
        <v>0</v>
      </c>
      <c r="X406" s="877">
        <v>0</v>
      </c>
      <c r="Y406" s="876">
        <v>0</v>
      </c>
      <c r="Z406" s="877">
        <v>0</v>
      </c>
      <c r="AA406" s="876">
        <v>0</v>
      </c>
      <c r="AB406" s="877">
        <v>0</v>
      </c>
      <c r="AC406" s="876">
        <v>0</v>
      </c>
      <c r="AD406" s="877">
        <v>0</v>
      </c>
      <c r="AE406" s="876">
        <v>0</v>
      </c>
      <c r="AF406" s="877">
        <v>0</v>
      </c>
      <c r="AG406" s="876">
        <v>0</v>
      </c>
      <c r="AH406" s="877">
        <v>0</v>
      </c>
      <c r="AI406" s="876">
        <v>0</v>
      </c>
      <c r="AJ406" s="877">
        <v>0</v>
      </c>
      <c r="AK406" s="876">
        <v>0</v>
      </c>
      <c r="AL406" s="877">
        <v>0</v>
      </c>
      <c r="AM406" s="876">
        <v>0</v>
      </c>
      <c r="AN406" s="877">
        <v>0</v>
      </c>
      <c r="AO406" s="876">
        <v>0</v>
      </c>
      <c r="AP406" s="1017">
        <v>0</v>
      </c>
      <c r="AQ406" s="815"/>
      <c r="AR406" s="998"/>
      <c r="AS406" s="815"/>
      <c r="AT406" s="1016">
        <v>0</v>
      </c>
      <c r="AU406" s="877">
        <v>0</v>
      </c>
      <c r="AV406" s="876">
        <v>0</v>
      </c>
      <c r="AW406" s="877">
        <v>0</v>
      </c>
      <c r="AX406" s="876">
        <v>0</v>
      </c>
      <c r="AY406" s="877">
        <v>0</v>
      </c>
      <c r="AZ406" s="876">
        <v>0</v>
      </c>
      <c r="BA406" s="877">
        <v>0</v>
      </c>
      <c r="BB406" s="876">
        <v>0</v>
      </c>
      <c r="BC406" s="877">
        <v>0</v>
      </c>
      <c r="BD406" s="876">
        <v>0</v>
      </c>
      <c r="BE406" s="877">
        <v>0</v>
      </c>
      <c r="BF406" s="876">
        <v>0</v>
      </c>
      <c r="BG406" s="877">
        <v>0</v>
      </c>
      <c r="BH406" s="876">
        <v>0</v>
      </c>
      <c r="BI406" s="877">
        <v>0</v>
      </c>
      <c r="BJ406" s="876">
        <v>0</v>
      </c>
      <c r="BK406" s="877">
        <v>0</v>
      </c>
      <c r="BL406" s="876">
        <v>0</v>
      </c>
      <c r="BM406" s="877">
        <v>0</v>
      </c>
      <c r="BN406" s="876">
        <v>0</v>
      </c>
      <c r="BO406" s="877">
        <v>0</v>
      </c>
      <c r="BP406" s="876">
        <v>0</v>
      </c>
      <c r="BQ406" s="877">
        <v>0</v>
      </c>
      <c r="BR406" s="876">
        <v>0</v>
      </c>
      <c r="BS406" s="877">
        <v>0</v>
      </c>
      <c r="BT406" s="876">
        <v>0</v>
      </c>
      <c r="BU406" s="877">
        <v>0</v>
      </c>
      <c r="BV406" s="876">
        <v>0</v>
      </c>
      <c r="BW406" s="877">
        <v>0</v>
      </c>
      <c r="BX406" s="876">
        <v>0</v>
      </c>
      <c r="BY406" s="877">
        <v>0</v>
      </c>
      <c r="BZ406" s="876">
        <v>0</v>
      </c>
      <c r="CA406" s="877">
        <v>0</v>
      </c>
      <c r="CB406" s="876">
        <v>0</v>
      </c>
      <c r="CC406" s="1017">
        <v>0</v>
      </c>
      <c r="CD406" s="815"/>
      <c r="CE406" s="1009"/>
      <c r="CF406" s="815"/>
      <c r="CG406" s="1010"/>
      <c r="CH406" s="815"/>
      <c r="CI406" s="1016"/>
      <c r="CJ406" s="877"/>
      <c r="CK406" s="876">
        <v>0</v>
      </c>
      <c r="CL406" s="877">
        <v>0</v>
      </c>
      <c r="CM406" s="876">
        <v>0</v>
      </c>
      <c r="CN406" s="877">
        <v>0</v>
      </c>
      <c r="CO406" s="876">
        <v>0</v>
      </c>
      <c r="CP406" s="877">
        <v>0</v>
      </c>
      <c r="CQ406" s="876">
        <v>0</v>
      </c>
      <c r="CR406" s="877">
        <v>0</v>
      </c>
      <c r="CS406" s="876">
        <v>0</v>
      </c>
      <c r="CT406" s="877">
        <v>0</v>
      </c>
      <c r="CU406" s="876">
        <v>0</v>
      </c>
      <c r="CV406" s="877">
        <v>0</v>
      </c>
      <c r="CW406" s="876">
        <v>0</v>
      </c>
      <c r="CX406" s="877">
        <v>0</v>
      </c>
      <c r="CY406" s="876">
        <v>0</v>
      </c>
      <c r="CZ406" s="877">
        <v>0</v>
      </c>
      <c r="DA406" s="876">
        <v>0</v>
      </c>
      <c r="DB406" s="877">
        <v>0</v>
      </c>
      <c r="DC406" s="876">
        <v>0</v>
      </c>
      <c r="DD406" s="877">
        <v>0</v>
      </c>
      <c r="DE406" s="876">
        <v>0</v>
      </c>
      <c r="DF406" s="877">
        <v>0</v>
      </c>
      <c r="DG406" s="876">
        <v>0</v>
      </c>
      <c r="DH406" s="877">
        <v>0</v>
      </c>
      <c r="DI406" s="876">
        <v>0</v>
      </c>
      <c r="DJ406" s="877">
        <v>0</v>
      </c>
      <c r="DK406" s="876">
        <v>0</v>
      </c>
      <c r="DL406" s="877">
        <v>0</v>
      </c>
      <c r="DM406" s="876">
        <v>0</v>
      </c>
      <c r="DN406" s="877">
        <v>0</v>
      </c>
      <c r="DO406" s="876">
        <v>0</v>
      </c>
      <c r="DP406" s="877">
        <v>0</v>
      </c>
      <c r="DQ406" s="876">
        <v>0</v>
      </c>
      <c r="DR406" s="1017">
        <v>0</v>
      </c>
      <c r="DS406" s="815"/>
      <c r="DT406" s="1011"/>
      <c r="DU406" s="815"/>
      <c r="DV406" s="1016"/>
      <c r="DW406" s="877"/>
      <c r="DX406" s="876">
        <v>0</v>
      </c>
      <c r="DY406" s="877">
        <v>0</v>
      </c>
      <c r="DZ406" s="876">
        <v>0</v>
      </c>
      <c r="EA406" s="877">
        <v>0</v>
      </c>
      <c r="EB406" s="876">
        <v>0</v>
      </c>
      <c r="EC406" s="877">
        <v>0</v>
      </c>
      <c r="ED406" s="876">
        <v>0</v>
      </c>
      <c r="EE406" s="877">
        <v>0</v>
      </c>
      <c r="EF406" s="876">
        <v>0</v>
      </c>
      <c r="EG406" s="877">
        <v>0</v>
      </c>
      <c r="EH406" s="876">
        <v>0</v>
      </c>
      <c r="EI406" s="877">
        <v>0</v>
      </c>
      <c r="EJ406" s="876">
        <v>0</v>
      </c>
      <c r="EK406" s="877">
        <v>0</v>
      </c>
      <c r="EL406" s="876">
        <v>0</v>
      </c>
      <c r="EM406" s="877">
        <v>0</v>
      </c>
      <c r="EN406" s="876">
        <v>0</v>
      </c>
      <c r="EO406" s="877">
        <v>0</v>
      </c>
      <c r="EP406" s="876">
        <v>0</v>
      </c>
      <c r="EQ406" s="877">
        <v>0</v>
      </c>
      <c r="ER406" s="876">
        <v>0</v>
      </c>
      <c r="ES406" s="877">
        <v>0</v>
      </c>
      <c r="ET406" s="876">
        <v>0</v>
      </c>
      <c r="EU406" s="877">
        <v>0</v>
      </c>
      <c r="EV406" s="876">
        <v>0</v>
      </c>
      <c r="EW406" s="877">
        <v>0</v>
      </c>
      <c r="EX406" s="876">
        <v>0</v>
      </c>
      <c r="EY406" s="877">
        <v>0</v>
      </c>
      <c r="EZ406" s="876">
        <v>0</v>
      </c>
      <c r="FA406" s="877">
        <v>0</v>
      </c>
      <c r="FB406" s="876">
        <v>0</v>
      </c>
      <c r="FC406" s="877">
        <v>0</v>
      </c>
      <c r="FD406" s="876">
        <v>0</v>
      </c>
      <c r="FE406" s="1017">
        <v>0</v>
      </c>
      <c r="FF406" s="815"/>
      <c r="FG406" s="1012"/>
      <c r="FH406" s="815"/>
      <c r="FI406" s="1013"/>
      <c r="FK406" s="1018" t="b">
        <v>1</v>
      </c>
    </row>
    <row r="407" spans="1:167" outlineLevel="1">
      <c r="A407" s="813" t="str">
        <f t="shared" si="6"/>
        <v>388EnerNOC Conservation Fund Pilot Program</v>
      </c>
      <c r="C407" s="842">
        <v>388</v>
      </c>
      <c r="D407" s="1019" t="s">
        <v>1204</v>
      </c>
      <c r="E407" s="1019">
        <v>2016</v>
      </c>
      <c r="G407" s="1020">
        <v>0</v>
      </c>
      <c r="H407" s="865">
        <v>0</v>
      </c>
      <c r="I407" s="864">
        <v>0</v>
      </c>
      <c r="J407" s="865">
        <v>0</v>
      </c>
      <c r="K407" s="864">
        <v>0</v>
      </c>
      <c r="L407" s="865">
        <v>0</v>
      </c>
      <c r="M407" s="864">
        <v>0</v>
      </c>
      <c r="N407" s="865">
        <v>0</v>
      </c>
      <c r="O407" s="864">
        <v>0</v>
      </c>
      <c r="P407" s="865">
        <v>0</v>
      </c>
      <c r="Q407" s="864">
        <v>0</v>
      </c>
      <c r="R407" s="865">
        <v>0</v>
      </c>
      <c r="S407" s="864">
        <v>0</v>
      </c>
      <c r="T407" s="865">
        <v>0</v>
      </c>
      <c r="U407" s="864">
        <v>0</v>
      </c>
      <c r="V407" s="865">
        <v>0</v>
      </c>
      <c r="W407" s="864">
        <v>0</v>
      </c>
      <c r="X407" s="865">
        <v>0</v>
      </c>
      <c r="Y407" s="864">
        <v>0</v>
      </c>
      <c r="Z407" s="865">
        <v>0</v>
      </c>
      <c r="AA407" s="864">
        <v>0</v>
      </c>
      <c r="AB407" s="865">
        <v>0</v>
      </c>
      <c r="AC407" s="864">
        <v>0</v>
      </c>
      <c r="AD407" s="865">
        <v>0</v>
      </c>
      <c r="AE407" s="864">
        <v>0</v>
      </c>
      <c r="AF407" s="865">
        <v>0</v>
      </c>
      <c r="AG407" s="864">
        <v>0</v>
      </c>
      <c r="AH407" s="865">
        <v>0</v>
      </c>
      <c r="AI407" s="864">
        <v>0</v>
      </c>
      <c r="AJ407" s="865">
        <v>0</v>
      </c>
      <c r="AK407" s="864">
        <v>0</v>
      </c>
      <c r="AL407" s="865">
        <v>0</v>
      </c>
      <c r="AM407" s="864">
        <v>0</v>
      </c>
      <c r="AN407" s="865">
        <v>0</v>
      </c>
      <c r="AO407" s="864">
        <v>0</v>
      </c>
      <c r="AP407" s="1021">
        <v>0</v>
      </c>
      <c r="AQ407" s="815"/>
      <c r="AR407" s="998"/>
      <c r="AS407" s="815"/>
      <c r="AT407" s="1020">
        <v>0</v>
      </c>
      <c r="AU407" s="865">
        <v>0</v>
      </c>
      <c r="AV407" s="864">
        <v>0</v>
      </c>
      <c r="AW407" s="865">
        <v>0</v>
      </c>
      <c r="AX407" s="864">
        <v>0</v>
      </c>
      <c r="AY407" s="865">
        <v>0</v>
      </c>
      <c r="AZ407" s="864">
        <v>0</v>
      </c>
      <c r="BA407" s="865">
        <v>0</v>
      </c>
      <c r="BB407" s="864">
        <v>0</v>
      </c>
      <c r="BC407" s="865">
        <v>0</v>
      </c>
      <c r="BD407" s="864">
        <v>0</v>
      </c>
      <c r="BE407" s="865">
        <v>0</v>
      </c>
      <c r="BF407" s="864">
        <v>0</v>
      </c>
      <c r="BG407" s="865">
        <v>0</v>
      </c>
      <c r="BH407" s="864">
        <v>0</v>
      </c>
      <c r="BI407" s="865">
        <v>0</v>
      </c>
      <c r="BJ407" s="864">
        <v>0</v>
      </c>
      <c r="BK407" s="865">
        <v>0</v>
      </c>
      <c r="BL407" s="864">
        <v>0</v>
      </c>
      <c r="BM407" s="865">
        <v>0</v>
      </c>
      <c r="BN407" s="864">
        <v>0</v>
      </c>
      <c r="BO407" s="865">
        <v>0</v>
      </c>
      <c r="BP407" s="864">
        <v>0</v>
      </c>
      <c r="BQ407" s="865">
        <v>0</v>
      </c>
      <c r="BR407" s="864">
        <v>0</v>
      </c>
      <c r="BS407" s="865">
        <v>0</v>
      </c>
      <c r="BT407" s="864">
        <v>0</v>
      </c>
      <c r="BU407" s="865">
        <v>0</v>
      </c>
      <c r="BV407" s="864">
        <v>0</v>
      </c>
      <c r="BW407" s="865">
        <v>0</v>
      </c>
      <c r="BX407" s="864">
        <v>0</v>
      </c>
      <c r="BY407" s="865">
        <v>0</v>
      </c>
      <c r="BZ407" s="864">
        <v>0</v>
      </c>
      <c r="CA407" s="865">
        <v>0</v>
      </c>
      <c r="CB407" s="864">
        <v>0</v>
      </c>
      <c r="CC407" s="1021">
        <v>0</v>
      </c>
      <c r="CD407" s="815"/>
      <c r="CE407" s="1009"/>
      <c r="CF407" s="815"/>
      <c r="CG407" s="1010"/>
      <c r="CH407" s="815"/>
      <c r="CI407" s="1020"/>
      <c r="CJ407" s="865"/>
      <c r="CK407" s="864">
        <v>0</v>
      </c>
      <c r="CL407" s="865">
        <v>0</v>
      </c>
      <c r="CM407" s="864">
        <v>0</v>
      </c>
      <c r="CN407" s="865">
        <v>0</v>
      </c>
      <c r="CO407" s="864">
        <v>0</v>
      </c>
      <c r="CP407" s="865">
        <v>0</v>
      </c>
      <c r="CQ407" s="864">
        <v>0</v>
      </c>
      <c r="CR407" s="865">
        <v>0</v>
      </c>
      <c r="CS407" s="864">
        <v>0</v>
      </c>
      <c r="CT407" s="865">
        <v>0</v>
      </c>
      <c r="CU407" s="864">
        <v>0</v>
      </c>
      <c r="CV407" s="865">
        <v>0</v>
      </c>
      <c r="CW407" s="864">
        <v>0</v>
      </c>
      <c r="CX407" s="865">
        <v>0</v>
      </c>
      <c r="CY407" s="864">
        <v>0</v>
      </c>
      <c r="CZ407" s="865">
        <v>0</v>
      </c>
      <c r="DA407" s="864">
        <v>0</v>
      </c>
      <c r="DB407" s="865">
        <v>0</v>
      </c>
      <c r="DC407" s="864">
        <v>0</v>
      </c>
      <c r="DD407" s="865">
        <v>0</v>
      </c>
      <c r="DE407" s="864">
        <v>0</v>
      </c>
      <c r="DF407" s="865">
        <v>0</v>
      </c>
      <c r="DG407" s="864">
        <v>0</v>
      </c>
      <c r="DH407" s="865">
        <v>0</v>
      </c>
      <c r="DI407" s="864">
        <v>0</v>
      </c>
      <c r="DJ407" s="865">
        <v>0</v>
      </c>
      <c r="DK407" s="864">
        <v>0</v>
      </c>
      <c r="DL407" s="865">
        <v>0</v>
      </c>
      <c r="DM407" s="864">
        <v>0</v>
      </c>
      <c r="DN407" s="865">
        <v>0</v>
      </c>
      <c r="DO407" s="864">
        <v>0</v>
      </c>
      <c r="DP407" s="865">
        <v>0</v>
      </c>
      <c r="DQ407" s="864">
        <v>0</v>
      </c>
      <c r="DR407" s="1021">
        <v>0</v>
      </c>
      <c r="DS407" s="815"/>
      <c r="DT407" s="1011"/>
      <c r="DU407" s="815"/>
      <c r="DV407" s="1020"/>
      <c r="DW407" s="865"/>
      <c r="DX407" s="864">
        <v>0</v>
      </c>
      <c r="DY407" s="865">
        <v>0</v>
      </c>
      <c r="DZ407" s="864">
        <v>0</v>
      </c>
      <c r="EA407" s="865">
        <v>0</v>
      </c>
      <c r="EB407" s="864">
        <v>0</v>
      </c>
      <c r="EC407" s="865">
        <v>0</v>
      </c>
      <c r="ED407" s="864">
        <v>0</v>
      </c>
      <c r="EE407" s="865">
        <v>0</v>
      </c>
      <c r="EF407" s="864">
        <v>0</v>
      </c>
      <c r="EG407" s="865">
        <v>0</v>
      </c>
      <c r="EH407" s="864">
        <v>0</v>
      </c>
      <c r="EI407" s="865">
        <v>0</v>
      </c>
      <c r="EJ407" s="864">
        <v>0</v>
      </c>
      <c r="EK407" s="865">
        <v>0</v>
      </c>
      <c r="EL407" s="864">
        <v>0</v>
      </c>
      <c r="EM407" s="865">
        <v>0</v>
      </c>
      <c r="EN407" s="864">
        <v>0</v>
      </c>
      <c r="EO407" s="865">
        <v>0</v>
      </c>
      <c r="EP407" s="864">
        <v>0</v>
      </c>
      <c r="EQ407" s="865">
        <v>0</v>
      </c>
      <c r="ER407" s="864">
        <v>0</v>
      </c>
      <c r="ES407" s="865">
        <v>0</v>
      </c>
      <c r="ET407" s="864">
        <v>0</v>
      </c>
      <c r="EU407" s="865">
        <v>0</v>
      </c>
      <c r="EV407" s="864">
        <v>0</v>
      </c>
      <c r="EW407" s="865">
        <v>0</v>
      </c>
      <c r="EX407" s="864">
        <v>0</v>
      </c>
      <c r="EY407" s="865">
        <v>0</v>
      </c>
      <c r="EZ407" s="864">
        <v>0</v>
      </c>
      <c r="FA407" s="865">
        <v>0</v>
      </c>
      <c r="FB407" s="864">
        <v>0</v>
      </c>
      <c r="FC407" s="865">
        <v>0</v>
      </c>
      <c r="FD407" s="864">
        <v>0</v>
      </c>
      <c r="FE407" s="1021">
        <v>0</v>
      </c>
      <c r="FF407" s="815"/>
      <c r="FG407" s="1012"/>
      <c r="FH407" s="815"/>
      <c r="FI407" s="1013"/>
      <c r="FK407" s="1022" t="b">
        <v>1</v>
      </c>
    </row>
    <row r="408" spans="1:167" outlineLevel="1">
      <c r="A408" s="813" t="str">
        <f t="shared" si="6"/>
        <v>389Home Depot Home Appliance Market Uplift Conservation Fund Pilot Program</v>
      </c>
      <c r="C408" s="849">
        <v>389</v>
      </c>
      <c r="D408" s="1023" t="s">
        <v>1205</v>
      </c>
      <c r="E408" s="1023">
        <v>2016</v>
      </c>
      <c r="G408" s="1024">
        <v>0</v>
      </c>
      <c r="H408" s="854">
        <v>0</v>
      </c>
      <c r="I408" s="853">
        <v>0</v>
      </c>
      <c r="J408" s="854">
        <v>0</v>
      </c>
      <c r="K408" s="853">
        <v>0</v>
      </c>
      <c r="L408" s="854">
        <v>0</v>
      </c>
      <c r="M408" s="853">
        <v>0</v>
      </c>
      <c r="N408" s="854">
        <v>0</v>
      </c>
      <c r="O408" s="853">
        <v>0</v>
      </c>
      <c r="P408" s="854">
        <v>0</v>
      </c>
      <c r="Q408" s="853">
        <v>0</v>
      </c>
      <c r="R408" s="854">
        <v>0</v>
      </c>
      <c r="S408" s="853">
        <v>0</v>
      </c>
      <c r="T408" s="854">
        <v>0</v>
      </c>
      <c r="U408" s="853">
        <v>0</v>
      </c>
      <c r="V408" s="854">
        <v>0</v>
      </c>
      <c r="W408" s="853">
        <v>0</v>
      </c>
      <c r="X408" s="854">
        <v>0</v>
      </c>
      <c r="Y408" s="853">
        <v>0</v>
      </c>
      <c r="Z408" s="854">
        <v>0</v>
      </c>
      <c r="AA408" s="853">
        <v>0</v>
      </c>
      <c r="AB408" s="854">
        <v>0</v>
      </c>
      <c r="AC408" s="853">
        <v>0</v>
      </c>
      <c r="AD408" s="854">
        <v>0</v>
      </c>
      <c r="AE408" s="853">
        <v>0</v>
      </c>
      <c r="AF408" s="854">
        <v>0</v>
      </c>
      <c r="AG408" s="853">
        <v>0</v>
      </c>
      <c r="AH408" s="854">
        <v>0</v>
      </c>
      <c r="AI408" s="853">
        <v>0</v>
      </c>
      <c r="AJ408" s="854">
        <v>0</v>
      </c>
      <c r="AK408" s="853">
        <v>0</v>
      </c>
      <c r="AL408" s="854">
        <v>0</v>
      </c>
      <c r="AM408" s="853">
        <v>0</v>
      </c>
      <c r="AN408" s="854">
        <v>0</v>
      </c>
      <c r="AO408" s="853">
        <v>0</v>
      </c>
      <c r="AP408" s="1025">
        <v>0</v>
      </c>
      <c r="AQ408" s="815"/>
      <c r="AR408" s="998"/>
      <c r="AS408" s="815"/>
      <c r="AT408" s="1024">
        <v>0</v>
      </c>
      <c r="AU408" s="854">
        <v>0</v>
      </c>
      <c r="AV408" s="853">
        <v>0</v>
      </c>
      <c r="AW408" s="854">
        <v>0</v>
      </c>
      <c r="AX408" s="853">
        <v>0</v>
      </c>
      <c r="AY408" s="854">
        <v>0</v>
      </c>
      <c r="AZ408" s="853">
        <v>0</v>
      </c>
      <c r="BA408" s="854">
        <v>0</v>
      </c>
      <c r="BB408" s="853">
        <v>0</v>
      </c>
      <c r="BC408" s="854">
        <v>0</v>
      </c>
      <c r="BD408" s="853">
        <v>0</v>
      </c>
      <c r="BE408" s="854">
        <v>0</v>
      </c>
      <c r="BF408" s="853">
        <v>0</v>
      </c>
      <c r="BG408" s="854">
        <v>0</v>
      </c>
      <c r="BH408" s="853">
        <v>0</v>
      </c>
      <c r="BI408" s="854">
        <v>0</v>
      </c>
      <c r="BJ408" s="853">
        <v>0</v>
      </c>
      <c r="BK408" s="854">
        <v>0</v>
      </c>
      <c r="BL408" s="853">
        <v>0</v>
      </c>
      <c r="BM408" s="854">
        <v>0</v>
      </c>
      <c r="BN408" s="853">
        <v>0</v>
      </c>
      <c r="BO408" s="854">
        <v>0</v>
      </c>
      <c r="BP408" s="853">
        <v>0</v>
      </c>
      <c r="BQ408" s="854">
        <v>0</v>
      </c>
      <c r="BR408" s="853">
        <v>0</v>
      </c>
      <c r="BS408" s="854">
        <v>0</v>
      </c>
      <c r="BT408" s="853">
        <v>0</v>
      </c>
      <c r="BU408" s="854">
        <v>0</v>
      </c>
      <c r="BV408" s="853">
        <v>0</v>
      </c>
      <c r="BW408" s="854">
        <v>0</v>
      </c>
      <c r="BX408" s="853">
        <v>0</v>
      </c>
      <c r="BY408" s="854">
        <v>0</v>
      </c>
      <c r="BZ408" s="853">
        <v>0</v>
      </c>
      <c r="CA408" s="854">
        <v>0</v>
      </c>
      <c r="CB408" s="853">
        <v>0</v>
      </c>
      <c r="CC408" s="1025">
        <v>0</v>
      </c>
      <c r="CD408" s="815"/>
      <c r="CE408" s="1009"/>
      <c r="CF408" s="815"/>
      <c r="CG408" s="1010"/>
      <c r="CH408" s="815"/>
      <c r="CI408" s="1024"/>
      <c r="CJ408" s="854"/>
      <c r="CK408" s="853">
        <v>0</v>
      </c>
      <c r="CL408" s="854">
        <v>0</v>
      </c>
      <c r="CM408" s="853">
        <v>0</v>
      </c>
      <c r="CN408" s="854">
        <v>0</v>
      </c>
      <c r="CO408" s="853">
        <v>0</v>
      </c>
      <c r="CP408" s="854">
        <v>0</v>
      </c>
      <c r="CQ408" s="853">
        <v>0</v>
      </c>
      <c r="CR408" s="854">
        <v>0</v>
      </c>
      <c r="CS408" s="853">
        <v>0</v>
      </c>
      <c r="CT408" s="854">
        <v>0</v>
      </c>
      <c r="CU408" s="853">
        <v>0</v>
      </c>
      <c r="CV408" s="854">
        <v>0</v>
      </c>
      <c r="CW408" s="853">
        <v>0</v>
      </c>
      <c r="CX408" s="854">
        <v>0</v>
      </c>
      <c r="CY408" s="853">
        <v>0</v>
      </c>
      <c r="CZ408" s="854">
        <v>0</v>
      </c>
      <c r="DA408" s="853">
        <v>0</v>
      </c>
      <c r="DB408" s="854">
        <v>0</v>
      </c>
      <c r="DC408" s="853">
        <v>0</v>
      </c>
      <c r="DD408" s="854">
        <v>0</v>
      </c>
      <c r="DE408" s="853">
        <v>0</v>
      </c>
      <c r="DF408" s="854">
        <v>0</v>
      </c>
      <c r="DG408" s="853">
        <v>0</v>
      </c>
      <c r="DH408" s="854">
        <v>0</v>
      </c>
      <c r="DI408" s="853">
        <v>0</v>
      </c>
      <c r="DJ408" s="854">
        <v>0</v>
      </c>
      <c r="DK408" s="853">
        <v>0</v>
      </c>
      <c r="DL408" s="854">
        <v>0</v>
      </c>
      <c r="DM408" s="853">
        <v>0</v>
      </c>
      <c r="DN408" s="854">
        <v>0</v>
      </c>
      <c r="DO408" s="853">
        <v>0</v>
      </c>
      <c r="DP408" s="854">
        <v>0</v>
      </c>
      <c r="DQ408" s="853">
        <v>0</v>
      </c>
      <c r="DR408" s="1025">
        <v>0</v>
      </c>
      <c r="DS408" s="815"/>
      <c r="DT408" s="1011"/>
      <c r="DU408" s="815"/>
      <c r="DV408" s="1024"/>
      <c r="DW408" s="854"/>
      <c r="DX408" s="853">
        <v>0</v>
      </c>
      <c r="DY408" s="854">
        <v>0</v>
      </c>
      <c r="DZ408" s="853">
        <v>0</v>
      </c>
      <c r="EA408" s="854">
        <v>0</v>
      </c>
      <c r="EB408" s="853">
        <v>0</v>
      </c>
      <c r="EC408" s="854">
        <v>0</v>
      </c>
      <c r="ED408" s="853">
        <v>0</v>
      </c>
      <c r="EE408" s="854">
        <v>0</v>
      </c>
      <c r="EF408" s="853">
        <v>0</v>
      </c>
      <c r="EG408" s="854">
        <v>0</v>
      </c>
      <c r="EH408" s="853">
        <v>0</v>
      </c>
      <c r="EI408" s="854">
        <v>0</v>
      </c>
      <c r="EJ408" s="853">
        <v>0</v>
      </c>
      <c r="EK408" s="854">
        <v>0</v>
      </c>
      <c r="EL408" s="853">
        <v>0</v>
      </c>
      <c r="EM408" s="854">
        <v>0</v>
      </c>
      <c r="EN408" s="853">
        <v>0</v>
      </c>
      <c r="EO408" s="854">
        <v>0</v>
      </c>
      <c r="EP408" s="853">
        <v>0</v>
      </c>
      <c r="EQ408" s="854">
        <v>0</v>
      </c>
      <c r="ER408" s="853">
        <v>0</v>
      </c>
      <c r="ES408" s="854">
        <v>0</v>
      </c>
      <c r="ET408" s="853">
        <v>0</v>
      </c>
      <c r="EU408" s="854">
        <v>0</v>
      </c>
      <c r="EV408" s="853">
        <v>0</v>
      </c>
      <c r="EW408" s="854">
        <v>0</v>
      </c>
      <c r="EX408" s="853">
        <v>0</v>
      </c>
      <c r="EY408" s="854">
        <v>0</v>
      </c>
      <c r="EZ408" s="853">
        <v>0</v>
      </c>
      <c r="FA408" s="854">
        <v>0</v>
      </c>
      <c r="FB408" s="853">
        <v>0</v>
      </c>
      <c r="FC408" s="854">
        <v>0</v>
      </c>
      <c r="FD408" s="853">
        <v>0</v>
      </c>
      <c r="FE408" s="1025">
        <v>0</v>
      </c>
      <c r="FF408" s="815"/>
      <c r="FG408" s="1012"/>
      <c r="FH408" s="815"/>
      <c r="FI408" s="1013"/>
      <c r="FK408" s="1026" t="b">
        <v>1</v>
      </c>
    </row>
    <row r="409" spans="1:167" outlineLevel="1">
      <c r="A409" s="813" t="str">
        <f t="shared" si="6"/>
        <v>390Loblaw P4P Conservation Fund Pilot Program</v>
      </c>
      <c r="C409" s="842">
        <v>390</v>
      </c>
      <c r="D409" s="1019" t="s">
        <v>1206</v>
      </c>
      <c r="E409" s="1019">
        <v>2016</v>
      </c>
      <c r="G409" s="1020">
        <v>0</v>
      </c>
      <c r="H409" s="865">
        <v>0</v>
      </c>
      <c r="I409" s="864">
        <v>0</v>
      </c>
      <c r="J409" s="865">
        <v>0</v>
      </c>
      <c r="K409" s="864">
        <v>0</v>
      </c>
      <c r="L409" s="865">
        <v>0</v>
      </c>
      <c r="M409" s="864">
        <v>0</v>
      </c>
      <c r="N409" s="865">
        <v>0</v>
      </c>
      <c r="O409" s="864">
        <v>0</v>
      </c>
      <c r="P409" s="865">
        <v>0</v>
      </c>
      <c r="Q409" s="864">
        <v>0</v>
      </c>
      <c r="R409" s="865">
        <v>0</v>
      </c>
      <c r="S409" s="864">
        <v>0</v>
      </c>
      <c r="T409" s="865">
        <v>0</v>
      </c>
      <c r="U409" s="864">
        <v>0</v>
      </c>
      <c r="V409" s="865">
        <v>0</v>
      </c>
      <c r="W409" s="864">
        <v>0</v>
      </c>
      <c r="X409" s="865">
        <v>0</v>
      </c>
      <c r="Y409" s="864">
        <v>0</v>
      </c>
      <c r="Z409" s="865">
        <v>0</v>
      </c>
      <c r="AA409" s="864">
        <v>0</v>
      </c>
      <c r="AB409" s="865">
        <v>0</v>
      </c>
      <c r="AC409" s="864">
        <v>0</v>
      </c>
      <c r="AD409" s="865">
        <v>0</v>
      </c>
      <c r="AE409" s="864">
        <v>0</v>
      </c>
      <c r="AF409" s="865">
        <v>0</v>
      </c>
      <c r="AG409" s="864">
        <v>0</v>
      </c>
      <c r="AH409" s="865">
        <v>0</v>
      </c>
      <c r="AI409" s="864">
        <v>0</v>
      </c>
      <c r="AJ409" s="865">
        <v>0</v>
      </c>
      <c r="AK409" s="864">
        <v>0</v>
      </c>
      <c r="AL409" s="865">
        <v>0</v>
      </c>
      <c r="AM409" s="864">
        <v>0</v>
      </c>
      <c r="AN409" s="865">
        <v>0</v>
      </c>
      <c r="AO409" s="864">
        <v>0</v>
      </c>
      <c r="AP409" s="1021">
        <v>0</v>
      </c>
      <c r="AQ409" s="815"/>
      <c r="AR409" s="998"/>
      <c r="AS409" s="815"/>
      <c r="AT409" s="1020">
        <v>0</v>
      </c>
      <c r="AU409" s="865">
        <v>0</v>
      </c>
      <c r="AV409" s="864">
        <v>0</v>
      </c>
      <c r="AW409" s="865">
        <v>0</v>
      </c>
      <c r="AX409" s="864">
        <v>0</v>
      </c>
      <c r="AY409" s="865">
        <v>0</v>
      </c>
      <c r="AZ409" s="864">
        <v>0</v>
      </c>
      <c r="BA409" s="865">
        <v>0</v>
      </c>
      <c r="BB409" s="864">
        <v>0</v>
      </c>
      <c r="BC409" s="865">
        <v>0</v>
      </c>
      <c r="BD409" s="864">
        <v>0</v>
      </c>
      <c r="BE409" s="865">
        <v>0</v>
      </c>
      <c r="BF409" s="864">
        <v>0</v>
      </c>
      <c r="BG409" s="865">
        <v>0</v>
      </c>
      <c r="BH409" s="864">
        <v>0</v>
      </c>
      <c r="BI409" s="865">
        <v>0</v>
      </c>
      <c r="BJ409" s="864">
        <v>0</v>
      </c>
      <c r="BK409" s="865">
        <v>0</v>
      </c>
      <c r="BL409" s="864">
        <v>0</v>
      </c>
      <c r="BM409" s="865">
        <v>0</v>
      </c>
      <c r="BN409" s="864">
        <v>0</v>
      </c>
      <c r="BO409" s="865">
        <v>0</v>
      </c>
      <c r="BP409" s="864">
        <v>0</v>
      </c>
      <c r="BQ409" s="865">
        <v>0</v>
      </c>
      <c r="BR409" s="864">
        <v>0</v>
      </c>
      <c r="BS409" s="865">
        <v>0</v>
      </c>
      <c r="BT409" s="864">
        <v>0</v>
      </c>
      <c r="BU409" s="865">
        <v>0</v>
      </c>
      <c r="BV409" s="864">
        <v>0</v>
      </c>
      <c r="BW409" s="865">
        <v>0</v>
      </c>
      <c r="BX409" s="864">
        <v>0</v>
      </c>
      <c r="BY409" s="865">
        <v>0</v>
      </c>
      <c r="BZ409" s="864">
        <v>0</v>
      </c>
      <c r="CA409" s="865">
        <v>0</v>
      </c>
      <c r="CB409" s="864">
        <v>0</v>
      </c>
      <c r="CC409" s="1021">
        <v>0</v>
      </c>
      <c r="CD409" s="815"/>
      <c r="CE409" s="1009"/>
      <c r="CF409" s="815"/>
      <c r="CG409" s="1010"/>
      <c r="CH409" s="815"/>
      <c r="CI409" s="1020"/>
      <c r="CJ409" s="865"/>
      <c r="CK409" s="864">
        <v>0</v>
      </c>
      <c r="CL409" s="865">
        <v>0</v>
      </c>
      <c r="CM409" s="864">
        <v>0</v>
      </c>
      <c r="CN409" s="865">
        <v>0</v>
      </c>
      <c r="CO409" s="864">
        <v>0</v>
      </c>
      <c r="CP409" s="865">
        <v>0</v>
      </c>
      <c r="CQ409" s="864">
        <v>0</v>
      </c>
      <c r="CR409" s="865">
        <v>0</v>
      </c>
      <c r="CS409" s="864">
        <v>0</v>
      </c>
      <c r="CT409" s="865">
        <v>0</v>
      </c>
      <c r="CU409" s="864">
        <v>0</v>
      </c>
      <c r="CV409" s="865">
        <v>0</v>
      </c>
      <c r="CW409" s="864">
        <v>0</v>
      </c>
      <c r="CX409" s="865">
        <v>0</v>
      </c>
      <c r="CY409" s="864">
        <v>0</v>
      </c>
      <c r="CZ409" s="865">
        <v>0</v>
      </c>
      <c r="DA409" s="864">
        <v>0</v>
      </c>
      <c r="DB409" s="865">
        <v>0</v>
      </c>
      <c r="DC409" s="864">
        <v>0</v>
      </c>
      <c r="DD409" s="865">
        <v>0</v>
      </c>
      <c r="DE409" s="864">
        <v>0</v>
      </c>
      <c r="DF409" s="865">
        <v>0</v>
      </c>
      <c r="DG409" s="864">
        <v>0</v>
      </c>
      <c r="DH409" s="865">
        <v>0</v>
      </c>
      <c r="DI409" s="864">
        <v>0</v>
      </c>
      <c r="DJ409" s="865">
        <v>0</v>
      </c>
      <c r="DK409" s="864">
        <v>0</v>
      </c>
      <c r="DL409" s="865">
        <v>0</v>
      </c>
      <c r="DM409" s="864">
        <v>0</v>
      </c>
      <c r="DN409" s="865">
        <v>0</v>
      </c>
      <c r="DO409" s="864">
        <v>0</v>
      </c>
      <c r="DP409" s="865">
        <v>0</v>
      </c>
      <c r="DQ409" s="864">
        <v>0</v>
      </c>
      <c r="DR409" s="1021">
        <v>0</v>
      </c>
      <c r="DS409" s="815"/>
      <c r="DT409" s="1011"/>
      <c r="DU409" s="815"/>
      <c r="DV409" s="1020"/>
      <c r="DW409" s="865"/>
      <c r="DX409" s="864">
        <v>0</v>
      </c>
      <c r="DY409" s="865">
        <v>0</v>
      </c>
      <c r="DZ409" s="864">
        <v>0</v>
      </c>
      <c r="EA409" s="865">
        <v>0</v>
      </c>
      <c r="EB409" s="864">
        <v>0</v>
      </c>
      <c r="EC409" s="865">
        <v>0</v>
      </c>
      <c r="ED409" s="864">
        <v>0</v>
      </c>
      <c r="EE409" s="865">
        <v>0</v>
      </c>
      <c r="EF409" s="864">
        <v>0</v>
      </c>
      <c r="EG409" s="865">
        <v>0</v>
      </c>
      <c r="EH409" s="864">
        <v>0</v>
      </c>
      <c r="EI409" s="865">
        <v>0</v>
      </c>
      <c r="EJ409" s="864">
        <v>0</v>
      </c>
      <c r="EK409" s="865">
        <v>0</v>
      </c>
      <c r="EL409" s="864">
        <v>0</v>
      </c>
      <c r="EM409" s="865">
        <v>0</v>
      </c>
      <c r="EN409" s="864">
        <v>0</v>
      </c>
      <c r="EO409" s="865">
        <v>0</v>
      </c>
      <c r="EP409" s="864">
        <v>0</v>
      </c>
      <c r="EQ409" s="865">
        <v>0</v>
      </c>
      <c r="ER409" s="864">
        <v>0</v>
      </c>
      <c r="ES409" s="865">
        <v>0</v>
      </c>
      <c r="ET409" s="864">
        <v>0</v>
      </c>
      <c r="EU409" s="865">
        <v>0</v>
      </c>
      <c r="EV409" s="864">
        <v>0</v>
      </c>
      <c r="EW409" s="865">
        <v>0</v>
      </c>
      <c r="EX409" s="864">
        <v>0</v>
      </c>
      <c r="EY409" s="865">
        <v>0</v>
      </c>
      <c r="EZ409" s="864">
        <v>0</v>
      </c>
      <c r="FA409" s="865">
        <v>0</v>
      </c>
      <c r="FB409" s="864">
        <v>0</v>
      </c>
      <c r="FC409" s="865">
        <v>0</v>
      </c>
      <c r="FD409" s="864">
        <v>0</v>
      </c>
      <c r="FE409" s="1021">
        <v>0</v>
      </c>
      <c r="FF409" s="815"/>
      <c r="FG409" s="1012"/>
      <c r="FH409" s="815"/>
      <c r="FI409" s="1013"/>
      <c r="FK409" s="1022" t="b">
        <v>1</v>
      </c>
    </row>
    <row r="410" spans="1:167" outlineLevel="1">
      <c r="A410" s="813" t="str">
        <f t="shared" si="6"/>
        <v>391Ontario Clean Water Agency P4P Conservation Fund Pilot Program</v>
      </c>
      <c r="C410" s="849">
        <v>391</v>
      </c>
      <c r="D410" s="1023" t="s">
        <v>1207</v>
      </c>
      <c r="E410" s="1023">
        <v>2016</v>
      </c>
      <c r="G410" s="1024">
        <v>0</v>
      </c>
      <c r="H410" s="854">
        <v>0</v>
      </c>
      <c r="I410" s="853">
        <v>0</v>
      </c>
      <c r="J410" s="854">
        <v>0</v>
      </c>
      <c r="K410" s="853">
        <v>0</v>
      </c>
      <c r="L410" s="854">
        <v>0</v>
      </c>
      <c r="M410" s="853">
        <v>0</v>
      </c>
      <c r="N410" s="854">
        <v>0</v>
      </c>
      <c r="O410" s="853">
        <v>0</v>
      </c>
      <c r="P410" s="854">
        <v>0</v>
      </c>
      <c r="Q410" s="853">
        <v>0</v>
      </c>
      <c r="R410" s="854">
        <v>0</v>
      </c>
      <c r="S410" s="853">
        <v>0</v>
      </c>
      <c r="T410" s="854">
        <v>0</v>
      </c>
      <c r="U410" s="853">
        <v>0</v>
      </c>
      <c r="V410" s="854">
        <v>0</v>
      </c>
      <c r="W410" s="853">
        <v>0</v>
      </c>
      <c r="X410" s="854">
        <v>0</v>
      </c>
      <c r="Y410" s="853">
        <v>0</v>
      </c>
      <c r="Z410" s="854">
        <v>0</v>
      </c>
      <c r="AA410" s="853">
        <v>0</v>
      </c>
      <c r="AB410" s="854">
        <v>0</v>
      </c>
      <c r="AC410" s="853">
        <v>0</v>
      </c>
      <c r="AD410" s="854">
        <v>0</v>
      </c>
      <c r="AE410" s="853">
        <v>0</v>
      </c>
      <c r="AF410" s="854">
        <v>0</v>
      </c>
      <c r="AG410" s="853">
        <v>0</v>
      </c>
      <c r="AH410" s="854">
        <v>0</v>
      </c>
      <c r="AI410" s="853">
        <v>0</v>
      </c>
      <c r="AJ410" s="854">
        <v>0</v>
      </c>
      <c r="AK410" s="853">
        <v>0</v>
      </c>
      <c r="AL410" s="854">
        <v>0</v>
      </c>
      <c r="AM410" s="853">
        <v>0</v>
      </c>
      <c r="AN410" s="854">
        <v>0</v>
      </c>
      <c r="AO410" s="853">
        <v>0</v>
      </c>
      <c r="AP410" s="1025">
        <v>0</v>
      </c>
      <c r="AQ410" s="815"/>
      <c r="AR410" s="998"/>
      <c r="AS410" s="815"/>
      <c r="AT410" s="1024">
        <v>0</v>
      </c>
      <c r="AU410" s="854">
        <v>0</v>
      </c>
      <c r="AV410" s="853">
        <v>0</v>
      </c>
      <c r="AW410" s="854">
        <v>0</v>
      </c>
      <c r="AX410" s="853">
        <v>0</v>
      </c>
      <c r="AY410" s="854">
        <v>0</v>
      </c>
      <c r="AZ410" s="853">
        <v>0</v>
      </c>
      <c r="BA410" s="854">
        <v>0</v>
      </c>
      <c r="BB410" s="853">
        <v>0</v>
      </c>
      <c r="BC410" s="854">
        <v>0</v>
      </c>
      <c r="BD410" s="853">
        <v>0</v>
      </c>
      <c r="BE410" s="854">
        <v>0</v>
      </c>
      <c r="BF410" s="853">
        <v>0</v>
      </c>
      <c r="BG410" s="854">
        <v>0</v>
      </c>
      <c r="BH410" s="853">
        <v>0</v>
      </c>
      <c r="BI410" s="854">
        <v>0</v>
      </c>
      <c r="BJ410" s="853">
        <v>0</v>
      </c>
      <c r="BK410" s="854">
        <v>0</v>
      </c>
      <c r="BL410" s="853">
        <v>0</v>
      </c>
      <c r="BM410" s="854">
        <v>0</v>
      </c>
      <c r="BN410" s="853">
        <v>0</v>
      </c>
      <c r="BO410" s="854">
        <v>0</v>
      </c>
      <c r="BP410" s="853">
        <v>0</v>
      </c>
      <c r="BQ410" s="854">
        <v>0</v>
      </c>
      <c r="BR410" s="853">
        <v>0</v>
      </c>
      <c r="BS410" s="854">
        <v>0</v>
      </c>
      <c r="BT410" s="853">
        <v>0</v>
      </c>
      <c r="BU410" s="854">
        <v>0</v>
      </c>
      <c r="BV410" s="853">
        <v>0</v>
      </c>
      <c r="BW410" s="854">
        <v>0</v>
      </c>
      <c r="BX410" s="853">
        <v>0</v>
      </c>
      <c r="BY410" s="854">
        <v>0</v>
      </c>
      <c r="BZ410" s="853">
        <v>0</v>
      </c>
      <c r="CA410" s="854">
        <v>0</v>
      </c>
      <c r="CB410" s="853">
        <v>0</v>
      </c>
      <c r="CC410" s="1025">
        <v>0</v>
      </c>
      <c r="CD410" s="815"/>
      <c r="CE410" s="1009"/>
      <c r="CF410" s="815"/>
      <c r="CG410" s="1010"/>
      <c r="CH410" s="815"/>
      <c r="CI410" s="1024"/>
      <c r="CJ410" s="854"/>
      <c r="CK410" s="853">
        <v>0</v>
      </c>
      <c r="CL410" s="854">
        <v>0</v>
      </c>
      <c r="CM410" s="853">
        <v>0</v>
      </c>
      <c r="CN410" s="854">
        <v>0</v>
      </c>
      <c r="CO410" s="853">
        <v>0</v>
      </c>
      <c r="CP410" s="854">
        <v>0</v>
      </c>
      <c r="CQ410" s="853">
        <v>0</v>
      </c>
      <c r="CR410" s="854">
        <v>0</v>
      </c>
      <c r="CS410" s="853">
        <v>0</v>
      </c>
      <c r="CT410" s="854">
        <v>0</v>
      </c>
      <c r="CU410" s="853">
        <v>0</v>
      </c>
      <c r="CV410" s="854">
        <v>0</v>
      </c>
      <c r="CW410" s="853">
        <v>0</v>
      </c>
      <c r="CX410" s="854">
        <v>0</v>
      </c>
      <c r="CY410" s="853">
        <v>0</v>
      </c>
      <c r="CZ410" s="854">
        <v>0</v>
      </c>
      <c r="DA410" s="853">
        <v>0</v>
      </c>
      <c r="DB410" s="854">
        <v>0</v>
      </c>
      <c r="DC410" s="853">
        <v>0</v>
      </c>
      <c r="DD410" s="854">
        <v>0</v>
      </c>
      <c r="DE410" s="853">
        <v>0</v>
      </c>
      <c r="DF410" s="854">
        <v>0</v>
      </c>
      <c r="DG410" s="853">
        <v>0</v>
      </c>
      <c r="DH410" s="854">
        <v>0</v>
      </c>
      <c r="DI410" s="853">
        <v>0</v>
      </c>
      <c r="DJ410" s="854">
        <v>0</v>
      </c>
      <c r="DK410" s="853">
        <v>0</v>
      </c>
      <c r="DL410" s="854">
        <v>0</v>
      </c>
      <c r="DM410" s="853">
        <v>0</v>
      </c>
      <c r="DN410" s="854">
        <v>0</v>
      </c>
      <c r="DO410" s="853">
        <v>0</v>
      </c>
      <c r="DP410" s="854">
        <v>0</v>
      </c>
      <c r="DQ410" s="853">
        <v>0</v>
      </c>
      <c r="DR410" s="1025">
        <v>0</v>
      </c>
      <c r="DS410" s="815"/>
      <c r="DT410" s="1011"/>
      <c r="DU410" s="815"/>
      <c r="DV410" s="1024"/>
      <c r="DW410" s="854"/>
      <c r="DX410" s="853">
        <v>0</v>
      </c>
      <c r="DY410" s="854">
        <v>0</v>
      </c>
      <c r="DZ410" s="853">
        <v>0</v>
      </c>
      <c r="EA410" s="854">
        <v>0</v>
      </c>
      <c r="EB410" s="853">
        <v>0</v>
      </c>
      <c r="EC410" s="854">
        <v>0</v>
      </c>
      <c r="ED410" s="853">
        <v>0</v>
      </c>
      <c r="EE410" s="854">
        <v>0</v>
      </c>
      <c r="EF410" s="853">
        <v>0</v>
      </c>
      <c r="EG410" s="854">
        <v>0</v>
      </c>
      <c r="EH410" s="853">
        <v>0</v>
      </c>
      <c r="EI410" s="854">
        <v>0</v>
      </c>
      <c r="EJ410" s="853">
        <v>0</v>
      </c>
      <c r="EK410" s="854">
        <v>0</v>
      </c>
      <c r="EL410" s="853">
        <v>0</v>
      </c>
      <c r="EM410" s="854">
        <v>0</v>
      </c>
      <c r="EN410" s="853">
        <v>0</v>
      </c>
      <c r="EO410" s="854">
        <v>0</v>
      </c>
      <c r="EP410" s="853">
        <v>0</v>
      </c>
      <c r="EQ410" s="854">
        <v>0</v>
      </c>
      <c r="ER410" s="853">
        <v>0</v>
      </c>
      <c r="ES410" s="854">
        <v>0</v>
      </c>
      <c r="ET410" s="853">
        <v>0</v>
      </c>
      <c r="EU410" s="854">
        <v>0</v>
      </c>
      <c r="EV410" s="853">
        <v>0</v>
      </c>
      <c r="EW410" s="854">
        <v>0</v>
      </c>
      <c r="EX410" s="853">
        <v>0</v>
      </c>
      <c r="EY410" s="854">
        <v>0</v>
      </c>
      <c r="EZ410" s="853">
        <v>0</v>
      </c>
      <c r="FA410" s="854">
        <v>0</v>
      </c>
      <c r="FB410" s="853">
        <v>0</v>
      </c>
      <c r="FC410" s="854">
        <v>0</v>
      </c>
      <c r="FD410" s="853">
        <v>0</v>
      </c>
      <c r="FE410" s="1025">
        <v>0</v>
      </c>
      <c r="FF410" s="815"/>
      <c r="FG410" s="1012"/>
      <c r="FH410" s="815"/>
      <c r="FI410" s="1013"/>
      <c r="FK410" s="1026" t="b">
        <v>1</v>
      </c>
    </row>
    <row r="411" spans="1:167" outlineLevel="1">
      <c r="A411" s="813" t="str">
        <f t="shared" si="6"/>
        <v>392Performance Based Conservation Fund Pilot Program</v>
      </c>
      <c r="C411" s="842">
        <v>392</v>
      </c>
      <c r="D411" s="1019" t="s">
        <v>1256</v>
      </c>
      <c r="E411" s="1019">
        <v>2016</v>
      </c>
      <c r="G411" s="1020">
        <v>0</v>
      </c>
      <c r="H411" s="865">
        <v>0</v>
      </c>
      <c r="I411" s="864">
        <v>0</v>
      </c>
      <c r="J411" s="865">
        <v>0</v>
      </c>
      <c r="K411" s="864">
        <v>0</v>
      </c>
      <c r="L411" s="865">
        <v>0</v>
      </c>
      <c r="M411" s="864">
        <v>0</v>
      </c>
      <c r="N411" s="865">
        <v>0</v>
      </c>
      <c r="O411" s="864">
        <v>0</v>
      </c>
      <c r="P411" s="865">
        <v>0</v>
      </c>
      <c r="Q411" s="864">
        <v>0</v>
      </c>
      <c r="R411" s="865">
        <v>0</v>
      </c>
      <c r="S411" s="864">
        <v>0</v>
      </c>
      <c r="T411" s="865">
        <v>0</v>
      </c>
      <c r="U411" s="864">
        <v>0</v>
      </c>
      <c r="V411" s="865">
        <v>0</v>
      </c>
      <c r="W411" s="864">
        <v>0</v>
      </c>
      <c r="X411" s="865">
        <v>0</v>
      </c>
      <c r="Y411" s="864">
        <v>0</v>
      </c>
      <c r="Z411" s="865">
        <v>0</v>
      </c>
      <c r="AA411" s="864">
        <v>0</v>
      </c>
      <c r="AB411" s="865">
        <v>0</v>
      </c>
      <c r="AC411" s="864">
        <v>0</v>
      </c>
      <c r="AD411" s="865">
        <v>0</v>
      </c>
      <c r="AE411" s="864">
        <v>0</v>
      </c>
      <c r="AF411" s="865">
        <v>0</v>
      </c>
      <c r="AG411" s="864">
        <v>0</v>
      </c>
      <c r="AH411" s="865">
        <v>0</v>
      </c>
      <c r="AI411" s="864">
        <v>0</v>
      </c>
      <c r="AJ411" s="865">
        <v>0</v>
      </c>
      <c r="AK411" s="864">
        <v>0</v>
      </c>
      <c r="AL411" s="865">
        <v>0</v>
      </c>
      <c r="AM411" s="864">
        <v>0</v>
      </c>
      <c r="AN411" s="865">
        <v>0</v>
      </c>
      <c r="AO411" s="864">
        <v>0</v>
      </c>
      <c r="AP411" s="1021">
        <v>0</v>
      </c>
      <c r="AQ411" s="815"/>
      <c r="AR411" s="998"/>
      <c r="AS411" s="815"/>
      <c r="AT411" s="1020">
        <v>0</v>
      </c>
      <c r="AU411" s="865">
        <v>0</v>
      </c>
      <c r="AV411" s="864">
        <v>0</v>
      </c>
      <c r="AW411" s="865">
        <v>0</v>
      </c>
      <c r="AX411" s="864">
        <v>0</v>
      </c>
      <c r="AY411" s="865">
        <v>0</v>
      </c>
      <c r="AZ411" s="864">
        <v>0</v>
      </c>
      <c r="BA411" s="865">
        <v>0</v>
      </c>
      <c r="BB411" s="864">
        <v>0</v>
      </c>
      <c r="BC411" s="865">
        <v>0</v>
      </c>
      <c r="BD411" s="864">
        <v>0</v>
      </c>
      <c r="BE411" s="865">
        <v>0</v>
      </c>
      <c r="BF411" s="864">
        <v>0</v>
      </c>
      <c r="BG411" s="865">
        <v>0</v>
      </c>
      <c r="BH411" s="864">
        <v>0</v>
      </c>
      <c r="BI411" s="865">
        <v>0</v>
      </c>
      <c r="BJ411" s="864">
        <v>0</v>
      </c>
      <c r="BK411" s="865">
        <v>0</v>
      </c>
      <c r="BL411" s="864">
        <v>0</v>
      </c>
      <c r="BM411" s="865">
        <v>0</v>
      </c>
      <c r="BN411" s="864">
        <v>0</v>
      </c>
      <c r="BO411" s="865">
        <v>0</v>
      </c>
      <c r="BP411" s="864">
        <v>0</v>
      </c>
      <c r="BQ411" s="865">
        <v>0</v>
      </c>
      <c r="BR411" s="864">
        <v>0</v>
      </c>
      <c r="BS411" s="865">
        <v>0</v>
      </c>
      <c r="BT411" s="864">
        <v>0</v>
      </c>
      <c r="BU411" s="865">
        <v>0</v>
      </c>
      <c r="BV411" s="864">
        <v>0</v>
      </c>
      <c r="BW411" s="865">
        <v>0</v>
      </c>
      <c r="BX411" s="864">
        <v>0</v>
      </c>
      <c r="BY411" s="865">
        <v>0</v>
      </c>
      <c r="BZ411" s="864">
        <v>0</v>
      </c>
      <c r="CA411" s="865">
        <v>0</v>
      </c>
      <c r="CB411" s="864">
        <v>0</v>
      </c>
      <c r="CC411" s="1021">
        <v>0</v>
      </c>
      <c r="CD411" s="815"/>
      <c r="CE411" s="1009"/>
      <c r="CF411" s="815"/>
      <c r="CG411" s="1010"/>
      <c r="CH411" s="815"/>
      <c r="CI411" s="1020"/>
      <c r="CJ411" s="865"/>
      <c r="CK411" s="864">
        <v>0</v>
      </c>
      <c r="CL411" s="865">
        <v>0</v>
      </c>
      <c r="CM411" s="864">
        <v>0</v>
      </c>
      <c r="CN411" s="865">
        <v>0</v>
      </c>
      <c r="CO411" s="864">
        <v>0</v>
      </c>
      <c r="CP411" s="865">
        <v>0</v>
      </c>
      <c r="CQ411" s="864">
        <v>0</v>
      </c>
      <c r="CR411" s="865">
        <v>0</v>
      </c>
      <c r="CS411" s="864">
        <v>0</v>
      </c>
      <c r="CT411" s="865">
        <v>0</v>
      </c>
      <c r="CU411" s="864">
        <v>0</v>
      </c>
      <c r="CV411" s="865">
        <v>0</v>
      </c>
      <c r="CW411" s="864">
        <v>0</v>
      </c>
      <c r="CX411" s="865">
        <v>0</v>
      </c>
      <c r="CY411" s="864">
        <v>0</v>
      </c>
      <c r="CZ411" s="865">
        <v>0</v>
      </c>
      <c r="DA411" s="864">
        <v>0</v>
      </c>
      <c r="DB411" s="865">
        <v>0</v>
      </c>
      <c r="DC411" s="864">
        <v>0</v>
      </c>
      <c r="DD411" s="865">
        <v>0</v>
      </c>
      <c r="DE411" s="864">
        <v>0</v>
      </c>
      <c r="DF411" s="865">
        <v>0</v>
      </c>
      <c r="DG411" s="864">
        <v>0</v>
      </c>
      <c r="DH411" s="865">
        <v>0</v>
      </c>
      <c r="DI411" s="864">
        <v>0</v>
      </c>
      <c r="DJ411" s="865">
        <v>0</v>
      </c>
      <c r="DK411" s="864">
        <v>0</v>
      </c>
      <c r="DL411" s="865">
        <v>0</v>
      </c>
      <c r="DM411" s="864">
        <v>0</v>
      </c>
      <c r="DN411" s="865">
        <v>0</v>
      </c>
      <c r="DO411" s="864">
        <v>0</v>
      </c>
      <c r="DP411" s="865">
        <v>0</v>
      </c>
      <c r="DQ411" s="864">
        <v>0</v>
      </c>
      <c r="DR411" s="1021">
        <v>0</v>
      </c>
      <c r="DS411" s="815"/>
      <c r="DT411" s="1011"/>
      <c r="DU411" s="815"/>
      <c r="DV411" s="1020"/>
      <c r="DW411" s="865"/>
      <c r="DX411" s="864">
        <v>0</v>
      </c>
      <c r="DY411" s="865">
        <v>0</v>
      </c>
      <c r="DZ411" s="864">
        <v>0</v>
      </c>
      <c r="EA411" s="865">
        <v>0</v>
      </c>
      <c r="EB411" s="864">
        <v>0</v>
      </c>
      <c r="EC411" s="865">
        <v>0</v>
      </c>
      <c r="ED411" s="864">
        <v>0</v>
      </c>
      <c r="EE411" s="865">
        <v>0</v>
      </c>
      <c r="EF411" s="864">
        <v>0</v>
      </c>
      <c r="EG411" s="865">
        <v>0</v>
      </c>
      <c r="EH411" s="864">
        <v>0</v>
      </c>
      <c r="EI411" s="865">
        <v>0</v>
      </c>
      <c r="EJ411" s="864">
        <v>0</v>
      </c>
      <c r="EK411" s="865">
        <v>0</v>
      </c>
      <c r="EL411" s="864">
        <v>0</v>
      </c>
      <c r="EM411" s="865">
        <v>0</v>
      </c>
      <c r="EN411" s="864">
        <v>0</v>
      </c>
      <c r="EO411" s="865">
        <v>0</v>
      </c>
      <c r="EP411" s="864">
        <v>0</v>
      </c>
      <c r="EQ411" s="865">
        <v>0</v>
      </c>
      <c r="ER411" s="864">
        <v>0</v>
      </c>
      <c r="ES411" s="865">
        <v>0</v>
      </c>
      <c r="ET411" s="864">
        <v>0</v>
      </c>
      <c r="EU411" s="865">
        <v>0</v>
      </c>
      <c r="EV411" s="864">
        <v>0</v>
      </c>
      <c r="EW411" s="865">
        <v>0</v>
      </c>
      <c r="EX411" s="864">
        <v>0</v>
      </c>
      <c r="EY411" s="865">
        <v>0</v>
      </c>
      <c r="EZ411" s="864">
        <v>0</v>
      </c>
      <c r="FA411" s="865">
        <v>0</v>
      </c>
      <c r="FB411" s="864">
        <v>0</v>
      </c>
      <c r="FC411" s="865">
        <v>0</v>
      </c>
      <c r="FD411" s="864">
        <v>0</v>
      </c>
      <c r="FE411" s="1021">
        <v>0</v>
      </c>
      <c r="FF411" s="815"/>
      <c r="FG411" s="1012"/>
      <c r="FH411" s="815"/>
      <c r="FI411" s="1013"/>
      <c r="FK411" s="1022" t="b">
        <v>1</v>
      </c>
    </row>
    <row r="412" spans="1:167" outlineLevel="1">
      <c r="A412" s="813" t="str">
        <f t="shared" si="6"/>
        <v>393Social Benchmarking Conservation Fund Pilot Program</v>
      </c>
      <c r="C412" s="849">
        <v>393</v>
      </c>
      <c r="D412" s="1023" t="s">
        <v>1208</v>
      </c>
      <c r="E412" s="1023">
        <v>2016</v>
      </c>
      <c r="G412" s="1024">
        <v>0</v>
      </c>
      <c r="H412" s="854">
        <v>0</v>
      </c>
      <c r="I412" s="853">
        <v>0</v>
      </c>
      <c r="J412" s="854">
        <v>0</v>
      </c>
      <c r="K412" s="853">
        <v>0</v>
      </c>
      <c r="L412" s="854">
        <v>0</v>
      </c>
      <c r="M412" s="853">
        <v>0</v>
      </c>
      <c r="N412" s="854">
        <v>0</v>
      </c>
      <c r="O412" s="853">
        <v>0</v>
      </c>
      <c r="P412" s="854">
        <v>0</v>
      </c>
      <c r="Q412" s="853">
        <v>0</v>
      </c>
      <c r="R412" s="854">
        <v>0</v>
      </c>
      <c r="S412" s="853">
        <v>0</v>
      </c>
      <c r="T412" s="854">
        <v>0</v>
      </c>
      <c r="U412" s="853">
        <v>0</v>
      </c>
      <c r="V412" s="854">
        <v>0</v>
      </c>
      <c r="W412" s="853">
        <v>0</v>
      </c>
      <c r="X412" s="854">
        <v>0</v>
      </c>
      <c r="Y412" s="853">
        <v>0</v>
      </c>
      <c r="Z412" s="854">
        <v>0</v>
      </c>
      <c r="AA412" s="853">
        <v>0</v>
      </c>
      <c r="AB412" s="854">
        <v>0</v>
      </c>
      <c r="AC412" s="853">
        <v>0</v>
      </c>
      <c r="AD412" s="854">
        <v>0</v>
      </c>
      <c r="AE412" s="853">
        <v>0</v>
      </c>
      <c r="AF412" s="854">
        <v>0</v>
      </c>
      <c r="AG412" s="853">
        <v>0</v>
      </c>
      <c r="AH412" s="854">
        <v>0</v>
      </c>
      <c r="AI412" s="853">
        <v>0</v>
      </c>
      <c r="AJ412" s="854">
        <v>0</v>
      </c>
      <c r="AK412" s="853">
        <v>0</v>
      </c>
      <c r="AL412" s="854">
        <v>0</v>
      </c>
      <c r="AM412" s="853">
        <v>0</v>
      </c>
      <c r="AN412" s="854">
        <v>0</v>
      </c>
      <c r="AO412" s="853">
        <v>0</v>
      </c>
      <c r="AP412" s="1025">
        <v>0</v>
      </c>
      <c r="AQ412" s="815"/>
      <c r="AR412" s="998"/>
      <c r="AS412" s="815"/>
      <c r="AT412" s="1024">
        <v>0</v>
      </c>
      <c r="AU412" s="854">
        <v>0</v>
      </c>
      <c r="AV412" s="853">
        <v>0</v>
      </c>
      <c r="AW412" s="854">
        <v>0</v>
      </c>
      <c r="AX412" s="853">
        <v>0</v>
      </c>
      <c r="AY412" s="854">
        <v>0</v>
      </c>
      <c r="AZ412" s="853">
        <v>0</v>
      </c>
      <c r="BA412" s="854">
        <v>0</v>
      </c>
      <c r="BB412" s="853">
        <v>0</v>
      </c>
      <c r="BC412" s="854">
        <v>0</v>
      </c>
      <c r="BD412" s="853">
        <v>0</v>
      </c>
      <c r="BE412" s="854">
        <v>0</v>
      </c>
      <c r="BF412" s="853">
        <v>0</v>
      </c>
      <c r="BG412" s="854">
        <v>0</v>
      </c>
      <c r="BH412" s="853">
        <v>0</v>
      </c>
      <c r="BI412" s="854">
        <v>0</v>
      </c>
      <c r="BJ412" s="853">
        <v>0</v>
      </c>
      <c r="BK412" s="854">
        <v>0</v>
      </c>
      <c r="BL412" s="853">
        <v>0</v>
      </c>
      <c r="BM412" s="854">
        <v>0</v>
      </c>
      <c r="BN412" s="853">
        <v>0</v>
      </c>
      <c r="BO412" s="854">
        <v>0</v>
      </c>
      <c r="BP412" s="853">
        <v>0</v>
      </c>
      <c r="BQ412" s="854">
        <v>0</v>
      </c>
      <c r="BR412" s="853">
        <v>0</v>
      </c>
      <c r="BS412" s="854">
        <v>0</v>
      </c>
      <c r="BT412" s="853">
        <v>0</v>
      </c>
      <c r="BU412" s="854">
        <v>0</v>
      </c>
      <c r="BV412" s="853">
        <v>0</v>
      </c>
      <c r="BW412" s="854">
        <v>0</v>
      </c>
      <c r="BX412" s="853">
        <v>0</v>
      </c>
      <c r="BY412" s="854">
        <v>0</v>
      </c>
      <c r="BZ412" s="853">
        <v>0</v>
      </c>
      <c r="CA412" s="854">
        <v>0</v>
      </c>
      <c r="CB412" s="853">
        <v>0</v>
      </c>
      <c r="CC412" s="1025">
        <v>0</v>
      </c>
      <c r="CD412" s="815"/>
      <c r="CE412" s="1009"/>
      <c r="CF412" s="815"/>
      <c r="CG412" s="1010"/>
      <c r="CH412" s="815"/>
      <c r="CI412" s="1024"/>
      <c r="CJ412" s="854"/>
      <c r="CK412" s="853">
        <v>0</v>
      </c>
      <c r="CL412" s="854">
        <v>0</v>
      </c>
      <c r="CM412" s="853">
        <v>0</v>
      </c>
      <c r="CN412" s="854">
        <v>0</v>
      </c>
      <c r="CO412" s="853">
        <v>0</v>
      </c>
      <c r="CP412" s="854">
        <v>0</v>
      </c>
      <c r="CQ412" s="853">
        <v>0</v>
      </c>
      <c r="CR412" s="854">
        <v>0</v>
      </c>
      <c r="CS412" s="853">
        <v>0</v>
      </c>
      <c r="CT412" s="854">
        <v>0</v>
      </c>
      <c r="CU412" s="853">
        <v>0</v>
      </c>
      <c r="CV412" s="854">
        <v>0</v>
      </c>
      <c r="CW412" s="853">
        <v>0</v>
      </c>
      <c r="CX412" s="854">
        <v>0</v>
      </c>
      <c r="CY412" s="853">
        <v>0</v>
      </c>
      <c r="CZ412" s="854">
        <v>0</v>
      </c>
      <c r="DA412" s="853">
        <v>0</v>
      </c>
      <c r="DB412" s="854">
        <v>0</v>
      </c>
      <c r="DC412" s="853">
        <v>0</v>
      </c>
      <c r="DD412" s="854">
        <v>0</v>
      </c>
      <c r="DE412" s="853">
        <v>0</v>
      </c>
      <c r="DF412" s="854">
        <v>0</v>
      </c>
      <c r="DG412" s="853">
        <v>0</v>
      </c>
      <c r="DH412" s="854">
        <v>0</v>
      </c>
      <c r="DI412" s="853">
        <v>0</v>
      </c>
      <c r="DJ412" s="854">
        <v>0</v>
      </c>
      <c r="DK412" s="853">
        <v>0</v>
      </c>
      <c r="DL412" s="854">
        <v>0</v>
      </c>
      <c r="DM412" s="853">
        <v>0</v>
      </c>
      <c r="DN412" s="854">
        <v>0</v>
      </c>
      <c r="DO412" s="853">
        <v>0</v>
      </c>
      <c r="DP412" s="854">
        <v>0</v>
      </c>
      <c r="DQ412" s="853">
        <v>0</v>
      </c>
      <c r="DR412" s="1025">
        <v>0</v>
      </c>
      <c r="DS412" s="815"/>
      <c r="DT412" s="1011"/>
      <c r="DU412" s="815"/>
      <c r="DV412" s="1024"/>
      <c r="DW412" s="854"/>
      <c r="DX412" s="853">
        <v>0</v>
      </c>
      <c r="DY412" s="854">
        <v>0</v>
      </c>
      <c r="DZ412" s="853">
        <v>0</v>
      </c>
      <c r="EA412" s="854">
        <v>0</v>
      </c>
      <c r="EB412" s="853">
        <v>0</v>
      </c>
      <c r="EC412" s="854">
        <v>0</v>
      </c>
      <c r="ED412" s="853">
        <v>0</v>
      </c>
      <c r="EE412" s="854">
        <v>0</v>
      </c>
      <c r="EF412" s="853">
        <v>0</v>
      </c>
      <c r="EG412" s="854">
        <v>0</v>
      </c>
      <c r="EH412" s="853">
        <v>0</v>
      </c>
      <c r="EI412" s="854">
        <v>0</v>
      </c>
      <c r="EJ412" s="853">
        <v>0</v>
      </c>
      <c r="EK412" s="854">
        <v>0</v>
      </c>
      <c r="EL412" s="853">
        <v>0</v>
      </c>
      <c r="EM412" s="854">
        <v>0</v>
      </c>
      <c r="EN412" s="853">
        <v>0</v>
      </c>
      <c r="EO412" s="854">
        <v>0</v>
      </c>
      <c r="EP412" s="853">
        <v>0</v>
      </c>
      <c r="EQ412" s="854">
        <v>0</v>
      </c>
      <c r="ER412" s="853">
        <v>0</v>
      </c>
      <c r="ES412" s="854">
        <v>0</v>
      </c>
      <c r="ET412" s="853">
        <v>0</v>
      </c>
      <c r="EU412" s="854">
        <v>0</v>
      </c>
      <c r="EV412" s="853">
        <v>0</v>
      </c>
      <c r="EW412" s="854">
        <v>0</v>
      </c>
      <c r="EX412" s="853">
        <v>0</v>
      </c>
      <c r="EY412" s="854">
        <v>0</v>
      </c>
      <c r="EZ412" s="853">
        <v>0</v>
      </c>
      <c r="FA412" s="854">
        <v>0</v>
      </c>
      <c r="FB412" s="853">
        <v>0</v>
      </c>
      <c r="FC412" s="854">
        <v>0</v>
      </c>
      <c r="FD412" s="853">
        <v>0</v>
      </c>
      <c r="FE412" s="1025">
        <v>0</v>
      </c>
      <c r="FF412" s="815"/>
      <c r="FG412" s="1012"/>
      <c r="FH412" s="815"/>
      <c r="FI412" s="1013"/>
      <c r="FK412" s="1026" t="b">
        <v>1</v>
      </c>
    </row>
    <row r="413" spans="1:167" outlineLevel="1">
      <c r="A413" s="813" t="str">
        <f t="shared" si="6"/>
        <v>394Strategic Energy Group Conservation Fund Pilot Program</v>
      </c>
      <c r="C413" s="879">
        <v>394</v>
      </c>
      <c r="D413" s="1042" t="s">
        <v>1209</v>
      </c>
      <c r="E413" s="1042">
        <v>2016</v>
      </c>
      <c r="G413" s="1038">
        <v>0</v>
      </c>
      <c r="H413" s="884">
        <v>0</v>
      </c>
      <c r="I413" s="883">
        <v>0</v>
      </c>
      <c r="J413" s="884">
        <v>0</v>
      </c>
      <c r="K413" s="883">
        <v>0</v>
      </c>
      <c r="L413" s="884">
        <v>0</v>
      </c>
      <c r="M413" s="883">
        <v>0</v>
      </c>
      <c r="N413" s="884">
        <v>0</v>
      </c>
      <c r="O413" s="883">
        <v>0</v>
      </c>
      <c r="P413" s="884">
        <v>0</v>
      </c>
      <c r="Q413" s="883">
        <v>0</v>
      </c>
      <c r="R413" s="884">
        <v>0</v>
      </c>
      <c r="S413" s="883">
        <v>0</v>
      </c>
      <c r="T413" s="884">
        <v>0</v>
      </c>
      <c r="U413" s="883">
        <v>0</v>
      </c>
      <c r="V413" s="884">
        <v>0</v>
      </c>
      <c r="W413" s="883">
        <v>0</v>
      </c>
      <c r="X413" s="884">
        <v>0</v>
      </c>
      <c r="Y413" s="883">
        <v>0</v>
      </c>
      <c r="Z413" s="884">
        <v>0</v>
      </c>
      <c r="AA413" s="883">
        <v>0</v>
      </c>
      <c r="AB413" s="884">
        <v>0</v>
      </c>
      <c r="AC413" s="883">
        <v>0</v>
      </c>
      <c r="AD413" s="884">
        <v>0</v>
      </c>
      <c r="AE413" s="883">
        <v>0</v>
      </c>
      <c r="AF413" s="884">
        <v>0</v>
      </c>
      <c r="AG413" s="883">
        <v>0</v>
      </c>
      <c r="AH413" s="884">
        <v>0</v>
      </c>
      <c r="AI413" s="883">
        <v>0</v>
      </c>
      <c r="AJ413" s="884">
        <v>0</v>
      </c>
      <c r="AK413" s="883">
        <v>0</v>
      </c>
      <c r="AL413" s="884">
        <v>0</v>
      </c>
      <c r="AM413" s="883">
        <v>0</v>
      </c>
      <c r="AN413" s="884">
        <v>0</v>
      </c>
      <c r="AO413" s="883">
        <v>0</v>
      </c>
      <c r="AP413" s="1039">
        <v>0</v>
      </c>
      <c r="AQ413" s="815"/>
      <c r="AR413" s="998"/>
      <c r="AS413" s="815"/>
      <c r="AT413" s="1038">
        <v>0</v>
      </c>
      <c r="AU413" s="884">
        <v>0</v>
      </c>
      <c r="AV413" s="883">
        <v>0</v>
      </c>
      <c r="AW413" s="884">
        <v>0</v>
      </c>
      <c r="AX413" s="883">
        <v>0</v>
      </c>
      <c r="AY413" s="884">
        <v>0</v>
      </c>
      <c r="AZ413" s="883">
        <v>0</v>
      </c>
      <c r="BA413" s="884">
        <v>0</v>
      </c>
      <c r="BB413" s="883">
        <v>0</v>
      </c>
      <c r="BC413" s="884">
        <v>0</v>
      </c>
      <c r="BD413" s="883">
        <v>0</v>
      </c>
      <c r="BE413" s="884">
        <v>0</v>
      </c>
      <c r="BF413" s="883">
        <v>0</v>
      </c>
      <c r="BG413" s="884">
        <v>0</v>
      </c>
      <c r="BH413" s="883">
        <v>0</v>
      </c>
      <c r="BI413" s="884">
        <v>0</v>
      </c>
      <c r="BJ413" s="883">
        <v>0</v>
      </c>
      <c r="BK413" s="884">
        <v>0</v>
      </c>
      <c r="BL413" s="883">
        <v>0</v>
      </c>
      <c r="BM413" s="884">
        <v>0</v>
      </c>
      <c r="BN413" s="883">
        <v>0</v>
      </c>
      <c r="BO413" s="884">
        <v>0</v>
      </c>
      <c r="BP413" s="883">
        <v>0</v>
      </c>
      <c r="BQ413" s="884">
        <v>0</v>
      </c>
      <c r="BR413" s="883">
        <v>0</v>
      </c>
      <c r="BS413" s="884">
        <v>0</v>
      </c>
      <c r="BT413" s="883">
        <v>0</v>
      </c>
      <c r="BU413" s="884">
        <v>0</v>
      </c>
      <c r="BV413" s="883">
        <v>0</v>
      </c>
      <c r="BW413" s="884">
        <v>0</v>
      </c>
      <c r="BX413" s="883">
        <v>0</v>
      </c>
      <c r="BY413" s="884">
        <v>0</v>
      </c>
      <c r="BZ413" s="883">
        <v>0</v>
      </c>
      <c r="CA413" s="884">
        <v>0</v>
      </c>
      <c r="CB413" s="883">
        <v>0</v>
      </c>
      <c r="CC413" s="1039">
        <v>0</v>
      </c>
      <c r="CD413" s="815"/>
      <c r="CE413" s="1009"/>
      <c r="CF413" s="815"/>
      <c r="CG413" s="1010"/>
      <c r="CH413" s="815"/>
      <c r="CI413" s="1038"/>
      <c r="CJ413" s="884"/>
      <c r="CK413" s="883">
        <v>0</v>
      </c>
      <c r="CL413" s="884">
        <v>0</v>
      </c>
      <c r="CM413" s="883">
        <v>0</v>
      </c>
      <c r="CN413" s="884">
        <v>0</v>
      </c>
      <c r="CO413" s="883">
        <v>0</v>
      </c>
      <c r="CP413" s="884">
        <v>0</v>
      </c>
      <c r="CQ413" s="883">
        <v>0</v>
      </c>
      <c r="CR413" s="884">
        <v>0</v>
      </c>
      <c r="CS413" s="883">
        <v>0</v>
      </c>
      <c r="CT413" s="884">
        <v>0</v>
      </c>
      <c r="CU413" s="883">
        <v>0</v>
      </c>
      <c r="CV413" s="884">
        <v>0</v>
      </c>
      <c r="CW413" s="883">
        <v>0</v>
      </c>
      <c r="CX413" s="884">
        <v>0</v>
      </c>
      <c r="CY413" s="883">
        <v>0</v>
      </c>
      <c r="CZ413" s="884">
        <v>0</v>
      </c>
      <c r="DA413" s="883">
        <v>0</v>
      </c>
      <c r="DB413" s="884">
        <v>0</v>
      </c>
      <c r="DC413" s="883">
        <v>0</v>
      </c>
      <c r="DD413" s="884">
        <v>0</v>
      </c>
      <c r="DE413" s="883">
        <v>0</v>
      </c>
      <c r="DF413" s="884">
        <v>0</v>
      </c>
      <c r="DG413" s="883">
        <v>0</v>
      </c>
      <c r="DH413" s="884">
        <v>0</v>
      </c>
      <c r="DI413" s="883">
        <v>0</v>
      </c>
      <c r="DJ413" s="884">
        <v>0</v>
      </c>
      <c r="DK413" s="883">
        <v>0</v>
      </c>
      <c r="DL413" s="884">
        <v>0</v>
      </c>
      <c r="DM413" s="883">
        <v>0</v>
      </c>
      <c r="DN413" s="884">
        <v>0</v>
      </c>
      <c r="DO413" s="883">
        <v>0</v>
      </c>
      <c r="DP413" s="884">
        <v>0</v>
      </c>
      <c r="DQ413" s="883">
        <v>0</v>
      </c>
      <c r="DR413" s="1039">
        <v>0</v>
      </c>
      <c r="DS413" s="815"/>
      <c r="DT413" s="1011"/>
      <c r="DU413" s="815"/>
      <c r="DV413" s="1038"/>
      <c r="DW413" s="884"/>
      <c r="DX413" s="883">
        <v>0</v>
      </c>
      <c r="DY413" s="884">
        <v>0</v>
      </c>
      <c r="DZ413" s="883">
        <v>0</v>
      </c>
      <c r="EA413" s="884">
        <v>0</v>
      </c>
      <c r="EB413" s="883">
        <v>0</v>
      </c>
      <c r="EC413" s="884">
        <v>0</v>
      </c>
      <c r="ED413" s="883">
        <v>0</v>
      </c>
      <c r="EE413" s="884">
        <v>0</v>
      </c>
      <c r="EF413" s="883">
        <v>0</v>
      </c>
      <c r="EG413" s="884">
        <v>0</v>
      </c>
      <c r="EH413" s="883">
        <v>0</v>
      </c>
      <c r="EI413" s="884">
        <v>0</v>
      </c>
      <c r="EJ413" s="883">
        <v>0</v>
      </c>
      <c r="EK413" s="884">
        <v>0</v>
      </c>
      <c r="EL413" s="883">
        <v>0</v>
      </c>
      <c r="EM413" s="884">
        <v>0</v>
      </c>
      <c r="EN413" s="883">
        <v>0</v>
      </c>
      <c r="EO413" s="884">
        <v>0</v>
      </c>
      <c r="EP413" s="883">
        <v>0</v>
      </c>
      <c r="EQ413" s="884">
        <v>0</v>
      </c>
      <c r="ER413" s="883">
        <v>0</v>
      </c>
      <c r="ES413" s="884">
        <v>0</v>
      </c>
      <c r="ET413" s="883">
        <v>0</v>
      </c>
      <c r="EU413" s="884">
        <v>0</v>
      </c>
      <c r="EV413" s="883">
        <v>0</v>
      </c>
      <c r="EW413" s="884">
        <v>0</v>
      </c>
      <c r="EX413" s="883">
        <v>0</v>
      </c>
      <c r="EY413" s="884">
        <v>0</v>
      </c>
      <c r="EZ413" s="883">
        <v>0</v>
      </c>
      <c r="FA413" s="884">
        <v>0</v>
      </c>
      <c r="FB413" s="883">
        <v>0</v>
      </c>
      <c r="FC413" s="884">
        <v>0</v>
      </c>
      <c r="FD413" s="883">
        <v>0</v>
      </c>
      <c r="FE413" s="1039">
        <v>0</v>
      </c>
      <c r="FF413" s="815"/>
      <c r="FG413" s="1012"/>
      <c r="FH413" s="815"/>
      <c r="FI413" s="1013"/>
      <c r="FK413" s="1040" t="b">
        <v>1</v>
      </c>
    </row>
    <row r="414" spans="1:167" outlineLevel="1">
      <c r="A414" s="813" t="str">
        <f t="shared" si="6"/>
        <v>395Appliance Retirement Initiative</v>
      </c>
      <c r="C414" s="835">
        <v>395</v>
      </c>
      <c r="D414" s="1015" t="s">
        <v>97</v>
      </c>
      <c r="E414" s="1015">
        <v>2016</v>
      </c>
      <c r="G414" s="1016">
        <v>0</v>
      </c>
      <c r="H414" s="877">
        <v>0</v>
      </c>
      <c r="I414" s="876">
        <v>0</v>
      </c>
      <c r="J414" s="877">
        <v>0</v>
      </c>
      <c r="K414" s="876">
        <v>0</v>
      </c>
      <c r="L414" s="877">
        <v>0</v>
      </c>
      <c r="M414" s="876">
        <v>0</v>
      </c>
      <c r="N414" s="877">
        <v>0</v>
      </c>
      <c r="O414" s="876">
        <v>0</v>
      </c>
      <c r="P414" s="877">
        <v>0</v>
      </c>
      <c r="Q414" s="876">
        <v>0</v>
      </c>
      <c r="R414" s="877">
        <v>0</v>
      </c>
      <c r="S414" s="876">
        <v>0</v>
      </c>
      <c r="T414" s="877">
        <v>0</v>
      </c>
      <c r="U414" s="876">
        <v>0</v>
      </c>
      <c r="V414" s="877">
        <v>0</v>
      </c>
      <c r="W414" s="876">
        <v>0</v>
      </c>
      <c r="X414" s="877">
        <v>0</v>
      </c>
      <c r="Y414" s="876">
        <v>0</v>
      </c>
      <c r="Z414" s="877">
        <v>0</v>
      </c>
      <c r="AA414" s="876">
        <v>0</v>
      </c>
      <c r="AB414" s="877">
        <v>0</v>
      </c>
      <c r="AC414" s="876">
        <v>0</v>
      </c>
      <c r="AD414" s="877">
        <v>0</v>
      </c>
      <c r="AE414" s="876">
        <v>0</v>
      </c>
      <c r="AF414" s="877">
        <v>0</v>
      </c>
      <c r="AG414" s="876">
        <v>0</v>
      </c>
      <c r="AH414" s="877">
        <v>0</v>
      </c>
      <c r="AI414" s="876">
        <v>0</v>
      </c>
      <c r="AJ414" s="877">
        <v>0</v>
      </c>
      <c r="AK414" s="876">
        <v>0</v>
      </c>
      <c r="AL414" s="877">
        <v>0</v>
      </c>
      <c r="AM414" s="876">
        <v>0</v>
      </c>
      <c r="AN414" s="877">
        <v>0</v>
      </c>
      <c r="AO414" s="876">
        <v>0</v>
      </c>
      <c r="AP414" s="1017">
        <v>0</v>
      </c>
      <c r="AQ414" s="815"/>
      <c r="AR414" s="998"/>
      <c r="AS414" s="815"/>
      <c r="AT414" s="1016">
        <v>0</v>
      </c>
      <c r="AU414" s="877">
        <v>0</v>
      </c>
      <c r="AV414" s="876">
        <v>0</v>
      </c>
      <c r="AW414" s="877">
        <v>0</v>
      </c>
      <c r="AX414" s="876">
        <v>0</v>
      </c>
      <c r="AY414" s="877">
        <v>0</v>
      </c>
      <c r="AZ414" s="876">
        <v>0</v>
      </c>
      <c r="BA414" s="877">
        <v>0</v>
      </c>
      <c r="BB414" s="876">
        <v>0</v>
      </c>
      <c r="BC414" s="877">
        <v>0</v>
      </c>
      <c r="BD414" s="876">
        <v>0</v>
      </c>
      <c r="BE414" s="877">
        <v>0</v>
      </c>
      <c r="BF414" s="876">
        <v>0</v>
      </c>
      <c r="BG414" s="877">
        <v>0</v>
      </c>
      <c r="BH414" s="876">
        <v>0</v>
      </c>
      <c r="BI414" s="877">
        <v>0</v>
      </c>
      <c r="BJ414" s="876">
        <v>0</v>
      </c>
      <c r="BK414" s="877">
        <v>0</v>
      </c>
      <c r="BL414" s="876">
        <v>0</v>
      </c>
      <c r="BM414" s="877">
        <v>0</v>
      </c>
      <c r="BN414" s="876">
        <v>0</v>
      </c>
      <c r="BO414" s="877">
        <v>0</v>
      </c>
      <c r="BP414" s="876">
        <v>0</v>
      </c>
      <c r="BQ414" s="877">
        <v>0</v>
      </c>
      <c r="BR414" s="876">
        <v>0</v>
      </c>
      <c r="BS414" s="877">
        <v>0</v>
      </c>
      <c r="BT414" s="876">
        <v>0</v>
      </c>
      <c r="BU414" s="877">
        <v>0</v>
      </c>
      <c r="BV414" s="876">
        <v>0</v>
      </c>
      <c r="BW414" s="877">
        <v>0</v>
      </c>
      <c r="BX414" s="876">
        <v>0</v>
      </c>
      <c r="BY414" s="877">
        <v>0</v>
      </c>
      <c r="BZ414" s="876">
        <v>0</v>
      </c>
      <c r="CA414" s="877">
        <v>0</v>
      </c>
      <c r="CB414" s="876">
        <v>0</v>
      </c>
      <c r="CC414" s="1017">
        <v>0</v>
      </c>
      <c r="CD414" s="815"/>
      <c r="CE414" s="1009"/>
      <c r="CF414" s="815"/>
      <c r="CG414" s="1010"/>
      <c r="CH414" s="815"/>
      <c r="CI414" s="1016"/>
      <c r="CJ414" s="877"/>
      <c r="CK414" s="876">
        <v>0</v>
      </c>
      <c r="CL414" s="877">
        <v>0</v>
      </c>
      <c r="CM414" s="876">
        <v>0</v>
      </c>
      <c r="CN414" s="877">
        <v>0</v>
      </c>
      <c r="CO414" s="876">
        <v>0</v>
      </c>
      <c r="CP414" s="877">
        <v>0</v>
      </c>
      <c r="CQ414" s="876">
        <v>0</v>
      </c>
      <c r="CR414" s="877">
        <v>0</v>
      </c>
      <c r="CS414" s="876">
        <v>0</v>
      </c>
      <c r="CT414" s="877">
        <v>0</v>
      </c>
      <c r="CU414" s="876">
        <v>0</v>
      </c>
      <c r="CV414" s="877">
        <v>0</v>
      </c>
      <c r="CW414" s="876">
        <v>0</v>
      </c>
      <c r="CX414" s="877">
        <v>0</v>
      </c>
      <c r="CY414" s="876">
        <v>0</v>
      </c>
      <c r="CZ414" s="877">
        <v>0</v>
      </c>
      <c r="DA414" s="876">
        <v>0</v>
      </c>
      <c r="DB414" s="877">
        <v>0</v>
      </c>
      <c r="DC414" s="876">
        <v>0</v>
      </c>
      <c r="DD414" s="877">
        <v>0</v>
      </c>
      <c r="DE414" s="876">
        <v>0</v>
      </c>
      <c r="DF414" s="877">
        <v>0</v>
      </c>
      <c r="DG414" s="876">
        <v>0</v>
      </c>
      <c r="DH414" s="877">
        <v>0</v>
      </c>
      <c r="DI414" s="876">
        <v>0</v>
      </c>
      <c r="DJ414" s="877">
        <v>0</v>
      </c>
      <c r="DK414" s="876">
        <v>0</v>
      </c>
      <c r="DL414" s="877">
        <v>0</v>
      </c>
      <c r="DM414" s="876">
        <v>0</v>
      </c>
      <c r="DN414" s="877">
        <v>0</v>
      </c>
      <c r="DO414" s="876">
        <v>0</v>
      </c>
      <c r="DP414" s="877">
        <v>0</v>
      </c>
      <c r="DQ414" s="876">
        <v>0</v>
      </c>
      <c r="DR414" s="1017">
        <v>0</v>
      </c>
      <c r="DS414" s="815"/>
      <c r="DT414" s="1011"/>
      <c r="DU414" s="815"/>
      <c r="DV414" s="1016"/>
      <c r="DW414" s="877"/>
      <c r="DX414" s="876">
        <v>0</v>
      </c>
      <c r="DY414" s="877">
        <v>0</v>
      </c>
      <c r="DZ414" s="876">
        <v>0</v>
      </c>
      <c r="EA414" s="877">
        <v>0</v>
      </c>
      <c r="EB414" s="876">
        <v>0</v>
      </c>
      <c r="EC414" s="877">
        <v>0</v>
      </c>
      <c r="ED414" s="876">
        <v>0</v>
      </c>
      <c r="EE414" s="877">
        <v>0</v>
      </c>
      <c r="EF414" s="876">
        <v>0</v>
      </c>
      <c r="EG414" s="877">
        <v>0</v>
      </c>
      <c r="EH414" s="876">
        <v>0</v>
      </c>
      <c r="EI414" s="877">
        <v>0</v>
      </c>
      <c r="EJ414" s="876">
        <v>0</v>
      </c>
      <c r="EK414" s="877">
        <v>0</v>
      </c>
      <c r="EL414" s="876">
        <v>0</v>
      </c>
      <c r="EM414" s="877">
        <v>0</v>
      </c>
      <c r="EN414" s="876">
        <v>0</v>
      </c>
      <c r="EO414" s="877">
        <v>0</v>
      </c>
      <c r="EP414" s="876">
        <v>0</v>
      </c>
      <c r="EQ414" s="877">
        <v>0</v>
      </c>
      <c r="ER414" s="876">
        <v>0</v>
      </c>
      <c r="ES414" s="877">
        <v>0</v>
      </c>
      <c r="ET414" s="876">
        <v>0</v>
      </c>
      <c r="EU414" s="877">
        <v>0</v>
      </c>
      <c r="EV414" s="876">
        <v>0</v>
      </c>
      <c r="EW414" s="877">
        <v>0</v>
      </c>
      <c r="EX414" s="876">
        <v>0</v>
      </c>
      <c r="EY414" s="877">
        <v>0</v>
      </c>
      <c r="EZ414" s="876">
        <v>0</v>
      </c>
      <c r="FA414" s="877">
        <v>0</v>
      </c>
      <c r="FB414" s="876">
        <v>0</v>
      </c>
      <c r="FC414" s="877">
        <v>0</v>
      </c>
      <c r="FD414" s="876">
        <v>0</v>
      </c>
      <c r="FE414" s="1017">
        <v>0</v>
      </c>
      <c r="FF414" s="815"/>
      <c r="FG414" s="1012"/>
      <c r="FH414" s="815"/>
      <c r="FI414" s="1013"/>
      <c r="FK414" s="1018" t="b">
        <v>1</v>
      </c>
    </row>
    <row r="415" spans="1:167" outlineLevel="1">
      <c r="A415" s="813" t="str">
        <f t="shared" si="6"/>
        <v>396Coupon Initiative</v>
      </c>
      <c r="C415" s="842">
        <v>396</v>
      </c>
      <c r="D415" s="1036" t="s">
        <v>95</v>
      </c>
      <c r="E415" s="1036">
        <v>2016</v>
      </c>
      <c r="G415" s="1020">
        <v>0</v>
      </c>
      <c r="H415" s="865">
        <v>0</v>
      </c>
      <c r="I415" s="864">
        <v>0</v>
      </c>
      <c r="J415" s="865">
        <v>0</v>
      </c>
      <c r="K415" s="864">
        <v>0</v>
      </c>
      <c r="L415" s="865">
        <v>0</v>
      </c>
      <c r="M415" s="864">
        <v>0</v>
      </c>
      <c r="N415" s="865">
        <v>0</v>
      </c>
      <c r="O415" s="864">
        <v>0</v>
      </c>
      <c r="P415" s="865">
        <v>0</v>
      </c>
      <c r="Q415" s="864">
        <v>0</v>
      </c>
      <c r="R415" s="865">
        <v>0</v>
      </c>
      <c r="S415" s="864">
        <v>0</v>
      </c>
      <c r="T415" s="865">
        <v>0</v>
      </c>
      <c r="U415" s="864">
        <v>0</v>
      </c>
      <c r="V415" s="865">
        <v>0</v>
      </c>
      <c r="W415" s="864">
        <v>0</v>
      </c>
      <c r="X415" s="865">
        <v>0</v>
      </c>
      <c r="Y415" s="864">
        <v>0</v>
      </c>
      <c r="Z415" s="865">
        <v>0</v>
      </c>
      <c r="AA415" s="864">
        <v>0</v>
      </c>
      <c r="AB415" s="865">
        <v>0</v>
      </c>
      <c r="AC415" s="864">
        <v>0</v>
      </c>
      <c r="AD415" s="865">
        <v>0</v>
      </c>
      <c r="AE415" s="864">
        <v>0</v>
      </c>
      <c r="AF415" s="865">
        <v>0</v>
      </c>
      <c r="AG415" s="864">
        <v>0</v>
      </c>
      <c r="AH415" s="865">
        <v>0</v>
      </c>
      <c r="AI415" s="864">
        <v>0</v>
      </c>
      <c r="AJ415" s="865">
        <v>0</v>
      </c>
      <c r="AK415" s="864">
        <v>0</v>
      </c>
      <c r="AL415" s="865">
        <v>0</v>
      </c>
      <c r="AM415" s="864">
        <v>0</v>
      </c>
      <c r="AN415" s="865">
        <v>0</v>
      </c>
      <c r="AO415" s="864">
        <v>0</v>
      </c>
      <c r="AP415" s="1021">
        <v>0</v>
      </c>
      <c r="AQ415" s="815"/>
      <c r="AR415" s="998"/>
      <c r="AS415" s="815"/>
      <c r="AT415" s="1020">
        <v>0</v>
      </c>
      <c r="AU415" s="865">
        <v>0</v>
      </c>
      <c r="AV415" s="864">
        <v>0</v>
      </c>
      <c r="AW415" s="865">
        <v>0</v>
      </c>
      <c r="AX415" s="864">
        <v>0</v>
      </c>
      <c r="AY415" s="865">
        <v>0</v>
      </c>
      <c r="AZ415" s="864">
        <v>0</v>
      </c>
      <c r="BA415" s="865">
        <v>0</v>
      </c>
      <c r="BB415" s="864">
        <v>0</v>
      </c>
      <c r="BC415" s="865">
        <v>0</v>
      </c>
      <c r="BD415" s="864">
        <v>0</v>
      </c>
      <c r="BE415" s="865">
        <v>0</v>
      </c>
      <c r="BF415" s="864">
        <v>0</v>
      </c>
      <c r="BG415" s="865">
        <v>0</v>
      </c>
      <c r="BH415" s="864">
        <v>0</v>
      </c>
      <c r="BI415" s="865">
        <v>0</v>
      </c>
      <c r="BJ415" s="864">
        <v>0</v>
      </c>
      <c r="BK415" s="865">
        <v>0</v>
      </c>
      <c r="BL415" s="864">
        <v>0</v>
      </c>
      <c r="BM415" s="865">
        <v>0</v>
      </c>
      <c r="BN415" s="864">
        <v>0</v>
      </c>
      <c r="BO415" s="865">
        <v>0</v>
      </c>
      <c r="BP415" s="864">
        <v>0</v>
      </c>
      <c r="BQ415" s="865">
        <v>0</v>
      </c>
      <c r="BR415" s="864">
        <v>0</v>
      </c>
      <c r="BS415" s="865">
        <v>0</v>
      </c>
      <c r="BT415" s="864">
        <v>0</v>
      </c>
      <c r="BU415" s="865">
        <v>0</v>
      </c>
      <c r="BV415" s="864">
        <v>0</v>
      </c>
      <c r="BW415" s="865">
        <v>0</v>
      </c>
      <c r="BX415" s="864">
        <v>0</v>
      </c>
      <c r="BY415" s="865">
        <v>0</v>
      </c>
      <c r="BZ415" s="864">
        <v>0</v>
      </c>
      <c r="CA415" s="865">
        <v>0</v>
      </c>
      <c r="CB415" s="864">
        <v>0</v>
      </c>
      <c r="CC415" s="1021">
        <v>0</v>
      </c>
      <c r="CD415" s="815"/>
      <c r="CE415" s="1009"/>
      <c r="CF415" s="815"/>
      <c r="CG415" s="1010"/>
      <c r="CH415" s="815"/>
      <c r="CI415" s="1020"/>
      <c r="CJ415" s="865"/>
      <c r="CK415" s="864">
        <v>0</v>
      </c>
      <c r="CL415" s="865">
        <v>0</v>
      </c>
      <c r="CM415" s="864">
        <v>0</v>
      </c>
      <c r="CN415" s="865">
        <v>0</v>
      </c>
      <c r="CO415" s="864">
        <v>0</v>
      </c>
      <c r="CP415" s="865">
        <v>0</v>
      </c>
      <c r="CQ415" s="864">
        <v>0</v>
      </c>
      <c r="CR415" s="865">
        <v>0</v>
      </c>
      <c r="CS415" s="864">
        <v>0</v>
      </c>
      <c r="CT415" s="865">
        <v>0</v>
      </c>
      <c r="CU415" s="864">
        <v>0</v>
      </c>
      <c r="CV415" s="865">
        <v>0</v>
      </c>
      <c r="CW415" s="864">
        <v>0</v>
      </c>
      <c r="CX415" s="865">
        <v>0</v>
      </c>
      <c r="CY415" s="864">
        <v>0</v>
      </c>
      <c r="CZ415" s="865">
        <v>0</v>
      </c>
      <c r="DA415" s="864">
        <v>0</v>
      </c>
      <c r="DB415" s="865">
        <v>0</v>
      </c>
      <c r="DC415" s="864">
        <v>0</v>
      </c>
      <c r="DD415" s="865">
        <v>0</v>
      </c>
      <c r="DE415" s="864">
        <v>0</v>
      </c>
      <c r="DF415" s="865">
        <v>0</v>
      </c>
      <c r="DG415" s="864">
        <v>0</v>
      </c>
      <c r="DH415" s="865">
        <v>0</v>
      </c>
      <c r="DI415" s="864">
        <v>0</v>
      </c>
      <c r="DJ415" s="865">
        <v>0</v>
      </c>
      <c r="DK415" s="864">
        <v>0</v>
      </c>
      <c r="DL415" s="865">
        <v>0</v>
      </c>
      <c r="DM415" s="864">
        <v>0</v>
      </c>
      <c r="DN415" s="865">
        <v>0</v>
      </c>
      <c r="DO415" s="864">
        <v>0</v>
      </c>
      <c r="DP415" s="865">
        <v>0</v>
      </c>
      <c r="DQ415" s="864">
        <v>0</v>
      </c>
      <c r="DR415" s="1021">
        <v>0</v>
      </c>
      <c r="DS415" s="815"/>
      <c r="DT415" s="1011"/>
      <c r="DU415" s="815"/>
      <c r="DV415" s="1020"/>
      <c r="DW415" s="865"/>
      <c r="DX415" s="864">
        <v>0</v>
      </c>
      <c r="DY415" s="865">
        <v>0</v>
      </c>
      <c r="DZ415" s="864">
        <v>0</v>
      </c>
      <c r="EA415" s="865">
        <v>0</v>
      </c>
      <c r="EB415" s="864">
        <v>0</v>
      </c>
      <c r="EC415" s="865">
        <v>0</v>
      </c>
      <c r="ED415" s="864">
        <v>0</v>
      </c>
      <c r="EE415" s="865">
        <v>0</v>
      </c>
      <c r="EF415" s="864">
        <v>0</v>
      </c>
      <c r="EG415" s="865">
        <v>0</v>
      </c>
      <c r="EH415" s="864">
        <v>0</v>
      </c>
      <c r="EI415" s="865">
        <v>0</v>
      </c>
      <c r="EJ415" s="864">
        <v>0</v>
      </c>
      <c r="EK415" s="865">
        <v>0</v>
      </c>
      <c r="EL415" s="864">
        <v>0</v>
      </c>
      <c r="EM415" s="865">
        <v>0</v>
      </c>
      <c r="EN415" s="864">
        <v>0</v>
      </c>
      <c r="EO415" s="865">
        <v>0</v>
      </c>
      <c r="EP415" s="864">
        <v>0</v>
      </c>
      <c r="EQ415" s="865">
        <v>0</v>
      </c>
      <c r="ER415" s="864">
        <v>0</v>
      </c>
      <c r="ES415" s="865">
        <v>0</v>
      </c>
      <c r="ET415" s="864">
        <v>0</v>
      </c>
      <c r="EU415" s="865">
        <v>0</v>
      </c>
      <c r="EV415" s="864">
        <v>0</v>
      </c>
      <c r="EW415" s="865">
        <v>0</v>
      </c>
      <c r="EX415" s="864">
        <v>0</v>
      </c>
      <c r="EY415" s="865">
        <v>0</v>
      </c>
      <c r="EZ415" s="864">
        <v>0</v>
      </c>
      <c r="FA415" s="865">
        <v>0</v>
      </c>
      <c r="FB415" s="864">
        <v>0</v>
      </c>
      <c r="FC415" s="865">
        <v>0</v>
      </c>
      <c r="FD415" s="864">
        <v>0</v>
      </c>
      <c r="FE415" s="1021">
        <v>0</v>
      </c>
      <c r="FF415" s="815"/>
      <c r="FG415" s="1012"/>
      <c r="FH415" s="815"/>
      <c r="FI415" s="1013"/>
      <c r="FK415" s="1022" t="b">
        <v>1</v>
      </c>
    </row>
    <row r="416" spans="1:167" outlineLevel="1">
      <c r="A416" s="813" t="str">
        <f t="shared" si="6"/>
        <v>397Bi-Annual Retailer Event Initiative</v>
      </c>
      <c r="C416" s="849">
        <v>397</v>
      </c>
      <c r="D416" s="1023" t="s">
        <v>96</v>
      </c>
      <c r="E416" s="1023">
        <v>2016</v>
      </c>
      <c r="G416" s="1024">
        <v>0</v>
      </c>
      <c r="H416" s="854">
        <v>0</v>
      </c>
      <c r="I416" s="853">
        <v>0</v>
      </c>
      <c r="J416" s="854">
        <v>0</v>
      </c>
      <c r="K416" s="853">
        <v>0</v>
      </c>
      <c r="L416" s="854">
        <v>0</v>
      </c>
      <c r="M416" s="853">
        <v>0</v>
      </c>
      <c r="N416" s="854">
        <v>0</v>
      </c>
      <c r="O416" s="853">
        <v>0</v>
      </c>
      <c r="P416" s="854">
        <v>0</v>
      </c>
      <c r="Q416" s="853">
        <v>0</v>
      </c>
      <c r="R416" s="854">
        <v>0</v>
      </c>
      <c r="S416" s="853">
        <v>0</v>
      </c>
      <c r="T416" s="854">
        <v>0</v>
      </c>
      <c r="U416" s="853">
        <v>0</v>
      </c>
      <c r="V416" s="854">
        <v>0</v>
      </c>
      <c r="W416" s="853">
        <v>0</v>
      </c>
      <c r="X416" s="854">
        <v>0</v>
      </c>
      <c r="Y416" s="853">
        <v>0</v>
      </c>
      <c r="Z416" s="854">
        <v>0</v>
      </c>
      <c r="AA416" s="853">
        <v>0</v>
      </c>
      <c r="AB416" s="854">
        <v>0</v>
      </c>
      <c r="AC416" s="853">
        <v>0</v>
      </c>
      <c r="AD416" s="854">
        <v>0</v>
      </c>
      <c r="AE416" s="853">
        <v>0</v>
      </c>
      <c r="AF416" s="854">
        <v>0</v>
      </c>
      <c r="AG416" s="853">
        <v>0</v>
      </c>
      <c r="AH416" s="854">
        <v>0</v>
      </c>
      <c r="AI416" s="853">
        <v>0</v>
      </c>
      <c r="AJ416" s="854">
        <v>0</v>
      </c>
      <c r="AK416" s="853">
        <v>0</v>
      </c>
      <c r="AL416" s="854">
        <v>0</v>
      </c>
      <c r="AM416" s="853">
        <v>0</v>
      </c>
      <c r="AN416" s="854">
        <v>0</v>
      </c>
      <c r="AO416" s="853">
        <v>0</v>
      </c>
      <c r="AP416" s="1025">
        <v>0</v>
      </c>
      <c r="AQ416" s="815"/>
      <c r="AR416" s="998"/>
      <c r="AS416" s="815"/>
      <c r="AT416" s="1024">
        <v>0</v>
      </c>
      <c r="AU416" s="854">
        <v>0</v>
      </c>
      <c r="AV416" s="853">
        <v>0</v>
      </c>
      <c r="AW416" s="854">
        <v>0</v>
      </c>
      <c r="AX416" s="853">
        <v>0</v>
      </c>
      <c r="AY416" s="854">
        <v>0</v>
      </c>
      <c r="AZ416" s="853">
        <v>0</v>
      </c>
      <c r="BA416" s="854">
        <v>0</v>
      </c>
      <c r="BB416" s="853">
        <v>0</v>
      </c>
      <c r="BC416" s="854">
        <v>0</v>
      </c>
      <c r="BD416" s="853">
        <v>0</v>
      </c>
      <c r="BE416" s="854">
        <v>0</v>
      </c>
      <c r="BF416" s="853">
        <v>0</v>
      </c>
      <c r="BG416" s="854">
        <v>0</v>
      </c>
      <c r="BH416" s="853">
        <v>0</v>
      </c>
      <c r="BI416" s="854">
        <v>0</v>
      </c>
      <c r="BJ416" s="853">
        <v>0</v>
      </c>
      <c r="BK416" s="854">
        <v>0</v>
      </c>
      <c r="BL416" s="853">
        <v>0</v>
      </c>
      <c r="BM416" s="854">
        <v>0</v>
      </c>
      <c r="BN416" s="853">
        <v>0</v>
      </c>
      <c r="BO416" s="854">
        <v>0</v>
      </c>
      <c r="BP416" s="853">
        <v>0</v>
      </c>
      <c r="BQ416" s="854">
        <v>0</v>
      </c>
      <c r="BR416" s="853">
        <v>0</v>
      </c>
      <c r="BS416" s="854">
        <v>0</v>
      </c>
      <c r="BT416" s="853">
        <v>0</v>
      </c>
      <c r="BU416" s="854">
        <v>0</v>
      </c>
      <c r="BV416" s="853">
        <v>0</v>
      </c>
      <c r="BW416" s="854">
        <v>0</v>
      </c>
      <c r="BX416" s="853">
        <v>0</v>
      </c>
      <c r="BY416" s="854">
        <v>0</v>
      </c>
      <c r="BZ416" s="853">
        <v>0</v>
      </c>
      <c r="CA416" s="854">
        <v>0</v>
      </c>
      <c r="CB416" s="853">
        <v>0</v>
      </c>
      <c r="CC416" s="1025">
        <v>0</v>
      </c>
      <c r="CD416" s="815"/>
      <c r="CE416" s="1009"/>
      <c r="CF416" s="815"/>
      <c r="CG416" s="1010"/>
      <c r="CH416" s="815"/>
      <c r="CI416" s="1024"/>
      <c r="CJ416" s="854"/>
      <c r="CK416" s="853">
        <v>0</v>
      </c>
      <c r="CL416" s="854">
        <v>0</v>
      </c>
      <c r="CM416" s="853">
        <v>0</v>
      </c>
      <c r="CN416" s="854">
        <v>0</v>
      </c>
      <c r="CO416" s="853">
        <v>0</v>
      </c>
      <c r="CP416" s="854">
        <v>0</v>
      </c>
      <c r="CQ416" s="853">
        <v>0</v>
      </c>
      <c r="CR416" s="854">
        <v>0</v>
      </c>
      <c r="CS416" s="853">
        <v>0</v>
      </c>
      <c r="CT416" s="854">
        <v>0</v>
      </c>
      <c r="CU416" s="853">
        <v>0</v>
      </c>
      <c r="CV416" s="854">
        <v>0</v>
      </c>
      <c r="CW416" s="853">
        <v>0</v>
      </c>
      <c r="CX416" s="854">
        <v>0</v>
      </c>
      <c r="CY416" s="853">
        <v>0</v>
      </c>
      <c r="CZ416" s="854">
        <v>0</v>
      </c>
      <c r="DA416" s="853">
        <v>0</v>
      </c>
      <c r="DB416" s="854">
        <v>0</v>
      </c>
      <c r="DC416" s="853">
        <v>0</v>
      </c>
      <c r="DD416" s="854">
        <v>0</v>
      </c>
      <c r="DE416" s="853">
        <v>0</v>
      </c>
      <c r="DF416" s="854">
        <v>0</v>
      </c>
      <c r="DG416" s="853">
        <v>0</v>
      </c>
      <c r="DH416" s="854">
        <v>0</v>
      </c>
      <c r="DI416" s="853">
        <v>0</v>
      </c>
      <c r="DJ416" s="854">
        <v>0</v>
      </c>
      <c r="DK416" s="853">
        <v>0</v>
      </c>
      <c r="DL416" s="854">
        <v>0</v>
      </c>
      <c r="DM416" s="853">
        <v>0</v>
      </c>
      <c r="DN416" s="854">
        <v>0</v>
      </c>
      <c r="DO416" s="853">
        <v>0</v>
      </c>
      <c r="DP416" s="854">
        <v>0</v>
      </c>
      <c r="DQ416" s="853">
        <v>0</v>
      </c>
      <c r="DR416" s="1025">
        <v>0</v>
      </c>
      <c r="DS416" s="815"/>
      <c r="DT416" s="1011"/>
      <c r="DU416" s="815"/>
      <c r="DV416" s="1024"/>
      <c r="DW416" s="854"/>
      <c r="DX416" s="853">
        <v>0</v>
      </c>
      <c r="DY416" s="854">
        <v>0</v>
      </c>
      <c r="DZ416" s="853">
        <v>0</v>
      </c>
      <c r="EA416" s="854">
        <v>0</v>
      </c>
      <c r="EB416" s="853">
        <v>0</v>
      </c>
      <c r="EC416" s="854">
        <v>0</v>
      </c>
      <c r="ED416" s="853">
        <v>0</v>
      </c>
      <c r="EE416" s="854">
        <v>0</v>
      </c>
      <c r="EF416" s="853">
        <v>0</v>
      </c>
      <c r="EG416" s="854">
        <v>0</v>
      </c>
      <c r="EH416" s="853">
        <v>0</v>
      </c>
      <c r="EI416" s="854">
        <v>0</v>
      </c>
      <c r="EJ416" s="853">
        <v>0</v>
      </c>
      <c r="EK416" s="854">
        <v>0</v>
      </c>
      <c r="EL416" s="853">
        <v>0</v>
      </c>
      <c r="EM416" s="854">
        <v>0</v>
      </c>
      <c r="EN416" s="853">
        <v>0</v>
      </c>
      <c r="EO416" s="854">
        <v>0</v>
      </c>
      <c r="EP416" s="853">
        <v>0</v>
      </c>
      <c r="EQ416" s="854">
        <v>0</v>
      </c>
      <c r="ER416" s="853">
        <v>0</v>
      </c>
      <c r="ES416" s="854">
        <v>0</v>
      </c>
      <c r="ET416" s="853">
        <v>0</v>
      </c>
      <c r="EU416" s="854">
        <v>0</v>
      </c>
      <c r="EV416" s="853">
        <v>0</v>
      </c>
      <c r="EW416" s="854">
        <v>0</v>
      </c>
      <c r="EX416" s="853">
        <v>0</v>
      </c>
      <c r="EY416" s="854">
        <v>0</v>
      </c>
      <c r="EZ416" s="853">
        <v>0</v>
      </c>
      <c r="FA416" s="854">
        <v>0</v>
      </c>
      <c r="FB416" s="853">
        <v>0</v>
      </c>
      <c r="FC416" s="854">
        <v>0</v>
      </c>
      <c r="FD416" s="853">
        <v>0</v>
      </c>
      <c r="FE416" s="1025">
        <v>0</v>
      </c>
      <c r="FF416" s="815"/>
      <c r="FG416" s="1012"/>
      <c r="FH416" s="815"/>
      <c r="FI416" s="1013"/>
      <c r="FK416" s="1026" t="b">
        <v>1</v>
      </c>
    </row>
    <row r="417" spans="1:167" outlineLevel="1">
      <c r="A417" s="813" t="str">
        <f t="shared" si="6"/>
        <v>398HVAC Incentives Initiative</v>
      </c>
      <c r="C417" s="842">
        <v>398</v>
      </c>
      <c r="D417" s="1019" t="s">
        <v>654</v>
      </c>
      <c r="E417" s="1019">
        <v>2016</v>
      </c>
      <c r="G417" s="1020">
        <v>0</v>
      </c>
      <c r="H417" s="865">
        <v>0</v>
      </c>
      <c r="I417" s="864">
        <v>0</v>
      </c>
      <c r="J417" s="865">
        <v>0</v>
      </c>
      <c r="K417" s="864">
        <v>0</v>
      </c>
      <c r="L417" s="865">
        <v>0</v>
      </c>
      <c r="M417" s="864">
        <v>0</v>
      </c>
      <c r="N417" s="865">
        <v>0</v>
      </c>
      <c r="O417" s="864">
        <v>0</v>
      </c>
      <c r="P417" s="865">
        <v>0</v>
      </c>
      <c r="Q417" s="864">
        <v>0</v>
      </c>
      <c r="R417" s="865">
        <v>0</v>
      </c>
      <c r="S417" s="864">
        <v>0</v>
      </c>
      <c r="T417" s="865">
        <v>0</v>
      </c>
      <c r="U417" s="864">
        <v>0</v>
      </c>
      <c r="V417" s="865">
        <v>0</v>
      </c>
      <c r="W417" s="864">
        <v>0</v>
      </c>
      <c r="X417" s="865">
        <v>0</v>
      </c>
      <c r="Y417" s="864">
        <v>0</v>
      </c>
      <c r="Z417" s="865">
        <v>0</v>
      </c>
      <c r="AA417" s="864">
        <v>0</v>
      </c>
      <c r="AB417" s="865">
        <v>0</v>
      </c>
      <c r="AC417" s="864">
        <v>0</v>
      </c>
      <c r="AD417" s="865">
        <v>0</v>
      </c>
      <c r="AE417" s="864">
        <v>0</v>
      </c>
      <c r="AF417" s="865">
        <v>0</v>
      </c>
      <c r="AG417" s="864">
        <v>0</v>
      </c>
      <c r="AH417" s="865">
        <v>0</v>
      </c>
      <c r="AI417" s="864">
        <v>0</v>
      </c>
      <c r="AJ417" s="865">
        <v>0</v>
      </c>
      <c r="AK417" s="864">
        <v>0</v>
      </c>
      <c r="AL417" s="865">
        <v>0</v>
      </c>
      <c r="AM417" s="864">
        <v>0</v>
      </c>
      <c r="AN417" s="865">
        <v>0</v>
      </c>
      <c r="AO417" s="864">
        <v>0</v>
      </c>
      <c r="AP417" s="1021">
        <v>0</v>
      </c>
      <c r="AQ417" s="815"/>
      <c r="AR417" s="998"/>
      <c r="AS417" s="815"/>
      <c r="AT417" s="1020">
        <v>0</v>
      </c>
      <c r="AU417" s="865">
        <v>0</v>
      </c>
      <c r="AV417" s="864">
        <v>0</v>
      </c>
      <c r="AW417" s="865">
        <v>0</v>
      </c>
      <c r="AX417" s="864">
        <v>0</v>
      </c>
      <c r="AY417" s="865">
        <v>0</v>
      </c>
      <c r="AZ417" s="864">
        <v>0</v>
      </c>
      <c r="BA417" s="865">
        <v>0</v>
      </c>
      <c r="BB417" s="864">
        <v>0</v>
      </c>
      <c r="BC417" s="865">
        <v>0</v>
      </c>
      <c r="BD417" s="864">
        <v>0</v>
      </c>
      <c r="BE417" s="865">
        <v>0</v>
      </c>
      <c r="BF417" s="864">
        <v>0</v>
      </c>
      <c r="BG417" s="865">
        <v>0</v>
      </c>
      <c r="BH417" s="864">
        <v>0</v>
      </c>
      <c r="BI417" s="865">
        <v>0</v>
      </c>
      <c r="BJ417" s="864">
        <v>0</v>
      </c>
      <c r="BK417" s="865">
        <v>0</v>
      </c>
      <c r="BL417" s="864">
        <v>0</v>
      </c>
      <c r="BM417" s="865">
        <v>0</v>
      </c>
      <c r="BN417" s="864">
        <v>0</v>
      </c>
      <c r="BO417" s="865">
        <v>0</v>
      </c>
      <c r="BP417" s="864">
        <v>0</v>
      </c>
      <c r="BQ417" s="865">
        <v>0</v>
      </c>
      <c r="BR417" s="864">
        <v>0</v>
      </c>
      <c r="BS417" s="865">
        <v>0</v>
      </c>
      <c r="BT417" s="864">
        <v>0</v>
      </c>
      <c r="BU417" s="865">
        <v>0</v>
      </c>
      <c r="BV417" s="864">
        <v>0</v>
      </c>
      <c r="BW417" s="865">
        <v>0</v>
      </c>
      <c r="BX417" s="864">
        <v>0</v>
      </c>
      <c r="BY417" s="865">
        <v>0</v>
      </c>
      <c r="BZ417" s="864">
        <v>0</v>
      </c>
      <c r="CA417" s="865">
        <v>0</v>
      </c>
      <c r="CB417" s="864">
        <v>0</v>
      </c>
      <c r="CC417" s="1021">
        <v>0</v>
      </c>
      <c r="CD417" s="815"/>
      <c r="CE417" s="1009"/>
      <c r="CF417" s="815"/>
      <c r="CG417" s="1010"/>
      <c r="CH417" s="815"/>
      <c r="CI417" s="1020"/>
      <c r="CJ417" s="865"/>
      <c r="CK417" s="864">
        <v>0</v>
      </c>
      <c r="CL417" s="865">
        <v>0</v>
      </c>
      <c r="CM417" s="864">
        <v>0</v>
      </c>
      <c r="CN417" s="865">
        <v>0</v>
      </c>
      <c r="CO417" s="864">
        <v>0</v>
      </c>
      <c r="CP417" s="865">
        <v>0</v>
      </c>
      <c r="CQ417" s="864">
        <v>0</v>
      </c>
      <c r="CR417" s="865">
        <v>0</v>
      </c>
      <c r="CS417" s="864">
        <v>0</v>
      </c>
      <c r="CT417" s="865">
        <v>0</v>
      </c>
      <c r="CU417" s="864">
        <v>0</v>
      </c>
      <c r="CV417" s="865">
        <v>0</v>
      </c>
      <c r="CW417" s="864">
        <v>0</v>
      </c>
      <c r="CX417" s="865">
        <v>0</v>
      </c>
      <c r="CY417" s="864">
        <v>0</v>
      </c>
      <c r="CZ417" s="865">
        <v>0</v>
      </c>
      <c r="DA417" s="864">
        <v>0</v>
      </c>
      <c r="DB417" s="865">
        <v>0</v>
      </c>
      <c r="DC417" s="864">
        <v>0</v>
      </c>
      <c r="DD417" s="865">
        <v>0</v>
      </c>
      <c r="DE417" s="864">
        <v>0</v>
      </c>
      <c r="DF417" s="865">
        <v>0</v>
      </c>
      <c r="DG417" s="864">
        <v>0</v>
      </c>
      <c r="DH417" s="865">
        <v>0</v>
      </c>
      <c r="DI417" s="864">
        <v>0</v>
      </c>
      <c r="DJ417" s="865">
        <v>0</v>
      </c>
      <c r="DK417" s="864">
        <v>0</v>
      </c>
      <c r="DL417" s="865">
        <v>0</v>
      </c>
      <c r="DM417" s="864">
        <v>0</v>
      </c>
      <c r="DN417" s="865">
        <v>0</v>
      </c>
      <c r="DO417" s="864">
        <v>0</v>
      </c>
      <c r="DP417" s="865">
        <v>0</v>
      </c>
      <c r="DQ417" s="864">
        <v>0</v>
      </c>
      <c r="DR417" s="1021">
        <v>0</v>
      </c>
      <c r="DS417" s="815"/>
      <c r="DT417" s="1011"/>
      <c r="DU417" s="815"/>
      <c r="DV417" s="1020"/>
      <c r="DW417" s="865"/>
      <c r="DX417" s="864">
        <v>0</v>
      </c>
      <c r="DY417" s="865">
        <v>0</v>
      </c>
      <c r="DZ417" s="864">
        <v>0</v>
      </c>
      <c r="EA417" s="865">
        <v>0</v>
      </c>
      <c r="EB417" s="864">
        <v>0</v>
      </c>
      <c r="EC417" s="865">
        <v>0</v>
      </c>
      <c r="ED417" s="864">
        <v>0</v>
      </c>
      <c r="EE417" s="865">
        <v>0</v>
      </c>
      <c r="EF417" s="864">
        <v>0</v>
      </c>
      <c r="EG417" s="865">
        <v>0</v>
      </c>
      <c r="EH417" s="864">
        <v>0</v>
      </c>
      <c r="EI417" s="865">
        <v>0</v>
      </c>
      <c r="EJ417" s="864">
        <v>0</v>
      </c>
      <c r="EK417" s="865">
        <v>0</v>
      </c>
      <c r="EL417" s="864">
        <v>0</v>
      </c>
      <c r="EM417" s="865">
        <v>0</v>
      </c>
      <c r="EN417" s="864">
        <v>0</v>
      </c>
      <c r="EO417" s="865">
        <v>0</v>
      </c>
      <c r="EP417" s="864">
        <v>0</v>
      </c>
      <c r="EQ417" s="865">
        <v>0</v>
      </c>
      <c r="ER417" s="864">
        <v>0</v>
      </c>
      <c r="ES417" s="865">
        <v>0</v>
      </c>
      <c r="ET417" s="864">
        <v>0</v>
      </c>
      <c r="EU417" s="865">
        <v>0</v>
      </c>
      <c r="EV417" s="864">
        <v>0</v>
      </c>
      <c r="EW417" s="865">
        <v>0</v>
      </c>
      <c r="EX417" s="864">
        <v>0</v>
      </c>
      <c r="EY417" s="865">
        <v>0</v>
      </c>
      <c r="EZ417" s="864">
        <v>0</v>
      </c>
      <c r="FA417" s="865">
        <v>0</v>
      </c>
      <c r="FB417" s="864">
        <v>0</v>
      </c>
      <c r="FC417" s="865">
        <v>0</v>
      </c>
      <c r="FD417" s="864">
        <v>0</v>
      </c>
      <c r="FE417" s="1021">
        <v>0</v>
      </c>
      <c r="FF417" s="815"/>
      <c r="FG417" s="1012"/>
      <c r="FH417" s="815"/>
      <c r="FI417" s="1013"/>
      <c r="FK417" s="1022" t="b">
        <v>1</v>
      </c>
    </row>
    <row r="418" spans="1:167" outlineLevel="1">
      <c r="A418" s="813" t="str">
        <f t="shared" si="6"/>
        <v>399Residential New Construction and Major Renovation Initiative</v>
      </c>
      <c r="C418" s="907">
        <v>399</v>
      </c>
      <c r="D418" s="1044" t="s">
        <v>98</v>
      </c>
      <c r="E418" s="1044">
        <v>2016</v>
      </c>
      <c r="G418" s="1028">
        <v>0</v>
      </c>
      <c r="H418" s="912">
        <v>0</v>
      </c>
      <c r="I418" s="911">
        <v>0</v>
      </c>
      <c r="J418" s="912">
        <v>0</v>
      </c>
      <c r="K418" s="911">
        <v>0</v>
      </c>
      <c r="L418" s="912">
        <v>0</v>
      </c>
      <c r="M418" s="911">
        <v>0</v>
      </c>
      <c r="N418" s="912">
        <v>0</v>
      </c>
      <c r="O418" s="911">
        <v>0</v>
      </c>
      <c r="P418" s="912">
        <v>0</v>
      </c>
      <c r="Q418" s="911">
        <v>0</v>
      </c>
      <c r="R418" s="912">
        <v>0</v>
      </c>
      <c r="S418" s="911">
        <v>0</v>
      </c>
      <c r="T418" s="912">
        <v>0</v>
      </c>
      <c r="U418" s="911">
        <v>0</v>
      </c>
      <c r="V418" s="912">
        <v>0</v>
      </c>
      <c r="W418" s="911">
        <v>0</v>
      </c>
      <c r="X418" s="912">
        <v>0</v>
      </c>
      <c r="Y418" s="911">
        <v>0</v>
      </c>
      <c r="Z418" s="912">
        <v>0</v>
      </c>
      <c r="AA418" s="911">
        <v>0</v>
      </c>
      <c r="AB418" s="912">
        <v>0</v>
      </c>
      <c r="AC418" s="911">
        <v>0</v>
      </c>
      <c r="AD418" s="912">
        <v>0</v>
      </c>
      <c r="AE418" s="911">
        <v>0</v>
      </c>
      <c r="AF418" s="912">
        <v>0</v>
      </c>
      <c r="AG418" s="911">
        <v>0</v>
      </c>
      <c r="AH418" s="912">
        <v>0</v>
      </c>
      <c r="AI418" s="911">
        <v>0</v>
      </c>
      <c r="AJ418" s="912">
        <v>0</v>
      </c>
      <c r="AK418" s="911">
        <v>0</v>
      </c>
      <c r="AL418" s="912">
        <v>0</v>
      </c>
      <c r="AM418" s="911">
        <v>0</v>
      </c>
      <c r="AN418" s="912">
        <v>0</v>
      </c>
      <c r="AO418" s="911">
        <v>0</v>
      </c>
      <c r="AP418" s="1029">
        <v>0</v>
      </c>
      <c r="AQ418" s="815"/>
      <c r="AR418" s="998"/>
      <c r="AS418" s="815"/>
      <c r="AT418" s="1028">
        <v>0</v>
      </c>
      <c r="AU418" s="912">
        <v>0</v>
      </c>
      <c r="AV418" s="911">
        <v>0</v>
      </c>
      <c r="AW418" s="912">
        <v>0</v>
      </c>
      <c r="AX418" s="911">
        <v>0</v>
      </c>
      <c r="AY418" s="912">
        <v>0</v>
      </c>
      <c r="AZ418" s="911">
        <v>0</v>
      </c>
      <c r="BA418" s="912">
        <v>0</v>
      </c>
      <c r="BB418" s="911">
        <v>0</v>
      </c>
      <c r="BC418" s="912">
        <v>0</v>
      </c>
      <c r="BD418" s="911">
        <v>0</v>
      </c>
      <c r="BE418" s="912">
        <v>0</v>
      </c>
      <c r="BF418" s="911">
        <v>0</v>
      </c>
      <c r="BG418" s="912">
        <v>0</v>
      </c>
      <c r="BH418" s="911">
        <v>0</v>
      </c>
      <c r="BI418" s="912">
        <v>0</v>
      </c>
      <c r="BJ418" s="911">
        <v>0</v>
      </c>
      <c r="BK418" s="912">
        <v>0</v>
      </c>
      <c r="BL418" s="911">
        <v>0</v>
      </c>
      <c r="BM418" s="912">
        <v>0</v>
      </c>
      <c r="BN418" s="911">
        <v>0</v>
      </c>
      <c r="BO418" s="912">
        <v>0</v>
      </c>
      <c r="BP418" s="911">
        <v>0</v>
      </c>
      <c r="BQ418" s="912">
        <v>0</v>
      </c>
      <c r="BR418" s="911">
        <v>0</v>
      </c>
      <c r="BS418" s="912">
        <v>0</v>
      </c>
      <c r="BT418" s="911">
        <v>0</v>
      </c>
      <c r="BU418" s="912">
        <v>0</v>
      </c>
      <c r="BV418" s="911">
        <v>0</v>
      </c>
      <c r="BW418" s="912">
        <v>0</v>
      </c>
      <c r="BX418" s="911">
        <v>0</v>
      </c>
      <c r="BY418" s="912">
        <v>0</v>
      </c>
      <c r="BZ418" s="911">
        <v>0</v>
      </c>
      <c r="CA418" s="912">
        <v>0</v>
      </c>
      <c r="CB418" s="911">
        <v>0</v>
      </c>
      <c r="CC418" s="1029">
        <v>0</v>
      </c>
      <c r="CD418" s="815"/>
      <c r="CE418" s="1009"/>
      <c r="CF418" s="815"/>
      <c r="CG418" s="1010"/>
      <c r="CH418" s="815"/>
      <c r="CI418" s="1028"/>
      <c r="CJ418" s="912"/>
      <c r="CK418" s="911">
        <v>0</v>
      </c>
      <c r="CL418" s="912">
        <v>0</v>
      </c>
      <c r="CM418" s="911">
        <v>0</v>
      </c>
      <c r="CN418" s="912">
        <v>0</v>
      </c>
      <c r="CO418" s="911">
        <v>0</v>
      </c>
      <c r="CP418" s="912">
        <v>0</v>
      </c>
      <c r="CQ418" s="911">
        <v>0</v>
      </c>
      <c r="CR418" s="912">
        <v>0</v>
      </c>
      <c r="CS418" s="911">
        <v>0</v>
      </c>
      <c r="CT418" s="912">
        <v>0</v>
      </c>
      <c r="CU418" s="911">
        <v>0</v>
      </c>
      <c r="CV418" s="912">
        <v>0</v>
      </c>
      <c r="CW418" s="911">
        <v>0</v>
      </c>
      <c r="CX418" s="912">
        <v>0</v>
      </c>
      <c r="CY418" s="911">
        <v>0</v>
      </c>
      <c r="CZ418" s="912">
        <v>0</v>
      </c>
      <c r="DA418" s="911">
        <v>0</v>
      </c>
      <c r="DB418" s="912">
        <v>0</v>
      </c>
      <c r="DC418" s="911">
        <v>0</v>
      </c>
      <c r="DD418" s="912">
        <v>0</v>
      </c>
      <c r="DE418" s="911">
        <v>0</v>
      </c>
      <c r="DF418" s="912">
        <v>0</v>
      </c>
      <c r="DG418" s="911">
        <v>0</v>
      </c>
      <c r="DH418" s="912">
        <v>0</v>
      </c>
      <c r="DI418" s="911">
        <v>0</v>
      </c>
      <c r="DJ418" s="912">
        <v>0</v>
      </c>
      <c r="DK418" s="911">
        <v>0</v>
      </c>
      <c r="DL418" s="912">
        <v>0</v>
      </c>
      <c r="DM418" s="911">
        <v>0</v>
      </c>
      <c r="DN418" s="912">
        <v>0</v>
      </c>
      <c r="DO418" s="911">
        <v>0</v>
      </c>
      <c r="DP418" s="912">
        <v>0</v>
      </c>
      <c r="DQ418" s="911">
        <v>0</v>
      </c>
      <c r="DR418" s="1029">
        <v>0</v>
      </c>
      <c r="DS418" s="815"/>
      <c r="DT418" s="1011"/>
      <c r="DU418" s="815"/>
      <c r="DV418" s="1028"/>
      <c r="DW418" s="912"/>
      <c r="DX418" s="911">
        <v>0</v>
      </c>
      <c r="DY418" s="912">
        <v>0</v>
      </c>
      <c r="DZ418" s="911">
        <v>0</v>
      </c>
      <c r="EA418" s="912">
        <v>0</v>
      </c>
      <c r="EB418" s="911">
        <v>0</v>
      </c>
      <c r="EC418" s="912">
        <v>0</v>
      </c>
      <c r="ED418" s="911">
        <v>0</v>
      </c>
      <c r="EE418" s="912">
        <v>0</v>
      </c>
      <c r="EF418" s="911">
        <v>0</v>
      </c>
      <c r="EG418" s="912">
        <v>0</v>
      </c>
      <c r="EH418" s="911">
        <v>0</v>
      </c>
      <c r="EI418" s="912">
        <v>0</v>
      </c>
      <c r="EJ418" s="911">
        <v>0</v>
      </c>
      <c r="EK418" s="912">
        <v>0</v>
      </c>
      <c r="EL418" s="911">
        <v>0</v>
      </c>
      <c r="EM418" s="912">
        <v>0</v>
      </c>
      <c r="EN418" s="911">
        <v>0</v>
      </c>
      <c r="EO418" s="912">
        <v>0</v>
      </c>
      <c r="EP418" s="911">
        <v>0</v>
      </c>
      <c r="EQ418" s="912">
        <v>0</v>
      </c>
      <c r="ER418" s="911">
        <v>0</v>
      </c>
      <c r="ES418" s="912">
        <v>0</v>
      </c>
      <c r="ET418" s="911">
        <v>0</v>
      </c>
      <c r="EU418" s="912">
        <v>0</v>
      </c>
      <c r="EV418" s="911">
        <v>0</v>
      </c>
      <c r="EW418" s="912">
        <v>0</v>
      </c>
      <c r="EX418" s="911">
        <v>0</v>
      </c>
      <c r="EY418" s="912">
        <v>0</v>
      </c>
      <c r="EZ418" s="911">
        <v>0</v>
      </c>
      <c r="FA418" s="912">
        <v>0</v>
      </c>
      <c r="FB418" s="911">
        <v>0</v>
      </c>
      <c r="FC418" s="912">
        <v>0</v>
      </c>
      <c r="FD418" s="911">
        <v>0</v>
      </c>
      <c r="FE418" s="1029">
        <v>0</v>
      </c>
      <c r="FF418" s="815"/>
      <c r="FG418" s="1012"/>
      <c r="FH418" s="815"/>
      <c r="FI418" s="1013"/>
      <c r="FK418" s="1030" t="b">
        <v>1</v>
      </c>
    </row>
    <row r="419" spans="1:167" outlineLevel="1">
      <c r="A419" s="813" t="str">
        <f t="shared" si="6"/>
        <v>400Energy Audit Initiative</v>
      </c>
      <c r="C419" s="900">
        <v>400</v>
      </c>
      <c r="D419" s="1031" t="s">
        <v>99</v>
      </c>
      <c r="E419" s="1031">
        <v>2016</v>
      </c>
      <c r="G419" s="1032">
        <v>0</v>
      </c>
      <c r="H419" s="905">
        <v>0</v>
      </c>
      <c r="I419" s="904">
        <v>0</v>
      </c>
      <c r="J419" s="905">
        <v>0</v>
      </c>
      <c r="K419" s="904">
        <v>0</v>
      </c>
      <c r="L419" s="905">
        <v>0</v>
      </c>
      <c r="M419" s="904">
        <v>0</v>
      </c>
      <c r="N419" s="905">
        <v>0</v>
      </c>
      <c r="O419" s="904">
        <v>0</v>
      </c>
      <c r="P419" s="905">
        <v>0</v>
      </c>
      <c r="Q419" s="904">
        <v>0</v>
      </c>
      <c r="R419" s="905">
        <v>0</v>
      </c>
      <c r="S419" s="904">
        <v>0</v>
      </c>
      <c r="T419" s="905">
        <v>0</v>
      </c>
      <c r="U419" s="904">
        <v>0</v>
      </c>
      <c r="V419" s="905">
        <v>0</v>
      </c>
      <c r="W419" s="904">
        <v>0</v>
      </c>
      <c r="X419" s="905">
        <v>0</v>
      </c>
      <c r="Y419" s="904">
        <v>0</v>
      </c>
      <c r="Z419" s="905">
        <v>0</v>
      </c>
      <c r="AA419" s="904">
        <v>0</v>
      </c>
      <c r="AB419" s="905">
        <v>0</v>
      </c>
      <c r="AC419" s="904">
        <v>0</v>
      </c>
      <c r="AD419" s="905">
        <v>0</v>
      </c>
      <c r="AE419" s="904">
        <v>0</v>
      </c>
      <c r="AF419" s="905">
        <v>0</v>
      </c>
      <c r="AG419" s="904">
        <v>0</v>
      </c>
      <c r="AH419" s="905">
        <v>0</v>
      </c>
      <c r="AI419" s="904">
        <v>0</v>
      </c>
      <c r="AJ419" s="905">
        <v>0</v>
      </c>
      <c r="AK419" s="904">
        <v>0</v>
      </c>
      <c r="AL419" s="905">
        <v>0</v>
      </c>
      <c r="AM419" s="904">
        <v>0</v>
      </c>
      <c r="AN419" s="905">
        <v>0</v>
      </c>
      <c r="AO419" s="904">
        <v>0</v>
      </c>
      <c r="AP419" s="1033">
        <v>0</v>
      </c>
      <c r="AQ419" s="815"/>
      <c r="AR419" s="998"/>
      <c r="AS419" s="815"/>
      <c r="AT419" s="1032">
        <v>0</v>
      </c>
      <c r="AU419" s="905">
        <v>0</v>
      </c>
      <c r="AV419" s="904">
        <v>0</v>
      </c>
      <c r="AW419" s="905">
        <v>0</v>
      </c>
      <c r="AX419" s="904">
        <v>0</v>
      </c>
      <c r="AY419" s="905">
        <v>0</v>
      </c>
      <c r="AZ419" s="904">
        <v>0</v>
      </c>
      <c r="BA419" s="905">
        <v>0</v>
      </c>
      <c r="BB419" s="904">
        <v>0</v>
      </c>
      <c r="BC419" s="905">
        <v>0</v>
      </c>
      <c r="BD419" s="904">
        <v>0</v>
      </c>
      <c r="BE419" s="905">
        <v>0</v>
      </c>
      <c r="BF419" s="904">
        <v>0</v>
      </c>
      <c r="BG419" s="905">
        <v>0</v>
      </c>
      <c r="BH419" s="904">
        <v>0</v>
      </c>
      <c r="BI419" s="905">
        <v>0</v>
      </c>
      <c r="BJ419" s="904">
        <v>0</v>
      </c>
      <c r="BK419" s="905">
        <v>0</v>
      </c>
      <c r="BL419" s="904">
        <v>0</v>
      </c>
      <c r="BM419" s="905">
        <v>0</v>
      </c>
      <c r="BN419" s="904">
        <v>0</v>
      </c>
      <c r="BO419" s="905">
        <v>0</v>
      </c>
      <c r="BP419" s="904">
        <v>0</v>
      </c>
      <c r="BQ419" s="905">
        <v>0</v>
      </c>
      <c r="BR419" s="904">
        <v>0</v>
      </c>
      <c r="BS419" s="905">
        <v>0</v>
      </c>
      <c r="BT419" s="904">
        <v>0</v>
      </c>
      <c r="BU419" s="905">
        <v>0</v>
      </c>
      <c r="BV419" s="904">
        <v>0</v>
      </c>
      <c r="BW419" s="905">
        <v>0</v>
      </c>
      <c r="BX419" s="904">
        <v>0</v>
      </c>
      <c r="BY419" s="905">
        <v>0</v>
      </c>
      <c r="BZ419" s="904">
        <v>0</v>
      </c>
      <c r="CA419" s="905">
        <v>0</v>
      </c>
      <c r="CB419" s="904">
        <v>0</v>
      </c>
      <c r="CC419" s="1033">
        <v>0</v>
      </c>
      <c r="CD419" s="815"/>
      <c r="CE419" s="1009"/>
      <c r="CF419" s="815"/>
      <c r="CG419" s="1010"/>
      <c r="CH419" s="815"/>
      <c r="CI419" s="1032"/>
      <c r="CJ419" s="905"/>
      <c r="CK419" s="904">
        <v>0</v>
      </c>
      <c r="CL419" s="905">
        <v>0</v>
      </c>
      <c r="CM419" s="904">
        <v>0</v>
      </c>
      <c r="CN419" s="905">
        <v>0</v>
      </c>
      <c r="CO419" s="904">
        <v>0</v>
      </c>
      <c r="CP419" s="905">
        <v>0</v>
      </c>
      <c r="CQ419" s="904">
        <v>0</v>
      </c>
      <c r="CR419" s="905">
        <v>0</v>
      </c>
      <c r="CS419" s="904">
        <v>0</v>
      </c>
      <c r="CT419" s="905">
        <v>0</v>
      </c>
      <c r="CU419" s="904">
        <v>0</v>
      </c>
      <c r="CV419" s="905">
        <v>0</v>
      </c>
      <c r="CW419" s="904">
        <v>0</v>
      </c>
      <c r="CX419" s="905">
        <v>0</v>
      </c>
      <c r="CY419" s="904">
        <v>0</v>
      </c>
      <c r="CZ419" s="905">
        <v>0</v>
      </c>
      <c r="DA419" s="904">
        <v>0</v>
      </c>
      <c r="DB419" s="905">
        <v>0</v>
      </c>
      <c r="DC419" s="904">
        <v>0</v>
      </c>
      <c r="DD419" s="905">
        <v>0</v>
      </c>
      <c r="DE419" s="904">
        <v>0</v>
      </c>
      <c r="DF419" s="905">
        <v>0</v>
      </c>
      <c r="DG419" s="904">
        <v>0</v>
      </c>
      <c r="DH419" s="905">
        <v>0</v>
      </c>
      <c r="DI419" s="904">
        <v>0</v>
      </c>
      <c r="DJ419" s="905">
        <v>0</v>
      </c>
      <c r="DK419" s="904">
        <v>0</v>
      </c>
      <c r="DL419" s="905">
        <v>0</v>
      </c>
      <c r="DM419" s="904">
        <v>0</v>
      </c>
      <c r="DN419" s="905">
        <v>0</v>
      </c>
      <c r="DO419" s="904">
        <v>0</v>
      </c>
      <c r="DP419" s="905">
        <v>0</v>
      </c>
      <c r="DQ419" s="904">
        <v>0</v>
      </c>
      <c r="DR419" s="1033">
        <v>0</v>
      </c>
      <c r="DS419" s="815"/>
      <c r="DT419" s="1011"/>
      <c r="DU419" s="815"/>
      <c r="DV419" s="1032"/>
      <c r="DW419" s="905"/>
      <c r="DX419" s="904">
        <v>0</v>
      </c>
      <c r="DY419" s="905">
        <v>0</v>
      </c>
      <c r="DZ419" s="904">
        <v>0</v>
      </c>
      <c r="EA419" s="905">
        <v>0</v>
      </c>
      <c r="EB419" s="904">
        <v>0</v>
      </c>
      <c r="EC419" s="905">
        <v>0</v>
      </c>
      <c r="ED419" s="904">
        <v>0</v>
      </c>
      <c r="EE419" s="905">
        <v>0</v>
      </c>
      <c r="EF419" s="904">
        <v>0</v>
      </c>
      <c r="EG419" s="905">
        <v>0</v>
      </c>
      <c r="EH419" s="904">
        <v>0</v>
      </c>
      <c r="EI419" s="905">
        <v>0</v>
      </c>
      <c r="EJ419" s="904">
        <v>0</v>
      </c>
      <c r="EK419" s="905">
        <v>0</v>
      </c>
      <c r="EL419" s="904">
        <v>0</v>
      </c>
      <c r="EM419" s="905">
        <v>0</v>
      </c>
      <c r="EN419" s="904">
        <v>0</v>
      </c>
      <c r="EO419" s="905">
        <v>0</v>
      </c>
      <c r="EP419" s="904">
        <v>0</v>
      </c>
      <c r="EQ419" s="905">
        <v>0</v>
      </c>
      <c r="ER419" s="904">
        <v>0</v>
      </c>
      <c r="ES419" s="905">
        <v>0</v>
      </c>
      <c r="ET419" s="904">
        <v>0</v>
      </c>
      <c r="EU419" s="905">
        <v>0</v>
      </c>
      <c r="EV419" s="904">
        <v>0</v>
      </c>
      <c r="EW419" s="905">
        <v>0</v>
      </c>
      <c r="EX419" s="904">
        <v>0</v>
      </c>
      <c r="EY419" s="905">
        <v>0</v>
      </c>
      <c r="EZ419" s="904">
        <v>0</v>
      </c>
      <c r="FA419" s="905">
        <v>0</v>
      </c>
      <c r="FB419" s="904">
        <v>0</v>
      </c>
      <c r="FC419" s="905">
        <v>0</v>
      </c>
      <c r="FD419" s="904">
        <v>0</v>
      </c>
      <c r="FE419" s="1033">
        <v>0</v>
      </c>
      <c r="FF419" s="815"/>
      <c r="FG419" s="1012"/>
      <c r="FH419" s="815"/>
      <c r="FI419" s="1013"/>
      <c r="FK419" s="1034" t="b">
        <v>1</v>
      </c>
    </row>
    <row r="420" spans="1:167" outlineLevel="1">
      <c r="A420" s="813" t="str">
        <f t="shared" si="6"/>
        <v>401Efficiency:Equipment Replacement Incentive Initiative</v>
      </c>
      <c r="C420" s="849">
        <v>401</v>
      </c>
      <c r="D420" s="1035" t="s">
        <v>1257</v>
      </c>
      <c r="E420" s="1035">
        <v>2016</v>
      </c>
      <c r="G420" s="1024">
        <v>0</v>
      </c>
      <c r="H420" s="854">
        <v>0</v>
      </c>
      <c r="I420" s="853">
        <v>0</v>
      </c>
      <c r="J420" s="854">
        <v>0</v>
      </c>
      <c r="K420" s="853">
        <v>0</v>
      </c>
      <c r="L420" s="854">
        <v>0</v>
      </c>
      <c r="M420" s="853">
        <v>0</v>
      </c>
      <c r="N420" s="854">
        <v>0</v>
      </c>
      <c r="O420" s="853">
        <v>0</v>
      </c>
      <c r="P420" s="854">
        <v>0</v>
      </c>
      <c r="Q420" s="853">
        <v>0</v>
      </c>
      <c r="R420" s="854">
        <v>0</v>
      </c>
      <c r="S420" s="853">
        <v>0</v>
      </c>
      <c r="T420" s="854">
        <v>0</v>
      </c>
      <c r="U420" s="853">
        <v>0</v>
      </c>
      <c r="V420" s="854">
        <v>0</v>
      </c>
      <c r="W420" s="853">
        <v>0</v>
      </c>
      <c r="X420" s="854">
        <v>0</v>
      </c>
      <c r="Y420" s="853">
        <v>0</v>
      </c>
      <c r="Z420" s="854">
        <v>0</v>
      </c>
      <c r="AA420" s="853">
        <v>0</v>
      </c>
      <c r="AB420" s="854">
        <v>0</v>
      </c>
      <c r="AC420" s="853">
        <v>0</v>
      </c>
      <c r="AD420" s="854">
        <v>0</v>
      </c>
      <c r="AE420" s="853">
        <v>0</v>
      </c>
      <c r="AF420" s="854">
        <v>0</v>
      </c>
      <c r="AG420" s="853">
        <v>0</v>
      </c>
      <c r="AH420" s="854">
        <v>0</v>
      </c>
      <c r="AI420" s="853">
        <v>0</v>
      </c>
      <c r="AJ420" s="854">
        <v>0</v>
      </c>
      <c r="AK420" s="853">
        <v>0</v>
      </c>
      <c r="AL420" s="854">
        <v>0</v>
      </c>
      <c r="AM420" s="853">
        <v>0</v>
      </c>
      <c r="AN420" s="854">
        <v>0</v>
      </c>
      <c r="AO420" s="853">
        <v>0</v>
      </c>
      <c r="AP420" s="1025">
        <v>0</v>
      </c>
      <c r="AQ420" s="815"/>
      <c r="AR420" s="998"/>
      <c r="AS420" s="815"/>
      <c r="AT420" s="1024">
        <v>0</v>
      </c>
      <c r="AU420" s="854">
        <v>0</v>
      </c>
      <c r="AV420" s="853">
        <v>0</v>
      </c>
      <c r="AW420" s="854">
        <v>0</v>
      </c>
      <c r="AX420" s="853">
        <v>0</v>
      </c>
      <c r="AY420" s="854">
        <v>0</v>
      </c>
      <c r="AZ420" s="853">
        <v>0</v>
      </c>
      <c r="BA420" s="854">
        <v>0</v>
      </c>
      <c r="BB420" s="853">
        <v>0</v>
      </c>
      <c r="BC420" s="854">
        <v>0</v>
      </c>
      <c r="BD420" s="853">
        <v>0</v>
      </c>
      <c r="BE420" s="854">
        <v>0</v>
      </c>
      <c r="BF420" s="853">
        <v>0</v>
      </c>
      <c r="BG420" s="854">
        <v>0</v>
      </c>
      <c r="BH420" s="853">
        <v>0</v>
      </c>
      <c r="BI420" s="854">
        <v>0</v>
      </c>
      <c r="BJ420" s="853">
        <v>0</v>
      </c>
      <c r="BK420" s="854">
        <v>0</v>
      </c>
      <c r="BL420" s="853">
        <v>0</v>
      </c>
      <c r="BM420" s="854">
        <v>0</v>
      </c>
      <c r="BN420" s="853">
        <v>0</v>
      </c>
      <c r="BO420" s="854">
        <v>0</v>
      </c>
      <c r="BP420" s="853">
        <v>0</v>
      </c>
      <c r="BQ420" s="854">
        <v>0</v>
      </c>
      <c r="BR420" s="853">
        <v>0</v>
      </c>
      <c r="BS420" s="854">
        <v>0</v>
      </c>
      <c r="BT420" s="853">
        <v>0</v>
      </c>
      <c r="BU420" s="854">
        <v>0</v>
      </c>
      <c r="BV420" s="853">
        <v>0</v>
      </c>
      <c r="BW420" s="854">
        <v>0</v>
      </c>
      <c r="BX420" s="853">
        <v>0</v>
      </c>
      <c r="BY420" s="854">
        <v>0</v>
      </c>
      <c r="BZ420" s="853">
        <v>0</v>
      </c>
      <c r="CA420" s="854">
        <v>0</v>
      </c>
      <c r="CB420" s="853">
        <v>0</v>
      </c>
      <c r="CC420" s="1025">
        <v>0</v>
      </c>
      <c r="CD420" s="815"/>
      <c r="CE420" s="1009"/>
      <c r="CF420" s="815"/>
      <c r="CG420" s="1010"/>
      <c r="CH420" s="815"/>
      <c r="CI420" s="1024"/>
      <c r="CJ420" s="854"/>
      <c r="CK420" s="853">
        <v>0</v>
      </c>
      <c r="CL420" s="854">
        <v>0</v>
      </c>
      <c r="CM420" s="853">
        <v>0</v>
      </c>
      <c r="CN420" s="854">
        <v>0</v>
      </c>
      <c r="CO420" s="853">
        <v>0</v>
      </c>
      <c r="CP420" s="854">
        <v>0</v>
      </c>
      <c r="CQ420" s="853">
        <v>0</v>
      </c>
      <c r="CR420" s="854">
        <v>0</v>
      </c>
      <c r="CS420" s="853">
        <v>0</v>
      </c>
      <c r="CT420" s="854">
        <v>0</v>
      </c>
      <c r="CU420" s="853">
        <v>0</v>
      </c>
      <c r="CV420" s="854">
        <v>0</v>
      </c>
      <c r="CW420" s="853">
        <v>0</v>
      </c>
      <c r="CX420" s="854">
        <v>0</v>
      </c>
      <c r="CY420" s="853">
        <v>0</v>
      </c>
      <c r="CZ420" s="854">
        <v>0</v>
      </c>
      <c r="DA420" s="853">
        <v>0</v>
      </c>
      <c r="DB420" s="854">
        <v>0</v>
      </c>
      <c r="DC420" s="853">
        <v>0</v>
      </c>
      <c r="DD420" s="854">
        <v>0</v>
      </c>
      <c r="DE420" s="853">
        <v>0</v>
      </c>
      <c r="DF420" s="854">
        <v>0</v>
      </c>
      <c r="DG420" s="853">
        <v>0</v>
      </c>
      <c r="DH420" s="854">
        <v>0</v>
      </c>
      <c r="DI420" s="853">
        <v>0</v>
      </c>
      <c r="DJ420" s="854">
        <v>0</v>
      </c>
      <c r="DK420" s="853">
        <v>0</v>
      </c>
      <c r="DL420" s="854">
        <v>0</v>
      </c>
      <c r="DM420" s="853">
        <v>0</v>
      </c>
      <c r="DN420" s="854">
        <v>0</v>
      </c>
      <c r="DO420" s="853">
        <v>0</v>
      </c>
      <c r="DP420" s="854">
        <v>0</v>
      </c>
      <c r="DQ420" s="853">
        <v>0</v>
      </c>
      <c r="DR420" s="1025">
        <v>0</v>
      </c>
      <c r="DS420" s="815"/>
      <c r="DT420" s="1011"/>
      <c r="DU420" s="815"/>
      <c r="DV420" s="1024"/>
      <c r="DW420" s="854"/>
      <c r="DX420" s="853">
        <v>0</v>
      </c>
      <c r="DY420" s="854">
        <v>0</v>
      </c>
      <c r="DZ420" s="853">
        <v>0</v>
      </c>
      <c r="EA420" s="854">
        <v>0</v>
      </c>
      <c r="EB420" s="853">
        <v>0</v>
      </c>
      <c r="EC420" s="854">
        <v>0</v>
      </c>
      <c r="ED420" s="853">
        <v>0</v>
      </c>
      <c r="EE420" s="854">
        <v>0</v>
      </c>
      <c r="EF420" s="853">
        <v>0</v>
      </c>
      <c r="EG420" s="854">
        <v>0</v>
      </c>
      <c r="EH420" s="853">
        <v>0</v>
      </c>
      <c r="EI420" s="854">
        <v>0</v>
      </c>
      <c r="EJ420" s="853">
        <v>0</v>
      </c>
      <c r="EK420" s="854">
        <v>0</v>
      </c>
      <c r="EL420" s="853">
        <v>0</v>
      </c>
      <c r="EM420" s="854">
        <v>0</v>
      </c>
      <c r="EN420" s="853">
        <v>0</v>
      </c>
      <c r="EO420" s="854">
        <v>0</v>
      </c>
      <c r="EP420" s="853">
        <v>0</v>
      </c>
      <c r="EQ420" s="854">
        <v>0</v>
      </c>
      <c r="ER420" s="853">
        <v>0</v>
      </c>
      <c r="ES420" s="854">
        <v>0</v>
      </c>
      <c r="ET420" s="853">
        <v>0</v>
      </c>
      <c r="EU420" s="854">
        <v>0</v>
      </c>
      <c r="EV420" s="853">
        <v>0</v>
      </c>
      <c r="EW420" s="854">
        <v>0</v>
      </c>
      <c r="EX420" s="853">
        <v>0</v>
      </c>
      <c r="EY420" s="854">
        <v>0</v>
      </c>
      <c r="EZ420" s="853">
        <v>0</v>
      </c>
      <c r="FA420" s="854">
        <v>0</v>
      </c>
      <c r="FB420" s="853">
        <v>0</v>
      </c>
      <c r="FC420" s="854">
        <v>0</v>
      </c>
      <c r="FD420" s="853">
        <v>0</v>
      </c>
      <c r="FE420" s="1025">
        <v>0</v>
      </c>
      <c r="FF420" s="815"/>
      <c r="FG420" s="1012"/>
      <c r="FH420" s="815"/>
      <c r="FI420" s="1013"/>
      <c r="FK420" s="1026" t="b">
        <v>1</v>
      </c>
    </row>
    <row r="421" spans="1:167" outlineLevel="1">
      <c r="A421" s="813" t="str">
        <f t="shared" si="6"/>
        <v>402Direct Install Lighting and Water Heating Initiative</v>
      </c>
      <c r="C421" s="842">
        <v>402</v>
      </c>
      <c r="D421" s="1036" t="s">
        <v>101</v>
      </c>
      <c r="E421" s="1036">
        <v>2016</v>
      </c>
      <c r="G421" s="1020">
        <v>0</v>
      </c>
      <c r="H421" s="865">
        <v>0</v>
      </c>
      <c r="I421" s="864">
        <v>0</v>
      </c>
      <c r="J421" s="865">
        <v>0</v>
      </c>
      <c r="K421" s="864">
        <v>0</v>
      </c>
      <c r="L421" s="865">
        <v>0</v>
      </c>
      <c r="M421" s="864">
        <v>0</v>
      </c>
      <c r="N421" s="865">
        <v>0</v>
      </c>
      <c r="O421" s="864">
        <v>0</v>
      </c>
      <c r="P421" s="865">
        <v>0</v>
      </c>
      <c r="Q421" s="864">
        <v>0</v>
      </c>
      <c r="R421" s="865">
        <v>0</v>
      </c>
      <c r="S421" s="864">
        <v>0</v>
      </c>
      <c r="T421" s="865">
        <v>0</v>
      </c>
      <c r="U421" s="864">
        <v>0</v>
      </c>
      <c r="V421" s="865">
        <v>0</v>
      </c>
      <c r="W421" s="864">
        <v>0</v>
      </c>
      <c r="X421" s="865">
        <v>0</v>
      </c>
      <c r="Y421" s="864">
        <v>0</v>
      </c>
      <c r="Z421" s="865">
        <v>0</v>
      </c>
      <c r="AA421" s="864">
        <v>0</v>
      </c>
      <c r="AB421" s="865">
        <v>0</v>
      </c>
      <c r="AC421" s="864">
        <v>0</v>
      </c>
      <c r="AD421" s="865">
        <v>0</v>
      </c>
      <c r="AE421" s="864">
        <v>0</v>
      </c>
      <c r="AF421" s="865">
        <v>0</v>
      </c>
      <c r="AG421" s="864">
        <v>0</v>
      </c>
      <c r="AH421" s="865">
        <v>0</v>
      </c>
      <c r="AI421" s="864">
        <v>0</v>
      </c>
      <c r="AJ421" s="865">
        <v>0</v>
      </c>
      <c r="AK421" s="864">
        <v>0</v>
      </c>
      <c r="AL421" s="865">
        <v>0</v>
      </c>
      <c r="AM421" s="864">
        <v>0</v>
      </c>
      <c r="AN421" s="865">
        <v>0</v>
      </c>
      <c r="AO421" s="864">
        <v>0</v>
      </c>
      <c r="AP421" s="1021">
        <v>0</v>
      </c>
      <c r="AQ421" s="815"/>
      <c r="AR421" s="998"/>
      <c r="AS421" s="815"/>
      <c r="AT421" s="1020">
        <v>0</v>
      </c>
      <c r="AU421" s="865">
        <v>0</v>
      </c>
      <c r="AV421" s="864">
        <v>0</v>
      </c>
      <c r="AW421" s="865">
        <v>0</v>
      </c>
      <c r="AX421" s="864">
        <v>0</v>
      </c>
      <c r="AY421" s="865">
        <v>0</v>
      </c>
      <c r="AZ421" s="864">
        <v>0</v>
      </c>
      <c r="BA421" s="865">
        <v>0</v>
      </c>
      <c r="BB421" s="864">
        <v>0</v>
      </c>
      <c r="BC421" s="865">
        <v>0</v>
      </c>
      <c r="BD421" s="864">
        <v>0</v>
      </c>
      <c r="BE421" s="865">
        <v>0</v>
      </c>
      <c r="BF421" s="864">
        <v>0</v>
      </c>
      <c r="BG421" s="865">
        <v>0</v>
      </c>
      <c r="BH421" s="864">
        <v>0</v>
      </c>
      <c r="BI421" s="865">
        <v>0</v>
      </c>
      <c r="BJ421" s="864">
        <v>0</v>
      </c>
      <c r="BK421" s="865">
        <v>0</v>
      </c>
      <c r="BL421" s="864">
        <v>0</v>
      </c>
      <c r="BM421" s="865">
        <v>0</v>
      </c>
      <c r="BN421" s="864">
        <v>0</v>
      </c>
      <c r="BO421" s="865">
        <v>0</v>
      </c>
      <c r="BP421" s="864">
        <v>0</v>
      </c>
      <c r="BQ421" s="865">
        <v>0</v>
      </c>
      <c r="BR421" s="864">
        <v>0</v>
      </c>
      <c r="BS421" s="865">
        <v>0</v>
      </c>
      <c r="BT421" s="864">
        <v>0</v>
      </c>
      <c r="BU421" s="865">
        <v>0</v>
      </c>
      <c r="BV421" s="864">
        <v>0</v>
      </c>
      <c r="BW421" s="865">
        <v>0</v>
      </c>
      <c r="BX421" s="864">
        <v>0</v>
      </c>
      <c r="BY421" s="865">
        <v>0</v>
      </c>
      <c r="BZ421" s="864">
        <v>0</v>
      </c>
      <c r="CA421" s="865">
        <v>0</v>
      </c>
      <c r="CB421" s="864">
        <v>0</v>
      </c>
      <c r="CC421" s="1021">
        <v>0</v>
      </c>
      <c r="CD421" s="815"/>
      <c r="CE421" s="1009"/>
      <c r="CF421" s="815"/>
      <c r="CG421" s="1010"/>
      <c r="CH421" s="815"/>
      <c r="CI421" s="1020"/>
      <c r="CJ421" s="865"/>
      <c r="CK421" s="864">
        <v>0</v>
      </c>
      <c r="CL421" s="865">
        <v>0</v>
      </c>
      <c r="CM421" s="864">
        <v>0</v>
      </c>
      <c r="CN421" s="865">
        <v>0</v>
      </c>
      <c r="CO421" s="864">
        <v>0</v>
      </c>
      <c r="CP421" s="865">
        <v>0</v>
      </c>
      <c r="CQ421" s="864">
        <v>0</v>
      </c>
      <c r="CR421" s="865">
        <v>0</v>
      </c>
      <c r="CS421" s="864">
        <v>0</v>
      </c>
      <c r="CT421" s="865">
        <v>0</v>
      </c>
      <c r="CU421" s="864">
        <v>0</v>
      </c>
      <c r="CV421" s="865">
        <v>0</v>
      </c>
      <c r="CW421" s="864">
        <v>0</v>
      </c>
      <c r="CX421" s="865">
        <v>0</v>
      </c>
      <c r="CY421" s="864">
        <v>0</v>
      </c>
      <c r="CZ421" s="865">
        <v>0</v>
      </c>
      <c r="DA421" s="864">
        <v>0</v>
      </c>
      <c r="DB421" s="865">
        <v>0</v>
      </c>
      <c r="DC421" s="864">
        <v>0</v>
      </c>
      <c r="DD421" s="865">
        <v>0</v>
      </c>
      <c r="DE421" s="864">
        <v>0</v>
      </c>
      <c r="DF421" s="865">
        <v>0</v>
      </c>
      <c r="DG421" s="864">
        <v>0</v>
      </c>
      <c r="DH421" s="865">
        <v>0</v>
      </c>
      <c r="DI421" s="864">
        <v>0</v>
      </c>
      <c r="DJ421" s="865">
        <v>0</v>
      </c>
      <c r="DK421" s="864">
        <v>0</v>
      </c>
      <c r="DL421" s="865">
        <v>0</v>
      </c>
      <c r="DM421" s="864">
        <v>0</v>
      </c>
      <c r="DN421" s="865">
        <v>0</v>
      </c>
      <c r="DO421" s="864">
        <v>0</v>
      </c>
      <c r="DP421" s="865">
        <v>0</v>
      </c>
      <c r="DQ421" s="864">
        <v>0</v>
      </c>
      <c r="DR421" s="1021">
        <v>0</v>
      </c>
      <c r="DS421" s="815"/>
      <c r="DT421" s="1011"/>
      <c r="DU421" s="815"/>
      <c r="DV421" s="1020"/>
      <c r="DW421" s="865"/>
      <c r="DX421" s="864">
        <v>0</v>
      </c>
      <c r="DY421" s="865">
        <v>0</v>
      </c>
      <c r="DZ421" s="864">
        <v>0</v>
      </c>
      <c r="EA421" s="865">
        <v>0</v>
      </c>
      <c r="EB421" s="864">
        <v>0</v>
      </c>
      <c r="EC421" s="865">
        <v>0</v>
      </c>
      <c r="ED421" s="864">
        <v>0</v>
      </c>
      <c r="EE421" s="865">
        <v>0</v>
      </c>
      <c r="EF421" s="864">
        <v>0</v>
      </c>
      <c r="EG421" s="865">
        <v>0</v>
      </c>
      <c r="EH421" s="864">
        <v>0</v>
      </c>
      <c r="EI421" s="865">
        <v>0</v>
      </c>
      <c r="EJ421" s="864">
        <v>0</v>
      </c>
      <c r="EK421" s="865">
        <v>0</v>
      </c>
      <c r="EL421" s="864">
        <v>0</v>
      </c>
      <c r="EM421" s="865">
        <v>0</v>
      </c>
      <c r="EN421" s="864">
        <v>0</v>
      </c>
      <c r="EO421" s="865">
        <v>0</v>
      </c>
      <c r="EP421" s="864">
        <v>0</v>
      </c>
      <c r="EQ421" s="865">
        <v>0</v>
      </c>
      <c r="ER421" s="864">
        <v>0</v>
      </c>
      <c r="ES421" s="865">
        <v>0</v>
      </c>
      <c r="ET421" s="864">
        <v>0</v>
      </c>
      <c r="EU421" s="865">
        <v>0</v>
      </c>
      <c r="EV421" s="864">
        <v>0</v>
      </c>
      <c r="EW421" s="865">
        <v>0</v>
      </c>
      <c r="EX421" s="864">
        <v>0</v>
      </c>
      <c r="EY421" s="865">
        <v>0</v>
      </c>
      <c r="EZ421" s="864">
        <v>0</v>
      </c>
      <c r="FA421" s="865">
        <v>0</v>
      </c>
      <c r="FB421" s="864">
        <v>0</v>
      </c>
      <c r="FC421" s="865">
        <v>0</v>
      </c>
      <c r="FD421" s="864">
        <v>0</v>
      </c>
      <c r="FE421" s="1021">
        <v>0</v>
      </c>
      <c r="FF421" s="815"/>
      <c r="FG421" s="1012"/>
      <c r="FH421" s="815"/>
      <c r="FI421" s="1013"/>
      <c r="FK421" s="1022" t="b">
        <v>1</v>
      </c>
    </row>
    <row r="422" spans="1:167" outlineLevel="1">
      <c r="A422" s="813" t="str">
        <f t="shared" si="6"/>
        <v>403New Construction and Major Renovation Initiative</v>
      </c>
      <c r="C422" s="849">
        <v>403</v>
      </c>
      <c r="D422" s="1035" t="s">
        <v>102</v>
      </c>
      <c r="E422" s="1035">
        <v>2016</v>
      </c>
      <c r="G422" s="1024">
        <v>0</v>
      </c>
      <c r="H422" s="854">
        <v>0</v>
      </c>
      <c r="I422" s="853">
        <v>0</v>
      </c>
      <c r="J422" s="854">
        <v>0</v>
      </c>
      <c r="K422" s="853">
        <v>0</v>
      </c>
      <c r="L422" s="854">
        <v>0</v>
      </c>
      <c r="M422" s="853">
        <v>0</v>
      </c>
      <c r="N422" s="854">
        <v>0</v>
      </c>
      <c r="O422" s="853">
        <v>0</v>
      </c>
      <c r="P422" s="854">
        <v>0</v>
      </c>
      <c r="Q422" s="853">
        <v>0</v>
      </c>
      <c r="R422" s="854">
        <v>0</v>
      </c>
      <c r="S422" s="853">
        <v>0</v>
      </c>
      <c r="T422" s="854">
        <v>0</v>
      </c>
      <c r="U422" s="853">
        <v>0</v>
      </c>
      <c r="V422" s="854">
        <v>0</v>
      </c>
      <c r="W422" s="853">
        <v>0</v>
      </c>
      <c r="X422" s="854">
        <v>0</v>
      </c>
      <c r="Y422" s="853">
        <v>0</v>
      </c>
      <c r="Z422" s="854">
        <v>0</v>
      </c>
      <c r="AA422" s="853">
        <v>0</v>
      </c>
      <c r="AB422" s="854">
        <v>0</v>
      </c>
      <c r="AC422" s="853">
        <v>0</v>
      </c>
      <c r="AD422" s="854">
        <v>0</v>
      </c>
      <c r="AE422" s="853">
        <v>0</v>
      </c>
      <c r="AF422" s="854">
        <v>0</v>
      </c>
      <c r="AG422" s="853">
        <v>0</v>
      </c>
      <c r="AH422" s="854">
        <v>0</v>
      </c>
      <c r="AI422" s="853">
        <v>0</v>
      </c>
      <c r="AJ422" s="854">
        <v>0</v>
      </c>
      <c r="AK422" s="853">
        <v>0</v>
      </c>
      <c r="AL422" s="854">
        <v>0</v>
      </c>
      <c r="AM422" s="853">
        <v>0</v>
      </c>
      <c r="AN422" s="854">
        <v>0</v>
      </c>
      <c r="AO422" s="853">
        <v>0</v>
      </c>
      <c r="AP422" s="1025">
        <v>0</v>
      </c>
      <c r="AQ422" s="815"/>
      <c r="AR422" s="998"/>
      <c r="AS422" s="815"/>
      <c r="AT422" s="1024">
        <v>0</v>
      </c>
      <c r="AU422" s="854">
        <v>0</v>
      </c>
      <c r="AV422" s="853">
        <v>0</v>
      </c>
      <c r="AW422" s="854">
        <v>0</v>
      </c>
      <c r="AX422" s="853">
        <v>0</v>
      </c>
      <c r="AY422" s="854">
        <v>0</v>
      </c>
      <c r="AZ422" s="853">
        <v>0</v>
      </c>
      <c r="BA422" s="854">
        <v>0</v>
      </c>
      <c r="BB422" s="853">
        <v>0</v>
      </c>
      <c r="BC422" s="854">
        <v>0</v>
      </c>
      <c r="BD422" s="853">
        <v>0</v>
      </c>
      <c r="BE422" s="854">
        <v>0</v>
      </c>
      <c r="BF422" s="853">
        <v>0</v>
      </c>
      <c r="BG422" s="854">
        <v>0</v>
      </c>
      <c r="BH422" s="853">
        <v>0</v>
      </c>
      <c r="BI422" s="854">
        <v>0</v>
      </c>
      <c r="BJ422" s="853">
        <v>0</v>
      </c>
      <c r="BK422" s="854">
        <v>0</v>
      </c>
      <c r="BL422" s="853">
        <v>0</v>
      </c>
      <c r="BM422" s="854">
        <v>0</v>
      </c>
      <c r="BN422" s="853">
        <v>0</v>
      </c>
      <c r="BO422" s="854">
        <v>0</v>
      </c>
      <c r="BP422" s="853">
        <v>0</v>
      </c>
      <c r="BQ422" s="854">
        <v>0</v>
      </c>
      <c r="BR422" s="853">
        <v>0</v>
      </c>
      <c r="BS422" s="854">
        <v>0</v>
      </c>
      <c r="BT422" s="853">
        <v>0</v>
      </c>
      <c r="BU422" s="854">
        <v>0</v>
      </c>
      <c r="BV422" s="853">
        <v>0</v>
      </c>
      <c r="BW422" s="854">
        <v>0</v>
      </c>
      <c r="BX422" s="853">
        <v>0</v>
      </c>
      <c r="BY422" s="854">
        <v>0</v>
      </c>
      <c r="BZ422" s="853">
        <v>0</v>
      </c>
      <c r="CA422" s="854">
        <v>0</v>
      </c>
      <c r="CB422" s="853">
        <v>0</v>
      </c>
      <c r="CC422" s="1025">
        <v>0</v>
      </c>
      <c r="CD422" s="815"/>
      <c r="CE422" s="1009"/>
      <c r="CF422" s="815"/>
      <c r="CG422" s="1010"/>
      <c r="CH422" s="815"/>
      <c r="CI422" s="1024"/>
      <c r="CJ422" s="854"/>
      <c r="CK422" s="853">
        <v>0</v>
      </c>
      <c r="CL422" s="854">
        <v>0</v>
      </c>
      <c r="CM422" s="853">
        <v>0</v>
      </c>
      <c r="CN422" s="854">
        <v>0</v>
      </c>
      <c r="CO422" s="853">
        <v>0</v>
      </c>
      <c r="CP422" s="854">
        <v>0</v>
      </c>
      <c r="CQ422" s="853">
        <v>0</v>
      </c>
      <c r="CR422" s="854">
        <v>0</v>
      </c>
      <c r="CS422" s="853">
        <v>0</v>
      </c>
      <c r="CT422" s="854">
        <v>0</v>
      </c>
      <c r="CU422" s="853">
        <v>0</v>
      </c>
      <c r="CV422" s="854">
        <v>0</v>
      </c>
      <c r="CW422" s="853">
        <v>0</v>
      </c>
      <c r="CX422" s="854">
        <v>0</v>
      </c>
      <c r="CY422" s="853">
        <v>0</v>
      </c>
      <c r="CZ422" s="854">
        <v>0</v>
      </c>
      <c r="DA422" s="853">
        <v>0</v>
      </c>
      <c r="DB422" s="854">
        <v>0</v>
      </c>
      <c r="DC422" s="853">
        <v>0</v>
      </c>
      <c r="DD422" s="854">
        <v>0</v>
      </c>
      <c r="DE422" s="853">
        <v>0</v>
      </c>
      <c r="DF422" s="854">
        <v>0</v>
      </c>
      <c r="DG422" s="853">
        <v>0</v>
      </c>
      <c r="DH422" s="854">
        <v>0</v>
      </c>
      <c r="DI422" s="853">
        <v>0</v>
      </c>
      <c r="DJ422" s="854">
        <v>0</v>
      </c>
      <c r="DK422" s="853">
        <v>0</v>
      </c>
      <c r="DL422" s="854">
        <v>0</v>
      </c>
      <c r="DM422" s="853">
        <v>0</v>
      </c>
      <c r="DN422" s="854">
        <v>0</v>
      </c>
      <c r="DO422" s="853">
        <v>0</v>
      </c>
      <c r="DP422" s="854">
        <v>0</v>
      </c>
      <c r="DQ422" s="853">
        <v>0</v>
      </c>
      <c r="DR422" s="1025">
        <v>0</v>
      </c>
      <c r="DS422" s="815"/>
      <c r="DT422" s="1011"/>
      <c r="DU422" s="815"/>
      <c r="DV422" s="1024"/>
      <c r="DW422" s="854"/>
      <c r="DX422" s="853">
        <v>0</v>
      </c>
      <c r="DY422" s="854">
        <v>0</v>
      </c>
      <c r="DZ422" s="853">
        <v>0</v>
      </c>
      <c r="EA422" s="854">
        <v>0</v>
      </c>
      <c r="EB422" s="853">
        <v>0</v>
      </c>
      <c r="EC422" s="854">
        <v>0</v>
      </c>
      <c r="ED422" s="853">
        <v>0</v>
      </c>
      <c r="EE422" s="854">
        <v>0</v>
      </c>
      <c r="EF422" s="853">
        <v>0</v>
      </c>
      <c r="EG422" s="854">
        <v>0</v>
      </c>
      <c r="EH422" s="853">
        <v>0</v>
      </c>
      <c r="EI422" s="854">
        <v>0</v>
      </c>
      <c r="EJ422" s="853">
        <v>0</v>
      </c>
      <c r="EK422" s="854">
        <v>0</v>
      </c>
      <c r="EL422" s="853">
        <v>0</v>
      </c>
      <c r="EM422" s="854">
        <v>0</v>
      </c>
      <c r="EN422" s="853">
        <v>0</v>
      </c>
      <c r="EO422" s="854">
        <v>0</v>
      </c>
      <c r="EP422" s="853">
        <v>0</v>
      </c>
      <c r="EQ422" s="854">
        <v>0</v>
      </c>
      <c r="ER422" s="853">
        <v>0</v>
      </c>
      <c r="ES422" s="854">
        <v>0</v>
      </c>
      <c r="ET422" s="853">
        <v>0</v>
      </c>
      <c r="EU422" s="854">
        <v>0</v>
      </c>
      <c r="EV422" s="853">
        <v>0</v>
      </c>
      <c r="EW422" s="854">
        <v>0</v>
      </c>
      <c r="EX422" s="853">
        <v>0</v>
      </c>
      <c r="EY422" s="854">
        <v>0</v>
      </c>
      <c r="EZ422" s="853">
        <v>0</v>
      </c>
      <c r="FA422" s="854">
        <v>0</v>
      </c>
      <c r="FB422" s="853">
        <v>0</v>
      </c>
      <c r="FC422" s="854">
        <v>0</v>
      </c>
      <c r="FD422" s="853">
        <v>0</v>
      </c>
      <c r="FE422" s="1025">
        <v>0</v>
      </c>
      <c r="FF422" s="815"/>
      <c r="FG422" s="1012"/>
      <c r="FH422" s="815"/>
      <c r="FI422" s="1013"/>
      <c r="FK422" s="1026" t="b">
        <v>1</v>
      </c>
    </row>
    <row r="423" spans="1:167" outlineLevel="1">
      <c r="A423" s="813" t="str">
        <f t="shared" si="6"/>
        <v>404Existing Building Commissioning Incentive Initiative</v>
      </c>
      <c r="C423" s="879">
        <v>404</v>
      </c>
      <c r="D423" s="1037" t="s">
        <v>103</v>
      </c>
      <c r="E423" s="1037">
        <v>2016</v>
      </c>
      <c r="G423" s="1038">
        <v>0</v>
      </c>
      <c r="H423" s="884">
        <v>0</v>
      </c>
      <c r="I423" s="883">
        <v>0</v>
      </c>
      <c r="J423" s="884">
        <v>0</v>
      </c>
      <c r="K423" s="883">
        <v>0</v>
      </c>
      <c r="L423" s="884">
        <v>0</v>
      </c>
      <c r="M423" s="883">
        <v>0</v>
      </c>
      <c r="N423" s="884">
        <v>0</v>
      </c>
      <c r="O423" s="883">
        <v>0</v>
      </c>
      <c r="P423" s="884">
        <v>0</v>
      </c>
      <c r="Q423" s="883">
        <v>0</v>
      </c>
      <c r="R423" s="884">
        <v>0</v>
      </c>
      <c r="S423" s="883">
        <v>0</v>
      </c>
      <c r="T423" s="884">
        <v>0</v>
      </c>
      <c r="U423" s="883">
        <v>0</v>
      </c>
      <c r="V423" s="884">
        <v>0</v>
      </c>
      <c r="W423" s="883">
        <v>0</v>
      </c>
      <c r="X423" s="884">
        <v>0</v>
      </c>
      <c r="Y423" s="883">
        <v>0</v>
      </c>
      <c r="Z423" s="884">
        <v>0</v>
      </c>
      <c r="AA423" s="883">
        <v>0</v>
      </c>
      <c r="AB423" s="884">
        <v>0</v>
      </c>
      <c r="AC423" s="883">
        <v>0</v>
      </c>
      <c r="AD423" s="884">
        <v>0</v>
      </c>
      <c r="AE423" s="883">
        <v>0</v>
      </c>
      <c r="AF423" s="884">
        <v>0</v>
      </c>
      <c r="AG423" s="883">
        <v>0</v>
      </c>
      <c r="AH423" s="884">
        <v>0</v>
      </c>
      <c r="AI423" s="883">
        <v>0</v>
      </c>
      <c r="AJ423" s="884">
        <v>0</v>
      </c>
      <c r="AK423" s="883">
        <v>0</v>
      </c>
      <c r="AL423" s="884">
        <v>0</v>
      </c>
      <c r="AM423" s="883">
        <v>0</v>
      </c>
      <c r="AN423" s="884">
        <v>0</v>
      </c>
      <c r="AO423" s="883">
        <v>0</v>
      </c>
      <c r="AP423" s="1039">
        <v>0</v>
      </c>
      <c r="AQ423" s="815"/>
      <c r="AR423" s="998"/>
      <c r="AS423" s="815"/>
      <c r="AT423" s="1038">
        <v>0</v>
      </c>
      <c r="AU423" s="884">
        <v>0</v>
      </c>
      <c r="AV423" s="883">
        <v>0</v>
      </c>
      <c r="AW423" s="884">
        <v>0</v>
      </c>
      <c r="AX423" s="883">
        <v>0</v>
      </c>
      <c r="AY423" s="884">
        <v>0</v>
      </c>
      <c r="AZ423" s="883">
        <v>0</v>
      </c>
      <c r="BA423" s="884">
        <v>0</v>
      </c>
      <c r="BB423" s="883">
        <v>0</v>
      </c>
      <c r="BC423" s="884">
        <v>0</v>
      </c>
      <c r="BD423" s="883">
        <v>0</v>
      </c>
      <c r="BE423" s="884">
        <v>0</v>
      </c>
      <c r="BF423" s="883">
        <v>0</v>
      </c>
      <c r="BG423" s="884">
        <v>0</v>
      </c>
      <c r="BH423" s="883">
        <v>0</v>
      </c>
      <c r="BI423" s="884">
        <v>0</v>
      </c>
      <c r="BJ423" s="883">
        <v>0</v>
      </c>
      <c r="BK423" s="884">
        <v>0</v>
      </c>
      <c r="BL423" s="883">
        <v>0</v>
      </c>
      <c r="BM423" s="884">
        <v>0</v>
      </c>
      <c r="BN423" s="883">
        <v>0</v>
      </c>
      <c r="BO423" s="884">
        <v>0</v>
      </c>
      <c r="BP423" s="883">
        <v>0</v>
      </c>
      <c r="BQ423" s="884">
        <v>0</v>
      </c>
      <c r="BR423" s="883">
        <v>0</v>
      </c>
      <c r="BS423" s="884">
        <v>0</v>
      </c>
      <c r="BT423" s="883">
        <v>0</v>
      </c>
      <c r="BU423" s="884">
        <v>0</v>
      </c>
      <c r="BV423" s="883">
        <v>0</v>
      </c>
      <c r="BW423" s="884">
        <v>0</v>
      </c>
      <c r="BX423" s="883">
        <v>0</v>
      </c>
      <c r="BY423" s="884">
        <v>0</v>
      </c>
      <c r="BZ423" s="883">
        <v>0</v>
      </c>
      <c r="CA423" s="884">
        <v>0</v>
      </c>
      <c r="CB423" s="883">
        <v>0</v>
      </c>
      <c r="CC423" s="1039">
        <v>0</v>
      </c>
      <c r="CD423" s="815"/>
      <c r="CE423" s="1009"/>
      <c r="CF423" s="815"/>
      <c r="CG423" s="1010"/>
      <c r="CH423" s="815"/>
      <c r="CI423" s="1038"/>
      <c r="CJ423" s="884"/>
      <c r="CK423" s="883">
        <v>0</v>
      </c>
      <c r="CL423" s="884">
        <v>0</v>
      </c>
      <c r="CM423" s="883">
        <v>0</v>
      </c>
      <c r="CN423" s="884">
        <v>0</v>
      </c>
      <c r="CO423" s="883">
        <v>0</v>
      </c>
      <c r="CP423" s="884">
        <v>0</v>
      </c>
      <c r="CQ423" s="883">
        <v>0</v>
      </c>
      <c r="CR423" s="884">
        <v>0</v>
      </c>
      <c r="CS423" s="883">
        <v>0</v>
      </c>
      <c r="CT423" s="884">
        <v>0</v>
      </c>
      <c r="CU423" s="883">
        <v>0</v>
      </c>
      <c r="CV423" s="884">
        <v>0</v>
      </c>
      <c r="CW423" s="883">
        <v>0</v>
      </c>
      <c r="CX423" s="884">
        <v>0</v>
      </c>
      <c r="CY423" s="883">
        <v>0</v>
      </c>
      <c r="CZ423" s="884">
        <v>0</v>
      </c>
      <c r="DA423" s="883">
        <v>0</v>
      </c>
      <c r="DB423" s="884">
        <v>0</v>
      </c>
      <c r="DC423" s="883">
        <v>0</v>
      </c>
      <c r="DD423" s="884">
        <v>0</v>
      </c>
      <c r="DE423" s="883">
        <v>0</v>
      </c>
      <c r="DF423" s="884">
        <v>0</v>
      </c>
      <c r="DG423" s="883">
        <v>0</v>
      </c>
      <c r="DH423" s="884">
        <v>0</v>
      </c>
      <c r="DI423" s="883">
        <v>0</v>
      </c>
      <c r="DJ423" s="884">
        <v>0</v>
      </c>
      <c r="DK423" s="883">
        <v>0</v>
      </c>
      <c r="DL423" s="884">
        <v>0</v>
      </c>
      <c r="DM423" s="883">
        <v>0</v>
      </c>
      <c r="DN423" s="884">
        <v>0</v>
      </c>
      <c r="DO423" s="883">
        <v>0</v>
      </c>
      <c r="DP423" s="884">
        <v>0</v>
      </c>
      <c r="DQ423" s="883">
        <v>0</v>
      </c>
      <c r="DR423" s="1039">
        <v>0</v>
      </c>
      <c r="DS423" s="815"/>
      <c r="DT423" s="1011"/>
      <c r="DU423" s="815"/>
      <c r="DV423" s="1038"/>
      <c r="DW423" s="884"/>
      <c r="DX423" s="883">
        <v>0</v>
      </c>
      <c r="DY423" s="884">
        <v>0</v>
      </c>
      <c r="DZ423" s="883">
        <v>0</v>
      </c>
      <c r="EA423" s="884">
        <v>0</v>
      </c>
      <c r="EB423" s="883">
        <v>0</v>
      </c>
      <c r="EC423" s="884">
        <v>0</v>
      </c>
      <c r="ED423" s="883">
        <v>0</v>
      </c>
      <c r="EE423" s="884">
        <v>0</v>
      </c>
      <c r="EF423" s="883">
        <v>0</v>
      </c>
      <c r="EG423" s="884">
        <v>0</v>
      </c>
      <c r="EH423" s="883">
        <v>0</v>
      </c>
      <c r="EI423" s="884">
        <v>0</v>
      </c>
      <c r="EJ423" s="883">
        <v>0</v>
      </c>
      <c r="EK423" s="884">
        <v>0</v>
      </c>
      <c r="EL423" s="883">
        <v>0</v>
      </c>
      <c r="EM423" s="884">
        <v>0</v>
      </c>
      <c r="EN423" s="883">
        <v>0</v>
      </c>
      <c r="EO423" s="884">
        <v>0</v>
      </c>
      <c r="EP423" s="883">
        <v>0</v>
      </c>
      <c r="EQ423" s="884">
        <v>0</v>
      </c>
      <c r="ER423" s="883">
        <v>0</v>
      </c>
      <c r="ES423" s="884">
        <v>0</v>
      </c>
      <c r="ET423" s="883">
        <v>0</v>
      </c>
      <c r="EU423" s="884">
        <v>0</v>
      </c>
      <c r="EV423" s="883">
        <v>0</v>
      </c>
      <c r="EW423" s="884">
        <v>0</v>
      </c>
      <c r="EX423" s="883">
        <v>0</v>
      </c>
      <c r="EY423" s="884">
        <v>0</v>
      </c>
      <c r="EZ423" s="883">
        <v>0</v>
      </c>
      <c r="FA423" s="884">
        <v>0</v>
      </c>
      <c r="FB423" s="883">
        <v>0</v>
      </c>
      <c r="FC423" s="884">
        <v>0</v>
      </c>
      <c r="FD423" s="883">
        <v>0</v>
      </c>
      <c r="FE423" s="1039">
        <v>0</v>
      </c>
      <c r="FF423" s="815"/>
      <c r="FG423" s="1012"/>
      <c r="FH423" s="815"/>
      <c r="FI423" s="1013"/>
      <c r="FK423" s="1040" t="b">
        <v>1</v>
      </c>
    </row>
    <row r="424" spans="1:167" outlineLevel="1">
      <c r="A424" s="813" t="str">
        <f t="shared" si="6"/>
        <v>405Process and Systems Upgrades Initiatives - Project Incentive Initiative</v>
      </c>
      <c r="C424" s="835">
        <v>405</v>
      </c>
      <c r="D424" s="1041" t="s">
        <v>104</v>
      </c>
      <c r="E424" s="1041">
        <v>2016</v>
      </c>
      <c r="G424" s="1016">
        <v>0</v>
      </c>
      <c r="H424" s="877">
        <v>0</v>
      </c>
      <c r="I424" s="876">
        <v>0</v>
      </c>
      <c r="J424" s="877">
        <v>0</v>
      </c>
      <c r="K424" s="876">
        <v>0</v>
      </c>
      <c r="L424" s="877">
        <v>0</v>
      </c>
      <c r="M424" s="876">
        <v>0</v>
      </c>
      <c r="N424" s="877">
        <v>0</v>
      </c>
      <c r="O424" s="876">
        <v>0</v>
      </c>
      <c r="P424" s="877">
        <v>0</v>
      </c>
      <c r="Q424" s="876">
        <v>0</v>
      </c>
      <c r="R424" s="877">
        <v>0</v>
      </c>
      <c r="S424" s="876">
        <v>0</v>
      </c>
      <c r="T424" s="877">
        <v>0</v>
      </c>
      <c r="U424" s="876">
        <v>0</v>
      </c>
      <c r="V424" s="877">
        <v>0</v>
      </c>
      <c r="W424" s="876">
        <v>0</v>
      </c>
      <c r="X424" s="877">
        <v>0</v>
      </c>
      <c r="Y424" s="876">
        <v>0</v>
      </c>
      <c r="Z424" s="877">
        <v>0</v>
      </c>
      <c r="AA424" s="876">
        <v>0</v>
      </c>
      <c r="AB424" s="877">
        <v>0</v>
      </c>
      <c r="AC424" s="876">
        <v>0</v>
      </c>
      <c r="AD424" s="877">
        <v>0</v>
      </c>
      <c r="AE424" s="876">
        <v>0</v>
      </c>
      <c r="AF424" s="877">
        <v>0</v>
      </c>
      <c r="AG424" s="876">
        <v>0</v>
      </c>
      <c r="AH424" s="877">
        <v>0</v>
      </c>
      <c r="AI424" s="876">
        <v>0</v>
      </c>
      <c r="AJ424" s="877">
        <v>0</v>
      </c>
      <c r="AK424" s="876">
        <v>0</v>
      </c>
      <c r="AL424" s="877">
        <v>0</v>
      </c>
      <c r="AM424" s="876">
        <v>0</v>
      </c>
      <c r="AN424" s="877">
        <v>0</v>
      </c>
      <c r="AO424" s="876">
        <v>0</v>
      </c>
      <c r="AP424" s="1017">
        <v>0</v>
      </c>
      <c r="AQ424" s="815"/>
      <c r="AR424" s="998"/>
      <c r="AS424" s="815"/>
      <c r="AT424" s="1016">
        <v>0</v>
      </c>
      <c r="AU424" s="877">
        <v>0</v>
      </c>
      <c r="AV424" s="876">
        <v>0</v>
      </c>
      <c r="AW424" s="877">
        <v>0</v>
      </c>
      <c r="AX424" s="876">
        <v>0</v>
      </c>
      <c r="AY424" s="877">
        <v>0</v>
      </c>
      <c r="AZ424" s="876">
        <v>0</v>
      </c>
      <c r="BA424" s="877">
        <v>0</v>
      </c>
      <c r="BB424" s="876">
        <v>0</v>
      </c>
      <c r="BC424" s="877">
        <v>0</v>
      </c>
      <c r="BD424" s="876">
        <v>0</v>
      </c>
      <c r="BE424" s="877">
        <v>0</v>
      </c>
      <c r="BF424" s="876">
        <v>0</v>
      </c>
      <c r="BG424" s="877">
        <v>0</v>
      </c>
      <c r="BH424" s="876">
        <v>0</v>
      </c>
      <c r="BI424" s="877">
        <v>0</v>
      </c>
      <c r="BJ424" s="876">
        <v>0</v>
      </c>
      <c r="BK424" s="877">
        <v>0</v>
      </c>
      <c r="BL424" s="876">
        <v>0</v>
      </c>
      <c r="BM424" s="877">
        <v>0</v>
      </c>
      <c r="BN424" s="876">
        <v>0</v>
      </c>
      <c r="BO424" s="877">
        <v>0</v>
      </c>
      <c r="BP424" s="876">
        <v>0</v>
      </c>
      <c r="BQ424" s="877">
        <v>0</v>
      </c>
      <c r="BR424" s="876">
        <v>0</v>
      </c>
      <c r="BS424" s="877">
        <v>0</v>
      </c>
      <c r="BT424" s="876">
        <v>0</v>
      </c>
      <c r="BU424" s="877">
        <v>0</v>
      </c>
      <c r="BV424" s="876">
        <v>0</v>
      </c>
      <c r="BW424" s="877">
        <v>0</v>
      </c>
      <c r="BX424" s="876">
        <v>0</v>
      </c>
      <c r="BY424" s="877">
        <v>0</v>
      </c>
      <c r="BZ424" s="876">
        <v>0</v>
      </c>
      <c r="CA424" s="877">
        <v>0</v>
      </c>
      <c r="CB424" s="876">
        <v>0</v>
      </c>
      <c r="CC424" s="1017">
        <v>0</v>
      </c>
      <c r="CD424" s="815"/>
      <c r="CE424" s="1009"/>
      <c r="CF424" s="815"/>
      <c r="CG424" s="1010"/>
      <c r="CH424" s="815"/>
      <c r="CI424" s="1016"/>
      <c r="CJ424" s="877"/>
      <c r="CK424" s="876">
        <v>0</v>
      </c>
      <c r="CL424" s="877">
        <v>0</v>
      </c>
      <c r="CM424" s="876">
        <v>0</v>
      </c>
      <c r="CN424" s="877">
        <v>0</v>
      </c>
      <c r="CO424" s="876">
        <v>0</v>
      </c>
      <c r="CP424" s="877">
        <v>0</v>
      </c>
      <c r="CQ424" s="876">
        <v>0</v>
      </c>
      <c r="CR424" s="877">
        <v>0</v>
      </c>
      <c r="CS424" s="876">
        <v>0</v>
      </c>
      <c r="CT424" s="877">
        <v>0</v>
      </c>
      <c r="CU424" s="876">
        <v>0</v>
      </c>
      <c r="CV424" s="877">
        <v>0</v>
      </c>
      <c r="CW424" s="876">
        <v>0</v>
      </c>
      <c r="CX424" s="877">
        <v>0</v>
      </c>
      <c r="CY424" s="876">
        <v>0</v>
      </c>
      <c r="CZ424" s="877">
        <v>0</v>
      </c>
      <c r="DA424" s="876">
        <v>0</v>
      </c>
      <c r="DB424" s="877">
        <v>0</v>
      </c>
      <c r="DC424" s="876">
        <v>0</v>
      </c>
      <c r="DD424" s="877">
        <v>0</v>
      </c>
      <c r="DE424" s="876">
        <v>0</v>
      </c>
      <c r="DF424" s="877">
        <v>0</v>
      </c>
      <c r="DG424" s="876">
        <v>0</v>
      </c>
      <c r="DH424" s="877">
        <v>0</v>
      </c>
      <c r="DI424" s="876">
        <v>0</v>
      </c>
      <c r="DJ424" s="877">
        <v>0</v>
      </c>
      <c r="DK424" s="876">
        <v>0</v>
      </c>
      <c r="DL424" s="877">
        <v>0</v>
      </c>
      <c r="DM424" s="876">
        <v>0</v>
      </c>
      <c r="DN424" s="877">
        <v>0</v>
      </c>
      <c r="DO424" s="876">
        <v>0</v>
      </c>
      <c r="DP424" s="877">
        <v>0</v>
      </c>
      <c r="DQ424" s="876">
        <v>0</v>
      </c>
      <c r="DR424" s="1017">
        <v>0</v>
      </c>
      <c r="DS424" s="815"/>
      <c r="DT424" s="1011"/>
      <c r="DU424" s="815"/>
      <c r="DV424" s="1016"/>
      <c r="DW424" s="877"/>
      <c r="DX424" s="876">
        <v>0</v>
      </c>
      <c r="DY424" s="877">
        <v>0</v>
      </c>
      <c r="DZ424" s="876">
        <v>0</v>
      </c>
      <c r="EA424" s="877">
        <v>0</v>
      </c>
      <c r="EB424" s="876">
        <v>0</v>
      </c>
      <c r="EC424" s="877">
        <v>0</v>
      </c>
      <c r="ED424" s="876">
        <v>0</v>
      </c>
      <c r="EE424" s="877">
        <v>0</v>
      </c>
      <c r="EF424" s="876">
        <v>0</v>
      </c>
      <c r="EG424" s="877">
        <v>0</v>
      </c>
      <c r="EH424" s="876">
        <v>0</v>
      </c>
      <c r="EI424" s="877">
        <v>0</v>
      </c>
      <c r="EJ424" s="876">
        <v>0</v>
      </c>
      <c r="EK424" s="877">
        <v>0</v>
      </c>
      <c r="EL424" s="876">
        <v>0</v>
      </c>
      <c r="EM424" s="877">
        <v>0</v>
      </c>
      <c r="EN424" s="876">
        <v>0</v>
      </c>
      <c r="EO424" s="877">
        <v>0</v>
      </c>
      <c r="EP424" s="876">
        <v>0</v>
      </c>
      <c r="EQ424" s="877">
        <v>0</v>
      </c>
      <c r="ER424" s="876">
        <v>0</v>
      </c>
      <c r="ES424" s="877">
        <v>0</v>
      </c>
      <c r="ET424" s="876">
        <v>0</v>
      </c>
      <c r="EU424" s="877">
        <v>0</v>
      </c>
      <c r="EV424" s="876">
        <v>0</v>
      </c>
      <c r="EW424" s="877">
        <v>0</v>
      </c>
      <c r="EX424" s="876">
        <v>0</v>
      </c>
      <c r="EY424" s="877">
        <v>0</v>
      </c>
      <c r="EZ424" s="876">
        <v>0</v>
      </c>
      <c r="FA424" s="877">
        <v>0</v>
      </c>
      <c r="FB424" s="876">
        <v>0</v>
      </c>
      <c r="FC424" s="877">
        <v>0</v>
      </c>
      <c r="FD424" s="876">
        <v>0</v>
      </c>
      <c r="FE424" s="1017">
        <v>0</v>
      </c>
      <c r="FF424" s="815"/>
      <c r="FG424" s="1012"/>
      <c r="FH424" s="815"/>
      <c r="FI424" s="1013"/>
      <c r="FK424" s="1018" t="b">
        <v>1</v>
      </c>
    </row>
    <row r="425" spans="1:167" outlineLevel="1">
      <c r="A425" s="813" t="str">
        <f t="shared" si="6"/>
        <v>406Process and Systems Upgrades Initiatives - Energy Manager Initiative</v>
      </c>
      <c r="C425" s="842">
        <v>406</v>
      </c>
      <c r="D425" s="1036" t="s">
        <v>106</v>
      </c>
      <c r="E425" s="1036">
        <v>2016</v>
      </c>
      <c r="G425" s="1020">
        <v>0</v>
      </c>
      <c r="H425" s="865">
        <v>0</v>
      </c>
      <c r="I425" s="864">
        <v>0</v>
      </c>
      <c r="J425" s="865">
        <v>0</v>
      </c>
      <c r="K425" s="864">
        <v>0</v>
      </c>
      <c r="L425" s="865">
        <v>0</v>
      </c>
      <c r="M425" s="864">
        <v>0</v>
      </c>
      <c r="N425" s="865">
        <v>0</v>
      </c>
      <c r="O425" s="864">
        <v>0</v>
      </c>
      <c r="P425" s="865">
        <v>0</v>
      </c>
      <c r="Q425" s="864">
        <v>0</v>
      </c>
      <c r="R425" s="865">
        <v>0</v>
      </c>
      <c r="S425" s="864">
        <v>0</v>
      </c>
      <c r="T425" s="865">
        <v>0</v>
      </c>
      <c r="U425" s="864">
        <v>0</v>
      </c>
      <c r="V425" s="865">
        <v>0</v>
      </c>
      <c r="W425" s="864">
        <v>0</v>
      </c>
      <c r="X425" s="865">
        <v>0</v>
      </c>
      <c r="Y425" s="864">
        <v>0</v>
      </c>
      <c r="Z425" s="865">
        <v>0</v>
      </c>
      <c r="AA425" s="864">
        <v>0</v>
      </c>
      <c r="AB425" s="865">
        <v>0</v>
      </c>
      <c r="AC425" s="864">
        <v>0</v>
      </c>
      <c r="AD425" s="865">
        <v>0</v>
      </c>
      <c r="AE425" s="864">
        <v>0</v>
      </c>
      <c r="AF425" s="865">
        <v>0</v>
      </c>
      <c r="AG425" s="864">
        <v>0</v>
      </c>
      <c r="AH425" s="865">
        <v>0</v>
      </c>
      <c r="AI425" s="864">
        <v>0</v>
      </c>
      <c r="AJ425" s="865">
        <v>0</v>
      </c>
      <c r="AK425" s="864">
        <v>0</v>
      </c>
      <c r="AL425" s="865">
        <v>0</v>
      </c>
      <c r="AM425" s="864">
        <v>0</v>
      </c>
      <c r="AN425" s="865">
        <v>0</v>
      </c>
      <c r="AO425" s="864">
        <v>0</v>
      </c>
      <c r="AP425" s="1021">
        <v>0</v>
      </c>
      <c r="AQ425" s="815"/>
      <c r="AR425" s="998"/>
      <c r="AS425" s="815"/>
      <c r="AT425" s="1020">
        <v>0</v>
      </c>
      <c r="AU425" s="865">
        <v>0</v>
      </c>
      <c r="AV425" s="864">
        <v>0</v>
      </c>
      <c r="AW425" s="865">
        <v>0</v>
      </c>
      <c r="AX425" s="864">
        <v>0</v>
      </c>
      <c r="AY425" s="865">
        <v>0</v>
      </c>
      <c r="AZ425" s="864">
        <v>0</v>
      </c>
      <c r="BA425" s="865">
        <v>0</v>
      </c>
      <c r="BB425" s="864">
        <v>0</v>
      </c>
      <c r="BC425" s="865">
        <v>0</v>
      </c>
      <c r="BD425" s="864">
        <v>0</v>
      </c>
      <c r="BE425" s="865">
        <v>0</v>
      </c>
      <c r="BF425" s="864">
        <v>0</v>
      </c>
      <c r="BG425" s="865">
        <v>0</v>
      </c>
      <c r="BH425" s="864">
        <v>0</v>
      </c>
      <c r="BI425" s="865">
        <v>0</v>
      </c>
      <c r="BJ425" s="864">
        <v>0</v>
      </c>
      <c r="BK425" s="865">
        <v>0</v>
      </c>
      <c r="BL425" s="864">
        <v>0</v>
      </c>
      <c r="BM425" s="865">
        <v>0</v>
      </c>
      <c r="BN425" s="864">
        <v>0</v>
      </c>
      <c r="BO425" s="865">
        <v>0</v>
      </c>
      <c r="BP425" s="864">
        <v>0</v>
      </c>
      <c r="BQ425" s="865">
        <v>0</v>
      </c>
      <c r="BR425" s="864">
        <v>0</v>
      </c>
      <c r="BS425" s="865">
        <v>0</v>
      </c>
      <c r="BT425" s="864">
        <v>0</v>
      </c>
      <c r="BU425" s="865">
        <v>0</v>
      </c>
      <c r="BV425" s="864">
        <v>0</v>
      </c>
      <c r="BW425" s="865">
        <v>0</v>
      </c>
      <c r="BX425" s="864">
        <v>0</v>
      </c>
      <c r="BY425" s="865">
        <v>0</v>
      </c>
      <c r="BZ425" s="864">
        <v>0</v>
      </c>
      <c r="CA425" s="865">
        <v>0</v>
      </c>
      <c r="CB425" s="864">
        <v>0</v>
      </c>
      <c r="CC425" s="1021">
        <v>0</v>
      </c>
      <c r="CD425" s="815"/>
      <c r="CE425" s="1009"/>
      <c r="CF425" s="815"/>
      <c r="CG425" s="1010"/>
      <c r="CH425" s="815"/>
      <c r="CI425" s="1020"/>
      <c r="CJ425" s="865"/>
      <c r="CK425" s="864">
        <v>0</v>
      </c>
      <c r="CL425" s="865">
        <v>0</v>
      </c>
      <c r="CM425" s="864">
        <v>0</v>
      </c>
      <c r="CN425" s="865">
        <v>0</v>
      </c>
      <c r="CO425" s="864">
        <v>0</v>
      </c>
      <c r="CP425" s="865">
        <v>0</v>
      </c>
      <c r="CQ425" s="864">
        <v>0</v>
      </c>
      <c r="CR425" s="865">
        <v>0</v>
      </c>
      <c r="CS425" s="864">
        <v>0</v>
      </c>
      <c r="CT425" s="865">
        <v>0</v>
      </c>
      <c r="CU425" s="864">
        <v>0</v>
      </c>
      <c r="CV425" s="865">
        <v>0</v>
      </c>
      <c r="CW425" s="864">
        <v>0</v>
      </c>
      <c r="CX425" s="865">
        <v>0</v>
      </c>
      <c r="CY425" s="864">
        <v>0</v>
      </c>
      <c r="CZ425" s="865">
        <v>0</v>
      </c>
      <c r="DA425" s="864">
        <v>0</v>
      </c>
      <c r="DB425" s="865">
        <v>0</v>
      </c>
      <c r="DC425" s="864">
        <v>0</v>
      </c>
      <c r="DD425" s="865">
        <v>0</v>
      </c>
      <c r="DE425" s="864">
        <v>0</v>
      </c>
      <c r="DF425" s="865">
        <v>0</v>
      </c>
      <c r="DG425" s="864">
        <v>0</v>
      </c>
      <c r="DH425" s="865">
        <v>0</v>
      </c>
      <c r="DI425" s="864">
        <v>0</v>
      </c>
      <c r="DJ425" s="865">
        <v>0</v>
      </c>
      <c r="DK425" s="864">
        <v>0</v>
      </c>
      <c r="DL425" s="865">
        <v>0</v>
      </c>
      <c r="DM425" s="864">
        <v>0</v>
      </c>
      <c r="DN425" s="865">
        <v>0</v>
      </c>
      <c r="DO425" s="864">
        <v>0</v>
      </c>
      <c r="DP425" s="865">
        <v>0</v>
      </c>
      <c r="DQ425" s="864">
        <v>0</v>
      </c>
      <c r="DR425" s="1021">
        <v>0</v>
      </c>
      <c r="DS425" s="815"/>
      <c r="DT425" s="1011"/>
      <c r="DU425" s="815"/>
      <c r="DV425" s="1020"/>
      <c r="DW425" s="865"/>
      <c r="DX425" s="864">
        <v>0</v>
      </c>
      <c r="DY425" s="865">
        <v>0</v>
      </c>
      <c r="DZ425" s="864">
        <v>0</v>
      </c>
      <c r="EA425" s="865">
        <v>0</v>
      </c>
      <c r="EB425" s="864">
        <v>0</v>
      </c>
      <c r="EC425" s="865">
        <v>0</v>
      </c>
      <c r="ED425" s="864">
        <v>0</v>
      </c>
      <c r="EE425" s="865">
        <v>0</v>
      </c>
      <c r="EF425" s="864">
        <v>0</v>
      </c>
      <c r="EG425" s="865">
        <v>0</v>
      </c>
      <c r="EH425" s="864">
        <v>0</v>
      </c>
      <c r="EI425" s="865">
        <v>0</v>
      </c>
      <c r="EJ425" s="864">
        <v>0</v>
      </c>
      <c r="EK425" s="865">
        <v>0</v>
      </c>
      <c r="EL425" s="864">
        <v>0</v>
      </c>
      <c r="EM425" s="865">
        <v>0</v>
      </c>
      <c r="EN425" s="864">
        <v>0</v>
      </c>
      <c r="EO425" s="865">
        <v>0</v>
      </c>
      <c r="EP425" s="864">
        <v>0</v>
      </c>
      <c r="EQ425" s="865">
        <v>0</v>
      </c>
      <c r="ER425" s="864">
        <v>0</v>
      </c>
      <c r="ES425" s="865">
        <v>0</v>
      </c>
      <c r="ET425" s="864">
        <v>0</v>
      </c>
      <c r="EU425" s="865">
        <v>0</v>
      </c>
      <c r="EV425" s="864">
        <v>0</v>
      </c>
      <c r="EW425" s="865">
        <v>0</v>
      </c>
      <c r="EX425" s="864">
        <v>0</v>
      </c>
      <c r="EY425" s="865">
        <v>0</v>
      </c>
      <c r="EZ425" s="864">
        <v>0</v>
      </c>
      <c r="FA425" s="865">
        <v>0</v>
      </c>
      <c r="FB425" s="864">
        <v>0</v>
      </c>
      <c r="FC425" s="865">
        <v>0</v>
      </c>
      <c r="FD425" s="864">
        <v>0</v>
      </c>
      <c r="FE425" s="1021">
        <v>0</v>
      </c>
      <c r="FF425" s="815"/>
      <c r="FG425" s="1012"/>
      <c r="FH425" s="815"/>
      <c r="FI425" s="1013"/>
      <c r="FK425" s="1022" t="b">
        <v>1</v>
      </c>
    </row>
    <row r="426" spans="1:167" outlineLevel="1">
      <c r="A426" s="813" t="str">
        <f t="shared" si="6"/>
        <v>407Process and Systems Upgrades Initiatives - Monitoring and Targeting Initiative</v>
      </c>
      <c r="C426" s="907">
        <v>407</v>
      </c>
      <c r="D426" s="1044" t="s">
        <v>105</v>
      </c>
      <c r="E426" s="1044">
        <v>2016</v>
      </c>
      <c r="G426" s="1028">
        <v>0</v>
      </c>
      <c r="H426" s="912">
        <v>0</v>
      </c>
      <c r="I426" s="911">
        <v>0</v>
      </c>
      <c r="J426" s="912">
        <v>0</v>
      </c>
      <c r="K426" s="911">
        <v>0</v>
      </c>
      <c r="L426" s="912">
        <v>0</v>
      </c>
      <c r="M426" s="911">
        <v>0</v>
      </c>
      <c r="N426" s="912">
        <v>0</v>
      </c>
      <c r="O426" s="911">
        <v>0</v>
      </c>
      <c r="P426" s="912">
        <v>0</v>
      </c>
      <c r="Q426" s="911">
        <v>0</v>
      </c>
      <c r="R426" s="912">
        <v>0</v>
      </c>
      <c r="S426" s="911">
        <v>0</v>
      </c>
      <c r="T426" s="912">
        <v>0</v>
      </c>
      <c r="U426" s="911">
        <v>0</v>
      </c>
      <c r="V426" s="912">
        <v>0</v>
      </c>
      <c r="W426" s="911">
        <v>0</v>
      </c>
      <c r="X426" s="912">
        <v>0</v>
      </c>
      <c r="Y426" s="911">
        <v>0</v>
      </c>
      <c r="Z426" s="912">
        <v>0</v>
      </c>
      <c r="AA426" s="911">
        <v>0</v>
      </c>
      <c r="AB426" s="912">
        <v>0</v>
      </c>
      <c r="AC426" s="911">
        <v>0</v>
      </c>
      <c r="AD426" s="912">
        <v>0</v>
      </c>
      <c r="AE426" s="911">
        <v>0</v>
      </c>
      <c r="AF426" s="912">
        <v>0</v>
      </c>
      <c r="AG426" s="911">
        <v>0</v>
      </c>
      <c r="AH426" s="912">
        <v>0</v>
      </c>
      <c r="AI426" s="911">
        <v>0</v>
      </c>
      <c r="AJ426" s="912">
        <v>0</v>
      </c>
      <c r="AK426" s="911">
        <v>0</v>
      </c>
      <c r="AL426" s="912">
        <v>0</v>
      </c>
      <c r="AM426" s="911">
        <v>0</v>
      </c>
      <c r="AN426" s="912">
        <v>0</v>
      </c>
      <c r="AO426" s="911">
        <v>0</v>
      </c>
      <c r="AP426" s="1029">
        <v>0</v>
      </c>
      <c r="AQ426" s="815"/>
      <c r="AR426" s="998"/>
      <c r="AS426" s="815"/>
      <c r="AT426" s="1028">
        <v>0</v>
      </c>
      <c r="AU426" s="912">
        <v>0</v>
      </c>
      <c r="AV426" s="911">
        <v>0</v>
      </c>
      <c r="AW426" s="912">
        <v>0</v>
      </c>
      <c r="AX426" s="911">
        <v>0</v>
      </c>
      <c r="AY426" s="912">
        <v>0</v>
      </c>
      <c r="AZ426" s="911">
        <v>0</v>
      </c>
      <c r="BA426" s="912">
        <v>0</v>
      </c>
      <c r="BB426" s="911">
        <v>0</v>
      </c>
      <c r="BC426" s="912">
        <v>0</v>
      </c>
      <c r="BD426" s="911">
        <v>0</v>
      </c>
      <c r="BE426" s="912">
        <v>0</v>
      </c>
      <c r="BF426" s="911">
        <v>0</v>
      </c>
      <c r="BG426" s="912">
        <v>0</v>
      </c>
      <c r="BH426" s="911">
        <v>0</v>
      </c>
      <c r="BI426" s="912">
        <v>0</v>
      </c>
      <c r="BJ426" s="911">
        <v>0</v>
      </c>
      <c r="BK426" s="912">
        <v>0</v>
      </c>
      <c r="BL426" s="911">
        <v>0</v>
      </c>
      <c r="BM426" s="912">
        <v>0</v>
      </c>
      <c r="BN426" s="911">
        <v>0</v>
      </c>
      <c r="BO426" s="912">
        <v>0</v>
      </c>
      <c r="BP426" s="911">
        <v>0</v>
      </c>
      <c r="BQ426" s="912">
        <v>0</v>
      </c>
      <c r="BR426" s="911">
        <v>0</v>
      </c>
      <c r="BS426" s="912">
        <v>0</v>
      </c>
      <c r="BT426" s="911">
        <v>0</v>
      </c>
      <c r="BU426" s="912">
        <v>0</v>
      </c>
      <c r="BV426" s="911">
        <v>0</v>
      </c>
      <c r="BW426" s="912">
        <v>0</v>
      </c>
      <c r="BX426" s="911">
        <v>0</v>
      </c>
      <c r="BY426" s="912">
        <v>0</v>
      </c>
      <c r="BZ426" s="911">
        <v>0</v>
      </c>
      <c r="CA426" s="912">
        <v>0</v>
      </c>
      <c r="CB426" s="911">
        <v>0</v>
      </c>
      <c r="CC426" s="1029">
        <v>0</v>
      </c>
      <c r="CD426" s="815"/>
      <c r="CE426" s="1009"/>
      <c r="CF426" s="815"/>
      <c r="CG426" s="1010"/>
      <c r="CH426" s="815"/>
      <c r="CI426" s="1028"/>
      <c r="CJ426" s="912"/>
      <c r="CK426" s="911">
        <v>0</v>
      </c>
      <c r="CL426" s="912">
        <v>0</v>
      </c>
      <c r="CM426" s="911">
        <v>0</v>
      </c>
      <c r="CN426" s="912">
        <v>0</v>
      </c>
      <c r="CO426" s="911">
        <v>0</v>
      </c>
      <c r="CP426" s="912">
        <v>0</v>
      </c>
      <c r="CQ426" s="911">
        <v>0</v>
      </c>
      <c r="CR426" s="912">
        <v>0</v>
      </c>
      <c r="CS426" s="911">
        <v>0</v>
      </c>
      <c r="CT426" s="912">
        <v>0</v>
      </c>
      <c r="CU426" s="911">
        <v>0</v>
      </c>
      <c r="CV426" s="912">
        <v>0</v>
      </c>
      <c r="CW426" s="911">
        <v>0</v>
      </c>
      <c r="CX426" s="912">
        <v>0</v>
      </c>
      <c r="CY426" s="911">
        <v>0</v>
      </c>
      <c r="CZ426" s="912">
        <v>0</v>
      </c>
      <c r="DA426" s="911">
        <v>0</v>
      </c>
      <c r="DB426" s="912">
        <v>0</v>
      </c>
      <c r="DC426" s="911">
        <v>0</v>
      </c>
      <c r="DD426" s="912">
        <v>0</v>
      </c>
      <c r="DE426" s="911">
        <v>0</v>
      </c>
      <c r="DF426" s="912">
        <v>0</v>
      </c>
      <c r="DG426" s="911">
        <v>0</v>
      </c>
      <c r="DH426" s="912">
        <v>0</v>
      </c>
      <c r="DI426" s="911">
        <v>0</v>
      </c>
      <c r="DJ426" s="912">
        <v>0</v>
      </c>
      <c r="DK426" s="911">
        <v>0</v>
      </c>
      <c r="DL426" s="912">
        <v>0</v>
      </c>
      <c r="DM426" s="911">
        <v>0</v>
      </c>
      <c r="DN426" s="912">
        <v>0</v>
      </c>
      <c r="DO426" s="911">
        <v>0</v>
      </c>
      <c r="DP426" s="912">
        <v>0</v>
      </c>
      <c r="DQ426" s="911">
        <v>0</v>
      </c>
      <c r="DR426" s="1029">
        <v>0</v>
      </c>
      <c r="DS426" s="815"/>
      <c r="DT426" s="1011"/>
      <c r="DU426" s="815"/>
      <c r="DV426" s="1028"/>
      <c r="DW426" s="912"/>
      <c r="DX426" s="911">
        <v>0</v>
      </c>
      <c r="DY426" s="912">
        <v>0</v>
      </c>
      <c r="DZ426" s="911">
        <v>0</v>
      </c>
      <c r="EA426" s="912">
        <v>0</v>
      </c>
      <c r="EB426" s="911">
        <v>0</v>
      </c>
      <c r="EC426" s="912">
        <v>0</v>
      </c>
      <c r="ED426" s="911">
        <v>0</v>
      </c>
      <c r="EE426" s="912">
        <v>0</v>
      </c>
      <c r="EF426" s="911">
        <v>0</v>
      </c>
      <c r="EG426" s="912">
        <v>0</v>
      </c>
      <c r="EH426" s="911">
        <v>0</v>
      </c>
      <c r="EI426" s="912">
        <v>0</v>
      </c>
      <c r="EJ426" s="911">
        <v>0</v>
      </c>
      <c r="EK426" s="912">
        <v>0</v>
      </c>
      <c r="EL426" s="911">
        <v>0</v>
      </c>
      <c r="EM426" s="912">
        <v>0</v>
      </c>
      <c r="EN426" s="911">
        <v>0</v>
      </c>
      <c r="EO426" s="912">
        <v>0</v>
      </c>
      <c r="EP426" s="911">
        <v>0</v>
      </c>
      <c r="EQ426" s="912">
        <v>0</v>
      </c>
      <c r="ER426" s="911">
        <v>0</v>
      </c>
      <c r="ES426" s="912">
        <v>0</v>
      </c>
      <c r="ET426" s="911">
        <v>0</v>
      </c>
      <c r="EU426" s="912">
        <v>0</v>
      </c>
      <c r="EV426" s="911">
        <v>0</v>
      </c>
      <c r="EW426" s="912">
        <v>0</v>
      </c>
      <c r="EX426" s="911">
        <v>0</v>
      </c>
      <c r="EY426" s="912">
        <v>0</v>
      </c>
      <c r="EZ426" s="911">
        <v>0</v>
      </c>
      <c r="FA426" s="912">
        <v>0</v>
      </c>
      <c r="FB426" s="911">
        <v>0</v>
      </c>
      <c r="FC426" s="912">
        <v>0</v>
      </c>
      <c r="FD426" s="911">
        <v>0</v>
      </c>
      <c r="FE426" s="1029">
        <v>0</v>
      </c>
      <c r="FF426" s="815"/>
      <c r="FG426" s="1012"/>
      <c r="FH426" s="815"/>
      <c r="FI426" s="1013"/>
      <c r="FK426" s="1030" t="b">
        <v>1</v>
      </c>
    </row>
    <row r="427" spans="1:167" outlineLevel="1">
      <c r="A427" s="813" t="str">
        <f t="shared" si="6"/>
        <v>408Low Income Initiative</v>
      </c>
      <c r="C427" s="1045">
        <v>408</v>
      </c>
      <c r="D427" s="1046" t="s">
        <v>108</v>
      </c>
      <c r="E427" s="1046">
        <v>2016</v>
      </c>
      <c r="G427" s="1047">
        <v>0</v>
      </c>
      <c r="H427" s="1048">
        <v>0</v>
      </c>
      <c r="I427" s="1049">
        <v>0</v>
      </c>
      <c r="J427" s="1048">
        <v>0</v>
      </c>
      <c r="K427" s="1049">
        <v>0</v>
      </c>
      <c r="L427" s="1048">
        <v>0</v>
      </c>
      <c r="M427" s="1049">
        <v>0</v>
      </c>
      <c r="N427" s="1048">
        <v>0</v>
      </c>
      <c r="O427" s="1049">
        <v>0</v>
      </c>
      <c r="P427" s="1048">
        <v>0</v>
      </c>
      <c r="Q427" s="1049">
        <v>0</v>
      </c>
      <c r="R427" s="1048">
        <v>0</v>
      </c>
      <c r="S427" s="1049">
        <v>0</v>
      </c>
      <c r="T427" s="1048">
        <v>0</v>
      </c>
      <c r="U427" s="1049">
        <v>0</v>
      </c>
      <c r="V427" s="1048">
        <v>0</v>
      </c>
      <c r="W427" s="1049">
        <v>0</v>
      </c>
      <c r="X427" s="1048">
        <v>0</v>
      </c>
      <c r="Y427" s="1049">
        <v>0</v>
      </c>
      <c r="Z427" s="1048">
        <v>0</v>
      </c>
      <c r="AA427" s="1049">
        <v>0</v>
      </c>
      <c r="AB427" s="1048">
        <v>0</v>
      </c>
      <c r="AC427" s="1049">
        <v>0</v>
      </c>
      <c r="AD427" s="1048">
        <v>0</v>
      </c>
      <c r="AE427" s="1049">
        <v>0</v>
      </c>
      <c r="AF427" s="1048">
        <v>0</v>
      </c>
      <c r="AG427" s="1049">
        <v>0</v>
      </c>
      <c r="AH427" s="1048">
        <v>0</v>
      </c>
      <c r="AI427" s="1049">
        <v>0</v>
      </c>
      <c r="AJ427" s="1048">
        <v>0</v>
      </c>
      <c r="AK427" s="1049">
        <v>0</v>
      </c>
      <c r="AL427" s="1048">
        <v>0</v>
      </c>
      <c r="AM427" s="1049">
        <v>0</v>
      </c>
      <c r="AN427" s="1048">
        <v>0</v>
      </c>
      <c r="AO427" s="1049">
        <v>0</v>
      </c>
      <c r="AP427" s="1050">
        <v>0</v>
      </c>
      <c r="AQ427" s="815"/>
      <c r="AR427" s="998"/>
      <c r="AS427" s="815"/>
      <c r="AT427" s="1047">
        <v>0</v>
      </c>
      <c r="AU427" s="1048">
        <v>0</v>
      </c>
      <c r="AV427" s="1049">
        <v>0</v>
      </c>
      <c r="AW427" s="1048">
        <v>0</v>
      </c>
      <c r="AX427" s="1049">
        <v>0</v>
      </c>
      <c r="AY427" s="1048">
        <v>0</v>
      </c>
      <c r="AZ427" s="1049">
        <v>0</v>
      </c>
      <c r="BA427" s="1048">
        <v>0</v>
      </c>
      <c r="BB427" s="1049">
        <v>0</v>
      </c>
      <c r="BC427" s="1048">
        <v>0</v>
      </c>
      <c r="BD427" s="1049">
        <v>0</v>
      </c>
      <c r="BE427" s="1048">
        <v>0</v>
      </c>
      <c r="BF427" s="1049">
        <v>0</v>
      </c>
      <c r="BG427" s="1048">
        <v>0</v>
      </c>
      <c r="BH427" s="1049">
        <v>0</v>
      </c>
      <c r="BI427" s="1048">
        <v>0</v>
      </c>
      <c r="BJ427" s="1049">
        <v>0</v>
      </c>
      <c r="BK427" s="1048">
        <v>0</v>
      </c>
      <c r="BL427" s="1049">
        <v>0</v>
      </c>
      <c r="BM427" s="1048">
        <v>0</v>
      </c>
      <c r="BN427" s="1049">
        <v>0</v>
      </c>
      <c r="BO427" s="1048">
        <v>0</v>
      </c>
      <c r="BP427" s="1049">
        <v>0</v>
      </c>
      <c r="BQ427" s="1048">
        <v>0</v>
      </c>
      <c r="BR427" s="1049">
        <v>0</v>
      </c>
      <c r="BS427" s="1048">
        <v>0</v>
      </c>
      <c r="BT427" s="1049">
        <v>0</v>
      </c>
      <c r="BU427" s="1048">
        <v>0</v>
      </c>
      <c r="BV427" s="1049">
        <v>0</v>
      </c>
      <c r="BW427" s="1048">
        <v>0</v>
      </c>
      <c r="BX427" s="1049">
        <v>0</v>
      </c>
      <c r="BY427" s="1048">
        <v>0</v>
      </c>
      <c r="BZ427" s="1049">
        <v>0</v>
      </c>
      <c r="CA427" s="1048">
        <v>0</v>
      </c>
      <c r="CB427" s="1049">
        <v>0</v>
      </c>
      <c r="CC427" s="1050">
        <v>0</v>
      </c>
      <c r="CD427" s="815"/>
      <c r="CE427" s="1009"/>
      <c r="CF427" s="815"/>
      <c r="CG427" s="1010"/>
      <c r="CH427" s="815"/>
      <c r="CI427" s="1047"/>
      <c r="CJ427" s="1048"/>
      <c r="CK427" s="1049">
        <v>0</v>
      </c>
      <c r="CL427" s="1048">
        <v>0</v>
      </c>
      <c r="CM427" s="1049">
        <v>0</v>
      </c>
      <c r="CN427" s="1048">
        <v>0</v>
      </c>
      <c r="CO427" s="1049">
        <v>0</v>
      </c>
      <c r="CP427" s="1048">
        <v>0</v>
      </c>
      <c r="CQ427" s="1049">
        <v>0</v>
      </c>
      <c r="CR427" s="1048">
        <v>0</v>
      </c>
      <c r="CS427" s="1049">
        <v>0</v>
      </c>
      <c r="CT427" s="1048">
        <v>0</v>
      </c>
      <c r="CU427" s="1049">
        <v>0</v>
      </c>
      <c r="CV427" s="1048">
        <v>0</v>
      </c>
      <c r="CW427" s="1049">
        <v>0</v>
      </c>
      <c r="CX427" s="1048">
        <v>0</v>
      </c>
      <c r="CY427" s="1049">
        <v>0</v>
      </c>
      <c r="CZ427" s="1048">
        <v>0</v>
      </c>
      <c r="DA427" s="1049">
        <v>0</v>
      </c>
      <c r="DB427" s="1048">
        <v>0</v>
      </c>
      <c r="DC427" s="1049">
        <v>0</v>
      </c>
      <c r="DD427" s="1048">
        <v>0</v>
      </c>
      <c r="DE427" s="1049">
        <v>0</v>
      </c>
      <c r="DF427" s="1048">
        <v>0</v>
      </c>
      <c r="DG427" s="1049">
        <v>0</v>
      </c>
      <c r="DH427" s="1048">
        <v>0</v>
      </c>
      <c r="DI427" s="1049">
        <v>0</v>
      </c>
      <c r="DJ427" s="1048">
        <v>0</v>
      </c>
      <c r="DK427" s="1049">
        <v>0</v>
      </c>
      <c r="DL427" s="1048">
        <v>0</v>
      </c>
      <c r="DM427" s="1049">
        <v>0</v>
      </c>
      <c r="DN427" s="1048">
        <v>0</v>
      </c>
      <c r="DO427" s="1049">
        <v>0</v>
      </c>
      <c r="DP427" s="1048">
        <v>0</v>
      </c>
      <c r="DQ427" s="1049">
        <v>0</v>
      </c>
      <c r="DR427" s="1050">
        <v>0</v>
      </c>
      <c r="DS427" s="815"/>
      <c r="DT427" s="1011"/>
      <c r="DU427" s="815"/>
      <c r="DV427" s="1047"/>
      <c r="DW427" s="1048"/>
      <c r="DX427" s="1049">
        <v>0</v>
      </c>
      <c r="DY427" s="1048">
        <v>0</v>
      </c>
      <c r="DZ427" s="1049">
        <v>0</v>
      </c>
      <c r="EA427" s="1048">
        <v>0</v>
      </c>
      <c r="EB427" s="1049">
        <v>0</v>
      </c>
      <c r="EC427" s="1048">
        <v>0</v>
      </c>
      <c r="ED427" s="1049">
        <v>0</v>
      </c>
      <c r="EE427" s="1048">
        <v>0</v>
      </c>
      <c r="EF427" s="1049">
        <v>0</v>
      </c>
      <c r="EG427" s="1048">
        <v>0</v>
      </c>
      <c r="EH427" s="1049">
        <v>0</v>
      </c>
      <c r="EI427" s="1048">
        <v>0</v>
      </c>
      <c r="EJ427" s="1049">
        <v>0</v>
      </c>
      <c r="EK427" s="1048">
        <v>0</v>
      </c>
      <c r="EL427" s="1049">
        <v>0</v>
      </c>
      <c r="EM427" s="1048">
        <v>0</v>
      </c>
      <c r="EN427" s="1049">
        <v>0</v>
      </c>
      <c r="EO427" s="1048">
        <v>0</v>
      </c>
      <c r="EP427" s="1049">
        <v>0</v>
      </c>
      <c r="EQ427" s="1048">
        <v>0</v>
      </c>
      <c r="ER427" s="1049">
        <v>0</v>
      </c>
      <c r="ES427" s="1048">
        <v>0</v>
      </c>
      <c r="ET427" s="1049">
        <v>0</v>
      </c>
      <c r="EU427" s="1048">
        <v>0</v>
      </c>
      <c r="EV427" s="1049">
        <v>0</v>
      </c>
      <c r="EW427" s="1048">
        <v>0</v>
      </c>
      <c r="EX427" s="1049">
        <v>0</v>
      </c>
      <c r="EY427" s="1048">
        <v>0</v>
      </c>
      <c r="EZ427" s="1049">
        <v>0</v>
      </c>
      <c r="FA427" s="1048">
        <v>0</v>
      </c>
      <c r="FB427" s="1049">
        <v>0</v>
      </c>
      <c r="FC427" s="1048">
        <v>0</v>
      </c>
      <c r="FD427" s="1049">
        <v>0</v>
      </c>
      <c r="FE427" s="1050">
        <v>0</v>
      </c>
      <c r="FF427" s="815"/>
      <c r="FG427" s="1012"/>
      <c r="FH427" s="815"/>
      <c r="FI427" s="1013"/>
      <c r="FK427" s="1051" t="b">
        <v>1</v>
      </c>
    </row>
    <row r="428" spans="1:167" outlineLevel="1">
      <c r="A428" s="813" t="str">
        <f t="shared" si="6"/>
        <v>409Aboriginal Conservation Program</v>
      </c>
      <c r="C428" s="835">
        <v>409</v>
      </c>
      <c r="D428" s="1015" t="s">
        <v>492</v>
      </c>
      <c r="E428" s="1015">
        <v>2016</v>
      </c>
      <c r="G428" s="1016">
        <v>0</v>
      </c>
      <c r="H428" s="877">
        <v>0</v>
      </c>
      <c r="I428" s="876">
        <v>0</v>
      </c>
      <c r="J428" s="877">
        <v>0</v>
      </c>
      <c r="K428" s="876">
        <v>0</v>
      </c>
      <c r="L428" s="877">
        <v>0</v>
      </c>
      <c r="M428" s="876">
        <v>0</v>
      </c>
      <c r="N428" s="877">
        <v>0</v>
      </c>
      <c r="O428" s="876">
        <v>0</v>
      </c>
      <c r="P428" s="877">
        <v>0</v>
      </c>
      <c r="Q428" s="876">
        <v>0</v>
      </c>
      <c r="R428" s="877">
        <v>0</v>
      </c>
      <c r="S428" s="876">
        <v>0</v>
      </c>
      <c r="T428" s="877">
        <v>0</v>
      </c>
      <c r="U428" s="876">
        <v>0</v>
      </c>
      <c r="V428" s="877">
        <v>0</v>
      </c>
      <c r="W428" s="876">
        <v>0</v>
      </c>
      <c r="X428" s="877">
        <v>0</v>
      </c>
      <c r="Y428" s="876">
        <v>0</v>
      </c>
      <c r="Z428" s="877">
        <v>0</v>
      </c>
      <c r="AA428" s="876">
        <v>0</v>
      </c>
      <c r="AB428" s="877">
        <v>0</v>
      </c>
      <c r="AC428" s="876">
        <v>0</v>
      </c>
      <c r="AD428" s="877">
        <v>0</v>
      </c>
      <c r="AE428" s="876">
        <v>0</v>
      </c>
      <c r="AF428" s="877">
        <v>0</v>
      </c>
      <c r="AG428" s="876">
        <v>0</v>
      </c>
      <c r="AH428" s="877">
        <v>0</v>
      </c>
      <c r="AI428" s="876">
        <v>0</v>
      </c>
      <c r="AJ428" s="877">
        <v>0</v>
      </c>
      <c r="AK428" s="876">
        <v>0</v>
      </c>
      <c r="AL428" s="877">
        <v>0</v>
      </c>
      <c r="AM428" s="876">
        <v>0</v>
      </c>
      <c r="AN428" s="877">
        <v>0</v>
      </c>
      <c r="AO428" s="876">
        <v>0</v>
      </c>
      <c r="AP428" s="1017">
        <v>0</v>
      </c>
      <c r="AQ428" s="815"/>
      <c r="AR428" s="998"/>
      <c r="AS428" s="815"/>
      <c r="AT428" s="1016">
        <v>0</v>
      </c>
      <c r="AU428" s="877">
        <v>0</v>
      </c>
      <c r="AV428" s="876">
        <v>0</v>
      </c>
      <c r="AW428" s="877">
        <v>0</v>
      </c>
      <c r="AX428" s="876">
        <v>0</v>
      </c>
      <c r="AY428" s="877">
        <v>0</v>
      </c>
      <c r="AZ428" s="876">
        <v>0</v>
      </c>
      <c r="BA428" s="877">
        <v>0</v>
      </c>
      <c r="BB428" s="876">
        <v>0</v>
      </c>
      <c r="BC428" s="877">
        <v>0</v>
      </c>
      <c r="BD428" s="876">
        <v>0</v>
      </c>
      <c r="BE428" s="877">
        <v>0</v>
      </c>
      <c r="BF428" s="876">
        <v>0</v>
      </c>
      <c r="BG428" s="877">
        <v>0</v>
      </c>
      <c r="BH428" s="876">
        <v>0</v>
      </c>
      <c r="BI428" s="877">
        <v>0</v>
      </c>
      <c r="BJ428" s="876">
        <v>0</v>
      </c>
      <c r="BK428" s="877">
        <v>0</v>
      </c>
      <c r="BL428" s="876">
        <v>0</v>
      </c>
      <c r="BM428" s="877">
        <v>0</v>
      </c>
      <c r="BN428" s="876">
        <v>0</v>
      </c>
      <c r="BO428" s="877">
        <v>0</v>
      </c>
      <c r="BP428" s="876">
        <v>0</v>
      </c>
      <c r="BQ428" s="877">
        <v>0</v>
      </c>
      <c r="BR428" s="876">
        <v>0</v>
      </c>
      <c r="BS428" s="877">
        <v>0</v>
      </c>
      <c r="BT428" s="876">
        <v>0</v>
      </c>
      <c r="BU428" s="877">
        <v>0</v>
      </c>
      <c r="BV428" s="876">
        <v>0</v>
      </c>
      <c r="BW428" s="877">
        <v>0</v>
      </c>
      <c r="BX428" s="876">
        <v>0</v>
      </c>
      <c r="BY428" s="877">
        <v>0</v>
      </c>
      <c r="BZ428" s="876">
        <v>0</v>
      </c>
      <c r="CA428" s="877">
        <v>0</v>
      </c>
      <c r="CB428" s="876">
        <v>0</v>
      </c>
      <c r="CC428" s="1017">
        <v>0</v>
      </c>
      <c r="CD428" s="815"/>
      <c r="CE428" s="1009"/>
      <c r="CF428" s="815"/>
      <c r="CG428" s="1010"/>
      <c r="CH428" s="815"/>
      <c r="CI428" s="1016"/>
      <c r="CJ428" s="877"/>
      <c r="CK428" s="876">
        <v>0</v>
      </c>
      <c r="CL428" s="877">
        <v>0</v>
      </c>
      <c r="CM428" s="876">
        <v>0</v>
      </c>
      <c r="CN428" s="877">
        <v>0</v>
      </c>
      <c r="CO428" s="876">
        <v>0</v>
      </c>
      <c r="CP428" s="877">
        <v>0</v>
      </c>
      <c r="CQ428" s="876">
        <v>0</v>
      </c>
      <c r="CR428" s="877">
        <v>0</v>
      </c>
      <c r="CS428" s="876">
        <v>0</v>
      </c>
      <c r="CT428" s="877">
        <v>0</v>
      </c>
      <c r="CU428" s="876">
        <v>0</v>
      </c>
      <c r="CV428" s="877">
        <v>0</v>
      </c>
      <c r="CW428" s="876">
        <v>0</v>
      </c>
      <c r="CX428" s="877">
        <v>0</v>
      </c>
      <c r="CY428" s="876">
        <v>0</v>
      </c>
      <c r="CZ428" s="877">
        <v>0</v>
      </c>
      <c r="DA428" s="876">
        <v>0</v>
      </c>
      <c r="DB428" s="877">
        <v>0</v>
      </c>
      <c r="DC428" s="876">
        <v>0</v>
      </c>
      <c r="DD428" s="877">
        <v>0</v>
      </c>
      <c r="DE428" s="876">
        <v>0</v>
      </c>
      <c r="DF428" s="877">
        <v>0</v>
      </c>
      <c r="DG428" s="876">
        <v>0</v>
      </c>
      <c r="DH428" s="877">
        <v>0</v>
      </c>
      <c r="DI428" s="876">
        <v>0</v>
      </c>
      <c r="DJ428" s="877">
        <v>0</v>
      </c>
      <c r="DK428" s="876">
        <v>0</v>
      </c>
      <c r="DL428" s="877">
        <v>0</v>
      </c>
      <c r="DM428" s="876">
        <v>0</v>
      </c>
      <c r="DN428" s="877">
        <v>0</v>
      </c>
      <c r="DO428" s="876">
        <v>0</v>
      </c>
      <c r="DP428" s="877">
        <v>0</v>
      </c>
      <c r="DQ428" s="876">
        <v>0</v>
      </c>
      <c r="DR428" s="1017">
        <v>0</v>
      </c>
      <c r="DS428" s="815"/>
      <c r="DT428" s="1011"/>
      <c r="DU428" s="815"/>
      <c r="DV428" s="1016"/>
      <c r="DW428" s="877"/>
      <c r="DX428" s="876">
        <v>0</v>
      </c>
      <c r="DY428" s="877">
        <v>0</v>
      </c>
      <c r="DZ428" s="876">
        <v>0</v>
      </c>
      <c r="EA428" s="877">
        <v>0</v>
      </c>
      <c r="EB428" s="876">
        <v>0</v>
      </c>
      <c r="EC428" s="877">
        <v>0</v>
      </c>
      <c r="ED428" s="876">
        <v>0</v>
      </c>
      <c r="EE428" s="877">
        <v>0</v>
      </c>
      <c r="EF428" s="876">
        <v>0</v>
      </c>
      <c r="EG428" s="877">
        <v>0</v>
      </c>
      <c r="EH428" s="876">
        <v>0</v>
      </c>
      <c r="EI428" s="877">
        <v>0</v>
      </c>
      <c r="EJ428" s="876">
        <v>0</v>
      </c>
      <c r="EK428" s="877">
        <v>0</v>
      </c>
      <c r="EL428" s="876">
        <v>0</v>
      </c>
      <c r="EM428" s="877">
        <v>0</v>
      </c>
      <c r="EN428" s="876">
        <v>0</v>
      </c>
      <c r="EO428" s="877">
        <v>0</v>
      </c>
      <c r="EP428" s="876">
        <v>0</v>
      </c>
      <c r="EQ428" s="877">
        <v>0</v>
      </c>
      <c r="ER428" s="876">
        <v>0</v>
      </c>
      <c r="ES428" s="877">
        <v>0</v>
      </c>
      <c r="ET428" s="876">
        <v>0</v>
      </c>
      <c r="EU428" s="877">
        <v>0</v>
      </c>
      <c r="EV428" s="876">
        <v>0</v>
      </c>
      <c r="EW428" s="877">
        <v>0</v>
      </c>
      <c r="EX428" s="876">
        <v>0</v>
      </c>
      <c r="EY428" s="877">
        <v>0</v>
      </c>
      <c r="EZ428" s="876">
        <v>0</v>
      </c>
      <c r="FA428" s="877">
        <v>0</v>
      </c>
      <c r="FB428" s="876">
        <v>0</v>
      </c>
      <c r="FC428" s="877">
        <v>0</v>
      </c>
      <c r="FD428" s="876">
        <v>0</v>
      </c>
      <c r="FE428" s="1017">
        <v>0</v>
      </c>
      <c r="FF428" s="815"/>
      <c r="FG428" s="1012"/>
      <c r="FH428" s="815"/>
      <c r="FI428" s="1013"/>
      <c r="FK428" s="1018" t="b">
        <v>1</v>
      </c>
    </row>
    <row r="429" spans="1:167" outlineLevel="1">
      <c r="A429" s="813" t="str">
        <f t="shared" si="6"/>
        <v>410Program Enabled Savings</v>
      </c>
      <c r="C429" s="879">
        <v>410</v>
      </c>
      <c r="D429" s="1042" t="s">
        <v>488</v>
      </c>
      <c r="E429" s="1042">
        <v>2016</v>
      </c>
      <c r="G429" s="1038">
        <v>0</v>
      </c>
      <c r="H429" s="884">
        <v>0</v>
      </c>
      <c r="I429" s="883">
        <v>0</v>
      </c>
      <c r="J429" s="884">
        <v>0</v>
      </c>
      <c r="K429" s="883">
        <v>0</v>
      </c>
      <c r="L429" s="884">
        <v>0</v>
      </c>
      <c r="M429" s="883">
        <v>0</v>
      </c>
      <c r="N429" s="884">
        <v>0</v>
      </c>
      <c r="O429" s="883">
        <v>0</v>
      </c>
      <c r="P429" s="884">
        <v>0</v>
      </c>
      <c r="Q429" s="883">
        <v>0</v>
      </c>
      <c r="R429" s="884">
        <v>0</v>
      </c>
      <c r="S429" s="883">
        <v>0</v>
      </c>
      <c r="T429" s="884">
        <v>0</v>
      </c>
      <c r="U429" s="883">
        <v>0</v>
      </c>
      <c r="V429" s="884">
        <v>0</v>
      </c>
      <c r="W429" s="883">
        <v>0</v>
      </c>
      <c r="X429" s="884">
        <v>0</v>
      </c>
      <c r="Y429" s="883">
        <v>0</v>
      </c>
      <c r="Z429" s="884">
        <v>0</v>
      </c>
      <c r="AA429" s="883">
        <v>0</v>
      </c>
      <c r="AB429" s="884">
        <v>0</v>
      </c>
      <c r="AC429" s="883">
        <v>0</v>
      </c>
      <c r="AD429" s="884">
        <v>0</v>
      </c>
      <c r="AE429" s="883">
        <v>0</v>
      </c>
      <c r="AF429" s="884">
        <v>0</v>
      </c>
      <c r="AG429" s="883">
        <v>0</v>
      </c>
      <c r="AH429" s="884">
        <v>0</v>
      </c>
      <c r="AI429" s="883">
        <v>0</v>
      </c>
      <c r="AJ429" s="884">
        <v>0</v>
      </c>
      <c r="AK429" s="883">
        <v>0</v>
      </c>
      <c r="AL429" s="884">
        <v>0</v>
      </c>
      <c r="AM429" s="883">
        <v>0</v>
      </c>
      <c r="AN429" s="884">
        <v>0</v>
      </c>
      <c r="AO429" s="883">
        <v>0</v>
      </c>
      <c r="AP429" s="1039">
        <v>0</v>
      </c>
      <c r="AQ429" s="815"/>
      <c r="AR429" s="998"/>
      <c r="AS429" s="815"/>
      <c r="AT429" s="1038">
        <v>0</v>
      </c>
      <c r="AU429" s="884">
        <v>0</v>
      </c>
      <c r="AV429" s="883">
        <v>0</v>
      </c>
      <c r="AW429" s="884">
        <v>0</v>
      </c>
      <c r="AX429" s="883">
        <v>0</v>
      </c>
      <c r="AY429" s="884">
        <v>0</v>
      </c>
      <c r="AZ429" s="883">
        <v>0</v>
      </c>
      <c r="BA429" s="884">
        <v>0</v>
      </c>
      <c r="BB429" s="883">
        <v>0</v>
      </c>
      <c r="BC429" s="884">
        <v>0</v>
      </c>
      <c r="BD429" s="883">
        <v>0</v>
      </c>
      <c r="BE429" s="884">
        <v>0</v>
      </c>
      <c r="BF429" s="883">
        <v>0</v>
      </c>
      <c r="BG429" s="884">
        <v>0</v>
      </c>
      <c r="BH429" s="883">
        <v>0</v>
      </c>
      <c r="BI429" s="884">
        <v>0</v>
      </c>
      <c r="BJ429" s="883">
        <v>0</v>
      </c>
      <c r="BK429" s="884">
        <v>0</v>
      </c>
      <c r="BL429" s="883">
        <v>0</v>
      </c>
      <c r="BM429" s="884">
        <v>0</v>
      </c>
      <c r="BN429" s="883">
        <v>0</v>
      </c>
      <c r="BO429" s="884">
        <v>0</v>
      </c>
      <c r="BP429" s="883">
        <v>0</v>
      </c>
      <c r="BQ429" s="884">
        <v>0</v>
      </c>
      <c r="BR429" s="883">
        <v>0</v>
      </c>
      <c r="BS429" s="884">
        <v>0</v>
      </c>
      <c r="BT429" s="883">
        <v>0</v>
      </c>
      <c r="BU429" s="884">
        <v>0</v>
      </c>
      <c r="BV429" s="883">
        <v>0</v>
      </c>
      <c r="BW429" s="884">
        <v>0</v>
      </c>
      <c r="BX429" s="883">
        <v>0</v>
      </c>
      <c r="BY429" s="884">
        <v>0</v>
      </c>
      <c r="BZ429" s="883">
        <v>0</v>
      </c>
      <c r="CA429" s="884">
        <v>0</v>
      </c>
      <c r="CB429" s="883">
        <v>0</v>
      </c>
      <c r="CC429" s="1039">
        <v>0</v>
      </c>
      <c r="CD429" s="815"/>
      <c r="CE429" s="1009"/>
      <c r="CF429" s="815"/>
      <c r="CG429" s="1010"/>
      <c r="CH429" s="815"/>
      <c r="CI429" s="1038"/>
      <c r="CJ429" s="884"/>
      <c r="CK429" s="883">
        <v>0</v>
      </c>
      <c r="CL429" s="884">
        <v>0</v>
      </c>
      <c r="CM429" s="883">
        <v>0</v>
      </c>
      <c r="CN429" s="884">
        <v>0</v>
      </c>
      <c r="CO429" s="883">
        <v>0</v>
      </c>
      <c r="CP429" s="884">
        <v>0</v>
      </c>
      <c r="CQ429" s="883">
        <v>0</v>
      </c>
      <c r="CR429" s="884">
        <v>0</v>
      </c>
      <c r="CS429" s="883">
        <v>0</v>
      </c>
      <c r="CT429" s="884">
        <v>0</v>
      </c>
      <c r="CU429" s="883">
        <v>0</v>
      </c>
      <c r="CV429" s="884">
        <v>0</v>
      </c>
      <c r="CW429" s="883">
        <v>0</v>
      </c>
      <c r="CX429" s="884">
        <v>0</v>
      </c>
      <c r="CY429" s="883">
        <v>0</v>
      </c>
      <c r="CZ429" s="884">
        <v>0</v>
      </c>
      <c r="DA429" s="883">
        <v>0</v>
      </c>
      <c r="DB429" s="884">
        <v>0</v>
      </c>
      <c r="DC429" s="883">
        <v>0</v>
      </c>
      <c r="DD429" s="884">
        <v>0</v>
      </c>
      <c r="DE429" s="883">
        <v>0</v>
      </c>
      <c r="DF429" s="884">
        <v>0</v>
      </c>
      <c r="DG429" s="883">
        <v>0</v>
      </c>
      <c r="DH429" s="884">
        <v>0</v>
      </c>
      <c r="DI429" s="883">
        <v>0</v>
      </c>
      <c r="DJ429" s="884">
        <v>0</v>
      </c>
      <c r="DK429" s="883">
        <v>0</v>
      </c>
      <c r="DL429" s="884">
        <v>0</v>
      </c>
      <c r="DM429" s="883">
        <v>0</v>
      </c>
      <c r="DN429" s="884">
        <v>0</v>
      </c>
      <c r="DO429" s="883">
        <v>0</v>
      </c>
      <c r="DP429" s="884">
        <v>0</v>
      </c>
      <c r="DQ429" s="883">
        <v>0</v>
      </c>
      <c r="DR429" s="1039">
        <v>0</v>
      </c>
      <c r="DS429" s="815"/>
      <c r="DT429" s="1011"/>
      <c r="DU429" s="815"/>
      <c r="DV429" s="1038"/>
      <c r="DW429" s="884"/>
      <c r="DX429" s="883">
        <v>0</v>
      </c>
      <c r="DY429" s="884">
        <v>0</v>
      </c>
      <c r="DZ429" s="883">
        <v>0</v>
      </c>
      <c r="EA429" s="884">
        <v>0</v>
      </c>
      <c r="EB429" s="883">
        <v>0</v>
      </c>
      <c r="EC429" s="884">
        <v>0</v>
      </c>
      <c r="ED429" s="883">
        <v>0</v>
      </c>
      <c r="EE429" s="884">
        <v>0</v>
      </c>
      <c r="EF429" s="883">
        <v>0</v>
      </c>
      <c r="EG429" s="884">
        <v>0</v>
      </c>
      <c r="EH429" s="883">
        <v>0</v>
      </c>
      <c r="EI429" s="884">
        <v>0</v>
      </c>
      <c r="EJ429" s="883">
        <v>0</v>
      </c>
      <c r="EK429" s="884">
        <v>0</v>
      </c>
      <c r="EL429" s="883">
        <v>0</v>
      </c>
      <c r="EM429" s="884">
        <v>0</v>
      </c>
      <c r="EN429" s="883">
        <v>0</v>
      </c>
      <c r="EO429" s="884">
        <v>0</v>
      </c>
      <c r="EP429" s="883">
        <v>0</v>
      </c>
      <c r="EQ429" s="884">
        <v>0</v>
      </c>
      <c r="ER429" s="883">
        <v>0</v>
      </c>
      <c r="ES429" s="884">
        <v>0</v>
      </c>
      <c r="ET429" s="883">
        <v>0</v>
      </c>
      <c r="EU429" s="884">
        <v>0</v>
      </c>
      <c r="EV429" s="883">
        <v>0</v>
      </c>
      <c r="EW429" s="884">
        <v>0</v>
      </c>
      <c r="EX429" s="883">
        <v>0</v>
      </c>
      <c r="EY429" s="884">
        <v>0</v>
      </c>
      <c r="EZ429" s="883">
        <v>0</v>
      </c>
      <c r="FA429" s="884">
        <v>0</v>
      </c>
      <c r="FB429" s="883">
        <v>0</v>
      </c>
      <c r="FC429" s="884">
        <v>0</v>
      </c>
      <c r="FD429" s="883">
        <v>0</v>
      </c>
      <c r="FE429" s="1039">
        <v>0</v>
      </c>
      <c r="FF429" s="815"/>
      <c r="FG429" s="1012"/>
      <c r="FH429" s="815"/>
      <c r="FI429" s="1013"/>
      <c r="FK429" s="1040" t="b">
        <v>1</v>
      </c>
    </row>
    <row r="430" spans="1:167">
      <c r="A430" s="813" t="str">
        <f t="shared" si="6"/>
        <v>Subtotal:  2017 Verified 2016 Results Adjustments</v>
      </c>
      <c r="C430" s="829" t="s">
        <v>1267</v>
      </c>
      <c r="D430" s="831"/>
      <c r="E430" s="831"/>
      <c r="G430" s="1054">
        <v>0</v>
      </c>
      <c r="H430" s="1054">
        <v>378176</v>
      </c>
      <c r="I430" s="1054">
        <v>416837</v>
      </c>
      <c r="J430" s="1054">
        <v>429167</v>
      </c>
      <c r="K430" s="1054">
        <v>429167</v>
      </c>
      <c r="L430" s="1054">
        <v>428514</v>
      </c>
      <c r="M430" s="1054">
        <v>417312</v>
      </c>
      <c r="N430" s="1054">
        <v>417312</v>
      </c>
      <c r="O430" s="1054">
        <v>415520</v>
      </c>
      <c r="P430" s="1054">
        <v>415515</v>
      </c>
      <c r="Q430" s="1054">
        <v>415793</v>
      </c>
      <c r="R430" s="1054">
        <v>400459</v>
      </c>
      <c r="S430" s="1054">
        <v>370168</v>
      </c>
      <c r="T430" s="1054">
        <v>222529</v>
      </c>
      <c r="U430" s="1054">
        <v>222028</v>
      </c>
      <c r="V430" s="1054">
        <v>177292</v>
      </c>
      <c r="W430" s="1054">
        <v>175846</v>
      </c>
      <c r="X430" s="1054">
        <v>79715</v>
      </c>
      <c r="Y430" s="1054">
        <v>12492</v>
      </c>
      <c r="Z430" s="1054">
        <v>12301</v>
      </c>
      <c r="AA430" s="1054">
        <v>0</v>
      </c>
      <c r="AB430" s="1054">
        <v>0</v>
      </c>
      <c r="AC430" s="1054">
        <v>0</v>
      </c>
      <c r="AD430" s="1054">
        <v>0</v>
      </c>
      <c r="AE430" s="1054">
        <v>0</v>
      </c>
      <c r="AF430" s="1054">
        <v>0</v>
      </c>
      <c r="AG430" s="1054">
        <v>0</v>
      </c>
      <c r="AH430" s="1054">
        <v>0</v>
      </c>
      <c r="AI430" s="1054">
        <v>0</v>
      </c>
      <c r="AJ430" s="1054">
        <v>0</v>
      </c>
      <c r="AK430" s="1054">
        <v>0</v>
      </c>
      <c r="AL430" s="1054">
        <v>0</v>
      </c>
      <c r="AM430" s="1054">
        <v>0</v>
      </c>
      <c r="AN430" s="1054">
        <v>0</v>
      </c>
      <c r="AO430" s="1054">
        <v>0</v>
      </c>
      <c r="AP430" s="1054">
        <v>0</v>
      </c>
      <c r="AQ430" s="815"/>
      <c r="AR430" s="998"/>
      <c r="AS430" s="815"/>
      <c r="AT430" s="1054">
        <v>0</v>
      </c>
      <c r="AU430" s="1054">
        <v>-12</v>
      </c>
      <c r="AV430" s="1054">
        <v>-5</v>
      </c>
      <c r="AW430" s="1054">
        <v>-2</v>
      </c>
      <c r="AX430" s="1054">
        <v>-2</v>
      </c>
      <c r="AY430" s="1054">
        <v>-2</v>
      </c>
      <c r="AZ430" s="1054">
        <v>-3</v>
      </c>
      <c r="BA430" s="1054">
        <v>-3</v>
      </c>
      <c r="BB430" s="1054">
        <v>-3</v>
      </c>
      <c r="BC430" s="1054">
        <v>-3</v>
      </c>
      <c r="BD430" s="1054">
        <v>-3</v>
      </c>
      <c r="BE430" s="1054">
        <v>-5</v>
      </c>
      <c r="BF430" s="1054">
        <v>-5</v>
      </c>
      <c r="BG430" s="1054">
        <v>-25</v>
      </c>
      <c r="BH430" s="1054">
        <v>-25</v>
      </c>
      <c r="BI430" s="1054">
        <v>11</v>
      </c>
      <c r="BJ430" s="1054">
        <v>14</v>
      </c>
      <c r="BK430" s="1054">
        <v>8</v>
      </c>
      <c r="BL430" s="1054">
        <v>4</v>
      </c>
      <c r="BM430" s="1054">
        <v>3</v>
      </c>
      <c r="BN430" s="1054">
        <v>0</v>
      </c>
      <c r="BO430" s="1054">
        <v>0</v>
      </c>
      <c r="BP430" s="1054">
        <v>0</v>
      </c>
      <c r="BQ430" s="1054">
        <v>0</v>
      </c>
      <c r="BR430" s="1054">
        <v>0</v>
      </c>
      <c r="BS430" s="1054">
        <v>0</v>
      </c>
      <c r="BT430" s="1054">
        <v>0</v>
      </c>
      <c r="BU430" s="1054">
        <v>0</v>
      </c>
      <c r="BV430" s="1054">
        <v>0</v>
      </c>
      <c r="BW430" s="1054">
        <v>0</v>
      </c>
      <c r="BX430" s="1054">
        <v>0</v>
      </c>
      <c r="BY430" s="1054">
        <v>0</v>
      </c>
      <c r="BZ430" s="1054">
        <v>0</v>
      </c>
      <c r="CA430" s="1054">
        <v>0</v>
      </c>
      <c r="CB430" s="1054">
        <v>0</v>
      </c>
      <c r="CC430" s="1054">
        <v>0</v>
      </c>
      <c r="CD430" s="815"/>
      <c r="CE430" s="1009"/>
      <c r="CF430" s="815"/>
      <c r="CG430" s="1010"/>
      <c r="CH430" s="815"/>
      <c r="CI430" s="1054">
        <v>0</v>
      </c>
      <c r="CJ430" s="1054">
        <v>370510</v>
      </c>
      <c r="CK430" s="1054">
        <v>401139</v>
      </c>
      <c r="CL430" s="1054">
        <v>410908</v>
      </c>
      <c r="CM430" s="1054">
        <v>410908</v>
      </c>
      <c r="CN430" s="1054">
        <v>410328</v>
      </c>
      <c r="CO430" s="1054">
        <v>401442</v>
      </c>
      <c r="CP430" s="1054">
        <v>401442</v>
      </c>
      <c r="CQ430" s="1054">
        <v>399846</v>
      </c>
      <c r="CR430" s="1054">
        <v>399842</v>
      </c>
      <c r="CS430" s="1054">
        <v>400171</v>
      </c>
      <c r="CT430" s="1054">
        <v>389597</v>
      </c>
      <c r="CU430" s="1054">
        <v>366170</v>
      </c>
      <c r="CV430" s="1054">
        <v>249204</v>
      </c>
      <c r="CW430" s="1054">
        <v>248612</v>
      </c>
      <c r="CX430" s="1054">
        <v>203301</v>
      </c>
      <c r="CY430" s="1054">
        <v>202155</v>
      </c>
      <c r="CZ430" s="1054">
        <v>88370</v>
      </c>
      <c r="DA430" s="1054">
        <v>8802</v>
      </c>
      <c r="DB430" s="1054">
        <v>8611</v>
      </c>
      <c r="DC430" s="1054">
        <v>0</v>
      </c>
      <c r="DD430" s="1054">
        <v>0</v>
      </c>
      <c r="DE430" s="1054">
        <v>0</v>
      </c>
      <c r="DF430" s="1054">
        <v>0</v>
      </c>
      <c r="DG430" s="1054">
        <v>0</v>
      </c>
      <c r="DH430" s="1054">
        <v>0</v>
      </c>
      <c r="DI430" s="1054">
        <v>0</v>
      </c>
      <c r="DJ430" s="1054">
        <v>0</v>
      </c>
      <c r="DK430" s="1054">
        <v>0</v>
      </c>
      <c r="DL430" s="1054">
        <v>0</v>
      </c>
      <c r="DM430" s="1054">
        <v>0</v>
      </c>
      <c r="DN430" s="1054">
        <v>0</v>
      </c>
      <c r="DO430" s="1054">
        <v>0</v>
      </c>
      <c r="DP430" s="1054">
        <v>0</v>
      </c>
      <c r="DQ430" s="1054">
        <v>0</v>
      </c>
      <c r="DR430" s="1054">
        <v>0</v>
      </c>
      <c r="DS430" s="815"/>
      <c r="DT430" s="1011"/>
      <c r="DU430" s="815"/>
      <c r="DV430" s="1054"/>
      <c r="DW430" s="1054"/>
      <c r="DX430" s="1054">
        <v>0</v>
      </c>
      <c r="DY430" s="1054">
        <v>2</v>
      </c>
      <c r="DZ430" s="1054">
        <v>2</v>
      </c>
      <c r="EA430" s="1054">
        <v>2</v>
      </c>
      <c r="EB430" s="1054">
        <v>2</v>
      </c>
      <c r="EC430" s="1054">
        <v>2</v>
      </c>
      <c r="ED430" s="1054">
        <v>2</v>
      </c>
      <c r="EE430" s="1054">
        <v>2</v>
      </c>
      <c r="EF430" s="1054">
        <v>2</v>
      </c>
      <c r="EG430" s="1054">
        <v>0</v>
      </c>
      <c r="EH430" s="1054">
        <v>0</v>
      </c>
      <c r="EI430" s="1054">
        <v>-16</v>
      </c>
      <c r="EJ430" s="1054">
        <v>-16</v>
      </c>
      <c r="EK430" s="1054">
        <v>13</v>
      </c>
      <c r="EL430" s="1054">
        <v>15</v>
      </c>
      <c r="EM430" s="1054">
        <v>8</v>
      </c>
      <c r="EN430" s="1054">
        <v>3</v>
      </c>
      <c r="EO430" s="1054">
        <v>2</v>
      </c>
      <c r="EP430" s="1054">
        <v>0</v>
      </c>
      <c r="EQ430" s="1054">
        <v>0</v>
      </c>
      <c r="ER430" s="1054">
        <v>0</v>
      </c>
      <c r="ES430" s="1054">
        <v>0</v>
      </c>
      <c r="ET430" s="1054">
        <v>0</v>
      </c>
      <c r="EU430" s="1054">
        <v>0</v>
      </c>
      <c r="EV430" s="1054">
        <v>0</v>
      </c>
      <c r="EW430" s="1054">
        <v>0</v>
      </c>
      <c r="EX430" s="1054">
        <v>0</v>
      </c>
      <c r="EY430" s="1054">
        <v>0</v>
      </c>
      <c r="EZ430" s="1054">
        <v>0</v>
      </c>
      <c r="FA430" s="1054">
        <v>0</v>
      </c>
      <c r="FB430" s="1054">
        <v>0</v>
      </c>
      <c r="FC430" s="1054">
        <v>0</v>
      </c>
      <c r="FD430" s="1054">
        <v>0</v>
      </c>
      <c r="FE430" s="1054">
        <v>0</v>
      </c>
      <c r="FF430" s="815"/>
      <c r="FG430" s="1012"/>
      <c r="FH430" s="815"/>
      <c r="FI430" s="1013"/>
      <c r="FK430" s="1054"/>
    </row>
    <row r="431" spans="1:167" ht="5.0999999999999996" customHeight="1">
      <c r="A431" s="813" t="str">
        <f t="shared" si="6"/>
        <v/>
      </c>
      <c r="C431" s="954"/>
      <c r="D431" s="954"/>
      <c r="E431" s="954"/>
      <c r="G431" s="956"/>
      <c r="H431" s="956"/>
      <c r="I431" s="956"/>
      <c r="J431" s="956"/>
      <c r="K431" s="956"/>
      <c r="L431" s="956"/>
      <c r="M431" s="956"/>
      <c r="N431" s="956"/>
      <c r="O431" s="956"/>
      <c r="P431" s="956"/>
      <c r="Q431" s="956"/>
      <c r="R431" s="956"/>
      <c r="S431" s="956"/>
      <c r="T431" s="956"/>
      <c r="U431" s="956"/>
      <c r="V431" s="956"/>
      <c r="W431" s="956"/>
      <c r="X431" s="956"/>
      <c r="Y431" s="956"/>
      <c r="Z431" s="956"/>
      <c r="AA431" s="956"/>
      <c r="AB431" s="956"/>
      <c r="AC431" s="956"/>
      <c r="AD431" s="956"/>
      <c r="AE431" s="956"/>
      <c r="AF431" s="956"/>
      <c r="AG431" s="956"/>
      <c r="AH431" s="956"/>
      <c r="AI431" s="956"/>
      <c r="AJ431" s="956"/>
      <c r="AK431" s="956"/>
      <c r="AL431" s="956"/>
      <c r="AM431" s="956"/>
      <c r="AN431" s="956"/>
      <c r="AO431" s="956"/>
      <c r="AP431" s="956"/>
      <c r="AQ431" s="815"/>
      <c r="AR431" s="998"/>
      <c r="AS431" s="815"/>
      <c r="AT431" s="956"/>
      <c r="AU431" s="956"/>
      <c r="AV431" s="956"/>
      <c r="AW431" s="956"/>
      <c r="AX431" s="956"/>
      <c r="AY431" s="956"/>
      <c r="AZ431" s="956"/>
      <c r="BA431" s="956"/>
      <c r="BB431" s="956"/>
      <c r="BC431" s="956"/>
      <c r="BD431" s="956"/>
      <c r="BE431" s="956"/>
      <c r="BF431" s="956"/>
      <c r="BG431" s="956"/>
      <c r="BH431" s="956"/>
      <c r="BI431" s="956"/>
      <c r="BJ431" s="956"/>
      <c r="BK431" s="956"/>
      <c r="BL431" s="956"/>
      <c r="BM431" s="956"/>
      <c r="BN431" s="956"/>
      <c r="BO431" s="956"/>
      <c r="BP431" s="956"/>
      <c r="BQ431" s="956"/>
      <c r="BR431" s="956"/>
      <c r="BS431" s="956"/>
      <c r="BT431" s="956"/>
      <c r="BU431" s="956"/>
      <c r="BV431" s="956"/>
      <c r="BW431" s="956"/>
      <c r="BX431" s="956"/>
      <c r="BY431" s="956"/>
      <c r="BZ431" s="956"/>
      <c r="CA431" s="956"/>
      <c r="CB431" s="956"/>
      <c r="CC431" s="956"/>
      <c r="CD431" s="815"/>
      <c r="CE431" s="1009"/>
      <c r="CF431" s="815"/>
      <c r="CG431" s="1010"/>
      <c r="CH431" s="815"/>
      <c r="CI431" s="956"/>
      <c r="CJ431" s="956"/>
      <c r="CK431" s="956"/>
      <c r="CL431" s="956"/>
      <c r="CM431" s="956"/>
      <c r="CN431" s="956"/>
      <c r="CO431" s="956"/>
      <c r="CP431" s="956"/>
      <c r="CQ431" s="956"/>
      <c r="CR431" s="956"/>
      <c r="CS431" s="956"/>
      <c r="CT431" s="956"/>
      <c r="CU431" s="956"/>
      <c r="CV431" s="956"/>
      <c r="CW431" s="956"/>
      <c r="CX431" s="956"/>
      <c r="CY431" s="956"/>
      <c r="CZ431" s="956"/>
      <c r="DA431" s="956"/>
      <c r="DB431" s="956"/>
      <c r="DC431" s="956"/>
      <c r="DD431" s="956"/>
      <c r="DE431" s="956"/>
      <c r="DF431" s="956"/>
      <c r="DG431" s="956"/>
      <c r="DH431" s="956"/>
      <c r="DI431" s="956"/>
      <c r="DJ431" s="956"/>
      <c r="DK431" s="956"/>
      <c r="DL431" s="956"/>
      <c r="DM431" s="956"/>
      <c r="DN431" s="956"/>
      <c r="DO431" s="956"/>
      <c r="DP431" s="956"/>
      <c r="DQ431" s="956"/>
      <c r="DR431" s="956"/>
      <c r="DS431" s="815"/>
      <c r="DT431" s="1011"/>
      <c r="DU431" s="815"/>
      <c r="DV431" s="956"/>
      <c r="DW431" s="956"/>
      <c r="DX431" s="956"/>
      <c r="DY431" s="956"/>
      <c r="DZ431" s="956"/>
      <c r="EA431" s="956"/>
      <c r="EB431" s="956"/>
      <c r="EC431" s="956"/>
      <c r="ED431" s="956"/>
      <c r="EE431" s="956"/>
      <c r="EF431" s="956"/>
      <c r="EG431" s="956"/>
      <c r="EH431" s="956"/>
      <c r="EI431" s="956"/>
      <c r="EJ431" s="956"/>
      <c r="EK431" s="956"/>
      <c r="EL431" s="956"/>
      <c r="EM431" s="956"/>
      <c r="EN431" s="956"/>
      <c r="EO431" s="956"/>
      <c r="EP431" s="956"/>
      <c r="EQ431" s="956"/>
      <c r="ER431" s="956"/>
      <c r="ES431" s="956"/>
      <c r="ET431" s="956"/>
      <c r="EU431" s="956"/>
      <c r="EV431" s="956"/>
      <c r="EW431" s="956"/>
      <c r="EX431" s="956"/>
      <c r="EY431" s="956"/>
      <c r="EZ431" s="956"/>
      <c r="FA431" s="956"/>
      <c r="FB431" s="956"/>
      <c r="FC431" s="956"/>
      <c r="FD431" s="956"/>
      <c r="FE431" s="956"/>
      <c r="FF431" s="815"/>
      <c r="FG431" s="1012"/>
      <c r="FH431" s="815"/>
      <c r="FI431" s="1013"/>
      <c r="FK431" s="956"/>
    </row>
    <row r="432" spans="1:167" outlineLevel="1">
      <c r="A432" s="813" t="str">
        <f t="shared" si="6"/>
        <v>2017 Verified 2017 Results</v>
      </c>
      <c r="C432" s="829" t="s">
        <v>1268</v>
      </c>
      <c r="D432" s="831"/>
      <c r="E432" s="831"/>
      <c r="G432" s="832"/>
      <c r="H432" s="833"/>
      <c r="I432" s="833"/>
      <c r="J432" s="833"/>
      <c r="K432" s="833"/>
      <c r="L432" s="833"/>
      <c r="M432" s="833"/>
      <c r="N432" s="833"/>
      <c r="O432" s="833"/>
      <c r="P432" s="833"/>
      <c r="Q432" s="833"/>
      <c r="R432" s="833"/>
      <c r="S432" s="833"/>
      <c r="T432" s="833"/>
      <c r="U432" s="833"/>
      <c r="V432" s="833"/>
      <c r="W432" s="833"/>
      <c r="X432" s="833"/>
      <c r="Y432" s="833"/>
      <c r="Z432" s="833"/>
      <c r="AA432" s="833"/>
      <c r="AB432" s="833"/>
      <c r="AC432" s="833"/>
      <c r="AD432" s="833"/>
      <c r="AE432" s="833"/>
      <c r="AF432" s="833"/>
      <c r="AG432" s="833"/>
      <c r="AH432" s="833"/>
      <c r="AI432" s="833"/>
      <c r="AJ432" s="833"/>
      <c r="AK432" s="833"/>
      <c r="AL432" s="833"/>
      <c r="AM432" s="833"/>
      <c r="AN432" s="833"/>
      <c r="AO432" s="833"/>
      <c r="AP432" s="834"/>
      <c r="AQ432" s="815"/>
      <c r="AR432" s="998"/>
      <c r="AS432" s="815"/>
      <c r="AT432" s="832"/>
      <c r="AU432" s="833"/>
      <c r="AV432" s="833"/>
      <c r="AW432" s="833"/>
      <c r="AX432" s="833"/>
      <c r="AY432" s="833"/>
      <c r="AZ432" s="833"/>
      <c r="BA432" s="833"/>
      <c r="BB432" s="833"/>
      <c r="BC432" s="833"/>
      <c r="BD432" s="833"/>
      <c r="BE432" s="833"/>
      <c r="BF432" s="833"/>
      <c r="BG432" s="833"/>
      <c r="BH432" s="833"/>
      <c r="BI432" s="833"/>
      <c r="BJ432" s="833"/>
      <c r="BK432" s="833"/>
      <c r="BL432" s="833"/>
      <c r="BM432" s="833"/>
      <c r="BN432" s="833"/>
      <c r="BO432" s="833"/>
      <c r="BP432" s="833"/>
      <c r="BQ432" s="833"/>
      <c r="BR432" s="833"/>
      <c r="BS432" s="833"/>
      <c r="BT432" s="833"/>
      <c r="BU432" s="833"/>
      <c r="BV432" s="833"/>
      <c r="BW432" s="833"/>
      <c r="BX432" s="833"/>
      <c r="BY432" s="833"/>
      <c r="BZ432" s="833"/>
      <c r="CA432" s="833"/>
      <c r="CB432" s="833"/>
      <c r="CC432" s="834"/>
      <c r="CD432" s="815"/>
      <c r="CE432" s="1009"/>
      <c r="CF432" s="815"/>
      <c r="CG432" s="1010"/>
      <c r="CH432" s="815"/>
      <c r="CI432" s="832"/>
      <c r="CJ432" s="833"/>
      <c r="CK432" s="833"/>
      <c r="CL432" s="833"/>
      <c r="CM432" s="833"/>
      <c r="CN432" s="833"/>
      <c r="CO432" s="833"/>
      <c r="CP432" s="833"/>
      <c r="CQ432" s="833"/>
      <c r="CR432" s="833"/>
      <c r="CS432" s="833"/>
      <c r="CT432" s="833"/>
      <c r="CU432" s="833"/>
      <c r="CV432" s="833"/>
      <c r="CW432" s="833"/>
      <c r="CX432" s="833"/>
      <c r="CY432" s="833"/>
      <c r="CZ432" s="833"/>
      <c r="DA432" s="833"/>
      <c r="DB432" s="833"/>
      <c r="DC432" s="833"/>
      <c r="DD432" s="833"/>
      <c r="DE432" s="833"/>
      <c r="DF432" s="833"/>
      <c r="DG432" s="833"/>
      <c r="DH432" s="833"/>
      <c r="DI432" s="833"/>
      <c r="DJ432" s="833"/>
      <c r="DK432" s="833"/>
      <c r="DL432" s="833"/>
      <c r="DM432" s="833"/>
      <c r="DN432" s="833"/>
      <c r="DO432" s="833"/>
      <c r="DP432" s="833"/>
      <c r="DQ432" s="833"/>
      <c r="DR432" s="834"/>
      <c r="DS432" s="815"/>
      <c r="DT432" s="1011"/>
      <c r="DU432" s="815"/>
      <c r="DV432" s="832"/>
      <c r="DW432" s="833"/>
      <c r="DX432" s="833"/>
      <c r="DY432" s="833"/>
      <c r="DZ432" s="833"/>
      <c r="EA432" s="833"/>
      <c r="EB432" s="833"/>
      <c r="EC432" s="833"/>
      <c r="ED432" s="833"/>
      <c r="EE432" s="833"/>
      <c r="EF432" s="833"/>
      <c r="EG432" s="833"/>
      <c r="EH432" s="833"/>
      <c r="EI432" s="833"/>
      <c r="EJ432" s="833"/>
      <c r="EK432" s="833"/>
      <c r="EL432" s="833"/>
      <c r="EM432" s="833"/>
      <c r="EN432" s="833"/>
      <c r="EO432" s="833"/>
      <c r="EP432" s="833"/>
      <c r="EQ432" s="833"/>
      <c r="ER432" s="833"/>
      <c r="ES432" s="833"/>
      <c r="ET432" s="833"/>
      <c r="EU432" s="833"/>
      <c r="EV432" s="833"/>
      <c r="EW432" s="833"/>
      <c r="EX432" s="833"/>
      <c r="EY432" s="833"/>
      <c r="EZ432" s="833"/>
      <c r="FA432" s="833"/>
      <c r="FB432" s="833"/>
      <c r="FC432" s="833"/>
      <c r="FD432" s="833"/>
      <c r="FE432" s="834"/>
      <c r="FF432" s="815"/>
      <c r="FG432" s="1012"/>
      <c r="FH432" s="815"/>
      <c r="FI432" s="1013"/>
      <c r="FK432" s="1055"/>
    </row>
    <row r="433" spans="1:167" outlineLevel="1">
      <c r="A433" s="813" t="str">
        <f t="shared" si="6"/>
        <v>411Save on Energy Coupon Program</v>
      </c>
      <c r="C433" s="835">
        <v>411</v>
      </c>
      <c r="D433" s="1015" t="s">
        <v>113</v>
      </c>
      <c r="E433" s="1015">
        <v>2017</v>
      </c>
      <c r="G433" s="1016">
        <v>0</v>
      </c>
      <c r="H433" s="877">
        <v>0</v>
      </c>
      <c r="I433" s="876">
        <v>2178056</v>
      </c>
      <c r="J433" s="877">
        <v>1753028</v>
      </c>
      <c r="K433" s="876">
        <v>1753028</v>
      </c>
      <c r="L433" s="877">
        <v>1753028</v>
      </c>
      <c r="M433" s="876">
        <v>1753028</v>
      </c>
      <c r="N433" s="877">
        <v>1753028</v>
      </c>
      <c r="O433" s="876">
        <v>1753028</v>
      </c>
      <c r="P433" s="877">
        <v>1753010</v>
      </c>
      <c r="Q433" s="876">
        <v>1753010</v>
      </c>
      <c r="R433" s="877">
        <v>1748668</v>
      </c>
      <c r="S433" s="876">
        <v>1711757</v>
      </c>
      <c r="T433" s="877">
        <v>1711470</v>
      </c>
      <c r="U433" s="876">
        <v>1711470</v>
      </c>
      <c r="V433" s="877">
        <v>1711335</v>
      </c>
      <c r="W433" s="876">
        <v>1452648</v>
      </c>
      <c r="X433" s="877">
        <v>1452648</v>
      </c>
      <c r="Y433" s="876">
        <v>171923</v>
      </c>
      <c r="Z433" s="877">
        <v>0</v>
      </c>
      <c r="AA433" s="876">
        <v>0</v>
      </c>
      <c r="AB433" s="877">
        <v>0</v>
      </c>
      <c r="AC433" s="876">
        <v>0</v>
      </c>
      <c r="AD433" s="877">
        <v>0</v>
      </c>
      <c r="AE433" s="876">
        <v>0</v>
      </c>
      <c r="AF433" s="877">
        <v>0</v>
      </c>
      <c r="AG433" s="876">
        <v>0</v>
      </c>
      <c r="AH433" s="877">
        <v>0</v>
      </c>
      <c r="AI433" s="876">
        <v>0</v>
      </c>
      <c r="AJ433" s="877">
        <v>0</v>
      </c>
      <c r="AK433" s="876">
        <v>0</v>
      </c>
      <c r="AL433" s="877">
        <v>0</v>
      </c>
      <c r="AM433" s="876">
        <v>0</v>
      </c>
      <c r="AN433" s="877">
        <v>0</v>
      </c>
      <c r="AO433" s="876">
        <v>0</v>
      </c>
      <c r="AP433" s="1017">
        <v>0</v>
      </c>
      <c r="AQ433" s="815"/>
      <c r="AR433" s="998"/>
      <c r="AS433" s="815"/>
      <c r="AT433" s="1016">
        <v>0</v>
      </c>
      <c r="AU433" s="877">
        <v>0</v>
      </c>
      <c r="AV433" s="876">
        <v>151</v>
      </c>
      <c r="AW433" s="877">
        <v>123</v>
      </c>
      <c r="AX433" s="876">
        <v>123</v>
      </c>
      <c r="AY433" s="877">
        <v>123</v>
      </c>
      <c r="AZ433" s="876">
        <v>123</v>
      </c>
      <c r="BA433" s="877">
        <v>123</v>
      </c>
      <c r="BB433" s="876">
        <v>123</v>
      </c>
      <c r="BC433" s="877">
        <v>123</v>
      </c>
      <c r="BD433" s="876">
        <v>123</v>
      </c>
      <c r="BE433" s="877">
        <v>122</v>
      </c>
      <c r="BF433" s="876">
        <v>115</v>
      </c>
      <c r="BG433" s="877">
        <v>115</v>
      </c>
      <c r="BH433" s="876">
        <v>115</v>
      </c>
      <c r="BI433" s="877">
        <v>115</v>
      </c>
      <c r="BJ433" s="876">
        <v>97</v>
      </c>
      <c r="BK433" s="877">
        <v>97</v>
      </c>
      <c r="BL433" s="876">
        <v>12</v>
      </c>
      <c r="BM433" s="877">
        <v>0</v>
      </c>
      <c r="BN433" s="876">
        <v>0</v>
      </c>
      <c r="BO433" s="877">
        <v>0</v>
      </c>
      <c r="BP433" s="876">
        <v>0</v>
      </c>
      <c r="BQ433" s="877">
        <v>0</v>
      </c>
      <c r="BR433" s="876">
        <v>0</v>
      </c>
      <c r="BS433" s="877">
        <v>0</v>
      </c>
      <c r="BT433" s="876">
        <v>0</v>
      </c>
      <c r="BU433" s="877">
        <v>0</v>
      </c>
      <c r="BV433" s="876">
        <v>0</v>
      </c>
      <c r="BW433" s="877">
        <v>0</v>
      </c>
      <c r="BX433" s="876">
        <v>0</v>
      </c>
      <c r="BY433" s="877">
        <v>0</v>
      </c>
      <c r="BZ433" s="876">
        <v>0</v>
      </c>
      <c r="CA433" s="877">
        <v>0</v>
      </c>
      <c r="CB433" s="876">
        <v>0</v>
      </c>
      <c r="CC433" s="1017">
        <v>0</v>
      </c>
      <c r="CD433" s="815"/>
      <c r="CE433" s="1009"/>
      <c r="CF433" s="815"/>
      <c r="CG433" s="1010"/>
      <c r="CH433" s="815"/>
      <c r="CI433" s="1016"/>
      <c r="CJ433" s="877"/>
      <c r="CK433" s="876">
        <v>2810606</v>
      </c>
      <c r="CL433" s="877">
        <v>2262142</v>
      </c>
      <c r="CM433" s="876">
        <v>2262142</v>
      </c>
      <c r="CN433" s="877">
        <v>2262142</v>
      </c>
      <c r="CO433" s="876">
        <v>2262142</v>
      </c>
      <c r="CP433" s="877">
        <v>2262142</v>
      </c>
      <c r="CQ433" s="876">
        <v>2262142</v>
      </c>
      <c r="CR433" s="877">
        <v>2262118</v>
      </c>
      <c r="CS433" s="876">
        <v>2262118</v>
      </c>
      <c r="CT433" s="877">
        <v>2256515</v>
      </c>
      <c r="CU433" s="876">
        <v>2208884</v>
      </c>
      <c r="CV433" s="877">
        <v>2208514</v>
      </c>
      <c r="CW433" s="876">
        <v>2208514</v>
      </c>
      <c r="CX433" s="877">
        <v>2208340</v>
      </c>
      <c r="CY433" s="876">
        <v>1874525</v>
      </c>
      <c r="CZ433" s="877">
        <v>1874525</v>
      </c>
      <c r="DA433" s="876">
        <v>221852</v>
      </c>
      <c r="DB433" s="877">
        <v>0</v>
      </c>
      <c r="DC433" s="876">
        <v>0</v>
      </c>
      <c r="DD433" s="877">
        <v>0</v>
      </c>
      <c r="DE433" s="876">
        <v>0</v>
      </c>
      <c r="DF433" s="877">
        <v>0</v>
      </c>
      <c r="DG433" s="876">
        <v>0</v>
      </c>
      <c r="DH433" s="877">
        <v>0</v>
      </c>
      <c r="DI433" s="876">
        <v>0</v>
      </c>
      <c r="DJ433" s="877">
        <v>0</v>
      </c>
      <c r="DK433" s="876">
        <v>0</v>
      </c>
      <c r="DL433" s="877">
        <v>0</v>
      </c>
      <c r="DM433" s="876">
        <v>0</v>
      </c>
      <c r="DN433" s="877">
        <v>0</v>
      </c>
      <c r="DO433" s="876">
        <v>0</v>
      </c>
      <c r="DP433" s="877">
        <v>0</v>
      </c>
      <c r="DQ433" s="876">
        <v>0</v>
      </c>
      <c r="DR433" s="1017">
        <v>0</v>
      </c>
      <c r="DS433" s="815"/>
      <c r="DT433" s="1011"/>
      <c r="DU433" s="815"/>
      <c r="DV433" s="1016"/>
      <c r="DW433" s="877"/>
      <c r="DX433" s="876">
        <v>195</v>
      </c>
      <c r="DY433" s="877">
        <v>158</v>
      </c>
      <c r="DZ433" s="876">
        <v>158</v>
      </c>
      <c r="EA433" s="877">
        <v>158</v>
      </c>
      <c r="EB433" s="876">
        <v>158</v>
      </c>
      <c r="EC433" s="877">
        <v>158</v>
      </c>
      <c r="ED433" s="876">
        <v>158</v>
      </c>
      <c r="EE433" s="877">
        <v>158</v>
      </c>
      <c r="EF433" s="876">
        <v>158</v>
      </c>
      <c r="EG433" s="877">
        <v>158</v>
      </c>
      <c r="EH433" s="876">
        <v>148</v>
      </c>
      <c r="EI433" s="877">
        <v>148</v>
      </c>
      <c r="EJ433" s="876">
        <v>148</v>
      </c>
      <c r="EK433" s="877">
        <v>148</v>
      </c>
      <c r="EL433" s="876">
        <v>126</v>
      </c>
      <c r="EM433" s="877">
        <v>126</v>
      </c>
      <c r="EN433" s="876">
        <v>15</v>
      </c>
      <c r="EO433" s="877">
        <v>0</v>
      </c>
      <c r="EP433" s="876">
        <v>0</v>
      </c>
      <c r="EQ433" s="877">
        <v>0</v>
      </c>
      <c r="ER433" s="876">
        <v>0</v>
      </c>
      <c r="ES433" s="877">
        <v>0</v>
      </c>
      <c r="ET433" s="876">
        <v>0</v>
      </c>
      <c r="EU433" s="877">
        <v>0</v>
      </c>
      <c r="EV433" s="876">
        <v>0</v>
      </c>
      <c r="EW433" s="877">
        <v>0</v>
      </c>
      <c r="EX433" s="876">
        <v>0</v>
      </c>
      <c r="EY433" s="877">
        <v>0</v>
      </c>
      <c r="EZ433" s="876">
        <v>0</v>
      </c>
      <c r="FA433" s="877">
        <v>0</v>
      </c>
      <c r="FB433" s="876">
        <v>0</v>
      </c>
      <c r="FC433" s="877">
        <v>0</v>
      </c>
      <c r="FD433" s="876">
        <v>0</v>
      </c>
      <c r="FE433" s="1017">
        <v>0</v>
      </c>
      <c r="FF433" s="815"/>
      <c r="FG433" s="1012"/>
      <c r="FH433" s="815"/>
      <c r="FI433" s="1013"/>
      <c r="FK433" s="1018" t="b">
        <v>0</v>
      </c>
    </row>
    <row r="434" spans="1:167" outlineLevel="1">
      <c r="A434" s="813" t="str">
        <f t="shared" si="6"/>
        <v>412Save on Energy Instant Discount Program</v>
      </c>
      <c r="C434" s="842">
        <v>412</v>
      </c>
      <c r="D434" s="1019" t="s">
        <v>1224</v>
      </c>
      <c r="E434" s="1019">
        <v>2017</v>
      </c>
      <c r="G434" s="1020">
        <v>0</v>
      </c>
      <c r="H434" s="865">
        <v>0</v>
      </c>
      <c r="I434" s="864">
        <v>1985149</v>
      </c>
      <c r="J434" s="865">
        <v>1420623</v>
      </c>
      <c r="K434" s="864">
        <v>1420623</v>
      </c>
      <c r="L434" s="865">
        <v>1420623</v>
      </c>
      <c r="M434" s="864">
        <v>1420623</v>
      </c>
      <c r="N434" s="865">
        <v>1420623</v>
      </c>
      <c r="O434" s="864">
        <v>1420623</v>
      </c>
      <c r="P434" s="865">
        <v>1420588</v>
      </c>
      <c r="Q434" s="864">
        <v>1420588</v>
      </c>
      <c r="R434" s="865">
        <v>1420588</v>
      </c>
      <c r="S434" s="864">
        <v>1399743</v>
      </c>
      <c r="T434" s="865">
        <v>1397999</v>
      </c>
      <c r="U434" s="864">
        <v>1397999</v>
      </c>
      <c r="V434" s="865">
        <v>1170378</v>
      </c>
      <c r="W434" s="864">
        <v>1170378</v>
      </c>
      <c r="X434" s="865">
        <v>893824</v>
      </c>
      <c r="Y434" s="864">
        <v>752997</v>
      </c>
      <c r="Z434" s="865">
        <v>0</v>
      </c>
      <c r="AA434" s="864">
        <v>0</v>
      </c>
      <c r="AB434" s="865">
        <v>0</v>
      </c>
      <c r="AC434" s="864">
        <v>0</v>
      </c>
      <c r="AD434" s="865">
        <v>0</v>
      </c>
      <c r="AE434" s="864">
        <v>0</v>
      </c>
      <c r="AF434" s="865">
        <v>0</v>
      </c>
      <c r="AG434" s="864">
        <v>0</v>
      </c>
      <c r="AH434" s="865">
        <v>0</v>
      </c>
      <c r="AI434" s="864">
        <v>0</v>
      </c>
      <c r="AJ434" s="865">
        <v>0</v>
      </c>
      <c r="AK434" s="864">
        <v>0</v>
      </c>
      <c r="AL434" s="865">
        <v>0</v>
      </c>
      <c r="AM434" s="864">
        <v>0</v>
      </c>
      <c r="AN434" s="865">
        <v>0</v>
      </c>
      <c r="AO434" s="864">
        <v>0</v>
      </c>
      <c r="AP434" s="1021">
        <v>0</v>
      </c>
      <c r="AQ434" s="815"/>
      <c r="AR434" s="998"/>
      <c r="AS434" s="815"/>
      <c r="AT434" s="1020">
        <v>0</v>
      </c>
      <c r="AU434" s="865">
        <v>0</v>
      </c>
      <c r="AV434" s="864">
        <v>134</v>
      </c>
      <c r="AW434" s="865">
        <v>97</v>
      </c>
      <c r="AX434" s="864">
        <v>97</v>
      </c>
      <c r="AY434" s="865">
        <v>97</v>
      </c>
      <c r="AZ434" s="864">
        <v>97</v>
      </c>
      <c r="BA434" s="865">
        <v>97</v>
      </c>
      <c r="BB434" s="864">
        <v>97</v>
      </c>
      <c r="BC434" s="865">
        <v>97</v>
      </c>
      <c r="BD434" s="864">
        <v>97</v>
      </c>
      <c r="BE434" s="865">
        <v>97</v>
      </c>
      <c r="BF434" s="864">
        <v>93</v>
      </c>
      <c r="BG434" s="865">
        <v>93</v>
      </c>
      <c r="BH434" s="864">
        <v>93</v>
      </c>
      <c r="BI434" s="865">
        <v>78</v>
      </c>
      <c r="BJ434" s="864">
        <v>78</v>
      </c>
      <c r="BK434" s="865">
        <v>60</v>
      </c>
      <c r="BL434" s="864">
        <v>50</v>
      </c>
      <c r="BM434" s="865">
        <v>0</v>
      </c>
      <c r="BN434" s="864">
        <v>0</v>
      </c>
      <c r="BO434" s="865">
        <v>0</v>
      </c>
      <c r="BP434" s="864">
        <v>0</v>
      </c>
      <c r="BQ434" s="865">
        <v>0</v>
      </c>
      <c r="BR434" s="864">
        <v>0</v>
      </c>
      <c r="BS434" s="865">
        <v>0</v>
      </c>
      <c r="BT434" s="864">
        <v>0</v>
      </c>
      <c r="BU434" s="865">
        <v>0</v>
      </c>
      <c r="BV434" s="864">
        <v>0</v>
      </c>
      <c r="BW434" s="865">
        <v>0</v>
      </c>
      <c r="BX434" s="864">
        <v>0</v>
      </c>
      <c r="BY434" s="865">
        <v>0</v>
      </c>
      <c r="BZ434" s="864">
        <v>0</v>
      </c>
      <c r="CA434" s="865">
        <v>0</v>
      </c>
      <c r="CB434" s="864">
        <v>0</v>
      </c>
      <c r="CC434" s="1021">
        <v>0</v>
      </c>
      <c r="CD434" s="815"/>
      <c r="CE434" s="1009"/>
      <c r="CF434" s="815"/>
      <c r="CG434" s="1010"/>
      <c r="CH434" s="815"/>
      <c r="CI434" s="1020"/>
      <c r="CJ434" s="865"/>
      <c r="CK434" s="864">
        <v>2646605</v>
      </c>
      <c r="CL434" s="865">
        <v>1916641</v>
      </c>
      <c r="CM434" s="864">
        <v>1916641</v>
      </c>
      <c r="CN434" s="865">
        <v>1916641</v>
      </c>
      <c r="CO434" s="864">
        <v>1916641</v>
      </c>
      <c r="CP434" s="865">
        <v>1916641</v>
      </c>
      <c r="CQ434" s="864">
        <v>1916641</v>
      </c>
      <c r="CR434" s="865">
        <v>1916604</v>
      </c>
      <c r="CS434" s="864">
        <v>1916604</v>
      </c>
      <c r="CT434" s="865">
        <v>1916604</v>
      </c>
      <c r="CU434" s="864">
        <v>1881710</v>
      </c>
      <c r="CV434" s="865">
        <v>1878430</v>
      </c>
      <c r="CW434" s="864">
        <v>1878430</v>
      </c>
      <c r="CX434" s="865">
        <v>1586081</v>
      </c>
      <c r="CY434" s="864">
        <v>1586081</v>
      </c>
      <c r="CZ434" s="865">
        <v>1228492</v>
      </c>
      <c r="DA434" s="864">
        <v>973668</v>
      </c>
      <c r="DB434" s="865">
        <v>0</v>
      </c>
      <c r="DC434" s="864">
        <v>0</v>
      </c>
      <c r="DD434" s="865">
        <v>0</v>
      </c>
      <c r="DE434" s="864">
        <v>0</v>
      </c>
      <c r="DF434" s="865">
        <v>0</v>
      </c>
      <c r="DG434" s="864">
        <v>0</v>
      </c>
      <c r="DH434" s="865">
        <v>0</v>
      </c>
      <c r="DI434" s="864">
        <v>0</v>
      </c>
      <c r="DJ434" s="865">
        <v>0</v>
      </c>
      <c r="DK434" s="864">
        <v>0</v>
      </c>
      <c r="DL434" s="865">
        <v>0</v>
      </c>
      <c r="DM434" s="864">
        <v>0</v>
      </c>
      <c r="DN434" s="865">
        <v>0</v>
      </c>
      <c r="DO434" s="864">
        <v>0</v>
      </c>
      <c r="DP434" s="865">
        <v>0</v>
      </c>
      <c r="DQ434" s="864">
        <v>0</v>
      </c>
      <c r="DR434" s="1021">
        <v>0</v>
      </c>
      <c r="DS434" s="815"/>
      <c r="DT434" s="1011"/>
      <c r="DU434" s="815"/>
      <c r="DV434" s="1020"/>
      <c r="DW434" s="865"/>
      <c r="DX434" s="864">
        <v>182</v>
      </c>
      <c r="DY434" s="865">
        <v>133</v>
      </c>
      <c r="DZ434" s="864">
        <v>133</v>
      </c>
      <c r="EA434" s="865">
        <v>133</v>
      </c>
      <c r="EB434" s="864">
        <v>133</v>
      </c>
      <c r="EC434" s="865">
        <v>133</v>
      </c>
      <c r="ED434" s="864">
        <v>133</v>
      </c>
      <c r="EE434" s="865">
        <v>133</v>
      </c>
      <c r="EF434" s="864">
        <v>133</v>
      </c>
      <c r="EG434" s="865">
        <v>133</v>
      </c>
      <c r="EH434" s="864">
        <v>125</v>
      </c>
      <c r="EI434" s="865">
        <v>125</v>
      </c>
      <c r="EJ434" s="864">
        <v>125</v>
      </c>
      <c r="EK434" s="865">
        <v>106</v>
      </c>
      <c r="EL434" s="864">
        <v>106</v>
      </c>
      <c r="EM434" s="865">
        <v>82</v>
      </c>
      <c r="EN434" s="864">
        <v>65</v>
      </c>
      <c r="EO434" s="865">
        <v>0</v>
      </c>
      <c r="EP434" s="864">
        <v>0</v>
      </c>
      <c r="EQ434" s="865">
        <v>0</v>
      </c>
      <c r="ER434" s="864">
        <v>0</v>
      </c>
      <c r="ES434" s="865">
        <v>0</v>
      </c>
      <c r="ET434" s="864">
        <v>0</v>
      </c>
      <c r="EU434" s="865">
        <v>0</v>
      </c>
      <c r="EV434" s="864">
        <v>0</v>
      </c>
      <c r="EW434" s="865">
        <v>0</v>
      </c>
      <c r="EX434" s="864">
        <v>0</v>
      </c>
      <c r="EY434" s="865">
        <v>0</v>
      </c>
      <c r="EZ434" s="864">
        <v>0</v>
      </c>
      <c r="FA434" s="865">
        <v>0</v>
      </c>
      <c r="FB434" s="864">
        <v>0</v>
      </c>
      <c r="FC434" s="865">
        <v>0</v>
      </c>
      <c r="FD434" s="864">
        <v>0</v>
      </c>
      <c r="FE434" s="1021">
        <v>0</v>
      </c>
      <c r="FF434" s="815"/>
      <c r="FG434" s="1012"/>
      <c r="FH434" s="815"/>
      <c r="FI434" s="1013"/>
      <c r="FK434" s="1022" t="b">
        <v>0</v>
      </c>
    </row>
    <row r="435" spans="1:167" outlineLevel="1">
      <c r="A435" s="813" t="str">
        <f t="shared" si="6"/>
        <v>413Save on Energy Heating &amp; Cooling Program</v>
      </c>
      <c r="C435" s="849">
        <v>413</v>
      </c>
      <c r="D435" s="1023" t="s">
        <v>1166</v>
      </c>
      <c r="E435" s="1023">
        <v>2017</v>
      </c>
      <c r="G435" s="1024">
        <v>0</v>
      </c>
      <c r="H435" s="854">
        <v>0</v>
      </c>
      <c r="I435" s="853">
        <v>645313</v>
      </c>
      <c r="J435" s="854">
        <v>645313</v>
      </c>
      <c r="K435" s="853">
        <v>645313</v>
      </c>
      <c r="L435" s="854">
        <v>645313</v>
      </c>
      <c r="M435" s="853">
        <v>645313</v>
      </c>
      <c r="N435" s="854">
        <v>645313</v>
      </c>
      <c r="O435" s="853">
        <v>645313</v>
      </c>
      <c r="P435" s="854">
        <v>645313</v>
      </c>
      <c r="Q435" s="853">
        <v>645313</v>
      </c>
      <c r="R435" s="854">
        <v>645313</v>
      </c>
      <c r="S435" s="853">
        <v>645313</v>
      </c>
      <c r="T435" s="854">
        <v>645313</v>
      </c>
      <c r="U435" s="853">
        <v>645313</v>
      </c>
      <c r="V435" s="854">
        <v>645313</v>
      </c>
      <c r="W435" s="853">
        <v>645313</v>
      </c>
      <c r="X435" s="854">
        <v>645313</v>
      </c>
      <c r="Y435" s="853">
        <v>645313</v>
      </c>
      <c r="Z435" s="854">
        <v>645313</v>
      </c>
      <c r="AA435" s="853">
        <v>631120</v>
      </c>
      <c r="AB435" s="854">
        <v>0</v>
      </c>
      <c r="AC435" s="853">
        <v>0</v>
      </c>
      <c r="AD435" s="854">
        <v>0</v>
      </c>
      <c r="AE435" s="853">
        <v>0</v>
      </c>
      <c r="AF435" s="854">
        <v>0</v>
      </c>
      <c r="AG435" s="853">
        <v>0</v>
      </c>
      <c r="AH435" s="854">
        <v>0</v>
      </c>
      <c r="AI435" s="853">
        <v>0</v>
      </c>
      <c r="AJ435" s="854">
        <v>0</v>
      </c>
      <c r="AK435" s="853">
        <v>0</v>
      </c>
      <c r="AL435" s="854">
        <v>0</v>
      </c>
      <c r="AM435" s="853">
        <v>0</v>
      </c>
      <c r="AN435" s="854">
        <v>0</v>
      </c>
      <c r="AO435" s="853">
        <v>0</v>
      </c>
      <c r="AP435" s="1025">
        <v>0</v>
      </c>
      <c r="AQ435" s="815"/>
      <c r="AR435" s="998"/>
      <c r="AS435" s="815"/>
      <c r="AT435" s="1024">
        <v>0</v>
      </c>
      <c r="AU435" s="854">
        <v>0</v>
      </c>
      <c r="AV435" s="853">
        <v>181</v>
      </c>
      <c r="AW435" s="854">
        <v>181</v>
      </c>
      <c r="AX435" s="853">
        <v>181</v>
      </c>
      <c r="AY435" s="854">
        <v>181</v>
      </c>
      <c r="AZ435" s="853">
        <v>181</v>
      </c>
      <c r="BA435" s="854">
        <v>181</v>
      </c>
      <c r="BB435" s="853">
        <v>181</v>
      </c>
      <c r="BC435" s="854">
        <v>181</v>
      </c>
      <c r="BD435" s="853">
        <v>181</v>
      </c>
      <c r="BE435" s="854">
        <v>181</v>
      </c>
      <c r="BF435" s="853">
        <v>181</v>
      </c>
      <c r="BG435" s="854">
        <v>181</v>
      </c>
      <c r="BH435" s="853">
        <v>181</v>
      </c>
      <c r="BI435" s="854">
        <v>181</v>
      </c>
      <c r="BJ435" s="853">
        <v>181</v>
      </c>
      <c r="BK435" s="854">
        <v>181</v>
      </c>
      <c r="BL435" s="853">
        <v>181</v>
      </c>
      <c r="BM435" s="854">
        <v>181</v>
      </c>
      <c r="BN435" s="853">
        <v>170</v>
      </c>
      <c r="BO435" s="854">
        <v>0</v>
      </c>
      <c r="BP435" s="853">
        <v>0</v>
      </c>
      <c r="BQ435" s="854">
        <v>0</v>
      </c>
      <c r="BR435" s="853">
        <v>0</v>
      </c>
      <c r="BS435" s="854">
        <v>0</v>
      </c>
      <c r="BT435" s="853">
        <v>0</v>
      </c>
      <c r="BU435" s="854">
        <v>0</v>
      </c>
      <c r="BV435" s="853">
        <v>0</v>
      </c>
      <c r="BW435" s="854">
        <v>0</v>
      </c>
      <c r="BX435" s="853">
        <v>0</v>
      </c>
      <c r="BY435" s="854">
        <v>0</v>
      </c>
      <c r="BZ435" s="853">
        <v>0</v>
      </c>
      <c r="CA435" s="854">
        <v>0</v>
      </c>
      <c r="CB435" s="853">
        <v>0</v>
      </c>
      <c r="CC435" s="1025">
        <v>0</v>
      </c>
      <c r="CD435" s="815"/>
      <c r="CE435" s="1009"/>
      <c r="CF435" s="815"/>
      <c r="CG435" s="1010"/>
      <c r="CH435" s="815"/>
      <c r="CI435" s="1024"/>
      <c r="CJ435" s="854"/>
      <c r="CK435" s="853">
        <v>507855</v>
      </c>
      <c r="CL435" s="854">
        <v>507855</v>
      </c>
      <c r="CM435" s="853">
        <v>507855</v>
      </c>
      <c r="CN435" s="854">
        <v>507855</v>
      </c>
      <c r="CO435" s="853">
        <v>507855</v>
      </c>
      <c r="CP435" s="854">
        <v>507855</v>
      </c>
      <c r="CQ435" s="853">
        <v>507855</v>
      </c>
      <c r="CR435" s="854">
        <v>507855</v>
      </c>
      <c r="CS435" s="853">
        <v>507855</v>
      </c>
      <c r="CT435" s="854">
        <v>507855</v>
      </c>
      <c r="CU435" s="853">
        <v>507855</v>
      </c>
      <c r="CV435" s="854">
        <v>507855</v>
      </c>
      <c r="CW435" s="853">
        <v>507855</v>
      </c>
      <c r="CX435" s="854">
        <v>507855</v>
      </c>
      <c r="CY435" s="853">
        <v>507855</v>
      </c>
      <c r="CZ435" s="854">
        <v>507855</v>
      </c>
      <c r="DA435" s="853">
        <v>507855</v>
      </c>
      <c r="DB435" s="854">
        <v>507855</v>
      </c>
      <c r="DC435" s="853">
        <v>485962</v>
      </c>
      <c r="DD435" s="854">
        <v>0</v>
      </c>
      <c r="DE435" s="853">
        <v>0</v>
      </c>
      <c r="DF435" s="854">
        <v>0</v>
      </c>
      <c r="DG435" s="853">
        <v>0</v>
      </c>
      <c r="DH435" s="854">
        <v>0</v>
      </c>
      <c r="DI435" s="853">
        <v>0</v>
      </c>
      <c r="DJ435" s="854">
        <v>0</v>
      </c>
      <c r="DK435" s="853">
        <v>0</v>
      </c>
      <c r="DL435" s="854">
        <v>0</v>
      </c>
      <c r="DM435" s="853">
        <v>0</v>
      </c>
      <c r="DN435" s="854">
        <v>0</v>
      </c>
      <c r="DO435" s="853">
        <v>0</v>
      </c>
      <c r="DP435" s="854">
        <v>0</v>
      </c>
      <c r="DQ435" s="853">
        <v>0</v>
      </c>
      <c r="DR435" s="1025">
        <v>0</v>
      </c>
      <c r="DS435" s="815"/>
      <c r="DT435" s="1011"/>
      <c r="DU435" s="815"/>
      <c r="DV435" s="1024"/>
      <c r="DW435" s="854"/>
      <c r="DX435" s="853">
        <v>150</v>
      </c>
      <c r="DY435" s="854">
        <v>150</v>
      </c>
      <c r="DZ435" s="853">
        <v>150</v>
      </c>
      <c r="EA435" s="854">
        <v>150</v>
      </c>
      <c r="EB435" s="853">
        <v>150</v>
      </c>
      <c r="EC435" s="854">
        <v>150</v>
      </c>
      <c r="ED435" s="853">
        <v>150</v>
      </c>
      <c r="EE435" s="854">
        <v>150</v>
      </c>
      <c r="EF435" s="853">
        <v>150</v>
      </c>
      <c r="EG435" s="854">
        <v>150</v>
      </c>
      <c r="EH435" s="853">
        <v>150</v>
      </c>
      <c r="EI435" s="854">
        <v>150</v>
      </c>
      <c r="EJ435" s="853">
        <v>150</v>
      </c>
      <c r="EK435" s="854">
        <v>150</v>
      </c>
      <c r="EL435" s="853">
        <v>150</v>
      </c>
      <c r="EM435" s="854">
        <v>150</v>
      </c>
      <c r="EN435" s="853">
        <v>150</v>
      </c>
      <c r="EO435" s="854">
        <v>150</v>
      </c>
      <c r="EP435" s="853">
        <v>131</v>
      </c>
      <c r="EQ435" s="854">
        <v>0</v>
      </c>
      <c r="ER435" s="853">
        <v>0</v>
      </c>
      <c r="ES435" s="854">
        <v>0</v>
      </c>
      <c r="ET435" s="853">
        <v>0</v>
      </c>
      <c r="EU435" s="854">
        <v>0</v>
      </c>
      <c r="EV435" s="853">
        <v>0</v>
      </c>
      <c r="EW435" s="854">
        <v>0</v>
      </c>
      <c r="EX435" s="853">
        <v>0</v>
      </c>
      <c r="EY435" s="854">
        <v>0</v>
      </c>
      <c r="EZ435" s="853">
        <v>0</v>
      </c>
      <c r="FA435" s="854">
        <v>0</v>
      </c>
      <c r="FB435" s="853">
        <v>0</v>
      </c>
      <c r="FC435" s="854">
        <v>0</v>
      </c>
      <c r="FD435" s="853">
        <v>0</v>
      </c>
      <c r="FE435" s="1025">
        <v>0</v>
      </c>
      <c r="FF435" s="815"/>
      <c r="FG435" s="1012"/>
      <c r="FH435" s="815"/>
      <c r="FI435" s="1013"/>
      <c r="FK435" s="1026" t="b">
        <v>0</v>
      </c>
    </row>
    <row r="436" spans="1:167" outlineLevel="1">
      <c r="A436" s="813" t="str">
        <f t="shared" si="6"/>
        <v>414Save on Energy New Construction Program</v>
      </c>
      <c r="C436" s="842">
        <v>414</v>
      </c>
      <c r="D436" s="1019" t="s">
        <v>115</v>
      </c>
      <c r="E436" s="1019">
        <v>2017</v>
      </c>
      <c r="G436" s="1020">
        <v>0</v>
      </c>
      <c r="H436" s="865">
        <v>0</v>
      </c>
      <c r="I436" s="864">
        <v>0</v>
      </c>
      <c r="J436" s="865">
        <v>0</v>
      </c>
      <c r="K436" s="864">
        <v>0</v>
      </c>
      <c r="L436" s="865">
        <v>0</v>
      </c>
      <c r="M436" s="864">
        <v>0</v>
      </c>
      <c r="N436" s="865">
        <v>0</v>
      </c>
      <c r="O436" s="864">
        <v>0</v>
      </c>
      <c r="P436" s="865">
        <v>0</v>
      </c>
      <c r="Q436" s="864">
        <v>0</v>
      </c>
      <c r="R436" s="865">
        <v>0</v>
      </c>
      <c r="S436" s="864">
        <v>0</v>
      </c>
      <c r="T436" s="865">
        <v>0</v>
      </c>
      <c r="U436" s="864">
        <v>0</v>
      </c>
      <c r="V436" s="865">
        <v>0</v>
      </c>
      <c r="W436" s="864">
        <v>0</v>
      </c>
      <c r="X436" s="865">
        <v>0</v>
      </c>
      <c r="Y436" s="864">
        <v>0</v>
      </c>
      <c r="Z436" s="865">
        <v>0</v>
      </c>
      <c r="AA436" s="864">
        <v>0</v>
      </c>
      <c r="AB436" s="865">
        <v>0</v>
      </c>
      <c r="AC436" s="864">
        <v>0</v>
      </c>
      <c r="AD436" s="865">
        <v>0</v>
      </c>
      <c r="AE436" s="864">
        <v>0</v>
      </c>
      <c r="AF436" s="865">
        <v>0</v>
      </c>
      <c r="AG436" s="864">
        <v>0</v>
      </c>
      <c r="AH436" s="865">
        <v>0</v>
      </c>
      <c r="AI436" s="864">
        <v>0</v>
      </c>
      <c r="AJ436" s="865">
        <v>0</v>
      </c>
      <c r="AK436" s="864">
        <v>0</v>
      </c>
      <c r="AL436" s="865">
        <v>0</v>
      </c>
      <c r="AM436" s="864">
        <v>0</v>
      </c>
      <c r="AN436" s="865">
        <v>0</v>
      </c>
      <c r="AO436" s="864">
        <v>0</v>
      </c>
      <c r="AP436" s="1021">
        <v>0</v>
      </c>
      <c r="AQ436" s="815"/>
      <c r="AR436" s="998"/>
      <c r="AS436" s="815"/>
      <c r="AT436" s="1020">
        <v>0</v>
      </c>
      <c r="AU436" s="865">
        <v>0</v>
      </c>
      <c r="AV436" s="864">
        <v>0</v>
      </c>
      <c r="AW436" s="865">
        <v>0</v>
      </c>
      <c r="AX436" s="864">
        <v>0</v>
      </c>
      <c r="AY436" s="865">
        <v>0</v>
      </c>
      <c r="AZ436" s="864">
        <v>0</v>
      </c>
      <c r="BA436" s="865">
        <v>0</v>
      </c>
      <c r="BB436" s="864">
        <v>0</v>
      </c>
      <c r="BC436" s="865">
        <v>0</v>
      </c>
      <c r="BD436" s="864">
        <v>0</v>
      </c>
      <c r="BE436" s="865">
        <v>0</v>
      </c>
      <c r="BF436" s="864">
        <v>0</v>
      </c>
      <c r="BG436" s="865">
        <v>0</v>
      </c>
      <c r="BH436" s="864">
        <v>0</v>
      </c>
      <c r="BI436" s="865">
        <v>0</v>
      </c>
      <c r="BJ436" s="864">
        <v>0</v>
      </c>
      <c r="BK436" s="865">
        <v>0</v>
      </c>
      <c r="BL436" s="864">
        <v>0</v>
      </c>
      <c r="BM436" s="865">
        <v>0</v>
      </c>
      <c r="BN436" s="864">
        <v>0</v>
      </c>
      <c r="BO436" s="865">
        <v>0</v>
      </c>
      <c r="BP436" s="864">
        <v>0</v>
      </c>
      <c r="BQ436" s="865">
        <v>0</v>
      </c>
      <c r="BR436" s="864">
        <v>0</v>
      </c>
      <c r="BS436" s="865">
        <v>0</v>
      </c>
      <c r="BT436" s="864">
        <v>0</v>
      </c>
      <c r="BU436" s="865">
        <v>0</v>
      </c>
      <c r="BV436" s="864">
        <v>0</v>
      </c>
      <c r="BW436" s="865">
        <v>0</v>
      </c>
      <c r="BX436" s="864">
        <v>0</v>
      </c>
      <c r="BY436" s="865">
        <v>0</v>
      </c>
      <c r="BZ436" s="864">
        <v>0</v>
      </c>
      <c r="CA436" s="865">
        <v>0</v>
      </c>
      <c r="CB436" s="864">
        <v>0</v>
      </c>
      <c r="CC436" s="1021">
        <v>0</v>
      </c>
      <c r="CD436" s="815"/>
      <c r="CE436" s="1009"/>
      <c r="CF436" s="815"/>
      <c r="CG436" s="1010"/>
      <c r="CH436" s="815"/>
      <c r="CI436" s="1020"/>
      <c r="CJ436" s="865"/>
      <c r="CK436" s="864">
        <v>0</v>
      </c>
      <c r="CL436" s="865">
        <v>0</v>
      </c>
      <c r="CM436" s="864">
        <v>0</v>
      </c>
      <c r="CN436" s="865">
        <v>0</v>
      </c>
      <c r="CO436" s="864">
        <v>0</v>
      </c>
      <c r="CP436" s="865">
        <v>0</v>
      </c>
      <c r="CQ436" s="864">
        <v>0</v>
      </c>
      <c r="CR436" s="865">
        <v>0</v>
      </c>
      <c r="CS436" s="864">
        <v>0</v>
      </c>
      <c r="CT436" s="865">
        <v>0</v>
      </c>
      <c r="CU436" s="864">
        <v>0</v>
      </c>
      <c r="CV436" s="865">
        <v>0</v>
      </c>
      <c r="CW436" s="864">
        <v>0</v>
      </c>
      <c r="CX436" s="865">
        <v>0</v>
      </c>
      <c r="CY436" s="864">
        <v>0</v>
      </c>
      <c r="CZ436" s="865">
        <v>0</v>
      </c>
      <c r="DA436" s="864">
        <v>0</v>
      </c>
      <c r="DB436" s="865">
        <v>0</v>
      </c>
      <c r="DC436" s="864">
        <v>0</v>
      </c>
      <c r="DD436" s="865">
        <v>0</v>
      </c>
      <c r="DE436" s="864">
        <v>0</v>
      </c>
      <c r="DF436" s="865">
        <v>0</v>
      </c>
      <c r="DG436" s="864">
        <v>0</v>
      </c>
      <c r="DH436" s="865">
        <v>0</v>
      </c>
      <c r="DI436" s="864">
        <v>0</v>
      </c>
      <c r="DJ436" s="865">
        <v>0</v>
      </c>
      <c r="DK436" s="864">
        <v>0</v>
      </c>
      <c r="DL436" s="865">
        <v>0</v>
      </c>
      <c r="DM436" s="864">
        <v>0</v>
      </c>
      <c r="DN436" s="865">
        <v>0</v>
      </c>
      <c r="DO436" s="864">
        <v>0</v>
      </c>
      <c r="DP436" s="865">
        <v>0</v>
      </c>
      <c r="DQ436" s="864">
        <v>0</v>
      </c>
      <c r="DR436" s="1021">
        <v>0</v>
      </c>
      <c r="DS436" s="815"/>
      <c r="DT436" s="1011"/>
      <c r="DU436" s="815"/>
      <c r="DV436" s="1020"/>
      <c r="DW436" s="865"/>
      <c r="DX436" s="864">
        <v>0</v>
      </c>
      <c r="DY436" s="865">
        <v>0</v>
      </c>
      <c r="DZ436" s="864">
        <v>0</v>
      </c>
      <c r="EA436" s="865">
        <v>0</v>
      </c>
      <c r="EB436" s="864">
        <v>0</v>
      </c>
      <c r="EC436" s="865">
        <v>0</v>
      </c>
      <c r="ED436" s="864">
        <v>0</v>
      </c>
      <c r="EE436" s="865">
        <v>0</v>
      </c>
      <c r="EF436" s="864">
        <v>0</v>
      </c>
      <c r="EG436" s="865">
        <v>0</v>
      </c>
      <c r="EH436" s="864">
        <v>0</v>
      </c>
      <c r="EI436" s="865">
        <v>0</v>
      </c>
      <c r="EJ436" s="864">
        <v>0</v>
      </c>
      <c r="EK436" s="865">
        <v>0</v>
      </c>
      <c r="EL436" s="864">
        <v>0</v>
      </c>
      <c r="EM436" s="865">
        <v>0</v>
      </c>
      <c r="EN436" s="864">
        <v>0</v>
      </c>
      <c r="EO436" s="865">
        <v>0</v>
      </c>
      <c r="EP436" s="864">
        <v>0</v>
      </c>
      <c r="EQ436" s="865">
        <v>0</v>
      </c>
      <c r="ER436" s="864">
        <v>0</v>
      </c>
      <c r="ES436" s="865">
        <v>0</v>
      </c>
      <c r="ET436" s="864">
        <v>0</v>
      </c>
      <c r="EU436" s="865">
        <v>0</v>
      </c>
      <c r="EV436" s="864">
        <v>0</v>
      </c>
      <c r="EW436" s="865">
        <v>0</v>
      </c>
      <c r="EX436" s="864">
        <v>0</v>
      </c>
      <c r="EY436" s="865">
        <v>0</v>
      </c>
      <c r="EZ436" s="864">
        <v>0</v>
      </c>
      <c r="FA436" s="865">
        <v>0</v>
      </c>
      <c r="FB436" s="864">
        <v>0</v>
      </c>
      <c r="FC436" s="865">
        <v>0</v>
      </c>
      <c r="FD436" s="864">
        <v>0</v>
      </c>
      <c r="FE436" s="1021">
        <v>0</v>
      </c>
      <c r="FF436" s="815"/>
      <c r="FG436" s="1012"/>
      <c r="FH436" s="815"/>
      <c r="FI436" s="1013"/>
      <c r="FK436" s="1022" t="b">
        <v>1</v>
      </c>
    </row>
    <row r="437" spans="1:167" outlineLevel="1">
      <c r="A437" s="813" t="str">
        <f t="shared" si="6"/>
        <v>415Save on Energy Home Assistance Program</v>
      </c>
      <c r="C437" s="907">
        <v>415</v>
      </c>
      <c r="D437" s="1027" t="s">
        <v>116</v>
      </c>
      <c r="E437" s="1027">
        <v>2017</v>
      </c>
      <c r="G437" s="1028">
        <v>0</v>
      </c>
      <c r="H437" s="912">
        <v>0</v>
      </c>
      <c r="I437" s="911">
        <v>0</v>
      </c>
      <c r="J437" s="912">
        <v>0</v>
      </c>
      <c r="K437" s="911">
        <v>0</v>
      </c>
      <c r="L437" s="912">
        <v>0</v>
      </c>
      <c r="M437" s="911">
        <v>0</v>
      </c>
      <c r="N437" s="912">
        <v>0</v>
      </c>
      <c r="O437" s="911">
        <v>0</v>
      </c>
      <c r="P437" s="912">
        <v>0</v>
      </c>
      <c r="Q437" s="911">
        <v>0</v>
      </c>
      <c r="R437" s="912">
        <v>0</v>
      </c>
      <c r="S437" s="911">
        <v>0</v>
      </c>
      <c r="T437" s="912">
        <v>0</v>
      </c>
      <c r="U437" s="911">
        <v>0</v>
      </c>
      <c r="V437" s="912">
        <v>0</v>
      </c>
      <c r="W437" s="911">
        <v>0</v>
      </c>
      <c r="X437" s="912">
        <v>0</v>
      </c>
      <c r="Y437" s="911">
        <v>0</v>
      </c>
      <c r="Z437" s="912">
        <v>0</v>
      </c>
      <c r="AA437" s="911">
        <v>0</v>
      </c>
      <c r="AB437" s="912">
        <v>0</v>
      </c>
      <c r="AC437" s="911">
        <v>0</v>
      </c>
      <c r="AD437" s="912">
        <v>0</v>
      </c>
      <c r="AE437" s="911">
        <v>0</v>
      </c>
      <c r="AF437" s="912">
        <v>0</v>
      </c>
      <c r="AG437" s="911">
        <v>0</v>
      </c>
      <c r="AH437" s="912">
        <v>0</v>
      </c>
      <c r="AI437" s="911">
        <v>0</v>
      </c>
      <c r="AJ437" s="912">
        <v>0</v>
      </c>
      <c r="AK437" s="911">
        <v>0</v>
      </c>
      <c r="AL437" s="912">
        <v>0</v>
      </c>
      <c r="AM437" s="911">
        <v>0</v>
      </c>
      <c r="AN437" s="912">
        <v>0</v>
      </c>
      <c r="AO437" s="911">
        <v>0</v>
      </c>
      <c r="AP437" s="1029">
        <v>0</v>
      </c>
      <c r="AQ437" s="815"/>
      <c r="AR437" s="998"/>
      <c r="AS437" s="815"/>
      <c r="AT437" s="1028">
        <v>0</v>
      </c>
      <c r="AU437" s="912">
        <v>0</v>
      </c>
      <c r="AV437" s="911">
        <v>0</v>
      </c>
      <c r="AW437" s="912">
        <v>0</v>
      </c>
      <c r="AX437" s="911">
        <v>0</v>
      </c>
      <c r="AY437" s="912">
        <v>0</v>
      </c>
      <c r="AZ437" s="911">
        <v>0</v>
      </c>
      <c r="BA437" s="912">
        <v>0</v>
      </c>
      <c r="BB437" s="911">
        <v>0</v>
      </c>
      <c r="BC437" s="912">
        <v>0</v>
      </c>
      <c r="BD437" s="911">
        <v>0</v>
      </c>
      <c r="BE437" s="912">
        <v>0</v>
      </c>
      <c r="BF437" s="911">
        <v>0</v>
      </c>
      <c r="BG437" s="912">
        <v>0</v>
      </c>
      <c r="BH437" s="911">
        <v>0</v>
      </c>
      <c r="BI437" s="912">
        <v>0</v>
      </c>
      <c r="BJ437" s="911">
        <v>0</v>
      </c>
      <c r="BK437" s="912">
        <v>0</v>
      </c>
      <c r="BL437" s="911">
        <v>0</v>
      </c>
      <c r="BM437" s="912">
        <v>0</v>
      </c>
      <c r="BN437" s="911">
        <v>0</v>
      </c>
      <c r="BO437" s="912">
        <v>0</v>
      </c>
      <c r="BP437" s="911">
        <v>0</v>
      </c>
      <c r="BQ437" s="912">
        <v>0</v>
      </c>
      <c r="BR437" s="911">
        <v>0</v>
      </c>
      <c r="BS437" s="912">
        <v>0</v>
      </c>
      <c r="BT437" s="911">
        <v>0</v>
      </c>
      <c r="BU437" s="912">
        <v>0</v>
      </c>
      <c r="BV437" s="911">
        <v>0</v>
      </c>
      <c r="BW437" s="912">
        <v>0</v>
      </c>
      <c r="BX437" s="911">
        <v>0</v>
      </c>
      <c r="BY437" s="912">
        <v>0</v>
      </c>
      <c r="BZ437" s="911">
        <v>0</v>
      </c>
      <c r="CA437" s="912">
        <v>0</v>
      </c>
      <c r="CB437" s="911">
        <v>0</v>
      </c>
      <c r="CC437" s="1029">
        <v>0</v>
      </c>
      <c r="CD437" s="815"/>
      <c r="CE437" s="1009"/>
      <c r="CF437" s="815"/>
      <c r="CG437" s="1010"/>
      <c r="CH437" s="815"/>
      <c r="CI437" s="1028"/>
      <c r="CJ437" s="912"/>
      <c r="CK437" s="911">
        <v>0</v>
      </c>
      <c r="CL437" s="912">
        <v>0</v>
      </c>
      <c r="CM437" s="911">
        <v>0</v>
      </c>
      <c r="CN437" s="912">
        <v>0</v>
      </c>
      <c r="CO437" s="911">
        <v>0</v>
      </c>
      <c r="CP437" s="912">
        <v>0</v>
      </c>
      <c r="CQ437" s="911">
        <v>0</v>
      </c>
      <c r="CR437" s="912">
        <v>0</v>
      </c>
      <c r="CS437" s="911">
        <v>0</v>
      </c>
      <c r="CT437" s="912">
        <v>0</v>
      </c>
      <c r="CU437" s="911">
        <v>0</v>
      </c>
      <c r="CV437" s="912">
        <v>0</v>
      </c>
      <c r="CW437" s="911">
        <v>0</v>
      </c>
      <c r="CX437" s="912">
        <v>0</v>
      </c>
      <c r="CY437" s="911">
        <v>0</v>
      </c>
      <c r="CZ437" s="912">
        <v>0</v>
      </c>
      <c r="DA437" s="911">
        <v>0</v>
      </c>
      <c r="DB437" s="912">
        <v>0</v>
      </c>
      <c r="DC437" s="911">
        <v>0</v>
      </c>
      <c r="DD437" s="912">
        <v>0</v>
      </c>
      <c r="DE437" s="911">
        <v>0</v>
      </c>
      <c r="DF437" s="912">
        <v>0</v>
      </c>
      <c r="DG437" s="911">
        <v>0</v>
      </c>
      <c r="DH437" s="912">
        <v>0</v>
      </c>
      <c r="DI437" s="911">
        <v>0</v>
      </c>
      <c r="DJ437" s="912">
        <v>0</v>
      </c>
      <c r="DK437" s="911">
        <v>0</v>
      </c>
      <c r="DL437" s="912">
        <v>0</v>
      </c>
      <c r="DM437" s="911">
        <v>0</v>
      </c>
      <c r="DN437" s="912">
        <v>0</v>
      </c>
      <c r="DO437" s="911">
        <v>0</v>
      </c>
      <c r="DP437" s="912">
        <v>0</v>
      </c>
      <c r="DQ437" s="911">
        <v>0</v>
      </c>
      <c r="DR437" s="1029">
        <v>0</v>
      </c>
      <c r="DS437" s="815"/>
      <c r="DT437" s="1011"/>
      <c r="DU437" s="815"/>
      <c r="DV437" s="1028"/>
      <c r="DW437" s="912"/>
      <c r="DX437" s="911">
        <v>0</v>
      </c>
      <c r="DY437" s="912">
        <v>0</v>
      </c>
      <c r="DZ437" s="911">
        <v>0</v>
      </c>
      <c r="EA437" s="912">
        <v>0</v>
      </c>
      <c r="EB437" s="911">
        <v>0</v>
      </c>
      <c r="EC437" s="912">
        <v>0</v>
      </c>
      <c r="ED437" s="911">
        <v>0</v>
      </c>
      <c r="EE437" s="912">
        <v>0</v>
      </c>
      <c r="EF437" s="911">
        <v>0</v>
      </c>
      <c r="EG437" s="912">
        <v>0</v>
      </c>
      <c r="EH437" s="911">
        <v>0</v>
      </c>
      <c r="EI437" s="912">
        <v>0</v>
      </c>
      <c r="EJ437" s="911">
        <v>0</v>
      </c>
      <c r="EK437" s="912">
        <v>0</v>
      </c>
      <c r="EL437" s="911">
        <v>0</v>
      </c>
      <c r="EM437" s="912">
        <v>0</v>
      </c>
      <c r="EN437" s="911">
        <v>0</v>
      </c>
      <c r="EO437" s="912">
        <v>0</v>
      </c>
      <c r="EP437" s="911">
        <v>0</v>
      </c>
      <c r="EQ437" s="912">
        <v>0</v>
      </c>
      <c r="ER437" s="911">
        <v>0</v>
      </c>
      <c r="ES437" s="912">
        <v>0</v>
      </c>
      <c r="ET437" s="911">
        <v>0</v>
      </c>
      <c r="EU437" s="912">
        <v>0</v>
      </c>
      <c r="EV437" s="911">
        <v>0</v>
      </c>
      <c r="EW437" s="912">
        <v>0</v>
      </c>
      <c r="EX437" s="911">
        <v>0</v>
      </c>
      <c r="EY437" s="912">
        <v>0</v>
      </c>
      <c r="EZ437" s="911">
        <v>0</v>
      </c>
      <c r="FA437" s="912">
        <v>0</v>
      </c>
      <c r="FB437" s="911">
        <v>0</v>
      </c>
      <c r="FC437" s="912">
        <v>0</v>
      </c>
      <c r="FD437" s="911">
        <v>0</v>
      </c>
      <c r="FE437" s="1029">
        <v>0</v>
      </c>
      <c r="FF437" s="815"/>
      <c r="FG437" s="1012"/>
      <c r="FH437" s="815"/>
      <c r="FI437" s="1013"/>
      <c r="FK437" s="1030" t="b">
        <v>1</v>
      </c>
    </row>
    <row r="438" spans="1:167" outlineLevel="1">
      <c r="A438" s="813" t="str">
        <f t="shared" si="6"/>
        <v>416Save on Energy Audit Funding Program</v>
      </c>
      <c r="C438" s="900">
        <v>416</v>
      </c>
      <c r="D438" s="1031" t="s">
        <v>117</v>
      </c>
      <c r="E438" s="1031">
        <v>2017</v>
      </c>
      <c r="G438" s="1032">
        <v>0</v>
      </c>
      <c r="H438" s="905">
        <v>0</v>
      </c>
      <c r="I438" s="904">
        <v>0</v>
      </c>
      <c r="J438" s="905">
        <v>0</v>
      </c>
      <c r="K438" s="904">
        <v>0</v>
      </c>
      <c r="L438" s="905">
        <v>0</v>
      </c>
      <c r="M438" s="904">
        <v>0</v>
      </c>
      <c r="N438" s="905">
        <v>0</v>
      </c>
      <c r="O438" s="904">
        <v>0</v>
      </c>
      <c r="P438" s="905">
        <v>0</v>
      </c>
      <c r="Q438" s="904">
        <v>0</v>
      </c>
      <c r="R438" s="905">
        <v>0</v>
      </c>
      <c r="S438" s="904">
        <v>0</v>
      </c>
      <c r="T438" s="905">
        <v>0</v>
      </c>
      <c r="U438" s="904">
        <v>0</v>
      </c>
      <c r="V438" s="905">
        <v>0</v>
      </c>
      <c r="W438" s="904">
        <v>0</v>
      </c>
      <c r="X438" s="905">
        <v>0</v>
      </c>
      <c r="Y438" s="904">
        <v>0</v>
      </c>
      <c r="Z438" s="905">
        <v>0</v>
      </c>
      <c r="AA438" s="904">
        <v>0</v>
      </c>
      <c r="AB438" s="905">
        <v>0</v>
      </c>
      <c r="AC438" s="904">
        <v>0</v>
      </c>
      <c r="AD438" s="905">
        <v>0</v>
      </c>
      <c r="AE438" s="904">
        <v>0</v>
      </c>
      <c r="AF438" s="905">
        <v>0</v>
      </c>
      <c r="AG438" s="904">
        <v>0</v>
      </c>
      <c r="AH438" s="905">
        <v>0</v>
      </c>
      <c r="AI438" s="904">
        <v>0</v>
      </c>
      <c r="AJ438" s="905">
        <v>0</v>
      </c>
      <c r="AK438" s="904">
        <v>0</v>
      </c>
      <c r="AL438" s="905">
        <v>0</v>
      </c>
      <c r="AM438" s="904">
        <v>0</v>
      </c>
      <c r="AN438" s="905">
        <v>0</v>
      </c>
      <c r="AO438" s="904">
        <v>0</v>
      </c>
      <c r="AP438" s="1033">
        <v>0</v>
      </c>
      <c r="AQ438" s="815"/>
      <c r="AR438" s="998"/>
      <c r="AS438" s="815"/>
      <c r="AT438" s="1032">
        <v>0</v>
      </c>
      <c r="AU438" s="905">
        <v>0</v>
      </c>
      <c r="AV438" s="904">
        <v>0</v>
      </c>
      <c r="AW438" s="905">
        <v>0</v>
      </c>
      <c r="AX438" s="904">
        <v>0</v>
      </c>
      <c r="AY438" s="905">
        <v>0</v>
      </c>
      <c r="AZ438" s="904">
        <v>0</v>
      </c>
      <c r="BA438" s="905">
        <v>0</v>
      </c>
      <c r="BB438" s="904">
        <v>0</v>
      </c>
      <c r="BC438" s="905">
        <v>0</v>
      </c>
      <c r="BD438" s="904">
        <v>0</v>
      </c>
      <c r="BE438" s="905">
        <v>0</v>
      </c>
      <c r="BF438" s="904">
        <v>0</v>
      </c>
      <c r="BG438" s="905">
        <v>0</v>
      </c>
      <c r="BH438" s="904">
        <v>0</v>
      </c>
      <c r="BI438" s="905">
        <v>0</v>
      </c>
      <c r="BJ438" s="904">
        <v>0</v>
      </c>
      <c r="BK438" s="905">
        <v>0</v>
      </c>
      <c r="BL438" s="904">
        <v>0</v>
      </c>
      <c r="BM438" s="905">
        <v>0</v>
      </c>
      <c r="BN438" s="904">
        <v>0</v>
      </c>
      <c r="BO438" s="905">
        <v>0</v>
      </c>
      <c r="BP438" s="904">
        <v>0</v>
      </c>
      <c r="BQ438" s="905">
        <v>0</v>
      </c>
      <c r="BR438" s="904">
        <v>0</v>
      </c>
      <c r="BS438" s="905">
        <v>0</v>
      </c>
      <c r="BT438" s="904">
        <v>0</v>
      </c>
      <c r="BU438" s="905">
        <v>0</v>
      </c>
      <c r="BV438" s="904">
        <v>0</v>
      </c>
      <c r="BW438" s="905">
        <v>0</v>
      </c>
      <c r="BX438" s="904">
        <v>0</v>
      </c>
      <c r="BY438" s="905">
        <v>0</v>
      </c>
      <c r="BZ438" s="904">
        <v>0</v>
      </c>
      <c r="CA438" s="905">
        <v>0</v>
      </c>
      <c r="CB438" s="904">
        <v>0</v>
      </c>
      <c r="CC438" s="1033">
        <v>0</v>
      </c>
      <c r="CD438" s="815"/>
      <c r="CE438" s="1009"/>
      <c r="CF438" s="815"/>
      <c r="CG438" s="1010"/>
      <c r="CH438" s="815"/>
      <c r="CI438" s="1032"/>
      <c r="CJ438" s="905"/>
      <c r="CK438" s="904">
        <v>0</v>
      </c>
      <c r="CL438" s="905">
        <v>0</v>
      </c>
      <c r="CM438" s="904">
        <v>0</v>
      </c>
      <c r="CN438" s="905">
        <v>0</v>
      </c>
      <c r="CO438" s="904">
        <v>0</v>
      </c>
      <c r="CP438" s="905">
        <v>0</v>
      </c>
      <c r="CQ438" s="904">
        <v>0</v>
      </c>
      <c r="CR438" s="905">
        <v>0</v>
      </c>
      <c r="CS438" s="904">
        <v>0</v>
      </c>
      <c r="CT438" s="905">
        <v>0</v>
      </c>
      <c r="CU438" s="904">
        <v>0</v>
      </c>
      <c r="CV438" s="905">
        <v>0</v>
      </c>
      <c r="CW438" s="904">
        <v>0</v>
      </c>
      <c r="CX438" s="905">
        <v>0</v>
      </c>
      <c r="CY438" s="904">
        <v>0</v>
      </c>
      <c r="CZ438" s="905">
        <v>0</v>
      </c>
      <c r="DA438" s="904">
        <v>0</v>
      </c>
      <c r="DB438" s="905">
        <v>0</v>
      </c>
      <c r="DC438" s="904">
        <v>0</v>
      </c>
      <c r="DD438" s="905">
        <v>0</v>
      </c>
      <c r="DE438" s="904">
        <v>0</v>
      </c>
      <c r="DF438" s="905">
        <v>0</v>
      </c>
      <c r="DG438" s="904">
        <v>0</v>
      </c>
      <c r="DH438" s="905">
        <v>0</v>
      </c>
      <c r="DI438" s="904">
        <v>0</v>
      </c>
      <c r="DJ438" s="905">
        <v>0</v>
      </c>
      <c r="DK438" s="904">
        <v>0</v>
      </c>
      <c r="DL438" s="905">
        <v>0</v>
      </c>
      <c r="DM438" s="904">
        <v>0</v>
      </c>
      <c r="DN438" s="905">
        <v>0</v>
      </c>
      <c r="DO438" s="904">
        <v>0</v>
      </c>
      <c r="DP438" s="905">
        <v>0</v>
      </c>
      <c r="DQ438" s="904">
        <v>0</v>
      </c>
      <c r="DR438" s="1033">
        <v>0</v>
      </c>
      <c r="DS438" s="815"/>
      <c r="DT438" s="1011"/>
      <c r="DU438" s="815"/>
      <c r="DV438" s="1032"/>
      <c r="DW438" s="905"/>
      <c r="DX438" s="904">
        <v>0</v>
      </c>
      <c r="DY438" s="905">
        <v>0</v>
      </c>
      <c r="DZ438" s="904">
        <v>0</v>
      </c>
      <c r="EA438" s="905">
        <v>0</v>
      </c>
      <c r="EB438" s="904">
        <v>0</v>
      </c>
      <c r="EC438" s="905">
        <v>0</v>
      </c>
      <c r="ED438" s="904">
        <v>0</v>
      </c>
      <c r="EE438" s="905">
        <v>0</v>
      </c>
      <c r="EF438" s="904">
        <v>0</v>
      </c>
      <c r="EG438" s="905">
        <v>0</v>
      </c>
      <c r="EH438" s="904">
        <v>0</v>
      </c>
      <c r="EI438" s="905">
        <v>0</v>
      </c>
      <c r="EJ438" s="904">
        <v>0</v>
      </c>
      <c r="EK438" s="905">
        <v>0</v>
      </c>
      <c r="EL438" s="904">
        <v>0</v>
      </c>
      <c r="EM438" s="905">
        <v>0</v>
      </c>
      <c r="EN438" s="904">
        <v>0</v>
      </c>
      <c r="EO438" s="905">
        <v>0</v>
      </c>
      <c r="EP438" s="904">
        <v>0</v>
      </c>
      <c r="EQ438" s="905">
        <v>0</v>
      </c>
      <c r="ER438" s="904">
        <v>0</v>
      </c>
      <c r="ES438" s="905">
        <v>0</v>
      </c>
      <c r="ET438" s="904">
        <v>0</v>
      </c>
      <c r="EU438" s="905">
        <v>0</v>
      </c>
      <c r="EV438" s="904">
        <v>0</v>
      </c>
      <c r="EW438" s="905">
        <v>0</v>
      </c>
      <c r="EX438" s="904">
        <v>0</v>
      </c>
      <c r="EY438" s="905">
        <v>0</v>
      </c>
      <c r="EZ438" s="904">
        <v>0</v>
      </c>
      <c r="FA438" s="905">
        <v>0</v>
      </c>
      <c r="FB438" s="904">
        <v>0</v>
      </c>
      <c r="FC438" s="905">
        <v>0</v>
      </c>
      <c r="FD438" s="904">
        <v>0</v>
      </c>
      <c r="FE438" s="1033">
        <v>0</v>
      </c>
      <c r="FF438" s="815"/>
      <c r="FG438" s="1012"/>
      <c r="FH438" s="815"/>
      <c r="FI438" s="1013"/>
      <c r="FK438" s="1034" t="b">
        <v>1</v>
      </c>
    </row>
    <row r="439" spans="1:167" outlineLevel="1">
      <c r="A439" s="813" t="str">
        <f t="shared" si="6"/>
        <v>417Save on Energy Retrofit Program</v>
      </c>
      <c r="C439" s="849">
        <v>417</v>
      </c>
      <c r="D439" s="1035" t="s">
        <v>118</v>
      </c>
      <c r="E439" s="1035">
        <v>2017</v>
      </c>
      <c r="G439" s="1024">
        <v>0</v>
      </c>
      <c r="H439" s="854">
        <v>0</v>
      </c>
      <c r="I439" s="853">
        <v>4053257</v>
      </c>
      <c r="J439" s="854">
        <v>4068408</v>
      </c>
      <c r="K439" s="853">
        <v>4068408</v>
      </c>
      <c r="L439" s="854">
        <v>4068408</v>
      </c>
      <c r="M439" s="853">
        <v>4068408</v>
      </c>
      <c r="N439" s="854">
        <v>3859430</v>
      </c>
      <c r="O439" s="853">
        <v>3859430</v>
      </c>
      <c r="P439" s="854">
        <v>3859430</v>
      </c>
      <c r="Q439" s="853">
        <v>3859430</v>
      </c>
      <c r="R439" s="854">
        <v>3859430</v>
      </c>
      <c r="S439" s="853">
        <v>3730446</v>
      </c>
      <c r="T439" s="854">
        <v>3707030</v>
      </c>
      <c r="U439" s="853">
        <v>1061097</v>
      </c>
      <c r="V439" s="854">
        <v>785176</v>
      </c>
      <c r="W439" s="853">
        <v>65586</v>
      </c>
      <c r="X439" s="854">
        <v>0</v>
      </c>
      <c r="Y439" s="853">
        <v>0</v>
      </c>
      <c r="Z439" s="854">
        <v>0</v>
      </c>
      <c r="AA439" s="853">
        <v>0</v>
      </c>
      <c r="AB439" s="854">
        <v>0</v>
      </c>
      <c r="AC439" s="853">
        <v>0</v>
      </c>
      <c r="AD439" s="854">
        <v>0</v>
      </c>
      <c r="AE439" s="853">
        <v>0</v>
      </c>
      <c r="AF439" s="854">
        <v>0</v>
      </c>
      <c r="AG439" s="853">
        <v>0</v>
      </c>
      <c r="AH439" s="854">
        <v>0</v>
      </c>
      <c r="AI439" s="853">
        <v>0</v>
      </c>
      <c r="AJ439" s="854">
        <v>0</v>
      </c>
      <c r="AK439" s="853">
        <v>0</v>
      </c>
      <c r="AL439" s="854">
        <v>0</v>
      </c>
      <c r="AM439" s="853">
        <v>0</v>
      </c>
      <c r="AN439" s="854">
        <v>0</v>
      </c>
      <c r="AO439" s="853">
        <v>0</v>
      </c>
      <c r="AP439" s="1025">
        <v>0</v>
      </c>
      <c r="AQ439" s="815"/>
      <c r="AR439" s="998"/>
      <c r="AS439" s="815"/>
      <c r="AT439" s="1024">
        <v>0</v>
      </c>
      <c r="AU439" s="854">
        <v>0</v>
      </c>
      <c r="AV439" s="853">
        <v>734</v>
      </c>
      <c r="AW439" s="854">
        <v>737</v>
      </c>
      <c r="AX439" s="853">
        <v>737</v>
      </c>
      <c r="AY439" s="854">
        <v>737</v>
      </c>
      <c r="AZ439" s="853">
        <v>737</v>
      </c>
      <c r="BA439" s="854">
        <v>703</v>
      </c>
      <c r="BB439" s="853">
        <v>703</v>
      </c>
      <c r="BC439" s="854">
        <v>703</v>
      </c>
      <c r="BD439" s="853">
        <v>703</v>
      </c>
      <c r="BE439" s="854">
        <v>703</v>
      </c>
      <c r="BF439" s="853">
        <v>680</v>
      </c>
      <c r="BG439" s="854">
        <v>674</v>
      </c>
      <c r="BH439" s="853">
        <v>161</v>
      </c>
      <c r="BI439" s="854">
        <v>86</v>
      </c>
      <c r="BJ439" s="853">
        <v>8</v>
      </c>
      <c r="BK439" s="854">
        <v>0</v>
      </c>
      <c r="BL439" s="853">
        <v>0</v>
      </c>
      <c r="BM439" s="854">
        <v>0</v>
      </c>
      <c r="BN439" s="853">
        <v>0</v>
      </c>
      <c r="BO439" s="854">
        <v>0</v>
      </c>
      <c r="BP439" s="853">
        <v>0</v>
      </c>
      <c r="BQ439" s="854">
        <v>0</v>
      </c>
      <c r="BR439" s="853">
        <v>0</v>
      </c>
      <c r="BS439" s="854">
        <v>0</v>
      </c>
      <c r="BT439" s="853">
        <v>0</v>
      </c>
      <c r="BU439" s="854">
        <v>0</v>
      </c>
      <c r="BV439" s="853">
        <v>0</v>
      </c>
      <c r="BW439" s="854">
        <v>0</v>
      </c>
      <c r="BX439" s="853">
        <v>0</v>
      </c>
      <c r="BY439" s="854">
        <v>0</v>
      </c>
      <c r="BZ439" s="853">
        <v>0</v>
      </c>
      <c r="CA439" s="854">
        <v>0</v>
      </c>
      <c r="CB439" s="853">
        <v>0</v>
      </c>
      <c r="CC439" s="1025">
        <v>0</v>
      </c>
      <c r="CD439" s="815"/>
      <c r="CE439" s="1009"/>
      <c r="CF439" s="815"/>
      <c r="CG439" s="1010"/>
      <c r="CH439" s="815"/>
      <c r="CI439" s="1024"/>
      <c r="CJ439" s="854"/>
      <c r="CK439" s="853">
        <v>3419512</v>
      </c>
      <c r="CL439" s="854">
        <v>3432294</v>
      </c>
      <c r="CM439" s="853">
        <v>3432294</v>
      </c>
      <c r="CN439" s="854">
        <v>3432294</v>
      </c>
      <c r="CO439" s="853">
        <v>3432294</v>
      </c>
      <c r="CP439" s="854">
        <v>3255991</v>
      </c>
      <c r="CQ439" s="853">
        <v>3255991</v>
      </c>
      <c r="CR439" s="854">
        <v>3255991</v>
      </c>
      <c r="CS439" s="853">
        <v>3255991</v>
      </c>
      <c r="CT439" s="854">
        <v>3255991</v>
      </c>
      <c r="CU439" s="853">
        <v>3147174</v>
      </c>
      <c r="CV439" s="854">
        <v>3127419</v>
      </c>
      <c r="CW439" s="853">
        <v>895190</v>
      </c>
      <c r="CX439" s="854">
        <v>662410</v>
      </c>
      <c r="CY439" s="853">
        <v>55331</v>
      </c>
      <c r="CZ439" s="854">
        <v>0</v>
      </c>
      <c r="DA439" s="853">
        <v>0</v>
      </c>
      <c r="DB439" s="854">
        <v>0</v>
      </c>
      <c r="DC439" s="853">
        <v>0</v>
      </c>
      <c r="DD439" s="854">
        <v>0</v>
      </c>
      <c r="DE439" s="853">
        <v>0</v>
      </c>
      <c r="DF439" s="854">
        <v>0</v>
      </c>
      <c r="DG439" s="853">
        <v>0</v>
      </c>
      <c r="DH439" s="854">
        <v>0</v>
      </c>
      <c r="DI439" s="853">
        <v>0</v>
      </c>
      <c r="DJ439" s="854">
        <v>0</v>
      </c>
      <c r="DK439" s="853">
        <v>0</v>
      </c>
      <c r="DL439" s="854">
        <v>0</v>
      </c>
      <c r="DM439" s="853">
        <v>0</v>
      </c>
      <c r="DN439" s="854">
        <v>0</v>
      </c>
      <c r="DO439" s="853">
        <v>0</v>
      </c>
      <c r="DP439" s="854">
        <v>0</v>
      </c>
      <c r="DQ439" s="853">
        <v>0</v>
      </c>
      <c r="DR439" s="1025">
        <v>0</v>
      </c>
      <c r="DS439" s="815"/>
      <c r="DT439" s="1011"/>
      <c r="DU439" s="815"/>
      <c r="DV439" s="1024"/>
      <c r="DW439" s="854"/>
      <c r="DX439" s="853">
        <v>628</v>
      </c>
      <c r="DY439" s="854">
        <v>630</v>
      </c>
      <c r="DZ439" s="853">
        <v>630</v>
      </c>
      <c r="EA439" s="854">
        <v>630</v>
      </c>
      <c r="EB439" s="853">
        <v>630</v>
      </c>
      <c r="EC439" s="854">
        <v>601</v>
      </c>
      <c r="ED439" s="853">
        <v>601</v>
      </c>
      <c r="EE439" s="854">
        <v>601</v>
      </c>
      <c r="EF439" s="853">
        <v>601</v>
      </c>
      <c r="EG439" s="854">
        <v>601</v>
      </c>
      <c r="EH439" s="853">
        <v>582</v>
      </c>
      <c r="EI439" s="854">
        <v>577</v>
      </c>
      <c r="EJ439" s="853">
        <v>138</v>
      </c>
      <c r="EK439" s="854">
        <v>73</v>
      </c>
      <c r="EL439" s="853">
        <v>7</v>
      </c>
      <c r="EM439" s="854">
        <v>0</v>
      </c>
      <c r="EN439" s="853">
        <v>0</v>
      </c>
      <c r="EO439" s="854">
        <v>0</v>
      </c>
      <c r="EP439" s="853">
        <v>0</v>
      </c>
      <c r="EQ439" s="854">
        <v>0</v>
      </c>
      <c r="ER439" s="853">
        <v>0</v>
      </c>
      <c r="ES439" s="854">
        <v>0</v>
      </c>
      <c r="ET439" s="853">
        <v>0</v>
      </c>
      <c r="EU439" s="854">
        <v>0</v>
      </c>
      <c r="EV439" s="853">
        <v>0</v>
      </c>
      <c r="EW439" s="854">
        <v>0</v>
      </c>
      <c r="EX439" s="853">
        <v>0</v>
      </c>
      <c r="EY439" s="854">
        <v>0</v>
      </c>
      <c r="EZ439" s="853">
        <v>0</v>
      </c>
      <c r="FA439" s="854">
        <v>0</v>
      </c>
      <c r="FB439" s="853">
        <v>0</v>
      </c>
      <c r="FC439" s="854">
        <v>0</v>
      </c>
      <c r="FD439" s="853">
        <v>0</v>
      </c>
      <c r="FE439" s="1025">
        <v>0</v>
      </c>
      <c r="FF439" s="815"/>
      <c r="FG439" s="1012"/>
      <c r="FH439" s="815"/>
      <c r="FI439" s="1013"/>
      <c r="FK439" s="1026" t="b">
        <v>0</v>
      </c>
    </row>
    <row r="440" spans="1:167" outlineLevel="1">
      <c r="A440" s="813" t="str">
        <f t="shared" si="6"/>
        <v>418Save on Energy Small Business Lighting Program</v>
      </c>
      <c r="C440" s="842">
        <v>418</v>
      </c>
      <c r="D440" s="1036" t="s">
        <v>119</v>
      </c>
      <c r="E440" s="1036">
        <v>2017</v>
      </c>
      <c r="G440" s="1020">
        <v>0</v>
      </c>
      <c r="H440" s="865">
        <v>0</v>
      </c>
      <c r="I440" s="864">
        <v>0</v>
      </c>
      <c r="J440" s="865">
        <v>0</v>
      </c>
      <c r="K440" s="864">
        <v>0</v>
      </c>
      <c r="L440" s="865">
        <v>0</v>
      </c>
      <c r="M440" s="864">
        <v>0</v>
      </c>
      <c r="N440" s="865">
        <v>0</v>
      </c>
      <c r="O440" s="864">
        <v>0</v>
      </c>
      <c r="P440" s="865">
        <v>0</v>
      </c>
      <c r="Q440" s="864">
        <v>0</v>
      </c>
      <c r="R440" s="865">
        <v>0</v>
      </c>
      <c r="S440" s="864">
        <v>0</v>
      </c>
      <c r="T440" s="865">
        <v>0</v>
      </c>
      <c r="U440" s="864">
        <v>0</v>
      </c>
      <c r="V440" s="865">
        <v>0</v>
      </c>
      <c r="W440" s="864">
        <v>0</v>
      </c>
      <c r="X440" s="865">
        <v>0</v>
      </c>
      <c r="Y440" s="864">
        <v>0</v>
      </c>
      <c r="Z440" s="865">
        <v>0</v>
      </c>
      <c r="AA440" s="864">
        <v>0</v>
      </c>
      <c r="AB440" s="865">
        <v>0</v>
      </c>
      <c r="AC440" s="864">
        <v>0</v>
      </c>
      <c r="AD440" s="865">
        <v>0</v>
      </c>
      <c r="AE440" s="864">
        <v>0</v>
      </c>
      <c r="AF440" s="865">
        <v>0</v>
      </c>
      <c r="AG440" s="864">
        <v>0</v>
      </c>
      <c r="AH440" s="865">
        <v>0</v>
      </c>
      <c r="AI440" s="864">
        <v>0</v>
      </c>
      <c r="AJ440" s="865">
        <v>0</v>
      </c>
      <c r="AK440" s="864">
        <v>0</v>
      </c>
      <c r="AL440" s="865">
        <v>0</v>
      </c>
      <c r="AM440" s="864">
        <v>0</v>
      </c>
      <c r="AN440" s="865">
        <v>0</v>
      </c>
      <c r="AO440" s="864">
        <v>0</v>
      </c>
      <c r="AP440" s="1021">
        <v>0</v>
      </c>
      <c r="AQ440" s="815"/>
      <c r="AR440" s="998"/>
      <c r="AS440" s="815"/>
      <c r="AT440" s="1020">
        <v>0</v>
      </c>
      <c r="AU440" s="865">
        <v>0</v>
      </c>
      <c r="AV440" s="864">
        <v>0</v>
      </c>
      <c r="AW440" s="865">
        <v>0</v>
      </c>
      <c r="AX440" s="864">
        <v>0</v>
      </c>
      <c r="AY440" s="865">
        <v>0</v>
      </c>
      <c r="AZ440" s="864">
        <v>0</v>
      </c>
      <c r="BA440" s="865">
        <v>0</v>
      </c>
      <c r="BB440" s="864">
        <v>0</v>
      </c>
      <c r="BC440" s="865">
        <v>0</v>
      </c>
      <c r="BD440" s="864">
        <v>0</v>
      </c>
      <c r="BE440" s="865">
        <v>0</v>
      </c>
      <c r="BF440" s="864">
        <v>0</v>
      </c>
      <c r="BG440" s="865">
        <v>0</v>
      </c>
      <c r="BH440" s="864">
        <v>0</v>
      </c>
      <c r="BI440" s="865">
        <v>0</v>
      </c>
      <c r="BJ440" s="864">
        <v>0</v>
      </c>
      <c r="BK440" s="865">
        <v>0</v>
      </c>
      <c r="BL440" s="864">
        <v>0</v>
      </c>
      <c r="BM440" s="865">
        <v>0</v>
      </c>
      <c r="BN440" s="864">
        <v>0</v>
      </c>
      <c r="BO440" s="865">
        <v>0</v>
      </c>
      <c r="BP440" s="864">
        <v>0</v>
      </c>
      <c r="BQ440" s="865">
        <v>0</v>
      </c>
      <c r="BR440" s="864">
        <v>0</v>
      </c>
      <c r="BS440" s="865">
        <v>0</v>
      </c>
      <c r="BT440" s="864">
        <v>0</v>
      </c>
      <c r="BU440" s="865">
        <v>0</v>
      </c>
      <c r="BV440" s="864">
        <v>0</v>
      </c>
      <c r="BW440" s="865">
        <v>0</v>
      </c>
      <c r="BX440" s="864">
        <v>0</v>
      </c>
      <c r="BY440" s="865">
        <v>0</v>
      </c>
      <c r="BZ440" s="864">
        <v>0</v>
      </c>
      <c r="CA440" s="865">
        <v>0</v>
      </c>
      <c r="CB440" s="864">
        <v>0</v>
      </c>
      <c r="CC440" s="1021">
        <v>0</v>
      </c>
      <c r="CD440" s="815"/>
      <c r="CE440" s="1009"/>
      <c r="CF440" s="815"/>
      <c r="CG440" s="1010"/>
      <c r="CH440" s="815"/>
      <c r="CI440" s="1020"/>
      <c r="CJ440" s="865"/>
      <c r="CK440" s="864">
        <v>0</v>
      </c>
      <c r="CL440" s="865">
        <v>0</v>
      </c>
      <c r="CM440" s="864">
        <v>0</v>
      </c>
      <c r="CN440" s="865">
        <v>0</v>
      </c>
      <c r="CO440" s="864">
        <v>0</v>
      </c>
      <c r="CP440" s="865">
        <v>0</v>
      </c>
      <c r="CQ440" s="864">
        <v>0</v>
      </c>
      <c r="CR440" s="865">
        <v>0</v>
      </c>
      <c r="CS440" s="864">
        <v>0</v>
      </c>
      <c r="CT440" s="865">
        <v>0</v>
      </c>
      <c r="CU440" s="864">
        <v>0</v>
      </c>
      <c r="CV440" s="865">
        <v>0</v>
      </c>
      <c r="CW440" s="864">
        <v>0</v>
      </c>
      <c r="CX440" s="865">
        <v>0</v>
      </c>
      <c r="CY440" s="864">
        <v>0</v>
      </c>
      <c r="CZ440" s="865">
        <v>0</v>
      </c>
      <c r="DA440" s="864">
        <v>0</v>
      </c>
      <c r="DB440" s="865">
        <v>0</v>
      </c>
      <c r="DC440" s="864">
        <v>0</v>
      </c>
      <c r="DD440" s="865">
        <v>0</v>
      </c>
      <c r="DE440" s="864">
        <v>0</v>
      </c>
      <c r="DF440" s="865">
        <v>0</v>
      </c>
      <c r="DG440" s="864">
        <v>0</v>
      </c>
      <c r="DH440" s="865">
        <v>0</v>
      </c>
      <c r="DI440" s="864">
        <v>0</v>
      </c>
      <c r="DJ440" s="865">
        <v>0</v>
      </c>
      <c r="DK440" s="864">
        <v>0</v>
      </c>
      <c r="DL440" s="865">
        <v>0</v>
      </c>
      <c r="DM440" s="864">
        <v>0</v>
      </c>
      <c r="DN440" s="865">
        <v>0</v>
      </c>
      <c r="DO440" s="864">
        <v>0</v>
      </c>
      <c r="DP440" s="865">
        <v>0</v>
      </c>
      <c r="DQ440" s="864">
        <v>0</v>
      </c>
      <c r="DR440" s="1021">
        <v>0</v>
      </c>
      <c r="DS440" s="815"/>
      <c r="DT440" s="1011"/>
      <c r="DU440" s="815"/>
      <c r="DV440" s="1020"/>
      <c r="DW440" s="865"/>
      <c r="DX440" s="864">
        <v>0</v>
      </c>
      <c r="DY440" s="865">
        <v>0</v>
      </c>
      <c r="DZ440" s="864">
        <v>0</v>
      </c>
      <c r="EA440" s="865">
        <v>0</v>
      </c>
      <c r="EB440" s="864">
        <v>0</v>
      </c>
      <c r="EC440" s="865">
        <v>0</v>
      </c>
      <c r="ED440" s="864">
        <v>0</v>
      </c>
      <c r="EE440" s="865">
        <v>0</v>
      </c>
      <c r="EF440" s="864">
        <v>0</v>
      </c>
      <c r="EG440" s="865">
        <v>0</v>
      </c>
      <c r="EH440" s="864">
        <v>0</v>
      </c>
      <c r="EI440" s="865">
        <v>0</v>
      </c>
      <c r="EJ440" s="864">
        <v>0</v>
      </c>
      <c r="EK440" s="865">
        <v>0</v>
      </c>
      <c r="EL440" s="864">
        <v>0</v>
      </c>
      <c r="EM440" s="865">
        <v>0</v>
      </c>
      <c r="EN440" s="864">
        <v>0</v>
      </c>
      <c r="EO440" s="865">
        <v>0</v>
      </c>
      <c r="EP440" s="864">
        <v>0</v>
      </c>
      <c r="EQ440" s="865">
        <v>0</v>
      </c>
      <c r="ER440" s="864">
        <v>0</v>
      </c>
      <c r="ES440" s="865">
        <v>0</v>
      </c>
      <c r="ET440" s="864">
        <v>0</v>
      </c>
      <c r="EU440" s="865">
        <v>0</v>
      </c>
      <c r="EV440" s="864">
        <v>0</v>
      </c>
      <c r="EW440" s="865">
        <v>0</v>
      </c>
      <c r="EX440" s="864">
        <v>0</v>
      </c>
      <c r="EY440" s="865">
        <v>0</v>
      </c>
      <c r="EZ440" s="864">
        <v>0</v>
      </c>
      <c r="FA440" s="865">
        <v>0</v>
      </c>
      <c r="FB440" s="864">
        <v>0</v>
      </c>
      <c r="FC440" s="865">
        <v>0</v>
      </c>
      <c r="FD440" s="864">
        <v>0</v>
      </c>
      <c r="FE440" s="1021">
        <v>0</v>
      </c>
      <c r="FF440" s="815"/>
      <c r="FG440" s="1012"/>
      <c r="FH440" s="815"/>
      <c r="FI440" s="1013"/>
      <c r="FK440" s="1022" t="b">
        <v>1</v>
      </c>
    </row>
    <row r="441" spans="1:167" outlineLevel="1">
      <c r="A441" s="813" t="str">
        <f t="shared" si="6"/>
        <v>419Save on Energy High Performance New Construction Program</v>
      </c>
      <c r="C441" s="849">
        <v>419</v>
      </c>
      <c r="D441" s="1035" t="s">
        <v>120</v>
      </c>
      <c r="E441" s="1035">
        <v>2017</v>
      </c>
      <c r="G441" s="1024">
        <v>0</v>
      </c>
      <c r="H441" s="854">
        <v>0</v>
      </c>
      <c r="I441" s="853">
        <v>0</v>
      </c>
      <c r="J441" s="854">
        <v>0</v>
      </c>
      <c r="K441" s="853">
        <v>0</v>
      </c>
      <c r="L441" s="854">
        <v>0</v>
      </c>
      <c r="M441" s="853">
        <v>0</v>
      </c>
      <c r="N441" s="854">
        <v>0</v>
      </c>
      <c r="O441" s="853">
        <v>0</v>
      </c>
      <c r="P441" s="854">
        <v>0</v>
      </c>
      <c r="Q441" s="853">
        <v>0</v>
      </c>
      <c r="R441" s="854">
        <v>0</v>
      </c>
      <c r="S441" s="853">
        <v>0</v>
      </c>
      <c r="T441" s="854">
        <v>0</v>
      </c>
      <c r="U441" s="853">
        <v>0</v>
      </c>
      <c r="V441" s="854">
        <v>0</v>
      </c>
      <c r="W441" s="853">
        <v>0</v>
      </c>
      <c r="X441" s="854">
        <v>0</v>
      </c>
      <c r="Y441" s="853">
        <v>0</v>
      </c>
      <c r="Z441" s="854">
        <v>0</v>
      </c>
      <c r="AA441" s="853">
        <v>0</v>
      </c>
      <c r="AB441" s="854">
        <v>0</v>
      </c>
      <c r="AC441" s="853">
        <v>0</v>
      </c>
      <c r="AD441" s="854">
        <v>0</v>
      </c>
      <c r="AE441" s="853">
        <v>0</v>
      </c>
      <c r="AF441" s="854">
        <v>0</v>
      </c>
      <c r="AG441" s="853">
        <v>0</v>
      </c>
      <c r="AH441" s="854">
        <v>0</v>
      </c>
      <c r="AI441" s="853">
        <v>0</v>
      </c>
      <c r="AJ441" s="854">
        <v>0</v>
      </c>
      <c r="AK441" s="853">
        <v>0</v>
      </c>
      <c r="AL441" s="854">
        <v>0</v>
      </c>
      <c r="AM441" s="853">
        <v>0</v>
      </c>
      <c r="AN441" s="854">
        <v>0</v>
      </c>
      <c r="AO441" s="853">
        <v>0</v>
      </c>
      <c r="AP441" s="1025">
        <v>0</v>
      </c>
      <c r="AQ441" s="815"/>
      <c r="AR441" s="998"/>
      <c r="AS441" s="815"/>
      <c r="AT441" s="1024">
        <v>0</v>
      </c>
      <c r="AU441" s="854">
        <v>0</v>
      </c>
      <c r="AV441" s="853">
        <v>0</v>
      </c>
      <c r="AW441" s="854">
        <v>0</v>
      </c>
      <c r="AX441" s="853">
        <v>0</v>
      </c>
      <c r="AY441" s="854">
        <v>0</v>
      </c>
      <c r="AZ441" s="853">
        <v>0</v>
      </c>
      <c r="BA441" s="854">
        <v>0</v>
      </c>
      <c r="BB441" s="853">
        <v>0</v>
      </c>
      <c r="BC441" s="854">
        <v>0</v>
      </c>
      <c r="BD441" s="853">
        <v>0</v>
      </c>
      <c r="BE441" s="854">
        <v>0</v>
      </c>
      <c r="BF441" s="853">
        <v>0</v>
      </c>
      <c r="BG441" s="854">
        <v>0</v>
      </c>
      <c r="BH441" s="853">
        <v>0</v>
      </c>
      <c r="BI441" s="854">
        <v>0</v>
      </c>
      <c r="BJ441" s="853">
        <v>0</v>
      </c>
      <c r="BK441" s="854">
        <v>0</v>
      </c>
      <c r="BL441" s="853">
        <v>0</v>
      </c>
      <c r="BM441" s="854">
        <v>0</v>
      </c>
      <c r="BN441" s="853">
        <v>0</v>
      </c>
      <c r="BO441" s="854">
        <v>0</v>
      </c>
      <c r="BP441" s="853">
        <v>0</v>
      </c>
      <c r="BQ441" s="854">
        <v>0</v>
      </c>
      <c r="BR441" s="853">
        <v>0</v>
      </c>
      <c r="BS441" s="854">
        <v>0</v>
      </c>
      <c r="BT441" s="853">
        <v>0</v>
      </c>
      <c r="BU441" s="854">
        <v>0</v>
      </c>
      <c r="BV441" s="853">
        <v>0</v>
      </c>
      <c r="BW441" s="854">
        <v>0</v>
      </c>
      <c r="BX441" s="853">
        <v>0</v>
      </c>
      <c r="BY441" s="854">
        <v>0</v>
      </c>
      <c r="BZ441" s="853">
        <v>0</v>
      </c>
      <c r="CA441" s="854">
        <v>0</v>
      </c>
      <c r="CB441" s="853">
        <v>0</v>
      </c>
      <c r="CC441" s="1025">
        <v>0</v>
      </c>
      <c r="CD441" s="815"/>
      <c r="CE441" s="1009"/>
      <c r="CF441" s="815"/>
      <c r="CG441" s="1010"/>
      <c r="CH441" s="815"/>
      <c r="CI441" s="1024"/>
      <c r="CJ441" s="854"/>
      <c r="CK441" s="853">
        <v>0</v>
      </c>
      <c r="CL441" s="854">
        <v>0</v>
      </c>
      <c r="CM441" s="853">
        <v>0</v>
      </c>
      <c r="CN441" s="854">
        <v>0</v>
      </c>
      <c r="CO441" s="853">
        <v>0</v>
      </c>
      <c r="CP441" s="854">
        <v>0</v>
      </c>
      <c r="CQ441" s="853">
        <v>0</v>
      </c>
      <c r="CR441" s="854">
        <v>0</v>
      </c>
      <c r="CS441" s="853">
        <v>0</v>
      </c>
      <c r="CT441" s="854">
        <v>0</v>
      </c>
      <c r="CU441" s="853">
        <v>0</v>
      </c>
      <c r="CV441" s="854">
        <v>0</v>
      </c>
      <c r="CW441" s="853">
        <v>0</v>
      </c>
      <c r="CX441" s="854">
        <v>0</v>
      </c>
      <c r="CY441" s="853">
        <v>0</v>
      </c>
      <c r="CZ441" s="854">
        <v>0</v>
      </c>
      <c r="DA441" s="853">
        <v>0</v>
      </c>
      <c r="DB441" s="854">
        <v>0</v>
      </c>
      <c r="DC441" s="853">
        <v>0</v>
      </c>
      <c r="DD441" s="854">
        <v>0</v>
      </c>
      <c r="DE441" s="853">
        <v>0</v>
      </c>
      <c r="DF441" s="854">
        <v>0</v>
      </c>
      <c r="DG441" s="853">
        <v>0</v>
      </c>
      <c r="DH441" s="854">
        <v>0</v>
      </c>
      <c r="DI441" s="853">
        <v>0</v>
      </c>
      <c r="DJ441" s="854">
        <v>0</v>
      </c>
      <c r="DK441" s="853">
        <v>0</v>
      </c>
      <c r="DL441" s="854">
        <v>0</v>
      </c>
      <c r="DM441" s="853">
        <v>0</v>
      </c>
      <c r="DN441" s="854">
        <v>0</v>
      </c>
      <c r="DO441" s="853">
        <v>0</v>
      </c>
      <c r="DP441" s="854">
        <v>0</v>
      </c>
      <c r="DQ441" s="853">
        <v>0</v>
      </c>
      <c r="DR441" s="1025">
        <v>0</v>
      </c>
      <c r="DS441" s="815"/>
      <c r="DT441" s="1011"/>
      <c r="DU441" s="815"/>
      <c r="DV441" s="1024"/>
      <c r="DW441" s="854"/>
      <c r="DX441" s="853">
        <v>0</v>
      </c>
      <c r="DY441" s="854">
        <v>0</v>
      </c>
      <c r="DZ441" s="853">
        <v>0</v>
      </c>
      <c r="EA441" s="854">
        <v>0</v>
      </c>
      <c r="EB441" s="853">
        <v>0</v>
      </c>
      <c r="EC441" s="854">
        <v>0</v>
      </c>
      <c r="ED441" s="853">
        <v>0</v>
      </c>
      <c r="EE441" s="854">
        <v>0</v>
      </c>
      <c r="EF441" s="853">
        <v>0</v>
      </c>
      <c r="EG441" s="854">
        <v>0</v>
      </c>
      <c r="EH441" s="853">
        <v>0</v>
      </c>
      <c r="EI441" s="854">
        <v>0</v>
      </c>
      <c r="EJ441" s="853">
        <v>0</v>
      </c>
      <c r="EK441" s="854">
        <v>0</v>
      </c>
      <c r="EL441" s="853">
        <v>0</v>
      </c>
      <c r="EM441" s="854">
        <v>0</v>
      </c>
      <c r="EN441" s="853">
        <v>0</v>
      </c>
      <c r="EO441" s="854">
        <v>0</v>
      </c>
      <c r="EP441" s="853">
        <v>0</v>
      </c>
      <c r="EQ441" s="854">
        <v>0</v>
      </c>
      <c r="ER441" s="853">
        <v>0</v>
      </c>
      <c r="ES441" s="854">
        <v>0</v>
      </c>
      <c r="ET441" s="853">
        <v>0</v>
      </c>
      <c r="EU441" s="854">
        <v>0</v>
      </c>
      <c r="EV441" s="853">
        <v>0</v>
      </c>
      <c r="EW441" s="854">
        <v>0</v>
      </c>
      <c r="EX441" s="853">
        <v>0</v>
      </c>
      <c r="EY441" s="854">
        <v>0</v>
      </c>
      <c r="EZ441" s="853">
        <v>0</v>
      </c>
      <c r="FA441" s="854">
        <v>0</v>
      </c>
      <c r="FB441" s="853">
        <v>0</v>
      </c>
      <c r="FC441" s="854">
        <v>0</v>
      </c>
      <c r="FD441" s="853">
        <v>0</v>
      </c>
      <c r="FE441" s="1025">
        <v>0</v>
      </c>
      <c r="FF441" s="815"/>
      <c r="FG441" s="1012"/>
      <c r="FH441" s="815"/>
      <c r="FI441" s="1013"/>
      <c r="FK441" s="1026" t="b">
        <v>1</v>
      </c>
    </row>
    <row r="442" spans="1:167" outlineLevel="1">
      <c r="A442" s="813" t="str">
        <f t="shared" si="6"/>
        <v>420Save on Energy Existing Building Commissioning Program</v>
      </c>
      <c r="C442" s="842">
        <v>420</v>
      </c>
      <c r="D442" s="1036" t="s">
        <v>121</v>
      </c>
      <c r="E442" s="1036">
        <v>2017</v>
      </c>
      <c r="G442" s="1020">
        <v>0</v>
      </c>
      <c r="H442" s="865">
        <v>0</v>
      </c>
      <c r="I442" s="864">
        <v>0</v>
      </c>
      <c r="J442" s="865">
        <v>0</v>
      </c>
      <c r="K442" s="864">
        <v>0</v>
      </c>
      <c r="L442" s="865">
        <v>0</v>
      </c>
      <c r="M442" s="864">
        <v>0</v>
      </c>
      <c r="N442" s="865">
        <v>0</v>
      </c>
      <c r="O442" s="864">
        <v>0</v>
      </c>
      <c r="P442" s="865">
        <v>0</v>
      </c>
      <c r="Q442" s="864">
        <v>0</v>
      </c>
      <c r="R442" s="865">
        <v>0</v>
      </c>
      <c r="S442" s="864">
        <v>0</v>
      </c>
      <c r="T442" s="865">
        <v>0</v>
      </c>
      <c r="U442" s="864">
        <v>0</v>
      </c>
      <c r="V442" s="865">
        <v>0</v>
      </c>
      <c r="W442" s="864">
        <v>0</v>
      </c>
      <c r="X442" s="865">
        <v>0</v>
      </c>
      <c r="Y442" s="864">
        <v>0</v>
      </c>
      <c r="Z442" s="865">
        <v>0</v>
      </c>
      <c r="AA442" s="864">
        <v>0</v>
      </c>
      <c r="AB442" s="865">
        <v>0</v>
      </c>
      <c r="AC442" s="864">
        <v>0</v>
      </c>
      <c r="AD442" s="865">
        <v>0</v>
      </c>
      <c r="AE442" s="864">
        <v>0</v>
      </c>
      <c r="AF442" s="865">
        <v>0</v>
      </c>
      <c r="AG442" s="864">
        <v>0</v>
      </c>
      <c r="AH442" s="865">
        <v>0</v>
      </c>
      <c r="AI442" s="864">
        <v>0</v>
      </c>
      <c r="AJ442" s="865">
        <v>0</v>
      </c>
      <c r="AK442" s="864">
        <v>0</v>
      </c>
      <c r="AL442" s="865">
        <v>0</v>
      </c>
      <c r="AM442" s="864">
        <v>0</v>
      </c>
      <c r="AN442" s="865">
        <v>0</v>
      </c>
      <c r="AO442" s="864">
        <v>0</v>
      </c>
      <c r="AP442" s="1021">
        <v>0</v>
      </c>
      <c r="AQ442" s="815"/>
      <c r="AR442" s="998"/>
      <c r="AS442" s="815"/>
      <c r="AT442" s="1020">
        <v>0</v>
      </c>
      <c r="AU442" s="865">
        <v>0</v>
      </c>
      <c r="AV442" s="864">
        <v>0</v>
      </c>
      <c r="AW442" s="865">
        <v>0</v>
      </c>
      <c r="AX442" s="864">
        <v>0</v>
      </c>
      <c r="AY442" s="865">
        <v>0</v>
      </c>
      <c r="AZ442" s="864">
        <v>0</v>
      </c>
      <c r="BA442" s="865">
        <v>0</v>
      </c>
      <c r="BB442" s="864">
        <v>0</v>
      </c>
      <c r="BC442" s="865">
        <v>0</v>
      </c>
      <c r="BD442" s="864">
        <v>0</v>
      </c>
      <c r="BE442" s="865">
        <v>0</v>
      </c>
      <c r="BF442" s="864">
        <v>0</v>
      </c>
      <c r="BG442" s="865">
        <v>0</v>
      </c>
      <c r="BH442" s="864">
        <v>0</v>
      </c>
      <c r="BI442" s="865">
        <v>0</v>
      </c>
      <c r="BJ442" s="864">
        <v>0</v>
      </c>
      <c r="BK442" s="865">
        <v>0</v>
      </c>
      <c r="BL442" s="864">
        <v>0</v>
      </c>
      <c r="BM442" s="865">
        <v>0</v>
      </c>
      <c r="BN442" s="864">
        <v>0</v>
      </c>
      <c r="BO442" s="865">
        <v>0</v>
      </c>
      <c r="BP442" s="864">
        <v>0</v>
      </c>
      <c r="BQ442" s="865">
        <v>0</v>
      </c>
      <c r="BR442" s="864">
        <v>0</v>
      </c>
      <c r="BS442" s="865">
        <v>0</v>
      </c>
      <c r="BT442" s="864">
        <v>0</v>
      </c>
      <c r="BU442" s="865">
        <v>0</v>
      </c>
      <c r="BV442" s="864">
        <v>0</v>
      </c>
      <c r="BW442" s="865">
        <v>0</v>
      </c>
      <c r="BX442" s="864">
        <v>0</v>
      </c>
      <c r="BY442" s="865">
        <v>0</v>
      </c>
      <c r="BZ442" s="864">
        <v>0</v>
      </c>
      <c r="CA442" s="865">
        <v>0</v>
      </c>
      <c r="CB442" s="864">
        <v>0</v>
      </c>
      <c r="CC442" s="1021">
        <v>0</v>
      </c>
      <c r="CD442" s="815"/>
      <c r="CE442" s="1009"/>
      <c r="CF442" s="815"/>
      <c r="CG442" s="1010"/>
      <c r="CH442" s="815"/>
      <c r="CI442" s="1020"/>
      <c r="CJ442" s="865"/>
      <c r="CK442" s="864">
        <v>0</v>
      </c>
      <c r="CL442" s="865">
        <v>0</v>
      </c>
      <c r="CM442" s="864">
        <v>0</v>
      </c>
      <c r="CN442" s="865">
        <v>0</v>
      </c>
      <c r="CO442" s="864">
        <v>0</v>
      </c>
      <c r="CP442" s="865">
        <v>0</v>
      </c>
      <c r="CQ442" s="864">
        <v>0</v>
      </c>
      <c r="CR442" s="865">
        <v>0</v>
      </c>
      <c r="CS442" s="864">
        <v>0</v>
      </c>
      <c r="CT442" s="865">
        <v>0</v>
      </c>
      <c r="CU442" s="864">
        <v>0</v>
      </c>
      <c r="CV442" s="865">
        <v>0</v>
      </c>
      <c r="CW442" s="864">
        <v>0</v>
      </c>
      <c r="CX442" s="865">
        <v>0</v>
      </c>
      <c r="CY442" s="864">
        <v>0</v>
      </c>
      <c r="CZ442" s="865">
        <v>0</v>
      </c>
      <c r="DA442" s="864">
        <v>0</v>
      </c>
      <c r="DB442" s="865">
        <v>0</v>
      </c>
      <c r="DC442" s="864">
        <v>0</v>
      </c>
      <c r="DD442" s="865">
        <v>0</v>
      </c>
      <c r="DE442" s="864">
        <v>0</v>
      </c>
      <c r="DF442" s="865">
        <v>0</v>
      </c>
      <c r="DG442" s="864">
        <v>0</v>
      </c>
      <c r="DH442" s="865">
        <v>0</v>
      </c>
      <c r="DI442" s="864">
        <v>0</v>
      </c>
      <c r="DJ442" s="865">
        <v>0</v>
      </c>
      <c r="DK442" s="864">
        <v>0</v>
      </c>
      <c r="DL442" s="865">
        <v>0</v>
      </c>
      <c r="DM442" s="864">
        <v>0</v>
      </c>
      <c r="DN442" s="865">
        <v>0</v>
      </c>
      <c r="DO442" s="864">
        <v>0</v>
      </c>
      <c r="DP442" s="865">
        <v>0</v>
      </c>
      <c r="DQ442" s="864">
        <v>0</v>
      </c>
      <c r="DR442" s="1021">
        <v>0</v>
      </c>
      <c r="DS442" s="815"/>
      <c r="DT442" s="1011"/>
      <c r="DU442" s="815"/>
      <c r="DV442" s="1020"/>
      <c r="DW442" s="865"/>
      <c r="DX442" s="864">
        <v>0</v>
      </c>
      <c r="DY442" s="865">
        <v>0</v>
      </c>
      <c r="DZ442" s="864">
        <v>0</v>
      </c>
      <c r="EA442" s="865">
        <v>0</v>
      </c>
      <c r="EB442" s="864">
        <v>0</v>
      </c>
      <c r="EC442" s="865">
        <v>0</v>
      </c>
      <c r="ED442" s="864">
        <v>0</v>
      </c>
      <c r="EE442" s="865">
        <v>0</v>
      </c>
      <c r="EF442" s="864">
        <v>0</v>
      </c>
      <c r="EG442" s="865">
        <v>0</v>
      </c>
      <c r="EH442" s="864">
        <v>0</v>
      </c>
      <c r="EI442" s="865">
        <v>0</v>
      </c>
      <c r="EJ442" s="864">
        <v>0</v>
      </c>
      <c r="EK442" s="865">
        <v>0</v>
      </c>
      <c r="EL442" s="864">
        <v>0</v>
      </c>
      <c r="EM442" s="865">
        <v>0</v>
      </c>
      <c r="EN442" s="864">
        <v>0</v>
      </c>
      <c r="EO442" s="865">
        <v>0</v>
      </c>
      <c r="EP442" s="864">
        <v>0</v>
      </c>
      <c r="EQ442" s="865">
        <v>0</v>
      </c>
      <c r="ER442" s="864">
        <v>0</v>
      </c>
      <c r="ES442" s="865">
        <v>0</v>
      </c>
      <c r="ET442" s="864">
        <v>0</v>
      </c>
      <c r="EU442" s="865">
        <v>0</v>
      </c>
      <c r="EV442" s="864">
        <v>0</v>
      </c>
      <c r="EW442" s="865">
        <v>0</v>
      </c>
      <c r="EX442" s="864">
        <v>0</v>
      </c>
      <c r="EY442" s="865">
        <v>0</v>
      </c>
      <c r="EZ442" s="864">
        <v>0</v>
      </c>
      <c r="FA442" s="865">
        <v>0</v>
      </c>
      <c r="FB442" s="864">
        <v>0</v>
      </c>
      <c r="FC442" s="865">
        <v>0</v>
      </c>
      <c r="FD442" s="864">
        <v>0</v>
      </c>
      <c r="FE442" s="1021">
        <v>0</v>
      </c>
      <c r="FF442" s="815"/>
      <c r="FG442" s="1012"/>
      <c r="FH442" s="815"/>
      <c r="FI442" s="1013"/>
      <c r="FK442" s="1022" t="b">
        <v>1</v>
      </c>
    </row>
    <row r="443" spans="1:167" outlineLevel="1">
      <c r="A443" s="813" t="str">
        <f t="shared" si="6"/>
        <v>421Save on Energy Business Refrigeration Incentive Program</v>
      </c>
      <c r="C443" s="849">
        <v>421</v>
      </c>
      <c r="D443" s="1035" t="s">
        <v>1225</v>
      </c>
      <c r="E443" s="1035">
        <v>2017</v>
      </c>
      <c r="G443" s="1024">
        <v>0</v>
      </c>
      <c r="H443" s="854">
        <v>0</v>
      </c>
      <c r="I443" s="853">
        <v>0</v>
      </c>
      <c r="J443" s="854">
        <v>0</v>
      </c>
      <c r="K443" s="853">
        <v>0</v>
      </c>
      <c r="L443" s="854">
        <v>0</v>
      </c>
      <c r="M443" s="853">
        <v>0</v>
      </c>
      <c r="N443" s="854">
        <v>0</v>
      </c>
      <c r="O443" s="853">
        <v>0</v>
      </c>
      <c r="P443" s="854">
        <v>0</v>
      </c>
      <c r="Q443" s="853">
        <v>0</v>
      </c>
      <c r="R443" s="854">
        <v>0</v>
      </c>
      <c r="S443" s="853">
        <v>0</v>
      </c>
      <c r="T443" s="854">
        <v>0</v>
      </c>
      <c r="U443" s="853">
        <v>0</v>
      </c>
      <c r="V443" s="854">
        <v>0</v>
      </c>
      <c r="W443" s="853">
        <v>0</v>
      </c>
      <c r="X443" s="854">
        <v>0</v>
      </c>
      <c r="Y443" s="853">
        <v>0</v>
      </c>
      <c r="Z443" s="854">
        <v>0</v>
      </c>
      <c r="AA443" s="853">
        <v>0</v>
      </c>
      <c r="AB443" s="854">
        <v>0</v>
      </c>
      <c r="AC443" s="853">
        <v>0</v>
      </c>
      <c r="AD443" s="854">
        <v>0</v>
      </c>
      <c r="AE443" s="853">
        <v>0</v>
      </c>
      <c r="AF443" s="854">
        <v>0</v>
      </c>
      <c r="AG443" s="853">
        <v>0</v>
      </c>
      <c r="AH443" s="854">
        <v>0</v>
      </c>
      <c r="AI443" s="853">
        <v>0</v>
      </c>
      <c r="AJ443" s="854">
        <v>0</v>
      </c>
      <c r="AK443" s="853">
        <v>0</v>
      </c>
      <c r="AL443" s="854">
        <v>0</v>
      </c>
      <c r="AM443" s="853">
        <v>0</v>
      </c>
      <c r="AN443" s="854">
        <v>0</v>
      </c>
      <c r="AO443" s="853">
        <v>0</v>
      </c>
      <c r="AP443" s="1025">
        <v>0</v>
      </c>
      <c r="AQ443" s="815"/>
      <c r="AR443" s="998"/>
      <c r="AS443" s="815"/>
      <c r="AT443" s="1024">
        <v>0</v>
      </c>
      <c r="AU443" s="854">
        <v>0</v>
      </c>
      <c r="AV443" s="853">
        <v>0</v>
      </c>
      <c r="AW443" s="854">
        <v>0</v>
      </c>
      <c r="AX443" s="853">
        <v>0</v>
      </c>
      <c r="AY443" s="854">
        <v>0</v>
      </c>
      <c r="AZ443" s="853">
        <v>0</v>
      </c>
      <c r="BA443" s="854">
        <v>0</v>
      </c>
      <c r="BB443" s="853">
        <v>0</v>
      </c>
      <c r="BC443" s="854">
        <v>0</v>
      </c>
      <c r="BD443" s="853">
        <v>0</v>
      </c>
      <c r="BE443" s="854">
        <v>0</v>
      </c>
      <c r="BF443" s="853">
        <v>0</v>
      </c>
      <c r="BG443" s="854">
        <v>0</v>
      </c>
      <c r="BH443" s="853">
        <v>0</v>
      </c>
      <c r="BI443" s="854">
        <v>0</v>
      </c>
      <c r="BJ443" s="853">
        <v>0</v>
      </c>
      <c r="BK443" s="854">
        <v>0</v>
      </c>
      <c r="BL443" s="853">
        <v>0</v>
      </c>
      <c r="BM443" s="854">
        <v>0</v>
      </c>
      <c r="BN443" s="853">
        <v>0</v>
      </c>
      <c r="BO443" s="854">
        <v>0</v>
      </c>
      <c r="BP443" s="853">
        <v>0</v>
      </c>
      <c r="BQ443" s="854">
        <v>0</v>
      </c>
      <c r="BR443" s="853">
        <v>0</v>
      </c>
      <c r="BS443" s="854">
        <v>0</v>
      </c>
      <c r="BT443" s="853">
        <v>0</v>
      </c>
      <c r="BU443" s="854">
        <v>0</v>
      </c>
      <c r="BV443" s="853">
        <v>0</v>
      </c>
      <c r="BW443" s="854">
        <v>0</v>
      </c>
      <c r="BX443" s="853">
        <v>0</v>
      </c>
      <c r="BY443" s="854">
        <v>0</v>
      </c>
      <c r="BZ443" s="853">
        <v>0</v>
      </c>
      <c r="CA443" s="854">
        <v>0</v>
      </c>
      <c r="CB443" s="853">
        <v>0</v>
      </c>
      <c r="CC443" s="1025">
        <v>0</v>
      </c>
      <c r="CD443" s="815"/>
      <c r="CE443" s="1009"/>
      <c r="CF443" s="815"/>
      <c r="CG443" s="1010"/>
      <c r="CH443" s="815"/>
      <c r="CI443" s="1024"/>
      <c r="CJ443" s="854"/>
      <c r="CK443" s="853">
        <v>0</v>
      </c>
      <c r="CL443" s="854">
        <v>0</v>
      </c>
      <c r="CM443" s="853">
        <v>0</v>
      </c>
      <c r="CN443" s="854">
        <v>0</v>
      </c>
      <c r="CO443" s="853">
        <v>0</v>
      </c>
      <c r="CP443" s="854">
        <v>0</v>
      </c>
      <c r="CQ443" s="853">
        <v>0</v>
      </c>
      <c r="CR443" s="854">
        <v>0</v>
      </c>
      <c r="CS443" s="853">
        <v>0</v>
      </c>
      <c r="CT443" s="854">
        <v>0</v>
      </c>
      <c r="CU443" s="853">
        <v>0</v>
      </c>
      <c r="CV443" s="854">
        <v>0</v>
      </c>
      <c r="CW443" s="853">
        <v>0</v>
      </c>
      <c r="CX443" s="854">
        <v>0</v>
      </c>
      <c r="CY443" s="853">
        <v>0</v>
      </c>
      <c r="CZ443" s="854">
        <v>0</v>
      </c>
      <c r="DA443" s="853">
        <v>0</v>
      </c>
      <c r="DB443" s="854">
        <v>0</v>
      </c>
      <c r="DC443" s="853">
        <v>0</v>
      </c>
      <c r="DD443" s="854">
        <v>0</v>
      </c>
      <c r="DE443" s="853">
        <v>0</v>
      </c>
      <c r="DF443" s="854">
        <v>0</v>
      </c>
      <c r="DG443" s="853">
        <v>0</v>
      </c>
      <c r="DH443" s="854">
        <v>0</v>
      </c>
      <c r="DI443" s="853">
        <v>0</v>
      </c>
      <c r="DJ443" s="854">
        <v>0</v>
      </c>
      <c r="DK443" s="853">
        <v>0</v>
      </c>
      <c r="DL443" s="854">
        <v>0</v>
      </c>
      <c r="DM443" s="853">
        <v>0</v>
      </c>
      <c r="DN443" s="854">
        <v>0</v>
      </c>
      <c r="DO443" s="853">
        <v>0</v>
      </c>
      <c r="DP443" s="854">
        <v>0</v>
      </c>
      <c r="DQ443" s="853">
        <v>0</v>
      </c>
      <c r="DR443" s="1025">
        <v>0</v>
      </c>
      <c r="DS443" s="815"/>
      <c r="DT443" s="1011"/>
      <c r="DU443" s="815"/>
      <c r="DV443" s="1024"/>
      <c r="DW443" s="854"/>
      <c r="DX443" s="853">
        <v>0</v>
      </c>
      <c r="DY443" s="854">
        <v>0</v>
      </c>
      <c r="DZ443" s="853">
        <v>0</v>
      </c>
      <c r="EA443" s="854">
        <v>0</v>
      </c>
      <c r="EB443" s="853">
        <v>0</v>
      </c>
      <c r="EC443" s="854">
        <v>0</v>
      </c>
      <c r="ED443" s="853">
        <v>0</v>
      </c>
      <c r="EE443" s="854">
        <v>0</v>
      </c>
      <c r="EF443" s="853">
        <v>0</v>
      </c>
      <c r="EG443" s="854">
        <v>0</v>
      </c>
      <c r="EH443" s="853">
        <v>0</v>
      </c>
      <c r="EI443" s="854">
        <v>0</v>
      </c>
      <c r="EJ443" s="853">
        <v>0</v>
      </c>
      <c r="EK443" s="854">
        <v>0</v>
      </c>
      <c r="EL443" s="853">
        <v>0</v>
      </c>
      <c r="EM443" s="854">
        <v>0</v>
      </c>
      <c r="EN443" s="853">
        <v>0</v>
      </c>
      <c r="EO443" s="854">
        <v>0</v>
      </c>
      <c r="EP443" s="853">
        <v>0</v>
      </c>
      <c r="EQ443" s="854">
        <v>0</v>
      </c>
      <c r="ER443" s="853">
        <v>0</v>
      </c>
      <c r="ES443" s="854">
        <v>0</v>
      </c>
      <c r="ET443" s="853">
        <v>0</v>
      </c>
      <c r="EU443" s="854">
        <v>0</v>
      </c>
      <c r="EV443" s="853">
        <v>0</v>
      </c>
      <c r="EW443" s="854">
        <v>0</v>
      </c>
      <c r="EX443" s="853">
        <v>0</v>
      </c>
      <c r="EY443" s="854">
        <v>0</v>
      </c>
      <c r="EZ443" s="853">
        <v>0</v>
      </c>
      <c r="FA443" s="854">
        <v>0</v>
      </c>
      <c r="FB443" s="853">
        <v>0</v>
      </c>
      <c r="FC443" s="854">
        <v>0</v>
      </c>
      <c r="FD443" s="853">
        <v>0</v>
      </c>
      <c r="FE443" s="1025">
        <v>0</v>
      </c>
      <c r="FF443" s="815"/>
      <c r="FG443" s="1012"/>
      <c r="FH443" s="815"/>
      <c r="FI443" s="1013"/>
      <c r="FK443" s="1026" t="b">
        <v>1</v>
      </c>
    </row>
    <row r="444" spans="1:167" outlineLevel="1">
      <c r="A444" s="813" t="str">
        <f t="shared" si="6"/>
        <v>422Save on Energy Process &amp; Systems Upgrades Program</v>
      </c>
      <c r="C444" s="842">
        <v>422</v>
      </c>
      <c r="D444" s="1036" t="s">
        <v>122</v>
      </c>
      <c r="E444" s="1036">
        <v>2017</v>
      </c>
      <c r="G444" s="1020">
        <v>0</v>
      </c>
      <c r="H444" s="865">
        <v>0</v>
      </c>
      <c r="I444" s="864">
        <v>0</v>
      </c>
      <c r="J444" s="865">
        <v>0</v>
      </c>
      <c r="K444" s="864">
        <v>0</v>
      </c>
      <c r="L444" s="865">
        <v>0</v>
      </c>
      <c r="M444" s="864">
        <v>0</v>
      </c>
      <c r="N444" s="865">
        <v>0</v>
      </c>
      <c r="O444" s="864">
        <v>0</v>
      </c>
      <c r="P444" s="865">
        <v>0</v>
      </c>
      <c r="Q444" s="864">
        <v>0</v>
      </c>
      <c r="R444" s="865">
        <v>0</v>
      </c>
      <c r="S444" s="864">
        <v>0</v>
      </c>
      <c r="T444" s="865">
        <v>0</v>
      </c>
      <c r="U444" s="864">
        <v>0</v>
      </c>
      <c r="V444" s="865">
        <v>0</v>
      </c>
      <c r="W444" s="864">
        <v>0</v>
      </c>
      <c r="X444" s="865">
        <v>0</v>
      </c>
      <c r="Y444" s="864">
        <v>0</v>
      </c>
      <c r="Z444" s="865">
        <v>0</v>
      </c>
      <c r="AA444" s="864">
        <v>0</v>
      </c>
      <c r="AB444" s="865">
        <v>0</v>
      </c>
      <c r="AC444" s="864">
        <v>0</v>
      </c>
      <c r="AD444" s="865">
        <v>0</v>
      </c>
      <c r="AE444" s="864">
        <v>0</v>
      </c>
      <c r="AF444" s="865">
        <v>0</v>
      </c>
      <c r="AG444" s="864">
        <v>0</v>
      </c>
      <c r="AH444" s="865">
        <v>0</v>
      </c>
      <c r="AI444" s="864">
        <v>0</v>
      </c>
      <c r="AJ444" s="865">
        <v>0</v>
      </c>
      <c r="AK444" s="864">
        <v>0</v>
      </c>
      <c r="AL444" s="865">
        <v>0</v>
      </c>
      <c r="AM444" s="864">
        <v>0</v>
      </c>
      <c r="AN444" s="865">
        <v>0</v>
      </c>
      <c r="AO444" s="864">
        <v>0</v>
      </c>
      <c r="AP444" s="1021">
        <v>0</v>
      </c>
      <c r="AQ444" s="815"/>
      <c r="AR444" s="998"/>
      <c r="AS444" s="815"/>
      <c r="AT444" s="1020">
        <v>0</v>
      </c>
      <c r="AU444" s="865">
        <v>0</v>
      </c>
      <c r="AV444" s="864">
        <v>0</v>
      </c>
      <c r="AW444" s="865">
        <v>0</v>
      </c>
      <c r="AX444" s="864">
        <v>0</v>
      </c>
      <c r="AY444" s="865">
        <v>0</v>
      </c>
      <c r="AZ444" s="864">
        <v>0</v>
      </c>
      <c r="BA444" s="865">
        <v>0</v>
      </c>
      <c r="BB444" s="864">
        <v>0</v>
      </c>
      <c r="BC444" s="865">
        <v>0</v>
      </c>
      <c r="BD444" s="864">
        <v>0</v>
      </c>
      <c r="BE444" s="865">
        <v>0</v>
      </c>
      <c r="BF444" s="864">
        <v>0</v>
      </c>
      <c r="BG444" s="865">
        <v>0</v>
      </c>
      <c r="BH444" s="864">
        <v>0</v>
      </c>
      <c r="BI444" s="865">
        <v>0</v>
      </c>
      <c r="BJ444" s="864">
        <v>0</v>
      </c>
      <c r="BK444" s="865">
        <v>0</v>
      </c>
      <c r="BL444" s="864">
        <v>0</v>
      </c>
      <c r="BM444" s="865">
        <v>0</v>
      </c>
      <c r="BN444" s="864">
        <v>0</v>
      </c>
      <c r="BO444" s="865">
        <v>0</v>
      </c>
      <c r="BP444" s="864">
        <v>0</v>
      </c>
      <c r="BQ444" s="865">
        <v>0</v>
      </c>
      <c r="BR444" s="864">
        <v>0</v>
      </c>
      <c r="BS444" s="865">
        <v>0</v>
      </c>
      <c r="BT444" s="864">
        <v>0</v>
      </c>
      <c r="BU444" s="865">
        <v>0</v>
      </c>
      <c r="BV444" s="864">
        <v>0</v>
      </c>
      <c r="BW444" s="865">
        <v>0</v>
      </c>
      <c r="BX444" s="864">
        <v>0</v>
      </c>
      <c r="BY444" s="865">
        <v>0</v>
      </c>
      <c r="BZ444" s="864">
        <v>0</v>
      </c>
      <c r="CA444" s="865">
        <v>0</v>
      </c>
      <c r="CB444" s="864">
        <v>0</v>
      </c>
      <c r="CC444" s="1021">
        <v>0</v>
      </c>
      <c r="CD444" s="815"/>
      <c r="CE444" s="1009"/>
      <c r="CF444" s="815"/>
      <c r="CG444" s="1010"/>
      <c r="CH444" s="815"/>
      <c r="CI444" s="1020"/>
      <c r="CJ444" s="865"/>
      <c r="CK444" s="864">
        <v>0</v>
      </c>
      <c r="CL444" s="865">
        <v>0</v>
      </c>
      <c r="CM444" s="864">
        <v>0</v>
      </c>
      <c r="CN444" s="865">
        <v>0</v>
      </c>
      <c r="CO444" s="864">
        <v>0</v>
      </c>
      <c r="CP444" s="865">
        <v>0</v>
      </c>
      <c r="CQ444" s="864">
        <v>0</v>
      </c>
      <c r="CR444" s="865">
        <v>0</v>
      </c>
      <c r="CS444" s="864">
        <v>0</v>
      </c>
      <c r="CT444" s="865">
        <v>0</v>
      </c>
      <c r="CU444" s="864">
        <v>0</v>
      </c>
      <c r="CV444" s="865">
        <v>0</v>
      </c>
      <c r="CW444" s="864">
        <v>0</v>
      </c>
      <c r="CX444" s="865">
        <v>0</v>
      </c>
      <c r="CY444" s="864">
        <v>0</v>
      </c>
      <c r="CZ444" s="865">
        <v>0</v>
      </c>
      <c r="DA444" s="864">
        <v>0</v>
      </c>
      <c r="DB444" s="865">
        <v>0</v>
      </c>
      <c r="DC444" s="864">
        <v>0</v>
      </c>
      <c r="DD444" s="865">
        <v>0</v>
      </c>
      <c r="DE444" s="864">
        <v>0</v>
      </c>
      <c r="DF444" s="865">
        <v>0</v>
      </c>
      <c r="DG444" s="864">
        <v>0</v>
      </c>
      <c r="DH444" s="865">
        <v>0</v>
      </c>
      <c r="DI444" s="864">
        <v>0</v>
      </c>
      <c r="DJ444" s="865">
        <v>0</v>
      </c>
      <c r="DK444" s="864">
        <v>0</v>
      </c>
      <c r="DL444" s="865">
        <v>0</v>
      </c>
      <c r="DM444" s="864">
        <v>0</v>
      </c>
      <c r="DN444" s="865">
        <v>0</v>
      </c>
      <c r="DO444" s="864">
        <v>0</v>
      </c>
      <c r="DP444" s="865">
        <v>0</v>
      </c>
      <c r="DQ444" s="864">
        <v>0</v>
      </c>
      <c r="DR444" s="1021">
        <v>0</v>
      </c>
      <c r="DS444" s="815"/>
      <c r="DT444" s="1011"/>
      <c r="DU444" s="815"/>
      <c r="DV444" s="1020"/>
      <c r="DW444" s="865"/>
      <c r="DX444" s="864">
        <v>0</v>
      </c>
      <c r="DY444" s="865">
        <v>0</v>
      </c>
      <c r="DZ444" s="864">
        <v>0</v>
      </c>
      <c r="EA444" s="865">
        <v>0</v>
      </c>
      <c r="EB444" s="864">
        <v>0</v>
      </c>
      <c r="EC444" s="865">
        <v>0</v>
      </c>
      <c r="ED444" s="864">
        <v>0</v>
      </c>
      <c r="EE444" s="865">
        <v>0</v>
      </c>
      <c r="EF444" s="864">
        <v>0</v>
      </c>
      <c r="EG444" s="865">
        <v>0</v>
      </c>
      <c r="EH444" s="864">
        <v>0</v>
      </c>
      <c r="EI444" s="865">
        <v>0</v>
      </c>
      <c r="EJ444" s="864">
        <v>0</v>
      </c>
      <c r="EK444" s="865">
        <v>0</v>
      </c>
      <c r="EL444" s="864">
        <v>0</v>
      </c>
      <c r="EM444" s="865">
        <v>0</v>
      </c>
      <c r="EN444" s="864">
        <v>0</v>
      </c>
      <c r="EO444" s="865">
        <v>0</v>
      </c>
      <c r="EP444" s="864">
        <v>0</v>
      </c>
      <c r="EQ444" s="865">
        <v>0</v>
      </c>
      <c r="ER444" s="864">
        <v>0</v>
      </c>
      <c r="ES444" s="865">
        <v>0</v>
      </c>
      <c r="ET444" s="864">
        <v>0</v>
      </c>
      <c r="EU444" s="865">
        <v>0</v>
      </c>
      <c r="EV444" s="864">
        <v>0</v>
      </c>
      <c r="EW444" s="865">
        <v>0</v>
      </c>
      <c r="EX444" s="864">
        <v>0</v>
      </c>
      <c r="EY444" s="865">
        <v>0</v>
      </c>
      <c r="EZ444" s="864">
        <v>0</v>
      </c>
      <c r="FA444" s="865">
        <v>0</v>
      </c>
      <c r="FB444" s="864">
        <v>0</v>
      </c>
      <c r="FC444" s="865">
        <v>0</v>
      </c>
      <c r="FD444" s="864">
        <v>0</v>
      </c>
      <c r="FE444" s="1021">
        <v>0</v>
      </c>
      <c r="FF444" s="815"/>
      <c r="FG444" s="1012"/>
      <c r="FH444" s="815"/>
      <c r="FI444" s="1013"/>
      <c r="FK444" s="1022" t="b">
        <v>1</v>
      </c>
    </row>
    <row r="445" spans="1:167" outlineLevel="1">
      <c r="A445" s="813" t="str">
        <f t="shared" si="6"/>
        <v>423Save on Energy Energy Manager Program</v>
      </c>
      <c r="C445" s="849">
        <v>423</v>
      </c>
      <c r="D445" s="1035" t="s">
        <v>124</v>
      </c>
      <c r="E445" s="1035">
        <v>2017</v>
      </c>
      <c r="G445" s="1024">
        <v>0</v>
      </c>
      <c r="H445" s="854">
        <v>0</v>
      </c>
      <c r="I445" s="853">
        <v>912</v>
      </c>
      <c r="J445" s="854">
        <v>912</v>
      </c>
      <c r="K445" s="853">
        <v>912</v>
      </c>
      <c r="L445" s="854">
        <v>0</v>
      </c>
      <c r="M445" s="853">
        <v>0</v>
      </c>
      <c r="N445" s="854">
        <v>0</v>
      </c>
      <c r="O445" s="853">
        <v>0</v>
      </c>
      <c r="P445" s="854">
        <v>0</v>
      </c>
      <c r="Q445" s="853">
        <v>0</v>
      </c>
      <c r="R445" s="854">
        <v>0</v>
      </c>
      <c r="S445" s="853">
        <v>0</v>
      </c>
      <c r="T445" s="854">
        <v>0</v>
      </c>
      <c r="U445" s="853">
        <v>0</v>
      </c>
      <c r="V445" s="854">
        <v>0</v>
      </c>
      <c r="W445" s="853">
        <v>0</v>
      </c>
      <c r="X445" s="854">
        <v>0</v>
      </c>
      <c r="Y445" s="853">
        <v>0</v>
      </c>
      <c r="Z445" s="854">
        <v>0</v>
      </c>
      <c r="AA445" s="853">
        <v>0</v>
      </c>
      <c r="AB445" s="854">
        <v>0</v>
      </c>
      <c r="AC445" s="853">
        <v>0</v>
      </c>
      <c r="AD445" s="854">
        <v>0</v>
      </c>
      <c r="AE445" s="853">
        <v>0</v>
      </c>
      <c r="AF445" s="854">
        <v>0</v>
      </c>
      <c r="AG445" s="853">
        <v>0</v>
      </c>
      <c r="AH445" s="854">
        <v>0</v>
      </c>
      <c r="AI445" s="853">
        <v>0</v>
      </c>
      <c r="AJ445" s="854">
        <v>0</v>
      </c>
      <c r="AK445" s="853">
        <v>0</v>
      </c>
      <c r="AL445" s="854">
        <v>0</v>
      </c>
      <c r="AM445" s="853">
        <v>0</v>
      </c>
      <c r="AN445" s="854">
        <v>0</v>
      </c>
      <c r="AO445" s="853">
        <v>0</v>
      </c>
      <c r="AP445" s="1025">
        <v>0</v>
      </c>
      <c r="AQ445" s="815"/>
      <c r="AR445" s="998"/>
      <c r="AS445" s="815"/>
      <c r="AT445" s="1024">
        <v>0</v>
      </c>
      <c r="AU445" s="854">
        <v>0</v>
      </c>
      <c r="AV445" s="853">
        <v>0</v>
      </c>
      <c r="AW445" s="854">
        <v>0</v>
      </c>
      <c r="AX445" s="853">
        <v>0</v>
      </c>
      <c r="AY445" s="854">
        <v>0</v>
      </c>
      <c r="AZ445" s="853">
        <v>0</v>
      </c>
      <c r="BA445" s="854">
        <v>0</v>
      </c>
      <c r="BB445" s="853">
        <v>0</v>
      </c>
      <c r="BC445" s="854">
        <v>0</v>
      </c>
      <c r="BD445" s="853">
        <v>0</v>
      </c>
      <c r="BE445" s="854">
        <v>0</v>
      </c>
      <c r="BF445" s="853">
        <v>0</v>
      </c>
      <c r="BG445" s="854">
        <v>0</v>
      </c>
      <c r="BH445" s="853">
        <v>0</v>
      </c>
      <c r="BI445" s="854">
        <v>0</v>
      </c>
      <c r="BJ445" s="853">
        <v>0</v>
      </c>
      <c r="BK445" s="854">
        <v>0</v>
      </c>
      <c r="BL445" s="853">
        <v>0</v>
      </c>
      <c r="BM445" s="854">
        <v>0</v>
      </c>
      <c r="BN445" s="853">
        <v>0</v>
      </c>
      <c r="BO445" s="854">
        <v>0</v>
      </c>
      <c r="BP445" s="853">
        <v>0</v>
      </c>
      <c r="BQ445" s="854">
        <v>0</v>
      </c>
      <c r="BR445" s="853">
        <v>0</v>
      </c>
      <c r="BS445" s="854">
        <v>0</v>
      </c>
      <c r="BT445" s="853">
        <v>0</v>
      </c>
      <c r="BU445" s="854">
        <v>0</v>
      </c>
      <c r="BV445" s="853">
        <v>0</v>
      </c>
      <c r="BW445" s="854">
        <v>0</v>
      </c>
      <c r="BX445" s="853">
        <v>0</v>
      </c>
      <c r="BY445" s="854">
        <v>0</v>
      </c>
      <c r="BZ445" s="853">
        <v>0</v>
      </c>
      <c r="CA445" s="854">
        <v>0</v>
      </c>
      <c r="CB445" s="853">
        <v>0</v>
      </c>
      <c r="CC445" s="1025">
        <v>0</v>
      </c>
      <c r="CD445" s="815"/>
      <c r="CE445" s="1009"/>
      <c r="CF445" s="815"/>
      <c r="CG445" s="1010"/>
      <c r="CH445" s="815"/>
      <c r="CI445" s="1024"/>
      <c r="CJ445" s="854"/>
      <c r="CK445" s="853">
        <v>653</v>
      </c>
      <c r="CL445" s="854">
        <v>653</v>
      </c>
      <c r="CM445" s="853">
        <v>653</v>
      </c>
      <c r="CN445" s="854">
        <v>0</v>
      </c>
      <c r="CO445" s="853">
        <v>0</v>
      </c>
      <c r="CP445" s="854">
        <v>0</v>
      </c>
      <c r="CQ445" s="853">
        <v>0</v>
      </c>
      <c r="CR445" s="854">
        <v>0</v>
      </c>
      <c r="CS445" s="853">
        <v>0</v>
      </c>
      <c r="CT445" s="854">
        <v>0</v>
      </c>
      <c r="CU445" s="853">
        <v>0</v>
      </c>
      <c r="CV445" s="854">
        <v>0</v>
      </c>
      <c r="CW445" s="853">
        <v>0</v>
      </c>
      <c r="CX445" s="854">
        <v>0</v>
      </c>
      <c r="CY445" s="853">
        <v>0</v>
      </c>
      <c r="CZ445" s="854">
        <v>0</v>
      </c>
      <c r="DA445" s="853">
        <v>0</v>
      </c>
      <c r="DB445" s="854">
        <v>0</v>
      </c>
      <c r="DC445" s="853">
        <v>0</v>
      </c>
      <c r="DD445" s="854">
        <v>0</v>
      </c>
      <c r="DE445" s="853">
        <v>0</v>
      </c>
      <c r="DF445" s="854">
        <v>0</v>
      </c>
      <c r="DG445" s="853">
        <v>0</v>
      </c>
      <c r="DH445" s="854">
        <v>0</v>
      </c>
      <c r="DI445" s="853">
        <v>0</v>
      </c>
      <c r="DJ445" s="854">
        <v>0</v>
      </c>
      <c r="DK445" s="853">
        <v>0</v>
      </c>
      <c r="DL445" s="854">
        <v>0</v>
      </c>
      <c r="DM445" s="853">
        <v>0</v>
      </c>
      <c r="DN445" s="854">
        <v>0</v>
      </c>
      <c r="DO445" s="853">
        <v>0</v>
      </c>
      <c r="DP445" s="854">
        <v>0</v>
      </c>
      <c r="DQ445" s="853">
        <v>0</v>
      </c>
      <c r="DR445" s="1025">
        <v>0</v>
      </c>
      <c r="DS445" s="815"/>
      <c r="DT445" s="1011"/>
      <c r="DU445" s="815"/>
      <c r="DV445" s="1024"/>
      <c r="DW445" s="854"/>
      <c r="DX445" s="853">
        <v>0</v>
      </c>
      <c r="DY445" s="854">
        <v>0</v>
      </c>
      <c r="DZ445" s="853">
        <v>0</v>
      </c>
      <c r="EA445" s="854">
        <v>0</v>
      </c>
      <c r="EB445" s="853">
        <v>0</v>
      </c>
      <c r="EC445" s="854">
        <v>0</v>
      </c>
      <c r="ED445" s="853">
        <v>0</v>
      </c>
      <c r="EE445" s="854">
        <v>0</v>
      </c>
      <c r="EF445" s="853">
        <v>0</v>
      </c>
      <c r="EG445" s="854">
        <v>0</v>
      </c>
      <c r="EH445" s="853">
        <v>0</v>
      </c>
      <c r="EI445" s="854">
        <v>0</v>
      </c>
      <c r="EJ445" s="853">
        <v>0</v>
      </c>
      <c r="EK445" s="854">
        <v>0</v>
      </c>
      <c r="EL445" s="853">
        <v>0</v>
      </c>
      <c r="EM445" s="854">
        <v>0</v>
      </c>
      <c r="EN445" s="853">
        <v>0</v>
      </c>
      <c r="EO445" s="854">
        <v>0</v>
      </c>
      <c r="EP445" s="853">
        <v>0</v>
      </c>
      <c r="EQ445" s="854">
        <v>0</v>
      </c>
      <c r="ER445" s="853">
        <v>0</v>
      </c>
      <c r="ES445" s="854">
        <v>0</v>
      </c>
      <c r="ET445" s="853">
        <v>0</v>
      </c>
      <c r="EU445" s="854">
        <v>0</v>
      </c>
      <c r="EV445" s="853">
        <v>0</v>
      </c>
      <c r="EW445" s="854">
        <v>0</v>
      </c>
      <c r="EX445" s="853">
        <v>0</v>
      </c>
      <c r="EY445" s="854">
        <v>0</v>
      </c>
      <c r="EZ445" s="853">
        <v>0</v>
      </c>
      <c r="FA445" s="854">
        <v>0</v>
      </c>
      <c r="FB445" s="853">
        <v>0</v>
      </c>
      <c r="FC445" s="854">
        <v>0</v>
      </c>
      <c r="FD445" s="853">
        <v>0</v>
      </c>
      <c r="FE445" s="1025">
        <v>0</v>
      </c>
      <c r="FF445" s="815"/>
      <c r="FG445" s="1012"/>
      <c r="FH445" s="815"/>
      <c r="FI445" s="1013"/>
      <c r="FK445" s="1026" t="b">
        <v>0</v>
      </c>
    </row>
    <row r="446" spans="1:167" outlineLevel="1">
      <c r="A446" s="813" t="str">
        <f t="shared" si="6"/>
        <v>424Save on Energy Monitoring &amp; Targeting Program</v>
      </c>
      <c r="C446" s="879">
        <v>424</v>
      </c>
      <c r="D446" s="1037" t="s">
        <v>123</v>
      </c>
      <c r="E446" s="1037">
        <v>2017</v>
      </c>
      <c r="G446" s="1038">
        <v>0</v>
      </c>
      <c r="H446" s="884">
        <v>0</v>
      </c>
      <c r="I446" s="883">
        <v>0</v>
      </c>
      <c r="J446" s="884">
        <v>0</v>
      </c>
      <c r="K446" s="883">
        <v>0</v>
      </c>
      <c r="L446" s="884">
        <v>0</v>
      </c>
      <c r="M446" s="883">
        <v>0</v>
      </c>
      <c r="N446" s="884">
        <v>0</v>
      </c>
      <c r="O446" s="883">
        <v>0</v>
      </c>
      <c r="P446" s="884">
        <v>0</v>
      </c>
      <c r="Q446" s="883">
        <v>0</v>
      </c>
      <c r="R446" s="884">
        <v>0</v>
      </c>
      <c r="S446" s="883">
        <v>0</v>
      </c>
      <c r="T446" s="884">
        <v>0</v>
      </c>
      <c r="U446" s="883">
        <v>0</v>
      </c>
      <c r="V446" s="884">
        <v>0</v>
      </c>
      <c r="W446" s="883">
        <v>0</v>
      </c>
      <c r="X446" s="884">
        <v>0</v>
      </c>
      <c r="Y446" s="883">
        <v>0</v>
      </c>
      <c r="Z446" s="884">
        <v>0</v>
      </c>
      <c r="AA446" s="883">
        <v>0</v>
      </c>
      <c r="AB446" s="884">
        <v>0</v>
      </c>
      <c r="AC446" s="883">
        <v>0</v>
      </c>
      <c r="AD446" s="884">
        <v>0</v>
      </c>
      <c r="AE446" s="883">
        <v>0</v>
      </c>
      <c r="AF446" s="884">
        <v>0</v>
      </c>
      <c r="AG446" s="883">
        <v>0</v>
      </c>
      <c r="AH446" s="884">
        <v>0</v>
      </c>
      <c r="AI446" s="883">
        <v>0</v>
      </c>
      <c r="AJ446" s="884">
        <v>0</v>
      </c>
      <c r="AK446" s="883">
        <v>0</v>
      </c>
      <c r="AL446" s="884">
        <v>0</v>
      </c>
      <c r="AM446" s="883">
        <v>0</v>
      </c>
      <c r="AN446" s="884">
        <v>0</v>
      </c>
      <c r="AO446" s="883">
        <v>0</v>
      </c>
      <c r="AP446" s="1039">
        <v>0</v>
      </c>
      <c r="AQ446" s="815"/>
      <c r="AR446" s="998"/>
      <c r="AS446" s="815"/>
      <c r="AT446" s="1038">
        <v>0</v>
      </c>
      <c r="AU446" s="884">
        <v>0</v>
      </c>
      <c r="AV446" s="883">
        <v>0</v>
      </c>
      <c r="AW446" s="884">
        <v>0</v>
      </c>
      <c r="AX446" s="883">
        <v>0</v>
      </c>
      <c r="AY446" s="884">
        <v>0</v>
      </c>
      <c r="AZ446" s="883">
        <v>0</v>
      </c>
      <c r="BA446" s="884">
        <v>0</v>
      </c>
      <c r="BB446" s="883">
        <v>0</v>
      </c>
      <c r="BC446" s="884">
        <v>0</v>
      </c>
      <c r="BD446" s="883">
        <v>0</v>
      </c>
      <c r="BE446" s="884">
        <v>0</v>
      </c>
      <c r="BF446" s="883">
        <v>0</v>
      </c>
      <c r="BG446" s="884">
        <v>0</v>
      </c>
      <c r="BH446" s="883">
        <v>0</v>
      </c>
      <c r="BI446" s="884">
        <v>0</v>
      </c>
      <c r="BJ446" s="883">
        <v>0</v>
      </c>
      <c r="BK446" s="884">
        <v>0</v>
      </c>
      <c r="BL446" s="883">
        <v>0</v>
      </c>
      <c r="BM446" s="884">
        <v>0</v>
      </c>
      <c r="BN446" s="883">
        <v>0</v>
      </c>
      <c r="BO446" s="884">
        <v>0</v>
      </c>
      <c r="BP446" s="883">
        <v>0</v>
      </c>
      <c r="BQ446" s="884">
        <v>0</v>
      </c>
      <c r="BR446" s="883">
        <v>0</v>
      </c>
      <c r="BS446" s="884">
        <v>0</v>
      </c>
      <c r="BT446" s="883">
        <v>0</v>
      </c>
      <c r="BU446" s="884">
        <v>0</v>
      </c>
      <c r="BV446" s="883">
        <v>0</v>
      </c>
      <c r="BW446" s="884">
        <v>0</v>
      </c>
      <c r="BX446" s="883">
        <v>0</v>
      </c>
      <c r="BY446" s="884">
        <v>0</v>
      </c>
      <c r="BZ446" s="883">
        <v>0</v>
      </c>
      <c r="CA446" s="884">
        <v>0</v>
      </c>
      <c r="CB446" s="883">
        <v>0</v>
      </c>
      <c r="CC446" s="1039">
        <v>0</v>
      </c>
      <c r="CD446" s="815"/>
      <c r="CE446" s="1009"/>
      <c r="CF446" s="815"/>
      <c r="CG446" s="1010"/>
      <c r="CH446" s="815"/>
      <c r="CI446" s="1038"/>
      <c r="CJ446" s="884"/>
      <c r="CK446" s="883">
        <v>0</v>
      </c>
      <c r="CL446" s="884">
        <v>0</v>
      </c>
      <c r="CM446" s="883">
        <v>0</v>
      </c>
      <c r="CN446" s="884">
        <v>0</v>
      </c>
      <c r="CO446" s="883">
        <v>0</v>
      </c>
      <c r="CP446" s="884">
        <v>0</v>
      </c>
      <c r="CQ446" s="883">
        <v>0</v>
      </c>
      <c r="CR446" s="884">
        <v>0</v>
      </c>
      <c r="CS446" s="883">
        <v>0</v>
      </c>
      <c r="CT446" s="884">
        <v>0</v>
      </c>
      <c r="CU446" s="883">
        <v>0</v>
      </c>
      <c r="CV446" s="884">
        <v>0</v>
      </c>
      <c r="CW446" s="883">
        <v>0</v>
      </c>
      <c r="CX446" s="884">
        <v>0</v>
      </c>
      <c r="CY446" s="883">
        <v>0</v>
      </c>
      <c r="CZ446" s="884">
        <v>0</v>
      </c>
      <c r="DA446" s="883">
        <v>0</v>
      </c>
      <c r="DB446" s="884">
        <v>0</v>
      </c>
      <c r="DC446" s="883">
        <v>0</v>
      </c>
      <c r="DD446" s="884">
        <v>0</v>
      </c>
      <c r="DE446" s="883">
        <v>0</v>
      </c>
      <c r="DF446" s="884">
        <v>0</v>
      </c>
      <c r="DG446" s="883">
        <v>0</v>
      </c>
      <c r="DH446" s="884">
        <v>0</v>
      </c>
      <c r="DI446" s="883">
        <v>0</v>
      </c>
      <c r="DJ446" s="884">
        <v>0</v>
      </c>
      <c r="DK446" s="883">
        <v>0</v>
      </c>
      <c r="DL446" s="884">
        <v>0</v>
      </c>
      <c r="DM446" s="883">
        <v>0</v>
      </c>
      <c r="DN446" s="884">
        <v>0</v>
      </c>
      <c r="DO446" s="883">
        <v>0</v>
      </c>
      <c r="DP446" s="884">
        <v>0</v>
      </c>
      <c r="DQ446" s="883">
        <v>0</v>
      </c>
      <c r="DR446" s="1039">
        <v>0</v>
      </c>
      <c r="DS446" s="815"/>
      <c r="DT446" s="1011"/>
      <c r="DU446" s="815"/>
      <c r="DV446" s="1038"/>
      <c r="DW446" s="884"/>
      <c r="DX446" s="883">
        <v>0</v>
      </c>
      <c r="DY446" s="884">
        <v>0</v>
      </c>
      <c r="DZ446" s="883">
        <v>0</v>
      </c>
      <c r="EA446" s="884">
        <v>0</v>
      </c>
      <c r="EB446" s="883">
        <v>0</v>
      </c>
      <c r="EC446" s="884">
        <v>0</v>
      </c>
      <c r="ED446" s="883">
        <v>0</v>
      </c>
      <c r="EE446" s="884">
        <v>0</v>
      </c>
      <c r="EF446" s="883">
        <v>0</v>
      </c>
      <c r="EG446" s="884">
        <v>0</v>
      </c>
      <c r="EH446" s="883">
        <v>0</v>
      </c>
      <c r="EI446" s="884">
        <v>0</v>
      </c>
      <c r="EJ446" s="883">
        <v>0</v>
      </c>
      <c r="EK446" s="884">
        <v>0</v>
      </c>
      <c r="EL446" s="883">
        <v>0</v>
      </c>
      <c r="EM446" s="884">
        <v>0</v>
      </c>
      <c r="EN446" s="883">
        <v>0</v>
      </c>
      <c r="EO446" s="884">
        <v>0</v>
      </c>
      <c r="EP446" s="883">
        <v>0</v>
      </c>
      <c r="EQ446" s="884">
        <v>0</v>
      </c>
      <c r="ER446" s="883">
        <v>0</v>
      </c>
      <c r="ES446" s="884">
        <v>0</v>
      </c>
      <c r="ET446" s="883">
        <v>0</v>
      </c>
      <c r="EU446" s="884">
        <v>0</v>
      </c>
      <c r="EV446" s="883">
        <v>0</v>
      </c>
      <c r="EW446" s="884">
        <v>0</v>
      </c>
      <c r="EX446" s="883">
        <v>0</v>
      </c>
      <c r="EY446" s="884">
        <v>0</v>
      </c>
      <c r="EZ446" s="883">
        <v>0</v>
      </c>
      <c r="FA446" s="884">
        <v>0</v>
      </c>
      <c r="FB446" s="883">
        <v>0</v>
      </c>
      <c r="FC446" s="884">
        <v>0</v>
      </c>
      <c r="FD446" s="883">
        <v>0</v>
      </c>
      <c r="FE446" s="1039">
        <v>0</v>
      </c>
      <c r="FF446" s="815"/>
      <c r="FG446" s="1012"/>
      <c r="FH446" s="815"/>
      <c r="FI446" s="1013"/>
      <c r="FK446" s="1040" t="b">
        <v>1</v>
      </c>
    </row>
    <row r="447" spans="1:167" outlineLevel="1">
      <c r="A447" s="813" t="str">
        <f t="shared" si="6"/>
        <v>425Save on Energy Retrofit Program - P4P</v>
      </c>
      <c r="C447" s="835">
        <v>425</v>
      </c>
      <c r="D447" s="1041" t="s">
        <v>1167</v>
      </c>
      <c r="E447" s="1041">
        <v>2017</v>
      </c>
      <c r="G447" s="1016">
        <v>0</v>
      </c>
      <c r="H447" s="877">
        <v>0</v>
      </c>
      <c r="I447" s="876">
        <v>0</v>
      </c>
      <c r="J447" s="877">
        <v>0</v>
      </c>
      <c r="K447" s="876">
        <v>0</v>
      </c>
      <c r="L447" s="877">
        <v>0</v>
      </c>
      <c r="M447" s="876">
        <v>0</v>
      </c>
      <c r="N447" s="877">
        <v>0</v>
      </c>
      <c r="O447" s="876">
        <v>0</v>
      </c>
      <c r="P447" s="877">
        <v>0</v>
      </c>
      <c r="Q447" s="876">
        <v>0</v>
      </c>
      <c r="R447" s="877">
        <v>0</v>
      </c>
      <c r="S447" s="876">
        <v>0</v>
      </c>
      <c r="T447" s="877">
        <v>0</v>
      </c>
      <c r="U447" s="876">
        <v>0</v>
      </c>
      <c r="V447" s="877">
        <v>0</v>
      </c>
      <c r="W447" s="876">
        <v>0</v>
      </c>
      <c r="X447" s="877">
        <v>0</v>
      </c>
      <c r="Y447" s="876">
        <v>0</v>
      </c>
      <c r="Z447" s="877">
        <v>0</v>
      </c>
      <c r="AA447" s="876">
        <v>0</v>
      </c>
      <c r="AB447" s="877">
        <v>0</v>
      </c>
      <c r="AC447" s="876">
        <v>0</v>
      </c>
      <c r="AD447" s="877">
        <v>0</v>
      </c>
      <c r="AE447" s="876">
        <v>0</v>
      </c>
      <c r="AF447" s="877">
        <v>0</v>
      </c>
      <c r="AG447" s="876">
        <v>0</v>
      </c>
      <c r="AH447" s="877">
        <v>0</v>
      </c>
      <c r="AI447" s="876">
        <v>0</v>
      </c>
      <c r="AJ447" s="877">
        <v>0</v>
      </c>
      <c r="AK447" s="876">
        <v>0</v>
      </c>
      <c r="AL447" s="877">
        <v>0</v>
      </c>
      <c r="AM447" s="876">
        <v>0</v>
      </c>
      <c r="AN447" s="877">
        <v>0</v>
      </c>
      <c r="AO447" s="876">
        <v>0</v>
      </c>
      <c r="AP447" s="1017">
        <v>0</v>
      </c>
      <c r="AQ447" s="815"/>
      <c r="AR447" s="998"/>
      <c r="AS447" s="815"/>
      <c r="AT447" s="1016">
        <v>0</v>
      </c>
      <c r="AU447" s="877">
        <v>0</v>
      </c>
      <c r="AV447" s="876">
        <v>0</v>
      </c>
      <c r="AW447" s="877">
        <v>0</v>
      </c>
      <c r="AX447" s="876">
        <v>0</v>
      </c>
      <c r="AY447" s="877">
        <v>0</v>
      </c>
      <c r="AZ447" s="876">
        <v>0</v>
      </c>
      <c r="BA447" s="877">
        <v>0</v>
      </c>
      <c r="BB447" s="876">
        <v>0</v>
      </c>
      <c r="BC447" s="877">
        <v>0</v>
      </c>
      <c r="BD447" s="876">
        <v>0</v>
      </c>
      <c r="BE447" s="877">
        <v>0</v>
      </c>
      <c r="BF447" s="876">
        <v>0</v>
      </c>
      <c r="BG447" s="877">
        <v>0</v>
      </c>
      <c r="BH447" s="876">
        <v>0</v>
      </c>
      <c r="BI447" s="877">
        <v>0</v>
      </c>
      <c r="BJ447" s="876">
        <v>0</v>
      </c>
      <c r="BK447" s="877">
        <v>0</v>
      </c>
      <c r="BL447" s="876">
        <v>0</v>
      </c>
      <c r="BM447" s="877">
        <v>0</v>
      </c>
      <c r="BN447" s="876">
        <v>0</v>
      </c>
      <c r="BO447" s="877">
        <v>0</v>
      </c>
      <c r="BP447" s="876">
        <v>0</v>
      </c>
      <c r="BQ447" s="877">
        <v>0</v>
      </c>
      <c r="BR447" s="876">
        <v>0</v>
      </c>
      <c r="BS447" s="877">
        <v>0</v>
      </c>
      <c r="BT447" s="876">
        <v>0</v>
      </c>
      <c r="BU447" s="877">
        <v>0</v>
      </c>
      <c r="BV447" s="876">
        <v>0</v>
      </c>
      <c r="BW447" s="877">
        <v>0</v>
      </c>
      <c r="BX447" s="876">
        <v>0</v>
      </c>
      <c r="BY447" s="877">
        <v>0</v>
      </c>
      <c r="BZ447" s="876">
        <v>0</v>
      </c>
      <c r="CA447" s="877">
        <v>0</v>
      </c>
      <c r="CB447" s="876">
        <v>0</v>
      </c>
      <c r="CC447" s="1017">
        <v>0</v>
      </c>
      <c r="CD447" s="815"/>
      <c r="CE447" s="1009"/>
      <c r="CF447" s="815"/>
      <c r="CG447" s="1010"/>
      <c r="CH447" s="815"/>
      <c r="CI447" s="1016"/>
      <c r="CJ447" s="877"/>
      <c r="CK447" s="876">
        <v>0</v>
      </c>
      <c r="CL447" s="877">
        <v>0</v>
      </c>
      <c r="CM447" s="876">
        <v>0</v>
      </c>
      <c r="CN447" s="877">
        <v>0</v>
      </c>
      <c r="CO447" s="876">
        <v>0</v>
      </c>
      <c r="CP447" s="877">
        <v>0</v>
      </c>
      <c r="CQ447" s="876">
        <v>0</v>
      </c>
      <c r="CR447" s="877">
        <v>0</v>
      </c>
      <c r="CS447" s="876">
        <v>0</v>
      </c>
      <c r="CT447" s="877">
        <v>0</v>
      </c>
      <c r="CU447" s="876">
        <v>0</v>
      </c>
      <c r="CV447" s="877">
        <v>0</v>
      </c>
      <c r="CW447" s="876">
        <v>0</v>
      </c>
      <c r="CX447" s="877">
        <v>0</v>
      </c>
      <c r="CY447" s="876">
        <v>0</v>
      </c>
      <c r="CZ447" s="877">
        <v>0</v>
      </c>
      <c r="DA447" s="876">
        <v>0</v>
      </c>
      <c r="DB447" s="877">
        <v>0</v>
      </c>
      <c r="DC447" s="876">
        <v>0</v>
      </c>
      <c r="DD447" s="877">
        <v>0</v>
      </c>
      <c r="DE447" s="876">
        <v>0</v>
      </c>
      <c r="DF447" s="877">
        <v>0</v>
      </c>
      <c r="DG447" s="876">
        <v>0</v>
      </c>
      <c r="DH447" s="877">
        <v>0</v>
      </c>
      <c r="DI447" s="876">
        <v>0</v>
      </c>
      <c r="DJ447" s="877">
        <v>0</v>
      </c>
      <c r="DK447" s="876">
        <v>0</v>
      </c>
      <c r="DL447" s="877">
        <v>0</v>
      </c>
      <c r="DM447" s="876">
        <v>0</v>
      </c>
      <c r="DN447" s="877">
        <v>0</v>
      </c>
      <c r="DO447" s="876">
        <v>0</v>
      </c>
      <c r="DP447" s="877">
        <v>0</v>
      </c>
      <c r="DQ447" s="876">
        <v>0</v>
      </c>
      <c r="DR447" s="1017">
        <v>0</v>
      </c>
      <c r="DS447" s="815"/>
      <c r="DT447" s="1011"/>
      <c r="DU447" s="815"/>
      <c r="DV447" s="1016"/>
      <c r="DW447" s="877"/>
      <c r="DX447" s="876">
        <v>0</v>
      </c>
      <c r="DY447" s="877">
        <v>0</v>
      </c>
      <c r="DZ447" s="876">
        <v>0</v>
      </c>
      <c r="EA447" s="877">
        <v>0</v>
      </c>
      <c r="EB447" s="876">
        <v>0</v>
      </c>
      <c r="EC447" s="877">
        <v>0</v>
      </c>
      <c r="ED447" s="876">
        <v>0</v>
      </c>
      <c r="EE447" s="877">
        <v>0</v>
      </c>
      <c r="EF447" s="876">
        <v>0</v>
      </c>
      <c r="EG447" s="877">
        <v>0</v>
      </c>
      <c r="EH447" s="876">
        <v>0</v>
      </c>
      <c r="EI447" s="877">
        <v>0</v>
      </c>
      <c r="EJ447" s="876">
        <v>0</v>
      </c>
      <c r="EK447" s="877">
        <v>0</v>
      </c>
      <c r="EL447" s="876">
        <v>0</v>
      </c>
      <c r="EM447" s="877">
        <v>0</v>
      </c>
      <c r="EN447" s="876">
        <v>0</v>
      </c>
      <c r="EO447" s="877">
        <v>0</v>
      </c>
      <c r="EP447" s="876">
        <v>0</v>
      </c>
      <c r="EQ447" s="877">
        <v>0</v>
      </c>
      <c r="ER447" s="876">
        <v>0</v>
      </c>
      <c r="ES447" s="877">
        <v>0</v>
      </c>
      <c r="ET447" s="876">
        <v>0</v>
      </c>
      <c r="EU447" s="877">
        <v>0</v>
      </c>
      <c r="EV447" s="876">
        <v>0</v>
      </c>
      <c r="EW447" s="877">
        <v>0</v>
      </c>
      <c r="EX447" s="876">
        <v>0</v>
      </c>
      <c r="EY447" s="877">
        <v>0</v>
      </c>
      <c r="EZ447" s="876">
        <v>0</v>
      </c>
      <c r="FA447" s="877">
        <v>0</v>
      </c>
      <c r="FB447" s="876">
        <v>0</v>
      </c>
      <c r="FC447" s="877">
        <v>0</v>
      </c>
      <c r="FD447" s="876">
        <v>0</v>
      </c>
      <c r="FE447" s="1017">
        <v>0</v>
      </c>
      <c r="FF447" s="815"/>
      <c r="FG447" s="1012"/>
      <c r="FH447" s="815"/>
      <c r="FI447" s="1013"/>
      <c r="FK447" s="1018" t="b">
        <v>1</v>
      </c>
    </row>
    <row r="448" spans="1:167" outlineLevel="1">
      <c r="A448" s="813" t="str">
        <f t="shared" si="6"/>
        <v>426Save on Energy Process &amp; Systems Upgrades Program - P4P</v>
      </c>
      <c r="C448" s="879">
        <v>426</v>
      </c>
      <c r="D448" s="1037" t="s">
        <v>1168</v>
      </c>
      <c r="E448" s="1037">
        <v>2017</v>
      </c>
      <c r="G448" s="1038">
        <v>0</v>
      </c>
      <c r="H448" s="884">
        <v>0</v>
      </c>
      <c r="I448" s="883">
        <v>0</v>
      </c>
      <c r="J448" s="884">
        <v>0</v>
      </c>
      <c r="K448" s="883">
        <v>0</v>
      </c>
      <c r="L448" s="884">
        <v>0</v>
      </c>
      <c r="M448" s="883">
        <v>0</v>
      </c>
      <c r="N448" s="884">
        <v>0</v>
      </c>
      <c r="O448" s="883">
        <v>0</v>
      </c>
      <c r="P448" s="884">
        <v>0</v>
      </c>
      <c r="Q448" s="883">
        <v>0</v>
      </c>
      <c r="R448" s="884">
        <v>0</v>
      </c>
      <c r="S448" s="883">
        <v>0</v>
      </c>
      <c r="T448" s="884">
        <v>0</v>
      </c>
      <c r="U448" s="883">
        <v>0</v>
      </c>
      <c r="V448" s="884">
        <v>0</v>
      </c>
      <c r="W448" s="883">
        <v>0</v>
      </c>
      <c r="X448" s="884">
        <v>0</v>
      </c>
      <c r="Y448" s="883">
        <v>0</v>
      </c>
      <c r="Z448" s="884">
        <v>0</v>
      </c>
      <c r="AA448" s="883">
        <v>0</v>
      </c>
      <c r="AB448" s="884">
        <v>0</v>
      </c>
      <c r="AC448" s="883">
        <v>0</v>
      </c>
      <c r="AD448" s="884">
        <v>0</v>
      </c>
      <c r="AE448" s="883">
        <v>0</v>
      </c>
      <c r="AF448" s="884">
        <v>0</v>
      </c>
      <c r="AG448" s="883">
        <v>0</v>
      </c>
      <c r="AH448" s="884">
        <v>0</v>
      </c>
      <c r="AI448" s="883">
        <v>0</v>
      </c>
      <c r="AJ448" s="884">
        <v>0</v>
      </c>
      <c r="AK448" s="883">
        <v>0</v>
      </c>
      <c r="AL448" s="884">
        <v>0</v>
      </c>
      <c r="AM448" s="883">
        <v>0</v>
      </c>
      <c r="AN448" s="884">
        <v>0</v>
      </c>
      <c r="AO448" s="883">
        <v>0</v>
      </c>
      <c r="AP448" s="1039">
        <v>0</v>
      </c>
      <c r="AQ448" s="815"/>
      <c r="AR448" s="998"/>
      <c r="AS448" s="815"/>
      <c r="AT448" s="1038">
        <v>0</v>
      </c>
      <c r="AU448" s="884">
        <v>0</v>
      </c>
      <c r="AV448" s="883">
        <v>0</v>
      </c>
      <c r="AW448" s="884">
        <v>0</v>
      </c>
      <c r="AX448" s="883">
        <v>0</v>
      </c>
      <c r="AY448" s="884">
        <v>0</v>
      </c>
      <c r="AZ448" s="883">
        <v>0</v>
      </c>
      <c r="BA448" s="884">
        <v>0</v>
      </c>
      <c r="BB448" s="883">
        <v>0</v>
      </c>
      <c r="BC448" s="884">
        <v>0</v>
      </c>
      <c r="BD448" s="883">
        <v>0</v>
      </c>
      <c r="BE448" s="884">
        <v>0</v>
      </c>
      <c r="BF448" s="883">
        <v>0</v>
      </c>
      <c r="BG448" s="884">
        <v>0</v>
      </c>
      <c r="BH448" s="883">
        <v>0</v>
      </c>
      <c r="BI448" s="884">
        <v>0</v>
      </c>
      <c r="BJ448" s="883">
        <v>0</v>
      </c>
      <c r="BK448" s="884">
        <v>0</v>
      </c>
      <c r="BL448" s="883">
        <v>0</v>
      </c>
      <c r="BM448" s="884">
        <v>0</v>
      </c>
      <c r="BN448" s="883">
        <v>0</v>
      </c>
      <c r="BO448" s="884">
        <v>0</v>
      </c>
      <c r="BP448" s="883">
        <v>0</v>
      </c>
      <c r="BQ448" s="884">
        <v>0</v>
      </c>
      <c r="BR448" s="883">
        <v>0</v>
      </c>
      <c r="BS448" s="884">
        <v>0</v>
      </c>
      <c r="BT448" s="883">
        <v>0</v>
      </c>
      <c r="BU448" s="884">
        <v>0</v>
      </c>
      <c r="BV448" s="883">
        <v>0</v>
      </c>
      <c r="BW448" s="884">
        <v>0</v>
      </c>
      <c r="BX448" s="883">
        <v>0</v>
      </c>
      <c r="BY448" s="884">
        <v>0</v>
      </c>
      <c r="BZ448" s="883">
        <v>0</v>
      </c>
      <c r="CA448" s="884">
        <v>0</v>
      </c>
      <c r="CB448" s="883">
        <v>0</v>
      </c>
      <c r="CC448" s="1039">
        <v>0</v>
      </c>
      <c r="CD448" s="815"/>
      <c r="CE448" s="1009"/>
      <c r="CF448" s="815"/>
      <c r="CG448" s="1010"/>
      <c r="CH448" s="815"/>
      <c r="CI448" s="1038"/>
      <c r="CJ448" s="884"/>
      <c r="CK448" s="883">
        <v>0</v>
      </c>
      <c r="CL448" s="884">
        <v>0</v>
      </c>
      <c r="CM448" s="883">
        <v>0</v>
      </c>
      <c r="CN448" s="884">
        <v>0</v>
      </c>
      <c r="CO448" s="883">
        <v>0</v>
      </c>
      <c r="CP448" s="884">
        <v>0</v>
      </c>
      <c r="CQ448" s="883">
        <v>0</v>
      </c>
      <c r="CR448" s="884">
        <v>0</v>
      </c>
      <c r="CS448" s="883">
        <v>0</v>
      </c>
      <c r="CT448" s="884">
        <v>0</v>
      </c>
      <c r="CU448" s="883">
        <v>0</v>
      </c>
      <c r="CV448" s="884">
        <v>0</v>
      </c>
      <c r="CW448" s="883">
        <v>0</v>
      </c>
      <c r="CX448" s="884">
        <v>0</v>
      </c>
      <c r="CY448" s="883">
        <v>0</v>
      </c>
      <c r="CZ448" s="884">
        <v>0</v>
      </c>
      <c r="DA448" s="883">
        <v>0</v>
      </c>
      <c r="DB448" s="884">
        <v>0</v>
      </c>
      <c r="DC448" s="883">
        <v>0</v>
      </c>
      <c r="DD448" s="884">
        <v>0</v>
      </c>
      <c r="DE448" s="883">
        <v>0</v>
      </c>
      <c r="DF448" s="884">
        <v>0</v>
      </c>
      <c r="DG448" s="883">
        <v>0</v>
      </c>
      <c r="DH448" s="884">
        <v>0</v>
      </c>
      <c r="DI448" s="883">
        <v>0</v>
      </c>
      <c r="DJ448" s="884">
        <v>0</v>
      </c>
      <c r="DK448" s="883">
        <v>0</v>
      </c>
      <c r="DL448" s="884">
        <v>0</v>
      </c>
      <c r="DM448" s="883">
        <v>0</v>
      </c>
      <c r="DN448" s="884">
        <v>0</v>
      </c>
      <c r="DO448" s="883">
        <v>0</v>
      </c>
      <c r="DP448" s="884">
        <v>0</v>
      </c>
      <c r="DQ448" s="883">
        <v>0</v>
      </c>
      <c r="DR448" s="1039">
        <v>0</v>
      </c>
      <c r="DS448" s="815"/>
      <c r="DT448" s="1011"/>
      <c r="DU448" s="815"/>
      <c r="DV448" s="1038"/>
      <c r="DW448" s="884"/>
      <c r="DX448" s="883">
        <v>0</v>
      </c>
      <c r="DY448" s="884">
        <v>0</v>
      </c>
      <c r="DZ448" s="883">
        <v>0</v>
      </c>
      <c r="EA448" s="884">
        <v>0</v>
      </c>
      <c r="EB448" s="883">
        <v>0</v>
      </c>
      <c r="EC448" s="884">
        <v>0</v>
      </c>
      <c r="ED448" s="883">
        <v>0</v>
      </c>
      <c r="EE448" s="884">
        <v>0</v>
      </c>
      <c r="EF448" s="883">
        <v>0</v>
      </c>
      <c r="EG448" s="884">
        <v>0</v>
      </c>
      <c r="EH448" s="883">
        <v>0</v>
      </c>
      <c r="EI448" s="884">
        <v>0</v>
      </c>
      <c r="EJ448" s="883">
        <v>0</v>
      </c>
      <c r="EK448" s="884">
        <v>0</v>
      </c>
      <c r="EL448" s="883">
        <v>0</v>
      </c>
      <c r="EM448" s="884">
        <v>0</v>
      </c>
      <c r="EN448" s="883">
        <v>0</v>
      </c>
      <c r="EO448" s="884">
        <v>0</v>
      </c>
      <c r="EP448" s="883">
        <v>0</v>
      </c>
      <c r="EQ448" s="884">
        <v>0</v>
      </c>
      <c r="ER448" s="883">
        <v>0</v>
      </c>
      <c r="ES448" s="884">
        <v>0</v>
      </c>
      <c r="ET448" s="883">
        <v>0</v>
      </c>
      <c r="EU448" s="884">
        <v>0</v>
      </c>
      <c r="EV448" s="883">
        <v>0</v>
      </c>
      <c r="EW448" s="884">
        <v>0</v>
      </c>
      <c r="EX448" s="883">
        <v>0</v>
      </c>
      <c r="EY448" s="884">
        <v>0</v>
      </c>
      <c r="EZ448" s="883">
        <v>0</v>
      </c>
      <c r="FA448" s="884">
        <v>0</v>
      </c>
      <c r="FB448" s="883">
        <v>0</v>
      </c>
      <c r="FC448" s="884">
        <v>0</v>
      </c>
      <c r="FD448" s="883">
        <v>0</v>
      </c>
      <c r="FE448" s="1039">
        <v>0</v>
      </c>
      <c r="FF448" s="815"/>
      <c r="FG448" s="1012"/>
      <c r="FH448" s="815"/>
      <c r="FI448" s="1013"/>
      <c r="FK448" s="1040" t="b">
        <v>1</v>
      </c>
    </row>
    <row r="449" spans="1:167" outlineLevel="1">
      <c r="A449" s="813" t="str">
        <f t="shared" si="6"/>
        <v>427Adaptive Thermostat Local Program</v>
      </c>
      <c r="C449" s="835">
        <v>427</v>
      </c>
      <c r="D449" s="1041" t="s">
        <v>1169</v>
      </c>
      <c r="E449" s="1041">
        <v>2017</v>
      </c>
      <c r="G449" s="1016">
        <v>0</v>
      </c>
      <c r="H449" s="877">
        <v>0</v>
      </c>
      <c r="I449" s="876">
        <v>0</v>
      </c>
      <c r="J449" s="877">
        <v>0</v>
      </c>
      <c r="K449" s="876">
        <v>0</v>
      </c>
      <c r="L449" s="877">
        <v>0</v>
      </c>
      <c r="M449" s="876">
        <v>0</v>
      </c>
      <c r="N449" s="877">
        <v>0</v>
      </c>
      <c r="O449" s="876">
        <v>0</v>
      </c>
      <c r="P449" s="877">
        <v>0</v>
      </c>
      <c r="Q449" s="876">
        <v>0</v>
      </c>
      <c r="R449" s="877">
        <v>0</v>
      </c>
      <c r="S449" s="876">
        <v>0</v>
      </c>
      <c r="T449" s="877">
        <v>0</v>
      </c>
      <c r="U449" s="876">
        <v>0</v>
      </c>
      <c r="V449" s="877">
        <v>0</v>
      </c>
      <c r="W449" s="876">
        <v>0</v>
      </c>
      <c r="X449" s="877">
        <v>0</v>
      </c>
      <c r="Y449" s="876">
        <v>0</v>
      </c>
      <c r="Z449" s="877">
        <v>0</v>
      </c>
      <c r="AA449" s="876">
        <v>0</v>
      </c>
      <c r="AB449" s="877">
        <v>0</v>
      </c>
      <c r="AC449" s="876">
        <v>0</v>
      </c>
      <c r="AD449" s="877">
        <v>0</v>
      </c>
      <c r="AE449" s="876">
        <v>0</v>
      </c>
      <c r="AF449" s="877">
        <v>0</v>
      </c>
      <c r="AG449" s="876">
        <v>0</v>
      </c>
      <c r="AH449" s="877">
        <v>0</v>
      </c>
      <c r="AI449" s="876">
        <v>0</v>
      </c>
      <c r="AJ449" s="877">
        <v>0</v>
      </c>
      <c r="AK449" s="876">
        <v>0</v>
      </c>
      <c r="AL449" s="877">
        <v>0</v>
      </c>
      <c r="AM449" s="876">
        <v>0</v>
      </c>
      <c r="AN449" s="877">
        <v>0</v>
      </c>
      <c r="AO449" s="876">
        <v>0</v>
      </c>
      <c r="AP449" s="1017">
        <v>0</v>
      </c>
      <c r="AQ449" s="815"/>
      <c r="AR449" s="998"/>
      <c r="AS449" s="815"/>
      <c r="AT449" s="1016">
        <v>0</v>
      </c>
      <c r="AU449" s="877">
        <v>0</v>
      </c>
      <c r="AV449" s="876">
        <v>0</v>
      </c>
      <c r="AW449" s="877">
        <v>0</v>
      </c>
      <c r="AX449" s="876">
        <v>0</v>
      </c>
      <c r="AY449" s="877">
        <v>0</v>
      </c>
      <c r="AZ449" s="876">
        <v>0</v>
      </c>
      <c r="BA449" s="877">
        <v>0</v>
      </c>
      <c r="BB449" s="876">
        <v>0</v>
      </c>
      <c r="BC449" s="877">
        <v>0</v>
      </c>
      <c r="BD449" s="876">
        <v>0</v>
      </c>
      <c r="BE449" s="877">
        <v>0</v>
      </c>
      <c r="BF449" s="876">
        <v>0</v>
      </c>
      <c r="BG449" s="877">
        <v>0</v>
      </c>
      <c r="BH449" s="876">
        <v>0</v>
      </c>
      <c r="BI449" s="877">
        <v>0</v>
      </c>
      <c r="BJ449" s="876">
        <v>0</v>
      </c>
      <c r="BK449" s="877">
        <v>0</v>
      </c>
      <c r="BL449" s="876">
        <v>0</v>
      </c>
      <c r="BM449" s="877">
        <v>0</v>
      </c>
      <c r="BN449" s="876">
        <v>0</v>
      </c>
      <c r="BO449" s="877">
        <v>0</v>
      </c>
      <c r="BP449" s="876">
        <v>0</v>
      </c>
      <c r="BQ449" s="877">
        <v>0</v>
      </c>
      <c r="BR449" s="876">
        <v>0</v>
      </c>
      <c r="BS449" s="877">
        <v>0</v>
      </c>
      <c r="BT449" s="876">
        <v>0</v>
      </c>
      <c r="BU449" s="877">
        <v>0</v>
      </c>
      <c r="BV449" s="876">
        <v>0</v>
      </c>
      <c r="BW449" s="877">
        <v>0</v>
      </c>
      <c r="BX449" s="876">
        <v>0</v>
      </c>
      <c r="BY449" s="877">
        <v>0</v>
      </c>
      <c r="BZ449" s="876">
        <v>0</v>
      </c>
      <c r="CA449" s="877">
        <v>0</v>
      </c>
      <c r="CB449" s="876">
        <v>0</v>
      </c>
      <c r="CC449" s="1017">
        <v>0</v>
      </c>
      <c r="CD449" s="815"/>
      <c r="CE449" s="1009"/>
      <c r="CF449" s="815"/>
      <c r="CG449" s="1010"/>
      <c r="CH449" s="815"/>
      <c r="CI449" s="1016"/>
      <c r="CJ449" s="877"/>
      <c r="CK449" s="876">
        <v>0</v>
      </c>
      <c r="CL449" s="877">
        <v>0</v>
      </c>
      <c r="CM449" s="876">
        <v>0</v>
      </c>
      <c r="CN449" s="877">
        <v>0</v>
      </c>
      <c r="CO449" s="876">
        <v>0</v>
      </c>
      <c r="CP449" s="877">
        <v>0</v>
      </c>
      <c r="CQ449" s="876">
        <v>0</v>
      </c>
      <c r="CR449" s="877">
        <v>0</v>
      </c>
      <c r="CS449" s="876">
        <v>0</v>
      </c>
      <c r="CT449" s="877">
        <v>0</v>
      </c>
      <c r="CU449" s="876">
        <v>0</v>
      </c>
      <c r="CV449" s="877">
        <v>0</v>
      </c>
      <c r="CW449" s="876">
        <v>0</v>
      </c>
      <c r="CX449" s="877">
        <v>0</v>
      </c>
      <c r="CY449" s="876">
        <v>0</v>
      </c>
      <c r="CZ449" s="877">
        <v>0</v>
      </c>
      <c r="DA449" s="876">
        <v>0</v>
      </c>
      <c r="DB449" s="877">
        <v>0</v>
      </c>
      <c r="DC449" s="876">
        <v>0</v>
      </c>
      <c r="DD449" s="877">
        <v>0</v>
      </c>
      <c r="DE449" s="876">
        <v>0</v>
      </c>
      <c r="DF449" s="877">
        <v>0</v>
      </c>
      <c r="DG449" s="876">
        <v>0</v>
      </c>
      <c r="DH449" s="877">
        <v>0</v>
      </c>
      <c r="DI449" s="876">
        <v>0</v>
      </c>
      <c r="DJ449" s="877">
        <v>0</v>
      </c>
      <c r="DK449" s="876">
        <v>0</v>
      </c>
      <c r="DL449" s="877">
        <v>0</v>
      </c>
      <c r="DM449" s="876">
        <v>0</v>
      </c>
      <c r="DN449" s="877">
        <v>0</v>
      </c>
      <c r="DO449" s="876">
        <v>0</v>
      </c>
      <c r="DP449" s="877">
        <v>0</v>
      </c>
      <c r="DQ449" s="876">
        <v>0</v>
      </c>
      <c r="DR449" s="1017">
        <v>0</v>
      </c>
      <c r="DS449" s="815"/>
      <c r="DT449" s="1011"/>
      <c r="DU449" s="815"/>
      <c r="DV449" s="1016"/>
      <c r="DW449" s="877"/>
      <c r="DX449" s="876">
        <v>0</v>
      </c>
      <c r="DY449" s="877">
        <v>0</v>
      </c>
      <c r="DZ449" s="876">
        <v>0</v>
      </c>
      <c r="EA449" s="877">
        <v>0</v>
      </c>
      <c r="EB449" s="876">
        <v>0</v>
      </c>
      <c r="EC449" s="877">
        <v>0</v>
      </c>
      <c r="ED449" s="876">
        <v>0</v>
      </c>
      <c r="EE449" s="877">
        <v>0</v>
      </c>
      <c r="EF449" s="876">
        <v>0</v>
      </c>
      <c r="EG449" s="877">
        <v>0</v>
      </c>
      <c r="EH449" s="876">
        <v>0</v>
      </c>
      <c r="EI449" s="877">
        <v>0</v>
      </c>
      <c r="EJ449" s="876">
        <v>0</v>
      </c>
      <c r="EK449" s="877">
        <v>0</v>
      </c>
      <c r="EL449" s="876">
        <v>0</v>
      </c>
      <c r="EM449" s="877">
        <v>0</v>
      </c>
      <c r="EN449" s="876">
        <v>0</v>
      </c>
      <c r="EO449" s="877">
        <v>0</v>
      </c>
      <c r="EP449" s="876">
        <v>0</v>
      </c>
      <c r="EQ449" s="877">
        <v>0</v>
      </c>
      <c r="ER449" s="876">
        <v>0</v>
      </c>
      <c r="ES449" s="877">
        <v>0</v>
      </c>
      <c r="ET449" s="876">
        <v>0</v>
      </c>
      <c r="EU449" s="877">
        <v>0</v>
      </c>
      <c r="EV449" s="876">
        <v>0</v>
      </c>
      <c r="EW449" s="877">
        <v>0</v>
      </c>
      <c r="EX449" s="876">
        <v>0</v>
      </c>
      <c r="EY449" s="877">
        <v>0</v>
      </c>
      <c r="EZ449" s="876">
        <v>0</v>
      </c>
      <c r="FA449" s="877">
        <v>0</v>
      </c>
      <c r="FB449" s="876">
        <v>0</v>
      </c>
      <c r="FC449" s="877">
        <v>0</v>
      </c>
      <c r="FD449" s="876">
        <v>0</v>
      </c>
      <c r="FE449" s="1017">
        <v>0</v>
      </c>
      <c r="FF449" s="815"/>
      <c r="FG449" s="1012"/>
      <c r="FH449" s="815"/>
      <c r="FI449" s="1013"/>
      <c r="FK449" s="1018" t="b">
        <v>1</v>
      </c>
    </row>
    <row r="450" spans="1:167" outlineLevel="1">
      <c r="A450" s="813" t="str">
        <f t="shared" si="6"/>
        <v>428Business Refrigeration Incentives Local Program</v>
      </c>
      <c r="C450" s="842">
        <v>428</v>
      </c>
      <c r="D450" s="1036" t="s">
        <v>1170</v>
      </c>
      <c r="E450" s="1036">
        <v>2017</v>
      </c>
      <c r="G450" s="1020">
        <v>0</v>
      </c>
      <c r="H450" s="865">
        <v>0</v>
      </c>
      <c r="I450" s="864">
        <v>0</v>
      </c>
      <c r="J450" s="865">
        <v>0</v>
      </c>
      <c r="K450" s="864">
        <v>0</v>
      </c>
      <c r="L450" s="865">
        <v>0</v>
      </c>
      <c r="M450" s="864">
        <v>0</v>
      </c>
      <c r="N450" s="865">
        <v>0</v>
      </c>
      <c r="O450" s="864">
        <v>0</v>
      </c>
      <c r="P450" s="865">
        <v>0</v>
      </c>
      <c r="Q450" s="864">
        <v>0</v>
      </c>
      <c r="R450" s="865">
        <v>0</v>
      </c>
      <c r="S450" s="864">
        <v>0</v>
      </c>
      <c r="T450" s="865">
        <v>0</v>
      </c>
      <c r="U450" s="864">
        <v>0</v>
      </c>
      <c r="V450" s="865">
        <v>0</v>
      </c>
      <c r="W450" s="864">
        <v>0</v>
      </c>
      <c r="X450" s="865">
        <v>0</v>
      </c>
      <c r="Y450" s="864">
        <v>0</v>
      </c>
      <c r="Z450" s="865">
        <v>0</v>
      </c>
      <c r="AA450" s="864">
        <v>0</v>
      </c>
      <c r="AB450" s="865">
        <v>0</v>
      </c>
      <c r="AC450" s="864">
        <v>0</v>
      </c>
      <c r="AD450" s="865">
        <v>0</v>
      </c>
      <c r="AE450" s="864">
        <v>0</v>
      </c>
      <c r="AF450" s="865">
        <v>0</v>
      </c>
      <c r="AG450" s="864">
        <v>0</v>
      </c>
      <c r="AH450" s="865">
        <v>0</v>
      </c>
      <c r="AI450" s="864">
        <v>0</v>
      </c>
      <c r="AJ450" s="865">
        <v>0</v>
      </c>
      <c r="AK450" s="864">
        <v>0</v>
      </c>
      <c r="AL450" s="865">
        <v>0</v>
      </c>
      <c r="AM450" s="864">
        <v>0</v>
      </c>
      <c r="AN450" s="865">
        <v>0</v>
      </c>
      <c r="AO450" s="864">
        <v>0</v>
      </c>
      <c r="AP450" s="1021">
        <v>0</v>
      </c>
      <c r="AQ450" s="815"/>
      <c r="AR450" s="998"/>
      <c r="AS450" s="815"/>
      <c r="AT450" s="1020">
        <v>0</v>
      </c>
      <c r="AU450" s="865">
        <v>0</v>
      </c>
      <c r="AV450" s="864">
        <v>0</v>
      </c>
      <c r="AW450" s="865">
        <v>0</v>
      </c>
      <c r="AX450" s="864">
        <v>0</v>
      </c>
      <c r="AY450" s="865">
        <v>0</v>
      </c>
      <c r="AZ450" s="864">
        <v>0</v>
      </c>
      <c r="BA450" s="865">
        <v>0</v>
      </c>
      <c r="BB450" s="864">
        <v>0</v>
      </c>
      <c r="BC450" s="865">
        <v>0</v>
      </c>
      <c r="BD450" s="864">
        <v>0</v>
      </c>
      <c r="BE450" s="865">
        <v>0</v>
      </c>
      <c r="BF450" s="864">
        <v>0</v>
      </c>
      <c r="BG450" s="865">
        <v>0</v>
      </c>
      <c r="BH450" s="864">
        <v>0</v>
      </c>
      <c r="BI450" s="865">
        <v>0</v>
      </c>
      <c r="BJ450" s="864">
        <v>0</v>
      </c>
      <c r="BK450" s="865">
        <v>0</v>
      </c>
      <c r="BL450" s="864">
        <v>0</v>
      </c>
      <c r="BM450" s="865">
        <v>0</v>
      </c>
      <c r="BN450" s="864">
        <v>0</v>
      </c>
      <c r="BO450" s="865">
        <v>0</v>
      </c>
      <c r="BP450" s="864">
        <v>0</v>
      </c>
      <c r="BQ450" s="865">
        <v>0</v>
      </c>
      <c r="BR450" s="864">
        <v>0</v>
      </c>
      <c r="BS450" s="865">
        <v>0</v>
      </c>
      <c r="BT450" s="864">
        <v>0</v>
      </c>
      <c r="BU450" s="865">
        <v>0</v>
      </c>
      <c r="BV450" s="864">
        <v>0</v>
      </c>
      <c r="BW450" s="865">
        <v>0</v>
      </c>
      <c r="BX450" s="864">
        <v>0</v>
      </c>
      <c r="BY450" s="865">
        <v>0</v>
      </c>
      <c r="BZ450" s="864">
        <v>0</v>
      </c>
      <c r="CA450" s="865">
        <v>0</v>
      </c>
      <c r="CB450" s="864">
        <v>0</v>
      </c>
      <c r="CC450" s="1021">
        <v>0</v>
      </c>
      <c r="CD450" s="815"/>
      <c r="CE450" s="1009"/>
      <c r="CF450" s="815"/>
      <c r="CG450" s="1010"/>
      <c r="CH450" s="815"/>
      <c r="CI450" s="1020"/>
      <c r="CJ450" s="865"/>
      <c r="CK450" s="864">
        <v>0</v>
      </c>
      <c r="CL450" s="865">
        <v>0</v>
      </c>
      <c r="CM450" s="864">
        <v>0</v>
      </c>
      <c r="CN450" s="865">
        <v>0</v>
      </c>
      <c r="CO450" s="864">
        <v>0</v>
      </c>
      <c r="CP450" s="865">
        <v>0</v>
      </c>
      <c r="CQ450" s="864">
        <v>0</v>
      </c>
      <c r="CR450" s="865">
        <v>0</v>
      </c>
      <c r="CS450" s="864">
        <v>0</v>
      </c>
      <c r="CT450" s="865">
        <v>0</v>
      </c>
      <c r="CU450" s="864">
        <v>0</v>
      </c>
      <c r="CV450" s="865">
        <v>0</v>
      </c>
      <c r="CW450" s="864">
        <v>0</v>
      </c>
      <c r="CX450" s="865">
        <v>0</v>
      </c>
      <c r="CY450" s="864">
        <v>0</v>
      </c>
      <c r="CZ450" s="865">
        <v>0</v>
      </c>
      <c r="DA450" s="864">
        <v>0</v>
      </c>
      <c r="DB450" s="865">
        <v>0</v>
      </c>
      <c r="DC450" s="864">
        <v>0</v>
      </c>
      <c r="DD450" s="865">
        <v>0</v>
      </c>
      <c r="DE450" s="864">
        <v>0</v>
      </c>
      <c r="DF450" s="865">
        <v>0</v>
      </c>
      <c r="DG450" s="864">
        <v>0</v>
      </c>
      <c r="DH450" s="865">
        <v>0</v>
      </c>
      <c r="DI450" s="864">
        <v>0</v>
      </c>
      <c r="DJ450" s="865">
        <v>0</v>
      </c>
      <c r="DK450" s="864">
        <v>0</v>
      </c>
      <c r="DL450" s="865">
        <v>0</v>
      </c>
      <c r="DM450" s="864">
        <v>0</v>
      </c>
      <c r="DN450" s="865">
        <v>0</v>
      </c>
      <c r="DO450" s="864">
        <v>0</v>
      </c>
      <c r="DP450" s="865">
        <v>0</v>
      </c>
      <c r="DQ450" s="864">
        <v>0</v>
      </c>
      <c r="DR450" s="1021">
        <v>0</v>
      </c>
      <c r="DS450" s="815"/>
      <c r="DT450" s="1011"/>
      <c r="DU450" s="815"/>
      <c r="DV450" s="1020"/>
      <c r="DW450" s="865"/>
      <c r="DX450" s="864">
        <v>0</v>
      </c>
      <c r="DY450" s="865">
        <v>0</v>
      </c>
      <c r="DZ450" s="864">
        <v>0</v>
      </c>
      <c r="EA450" s="865">
        <v>0</v>
      </c>
      <c r="EB450" s="864">
        <v>0</v>
      </c>
      <c r="EC450" s="865">
        <v>0</v>
      </c>
      <c r="ED450" s="864">
        <v>0</v>
      </c>
      <c r="EE450" s="865">
        <v>0</v>
      </c>
      <c r="EF450" s="864">
        <v>0</v>
      </c>
      <c r="EG450" s="865">
        <v>0</v>
      </c>
      <c r="EH450" s="864">
        <v>0</v>
      </c>
      <c r="EI450" s="865">
        <v>0</v>
      </c>
      <c r="EJ450" s="864">
        <v>0</v>
      </c>
      <c r="EK450" s="865">
        <v>0</v>
      </c>
      <c r="EL450" s="864">
        <v>0</v>
      </c>
      <c r="EM450" s="865">
        <v>0</v>
      </c>
      <c r="EN450" s="864">
        <v>0</v>
      </c>
      <c r="EO450" s="865">
        <v>0</v>
      </c>
      <c r="EP450" s="864">
        <v>0</v>
      </c>
      <c r="EQ450" s="865">
        <v>0</v>
      </c>
      <c r="ER450" s="864">
        <v>0</v>
      </c>
      <c r="ES450" s="865">
        <v>0</v>
      </c>
      <c r="ET450" s="864">
        <v>0</v>
      </c>
      <c r="EU450" s="865">
        <v>0</v>
      </c>
      <c r="EV450" s="864">
        <v>0</v>
      </c>
      <c r="EW450" s="865">
        <v>0</v>
      </c>
      <c r="EX450" s="864">
        <v>0</v>
      </c>
      <c r="EY450" s="865">
        <v>0</v>
      </c>
      <c r="EZ450" s="864">
        <v>0</v>
      </c>
      <c r="FA450" s="865">
        <v>0</v>
      </c>
      <c r="FB450" s="864">
        <v>0</v>
      </c>
      <c r="FC450" s="865">
        <v>0</v>
      </c>
      <c r="FD450" s="864">
        <v>0</v>
      </c>
      <c r="FE450" s="1021">
        <v>0</v>
      </c>
      <c r="FF450" s="815"/>
      <c r="FG450" s="1012"/>
      <c r="FH450" s="815"/>
      <c r="FI450" s="1013"/>
      <c r="FK450" s="1022" t="b">
        <v>1</v>
      </c>
    </row>
    <row r="451" spans="1:167" outlineLevel="1">
      <c r="A451" s="813" t="str">
        <f t="shared" si="6"/>
        <v>429Conservation on the Coast Home Assistance Local Program</v>
      </c>
      <c r="C451" s="849">
        <v>429</v>
      </c>
      <c r="D451" s="1035" t="s">
        <v>1171</v>
      </c>
      <c r="E451" s="1035">
        <v>2017</v>
      </c>
      <c r="G451" s="1024">
        <v>0</v>
      </c>
      <c r="H451" s="854">
        <v>0</v>
      </c>
      <c r="I451" s="853">
        <v>0</v>
      </c>
      <c r="J451" s="854">
        <v>0</v>
      </c>
      <c r="K451" s="853">
        <v>0</v>
      </c>
      <c r="L451" s="854">
        <v>0</v>
      </c>
      <c r="M451" s="853">
        <v>0</v>
      </c>
      <c r="N451" s="854">
        <v>0</v>
      </c>
      <c r="O451" s="853">
        <v>0</v>
      </c>
      <c r="P451" s="854">
        <v>0</v>
      </c>
      <c r="Q451" s="853">
        <v>0</v>
      </c>
      <c r="R451" s="854">
        <v>0</v>
      </c>
      <c r="S451" s="853">
        <v>0</v>
      </c>
      <c r="T451" s="854">
        <v>0</v>
      </c>
      <c r="U451" s="853">
        <v>0</v>
      </c>
      <c r="V451" s="854">
        <v>0</v>
      </c>
      <c r="W451" s="853">
        <v>0</v>
      </c>
      <c r="X451" s="854">
        <v>0</v>
      </c>
      <c r="Y451" s="853">
        <v>0</v>
      </c>
      <c r="Z451" s="854">
        <v>0</v>
      </c>
      <c r="AA451" s="853">
        <v>0</v>
      </c>
      <c r="AB451" s="854">
        <v>0</v>
      </c>
      <c r="AC451" s="853">
        <v>0</v>
      </c>
      <c r="AD451" s="854">
        <v>0</v>
      </c>
      <c r="AE451" s="853">
        <v>0</v>
      </c>
      <c r="AF451" s="854">
        <v>0</v>
      </c>
      <c r="AG451" s="853">
        <v>0</v>
      </c>
      <c r="AH451" s="854">
        <v>0</v>
      </c>
      <c r="AI451" s="853">
        <v>0</v>
      </c>
      <c r="AJ451" s="854">
        <v>0</v>
      </c>
      <c r="AK451" s="853">
        <v>0</v>
      </c>
      <c r="AL451" s="854">
        <v>0</v>
      </c>
      <c r="AM451" s="853">
        <v>0</v>
      </c>
      <c r="AN451" s="854">
        <v>0</v>
      </c>
      <c r="AO451" s="853">
        <v>0</v>
      </c>
      <c r="AP451" s="1025">
        <v>0</v>
      </c>
      <c r="AQ451" s="815"/>
      <c r="AR451" s="998"/>
      <c r="AS451" s="815"/>
      <c r="AT451" s="1024">
        <v>0</v>
      </c>
      <c r="AU451" s="854">
        <v>0</v>
      </c>
      <c r="AV451" s="853">
        <v>0</v>
      </c>
      <c r="AW451" s="854">
        <v>0</v>
      </c>
      <c r="AX451" s="853">
        <v>0</v>
      </c>
      <c r="AY451" s="854">
        <v>0</v>
      </c>
      <c r="AZ451" s="853">
        <v>0</v>
      </c>
      <c r="BA451" s="854">
        <v>0</v>
      </c>
      <c r="BB451" s="853">
        <v>0</v>
      </c>
      <c r="BC451" s="854">
        <v>0</v>
      </c>
      <c r="BD451" s="853">
        <v>0</v>
      </c>
      <c r="BE451" s="854">
        <v>0</v>
      </c>
      <c r="BF451" s="853">
        <v>0</v>
      </c>
      <c r="BG451" s="854">
        <v>0</v>
      </c>
      <c r="BH451" s="853">
        <v>0</v>
      </c>
      <c r="BI451" s="854">
        <v>0</v>
      </c>
      <c r="BJ451" s="853">
        <v>0</v>
      </c>
      <c r="BK451" s="854">
        <v>0</v>
      </c>
      <c r="BL451" s="853">
        <v>0</v>
      </c>
      <c r="BM451" s="854">
        <v>0</v>
      </c>
      <c r="BN451" s="853">
        <v>0</v>
      </c>
      <c r="BO451" s="854">
        <v>0</v>
      </c>
      <c r="BP451" s="853">
        <v>0</v>
      </c>
      <c r="BQ451" s="854">
        <v>0</v>
      </c>
      <c r="BR451" s="853">
        <v>0</v>
      </c>
      <c r="BS451" s="854">
        <v>0</v>
      </c>
      <c r="BT451" s="853">
        <v>0</v>
      </c>
      <c r="BU451" s="854">
        <v>0</v>
      </c>
      <c r="BV451" s="853">
        <v>0</v>
      </c>
      <c r="BW451" s="854">
        <v>0</v>
      </c>
      <c r="BX451" s="853">
        <v>0</v>
      </c>
      <c r="BY451" s="854">
        <v>0</v>
      </c>
      <c r="BZ451" s="853">
        <v>0</v>
      </c>
      <c r="CA451" s="854">
        <v>0</v>
      </c>
      <c r="CB451" s="853">
        <v>0</v>
      </c>
      <c r="CC451" s="1025">
        <v>0</v>
      </c>
      <c r="CD451" s="815"/>
      <c r="CE451" s="1009"/>
      <c r="CF451" s="815"/>
      <c r="CG451" s="1010"/>
      <c r="CH451" s="815"/>
      <c r="CI451" s="1024"/>
      <c r="CJ451" s="854"/>
      <c r="CK451" s="853">
        <v>0</v>
      </c>
      <c r="CL451" s="854">
        <v>0</v>
      </c>
      <c r="CM451" s="853">
        <v>0</v>
      </c>
      <c r="CN451" s="854">
        <v>0</v>
      </c>
      <c r="CO451" s="853">
        <v>0</v>
      </c>
      <c r="CP451" s="854">
        <v>0</v>
      </c>
      <c r="CQ451" s="853">
        <v>0</v>
      </c>
      <c r="CR451" s="854">
        <v>0</v>
      </c>
      <c r="CS451" s="853">
        <v>0</v>
      </c>
      <c r="CT451" s="854">
        <v>0</v>
      </c>
      <c r="CU451" s="853">
        <v>0</v>
      </c>
      <c r="CV451" s="854">
        <v>0</v>
      </c>
      <c r="CW451" s="853">
        <v>0</v>
      </c>
      <c r="CX451" s="854">
        <v>0</v>
      </c>
      <c r="CY451" s="853">
        <v>0</v>
      </c>
      <c r="CZ451" s="854">
        <v>0</v>
      </c>
      <c r="DA451" s="853">
        <v>0</v>
      </c>
      <c r="DB451" s="854">
        <v>0</v>
      </c>
      <c r="DC451" s="853">
        <v>0</v>
      </c>
      <c r="DD451" s="854">
        <v>0</v>
      </c>
      <c r="DE451" s="853">
        <v>0</v>
      </c>
      <c r="DF451" s="854">
        <v>0</v>
      </c>
      <c r="DG451" s="853">
        <v>0</v>
      </c>
      <c r="DH451" s="854">
        <v>0</v>
      </c>
      <c r="DI451" s="853">
        <v>0</v>
      </c>
      <c r="DJ451" s="854">
        <v>0</v>
      </c>
      <c r="DK451" s="853">
        <v>0</v>
      </c>
      <c r="DL451" s="854">
        <v>0</v>
      </c>
      <c r="DM451" s="853">
        <v>0</v>
      </c>
      <c r="DN451" s="854">
        <v>0</v>
      </c>
      <c r="DO451" s="853">
        <v>0</v>
      </c>
      <c r="DP451" s="854">
        <v>0</v>
      </c>
      <c r="DQ451" s="853">
        <v>0</v>
      </c>
      <c r="DR451" s="1025">
        <v>0</v>
      </c>
      <c r="DS451" s="815"/>
      <c r="DT451" s="1011"/>
      <c r="DU451" s="815"/>
      <c r="DV451" s="1024"/>
      <c r="DW451" s="854"/>
      <c r="DX451" s="853">
        <v>0</v>
      </c>
      <c r="DY451" s="854">
        <v>0</v>
      </c>
      <c r="DZ451" s="853">
        <v>0</v>
      </c>
      <c r="EA451" s="854">
        <v>0</v>
      </c>
      <c r="EB451" s="853">
        <v>0</v>
      </c>
      <c r="EC451" s="854">
        <v>0</v>
      </c>
      <c r="ED451" s="853">
        <v>0</v>
      </c>
      <c r="EE451" s="854">
        <v>0</v>
      </c>
      <c r="EF451" s="853">
        <v>0</v>
      </c>
      <c r="EG451" s="854">
        <v>0</v>
      </c>
      <c r="EH451" s="853">
        <v>0</v>
      </c>
      <c r="EI451" s="854">
        <v>0</v>
      </c>
      <c r="EJ451" s="853">
        <v>0</v>
      </c>
      <c r="EK451" s="854">
        <v>0</v>
      </c>
      <c r="EL451" s="853">
        <v>0</v>
      </c>
      <c r="EM451" s="854">
        <v>0</v>
      </c>
      <c r="EN451" s="853">
        <v>0</v>
      </c>
      <c r="EO451" s="854">
        <v>0</v>
      </c>
      <c r="EP451" s="853">
        <v>0</v>
      </c>
      <c r="EQ451" s="854">
        <v>0</v>
      </c>
      <c r="ER451" s="853">
        <v>0</v>
      </c>
      <c r="ES451" s="854">
        <v>0</v>
      </c>
      <c r="ET451" s="853">
        <v>0</v>
      </c>
      <c r="EU451" s="854">
        <v>0</v>
      </c>
      <c r="EV451" s="853">
        <v>0</v>
      </c>
      <c r="EW451" s="854">
        <v>0</v>
      </c>
      <c r="EX451" s="853">
        <v>0</v>
      </c>
      <c r="EY451" s="854">
        <v>0</v>
      </c>
      <c r="EZ451" s="853">
        <v>0</v>
      </c>
      <c r="FA451" s="854">
        <v>0</v>
      </c>
      <c r="FB451" s="853">
        <v>0</v>
      </c>
      <c r="FC451" s="854">
        <v>0</v>
      </c>
      <c r="FD451" s="853">
        <v>0</v>
      </c>
      <c r="FE451" s="1025">
        <v>0</v>
      </c>
      <c r="FF451" s="815"/>
      <c r="FG451" s="1012"/>
      <c r="FH451" s="815"/>
      <c r="FI451" s="1013"/>
      <c r="FK451" s="1026" t="b">
        <v>1</v>
      </c>
    </row>
    <row r="452" spans="1:167" outlineLevel="1">
      <c r="A452" s="813" t="str">
        <f t="shared" si="6"/>
        <v>430Conservation on the Coast Small Business Lighting Local Program</v>
      </c>
      <c r="C452" s="842">
        <v>430</v>
      </c>
      <c r="D452" s="1036" t="s">
        <v>1172</v>
      </c>
      <c r="E452" s="1036">
        <v>2017</v>
      </c>
      <c r="G452" s="1020">
        <v>0</v>
      </c>
      <c r="H452" s="865">
        <v>0</v>
      </c>
      <c r="I452" s="864">
        <v>0</v>
      </c>
      <c r="J452" s="865">
        <v>0</v>
      </c>
      <c r="K452" s="864">
        <v>0</v>
      </c>
      <c r="L452" s="865">
        <v>0</v>
      </c>
      <c r="M452" s="864">
        <v>0</v>
      </c>
      <c r="N452" s="865">
        <v>0</v>
      </c>
      <c r="O452" s="864">
        <v>0</v>
      </c>
      <c r="P452" s="865">
        <v>0</v>
      </c>
      <c r="Q452" s="864">
        <v>0</v>
      </c>
      <c r="R452" s="865">
        <v>0</v>
      </c>
      <c r="S452" s="864">
        <v>0</v>
      </c>
      <c r="T452" s="865">
        <v>0</v>
      </c>
      <c r="U452" s="864">
        <v>0</v>
      </c>
      <c r="V452" s="865">
        <v>0</v>
      </c>
      <c r="W452" s="864">
        <v>0</v>
      </c>
      <c r="X452" s="865">
        <v>0</v>
      </c>
      <c r="Y452" s="864">
        <v>0</v>
      </c>
      <c r="Z452" s="865">
        <v>0</v>
      </c>
      <c r="AA452" s="864">
        <v>0</v>
      </c>
      <c r="AB452" s="865">
        <v>0</v>
      </c>
      <c r="AC452" s="864">
        <v>0</v>
      </c>
      <c r="AD452" s="865">
        <v>0</v>
      </c>
      <c r="AE452" s="864">
        <v>0</v>
      </c>
      <c r="AF452" s="865">
        <v>0</v>
      </c>
      <c r="AG452" s="864">
        <v>0</v>
      </c>
      <c r="AH452" s="865">
        <v>0</v>
      </c>
      <c r="AI452" s="864">
        <v>0</v>
      </c>
      <c r="AJ452" s="865">
        <v>0</v>
      </c>
      <c r="AK452" s="864">
        <v>0</v>
      </c>
      <c r="AL452" s="865">
        <v>0</v>
      </c>
      <c r="AM452" s="864">
        <v>0</v>
      </c>
      <c r="AN452" s="865">
        <v>0</v>
      </c>
      <c r="AO452" s="864">
        <v>0</v>
      </c>
      <c r="AP452" s="1021">
        <v>0</v>
      </c>
      <c r="AQ452" s="815"/>
      <c r="AR452" s="998"/>
      <c r="AS452" s="815"/>
      <c r="AT452" s="1020">
        <v>0</v>
      </c>
      <c r="AU452" s="865">
        <v>0</v>
      </c>
      <c r="AV452" s="864">
        <v>0</v>
      </c>
      <c r="AW452" s="865">
        <v>0</v>
      </c>
      <c r="AX452" s="864">
        <v>0</v>
      </c>
      <c r="AY452" s="865">
        <v>0</v>
      </c>
      <c r="AZ452" s="864">
        <v>0</v>
      </c>
      <c r="BA452" s="865">
        <v>0</v>
      </c>
      <c r="BB452" s="864">
        <v>0</v>
      </c>
      <c r="BC452" s="865">
        <v>0</v>
      </c>
      <c r="BD452" s="864">
        <v>0</v>
      </c>
      <c r="BE452" s="865">
        <v>0</v>
      </c>
      <c r="BF452" s="864">
        <v>0</v>
      </c>
      <c r="BG452" s="865">
        <v>0</v>
      </c>
      <c r="BH452" s="864">
        <v>0</v>
      </c>
      <c r="BI452" s="865">
        <v>0</v>
      </c>
      <c r="BJ452" s="864">
        <v>0</v>
      </c>
      <c r="BK452" s="865">
        <v>0</v>
      </c>
      <c r="BL452" s="864">
        <v>0</v>
      </c>
      <c r="BM452" s="865">
        <v>0</v>
      </c>
      <c r="BN452" s="864">
        <v>0</v>
      </c>
      <c r="BO452" s="865">
        <v>0</v>
      </c>
      <c r="BP452" s="864">
        <v>0</v>
      </c>
      <c r="BQ452" s="865">
        <v>0</v>
      </c>
      <c r="BR452" s="864">
        <v>0</v>
      </c>
      <c r="BS452" s="865">
        <v>0</v>
      </c>
      <c r="BT452" s="864">
        <v>0</v>
      </c>
      <c r="BU452" s="865">
        <v>0</v>
      </c>
      <c r="BV452" s="864">
        <v>0</v>
      </c>
      <c r="BW452" s="865">
        <v>0</v>
      </c>
      <c r="BX452" s="864">
        <v>0</v>
      </c>
      <c r="BY452" s="865">
        <v>0</v>
      </c>
      <c r="BZ452" s="864">
        <v>0</v>
      </c>
      <c r="CA452" s="865">
        <v>0</v>
      </c>
      <c r="CB452" s="864">
        <v>0</v>
      </c>
      <c r="CC452" s="1021">
        <v>0</v>
      </c>
      <c r="CD452" s="815"/>
      <c r="CE452" s="1009"/>
      <c r="CF452" s="815"/>
      <c r="CG452" s="1010"/>
      <c r="CH452" s="815"/>
      <c r="CI452" s="1020"/>
      <c r="CJ452" s="865"/>
      <c r="CK452" s="864">
        <v>0</v>
      </c>
      <c r="CL452" s="865">
        <v>0</v>
      </c>
      <c r="CM452" s="864">
        <v>0</v>
      </c>
      <c r="CN452" s="865">
        <v>0</v>
      </c>
      <c r="CO452" s="864">
        <v>0</v>
      </c>
      <c r="CP452" s="865">
        <v>0</v>
      </c>
      <c r="CQ452" s="864">
        <v>0</v>
      </c>
      <c r="CR452" s="865">
        <v>0</v>
      </c>
      <c r="CS452" s="864">
        <v>0</v>
      </c>
      <c r="CT452" s="865">
        <v>0</v>
      </c>
      <c r="CU452" s="864">
        <v>0</v>
      </c>
      <c r="CV452" s="865">
        <v>0</v>
      </c>
      <c r="CW452" s="864">
        <v>0</v>
      </c>
      <c r="CX452" s="865">
        <v>0</v>
      </c>
      <c r="CY452" s="864">
        <v>0</v>
      </c>
      <c r="CZ452" s="865">
        <v>0</v>
      </c>
      <c r="DA452" s="864">
        <v>0</v>
      </c>
      <c r="DB452" s="865">
        <v>0</v>
      </c>
      <c r="DC452" s="864">
        <v>0</v>
      </c>
      <c r="DD452" s="865">
        <v>0</v>
      </c>
      <c r="DE452" s="864">
        <v>0</v>
      </c>
      <c r="DF452" s="865">
        <v>0</v>
      </c>
      <c r="DG452" s="864">
        <v>0</v>
      </c>
      <c r="DH452" s="865">
        <v>0</v>
      </c>
      <c r="DI452" s="864">
        <v>0</v>
      </c>
      <c r="DJ452" s="865">
        <v>0</v>
      </c>
      <c r="DK452" s="864">
        <v>0</v>
      </c>
      <c r="DL452" s="865">
        <v>0</v>
      </c>
      <c r="DM452" s="864">
        <v>0</v>
      </c>
      <c r="DN452" s="865">
        <v>0</v>
      </c>
      <c r="DO452" s="864">
        <v>0</v>
      </c>
      <c r="DP452" s="865">
        <v>0</v>
      </c>
      <c r="DQ452" s="864">
        <v>0</v>
      </c>
      <c r="DR452" s="1021">
        <v>0</v>
      </c>
      <c r="DS452" s="815"/>
      <c r="DT452" s="1011"/>
      <c r="DU452" s="815"/>
      <c r="DV452" s="1020"/>
      <c r="DW452" s="865"/>
      <c r="DX452" s="864">
        <v>0</v>
      </c>
      <c r="DY452" s="865">
        <v>0</v>
      </c>
      <c r="DZ452" s="864">
        <v>0</v>
      </c>
      <c r="EA452" s="865">
        <v>0</v>
      </c>
      <c r="EB452" s="864">
        <v>0</v>
      </c>
      <c r="EC452" s="865">
        <v>0</v>
      </c>
      <c r="ED452" s="864">
        <v>0</v>
      </c>
      <c r="EE452" s="865">
        <v>0</v>
      </c>
      <c r="EF452" s="864">
        <v>0</v>
      </c>
      <c r="EG452" s="865">
        <v>0</v>
      </c>
      <c r="EH452" s="864">
        <v>0</v>
      </c>
      <c r="EI452" s="865">
        <v>0</v>
      </c>
      <c r="EJ452" s="864">
        <v>0</v>
      </c>
      <c r="EK452" s="865">
        <v>0</v>
      </c>
      <c r="EL452" s="864">
        <v>0</v>
      </c>
      <c r="EM452" s="865">
        <v>0</v>
      </c>
      <c r="EN452" s="864">
        <v>0</v>
      </c>
      <c r="EO452" s="865">
        <v>0</v>
      </c>
      <c r="EP452" s="864">
        <v>0</v>
      </c>
      <c r="EQ452" s="865">
        <v>0</v>
      </c>
      <c r="ER452" s="864">
        <v>0</v>
      </c>
      <c r="ES452" s="865">
        <v>0</v>
      </c>
      <c r="ET452" s="864">
        <v>0</v>
      </c>
      <c r="EU452" s="865">
        <v>0</v>
      </c>
      <c r="EV452" s="864">
        <v>0</v>
      </c>
      <c r="EW452" s="865">
        <v>0</v>
      </c>
      <c r="EX452" s="864">
        <v>0</v>
      </c>
      <c r="EY452" s="865">
        <v>0</v>
      </c>
      <c r="EZ452" s="864">
        <v>0</v>
      </c>
      <c r="FA452" s="865">
        <v>0</v>
      </c>
      <c r="FB452" s="864">
        <v>0</v>
      </c>
      <c r="FC452" s="865">
        <v>0</v>
      </c>
      <c r="FD452" s="864">
        <v>0</v>
      </c>
      <c r="FE452" s="1021">
        <v>0</v>
      </c>
      <c r="FF452" s="815"/>
      <c r="FG452" s="1012"/>
      <c r="FH452" s="815"/>
      <c r="FI452" s="1013"/>
      <c r="FK452" s="1022" t="b">
        <v>1</v>
      </c>
    </row>
    <row r="453" spans="1:167" outlineLevel="1">
      <c r="A453" s="813" t="str">
        <f t="shared" si="6"/>
        <v>431First Nations Conservation Local Program</v>
      </c>
      <c r="C453" s="849">
        <v>431</v>
      </c>
      <c r="D453" s="1035" t="s">
        <v>1173</v>
      </c>
      <c r="E453" s="1035">
        <v>2017</v>
      </c>
      <c r="G453" s="1024">
        <v>0</v>
      </c>
      <c r="H453" s="854">
        <v>0</v>
      </c>
      <c r="I453" s="853">
        <v>0</v>
      </c>
      <c r="J453" s="854">
        <v>0</v>
      </c>
      <c r="K453" s="853">
        <v>0</v>
      </c>
      <c r="L453" s="854">
        <v>0</v>
      </c>
      <c r="M453" s="853">
        <v>0</v>
      </c>
      <c r="N453" s="854">
        <v>0</v>
      </c>
      <c r="O453" s="853">
        <v>0</v>
      </c>
      <c r="P453" s="854">
        <v>0</v>
      </c>
      <c r="Q453" s="853">
        <v>0</v>
      </c>
      <c r="R453" s="854">
        <v>0</v>
      </c>
      <c r="S453" s="853">
        <v>0</v>
      </c>
      <c r="T453" s="854">
        <v>0</v>
      </c>
      <c r="U453" s="853">
        <v>0</v>
      </c>
      <c r="V453" s="854">
        <v>0</v>
      </c>
      <c r="W453" s="853">
        <v>0</v>
      </c>
      <c r="X453" s="854">
        <v>0</v>
      </c>
      <c r="Y453" s="853">
        <v>0</v>
      </c>
      <c r="Z453" s="854">
        <v>0</v>
      </c>
      <c r="AA453" s="853">
        <v>0</v>
      </c>
      <c r="AB453" s="854">
        <v>0</v>
      </c>
      <c r="AC453" s="853">
        <v>0</v>
      </c>
      <c r="AD453" s="854">
        <v>0</v>
      </c>
      <c r="AE453" s="853">
        <v>0</v>
      </c>
      <c r="AF453" s="854">
        <v>0</v>
      </c>
      <c r="AG453" s="853">
        <v>0</v>
      </c>
      <c r="AH453" s="854">
        <v>0</v>
      </c>
      <c r="AI453" s="853">
        <v>0</v>
      </c>
      <c r="AJ453" s="854">
        <v>0</v>
      </c>
      <c r="AK453" s="853">
        <v>0</v>
      </c>
      <c r="AL453" s="854">
        <v>0</v>
      </c>
      <c r="AM453" s="853">
        <v>0</v>
      </c>
      <c r="AN453" s="854">
        <v>0</v>
      </c>
      <c r="AO453" s="853">
        <v>0</v>
      </c>
      <c r="AP453" s="1025">
        <v>0</v>
      </c>
      <c r="AQ453" s="815"/>
      <c r="AR453" s="998"/>
      <c r="AS453" s="815"/>
      <c r="AT453" s="1024">
        <v>0</v>
      </c>
      <c r="AU453" s="854">
        <v>0</v>
      </c>
      <c r="AV453" s="853">
        <v>0</v>
      </c>
      <c r="AW453" s="854">
        <v>0</v>
      </c>
      <c r="AX453" s="853">
        <v>0</v>
      </c>
      <c r="AY453" s="854">
        <v>0</v>
      </c>
      <c r="AZ453" s="853">
        <v>0</v>
      </c>
      <c r="BA453" s="854">
        <v>0</v>
      </c>
      <c r="BB453" s="853">
        <v>0</v>
      </c>
      <c r="BC453" s="854">
        <v>0</v>
      </c>
      <c r="BD453" s="853">
        <v>0</v>
      </c>
      <c r="BE453" s="854">
        <v>0</v>
      </c>
      <c r="BF453" s="853">
        <v>0</v>
      </c>
      <c r="BG453" s="854">
        <v>0</v>
      </c>
      <c r="BH453" s="853">
        <v>0</v>
      </c>
      <c r="BI453" s="854">
        <v>0</v>
      </c>
      <c r="BJ453" s="853">
        <v>0</v>
      </c>
      <c r="BK453" s="854">
        <v>0</v>
      </c>
      <c r="BL453" s="853">
        <v>0</v>
      </c>
      <c r="BM453" s="854">
        <v>0</v>
      </c>
      <c r="BN453" s="853">
        <v>0</v>
      </c>
      <c r="BO453" s="854">
        <v>0</v>
      </c>
      <c r="BP453" s="853">
        <v>0</v>
      </c>
      <c r="BQ453" s="854">
        <v>0</v>
      </c>
      <c r="BR453" s="853">
        <v>0</v>
      </c>
      <c r="BS453" s="854">
        <v>0</v>
      </c>
      <c r="BT453" s="853">
        <v>0</v>
      </c>
      <c r="BU453" s="854">
        <v>0</v>
      </c>
      <c r="BV453" s="853">
        <v>0</v>
      </c>
      <c r="BW453" s="854">
        <v>0</v>
      </c>
      <c r="BX453" s="853">
        <v>0</v>
      </c>
      <c r="BY453" s="854">
        <v>0</v>
      </c>
      <c r="BZ453" s="853">
        <v>0</v>
      </c>
      <c r="CA453" s="854">
        <v>0</v>
      </c>
      <c r="CB453" s="853">
        <v>0</v>
      </c>
      <c r="CC453" s="1025">
        <v>0</v>
      </c>
      <c r="CD453" s="815"/>
      <c r="CE453" s="1009"/>
      <c r="CF453" s="815"/>
      <c r="CG453" s="1010"/>
      <c r="CH453" s="815"/>
      <c r="CI453" s="1024"/>
      <c r="CJ453" s="854"/>
      <c r="CK453" s="853">
        <v>0</v>
      </c>
      <c r="CL453" s="854">
        <v>0</v>
      </c>
      <c r="CM453" s="853">
        <v>0</v>
      </c>
      <c r="CN453" s="854">
        <v>0</v>
      </c>
      <c r="CO453" s="853">
        <v>0</v>
      </c>
      <c r="CP453" s="854">
        <v>0</v>
      </c>
      <c r="CQ453" s="853">
        <v>0</v>
      </c>
      <c r="CR453" s="854">
        <v>0</v>
      </c>
      <c r="CS453" s="853">
        <v>0</v>
      </c>
      <c r="CT453" s="854">
        <v>0</v>
      </c>
      <c r="CU453" s="853">
        <v>0</v>
      </c>
      <c r="CV453" s="854">
        <v>0</v>
      </c>
      <c r="CW453" s="853">
        <v>0</v>
      </c>
      <c r="CX453" s="854">
        <v>0</v>
      </c>
      <c r="CY453" s="853">
        <v>0</v>
      </c>
      <c r="CZ453" s="854">
        <v>0</v>
      </c>
      <c r="DA453" s="853">
        <v>0</v>
      </c>
      <c r="DB453" s="854">
        <v>0</v>
      </c>
      <c r="DC453" s="853">
        <v>0</v>
      </c>
      <c r="DD453" s="854">
        <v>0</v>
      </c>
      <c r="DE453" s="853">
        <v>0</v>
      </c>
      <c r="DF453" s="854">
        <v>0</v>
      </c>
      <c r="DG453" s="853">
        <v>0</v>
      </c>
      <c r="DH453" s="854">
        <v>0</v>
      </c>
      <c r="DI453" s="853">
        <v>0</v>
      </c>
      <c r="DJ453" s="854">
        <v>0</v>
      </c>
      <c r="DK453" s="853">
        <v>0</v>
      </c>
      <c r="DL453" s="854">
        <v>0</v>
      </c>
      <c r="DM453" s="853">
        <v>0</v>
      </c>
      <c r="DN453" s="854">
        <v>0</v>
      </c>
      <c r="DO453" s="853">
        <v>0</v>
      </c>
      <c r="DP453" s="854">
        <v>0</v>
      </c>
      <c r="DQ453" s="853">
        <v>0</v>
      </c>
      <c r="DR453" s="1025">
        <v>0</v>
      </c>
      <c r="DS453" s="815"/>
      <c r="DT453" s="1011"/>
      <c r="DU453" s="815"/>
      <c r="DV453" s="1024"/>
      <c r="DW453" s="854"/>
      <c r="DX453" s="853">
        <v>0</v>
      </c>
      <c r="DY453" s="854">
        <v>0</v>
      </c>
      <c r="DZ453" s="853">
        <v>0</v>
      </c>
      <c r="EA453" s="854">
        <v>0</v>
      </c>
      <c r="EB453" s="853">
        <v>0</v>
      </c>
      <c r="EC453" s="854">
        <v>0</v>
      </c>
      <c r="ED453" s="853">
        <v>0</v>
      </c>
      <c r="EE453" s="854">
        <v>0</v>
      </c>
      <c r="EF453" s="853">
        <v>0</v>
      </c>
      <c r="EG453" s="854">
        <v>0</v>
      </c>
      <c r="EH453" s="853">
        <v>0</v>
      </c>
      <c r="EI453" s="854">
        <v>0</v>
      </c>
      <c r="EJ453" s="853">
        <v>0</v>
      </c>
      <c r="EK453" s="854">
        <v>0</v>
      </c>
      <c r="EL453" s="853">
        <v>0</v>
      </c>
      <c r="EM453" s="854">
        <v>0</v>
      </c>
      <c r="EN453" s="853">
        <v>0</v>
      </c>
      <c r="EO453" s="854">
        <v>0</v>
      </c>
      <c r="EP453" s="853">
        <v>0</v>
      </c>
      <c r="EQ453" s="854">
        <v>0</v>
      </c>
      <c r="ER453" s="853">
        <v>0</v>
      </c>
      <c r="ES453" s="854">
        <v>0</v>
      </c>
      <c r="ET453" s="853">
        <v>0</v>
      </c>
      <c r="EU453" s="854">
        <v>0</v>
      </c>
      <c r="EV453" s="853">
        <v>0</v>
      </c>
      <c r="EW453" s="854">
        <v>0</v>
      </c>
      <c r="EX453" s="853">
        <v>0</v>
      </c>
      <c r="EY453" s="854">
        <v>0</v>
      </c>
      <c r="EZ453" s="853">
        <v>0</v>
      </c>
      <c r="FA453" s="854">
        <v>0</v>
      </c>
      <c r="FB453" s="853">
        <v>0</v>
      </c>
      <c r="FC453" s="854">
        <v>0</v>
      </c>
      <c r="FD453" s="853">
        <v>0</v>
      </c>
      <c r="FE453" s="1025">
        <v>0</v>
      </c>
      <c r="FF453" s="815"/>
      <c r="FG453" s="1012"/>
      <c r="FH453" s="815"/>
      <c r="FI453" s="1013"/>
      <c r="FK453" s="1026" t="b">
        <v>1</v>
      </c>
    </row>
    <row r="454" spans="1:167" outlineLevel="1">
      <c r="A454" s="813" t="str">
        <f t="shared" si="6"/>
        <v>432High Efficiency Agriculturual Pumping Local Program</v>
      </c>
      <c r="C454" s="842">
        <v>432</v>
      </c>
      <c r="D454" s="1036" t="s">
        <v>1174</v>
      </c>
      <c r="E454" s="1036">
        <v>2017</v>
      </c>
      <c r="G454" s="1020">
        <v>0</v>
      </c>
      <c r="H454" s="865">
        <v>0</v>
      </c>
      <c r="I454" s="864">
        <v>0</v>
      </c>
      <c r="J454" s="865">
        <v>0</v>
      </c>
      <c r="K454" s="864">
        <v>0</v>
      </c>
      <c r="L454" s="865">
        <v>0</v>
      </c>
      <c r="M454" s="864">
        <v>0</v>
      </c>
      <c r="N454" s="865">
        <v>0</v>
      </c>
      <c r="O454" s="864">
        <v>0</v>
      </c>
      <c r="P454" s="865">
        <v>0</v>
      </c>
      <c r="Q454" s="864">
        <v>0</v>
      </c>
      <c r="R454" s="865">
        <v>0</v>
      </c>
      <c r="S454" s="864">
        <v>0</v>
      </c>
      <c r="T454" s="865">
        <v>0</v>
      </c>
      <c r="U454" s="864">
        <v>0</v>
      </c>
      <c r="V454" s="865">
        <v>0</v>
      </c>
      <c r="W454" s="864">
        <v>0</v>
      </c>
      <c r="X454" s="865">
        <v>0</v>
      </c>
      <c r="Y454" s="864">
        <v>0</v>
      </c>
      <c r="Z454" s="865">
        <v>0</v>
      </c>
      <c r="AA454" s="864">
        <v>0</v>
      </c>
      <c r="AB454" s="865">
        <v>0</v>
      </c>
      <c r="AC454" s="864">
        <v>0</v>
      </c>
      <c r="AD454" s="865">
        <v>0</v>
      </c>
      <c r="AE454" s="864">
        <v>0</v>
      </c>
      <c r="AF454" s="865">
        <v>0</v>
      </c>
      <c r="AG454" s="864">
        <v>0</v>
      </c>
      <c r="AH454" s="865">
        <v>0</v>
      </c>
      <c r="AI454" s="864">
        <v>0</v>
      </c>
      <c r="AJ454" s="865">
        <v>0</v>
      </c>
      <c r="AK454" s="864">
        <v>0</v>
      </c>
      <c r="AL454" s="865">
        <v>0</v>
      </c>
      <c r="AM454" s="864">
        <v>0</v>
      </c>
      <c r="AN454" s="865">
        <v>0</v>
      </c>
      <c r="AO454" s="864">
        <v>0</v>
      </c>
      <c r="AP454" s="1021">
        <v>0</v>
      </c>
      <c r="AQ454" s="815"/>
      <c r="AR454" s="998"/>
      <c r="AS454" s="815"/>
      <c r="AT454" s="1020">
        <v>0</v>
      </c>
      <c r="AU454" s="865">
        <v>0</v>
      </c>
      <c r="AV454" s="864">
        <v>0</v>
      </c>
      <c r="AW454" s="865">
        <v>0</v>
      </c>
      <c r="AX454" s="864">
        <v>0</v>
      </c>
      <c r="AY454" s="865">
        <v>0</v>
      </c>
      <c r="AZ454" s="864">
        <v>0</v>
      </c>
      <c r="BA454" s="865">
        <v>0</v>
      </c>
      <c r="BB454" s="864">
        <v>0</v>
      </c>
      <c r="BC454" s="865">
        <v>0</v>
      </c>
      <c r="BD454" s="864">
        <v>0</v>
      </c>
      <c r="BE454" s="865">
        <v>0</v>
      </c>
      <c r="BF454" s="864">
        <v>0</v>
      </c>
      <c r="BG454" s="865">
        <v>0</v>
      </c>
      <c r="BH454" s="864">
        <v>0</v>
      </c>
      <c r="BI454" s="865">
        <v>0</v>
      </c>
      <c r="BJ454" s="864">
        <v>0</v>
      </c>
      <c r="BK454" s="865">
        <v>0</v>
      </c>
      <c r="BL454" s="864">
        <v>0</v>
      </c>
      <c r="BM454" s="865">
        <v>0</v>
      </c>
      <c r="BN454" s="864">
        <v>0</v>
      </c>
      <c r="BO454" s="865">
        <v>0</v>
      </c>
      <c r="BP454" s="864">
        <v>0</v>
      </c>
      <c r="BQ454" s="865">
        <v>0</v>
      </c>
      <c r="BR454" s="864">
        <v>0</v>
      </c>
      <c r="BS454" s="865">
        <v>0</v>
      </c>
      <c r="BT454" s="864">
        <v>0</v>
      </c>
      <c r="BU454" s="865">
        <v>0</v>
      </c>
      <c r="BV454" s="864">
        <v>0</v>
      </c>
      <c r="BW454" s="865">
        <v>0</v>
      </c>
      <c r="BX454" s="864">
        <v>0</v>
      </c>
      <c r="BY454" s="865">
        <v>0</v>
      </c>
      <c r="BZ454" s="864">
        <v>0</v>
      </c>
      <c r="CA454" s="865">
        <v>0</v>
      </c>
      <c r="CB454" s="864">
        <v>0</v>
      </c>
      <c r="CC454" s="1021">
        <v>0</v>
      </c>
      <c r="CD454" s="815"/>
      <c r="CE454" s="1009"/>
      <c r="CF454" s="815"/>
      <c r="CG454" s="1010"/>
      <c r="CH454" s="815"/>
      <c r="CI454" s="1020"/>
      <c r="CJ454" s="865"/>
      <c r="CK454" s="864">
        <v>0</v>
      </c>
      <c r="CL454" s="865">
        <v>0</v>
      </c>
      <c r="CM454" s="864">
        <v>0</v>
      </c>
      <c r="CN454" s="865">
        <v>0</v>
      </c>
      <c r="CO454" s="864">
        <v>0</v>
      </c>
      <c r="CP454" s="865">
        <v>0</v>
      </c>
      <c r="CQ454" s="864">
        <v>0</v>
      </c>
      <c r="CR454" s="865">
        <v>0</v>
      </c>
      <c r="CS454" s="864">
        <v>0</v>
      </c>
      <c r="CT454" s="865">
        <v>0</v>
      </c>
      <c r="CU454" s="864">
        <v>0</v>
      </c>
      <c r="CV454" s="865">
        <v>0</v>
      </c>
      <c r="CW454" s="864">
        <v>0</v>
      </c>
      <c r="CX454" s="865">
        <v>0</v>
      </c>
      <c r="CY454" s="864">
        <v>0</v>
      </c>
      <c r="CZ454" s="865">
        <v>0</v>
      </c>
      <c r="DA454" s="864">
        <v>0</v>
      </c>
      <c r="DB454" s="865">
        <v>0</v>
      </c>
      <c r="DC454" s="864">
        <v>0</v>
      </c>
      <c r="DD454" s="865">
        <v>0</v>
      </c>
      <c r="DE454" s="864">
        <v>0</v>
      </c>
      <c r="DF454" s="865">
        <v>0</v>
      </c>
      <c r="DG454" s="864">
        <v>0</v>
      </c>
      <c r="DH454" s="865">
        <v>0</v>
      </c>
      <c r="DI454" s="864">
        <v>0</v>
      </c>
      <c r="DJ454" s="865">
        <v>0</v>
      </c>
      <c r="DK454" s="864">
        <v>0</v>
      </c>
      <c r="DL454" s="865">
        <v>0</v>
      </c>
      <c r="DM454" s="864">
        <v>0</v>
      </c>
      <c r="DN454" s="865">
        <v>0</v>
      </c>
      <c r="DO454" s="864">
        <v>0</v>
      </c>
      <c r="DP454" s="865">
        <v>0</v>
      </c>
      <c r="DQ454" s="864">
        <v>0</v>
      </c>
      <c r="DR454" s="1021">
        <v>0</v>
      </c>
      <c r="DS454" s="815"/>
      <c r="DT454" s="1011"/>
      <c r="DU454" s="815"/>
      <c r="DV454" s="1020"/>
      <c r="DW454" s="865"/>
      <c r="DX454" s="864">
        <v>0</v>
      </c>
      <c r="DY454" s="865">
        <v>0</v>
      </c>
      <c r="DZ454" s="864">
        <v>0</v>
      </c>
      <c r="EA454" s="865">
        <v>0</v>
      </c>
      <c r="EB454" s="864">
        <v>0</v>
      </c>
      <c r="EC454" s="865">
        <v>0</v>
      </c>
      <c r="ED454" s="864">
        <v>0</v>
      </c>
      <c r="EE454" s="865">
        <v>0</v>
      </c>
      <c r="EF454" s="864">
        <v>0</v>
      </c>
      <c r="EG454" s="865">
        <v>0</v>
      </c>
      <c r="EH454" s="864">
        <v>0</v>
      </c>
      <c r="EI454" s="865">
        <v>0</v>
      </c>
      <c r="EJ454" s="864">
        <v>0</v>
      </c>
      <c r="EK454" s="865">
        <v>0</v>
      </c>
      <c r="EL454" s="864">
        <v>0</v>
      </c>
      <c r="EM454" s="865">
        <v>0</v>
      </c>
      <c r="EN454" s="864">
        <v>0</v>
      </c>
      <c r="EO454" s="865">
        <v>0</v>
      </c>
      <c r="EP454" s="864">
        <v>0</v>
      </c>
      <c r="EQ454" s="865">
        <v>0</v>
      </c>
      <c r="ER454" s="864">
        <v>0</v>
      </c>
      <c r="ES454" s="865">
        <v>0</v>
      </c>
      <c r="ET454" s="864">
        <v>0</v>
      </c>
      <c r="EU454" s="865">
        <v>0</v>
      </c>
      <c r="EV454" s="864">
        <v>0</v>
      </c>
      <c r="EW454" s="865">
        <v>0</v>
      </c>
      <c r="EX454" s="864">
        <v>0</v>
      </c>
      <c r="EY454" s="865">
        <v>0</v>
      </c>
      <c r="EZ454" s="864">
        <v>0</v>
      </c>
      <c r="FA454" s="865">
        <v>0</v>
      </c>
      <c r="FB454" s="864">
        <v>0</v>
      </c>
      <c r="FC454" s="865">
        <v>0</v>
      </c>
      <c r="FD454" s="864">
        <v>0</v>
      </c>
      <c r="FE454" s="1021">
        <v>0</v>
      </c>
      <c r="FF454" s="815"/>
      <c r="FG454" s="1012"/>
      <c r="FH454" s="815"/>
      <c r="FI454" s="1013"/>
      <c r="FK454" s="1022" t="b">
        <v>1</v>
      </c>
    </row>
    <row r="455" spans="1:167" outlineLevel="1">
      <c r="A455" s="813" t="str">
        <f t="shared" si="6"/>
        <v>433Instant Savings Local Program</v>
      </c>
      <c r="C455" s="849">
        <v>433</v>
      </c>
      <c r="D455" s="1035" t="s">
        <v>1175</v>
      </c>
      <c r="E455" s="1035">
        <v>2017</v>
      </c>
      <c r="G455" s="1024">
        <v>0</v>
      </c>
      <c r="H455" s="854">
        <v>0</v>
      </c>
      <c r="I455" s="853">
        <v>0</v>
      </c>
      <c r="J455" s="854">
        <v>0</v>
      </c>
      <c r="K455" s="853">
        <v>0</v>
      </c>
      <c r="L455" s="854">
        <v>0</v>
      </c>
      <c r="M455" s="853">
        <v>0</v>
      </c>
      <c r="N455" s="854">
        <v>0</v>
      </c>
      <c r="O455" s="853">
        <v>0</v>
      </c>
      <c r="P455" s="854">
        <v>0</v>
      </c>
      <c r="Q455" s="853">
        <v>0</v>
      </c>
      <c r="R455" s="854">
        <v>0</v>
      </c>
      <c r="S455" s="853">
        <v>0</v>
      </c>
      <c r="T455" s="854">
        <v>0</v>
      </c>
      <c r="U455" s="853">
        <v>0</v>
      </c>
      <c r="V455" s="854">
        <v>0</v>
      </c>
      <c r="W455" s="853">
        <v>0</v>
      </c>
      <c r="X455" s="854">
        <v>0</v>
      </c>
      <c r="Y455" s="853">
        <v>0</v>
      </c>
      <c r="Z455" s="854">
        <v>0</v>
      </c>
      <c r="AA455" s="853">
        <v>0</v>
      </c>
      <c r="AB455" s="854">
        <v>0</v>
      </c>
      <c r="AC455" s="853">
        <v>0</v>
      </c>
      <c r="AD455" s="854">
        <v>0</v>
      </c>
      <c r="AE455" s="853">
        <v>0</v>
      </c>
      <c r="AF455" s="854">
        <v>0</v>
      </c>
      <c r="AG455" s="853">
        <v>0</v>
      </c>
      <c r="AH455" s="854">
        <v>0</v>
      </c>
      <c r="AI455" s="853">
        <v>0</v>
      </c>
      <c r="AJ455" s="854">
        <v>0</v>
      </c>
      <c r="AK455" s="853">
        <v>0</v>
      </c>
      <c r="AL455" s="854">
        <v>0</v>
      </c>
      <c r="AM455" s="853">
        <v>0</v>
      </c>
      <c r="AN455" s="854">
        <v>0</v>
      </c>
      <c r="AO455" s="853">
        <v>0</v>
      </c>
      <c r="AP455" s="1025">
        <v>0</v>
      </c>
      <c r="AQ455" s="815"/>
      <c r="AR455" s="998"/>
      <c r="AS455" s="815"/>
      <c r="AT455" s="1024">
        <v>0</v>
      </c>
      <c r="AU455" s="854">
        <v>0</v>
      </c>
      <c r="AV455" s="853">
        <v>0</v>
      </c>
      <c r="AW455" s="854">
        <v>0</v>
      </c>
      <c r="AX455" s="853">
        <v>0</v>
      </c>
      <c r="AY455" s="854">
        <v>0</v>
      </c>
      <c r="AZ455" s="853">
        <v>0</v>
      </c>
      <c r="BA455" s="854">
        <v>0</v>
      </c>
      <c r="BB455" s="853">
        <v>0</v>
      </c>
      <c r="BC455" s="854">
        <v>0</v>
      </c>
      <c r="BD455" s="853">
        <v>0</v>
      </c>
      <c r="BE455" s="854">
        <v>0</v>
      </c>
      <c r="BF455" s="853">
        <v>0</v>
      </c>
      <c r="BG455" s="854">
        <v>0</v>
      </c>
      <c r="BH455" s="853">
        <v>0</v>
      </c>
      <c r="BI455" s="854">
        <v>0</v>
      </c>
      <c r="BJ455" s="853">
        <v>0</v>
      </c>
      <c r="BK455" s="854">
        <v>0</v>
      </c>
      <c r="BL455" s="853">
        <v>0</v>
      </c>
      <c r="BM455" s="854">
        <v>0</v>
      </c>
      <c r="BN455" s="853">
        <v>0</v>
      </c>
      <c r="BO455" s="854">
        <v>0</v>
      </c>
      <c r="BP455" s="853">
        <v>0</v>
      </c>
      <c r="BQ455" s="854">
        <v>0</v>
      </c>
      <c r="BR455" s="853">
        <v>0</v>
      </c>
      <c r="BS455" s="854">
        <v>0</v>
      </c>
      <c r="BT455" s="853">
        <v>0</v>
      </c>
      <c r="BU455" s="854">
        <v>0</v>
      </c>
      <c r="BV455" s="853">
        <v>0</v>
      </c>
      <c r="BW455" s="854">
        <v>0</v>
      </c>
      <c r="BX455" s="853">
        <v>0</v>
      </c>
      <c r="BY455" s="854">
        <v>0</v>
      </c>
      <c r="BZ455" s="853">
        <v>0</v>
      </c>
      <c r="CA455" s="854">
        <v>0</v>
      </c>
      <c r="CB455" s="853">
        <v>0</v>
      </c>
      <c r="CC455" s="1025">
        <v>0</v>
      </c>
      <c r="CD455" s="815"/>
      <c r="CE455" s="1009"/>
      <c r="CF455" s="815"/>
      <c r="CG455" s="1010"/>
      <c r="CH455" s="815"/>
      <c r="CI455" s="1024"/>
      <c r="CJ455" s="854"/>
      <c r="CK455" s="853">
        <v>0</v>
      </c>
      <c r="CL455" s="854">
        <v>0</v>
      </c>
      <c r="CM455" s="853">
        <v>0</v>
      </c>
      <c r="CN455" s="854">
        <v>0</v>
      </c>
      <c r="CO455" s="853">
        <v>0</v>
      </c>
      <c r="CP455" s="854">
        <v>0</v>
      </c>
      <c r="CQ455" s="853">
        <v>0</v>
      </c>
      <c r="CR455" s="854">
        <v>0</v>
      </c>
      <c r="CS455" s="853">
        <v>0</v>
      </c>
      <c r="CT455" s="854">
        <v>0</v>
      </c>
      <c r="CU455" s="853">
        <v>0</v>
      </c>
      <c r="CV455" s="854">
        <v>0</v>
      </c>
      <c r="CW455" s="853">
        <v>0</v>
      </c>
      <c r="CX455" s="854">
        <v>0</v>
      </c>
      <c r="CY455" s="853">
        <v>0</v>
      </c>
      <c r="CZ455" s="854">
        <v>0</v>
      </c>
      <c r="DA455" s="853">
        <v>0</v>
      </c>
      <c r="DB455" s="854">
        <v>0</v>
      </c>
      <c r="DC455" s="853">
        <v>0</v>
      </c>
      <c r="DD455" s="854">
        <v>0</v>
      </c>
      <c r="DE455" s="853">
        <v>0</v>
      </c>
      <c r="DF455" s="854">
        <v>0</v>
      </c>
      <c r="DG455" s="853">
        <v>0</v>
      </c>
      <c r="DH455" s="854">
        <v>0</v>
      </c>
      <c r="DI455" s="853">
        <v>0</v>
      </c>
      <c r="DJ455" s="854">
        <v>0</v>
      </c>
      <c r="DK455" s="853">
        <v>0</v>
      </c>
      <c r="DL455" s="854">
        <v>0</v>
      </c>
      <c r="DM455" s="853">
        <v>0</v>
      </c>
      <c r="DN455" s="854">
        <v>0</v>
      </c>
      <c r="DO455" s="853">
        <v>0</v>
      </c>
      <c r="DP455" s="854">
        <v>0</v>
      </c>
      <c r="DQ455" s="853">
        <v>0</v>
      </c>
      <c r="DR455" s="1025">
        <v>0</v>
      </c>
      <c r="DS455" s="815"/>
      <c r="DT455" s="1011"/>
      <c r="DU455" s="815"/>
      <c r="DV455" s="1024"/>
      <c r="DW455" s="854"/>
      <c r="DX455" s="853">
        <v>0</v>
      </c>
      <c r="DY455" s="854">
        <v>0</v>
      </c>
      <c r="DZ455" s="853">
        <v>0</v>
      </c>
      <c r="EA455" s="854">
        <v>0</v>
      </c>
      <c r="EB455" s="853">
        <v>0</v>
      </c>
      <c r="EC455" s="854">
        <v>0</v>
      </c>
      <c r="ED455" s="853">
        <v>0</v>
      </c>
      <c r="EE455" s="854">
        <v>0</v>
      </c>
      <c r="EF455" s="853">
        <v>0</v>
      </c>
      <c r="EG455" s="854">
        <v>0</v>
      </c>
      <c r="EH455" s="853">
        <v>0</v>
      </c>
      <c r="EI455" s="854">
        <v>0</v>
      </c>
      <c r="EJ455" s="853">
        <v>0</v>
      </c>
      <c r="EK455" s="854">
        <v>0</v>
      </c>
      <c r="EL455" s="853">
        <v>0</v>
      </c>
      <c r="EM455" s="854">
        <v>0</v>
      </c>
      <c r="EN455" s="853">
        <v>0</v>
      </c>
      <c r="EO455" s="854">
        <v>0</v>
      </c>
      <c r="EP455" s="853">
        <v>0</v>
      </c>
      <c r="EQ455" s="854">
        <v>0</v>
      </c>
      <c r="ER455" s="853">
        <v>0</v>
      </c>
      <c r="ES455" s="854">
        <v>0</v>
      </c>
      <c r="ET455" s="853">
        <v>0</v>
      </c>
      <c r="EU455" s="854">
        <v>0</v>
      </c>
      <c r="EV455" s="853">
        <v>0</v>
      </c>
      <c r="EW455" s="854">
        <v>0</v>
      </c>
      <c r="EX455" s="853">
        <v>0</v>
      </c>
      <c r="EY455" s="854">
        <v>0</v>
      </c>
      <c r="EZ455" s="853">
        <v>0</v>
      </c>
      <c r="FA455" s="854">
        <v>0</v>
      </c>
      <c r="FB455" s="853">
        <v>0</v>
      </c>
      <c r="FC455" s="854">
        <v>0</v>
      </c>
      <c r="FD455" s="853">
        <v>0</v>
      </c>
      <c r="FE455" s="1025">
        <v>0</v>
      </c>
      <c r="FF455" s="815"/>
      <c r="FG455" s="1012"/>
      <c r="FH455" s="815"/>
      <c r="FI455" s="1013"/>
      <c r="FK455" s="1026" t="b">
        <v>1</v>
      </c>
    </row>
    <row r="456" spans="1:167" outlineLevel="1">
      <c r="A456" s="813" t="str">
        <f t="shared" si="6"/>
        <v>434OPsaver Local Program</v>
      </c>
      <c r="C456" s="842">
        <v>434</v>
      </c>
      <c r="D456" s="1036" t="s">
        <v>1176</v>
      </c>
      <c r="E456" s="1036">
        <v>2017</v>
      </c>
      <c r="G456" s="1020">
        <v>0</v>
      </c>
      <c r="H456" s="865">
        <v>0</v>
      </c>
      <c r="I456" s="864">
        <v>0</v>
      </c>
      <c r="J456" s="865">
        <v>0</v>
      </c>
      <c r="K456" s="864">
        <v>0</v>
      </c>
      <c r="L456" s="865">
        <v>0</v>
      </c>
      <c r="M456" s="864">
        <v>0</v>
      </c>
      <c r="N456" s="865">
        <v>0</v>
      </c>
      <c r="O456" s="864">
        <v>0</v>
      </c>
      <c r="P456" s="865">
        <v>0</v>
      </c>
      <c r="Q456" s="864">
        <v>0</v>
      </c>
      <c r="R456" s="865">
        <v>0</v>
      </c>
      <c r="S456" s="864">
        <v>0</v>
      </c>
      <c r="T456" s="865">
        <v>0</v>
      </c>
      <c r="U456" s="864">
        <v>0</v>
      </c>
      <c r="V456" s="865">
        <v>0</v>
      </c>
      <c r="W456" s="864">
        <v>0</v>
      </c>
      <c r="X456" s="865">
        <v>0</v>
      </c>
      <c r="Y456" s="864">
        <v>0</v>
      </c>
      <c r="Z456" s="865">
        <v>0</v>
      </c>
      <c r="AA456" s="864">
        <v>0</v>
      </c>
      <c r="AB456" s="865">
        <v>0</v>
      </c>
      <c r="AC456" s="864">
        <v>0</v>
      </c>
      <c r="AD456" s="865">
        <v>0</v>
      </c>
      <c r="AE456" s="864">
        <v>0</v>
      </c>
      <c r="AF456" s="865">
        <v>0</v>
      </c>
      <c r="AG456" s="864">
        <v>0</v>
      </c>
      <c r="AH456" s="865">
        <v>0</v>
      </c>
      <c r="AI456" s="864">
        <v>0</v>
      </c>
      <c r="AJ456" s="865">
        <v>0</v>
      </c>
      <c r="AK456" s="864">
        <v>0</v>
      </c>
      <c r="AL456" s="865">
        <v>0</v>
      </c>
      <c r="AM456" s="864">
        <v>0</v>
      </c>
      <c r="AN456" s="865">
        <v>0</v>
      </c>
      <c r="AO456" s="864">
        <v>0</v>
      </c>
      <c r="AP456" s="1021">
        <v>0</v>
      </c>
      <c r="AQ456" s="815"/>
      <c r="AR456" s="998"/>
      <c r="AS456" s="815"/>
      <c r="AT456" s="1020">
        <v>0</v>
      </c>
      <c r="AU456" s="865">
        <v>0</v>
      </c>
      <c r="AV456" s="864">
        <v>0</v>
      </c>
      <c r="AW456" s="865">
        <v>0</v>
      </c>
      <c r="AX456" s="864">
        <v>0</v>
      </c>
      <c r="AY456" s="865">
        <v>0</v>
      </c>
      <c r="AZ456" s="864">
        <v>0</v>
      </c>
      <c r="BA456" s="865">
        <v>0</v>
      </c>
      <c r="BB456" s="864">
        <v>0</v>
      </c>
      <c r="BC456" s="865">
        <v>0</v>
      </c>
      <c r="BD456" s="864">
        <v>0</v>
      </c>
      <c r="BE456" s="865">
        <v>0</v>
      </c>
      <c r="BF456" s="864">
        <v>0</v>
      </c>
      <c r="BG456" s="865">
        <v>0</v>
      </c>
      <c r="BH456" s="864">
        <v>0</v>
      </c>
      <c r="BI456" s="865">
        <v>0</v>
      </c>
      <c r="BJ456" s="864">
        <v>0</v>
      </c>
      <c r="BK456" s="865">
        <v>0</v>
      </c>
      <c r="BL456" s="864">
        <v>0</v>
      </c>
      <c r="BM456" s="865">
        <v>0</v>
      </c>
      <c r="BN456" s="864">
        <v>0</v>
      </c>
      <c r="BO456" s="865">
        <v>0</v>
      </c>
      <c r="BP456" s="864">
        <v>0</v>
      </c>
      <c r="BQ456" s="865">
        <v>0</v>
      </c>
      <c r="BR456" s="864">
        <v>0</v>
      </c>
      <c r="BS456" s="865">
        <v>0</v>
      </c>
      <c r="BT456" s="864">
        <v>0</v>
      </c>
      <c r="BU456" s="865">
        <v>0</v>
      </c>
      <c r="BV456" s="864">
        <v>0</v>
      </c>
      <c r="BW456" s="865">
        <v>0</v>
      </c>
      <c r="BX456" s="864">
        <v>0</v>
      </c>
      <c r="BY456" s="865">
        <v>0</v>
      </c>
      <c r="BZ456" s="864">
        <v>0</v>
      </c>
      <c r="CA456" s="865">
        <v>0</v>
      </c>
      <c r="CB456" s="864">
        <v>0</v>
      </c>
      <c r="CC456" s="1021">
        <v>0</v>
      </c>
      <c r="CD456" s="815"/>
      <c r="CE456" s="1009"/>
      <c r="CF456" s="815"/>
      <c r="CG456" s="1010"/>
      <c r="CH456" s="815"/>
      <c r="CI456" s="1020"/>
      <c r="CJ456" s="865"/>
      <c r="CK456" s="864">
        <v>0</v>
      </c>
      <c r="CL456" s="865">
        <v>0</v>
      </c>
      <c r="CM456" s="864">
        <v>0</v>
      </c>
      <c r="CN456" s="865">
        <v>0</v>
      </c>
      <c r="CO456" s="864">
        <v>0</v>
      </c>
      <c r="CP456" s="865">
        <v>0</v>
      </c>
      <c r="CQ456" s="864">
        <v>0</v>
      </c>
      <c r="CR456" s="865">
        <v>0</v>
      </c>
      <c r="CS456" s="864">
        <v>0</v>
      </c>
      <c r="CT456" s="865">
        <v>0</v>
      </c>
      <c r="CU456" s="864">
        <v>0</v>
      </c>
      <c r="CV456" s="865">
        <v>0</v>
      </c>
      <c r="CW456" s="864">
        <v>0</v>
      </c>
      <c r="CX456" s="865">
        <v>0</v>
      </c>
      <c r="CY456" s="864">
        <v>0</v>
      </c>
      <c r="CZ456" s="865">
        <v>0</v>
      </c>
      <c r="DA456" s="864">
        <v>0</v>
      </c>
      <c r="DB456" s="865">
        <v>0</v>
      </c>
      <c r="DC456" s="864">
        <v>0</v>
      </c>
      <c r="DD456" s="865">
        <v>0</v>
      </c>
      <c r="DE456" s="864">
        <v>0</v>
      </c>
      <c r="DF456" s="865">
        <v>0</v>
      </c>
      <c r="DG456" s="864">
        <v>0</v>
      </c>
      <c r="DH456" s="865">
        <v>0</v>
      </c>
      <c r="DI456" s="864">
        <v>0</v>
      </c>
      <c r="DJ456" s="865">
        <v>0</v>
      </c>
      <c r="DK456" s="864">
        <v>0</v>
      </c>
      <c r="DL456" s="865">
        <v>0</v>
      </c>
      <c r="DM456" s="864">
        <v>0</v>
      </c>
      <c r="DN456" s="865">
        <v>0</v>
      </c>
      <c r="DO456" s="864">
        <v>0</v>
      </c>
      <c r="DP456" s="865">
        <v>0</v>
      </c>
      <c r="DQ456" s="864">
        <v>0</v>
      </c>
      <c r="DR456" s="1021">
        <v>0</v>
      </c>
      <c r="DS456" s="815"/>
      <c r="DT456" s="1011"/>
      <c r="DU456" s="815"/>
      <c r="DV456" s="1020"/>
      <c r="DW456" s="865"/>
      <c r="DX456" s="864">
        <v>0</v>
      </c>
      <c r="DY456" s="865">
        <v>0</v>
      </c>
      <c r="DZ456" s="864">
        <v>0</v>
      </c>
      <c r="EA456" s="865">
        <v>0</v>
      </c>
      <c r="EB456" s="864">
        <v>0</v>
      </c>
      <c r="EC456" s="865">
        <v>0</v>
      </c>
      <c r="ED456" s="864">
        <v>0</v>
      </c>
      <c r="EE456" s="865">
        <v>0</v>
      </c>
      <c r="EF456" s="864">
        <v>0</v>
      </c>
      <c r="EG456" s="865">
        <v>0</v>
      </c>
      <c r="EH456" s="864">
        <v>0</v>
      </c>
      <c r="EI456" s="865">
        <v>0</v>
      </c>
      <c r="EJ456" s="864">
        <v>0</v>
      </c>
      <c r="EK456" s="865">
        <v>0</v>
      </c>
      <c r="EL456" s="864">
        <v>0</v>
      </c>
      <c r="EM456" s="865">
        <v>0</v>
      </c>
      <c r="EN456" s="864">
        <v>0</v>
      </c>
      <c r="EO456" s="865">
        <v>0</v>
      </c>
      <c r="EP456" s="864">
        <v>0</v>
      </c>
      <c r="EQ456" s="865">
        <v>0</v>
      </c>
      <c r="ER456" s="864">
        <v>0</v>
      </c>
      <c r="ES456" s="865">
        <v>0</v>
      </c>
      <c r="ET456" s="864">
        <v>0</v>
      </c>
      <c r="EU456" s="865">
        <v>0</v>
      </c>
      <c r="EV456" s="864">
        <v>0</v>
      </c>
      <c r="EW456" s="865">
        <v>0</v>
      </c>
      <c r="EX456" s="864">
        <v>0</v>
      </c>
      <c r="EY456" s="865">
        <v>0</v>
      </c>
      <c r="EZ456" s="864">
        <v>0</v>
      </c>
      <c r="FA456" s="865">
        <v>0</v>
      </c>
      <c r="FB456" s="864">
        <v>0</v>
      </c>
      <c r="FC456" s="865">
        <v>0</v>
      </c>
      <c r="FD456" s="864">
        <v>0</v>
      </c>
      <c r="FE456" s="1021">
        <v>0</v>
      </c>
      <c r="FF456" s="815"/>
      <c r="FG456" s="1012"/>
      <c r="FH456" s="815"/>
      <c r="FI456" s="1013"/>
      <c r="FK456" s="1022" t="b">
        <v>1</v>
      </c>
    </row>
    <row r="457" spans="1:167" outlineLevel="1">
      <c r="A457" s="813" t="str">
        <f t="shared" ref="A457:A516" si="7">C457&amp;D457</f>
        <v>435Pool Saver Local Program</v>
      </c>
      <c r="C457" s="849">
        <v>435</v>
      </c>
      <c r="D457" s="1035" t="s">
        <v>1226</v>
      </c>
      <c r="E457" s="1035">
        <v>2017</v>
      </c>
      <c r="G457" s="1024">
        <v>0</v>
      </c>
      <c r="H457" s="854">
        <v>0</v>
      </c>
      <c r="I457" s="853">
        <v>0</v>
      </c>
      <c r="J457" s="854">
        <v>0</v>
      </c>
      <c r="K457" s="853">
        <v>0</v>
      </c>
      <c r="L457" s="854">
        <v>0</v>
      </c>
      <c r="M457" s="853">
        <v>0</v>
      </c>
      <c r="N457" s="854">
        <v>0</v>
      </c>
      <c r="O457" s="853">
        <v>0</v>
      </c>
      <c r="P457" s="854">
        <v>0</v>
      </c>
      <c r="Q457" s="853">
        <v>0</v>
      </c>
      <c r="R457" s="854">
        <v>0</v>
      </c>
      <c r="S457" s="853">
        <v>0</v>
      </c>
      <c r="T457" s="854">
        <v>0</v>
      </c>
      <c r="U457" s="853">
        <v>0</v>
      </c>
      <c r="V457" s="854">
        <v>0</v>
      </c>
      <c r="W457" s="853">
        <v>0</v>
      </c>
      <c r="X457" s="854">
        <v>0</v>
      </c>
      <c r="Y457" s="853">
        <v>0</v>
      </c>
      <c r="Z457" s="854">
        <v>0</v>
      </c>
      <c r="AA457" s="853">
        <v>0</v>
      </c>
      <c r="AB457" s="854">
        <v>0</v>
      </c>
      <c r="AC457" s="853">
        <v>0</v>
      </c>
      <c r="AD457" s="854">
        <v>0</v>
      </c>
      <c r="AE457" s="853">
        <v>0</v>
      </c>
      <c r="AF457" s="854">
        <v>0</v>
      </c>
      <c r="AG457" s="853">
        <v>0</v>
      </c>
      <c r="AH457" s="854">
        <v>0</v>
      </c>
      <c r="AI457" s="853">
        <v>0</v>
      </c>
      <c r="AJ457" s="854">
        <v>0</v>
      </c>
      <c r="AK457" s="853">
        <v>0</v>
      </c>
      <c r="AL457" s="854">
        <v>0</v>
      </c>
      <c r="AM457" s="853">
        <v>0</v>
      </c>
      <c r="AN457" s="854">
        <v>0</v>
      </c>
      <c r="AO457" s="853">
        <v>0</v>
      </c>
      <c r="AP457" s="1025">
        <v>0</v>
      </c>
      <c r="AQ457" s="815"/>
      <c r="AR457" s="998"/>
      <c r="AS457" s="815"/>
      <c r="AT457" s="1024">
        <v>0</v>
      </c>
      <c r="AU457" s="854">
        <v>0</v>
      </c>
      <c r="AV457" s="853">
        <v>0</v>
      </c>
      <c r="AW457" s="854">
        <v>0</v>
      </c>
      <c r="AX457" s="853">
        <v>0</v>
      </c>
      <c r="AY457" s="854">
        <v>0</v>
      </c>
      <c r="AZ457" s="853">
        <v>0</v>
      </c>
      <c r="BA457" s="854">
        <v>0</v>
      </c>
      <c r="BB457" s="853">
        <v>0</v>
      </c>
      <c r="BC457" s="854">
        <v>0</v>
      </c>
      <c r="BD457" s="853">
        <v>0</v>
      </c>
      <c r="BE457" s="854">
        <v>0</v>
      </c>
      <c r="BF457" s="853">
        <v>0</v>
      </c>
      <c r="BG457" s="854">
        <v>0</v>
      </c>
      <c r="BH457" s="853">
        <v>0</v>
      </c>
      <c r="BI457" s="854">
        <v>0</v>
      </c>
      <c r="BJ457" s="853">
        <v>0</v>
      </c>
      <c r="BK457" s="854">
        <v>0</v>
      </c>
      <c r="BL457" s="853">
        <v>0</v>
      </c>
      <c r="BM457" s="854">
        <v>0</v>
      </c>
      <c r="BN457" s="853">
        <v>0</v>
      </c>
      <c r="BO457" s="854">
        <v>0</v>
      </c>
      <c r="BP457" s="853">
        <v>0</v>
      </c>
      <c r="BQ457" s="854">
        <v>0</v>
      </c>
      <c r="BR457" s="853">
        <v>0</v>
      </c>
      <c r="BS457" s="854">
        <v>0</v>
      </c>
      <c r="BT457" s="853">
        <v>0</v>
      </c>
      <c r="BU457" s="854">
        <v>0</v>
      </c>
      <c r="BV457" s="853">
        <v>0</v>
      </c>
      <c r="BW457" s="854">
        <v>0</v>
      </c>
      <c r="BX457" s="853">
        <v>0</v>
      </c>
      <c r="BY457" s="854">
        <v>0</v>
      </c>
      <c r="BZ457" s="853">
        <v>0</v>
      </c>
      <c r="CA457" s="854">
        <v>0</v>
      </c>
      <c r="CB457" s="853">
        <v>0</v>
      </c>
      <c r="CC457" s="1025">
        <v>0</v>
      </c>
      <c r="CD457" s="815"/>
      <c r="CE457" s="1009"/>
      <c r="CF457" s="815"/>
      <c r="CG457" s="1010"/>
      <c r="CH457" s="815"/>
      <c r="CI457" s="1024"/>
      <c r="CJ457" s="854"/>
      <c r="CK457" s="853">
        <v>0</v>
      </c>
      <c r="CL457" s="854">
        <v>0</v>
      </c>
      <c r="CM457" s="853">
        <v>0</v>
      </c>
      <c r="CN457" s="854">
        <v>0</v>
      </c>
      <c r="CO457" s="853">
        <v>0</v>
      </c>
      <c r="CP457" s="854">
        <v>0</v>
      </c>
      <c r="CQ457" s="853">
        <v>0</v>
      </c>
      <c r="CR457" s="854">
        <v>0</v>
      </c>
      <c r="CS457" s="853">
        <v>0</v>
      </c>
      <c r="CT457" s="854">
        <v>0</v>
      </c>
      <c r="CU457" s="853">
        <v>0</v>
      </c>
      <c r="CV457" s="854">
        <v>0</v>
      </c>
      <c r="CW457" s="853">
        <v>0</v>
      </c>
      <c r="CX457" s="854">
        <v>0</v>
      </c>
      <c r="CY457" s="853">
        <v>0</v>
      </c>
      <c r="CZ457" s="854">
        <v>0</v>
      </c>
      <c r="DA457" s="853">
        <v>0</v>
      </c>
      <c r="DB457" s="854">
        <v>0</v>
      </c>
      <c r="DC457" s="853">
        <v>0</v>
      </c>
      <c r="DD457" s="854">
        <v>0</v>
      </c>
      <c r="DE457" s="853">
        <v>0</v>
      </c>
      <c r="DF457" s="854">
        <v>0</v>
      </c>
      <c r="DG457" s="853">
        <v>0</v>
      </c>
      <c r="DH457" s="854">
        <v>0</v>
      </c>
      <c r="DI457" s="853">
        <v>0</v>
      </c>
      <c r="DJ457" s="854">
        <v>0</v>
      </c>
      <c r="DK457" s="853">
        <v>0</v>
      </c>
      <c r="DL457" s="854">
        <v>0</v>
      </c>
      <c r="DM457" s="853">
        <v>0</v>
      </c>
      <c r="DN457" s="854">
        <v>0</v>
      </c>
      <c r="DO457" s="853">
        <v>0</v>
      </c>
      <c r="DP457" s="854">
        <v>0</v>
      </c>
      <c r="DQ457" s="853">
        <v>0</v>
      </c>
      <c r="DR457" s="1025">
        <v>0</v>
      </c>
      <c r="DS457" s="815"/>
      <c r="DT457" s="1011"/>
      <c r="DU457" s="815"/>
      <c r="DV457" s="1024"/>
      <c r="DW457" s="854"/>
      <c r="DX457" s="853">
        <v>0</v>
      </c>
      <c r="DY457" s="854">
        <v>0</v>
      </c>
      <c r="DZ457" s="853">
        <v>0</v>
      </c>
      <c r="EA457" s="854">
        <v>0</v>
      </c>
      <c r="EB457" s="853">
        <v>0</v>
      </c>
      <c r="EC457" s="854">
        <v>0</v>
      </c>
      <c r="ED457" s="853">
        <v>0</v>
      </c>
      <c r="EE457" s="854">
        <v>0</v>
      </c>
      <c r="EF457" s="853">
        <v>0</v>
      </c>
      <c r="EG457" s="854">
        <v>0</v>
      </c>
      <c r="EH457" s="853">
        <v>0</v>
      </c>
      <c r="EI457" s="854">
        <v>0</v>
      </c>
      <c r="EJ457" s="853">
        <v>0</v>
      </c>
      <c r="EK457" s="854">
        <v>0</v>
      </c>
      <c r="EL457" s="853">
        <v>0</v>
      </c>
      <c r="EM457" s="854">
        <v>0</v>
      </c>
      <c r="EN457" s="853">
        <v>0</v>
      </c>
      <c r="EO457" s="854">
        <v>0</v>
      </c>
      <c r="EP457" s="853">
        <v>0</v>
      </c>
      <c r="EQ457" s="854">
        <v>0</v>
      </c>
      <c r="ER457" s="853">
        <v>0</v>
      </c>
      <c r="ES457" s="854">
        <v>0</v>
      </c>
      <c r="ET457" s="853">
        <v>0</v>
      </c>
      <c r="EU457" s="854">
        <v>0</v>
      </c>
      <c r="EV457" s="853">
        <v>0</v>
      </c>
      <c r="EW457" s="854">
        <v>0</v>
      </c>
      <c r="EX457" s="853">
        <v>0</v>
      </c>
      <c r="EY457" s="854">
        <v>0</v>
      </c>
      <c r="EZ457" s="853">
        <v>0</v>
      </c>
      <c r="FA457" s="854">
        <v>0</v>
      </c>
      <c r="FB457" s="853">
        <v>0</v>
      </c>
      <c r="FC457" s="854">
        <v>0</v>
      </c>
      <c r="FD457" s="853">
        <v>0</v>
      </c>
      <c r="FE457" s="1025">
        <v>0</v>
      </c>
      <c r="FF457" s="815"/>
      <c r="FG457" s="1012"/>
      <c r="FH457" s="815"/>
      <c r="FI457" s="1013"/>
      <c r="FK457" s="1026" t="b">
        <v>1</v>
      </c>
    </row>
    <row r="458" spans="1:167" outlineLevel="1">
      <c r="A458" s="813" t="str">
        <f t="shared" si="7"/>
        <v>436PUMPsaver Local Program</v>
      </c>
      <c r="C458" s="842">
        <v>436</v>
      </c>
      <c r="D458" s="1036" t="s">
        <v>1177</v>
      </c>
      <c r="E458" s="1036">
        <v>2017</v>
      </c>
      <c r="G458" s="1020">
        <v>0</v>
      </c>
      <c r="H458" s="865">
        <v>0</v>
      </c>
      <c r="I458" s="864">
        <v>0</v>
      </c>
      <c r="J458" s="865">
        <v>0</v>
      </c>
      <c r="K458" s="864">
        <v>0</v>
      </c>
      <c r="L458" s="865">
        <v>0</v>
      </c>
      <c r="M458" s="864">
        <v>0</v>
      </c>
      <c r="N458" s="865">
        <v>0</v>
      </c>
      <c r="O458" s="864">
        <v>0</v>
      </c>
      <c r="P458" s="865">
        <v>0</v>
      </c>
      <c r="Q458" s="864">
        <v>0</v>
      </c>
      <c r="R458" s="865">
        <v>0</v>
      </c>
      <c r="S458" s="864">
        <v>0</v>
      </c>
      <c r="T458" s="865">
        <v>0</v>
      </c>
      <c r="U458" s="864">
        <v>0</v>
      </c>
      <c r="V458" s="865">
        <v>0</v>
      </c>
      <c r="W458" s="864">
        <v>0</v>
      </c>
      <c r="X458" s="865">
        <v>0</v>
      </c>
      <c r="Y458" s="864">
        <v>0</v>
      </c>
      <c r="Z458" s="865">
        <v>0</v>
      </c>
      <c r="AA458" s="864">
        <v>0</v>
      </c>
      <c r="AB458" s="865">
        <v>0</v>
      </c>
      <c r="AC458" s="864">
        <v>0</v>
      </c>
      <c r="AD458" s="865">
        <v>0</v>
      </c>
      <c r="AE458" s="864">
        <v>0</v>
      </c>
      <c r="AF458" s="865">
        <v>0</v>
      </c>
      <c r="AG458" s="864">
        <v>0</v>
      </c>
      <c r="AH458" s="865">
        <v>0</v>
      </c>
      <c r="AI458" s="864">
        <v>0</v>
      </c>
      <c r="AJ458" s="865">
        <v>0</v>
      </c>
      <c r="AK458" s="864">
        <v>0</v>
      </c>
      <c r="AL458" s="865">
        <v>0</v>
      </c>
      <c r="AM458" s="864">
        <v>0</v>
      </c>
      <c r="AN458" s="865">
        <v>0</v>
      </c>
      <c r="AO458" s="864">
        <v>0</v>
      </c>
      <c r="AP458" s="1021">
        <v>0</v>
      </c>
      <c r="AQ458" s="815"/>
      <c r="AR458" s="998"/>
      <c r="AS458" s="815"/>
      <c r="AT458" s="1020">
        <v>0</v>
      </c>
      <c r="AU458" s="865">
        <v>0</v>
      </c>
      <c r="AV458" s="864">
        <v>0</v>
      </c>
      <c r="AW458" s="865">
        <v>0</v>
      </c>
      <c r="AX458" s="864">
        <v>0</v>
      </c>
      <c r="AY458" s="865">
        <v>0</v>
      </c>
      <c r="AZ458" s="864">
        <v>0</v>
      </c>
      <c r="BA458" s="865">
        <v>0</v>
      </c>
      <c r="BB458" s="864">
        <v>0</v>
      </c>
      <c r="BC458" s="865">
        <v>0</v>
      </c>
      <c r="BD458" s="864">
        <v>0</v>
      </c>
      <c r="BE458" s="865">
        <v>0</v>
      </c>
      <c r="BF458" s="864">
        <v>0</v>
      </c>
      <c r="BG458" s="865">
        <v>0</v>
      </c>
      <c r="BH458" s="864">
        <v>0</v>
      </c>
      <c r="BI458" s="865">
        <v>0</v>
      </c>
      <c r="BJ458" s="864">
        <v>0</v>
      </c>
      <c r="BK458" s="865">
        <v>0</v>
      </c>
      <c r="BL458" s="864">
        <v>0</v>
      </c>
      <c r="BM458" s="865">
        <v>0</v>
      </c>
      <c r="BN458" s="864">
        <v>0</v>
      </c>
      <c r="BO458" s="865">
        <v>0</v>
      </c>
      <c r="BP458" s="864">
        <v>0</v>
      </c>
      <c r="BQ458" s="865">
        <v>0</v>
      </c>
      <c r="BR458" s="864">
        <v>0</v>
      </c>
      <c r="BS458" s="865">
        <v>0</v>
      </c>
      <c r="BT458" s="864">
        <v>0</v>
      </c>
      <c r="BU458" s="865">
        <v>0</v>
      </c>
      <c r="BV458" s="864">
        <v>0</v>
      </c>
      <c r="BW458" s="865">
        <v>0</v>
      </c>
      <c r="BX458" s="864">
        <v>0</v>
      </c>
      <c r="BY458" s="865">
        <v>0</v>
      </c>
      <c r="BZ458" s="864">
        <v>0</v>
      </c>
      <c r="CA458" s="865">
        <v>0</v>
      </c>
      <c r="CB458" s="864">
        <v>0</v>
      </c>
      <c r="CC458" s="1021">
        <v>0</v>
      </c>
      <c r="CD458" s="815"/>
      <c r="CE458" s="1009"/>
      <c r="CF458" s="815"/>
      <c r="CG458" s="1010"/>
      <c r="CH458" s="815"/>
      <c r="CI458" s="1020"/>
      <c r="CJ458" s="865"/>
      <c r="CK458" s="864">
        <v>0</v>
      </c>
      <c r="CL458" s="865">
        <v>0</v>
      </c>
      <c r="CM458" s="864">
        <v>0</v>
      </c>
      <c r="CN458" s="865">
        <v>0</v>
      </c>
      <c r="CO458" s="864">
        <v>0</v>
      </c>
      <c r="CP458" s="865">
        <v>0</v>
      </c>
      <c r="CQ458" s="864">
        <v>0</v>
      </c>
      <c r="CR458" s="865">
        <v>0</v>
      </c>
      <c r="CS458" s="864">
        <v>0</v>
      </c>
      <c r="CT458" s="865">
        <v>0</v>
      </c>
      <c r="CU458" s="864">
        <v>0</v>
      </c>
      <c r="CV458" s="865">
        <v>0</v>
      </c>
      <c r="CW458" s="864">
        <v>0</v>
      </c>
      <c r="CX458" s="865">
        <v>0</v>
      </c>
      <c r="CY458" s="864">
        <v>0</v>
      </c>
      <c r="CZ458" s="865">
        <v>0</v>
      </c>
      <c r="DA458" s="864">
        <v>0</v>
      </c>
      <c r="DB458" s="865">
        <v>0</v>
      </c>
      <c r="DC458" s="864">
        <v>0</v>
      </c>
      <c r="DD458" s="865">
        <v>0</v>
      </c>
      <c r="DE458" s="864">
        <v>0</v>
      </c>
      <c r="DF458" s="865">
        <v>0</v>
      </c>
      <c r="DG458" s="864">
        <v>0</v>
      </c>
      <c r="DH458" s="865">
        <v>0</v>
      </c>
      <c r="DI458" s="864">
        <v>0</v>
      </c>
      <c r="DJ458" s="865">
        <v>0</v>
      </c>
      <c r="DK458" s="864">
        <v>0</v>
      </c>
      <c r="DL458" s="865">
        <v>0</v>
      </c>
      <c r="DM458" s="864">
        <v>0</v>
      </c>
      <c r="DN458" s="865">
        <v>0</v>
      </c>
      <c r="DO458" s="864">
        <v>0</v>
      </c>
      <c r="DP458" s="865">
        <v>0</v>
      </c>
      <c r="DQ458" s="864">
        <v>0</v>
      </c>
      <c r="DR458" s="1021">
        <v>0</v>
      </c>
      <c r="DS458" s="815"/>
      <c r="DT458" s="1011"/>
      <c r="DU458" s="815"/>
      <c r="DV458" s="1020"/>
      <c r="DW458" s="865"/>
      <c r="DX458" s="864">
        <v>0</v>
      </c>
      <c r="DY458" s="865">
        <v>0</v>
      </c>
      <c r="DZ458" s="864">
        <v>0</v>
      </c>
      <c r="EA458" s="865">
        <v>0</v>
      </c>
      <c r="EB458" s="864">
        <v>0</v>
      </c>
      <c r="EC458" s="865">
        <v>0</v>
      </c>
      <c r="ED458" s="864">
        <v>0</v>
      </c>
      <c r="EE458" s="865">
        <v>0</v>
      </c>
      <c r="EF458" s="864">
        <v>0</v>
      </c>
      <c r="EG458" s="865">
        <v>0</v>
      </c>
      <c r="EH458" s="864">
        <v>0</v>
      </c>
      <c r="EI458" s="865">
        <v>0</v>
      </c>
      <c r="EJ458" s="864">
        <v>0</v>
      </c>
      <c r="EK458" s="865">
        <v>0</v>
      </c>
      <c r="EL458" s="864">
        <v>0</v>
      </c>
      <c r="EM458" s="865">
        <v>0</v>
      </c>
      <c r="EN458" s="864">
        <v>0</v>
      </c>
      <c r="EO458" s="865">
        <v>0</v>
      </c>
      <c r="EP458" s="864">
        <v>0</v>
      </c>
      <c r="EQ458" s="865">
        <v>0</v>
      </c>
      <c r="ER458" s="864">
        <v>0</v>
      </c>
      <c r="ES458" s="865">
        <v>0</v>
      </c>
      <c r="ET458" s="864">
        <v>0</v>
      </c>
      <c r="EU458" s="865">
        <v>0</v>
      </c>
      <c r="EV458" s="864">
        <v>0</v>
      </c>
      <c r="EW458" s="865">
        <v>0</v>
      </c>
      <c r="EX458" s="864">
        <v>0</v>
      </c>
      <c r="EY458" s="865">
        <v>0</v>
      </c>
      <c r="EZ458" s="864">
        <v>0</v>
      </c>
      <c r="FA458" s="865">
        <v>0</v>
      </c>
      <c r="FB458" s="864">
        <v>0</v>
      </c>
      <c r="FC458" s="865">
        <v>0</v>
      </c>
      <c r="FD458" s="864">
        <v>0</v>
      </c>
      <c r="FE458" s="1021">
        <v>0</v>
      </c>
      <c r="FF458" s="815"/>
      <c r="FG458" s="1012"/>
      <c r="FH458" s="815"/>
      <c r="FI458" s="1013"/>
      <c r="FK458" s="1022" t="b">
        <v>1</v>
      </c>
    </row>
    <row r="459" spans="1:167" outlineLevel="1">
      <c r="A459" s="813" t="str">
        <f t="shared" si="7"/>
        <v>437RTUsaver Local Program</v>
      </c>
      <c r="C459" s="849">
        <v>437</v>
      </c>
      <c r="D459" s="1035" t="s">
        <v>1227</v>
      </c>
      <c r="E459" s="1035">
        <v>2017</v>
      </c>
      <c r="G459" s="1024">
        <v>0</v>
      </c>
      <c r="H459" s="854">
        <v>0</v>
      </c>
      <c r="I459" s="853">
        <v>0</v>
      </c>
      <c r="J459" s="854">
        <v>0</v>
      </c>
      <c r="K459" s="853">
        <v>0</v>
      </c>
      <c r="L459" s="854">
        <v>0</v>
      </c>
      <c r="M459" s="853">
        <v>0</v>
      </c>
      <c r="N459" s="854">
        <v>0</v>
      </c>
      <c r="O459" s="853">
        <v>0</v>
      </c>
      <c r="P459" s="854">
        <v>0</v>
      </c>
      <c r="Q459" s="853">
        <v>0</v>
      </c>
      <c r="R459" s="854">
        <v>0</v>
      </c>
      <c r="S459" s="853">
        <v>0</v>
      </c>
      <c r="T459" s="854">
        <v>0</v>
      </c>
      <c r="U459" s="853">
        <v>0</v>
      </c>
      <c r="V459" s="854">
        <v>0</v>
      </c>
      <c r="W459" s="853">
        <v>0</v>
      </c>
      <c r="X459" s="854">
        <v>0</v>
      </c>
      <c r="Y459" s="853">
        <v>0</v>
      </c>
      <c r="Z459" s="854">
        <v>0</v>
      </c>
      <c r="AA459" s="853">
        <v>0</v>
      </c>
      <c r="AB459" s="854">
        <v>0</v>
      </c>
      <c r="AC459" s="853">
        <v>0</v>
      </c>
      <c r="AD459" s="854">
        <v>0</v>
      </c>
      <c r="AE459" s="853">
        <v>0</v>
      </c>
      <c r="AF459" s="854">
        <v>0</v>
      </c>
      <c r="AG459" s="853">
        <v>0</v>
      </c>
      <c r="AH459" s="854">
        <v>0</v>
      </c>
      <c r="AI459" s="853">
        <v>0</v>
      </c>
      <c r="AJ459" s="854">
        <v>0</v>
      </c>
      <c r="AK459" s="853">
        <v>0</v>
      </c>
      <c r="AL459" s="854">
        <v>0</v>
      </c>
      <c r="AM459" s="853">
        <v>0</v>
      </c>
      <c r="AN459" s="854">
        <v>0</v>
      </c>
      <c r="AO459" s="853">
        <v>0</v>
      </c>
      <c r="AP459" s="1025">
        <v>0</v>
      </c>
      <c r="AQ459" s="815"/>
      <c r="AR459" s="998"/>
      <c r="AS459" s="815"/>
      <c r="AT459" s="1024">
        <v>0</v>
      </c>
      <c r="AU459" s="854">
        <v>0</v>
      </c>
      <c r="AV459" s="853">
        <v>0</v>
      </c>
      <c r="AW459" s="854">
        <v>0</v>
      </c>
      <c r="AX459" s="853">
        <v>0</v>
      </c>
      <c r="AY459" s="854">
        <v>0</v>
      </c>
      <c r="AZ459" s="853">
        <v>0</v>
      </c>
      <c r="BA459" s="854">
        <v>0</v>
      </c>
      <c r="BB459" s="853">
        <v>0</v>
      </c>
      <c r="BC459" s="854">
        <v>0</v>
      </c>
      <c r="BD459" s="853">
        <v>0</v>
      </c>
      <c r="BE459" s="854">
        <v>0</v>
      </c>
      <c r="BF459" s="853">
        <v>0</v>
      </c>
      <c r="BG459" s="854">
        <v>0</v>
      </c>
      <c r="BH459" s="853">
        <v>0</v>
      </c>
      <c r="BI459" s="854">
        <v>0</v>
      </c>
      <c r="BJ459" s="853">
        <v>0</v>
      </c>
      <c r="BK459" s="854">
        <v>0</v>
      </c>
      <c r="BL459" s="853">
        <v>0</v>
      </c>
      <c r="BM459" s="854">
        <v>0</v>
      </c>
      <c r="BN459" s="853">
        <v>0</v>
      </c>
      <c r="BO459" s="854">
        <v>0</v>
      </c>
      <c r="BP459" s="853">
        <v>0</v>
      </c>
      <c r="BQ459" s="854">
        <v>0</v>
      </c>
      <c r="BR459" s="853">
        <v>0</v>
      </c>
      <c r="BS459" s="854">
        <v>0</v>
      </c>
      <c r="BT459" s="853">
        <v>0</v>
      </c>
      <c r="BU459" s="854">
        <v>0</v>
      </c>
      <c r="BV459" s="853">
        <v>0</v>
      </c>
      <c r="BW459" s="854">
        <v>0</v>
      </c>
      <c r="BX459" s="853">
        <v>0</v>
      </c>
      <c r="BY459" s="854">
        <v>0</v>
      </c>
      <c r="BZ459" s="853">
        <v>0</v>
      </c>
      <c r="CA459" s="854">
        <v>0</v>
      </c>
      <c r="CB459" s="853">
        <v>0</v>
      </c>
      <c r="CC459" s="1025">
        <v>0</v>
      </c>
      <c r="CD459" s="815"/>
      <c r="CE459" s="1009"/>
      <c r="CF459" s="815"/>
      <c r="CG459" s="1010"/>
      <c r="CH459" s="815"/>
      <c r="CI459" s="1024"/>
      <c r="CJ459" s="854"/>
      <c r="CK459" s="853">
        <v>0</v>
      </c>
      <c r="CL459" s="854">
        <v>0</v>
      </c>
      <c r="CM459" s="853">
        <v>0</v>
      </c>
      <c r="CN459" s="854">
        <v>0</v>
      </c>
      <c r="CO459" s="853">
        <v>0</v>
      </c>
      <c r="CP459" s="854">
        <v>0</v>
      </c>
      <c r="CQ459" s="853">
        <v>0</v>
      </c>
      <c r="CR459" s="854">
        <v>0</v>
      </c>
      <c r="CS459" s="853">
        <v>0</v>
      </c>
      <c r="CT459" s="854">
        <v>0</v>
      </c>
      <c r="CU459" s="853">
        <v>0</v>
      </c>
      <c r="CV459" s="854">
        <v>0</v>
      </c>
      <c r="CW459" s="853">
        <v>0</v>
      </c>
      <c r="CX459" s="854">
        <v>0</v>
      </c>
      <c r="CY459" s="853">
        <v>0</v>
      </c>
      <c r="CZ459" s="854">
        <v>0</v>
      </c>
      <c r="DA459" s="853">
        <v>0</v>
      </c>
      <c r="DB459" s="854">
        <v>0</v>
      </c>
      <c r="DC459" s="853">
        <v>0</v>
      </c>
      <c r="DD459" s="854">
        <v>0</v>
      </c>
      <c r="DE459" s="853">
        <v>0</v>
      </c>
      <c r="DF459" s="854">
        <v>0</v>
      </c>
      <c r="DG459" s="853">
        <v>0</v>
      </c>
      <c r="DH459" s="854">
        <v>0</v>
      </c>
      <c r="DI459" s="853">
        <v>0</v>
      </c>
      <c r="DJ459" s="854">
        <v>0</v>
      </c>
      <c r="DK459" s="853">
        <v>0</v>
      </c>
      <c r="DL459" s="854">
        <v>0</v>
      </c>
      <c r="DM459" s="853">
        <v>0</v>
      </c>
      <c r="DN459" s="854">
        <v>0</v>
      </c>
      <c r="DO459" s="853">
        <v>0</v>
      </c>
      <c r="DP459" s="854">
        <v>0</v>
      </c>
      <c r="DQ459" s="853">
        <v>0</v>
      </c>
      <c r="DR459" s="1025">
        <v>0</v>
      </c>
      <c r="DS459" s="815"/>
      <c r="DT459" s="1011"/>
      <c r="DU459" s="815"/>
      <c r="DV459" s="1024"/>
      <c r="DW459" s="854"/>
      <c r="DX459" s="853">
        <v>0</v>
      </c>
      <c r="DY459" s="854">
        <v>0</v>
      </c>
      <c r="DZ459" s="853">
        <v>0</v>
      </c>
      <c r="EA459" s="854">
        <v>0</v>
      </c>
      <c r="EB459" s="853">
        <v>0</v>
      </c>
      <c r="EC459" s="854">
        <v>0</v>
      </c>
      <c r="ED459" s="853">
        <v>0</v>
      </c>
      <c r="EE459" s="854">
        <v>0</v>
      </c>
      <c r="EF459" s="853">
        <v>0</v>
      </c>
      <c r="EG459" s="854">
        <v>0</v>
      </c>
      <c r="EH459" s="853">
        <v>0</v>
      </c>
      <c r="EI459" s="854">
        <v>0</v>
      </c>
      <c r="EJ459" s="853">
        <v>0</v>
      </c>
      <c r="EK459" s="854">
        <v>0</v>
      </c>
      <c r="EL459" s="853">
        <v>0</v>
      </c>
      <c r="EM459" s="854">
        <v>0</v>
      </c>
      <c r="EN459" s="853">
        <v>0</v>
      </c>
      <c r="EO459" s="854">
        <v>0</v>
      </c>
      <c r="EP459" s="853">
        <v>0</v>
      </c>
      <c r="EQ459" s="854">
        <v>0</v>
      </c>
      <c r="ER459" s="853">
        <v>0</v>
      </c>
      <c r="ES459" s="854">
        <v>0</v>
      </c>
      <c r="ET459" s="853">
        <v>0</v>
      </c>
      <c r="EU459" s="854">
        <v>0</v>
      </c>
      <c r="EV459" s="853">
        <v>0</v>
      </c>
      <c r="EW459" s="854">
        <v>0</v>
      </c>
      <c r="EX459" s="853">
        <v>0</v>
      </c>
      <c r="EY459" s="854">
        <v>0</v>
      </c>
      <c r="EZ459" s="853">
        <v>0</v>
      </c>
      <c r="FA459" s="854">
        <v>0</v>
      </c>
      <c r="FB459" s="853">
        <v>0</v>
      </c>
      <c r="FC459" s="854">
        <v>0</v>
      </c>
      <c r="FD459" s="853">
        <v>0</v>
      </c>
      <c r="FE459" s="1025">
        <v>0</v>
      </c>
      <c r="FF459" s="815"/>
      <c r="FG459" s="1012"/>
      <c r="FH459" s="815"/>
      <c r="FI459" s="1013"/>
      <c r="FK459" s="1026" t="b">
        <v>1</v>
      </c>
    </row>
    <row r="460" spans="1:167" outlineLevel="1">
      <c r="A460" s="813" t="str">
        <f t="shared" si="7"/>
        <v>438Social Benchmarking Local Program</v>
      </c>
      <c r="C460" s="879">
        <v>438</v>
      </c>
      <c r="D460" s="1037" t="s">
        <v>127</v>
      </c>
      <c r="E460" s="1037">
        <v>2017</v>
      </c>
      <c r="G460" s="1038">
        <v>0</v>
      </c>
      <c r="H460" s="884">
        <v>0</v>
      </c>
      <c r="I460" s="883">
        <v>0</v>
      </c>
      <c r="J460" s="884">
        <v>0</v>
      </c>
      <c r="K460" s="883">
        <v>0</v>
      </c>
      <c r="L460" s="884">
        <v>0</v>
      </c>
      <c r="M460" s="883">
        <v>0</v>
      </c>
      <c r="N460" s="884">
        <v>0</v>
      </c>
      <c r="O460" s="883">
        <v>0</v>
      </c>
      <c r="P460" s="884">
        <v>0</v>
      </c>
      <c r="Q460" s="883">
        <v>0</v>
      </c>
      <c r="R460" s="884">
        <v>0</v>
      </c>
      <c r="S460" s="883">
        <v>0</v>
      </c>
      <c r="T460" s="884">
        <v>0</v>
      </c>
      <c r="U460" s="883">
        <v>0</v>
      </c>
      <c r="V460" s="884">
        <v>0</v>
      </c>
      <c r="W460" s="883">
        <v>0</v>
      </c>
      <c r="X460" s="884">
        <v>0</v>
      </c>
      <c r="Y460" s="883">
        <v>0</v>
      </c>
      <c r="Z460" s="884">
        <v>0</v>
      </c>
      <c r="AA460" s="883">
        <v>0</v>
      </c>
      <c r="AB460" s="884">
        <v>0</v>
      </c>
      <c r="AC460" s="883">
        <v>0</v>
      </c>
      <c r="AD460" s="884">
        <v>0</v>
      </c>
      <c r="AE460" s="883">
        <v>0</v>
      </c>
      <c r="AF460" s="884">
        <v>0</v>
      </c>
      <c r="AG460" s="883">
        <v>0</v>
      </c>
      <c r="AH460" s="884">
        <v>0</v>
      </c>
      <c r="AI460" s="883">
        <v>0</v>
      </c>
      <c r="AJ460" s="884">
        <v>0</v>
      </c>
      <c r="AK460" s="883">
        <v>0</v>
      </c>
      <c r="AL460" s="884">
        <v>0</v>
      </c>
      <c r="AM460" s="883">
        <v>0</v>
      </c>
      <c r="AN460" s="884">
        <v>0</v>
      </c>
      <c r="AO460" s="883">
        <v>0</v>
      </c>
      <c r="AP460" s="1039">
        <v>0</v>
      </c>
      <c r="AQ460" s="815"/>
      <c r="AR460" s="998"/>
      <c r="AS460" s="815"/>
      <c r="AT460" s="1038">
        <v>0</v>
      </c>
      <c r="AU460" s="884">
        <v>0</v>
      </c>
      <c r="AV460" s="883">
        <v>0</v>
      </c>
      <c r="AW460" s="884">
        <v>0</v>
      </c>
      <c r="AX460" s="883">
        <v>0</v>
      </c>
      <c r="AY460" s="884">
        <v>0</v>
      </c>
      <c r="AZ460" s="883">
        <v>0</v>
      </c>
      <c r="BA460" s="884">
        <v>0</v>
      </c>
      <c r="BB460" s="883">
        <v>0</v>
      </c>
      <c r="BC460" s="884">
        <v>0</v>
      </c>
      <c r="BD460" s="883">
        <v>0</v>
      </c>
      <c r="BE460" s="884">
        <v>0</v>
      </c>
      <c r="BF460" s="883">
        <v>0</v>
      </c>
      <c r="BG460" s="884">
        <v>0</v>
      </c>
      <c r="BH460" s="883">
        <v>0</v>
      </c>
      <c r="BI460" s="884">
        <v>0</v>
      </c>
      <c r="BJ460" s="883">
        <v>0</v>
      </c>
      <c r="BK460" s="884">
        <v>0</v>
      </c>
      <c r="BL460" s="883">
        <v>0</v>
      </c>
      <c r="BM460" s="884">
        <v>0</v>
      </c>
      <c r="BN460" s="883">
        <v>0</v>
      </c>
      <c r="BO460" s="884">
        <v>0</v>
      </c>
      <c r="BP460" s="883">
        <v>0</v>
      </c>
      <c r="BQ460" s="884">
        <v>0</v>
      </c>
      <c r="BR460" s="883">
        <v>0</v>
      </c>
      <c r="BS460" s="884">
        <v>0</v>
      </c>
      <c r="BT460" s="883">
        <v>0</v>
      </c>
      <c r="BU460" s="884">
        <v>0</v>
      </c>
      <c r="BV460" s="883">
        <v>0</v>
      </c>
      <c r="BW460" s="884">
        <v>0</v>
      </c>
      <c r="BX460" s="883">
        <v>0</v>
      </c>
      <c r="BY460" s="884">
        <v>0</v>
      </c>
      <c r="BZ460" s="883">
        <v>0</v>
      </c>
      <c r="CA460" s="884">
        <v>0</v>
      </c>
      <c r="CB460" s="883">
        <v>0</v>
      </c>
      <c r="CC460" s="1039">
        <v>0</v>
      </c>
      <c r="CD460" s="815"/>
      <c r="CE460" s="1009"/>
      <c r="CF460" s="815"/>
      <c r="CG460" s="1010"/>
      <c r="CH460" s="815"/>
      <c r="CI460" s="1038"/>
      <c r="CJ460" s="884"/>
      <c r="CK460" s="883">
        <v>0</v>
      </c>
      <c r="CL460" s="884">
        <v>0</v>
      </c>
      <c r="CM460" s="883">
        <v>0</v>
      </c>
      <c r="CN460" s="884">
        <v>0</v>
      </c>
      <c r="CO460" s="883">
        <v>0</v>
      </c>
      <c r="CP460" s="884">
        <v>0</v>
      </c>
      <c r="CQ460" s="883">
        <v>0</v>
      </c>
      <c r="CR460" s="884">
        <v>0</v>
      </c>
      <c r="CS460" s="883">
        <v>0</v>
      </c>
      <c r="CT460" s="884">
        <v>0</v>
      </c>
      <c r="CU460" s="883">
        <v>0</v>
      </c>
      <c r="CV460" s="884">
        <v>0</v>
      </c>
      <c r="CW460" s="883">
        <v>0</v>
      </c>
      <c r="CX460" s="884">
        <v>0</v>
      </c>
      <c r="CY460" s="883">
        <v>0</v>
      </c>
      <c r="CZ460" s="884">
        <v>0</v>
      </c>
      <c r="DA460" s="883">
        <v>0</v>
      </c>
      <c r="DB460" s="884">
        <v>0</v>
      </c>
      <c r="DC460" s="883">
        <v>0</v>
      </c>
      <c r="DD460" s="884">
        <v>0</v>
      </c>
      <c r="DE460" s="883">
        <v>0</v>
      </c>
      <c r="DF460" s="884">
        <v>0</v>
      </c>
      <c r="DG460" s="883">
        <v>0</v>
      </c>
      <c r="DH460" s="884">
        <v>0</v>
      </c>
      <c r="DI460" s="883">
        <v>0</v>
      </c>
      <c r="DJ460" s="884">
        <v>0</v>
      </c>
      <c r="DK460" s="883">
        <v>0</v>
      </c>
      <c r="DL460" s="884">
        <v>0</v>
      </c>
      <c r="DM460" s="883">
        <v>0</v>
      </c>
      <c r="DN460" s="884">
        <v>0</v>
      </c>
      <c r="DO460" s="883">
        <v>0</v>
      </c>
      <c r="DP460" s="884">
        <v>0</v>
      </c>
      <c r="DQ460" s="883">
        <v>0</v>
      </c>
      <c r="DR460" s="1039">
        <v>0</v>
      </c>
      <c r="DS460" s="815"/>
      <c r="DT460" s="1011"/>
      <c r="DU460" s="815"/>
      <c r="DV460" s="1038"/>
      <c r="DW460" s="884"/>
      <c r="DX460" s="883">
        <v>0</v>
      </c>
      <c r="DY460" s="884">
        <v>0</v>
      </c>
      <c r="DZ460" s="883">
        <v>0</v>
      </c>
      <c r="EA460" s="884">
        <v>0</v>
      </c>
      <c r="EB460" s="883">
        <v>0</v>
      </c>
      <c r="EC460" s="884">
        <v>0</v>
      </c>
      <c r="ED460" s="883">
        <v>0</v>
      </c>
      <c r="EE460" s="884">
        <v>0</v>
      </c>
      <c r="EF460" s="883">
        <v>0</v>
      </c>
      <c r="EG460" s="884">
        <v>0</v>
      </c>
      <c r="EH460" s="883">
        <v>0</v>
      </c>
      <c r="EI460" s="884">
        <v>0</v>
      </c>
      <c r="EJ460" s="883">
        <v>0</v>
      </c>
      <c r="EK460" s="884">
        <v>0</v>
      </c>
      <c r="EL460" s="883">
        <v>0</v>
      </c>
      <c r="EM460" s="884">
        <v>0</v>
      </c>
      <c r="EN460" s="883">
        <v>0</v>
      </c>
      <c r="EO460" s="884">
        <v>0</v>
      </c>
      <c r="EP460" s="883">
        <v>0</v>
      </c>
      <c r="EQ460" s="884">
        <v>0</v>
      </c>
      <c r="ER460" s="883">
        <v>0</v>
      </c>
      <c r="ES460" s="884">
        <v>0</v>
      </c>
      <c r="ET460" s="883">
        <v>0</v>
      </c>
      <c r="EU460" s="884">
        <v>0</v>
      </c>
      <c r="EV460" s="883">
        <v>0</v>
      </c>
      <c r="EW460" s="884">
        <v>0</v>
      </c>
      <c r="EX460" s="883">
        <v>0</v>
      </c>
      <c r="EY460" s="884">
        <v>0</v>
      </c>
      <c r="EZ460" s="883">
        <v>0</v>
      </c>
      <c r="FA460" s="884">
        <v>0</v>
      </c>
      <c r="FB460" s="883">
        <v>0</v>
      </c>
      <c r="FC460" s="884">
        <v>0</v>
      </c>
      <c r="FD460" s="883">
        <v>0</v>
      </c>
      <c r="FE460" s="1039">
        <v>0</v>
      </c>
      <c r="FF460" s="815"/>
      <c r="FG460" s="1012"/>
      <c r="FH460" s="815"/>
      <c r="FI460" s="1013"/>
      <c r="FK460" s="1040" t="b">
        <v>1</v>
      </c>
    </row>
    <row r="461" spans="1:167" outlineLevel="1">
      <c r="A461" s="813" t="str">
        <f t="shared" si="7"/>
        <v>439Air Source Heat Pump – For Residential Space Heating LDC Innovation Fund Pilot Program</v>
      </c>
      <c r="C461" s="835">
        <v>439</v>
      </c>
      <c r="D461" s="1041" t="s">
        <v>1228</v>
      </c>
      <c r="E461" s="1041">
        <v>2017</v>
      </c>
      <c r="G461" s="1016">
        <v>0</v>
      </c>
      <c r="H461" s="877">
        <v>0</v>
      </c>
      <c r="I461" s="876">
        <v>0</v>
      </c>
      <c r="J461" s="877">
        <v>0</v>
      </c>
      <c r="K461" s="876">
        <v>0</v>
      </c>
      <c r="L461" s="877">
        <v>0</v>
      </c>
      <c r="M461" s="876">
        <v>0</v>
      </c>
      <c r="N461" s="877">
        <v>0</v>
      </c>
      <c r="O461" s="876">
        <v>0</v>
      </c>
      <c r="P461" s="877">
        <v>0</v>
      </c>
      <c r="Q461" s="876">
        <v>0</v>
      </c>
      <c r="R461" s="877">
        <v>0</v>
      </c>
      <c r="S461" s="876">
        <v>0</v>
      </c>
      <c r="T461" s="877">
        <v>0</v>
      </c>
      <c r="U461" s="876">
        <v>0</v>
      </c>
      <c r="V461" s="877">
        <v>0</v>
      </c>
      <c r="W461" s="876">
        <v>0</v>
      </c>
      <c r="X461" s="877">
        <v>0</v>
      </c>
      <c r="Y461" s="876">
        <v>0</v>
      </c>
      <c r="Z461" s="877">
        <v>0</v>
      </c>
      <c r="AA461" s="876">
        <v>0</v>
      </c>
      <c r="AB461" s="877">
        <v>0</v>
      </c>
      <c r="AC461" s="876">
        <v>0</v>
      </c>
      <c r="AD461" s="877">
        <v>0</v>
      </c>
      <c r="AE461" s="876">
        <v>0</v>
      </c>
      <c r="AF461" s="877">
        <v>0</v>
      </c>
      <c r="AG461" s="876">
        <v>0</v>
      </c>
      <c r="AH461" s="877">
        <v>0</v>
      </c>
      <c r="AI461" s="876">
        <v>0</v>
      </c>
      <c r="AJ461" s="877">
        <v>0</v>
      </c>
      <c r="AK461" s="876">
        <v>0</v>
      </c>
      <c r="AL461" s="877">
        <v>0</v>
      </c>
      <c r="AM461" s="876">
        <v>0</v>
      </c>
      <c r="AN461" s="877">
        <v>0</v>
      </c>
      <c r="AO461" s="876">
        <v>0</v>
      </c>
      <c r="AP461" s="1017">
        <v>0</v>
      </c>
      <c r="AQ461" s="815"/>
      <c r="AR461" s="998"/>
      <c r="AS461" s="815"/>
      <c r="AT461" s="1016">
        <v>0</v>
      </c>
      <c r="AU461" s="877">
        <v>0</v>
      </c>
      <c r="AV461" s="876">
        <v>0</v>
      </c>
      <c r="AW461" s="877">
        <v>0</v>
      </c>
      <c r="AX461" s="876">
        <v>0</v>
      </c>
      <c r="AY461" s="877">
        <v>0</v>
      </c>
      <c r="AZ461" s="876">
        <v>0</v>
      </c>
      <c r="BA461" s="877">
        <v>0</v>
      </c>
      <c r="BB461" s="876">
        <v>0</v>
      </c>
      <c r="BC461" s="877">
        <v>0</v>
      </c>
      <c r="BD461" s="876">
        <v>0</v>
      </c>
      <c r="BE461" s="877">
        <v>0</v>
      </c>
      <c r="BF461" s="876">
        <v>0</v>
      </c>
      <c r="BG461" s="877">
        <v>0</v>
      </c>
      <c r="BH461" s="876">
        <v>0</v>
      </c>
      <c r="BI461" s="877">
        <v>0</v>
      </c>
      <c r="BJ461" s="876">
        <v>0</v>
      </c>
      <c r="BK461" s="877">
        <v>0</v>
      </c>
      <c r="BL461" s="876">
        <v>0</v>
      </c>
      <c r="BM461" s="877">
        <v>0</v>
      </c>
      <c r="BN461" s="876">
        <v>0</v>
      </c>
      <c r="BO461" s="877">
        <v>0</v>
      </c>
      <c r="BP461" s="876">
        <v>0</v>
      </c>
      <c r="BQ461" s="877">
        <v>0</v>
      </c>
      <c r="BR461" s="876">
        <v>0</v>
      </c>
      <c r="BS461" s="877">
        <v>0</v>
      </c>
      <c r="BT461" s="876">
        <v>0</v>
      </c>
      <c r="BU461" s="877">
        <v>0</v>
      </c>
      <c r="BV461" s="876">
        <v>0</v>
      </c>
      <c r="BW461" s="877">
        <v>0</v>
      </c>
      <c r="BX461" s="876">
        <v>0</v>
      </c>
      <c r="BY461" s="877">
        <v>0</v>
      </c>
      <c r="BZ461" s="876">
        <v>0</v>
      </c>
      <c r="CA461" s="877">
        <v>0</v>
      </c>
      <c r="CB461" s="876">
        <v>0</v>
      </c>
      <c r="CC461" s="1017">
        <v>0</v>
      </c>
      <c r="CD461" s="815"/>
      <c r="CE461" s="1009"/>
      <c r="CF461" s="815"/>
      <c r="CG461" s="1010"/>
      <c r="CH461" s="815"/>
      <c r="CI461" s="1016"/>
      <c r="CJ461" s="877"/>
      <c r="CK461" s="876">
        <v>0</v>
      </c>
      <c r="CL461" s="877">
        <v>0</v>
      </c>
      <c r="CM461" s="876">
        <v>0</v>
      </c>
      <c r="CN461" s="877">
        <v>0</v>
      </c>
      <c r="CO461" s="876">
        <v>0</v>
      </c>
      <c r="CP461" s="877">
        <v>0</v>
      </c>
      <c r="CQ461" s="876">
        <v>0</v>
      </c>
      <c r="CR461" s="877">
        <v>0</v>
      </c>
      <c r="CS461" s="876">
        <v>0</v>
      </c>
      <c r="CT461" s="877">
        <v>0</v>
      </c>
      <c r="CU461" s="876">
        <v>0</v>
      </c>
      <c r="CV461" s="877">
        <v>0</v>
      </c>
      <c r="CW461" s="876">
        <v>0</v>
      </c>
      <c r="CX461" s="877">
        <v>0</v>
      </c>
      <c r="CY461" s="876">
        <v>0</v>
      </c>
      <c r="CZ461" s="877">
        <v>0</v>
      </c>
      <c r="DA461" s="876">
        <v>0</v>
      </c>
      <c r="DB461" s="877">
        <v>0</v>
      </c>
      <c r="DC461" s="876">
        <v>0</v>
      </c>
      <c r="DD461" s="877">
        <v>0</v>
      </c>
      <c r="DE461" s="876">
        <v>0</v>
      </c>
      <c r="DF461" s="877">
        <v>0</v>
      </c>
      <c r="DG461" s="876">
        <v>0</v>
      </c>
      <c r="DH461" s="877">
        <v>0</v>
      </c>
      <c r="DI461" s="876">
        <v>0</v>
      </c>
      <c r="DJ461" s="877">
        <v>0</v>
      </c>
      <c r="DK461" s="876">
        <v>0</v>
      </c>
      <c r="DL461" s="877">
        <v>0</v>
      </c>
      <c r="DM461" s="876">
        <v>0</v>
      </c>
      <c r="DN461" s="877">
        <v>0</v>
      </c>
      <c r="DO461" s="876">
        <v>0</v>
      </c>
      <c r="DP461" s="877">
        <v>0</v>
      </c>
      <c r="DQ461" s="876">
        <v>0</v>
      </c>
      <c r="DR461" s="1017">
        <v>0</v>
      </c>
      <c r="DS461" s="815"/>
      <c r="DT461" s="1011"/>
      <c r="DU461" s="815"/>
      <c r="DV461" s="1016"/>
      <c r="DW461" s="877"/>
      <c r="DX461" s="876">
        <v>0</v>
      </c>
      <c r="DY461" s="877">
        <v>0</v>
      </c>
      <c r="DZ461" s="876">
        <v>0</v>
      </c>
      <c r="EA461" s="877">
        <v>0</v>
      </c>
      <c r="EB461" s="876">
        <v>0</v>
      </c>
      <c r="EC461" s="877">
        <v>0</v>
      </c>
      <c r="ED461" s="876">
        <v>0</v>
      </c>
      <c r="EE461" s="877">
        <v>0</v>
      </c>
      <c r="EF461" s="876">
        <v>0</v>
      </c>
      <c r="EG461" s="877">
        <v>0</v>
      </c>
      <c r="EH461" s="876">
        <v>0</v>
      </c>
      <c r="EI461" s="877">
        <v>0</v>
      </c>
      <c r="EJ461" s="876">
        <v>0</v>
      </c>
      <c r="EK461" s="877">
        <v>0</v>
      </c>
      <c r="EL461" s="876">
        <v>0</v>
      </c>
      <c r="EM461" s="877">
        <v>0</v>
      </c>
      <c r="EN461" s="876">
        <v>0</v>
      </c>
      <c r="EO461" s="877">
        <v>0</v>
      </c>
      <c r="EP461" s="876">
        <v>0</v>
      </c>
      <c r="EQ461" s="877">
        <v>0</v>
      </c>
      <c r="ER461" s="876">
        <v>0</v>
      </c>
      <c r="ES461" s="877">
        <v>0</v>
      </c>
      <c r="ET461" s="876">
        <v>0</v>
      </c>
      <c r="EU461" s="877">
        <v>0</v>
      </c>
      <c r="EV461" s="876">
        <v>0</v>
      </c>
      <c r="EW461" s="877">
        <v>0</v>
      </c>
      <c r="EX461" s="876">
        <v>0</v>
      </c>
      <c r="EY461" s="877">
        <v>0</v>
      </c>
      <c r="EZ461" s="876">
        <v>0</v>
      </c>
      <c r="FA461" s="877">
        <v>0</v>
      </c>
      <c r="FB461" s="876">
        <v>0</v>
      </c>
      <c r="FC461" s="877">
        <v>0</v>
      </c>
      <c r="FD461" s="876">
        <v>0</v>
      </c>
      <c r="FE461" s="1017">
        <v>0</v>
      </c>
      <c r="FF461" s="815"/>
      <c r="FG461" s="1012"/>
      <c r="FH461" s="815"/>
      <c r="FI461" s="1013"/>
      <c r="FK461" s="1018" t="b">
        <v>1</v>
      </c>
    </row>
    <row r="462" spans="1:167" outlineLevel="1">
      <c r="A462" s="813" t="str">
        <f t="shared" si="7"/>
        <v>440Air Source Heat Pump – For Residential Water Heating LDC Innovation Fund Pilot Program</v>
      </c>
      <c r="C462" s="842">
        <v>440</v>
      </c>
      <c r="D462" s="1036" t="s">
        <v>1229</v>
      </c>
      <c r="E462" s="1036">
        <v>2017</v>
      </c>
      <c r="G462" s="1020">
        <v>0</v>
      </c>
      <c r="H462" s="865">
        <v>0</v>
      </c>
      <c r="I462" s="864">
        <v>0</v>
      </c>
      <c r="J462" s="865">
        <v>0</v>
      </c>
      <c r="K462" s="864">
        <v>0</v>
      </c>
      <c r="L462" s="865">
        <v>0</v>
      </c>
      <c r="M462" s="864">
        <v>0</v>
      </c>
      <c r="N462" s="865">
        <v>0</v>
      </c>
      <c r="O462" s="864">
        <v>0</v>
      </c>
      <c r="P462" s="865">
        <v>0</v>
      </c>
      <c r="Q462" s="864">
        <v>0</v>
      </c>
      <c r="R462" s="865">
        <v>0</v>
      </c>
      <c r="S462" s="864">
        <v>0</v>
      </c>
      <c r="T462" s="865">
        <v>0</v>
      </c>
      <c r="U462" s="864">
        <v>0</v>
      </c>
      <c r="V462" s="865">
        <v>0</v>
      </c>
      <c r="W462" s="864">
        <v>0</v>
      </c>
      <c r="X462" s="865">
        <v>0</v>
      </c>
      <c r="Y462" s="864">
        <v>0</v>
      </c>
      <c r="Z462" s="865">
        <v>0</v>
      </c>
      <c r="AA462" s="864">
        <v>0</v>
      </c>
      <c r="AB462" s="865">
        <v>0</v>
      </c>
      <c r="AC462" s="864">
        <v>0</v>
      </c>
      <c r="AD462" s="865">
        <v>0</v>
      </c>
      <c r="AE462" s="864">
        <v>0</v>
      </c>
      <c r="AF462" s="865">
        <v>0</v>
      </c>
      <c r="AG462" s="864">
        <v>0</v>
      </c>
      <c r="AH462" s="865">
        <v>0</v>
      </c>
      <c r="AI462" s="864">
        <v>0</v>
      </c>
      <c r="AJ462" s="865">
        <v>0</v>
      </c>
      <c r="AK462" s="864">
        <v>0</v>
      </c>
      <c r="AL462" s="865">
        <v>0</v>
      </c>
      <c r="AM462" s="864">
        <v>0</v>
      </c>
      <c r="AN462" s="865">
        <v>0</v>
      </c>
      <c r="AO462" s="864">
        <v>0</v>
      </c>
      <c r="AP462" s="1021">
        <v>0</v>
      </c>
      <c r="AQ462" s="815"/>
      <c r="AR462" s="998"/>
      <c r="AS462" s="815"/>
      <c r="AT462" s="1020">
        <v>0</v>
      </c>
      <c r="AU462" s="865">
        <v>0</v>
      </c>
      <c r="AV462" s="864">
        <v>0</v>
      </c>
      <c r="AW462" s="865">
        <v>0</v>
      </c>
      <c r="AX462" s="864">
        <v>0</v>
      </c>
      <c r="AY462" s="865">
        <v>0</v>
      </c>
      <c r="AZ462" s="864">
        <v>0</v>
      </c>
      <c r="BA462" s="865">
        <v>0</v>
      </c>
      <c r="BB462" s="864">
        <v>0</v>
      </c>
      <c r="BC462" s="865">
        <v>0</v>
      </c>
      <c r="BD462" s="864">
        <v>0</v>
      </c>
      <c r="BE462" s="865">
        <v>0</v>
      </c>
      <c r="BF462" s="864">
        <v>0</v>
      </c>
      <c r="BG462" s="865">
        <v>0</v>
      </c>
      <c r="BH462" s="864">
        <v>0</v>
      </c>
      <c r="BI462" s="865">
        <v>0</v>
      </c>
      <c r="BJ462" s="864">
        <v>0</v>
      </c>
      <c r="BK462" s="865">
        <v>0</v>
      </c>
      <c r="BL462" s="864">
        <v>0</v>
      </c>
      <c r="BM462" s="865">
        <v>0</v>
      </c>
      <c r="BN462" s="864">
        <v>0</v>
      </c>
      <c r="BO462" s="865">
        <v>0</v>
      </c>
      <c r="BP462" s="864">
        <v>0</v>
      </c>
      <c r="BQ462" s="865">
        <v>0</v>
      </c>
      <c r="BR462" s="864">
        <v>0</v>
      </c>
      <c r="BS462" s="865">
        <v>0</v>
      </c>
      <c r="BT462" s="864">
        <v>0</v>
      </c>
      <c r="BU462" s="865">
        <v>0</v>
      </c>
      <c r="BV462" s="864">
        <v>0</v>
      </c>
      <c r="BW462" s="865">
        <v>0</v>
      </c>
      <c r="BX462" s="864">
        <v>0</v>
      </c>
      <c r="BY462" s="865">
        <v>0</v>
      </c>
      <c r="BZ462" s="864">
        <v>0</v>
      </c>
      <c r="CA462" s="865">
        <v>0</v>
      </c>
      <c r="CB462" s="864">
        <v>0</v>
      </c>
      <c r="CC462" s="1021">
        <v>0</v>
      </c>
      <c r="CD462" s="815"/>
      <c r="CE462" s="1009"/>
      <c r="CF462" s="815"/>
      <c r="CG462" s="1010"/>
      <c r="CH462" s="815"/>
      <c r="CI462" s="1020"/>
      <c r="CJ462" s="865"/>
      <c r="CK462" s="864">
        <v>0</v>
      </c>
      <c r="CL462" s="865">
        <v>0</v>
      </c>
      <c r="CM462" s="864">
        <v>0</v>
      </c>
      <c r="CN462" s="865">
        <v>0</v>
      </c>
      <c r="CO462" s="864">
        <v>0</v>
      </c>
      <c r="CP462" s="865">
        <v>0</v>
      </c>
      <c r="CQ462" s="864">
        <v>0</v>
      </c>
      <c r="CR462" s="865">
        <v>0</v>
      </c>
      <c r="CS462" s="864">
        <v>0</v>
      </c>
      <c r="CT462" s="865">
        <v>0</v>
      </c>
      <c r="CU462" s="864">
        <v>0</v>
      </c>
      <c r="CV462" s="865">
        <v>0</v>
      </c>
      <c r="CW462" s="864">
        <v>0</v>
      </c>
      <c r="CX462" s="865">
        <v>0</v>
      </c>
      <c r="CY462" s="864">
        <v>0</v>
      </c>
      <c r="CZ462" s="865">
        <v>0</v>
      </c>
      <c r="DA462" s="864">
        <v>0</v>
      </c>
      <c r="DB462" s="865">
        <v>0</v>
      </c>
      <c r="DC462" s="864">
        <v>0</v>
      </c>
      <c r="DD462" s="865">
        <v>0</v>
      </c>
      <c r="DE462" s="864">
        <v>0</v>
      </c>
      <c r="DF462" s="865">
        <v>0</v>
      </c>
      <c r="DG462" s="864">
        <v>0</v>
      </c>
      <c r="DH462" s="865">
        <v>0</v>
      </c>
      <c r="DI462" s="864">
        <v>0</v>
      </c>
      <c r="DJ462" s="865">
        <v>0</v>
      </c>
      <c r="DK462" s="864">
        <v>0</v>
      </c>
      <c r="DL462" s="865">
        <v>0</v>
      </c>
      <c r="DM462" s="864">
        <v>0</v>
      </c>
      <c r="DN462" s="865">
        <v>0</v>
      </c>
      <c r="DO462" s="864">
        <v>0</v>
      </c>
      <c r="DP462" s="865">
        <v>0</v>
      </c>
      <c r="DQ462" s="864">
        <v>0</v>
      </c>
      <c r="DR462" s="1021">
        <v>0</v>
      </c>
      <c r="DS462" s="815"/>
      <c r="DT462" s="1011"/>
      <c r="DU462" s="815"/>
      <c r="DV462" s="1020"/>
      <c r="DW462" s="865"/>
      <c r="DX462" s="864">
        <v>0</v>
      </c>
      <c r="DY462" s="865">
        <v>0</v>
      </c>
      <c r="DZ462" s="864">
        <v>0</v>
      </c>
      <c r="EA462" s="865">
        <v>0</v>
      </c>
      <c r="EB462" s="864">
        <v>0</v>
      </c>
      <c r="EC462" s="865">
        <v>0</v>
      </c>
      <c r="ED462" s="864">
        <v>0</v>
      </c>
      <c r="EE462" s="865">
        <v>0</v>
      </c>
      <c r="EF462" s="864">
        <v>0</v>
      </c>
      <c r="EG462" s="865">
        <v>0</v>
      </c>
      <c r="EH462" s="864">
        <v>0</v>
      </c>
      <c r="EI462" s="865">
        <v>0</v>
      </c>
      <c r="EJ462" s="864">
        <v>0</v>
      </c>
      <c r="EK462" s="865">
        <v>0</v>
      </c>
      <c r="EL462" s="864">
        <v>0</v>
      </c>
      <c r="EM462" s="865">
        <v>0</v>
      </c>
      <c r="EN462" s="864">
        <v>0</v>
      </c>
      <c r="EO462" s="865">
        <v>0</v>
      </c>
      <c r="EP462" s="864">
        <v>0</v>
      </c>
      <c r="EQ462" s="865">
        <v>0</v>
      </c>
      <c r="ER462" s="864">
        <v>0</v>
      </c>
      <c r="ES462" s="865">
        <v>0</v>
      </c>
      <c r="ET462" s="864">
        <v>0</v>
      </c>
      <c r="EU462" s="865">
        <v>0</v>
      </c>
      <c r="EV462" s="864">
        <v>0</v>
      </c>
      <c r="EW462" s="865">
        <v>0</v>
      </c>
      <c r="EX462" s="864">
        <v>0</v>
      </c>
      <c r="EY462" s="865">
        <v>0</v>
      </c>
      <c r="EZ462" s="864">
        <v>0</v>
      </c>
      <c r="FA462" s="865">
        <v>0</v>
      </c>
      <c r="FB462" s="864">
        <v>0</v>
      </c>
      <c r="FC462" s="865">
        <v>0</v>
      </c>
      <c r="FD462" s="864">
        <v>0</v>
      </c>
      <c r="FE462" s="1021">
        <v>0</v>
      </c>
      <c r="FF462" s="815"/>
      <c r="FG462" s="1012"/>
      <c r="FH462" s="815"/>
      <c r="FI462" s="1013"/>
      <c r="FK462" s="1022" t="b">
        <v>1</v>
      </c>
    </row>
    <row r="463" spans="1:167" outlineLevel="1">
      <c r="A463" s="813" t="str">
        <f t="shared" si="7"/>
        <v>441Block Heater Timer LDC Innovation Fund Pilot Program</v>
      </c>
      <c r="C463" s="849">
        <v>441</v>
      </c>
      <c r="D463" s="1035" t="s">
        <v>1230</v>
      </c>
      <c r="E463" s="1035">
        <v>2017</v>
      </c>
      <c r="G463" s="1024">
        <v>0</v>
      </c>
      <c r="H463" s="854">
        <v>0</v>
      </c>
      <c r="I463" s="853">
        <v>0</v>
      </c>
      <c r="J463" s="854">
        <v>0</v>
      </c>
      <c r="K463" s="853">
        <v>0</v>
      </c>
      <c r="L463" s="854">
        <v>0</v>
      </c>
      <c r="M463" s="853">
        <v>0</v>
      </c>
      <c r="N463" s="854">
        <v>0</v>
      </c>
      <c r="O463" s="853">
        <v>0</v>
      </c>
      <c r="P463" s="854">
        <v>0</v>
      </c>
      <c r="Q463" s="853">
        <v>0</v>
      </c>
      <c r="R463" s="854">
        <v>0</v>
      </c>
      <c r="S463" s="853">
        <v>0</v>
      </c>
      <c r="T463" s="854">
        <v>0</v>
      </c>
      <c r="U463" s="853">
        <v>0</v>
      </c>
      <c r="V463" s="854">
        <v>0</v>
      </c>
      <c r="W463" s="853">
        <v>0</v>
      </c>
      <c r="X463" s="854">
        <v>0</v>
      </c>
      <c r="Y463" s="853">
        <v>0</v>
      </c>
      <c r="Z463" s="854">
        <v>0</v>
      </c>
      <c r="AA463" s="853">
        <v>0</v>
      </c>
      <c r="AB463" s="854">
        <v>0</v>
      </c>
      <c r="AC463" s="853">
        <v>0</v>
      </c>
      <c r="AD463" s="854">
        <v>0</v>
      </c>
      <c r="AE463" s="853">
        <v>0</v>
      </c>
      <c r="AF463" s="854">
        <v>0</v>
      </c>
      <c r="AG463" s="853">
        <v>0</v>
      </c>
      <c r="AH463" s="854">
        <v>0</v>
      </c>
      <c r="AI463" s="853">
        <v>0</v>
      </c>
      <c r="AJ463" s="854">
        <v>0</v>
      </c>
      <c r="AK463" s="853">
        <v>0</v>
      </c>
      <c r="AL463" s="854">
        <v>0</v>
      </c>
      <c r="AM463" s="853">
        <v>0</v>
      </c>
      <c r="AN463" s="854">
        <v>0</v>
      </c>
      <c r="AO463" s="853">
        <v>0</v>
      </c>
      <c r="AP463" s="1025">
        <v>0</v>
      </c>
      <c r="AQ463" s="815"/>
      <c r="AR463" s="998"/>
      <c r="AS463" s="815"/>
      <c r="AT463" s="1024">
        <v>0</v>
      </c>
      <c r="AU463" s="854">
        <v>0</v>
      </c>
      <c r="AV463" s="853">
        <v>0</v>
      </c>
      <c r="AW463" s="854">
        <v>0</v>
      </c>
      <c r="AX463" s="853">
        <v>0</v>
      </c>
      <c r="AY463" s="854">
        <v>0</v>
      </c>
      <c r="AZ463" s="853">
        <v>0</v>
      </c>
      <c r="BA463" s="854">
        <v>0</v>
      </c>
      <c r="BB463" s="853">
        <v>0</v>
      </c>
      <c r="BC463" s="854">
        <v>0</v>
      </c>
      <c r="BD463" s="853">
        <v>0</v>
      </c>
      <c r="BE463" s="854">
        <v>0</v>
      </c>
      <c r="BF463" s="853">
        <v>0</v>
      </c>
      <c r="BG463" s="854">
        <v>0</v>
      </c>
      <c r="BH463" s="853">
        <v>0</v>
      </c>
      <c r="BI463" s="854">
        <v>0</v>
      </c>
      <c r="BJ463" s="853">
        <v>0</v>
      </c>
      <c r="BK463" s="854">
        <v>0</v>
      </c>
      <c r="BL463" s="853">
        <v>0</v>
      </c>
      <c r="BM463" s="854">
        <v>0</v>
      </c>
      <c r="BN463" s="853">
        <v>0</v>
      </c>
      <c r="BO463" s="854">
        <v>0</v>
      </c>
      <c r="BP463" s="853">
        <v>0</v>
      </c>
      <c r="BQ463" s="854">
        <v>0</v>
      </c>
      <c r="BR463" s="853">
        <v>0</v>
      </c>
      <c r="BS463" s="854">
        <v>0</v>
      </c>
      <c r="BT463" s="853">
        <v>0</v>
      </c>
      <c r="BU463" s="854">
        <v>0</v>
      </c>
      <c r="BV463" s="853">
        <v>0</v>
      </c>
      <c r="BW463" s="854">
        <v>0</v>
      </c>
      <c r="BX463" s="853">
        <v>0</v>
      </c>
      <c r="BY463" s="854">
        <v>0</v>
      </c>
      <c r="BZ463" s="853">
        <v>0</v>
      </c>
      <c r="CA463" s="854">
        <v>0</v>
      </c>
      <c r="CB463" s="853">
        <v>0</v>
      </c>
      <c r="CC463" s="1025">
        <v>0</v>
      </c>
      <c r="CD463" s="815"/>
      <c r="CE463" s="1009"/>
      <c r="CF463" s="815"/>
      <c r="CG463" s="1010"/>
      <c r="CH463" s="815"/>
      <c r="CI463" s="1024"/>
      <c r="CJ463" s="854"/>
      <c r="CK463" s="853">
        <v>0</v>
      </c>
      <c r="CL463" s="854">
        <v>0</v>
      </c>
      <c r="CM463" s="853">
        <v>0</v>
      </c>
      <c r="CN463" s="854">
        <v>0</v>
      </c>
      <c r="CO463" s="853">
        <v>0</v>
      </c>
      <c r="CP463" s="854">
        <v>0</v>
      </c>
      <c r="CQ463" s="853">
        <v>0</v>
      </c>
      <c r="CR463" s="854">
        <v>0</v>
      </c>
      <c r="CS463" s="853">
        <v>0</v>
      </c>
      <c r="CT463" s="854">
        <v>0</v>
      </c>
      <c r="CU463" s="853">
        <v>0</v>
      </c>
      <c r="CV463" s="854">
        <v>0</v>
      </c>
      <c r="CW463" s="853">
        <v>0</v>
      </c>
      <c r="CX463" s="854">
        <v>0</v>
      </c>
      <c r="CY463" s="853">
        <v>0</v>
      </c>
      <c r="CZ463" s="854">
        <v>0</v>
      </c>
      <c r="DA463" s="853">
        <v>0</v>
      </c>
      <c r="DB463" s="854">
        <v>0</v>
      </c>
      <c r="DC463" s="853">
        <v>0</v>
      </c>
      <c r="DD463" s="854">
        <v>0</v>
      </c>
      <c r="DE463" s="853">
        <v>0</v>
      </c>
      <c r="DF463" s="854">
        <v>0</v>
      </c>
      <c r="DG463" s="853">
        <v>0</v>
      </c>
      <c r="DH463" s="854">
        <v>0</v>
      </c>
      <c r="DI463" s="853">
        <v>0</v>
      </c>
      <c r="DJ463" s="854">
        <v>0</v>
      </c>
      <c r="DK463" s="853">
        <v>0</v>
      </c>
      <c r="DL463" s="854">
        <v>0</v>
      </c>
      <c r="DM463" s="853">
        <v>0</v>
      </c>
      <c r="DN463" s="854">
        <v>0</v>
      </c>
      <c r="DO463" s="853">
        <v>0</v>
      </c>
      <c r="DP463" s="854">
        <v>0</v>
      </c>
      <c r="DQ463" s="853">
        <v>0</v>
      </c>
      <c r="DR463" s="1025">
        <v>0</v>
      </c>
      <c r="DS463" s="815"/>
      <c r="DT463" s="1011"/>
      <c r="DU463" s="815"/>
      <c r="DV463" s="1024"/>
      <c r="DW463" s="854"/>
      <c r="DX463" s="853">
        <v>0</v>
      </c>
      <c r="DY463" s="854">
        <v>0</v>
      </c>
      <c r="DZ463" s="853">
        <v>0</v>
      </c>
      <c r="EA463" s="854">
        <v>0</v>
      </c>
      <c r="EB463" s="853">
        <v>0</v>
      </c>
      <c r="EC463" s="854">
        <v>0</v>
      </c>
      <c r="ED463" s="853">
        <v>0</v>
      </c>
      <c r="EE463" s="854">
        <v>0</v>
      </c>
      <c r="EF463" s="853">
        <v>0</v>
      </c>
      <c r="EG463" s="854">
        <v>0</v>
      </c>
      <c r="EH463" s="853">
        <v>0</v>
      </c>
      <c r="EI463" s="854">
        <v>0</v>
      </c>
      <c r="EJ463" s="853">
        <v>0</v>
      </c>
      <c r="EK463" s="854">
        <v>0</v>
      </c>
      <c r="EL463" s="853">
        <v>0</v>
      </c>
      <c r="EM463" s="854">
        <v>0</v>
      </c>
      <c r="EN463" s="853">
        <v>0</v>
      </c>
      <c r="EO463" s="854">
        <v>0</v>
      </c>
      <c r="EP463" s="853">
        <v>0</v>
      </c>
      <c r="EQ463" s="854">
        <v>0</v>
      </c>
      <c r="ER463" s="853">
        <v>0</v>
      </c>
      <c r="ES463" s="854">
        <v>0</v>
      </c>
      <c r="ET463" s="853">
        <v>0</v>
      </c>
      <c r="EU463" s="854">
        <v>0</v>
      </c>
      <c r="EV463" s="853">
        <v>0</v>
      </c>
      <c r="EW463" s="854">
        <v>0</v>
      </c>
      <c r="EX463" s="853">
        <v>0</v>
      </c>
      <c r="EY463" s="854">
        <v>0</v>
      </c>
      <c r="EZ463" s="853">
        <v>0</v>
      </c>
      <c r="FA463" s="854">
        <v>0</v>
      </c>
      <c r="FB463" s="853">
        <v>0</v>
      </c>
      <c r="FC463" s="854">
        <v>0</v>
      </c>
      <c r="FD463" s="853">
        <v>0</v>
      </c>
      <c r="FE463" s="1025">
        <v>0</v>
      </c>
      <c r="FF463" s="815"/>
      <c r="FG463" s="1012"/>
      <c r="FH463" s="815"/>
      <c r="FI463" s="1013"/>
      <c r="FK463" s="1026" t="b">
        <v>1</v>
      </c>
    </row>
    <row r="464" spans="1:167" outlineLevel="1">
      <c r="A464" s="813" t="str">
        <f t="shared" si="7"/>
        <v>442Commercial Energy Management and Load Control (CEMLC) LDC Innovation Fund Pilot Program</v>
      </c>
      <c r="C464" s="842">
        <v>442</v>
      </c>
      <c r="D464" s="1036" t="s">
        <v>1231</v>
      </c>
      <c r="E464" s="1036">
        <v>2017</v>
      </c>
      <c r="G464" s="1020">
        <v>0</v>
      </c>
      <c r="H464" s="865">
        <v>0</v>
      </c>
      <c r="I464" s="864">
        <v>0</v>
      </c>
      <c r="J464" s="865">
        <v>0</v>
      </c>
      <c r="K464" s="864">
        <v>0</v>
      </c>
      <c r="L464" s="865">
        <v>0</v>
      </c>
      <c r="M464" s="864">
        <v>0</v>
      </c>
      <c r="N464" s="865">
        <v>0</v>
      </c>
      <c r="O464" s="864">
        <v>0</v>
      </c>
      <c r="P464" s="865">
        <v>0</v>
      </c>
      <c r="Q464" s="864">
        <v>0</v>
      </c>
      <c r="R464" s="865">
        <v>0</v>
      </c>
      <c r="S464" s="864">
        <v>0</v>
      </c>
      <c r="T464" s="865">
        <v>0</v>
      </c>
      <c r="U464" s="864">
        <v>0</v>
      </c>
      <c r="V464" s="865">
        <v>0</v>
      </c>
      <c r="W464" s="864">
        <v>0</v>
      </c>
      <c r="X464" s="865">
        <v>0</v>
      </c>
      <c r="Y464" s="864">
        <v>0</v>
      </c>
      <c r="Z464" s="865">
        <v>0</v>
      </c>
      <c r="AA464" s="864">
        <v>0</v>
      </c>
      <c r="AB464" s="865">
        <v>0</v>
      </c>
      <c r="AC464" s="864">
        <v>0</v>
      </c>
      <c r="AD464" s="865">
        <v>0</v>
      </c>
      <c r="AE464" s="864">
        <v>0</v>
      </c>
      <c r="AF464" s="865">
        <v>0</v>
      </c>
      <c r="AG464" s="864">
        <v>0</v>
      </c>
      <c r="AH464" s="865">
        <v>0</v>
      </c>
      <c r="AI464" s="864">
        <v>0</v>
      </c>
      <c r="AJ464" s="865">
        <v>0</v>
      </c>
      <c r="AK464" s="864">
        <v>0</v>
      </c>
      <c r="AL464" s="865">
        <v>0</v>
      </c>
      <c r="AM464" s="864">
        <v>0</v>
      </c>
      <c r="AN464" s="865">
        <v>0</v>
      </c>
      <c r="AO464" s="864">
        <v>0</v>
      </c>
      <c r="AP464" s="1021">
        <v>0</v>
      </c>
      <c r="AQ464" s="815"/>
      <c r="AR464" s="998"/>
      <c r="AS464" s="815"/>
      <c r="AT464" s="1020">
        <v>0</v>
      </c>
      <c r="AU464" s="865">
        <v>0</v>
      </c>
      <c r="AV464" s="864">
        <v>0</v>
      </c>
      <c r="AW464" s="865">
        <v>0</v>
      </c>
      <c r="AX464" s="864">
        <v>0</v>
      </c>
      <c r="AY464" s="865">
        <v>0</v>
      </c>
      <c r="AZ464" s="864">
        <v>0</v>
      </c>
      <c r="BA464" s="865">
        <v>0</v>
      </c>
      <c r="BB464" s="864">
        <v>0</v>
      </c>
      <c r="BC464" s="865">
        <v>0</v>
      </c>
      <c r="BD464" s="864">
        <v>0</v>
      </c>
      <c r="BE464" s="865">
        <v>0</v>
      </c>
      <c r="BF464" s="864">
        <v>0</v>
      </c>
      <c r="BG464" s="865">
        <v>0</v>
      </c>
      <c r="BH464" s="864">
        <v>0</v>
      </c>
      <c r="BI464" s="865">
        <v>0</v>
      </c>
      <c r="BJ464" s="864">
        <v>0</v>
      </c>
      <c r="BK464" s="865">
        <v>0</v>
      </c>
      <c r="BL464" s="864">
        <v>0</v>
      </c>
      <c r="BM464" s="865">
        <v>0</v>
      </c>
      <c r="BN464" s="864">
        <v>0</v>
      </c>
      <c r="BO464" s="865">
        <v>0</v>
      </c>
      <c r="BP464" s="864">
        <v>0</v>
      </c>
      <c r="BQ464" s="865">
        <v>0</v>
      </c>
      <c r="BR464" s="864">
        <v>0</v>
      </c>
      <c r="BS464" s="865">
        <v>0</v>
      </c>
      <c r="BT464" s="864">
        <v>0</v>
      </c>
      <c r="BU464" s="865">
        <v>0</v>
      </c>
      <c r="BV464" s="864">
        <v>0</v>
      </c>
      <c r="BW464" s="865">
        <v>0</v>
      </c>
      <c r="BX464" s="864">
        <v>0</v>
      </c>
      <c r="BY464" s="865">
        <v>0</v>
      </c>
      <c r="BZ464" s="864">
        <v>0</v>
      </c>
      <c r="CA464" s="865">
        <v>0</v>
      </c>
      <c r="CB464" s="864">
        <v>0</v>
      </c>
      <c r="CC464" s="1021">
        <v>0</v>
      </c>
      <c r="CD464" s="815"/>
      <c r="CE464" s="1009"/>
      <c r="CF464" s="815"/>
      <c r="CG464" s="1010"/>
      <c r="CH464" s="815"/>
      <c r="CI464" s="1020"/>
      <c r="CJ464" s="865"/>
      <c r="CK464" s="864">
        <v>0</v>
      </c>
      <c r="CL464" s="865">
        <v>0</v>
      </c>
      <c r="CM464" s="864">
        <v>0</v>
      </c>
      <c r="CN464" s="865">
        <v>0</v>
      </c>
      <c r="CO464" s="864">
        <v>0</v>
      </c>
      <c r="CP464" s="865">
        <v>0</v>
      </c>
      <c r="CQ464" s="864">
        <v>0</v>
      </c>
      <c r="CR464" s="865">
        <v>0</v>
      </c>
      <c r="CS464" s="864">
        <v>0</v>
      </c>
      <c r="CT464" s="865">
        <v>0</v>
      </c>
      <c r="CU464" s="864">
        <v>0</v>
      </c>
      <c r="CV464" s="865">
        <v>0</v>
      </c>
      <c r="CW464" s="864">
        <v>0</v>
      </c>
      <c r="CX464" s="865">
        <v>0</v>
      </c>
      <c r="CY464" s="864">
        <v>0</v>
      </c>
      <c r="CZ464" s="865">
        <v>0</v>
      </c>
      <c r="DA464" s="864">
        <v>0</v>
      </c>
      <c r="DB464" s="865">
        <v>0</v>
      </c>
      <c r="DC464" s="864">
        <v>0</v>
      </c>
      <c r="DD464" s="865">
        <v>0</v>
      </c>
      <c r="DE464" s="864">
        <v>0</v>
      </c>
      <c r="DF464" s="865">
        <v>0</v>
      </c>
      <c r="DG464" s="864">
        <v>0</v>
      </c>
      <c r="DH464" s="865">
        <v>0</v>
      </c>
      <c r="DI464" s="864">
        <v>0</v>
      </c>
      <c r="DJ464" s="865">
        <v>0</v>
      </c>
      <c r="DK464" s="864">
        <v>0</v>
      </c>
      <c r="DL464" s="865">
        <v>0</v>
      </c>
      <c r="DM464" s="864">
        <v>0</v>
      </c>
      <c r="DN464" s="865">
        <v>0</v>
      </c>
      <c r="DO464" s="864">
        <v>0</v>
      </c>
      <c r="DP464" s="865">
        <v>0</v>
      </c>
      <c r="DQ464" s="864">
        <v>0</v>
      </c>
      <c r="DR464" s="1021">
        <v>0</v>
      </c>
      <c r="DS464" s="815"/>
      <c r="DT464" s="1011"/>
      <c r="DU464" s="815"/>
      <c r="DV464" s="1020"/>
      <c r="DW464" s="865"/>
      <c r="DX464" s="864">
        <v>0</v>
      </c>
      <c r="DY464" s="865">
        <v>0</v>
      </c>
      <c r="DZ464" s="864">
        <v>0</v>
      </c>
      <c r="EA464" s="865">
        <v>0</v>
      </c>
      <c r="EB464" s="864">
        <v>0</v>
      </c>
      <c r="EC464" s="865">
        <v>0</v>
      </c>
      <c r="ED464" s="864">
        <v>0</v>
      </c>
      <c r="EE464" s="865">
        <v>0</v>
      </c>
      <c r="EF464" s="864">
        <v>0</v>
      </c>
      <c r="EG464" s="865">
        <v>0</v>
      </c>
      <c r="EH464" s="864">
        <v>0</v>
      </c>
      <c r="EI464" s="865">
        <v>0</v>
      </c>
      <c r="EJ464" s="864">
        <v>0</v>
      </c>
      <c r="EK464" s="865">
        <v>0</v>
      </c>
      <c r="EL464" s="864">
        <v>0</v>
      </c>
      <c r="EM464" s="865">
        <v>0</v>
      </c>
      <c r="EN464" s="864">
        <v>0</v>
      </c>
      <c r="EO464" s="865">
        <v>0</v>
      </c>
      <c r="EP464" s="864">
        <v>0</v>
      </c>
      <c r="EQ464" s="865">
        <v>0</v>
      </c>
      <c r="ER464" s="864">
        <v>0</v>
      </c>
      <c r="ES464" s="865">
        <v>0</v>
      </c>
      <c r="ET464" s="864">
        <v>0</v>
      </c>
      <c r="EU464" s="865">
        <v>0</v>
      </c>
      <c r="EV464" s="864">
        <v>0</v>
      </c>
      <c r="EW464" s="865">
        <v>0</v>
      </c>
      <c r="EX464" s="864">
        <v>0</v>
      </c>
      <c r="EY464" s="865">
        <v>0</v>
      </c>
      <c r="EZ464" s="864">
        <v>0</v>
      </c>
      <c r="FA464" s="865">
        <v>0</v>
      </c>
      <c r="FB464" s="864">
        <v>0</v>
      </c>
      <c r="FC464" s="865">
        <v>0</v>
      </c>
      <c r="FD464" s="864">
        <v>0</v>
      </c>
      <c r="FE464" s="1021">
        <v>0</v>
      </c>
      <c r="FF464" s="815"/>
      <c r="FG464" s="1012"/>
      <c r="FH464" s="815"/>
      <c r="FI464" s="1013"/>
      <c r="FK464" s="1022" t="b">
        <v>1</v>
      </c>
    </row>
    <row r="465" spans="1:167" outlineLevel="1">
      <c r="A465" s="813" t="str">
        <f t="shared" si="7"/>
        <v>443Conservation Cultivator LDC Innovation Fund Pilot Program</v>
      </c>
      <c r="C465" s="849">
        <v>443</v>
      </c>
      <c r="D465" s="1035" t="s">
        <v>1232</v>
      </c>
      <c r="E465" s="1035">
        <v>2017</v>
      </c>
      <c r="G465" s="1024">
        <v>0</v>
      </c>
      <c r="H465" s="854">
        <v>0</v>
      </c>
      <c r="I465" s="853">
        <v>0</v>
      </c>
      <c r="J465" s="854">
        <v>0</v>
      </c>
      <c r="K465" s="853">
        <v>0</v>
      </c>
      <c r="L465" s="854">
        <v>0</v>
      </c>
      <c r="M465" s="853">
        <v>0</v>
      </c>
      <c r="N465" s="854">
        <v>0</v>
      </c>
      <c r="O465" s="853">
        <v>0</v>
      </c>
      <c r="P465" s="854">
        <v>0</v>
      </c>
      <c r="Q465" s="853">
        <v>0</v>
      </c>
      <c r="R465" s="854">
        <v>0</v>
      </c>
      <c r="S465" s="853">
        <v>0</v>
      </c>
      <c r="T465" s="854">
        <v>0</v>
      </c>
      <c r="U465" s="853">
        <v>0</v>
      </c>
      <c r="V465" s="854">
        <v>0</v>
      </c>
      <c r="W465" s="853">
        <v>0</v>
      </c>
      <c r="X465" s="854">
        <v>0</v>
      </c>
      <c r="Y465" s="853">
        <v>0</v>
      </c>
      <c r="Z465" s="854">
        <v>0</v>
      </c>
      <c r="AA465" s="853">
        <v>0</v>
      </c>
      <c r="AB465" s="854">
        <v>0</v>
      </c>
      <c r="AC465" s="853">
        <v>0</v>
      </c>
      <c r="AD465" s="854">
        <v>0</v>
      </c>
      <c r="AE465" s="853">
        <v>0</v>
      </c>
      <c r="AF465" s="854">
        <v>0</v>
      </c>
      <c r="AG465" s="853">
        <v>0</v>
      </c>
      <c r="AH465" s="854">
        <v>0</v>
      </c>
      <c r="AI465" s="853">
        <v>0</v>
      </c>
      <c r="AJ465" s="854">
        <v>0</v>
      </c>
      <c r="AK465" s="853">
        <v>0</v>
      </c>
      <c r="AL465" s="854">
        <v>0</v>
      </c>
      <c r="AM465" s="853">
        <v>0</v>
      </c>
      <c r="AN465" s="854">
        <v>0</v>
      </c>
      <c r="AO465" s="853">
        <v>0</v>
      </c>
      <c r="AP465" s="1025">
        <v>0</v>
      </c>
      <c r="AQ465" s="815"/>
      <c r="AR465" s="998"/>
      <c r="AS465" s="815"/>
      <c r="AT465" s="1024">
        <v>0</v>
      </c>
      <c r="AU465" s="854">
        <v>0</v>
      </c>
      <c r="AV465" s="853">
        <v>0</v>
      </c>
      <c r="AW465" s="854">
        <v>0</v>
      </c>
      <c r="AX465" s="853">
        <v>0</v>
      </c>
      <c r="AY465" s="854">
        <v>0</v>
      </c>
      <c r="AZ465" s="853">
        <v>0</v>
      </c>
      <c r="BA465" s="854">
        <v>0</v>
      </c>
      <c r="BB465" s="853">
        <v>0</v>
      </c>
      <c r="BC465" s="854">
        <v>0</v>
      </c>
      <c r="BD465" s="853">
        <v>0</v>
      </c>
      <c r="BE465" s="854">
        <v>0</v>
      </c>
      <c r="BF465" s="853">
        <v>0</v>
      </c>
      <c r="BG465" s="854">
        <v>0</v>
      </c>
      <c r="BH465" s="853">
        <v>0</v>
      </c>
      <c r="BI465" s="854">
        <v>0</v>
      </c>
      <c r="BJ465" s="853">
        <v>0</v>
      </c>
      <c r="BK465" s="854">
        <v>0</v>
      </c>
      <c r="BL465" s="853">
        <v>0</v>
      </c>
      <c r="BM465" s="854">
        <v>0</v>
      </c>
      <c r="BN465" s="853">
        <v>0</v>
      </c>
      <c r="BO465" s="854">
        <v>0</v>
      </c>
      <c r="BP465" s="853">
        <v>0</v>
      </c>
      <c r="BQ465" s="854">
        <v>0</v>
      </c>
      <c r="BR465" s="853">
        <v>0</v>
      </c>
      <c r="BS465" s="854">
        <v>0</v>
      </c>
      <c r="BT465" s="853">
        <v>0</v>
      </c>
      <c r="BU465" s="854">
        <v>0</v>
      </c>
      <c r="BV465" s="853">
        <v>0</v>
      </c>
      <c r="BW465" s="854">
        <v>0</v>
      </c>
      <c r="BX465" s="853">
        <v>0</v>
      </c>
      <c r="BY465" s="854">
        <v>0</v>
      </c>
      <c r="BZ465" s="853">
        <v>0</v>
      </c>
      <c r="CA465" s="854">
        <v>0</v>
      </c>
      <c r="CB465" s="853">
        <v>0</v>
      </c>
      <c r="CC465" s="1025">
        <v>0</v>
      </c>
      <c r="CD465" s="815"/>
      <c r="CE465" s="1009"/>
      <c r="CF465" s="815"/>
      <c r="CG465" s="1010"/>
      <c r="CH465" s="815"/>
      <c r="CI465" s="1024"/>
      <c r="CJ465" s="854"/>
      <c r="CK465" s="853">
        <v>0</v>
      </c>
      <c r="CL465" s="854">
        <v>0</v>
      </c>
      <c r="CM465" s="853">
        <v>0</v>
      </c>
      <c r="CN465" s="854">
        <v>0</v>
      </c>
      <c r="CO465" s="853">
        <v>0</v>
      </c>
      <c r="CP465" s="854">
        <v>0</v>
      </c>
      <c r="CQ465" s="853">
        <v>0</v>
      </c>
      <c r="CR465" s="854">
        <v>0</v>
      </c>
      <c r="CS465" s="853">
        <v>0</v>
      </c>
      <c r="CT465" s="854">
        <v>0</v>
      </c>
      <c r="CU465" s="853">
        <v>0</v>
      </c>
      <c r="CV465" s="854">
        <v>0</v>
      </c>
      <c r="CW465" s="853">
        <v>0</v>
      </c>
      <c r="CX465" s="854">
        <v>0</v>
      </c>
      <c r="CY465" s="853">
        <v>0</v>
      </c>
      <c r="CZ465" s="854">
        <v>0</v>
      </c>
      <c r="DA465" s="853">
        <v>0</v>
      </c>
      <c r="DB465" s="854">
        <v>0</v>
      </c>
      <c r="DC465" s="853">
        <v>0</v>
      </c>
      <c r="DD465" s="854">
        <v>0</v>
      </c>
      <c r="DE465" s="853">
        <v>0</v>
      </c>
      <c r="DF465" s="854">
        <v>0</v>
      </c>
      <c r="DG465" s="853">
        <v>0</v>
      </c>
      <c r="DH465" s="854">
        <v>0</v>
      </c>
      <c r="DI465" s="853">
        <v>0</v>
      </c>
      <c r="DJ465" s="854">
        <v>0</v>
      </c>
      <c r="DK465" s="853">
        <v>0</v>
      </c>
      <c r="DL465" s="854">
        <v>0</v>
      </c>
      <c r="DM465" s="853">
        <v>0</v>
      </c>
      <c r="DN465" s="854">
        <v>0</v>
      </c>
      <c r="DO465" s="853">
        <v>0</v>
      </c>
      <c r="DP465" s="854">
        <v>0</v>
      </c>
      <c r="DQ465" s="853">
        <v>0</v>
      </c>
      <c r="DR465" s="1025">
        <v>0</v>
      </c>
      <c r="DS465" s="815"/>
      <c r="DT465" s="1011"/>
      <c r="DU465" s="815"/>
      <c r="DV465" s="1024"/>
      <c r="DW465" s="854"/>
      <c r="DX465" s="853">
        <v>0</v>
      </c>
      <c r="DY465" s="854">
        <v>0</v>
      </c>
      <c r="DZ465" s="853">
        <v>0</v>
      </c>
      <c r="EA465" s="854">
        <v>0</v>
      </c>
      <c r="EB465" s="853">
        <v>0</v>
      </c>
      <c r="EC465" s="854">
        <v>0</v>
      </c>
      <c r="ED465" s="853">
        <v>0</v>
      </c>
      <c r="EE465" s="854">
        <v>0</v>
      </c>
      <c r="EF465" s="853">
        <v>0</v>
      </c>
      <c r="EG465" s="854">
        <v>0</v>
      </c>
      <c r="EH465" s="853">
        <v>0</v>
      </c>
      <c r="EI465" s="854">
        <v>0</v>
      </c>
      <c r="EJ465" s="853">
        <v>0</v>
      </c>
      <c r="EK465" s="854">
        <v>0</v>
      </c>
      <c r="EL465" s="853">
        <v>0</v>
      </c>
      <c r="EM465" s="854">
        <v>0</v>
      </c>
      <c r="EN465" s="853">
        <v>0</v>
      </c>
      <c r="EO465" s="854">
        <v>0</v>
      </c>
      <c r="EP465" s="853">
        <v>0</v>
      </c>
      <c r="EQ465" s="854">
        <v>0</v>
      </c>
      <c r="ER465" s="853">
        <v>0</v>
      </c>
      <c r="ES465" s="854">
        <v>0</v>
      </c>
      <c r="ET465" s="853">
        <v>0</v>
      </c>
      <c r="EU465" s="854">
        <v>0</v>
      </c>
      <c r="EV465" s="853">
        <v>0</v>
      </c>
      <c r="EW465" s="854">
        <v>0</v>
      </c>
      <c r="EX465" s="853">
        <v>0</v>
      </c>
      <c r="EY465" s="854">
        <v>0</v>
      </c>
      <c r="EZ465" s="853">
        <v>0</v>
      </c>
      <c r="FA465" s="854">
        <v>0</v>
      </c>
      <c r="FB465" s="853">
        <v>0</v>
      </c>
      <c r="FC465" s="854">
        <v>0</v>
      </c>
      <c r="FD465" s="853">
        <v>0</v>
      </c>
      <c r="FE465" s="1025">
        <v>0</v>
      </c>
      <c r="FF465" s="815"/>
      <c r="FG465" s="1012"/>
      <c r="FH465" s="815"/>
      <c r="FI465" s="1013"/>
      <c r="FK465" s="1026" t="b">
        <v>1</v>
      </c>
    </row>
    <row r="466" spans="1:167" outlineLevel="1">
      <c r="A466" s="813" t="str">
        <f t="shared" si="7"/>
        <v>444Data Centre LDC Innovation Fund Pilot Program</v>
      </c>
      <c r="C466" s="842">
        <v>444</v>
      </c>
      <c r="D466" s="1036" t="s">
        <v>1233</v>
      </c>
      <c r="E466" s="1036">
        <v>2017</v>
      </c>
      <c r="G466" s="1020">
        <v>0</v>
      </c>
      <c r="H466" s="865">
        <v>0</v>
      </c>
      <c r="I466" s="864">
        <v>0</v>
      </c>
      <c r="J466" s="865">
        <v>0</v>
      </c>
      <c r="K466" s="864">
        <v>0</v>
      </c>
      <c r="L466" s="865">
        <v>0</v>
      </c>
      <c r="M466" s="864">
        <v>0</v>
      </c>
      <c r="N466" s="865">
        <v>0</v>
      </c>
      <c r="O466" s="864">
        <v>0</v>
      </c>
      <c r="P466" s="865">
        <v>0</v>
      </c>
      <c r="Q466" s="864">
        <v>0</v>
      </c>
      <c r="R466" s="865">
        <v>0</v>
      </c>
      <c r="S466" s="864">
        <v>0</v>
      </c>
      <c r="T466" s="865">
        <v>0</v>
      </c>
      <c r="U466" s="864">
        <v>0</v>
      </c>
      <c r="V466" s="865">
        <v>0</v>
      </c>
      <c r="W466" s="864">
        <v>0</v>
      </c>
      <c r="X466" s="865">
        <v>0</v>
      </c>
      <c r="Y466" s="864">
        <v>0</v>
      </c>
      <c r="Z466" s="865">
        <v>0</v>
      </c>
      <c r="AA466" s="864">
        <v>0</v>
      </c>
      <c r="AB466" s="865">
        <v>0</v>
      </c>
      <c r="AC466" s="864">
        <v>0</v>
      </c>
      <c r="AD466" s="865">
        <v>0</v>
      </c>
      <c r="AE466" s="864">
        <v>0</v>
      </c>
      <c r="AF466" s="865">
        <v>0</v>
      </c>
      <c r="AG466" s="864">
        <v>0</v>
      </c>
      <c r="AH466" s="865">
        <v>0</v>
      </c>
      <c r="AI466" s="864">
        <v>0</v>
      </c>
      <c r="AJ466" s="865">
        <v>0</v>
      </c>
      <c r="AK466" s="864">
        <v>0</v>
      </c>
      <c r="AL466" s="865">
        <v>0</v>
      </c>
      <c r="AM466" s="864">
        <v>0</v>
      </c>
      <c r="AN466" s="865">
        <v>0</v>
      </c>
      <c r="AO466" s="864">
        <v>0</v>
      </c>
      <c r="AP466" s="1021">
        <v>0</v>
      </c>
      <c r="AQ466" s="815"/>
      <c r="AR466" s="998"/>
      <c r="AS466" s="815"/>
      <c r="AT466" s="1020">
        <v>0</v>
      </c>
      <c r="AU466" s="865">
        <v>0</v>
      </c>
      <c r="AV466" s="864">
        <v>0</v>
      </c>
      <c r="AW466" s="865">
        <v>0</v>
      </c>
      <c r="AX466" s="864">
        <v>0</v>
      </c>
      <c r="AY466" s="865">
        <v>0</v>
      </c>
      <c r="AZ466" s="864">
        <v>0</v>
      </c>
      <c r="BA466" s="865">
        <v>0</v>
      </c>
      <c r="BB466" s="864">
        <v>0</v>
      </c>
      <c r="BC466" s="865">
        <v>0</v>
      </c>
      <c r="BD466" s="864">
        <v>0</v>
      </c>
      <c r="BE466" s="865">
        <v>0</v>
      </c>
      <c r="BF466" s="864">
        <v>0</v>
      </c>
      <c r="BG466" s="865">
        <v>0</v>
      </c>
      <c r="BH466" s="864">
        <v>0</v>
      </c>
      <c r="BI466" s="865">
        <v>0</v>
      </c>
      <c r="BJ466" s="864">
        <v>0</v>
      </c>
      <c r="BK466" s="865">
        <v>0</v>
      </c>
      <c r="BL466" s="864">
        <v>0</v>
      </c>
      <c r="BM466" s="865">
        <v>0</v>
      </c>
      <c r="BN466" s="864">
        <v>0</v>
      </c>
      <c r="BO466" s="865">
        <v>0</v>
      </c>
      <c r="BP466" s="864">
        <v>0</v>
      </c>
      <c r="BQ466" s="865">
        <v>0</v>
      </c>
      <c r="BR466" s="864">
        <v>0</v>
      </c>
      <c r="BS466" s="865">
        <v>0</v>
      </c>
      <c r="BT466" s="864">
        <v>0</v>
      </c>
      <c r="BU466" s="865">
        <v>0</v>
      </c>
      <c r="BV466" s="864">
        <v>0</v>
      </c>
      <c r="BW466" s="865">
        <v>0</v>
      </c>
      <c r="BX466" s="864">
        <v>0</v>
      </c>
      <c r="BY466" s="865">
        <v>0</v>
      </c>
      <c r="BZ466" s="864">
        <v>0</v>
      </c>
      <c r="CA466" s="865">
        <v>0</v>
      </c>
      <c r="CB466" s="864">
        <v>0</v>
      </c>
      <c r="CC466" s="1021">
        <v>0</v>
      </c>
      <c r="CD466" s="815"/>
      <c r="CE466" s="1009"/>
      <c r="CF466" s="815"/>
      <c r="CG466" s="1010"/>
      <c r="CH466" s="815"/>
      <c r="CI466" s="1020"/>
      <c r="CJ466" s="865"/>
      <c r="CK466" s="864">
        <v>0</v>
      </c>
      <c r="CL466" s="865">
        <v>0</v>
      </c>
      <c r="CM466" s="864">
        <v>0</v>
      </c>
      <c r="CN466" s="865">
        <v>0</v>
      </c>
      <c r="CO466" s="864">
        <v>0</v>
      </c>
      <c r="CP466" s="865">
        <v>0</v>
      </c>
      <c r="CQ466" s="864">
        <v>0</v>
      </c>
      <c r="CR466" s="865">
        <v>0</v>
      </c>
      <c r="CS466" s="864">
        <v>0</v>
      </c>
      <c r="CT466" s="865">
        <v>0</v>
      </c>
      <c r="CU466" s="864">
        <v>0</v>
      </c>
      <c r="CV466" s="865">
        <v>0</v>
      </c>
      <c r="CW466" s="864">
        <v>0</v>
      </c>
      <c r="CX466" s="865">
        <v>0</v>
      </c>
      <c r="CY466" s="864">
        <v>0</v>
      </c>
      <c r="CZ466" s="865">
        <v>0</v>
      </c>
      <c r="DA466" s="864">
        <v>0</v>
      </c>
      <c r="DB466" s="865">
        <v>0</v>
      </c>
      <c r="DC466" s="864">
        <v>0</v>
      </c>
      <c r="DD466" s="865">
        <v>0</v>
      </c>
      <c r="DE466" s="864">
        <v>0</v>
      </c>
      <c r="DF466" s="865">
        <v>0</v>
      </c>
      <c r="DG466" s="864">
        <v>0</v>
      </c>
      <c r="DH466" s="865">
        <v>0</v>
      </c>
      <c r="DI466" s="864">
        <v>0</v>
      </c>
      <c r="DJ466" s="865">
        <v>0</v>
      </c>
      <c r="DK466" s="864">
        <v>0</v>
      </c>
      <c r="DL466" s="865">
        <v>0</v>
      </c>
      <c r="DM466" s="864">
        <v>0</v>
      </c>
      <c r="DN466" s="865">
        <v>0</v>
      </c>
      <c r="DO466" s="864">
        <v>0</v>
      </c>
      <c r="DP466" s="865">
        <v>0</v>
      </c>
      <c r="DQ466" s="864">
        <v>0</v>
      </c>
      <c r="DR466" s="1021">
        <v>0</v>
      </c>
      <c r="DS466" s="815"/>
      <c r="DT466" s="1011"/>
      <c r="DU466" s="815"/>
      <c r="DV466" s="1020"/>
      <c r="DW466" s="865"/>
      <c r="DX466" s="864">
        <v>0</v>
      </c>
      <c r="DY466" s="865">
        <v>0</v>
      </c>
      <c r="DZ466" s="864">
        <v>0</v>
      </c>
      <c r="EA466" s="865">
        <v>0</v>
      </c>
      <c r="EB466" s="864">
        <v>0</v>
      </c>
      <c r="EC466" s="865">
        <v>0</v>
      </c>
      <c r="ED466" s="864">
        <v>0</v>
      </c>
      <c r="EE466" s="865">
        <v>0</v>
      </c>
      <c r="EF466" s="864">
        <v>0</v>
      </c>
      <c r="EG466" s="865">
        <v>0</v>
      </c>
      <c r="EH466" s="864">
        <v>0</v>
      </c>
      <c r="EI466" s="865">
        <v>0</v>
      </c>
      <c r="EJ466" s="864">
        <v>0</v>
      </c>
      <c r="EK466" s="865">
        <v>0</v>
      </c>
      <c r="EL466" s="864">
        <v>0</v>
      </c>
      <c r="EM466" s="865">
        <v>0</v>
      </c>
      <c r="EN466" s="864">
        <v>0</v>
      </c>
      <c r="EO466" s="865">
        <v>0</v>
      </c>
      <c r="EP466" s="864">
        <v>0</v>
      </c>
      <c r="EQ466" s="865">
        <v>0</v>
      </c>
      <c r="ER466" s="864">
        <v>0</v>
      </c>
      <c r="ES466" s="865">
        <v>0</v>
      </c>
      <c r="ET466" s="864">
        <v>0</v>
      </c>
      <c r="EU466" s="865">
        <v>0</v>
      </c>
      <c r="EV466" s="864">
        <v>0</v>
      </c>
      <c r="EW466" s="865">
        <v>0</v>
      </c>
      <c r="EX466" s="864">
        <v>0</v>
      </c>
      <c r="EY466" s="865">
        <v>0</v>
      </c>
      <c r="EZ466" s="864">
        <v>0</v>
      </c>
      <c r="FA466" s="865">
        <v>0</v>
      </c>
      <c r="FB466" s="864">
        <v>0</v>
      </c>
      <c r="FC466" s="865">
        <v>0</v>
      </c>
      <c r="FD466" s="864">
        <v>0</v>
      </c>
      <c r="FE466" s="1021">
        <v>0</v>
      </c>
      <c r="FF466" s="815"/>
      <c r="FG466" s="1012"/>
      <c r="FH466" s="815"/>
      <c r="FI466" s="1013"/>
      <c r="FK466" s="1022" t="b">
        <v>1</v>
      </c>
    </row>
    <row r="467" spans="1:167" outlineLevel="1">
      <c r="A467" s="813" t="str">
        <f t="shared" si="7"/>
        <v>445Electronics Take Back LDC Innovation Fund Pilot Program</v>
      </c>
      <c r="C467" s="849">
        <v>445</v>
      </c>
      <c r="D467" s="1035" t="s">
        <v>1234</v>
      </c>
      <c r="E467" s="1035">
        <v>2017</v>
      </c>
      <c r="G467" s="1024">
        <v>0</v>
      </c>
      <c r="H467" s="854">
        <v>0</v>
      </c>
      <c r="I467" s="853">
        <v>0</v>
      </c>
      <c r="J467" s="854">
        <v>0</v>
      </c>
      <c r="K467" s="853">
        <v>0</v>
      </c>
      <c r="L467" s="854">
        <v>0</v>
      </c>
      <c r="M467" s="853">
        <v>0</v>
      </c>
      <c r="N467" s="854">
        <v>0</v>
      </c>
      <c r="O467" s="853">
        <v>0</v>
      </c>
      <c r="P467" s="854">
        <v>0</v>
      </c>
      <c r="Q467" s="853">
        <v>0</v>
      </c>
      <c r="R467" s="854">
        <v>0</v>
      </c>
      <c r="S467" s="853">
        <v>0</v>
      </c>
      <c r="T467" s="854">
        <v>0</v>
      </c>
      <c r="U467" s="853">
        <v>0</v>
      </c>
      <c r="V467" s="854">
        <v>0</v>
      </c>
      <c r="W467" s="853">
        <v>0</v>
      </c>
      <c r="X467" s="854">
        <v>0</v>
      </c>
      <c r="Y467" s="853">
        <v>0</v>
      </c>
      <c r="Z467" s="854">
        <v>0</v>
      </c>
      <c r="AA467" s="853">
        <v>0</v>
      </c>
      <c r="AB467" s="854">
        <v>0</v>
      </c>
      <c r="AC467" s="853">
        <v>0</v>
      </c>
      <c r="AD467" s="854">
        <v>0</v>
      </c>
      <c r="AE467" s="853">
        <v>0</v>
      </c>
      <c r="AF467" s="854">
        <v>0</v>
      </c>
      <c r="AG467" s="853">
        <v>0</v>
      </c>
      <c r="AH467" s="854">
        <v>0</v>
      </c>
      <c r="AI467" s="853">
        <v>0</v>
      </c>
      <c r="AJ467" s="854">
        <v>0</v>
      </c>
      <c r="AK467" s="853">
        <v>0</v>
      </c>
      <c r="AL467" s="854">
        <v>0</v>
      </c>
      <c r="AM467" s="853">
        <v>0</v>
      </c>
      <c r="AN467" s="854">
        <v>0</v>
      </c>
      <c r="AO467" s="853">
        <v>0</v>
      </c>
      <c r="AP467" s="1025">
        <v>0</v>
      </c>
      <c r="AQ467" s="815"/>
      <c r="AR467" s="998"/>
      <c r="AS467" s="815"/>
      <c r="AT467" s="1024">
        <v>0</v>
      </c>
      <c r="AU467" s="854">
        <v>0</v>
      </c>
      <c r="AV467" s="853">
        <v>0</v>
      </c>
      <c r="AW467" s="854">
        <v>0</v>
      </c>
      <c r="AX467" s="853">
        <v>0</v>
      </c>
      <c r="AY467" s="854">
        <v>0</v>
      </c>
      <c r="AZ467" s="853">
        <v>0</v>
      </c>
      <c r="BA467" s="854">
        <v>0</v>
      </c>
      <c r="BB467" s="853">
        <v>0</v>
      </c>
      <c r="BC467" s="854">
        <v>0</v>
      </c>
      <c r="BD467" s="853">
        <v>0</v>
      </c>
      <c r="BE467" s="854">
        <v>0</v>
      </c>
      <c r="BF467" s="853">
        <v>0</v>
      </c>
      <c r="BG467" s="854">
        <v>0</v>
      </c>
      <c r="BH467" s="853">
        <v>0</v>
      </c>
      <c r="BI467" s="854">
        <v>0</v>
      </c>
      <c r="BJ467" s="853">
        <v>0</v>
      </c>
      <c r="BK467" s="854">
        <v>0</v>
      </c>
      <c r="BL467" s="853">
        <v>0</v>
      </c>
      <c r="BM467" s="854">
        <v>0</v>
      </c>
      <c r="BN467" s="853">
        <v>0</v>
      </c>
      <c r="BO467" s="854">
        <v>0</v>
      </c>
      <c r="BP467" s="853">
        <v>0</v>
      </c>
      <c r="BQ467" s="854">
        <v>0</v>
      </c>
      <c r="BR467" s="853">
        <v>0</v>
      </c>
      <c r="BS467" s="854">
        <v>0</v>
      </c>
      <c r="BT467" s="853">
        <v>0</v>
      </c>
      <c r="BU467" s="854">
        <v>0</v>
      </c>
      <c r="BV467" s="853">
        <v>0</v>
      </c>
      <c r="BW467" s="854">
        <v>0</v>
      </c>
      <c r="BX467" s="853">
        <v>0</v>
      </c>
      <c r="BY467" s="854">
        <v>0</v>
      </c>
      <c r="BZ467" s="853">
        <v>0</v>
      </c>
      <c r="CA467" s="854">
        <v>0</v>
      </c>
      <c r="CB467" s="853">
        <v>0</v>
      </c>
      <c r="CC467" s="1025">
        <v>0</v>
      </c>
      <c r="CD467" s="815"/>
      <c r="CE467" s="1009"/>
      <c r="CF467" s="815"/>
      <c r="CG467" s="1010"/>
      <c r="CH467" s="815"/>
      <c r="CI467" s="1024"/>
      <c r="CJ467" s="854"/>
      <c r="CK467" s="853">
        <v>0</v>
      </c>
      <c r="CL467" s="854">
        <v>0</v>
      </c>
      <c r="CM467" s="853">
        <v>0</v>
      </c>
      <c r="CN467" s="854">
        <v>0</v>
      </c>
      <c r="CO467" s="853">
        <v>0</v>
      </c>
      <c r="CP467" s="854">
        <v>0</v>
      </c>
      <c r="CQ467" s="853">
        <v>0</v>
      </c>
      <c r="CR467" s="854">
        <v>0</v>
      </c>
      <c r="CS467" s="853">
        <v>0</v>
      </c>
      <c r="CT467" s="854">
        <v>0</v>
      </c>
      <c r="CU467" s="853">
        <v>0</v>
      </c>
      <c r="CV467" s="854">
        <v>0</v>
      </c>
      <c r="CW467" s="853">
        <v>0</v>
      </c>
      <c r="CX467" s="854">
        <v>0</v>
      </c>
      <c r="CY467" s="853">
        <v>0</v>
      </c>
      <c r="CZ467" s="854">
        <v>0</v>
      </c>
      <c r="DA467" s="853">
        <v>0</v>
      </c>
      <c r="DB467" s="854">
        <v>0</v>
      </c>
      <c r="DC467" s="853">
        <v>0</v>
      </c>
      <c r="DD467" s="854">
        <v>0</v>
      </c>
      <c r="DE467" s="853">
        <v>0</v>
      </c>
      <c r="DF467" s="854">
        <v>0</v>
      </c>
      <c r="DG467" s="853">
        <v>0</v>
      </c>
      <c r="DH467" s="854">
        <v>0</v>
      </c>
      <c r="DI467" s="853">
        <v>0</v>
      </c>
      <c r="DJ467" s="854">
        <v>0</v>
      </c>
      <c r="DK467" s="853">
        <v>0</v>
      </c>
      <c r="DL467" s="854">
        <v>0</v>
      </c>
      <c r="DM467" s="853">
        <v>0</v>
      </c>
      <c r="DN467" s="854">
        <v>0</v>
      </c>
      <c r="DO467" s="853">
        <v>0</v>
      </c>
      <c r="DP467" s="854">
        <v>0</v>
      </c>
      <c r="DQ467" s="853">
        <v>0</v>
      </c>
      <c r="DR467" s="1025">
        <v>0</v>
      </c>
      <c r="DS467" s="815"/>
      <c r="DT467" s="1011"/>
      <c r="DU467" s="815"/>
      <c r="DV467" s="1024"/>
      <c r="DW467" s="854"/>
      <c r="DX467" s="853">
        <v>0</v>
      </c>
      <c r="DY467" s="854">
        <v>0</v>
      </c>
      <c r="DZ467" s="853">
        <v>0</v>
      </c>
      <c r="EA467" s="854">
        <v>0</v>
      </c>
      <c r="EB467" s="853">
        <v>0</v>
      </c>
      <c r="EC467" s="854">
        <v>0</v>
      </c>
      <c r="ED467" s="853">
        <v>0</v>
      </c>
      <c r="EE467" s="854">
        <v>0</v>
      </c>
      <c r="EF467" s="853">
        <v>0</v>
      </c>
      <c r="EG467" s="854">
        <v>0</v>
      </c>
      <c r="EH467" s="853">
        <v>0</v>
      </c>
      <c r="EI467" s="854">
        <v>0</v>
      </c>
      <c r="EJ467" s="853">
        <v>0</v>
      </c>
      <c r="EK467" s="854">
        <v>0</v>
      </c>
      <c r="EL467" s="853">
        <v>0</v>
      </c>
      <c r="EM467" s="854">
        <v>0</v>
      </c>
      <c r="EN467" s="853">
        <v>0</v>
      </c>
      <c r="EO467" s="854">
        <v>0</v>
      </c>
      <c r="EP467" s="853">
        <v>0</v>
      </c>
      <c r="EQ467" s="854">
        <v>0</v>
      </c>
      <c r="ER467" s="853">
        <v>0</v>
      </c>
      <c r="ES467" s="854">
        <v>0</v>
      </c>
      <c r="ET467" s="853">
        <v>0</v>
      </c>
      <c r="EU467" s="854">
        <v>0</v>
      </c>
      <c r="EV467" s="853">
        <v>0</v>
      </c>
      <c r="EW467" s="854">
        <v>0</v>
      </c>
      <c r="EX467" s="853">
        <v>0</v>
      </c>
      <c r="EY467" s="854">
        <v>0</v>
      </c>
      <c r="EZ467" s="853">
        <v>0</v>
      </c>
      <c r="FA467" s="854">
        <v>0</v>
      </c>
      <c r="FB467" s="853">
        <v>0</v>
      </c>
      <c r="FC467" s="854">
        <v>0</v>
      </c>
      <c r="FD467" s="853">
        <v>0</v>
      </c>
      <c r="FE467" s="1025">
        <v>0</v>
      </c>
      <c r="FF467" s="815"/>
      <c r="FG467" s="1012"/>
      <c r="FH467" s="815"/>
      <c r="FI467" s="1013"/>
      <c r="FK467" s="1026" t="b">
        <v>1</v>
      </c>
    </row>
    <row r="468" spans="1:167" outlineLevel="1">
      <c r="A468" s="813" t="str">
        <f t="shared" si="7"/>
        <v>446Energy Reinvestment LDC Innovation Fund Pilot Program</v>
      </c>
      <c r="C468" s="842">
        <v>446</v>
      </c>
      <c r="D468" s="1036" t="s">
        <v>1235</v>
      </c>
      <c r="E468" s="1036">
        <v>2017</v>
      </c>
      <c r="G468" s="1020">
        <v>0</v>
      </c>
      <c r="H468" s="865">
        <v>0</v>
      </c>
      <c r="I468" s="864">
        <v>0</v>
      </c>
      <c r="J468" s="865">
        <v>0</v>
      </c>
      <c r="K468" s="864">
        <v>0</v>
      </c>
      <c r="L468" s="865">
        <v>0</v>
      </c>
      <c r="M468" s="864">
        <v>0</v>
      </c>
      <c r="N468" s="865">
        <v>0</v>
      </c>
      <c r="O468" s="864">
        <v>0</v>
      </c>
      <c r="P468" s="865">
        <v>0</v>
      </c>
      <c r="Q468" s="864">
        <v>0</v>
      </c>
      <c r="R468" s="865">
        <v>0</v>
      </c>
      <c r="S468" s="864">
        <v>0</v>
      </c>
      <c r="T468" s="865">
        <v>0</v>
      </c>
      <c r="U468" s="864">
        <v>0</v>
      </c>
      <c r="V468" s="865">
        <v>0</v>
      </c>
      <c r="W468" s="864">
        <v>0</v>
      </c>
      <c r="X468" s="865">
        <v>0</v>
      </c>
      <c r="Y468" s="864">
        <v>0</v>
      </c>
      <c r="Z468" s="865">
        <v>0</v>
      </c>
      <c r="AA468" s="864">
        <v>0</v>
      </c>
      <c r="AB468" s="865">
        <v>0</v>
      </c>
      <c r="AC468" s="864">
        <v>0</v>
      </c>
      <c r="AD468" s="865">
        <v>0</v>
      </c>
      <c r="AE468" s="864">
        <v>0</v>
      </c>
      <c r="AF468" s="865">
        <v>0</v>
      </c>
      <c r="AG468" s="864">
        <v>0</v>
      </c>
      <c r="AH468" s="865">
        <v>0</v>
      </c>
      <c r="AI468" s="864">
        <v>0</v>
      </c>
      <c r="AJ468" s="865">
        <v>0</v>
      </c>
      <c r="AK468" s="864">
        <v>0</v>
      </c>
      <c r="AL468" s="865">
        <v>0</v>
      </c>
      <c r="AM468" s="864">
        <v>0</v>
      </c>
      <c r="AN468" s="865">
        <v>0</v>
      </c>
      <c r="AO468" s="864">
        <v>0</v>
      </c>
      <c r="AP468" s="1021">
        <v>0</v>
      </c>
      <c r="AQ468" s="815"/>
      <c r="AR468" s="998"/>
      <c r="AS468" s="815"/>
      <c r="AT468" s="1020">
        <v>0</v>
      </c>
      <c r="AU468" s="865">
        <v>0</v>
      </c>
      <c r="AV468" s="864">
        <v>0</v>
      </c>
      <c r="AW468" s="865">
        <v>0</v>
      </c>
      <c r="AX468" s="864">
        <v>0</v>
      </c>
      <c r="AY468" s="865">
        <v>0</v>
      </c>
      <c r="AZ468" s="864">
        <v>0</v>
      </c>
      <c r="BA468" s="865">
        <v>0</v>
      </c>
      <c r="BB468" s="864">
        <v>0</v>
      </c>
      <c r="BC468" s="865">
        <v>0</v>
      </c>
      <c r="BD468" s="864">
        <v>0</v>
      </c>
      <c r="BE468" s="865">
        <v>0</v>
      </c>
      <c r="BF468" s="864">
        <v>0</v>
      </c>
      <c r="BG468" s="865">
        <v>0</v>
      </c>
      <c r="BH468" s="864">
        <v>0</v>
      </c>
      <c r="BI468" s="865">
        <v>0</v>
      </c>
      <c r="BJ468" s="864">
        <v>0</v>
      </c>
      <c r="BK468" s="865">
        <v>0</v>
      </c>
      <c r="BL468" s="864">
        <v>0</v>
      </c>
      <c r="BM468" s="865">
        <v>0</v>
      </c>
      <c r="BN468" s="864">
        <v>0</v>
      </c>
      <c r="BO468" s="865">
        <v>0</v>
      </c>
      <c r="BP468" s="864">
        <v>0</v>
      </c>
      <c r="BQ468" s="865">
        <v>0</v>
      </c>
      <c r="BR468" s="864">
        <v>0</v>
      </c>
      <c r="BS468" s="865">
        <v>0</v>
      </c>
      <c r="BT468" s="864">
        <v>0</v>
      </c>
      <c r="BU468" s="865">
        <v>0</v>
      </c>
      <c r="BV468" s="864">
        <v>0</v>
      </c>
      <c r="BW468" s="865">
        <v>0</v>
      </c>
      <c r="BX468" s="864">
        <v>0</v>
      </c>
      <c r="BY468" s="865">
        <v>0</v>
      </c>
      <c r="BZ468" s="864">
        <v>0</v>
      </c>
      <c r="CA468" s="865">
        <v>0</v>
      </c>
      <c r="CB468" s="864">
        <v>0</v>
      </c>
      <c r="CC468" s="1021">
        <v>0</v>
      </c>
      <c r="CD468" s="815"/>
      <c r="CE468" s="1009"/>
      <c r="CF468" s="815"/>
      <c r="CG468" s="1010"/>
      <c r="CH468" s="815"/>
      <c r="CI468" s="1020"/>
      <c r="CJ468" s="865"/>
      <c r="CK468" s="864">
        <v>0</v>
      </c>
      <c r="CL468" s="865">
        <v>0</v>
      </c>
      <c r="CM468" s="864">
        <v>0</v>
      </c>
      <c r="CN468" s="865">
        <v>0</v>
      </c>
      <c r="CO468" s="864">
        <v>0</v>
      </c>
      <c r="CP468" s="865">
        <v>0</v>
      </c>
      <c r="CQ468" s="864">
        <v>0</v>
      </c>
      <c r="CR468" s="865">
        <v>0</v>
      </c>
      <c r="CS468" s="864">
        <v>0</v>
      </c>
      <c r="CT468" s="865">
        <v>0</v>
      </c>
      <c r="CU468" s="864">
        <v>0</v>
      </c>
      <c r="CV468" s="865">
        <v>0</v>
      </c>
      <c r="CW468" s="864">
        <v>0</v>
      </c>
      <c r="CX468" s="865">
        <v>0</v>
      </c>
      <c r="CY468" s="864">
        <v>0</v>
      </c>
      <c r="CZ468" s="865">
        <v>0</v>
      </c>
      <c r="DA468" s="864">
        <v>0</v>
      </c>
      <c r="DB468" s="865">
        <v>0</v>
      </c>
      <c r="DC468" s="864">
        <v>0</v>
      </c>
      <c r="DD468" s="865">
        <v>0</v>
      </c>
      <c r="DE468" s="864">
        <v>0</v>
      </c>
      <c r="DF468" s="865">
        <v>0</v>
      </c>
      <c r="DG468" s="864">
        <v>0</v>
      </c>
      <c r="DH468" s="865">
        <v>0</v>
      </c>
      <c r="DI468" s="864">
        <v>0</v>
      </c>
      <c r="DJ468" s="865">
        <v>0</v>
      </c>
      <c r="DK468" s="864">
        <v>0</v>
      </c>
      <c r="DL468" s="865">
        <v>0</v>
      </c>
      <c r="DM468" s="864">
        <v>0</v>
      </c>
      <c r="DN468" s="865">
        <v>0</v>
      </c>
      <c r="DO468" s="864">
        <v>0</v>
      </c>
      <c r="DP468" s="865">
        <v>0</v>
      </c>
      <c r="DQ468" s="864">
        <v>0</v>
      </c>
      <c r="DR468" s="1021">
        <v>0</v>
      </c>
      <c r="DS468" s="815"/>
      <c r="DT468" s="1011"/>
      <c r="DU468" s="815"/>
      <c r="DV468" s="1020"/>
      <c r="DW468" s="865"/>
      <c r="DX468" s="864">
        <v>0</v>
      </c>
      <c r="DY468" s="865">
        <v>0</v>
      </c>
      <c r="DZ468" s="864">
        <v>0</v>
      </c>
      <c r="EA468" s="865">
        <v>0</v>
      </c>
      <c r="EB468" s="864">
        <v>0</v>
      </c>
      <c r="EC468" s="865">
        <v>0</v>
      </c>
      <c r="ED468" s="864">
        <v>0</v>
      </c>
      <c r="EE468" s="865">
        <v>0</v>
      </c>
      <c r="EF468" s="864">
        <v>0</v>
      </c>
      <c r="EG468" s="865">
        <v>0</v>
      </c>
      <c r="EH468" s="864">
        <v>0</v>
      </c>
      <c r="EI468" s="865">
        <v>0</v>
      </c>
      <c r="EJ468" s="864">
        <v>0</v>
      </c>
      <c r="EK468" s="865">
        <v>0</v>
      </c>
      <c r="EL468" s="864">
        <v>0</v>
      </c>
      <c r="EM468" s="865">
        <v>0</v>
      </c>
      <c r="EN468" s="864">
        <v>0</v>
      </c>
      <c r="EO468" s="865">
        <v>0</v>
      </c>
      <c r="EP468" s="864">
        <v>0</v>
      </c>
      <c r="EQ468" s="865">
        <v>0</v>
      </c>
      <c r="ER468" s="864">
        <v>0</v>
      </c>
      <c r="ES468" s="865">
        <v>0</v>
      </c>
      <c r="ET468" s="864">
        <v>0</v>
      </c>
      <c r="EU468" s="865">
        <v>0</v>
      </c>
      <c r="EV468" s="864">
        <v>0</v>
      </c>
      <c r="EW468" s="865">
        <v>0</v>
      </c>
      <c r="EX468" s="864">
        <v>0</v>
      </c>
      <c r="EY468" s="865">
        <v>0</v>
      </c>
      <c r="EZ468" s="864">
        <v>0</v>
      </c>
      <c r="FA468" s="865">
        <v>0</v>
      </c>
      <c r="FB468" s="864">
        <v>0</v>
      </c>
      <c r="FC468" s="865">
        <v>0</v>
      </c>
      <c r="FD468" s="864">
        <v>0</v>
      </c>
      <c r="FE468" s="1021">
        <v>0</v>
      </c>
      <c r="FF468" s="815"/>
      <c r="FG468" s="1012"/>
      <c r="FH468" s="815"/>
      <c r="FI468" s="1013"/>
      <c r="FK468" s="1022" t="b">
        <v>1</v>
      </c>
    </row>
    <row r="469" spans="1:167" outlineLevel="1">
      <c r="A469" s="813" t="str">
        <f t="shared" si="7"/>
        <v>447Home Energy Assessment &amp; Retrofit LDC Innovation Fund Pilot Program</v>
      </c>
      <c r="C469" s="849">
        <v>447</v>
      </c>
      <c r="D469" s="1035" t="s">
        <v>1236</v>
      </c>
      <c r="E469" s="1035">
        <v>2017</v>
      </c>
      <c r="G469" s="1024">
        <v>0</v>
      </c>
      <c r="H469" s="854">
        <v>0</v>
      </c>
      <c r="I469" s="853">
        <v>8841</v>
      </c>
      <c r="J469" s="854">
        <v>8841</v>
      </c>
      <c r="K469" s="853">
        <v>8841</v>
      </c>
      <c r="L469" s="854">
        <v>8841</v>
      </c>
      <c r="M469" s="853">
        <v>8841</v>
      </c>
      <c r="N469" s="854">
        <v>8841</v>
      </c>
      <c r="O469" s="853">
        <v>8841</v>
      </c>
      <c r="P469" s="854">
        <v>8841</v>
      </c>
      <c r="Q469" s="853">
        <v>8841</v>
      </c>
      <c r="R469" s="854">
        <v>8841</v>
      </c>
      <c r="S469" s="853">
        <v>8841</v>
      </c>
      <c r="T469" s="854">
        <v>0</v>
      </c>
      <c r="U469" s="853">
        <v>0</v>
      </c>
      <c r="V469" s="854">
        <v>0</v>
      </c>
      <c r="W469" s="853">
        <v>0</v>
      </c>
      <c r="X469" s="854">
        <v>0</v>
      </c>
      <c r="Y469" s="853">
        <v>0</v>
      </c>
      <c r="Z469" s="854">
        <v>0</v>
      </c>
      <c r="AA469" s="853">
        <v>0</v>
      </c>
      <c r="AB469" s="854">
        <v>0</v>
      </c>
      <c r="AC469" s="853">
        <v>0</v>
      </c>
      <c r="AD469" s="854">
        <v>0</v>
      </c>
      <c r="AE469" s="853">
        <v>0</v>
      </c>
      <c r="AF469" s="854">
        <v>0</v>
      </c>
      <c r="AG469" s="853">
        <v>0</v>
      </c>
      <c r="AH469" s="854">
        <v>0</v>
      </c>
      <c r="AI469" s="853">
        <v>0</v>
      </c>
      <c r="AJ469" s="854">
        <v>0</v>
      </c>
      <c r="AK469" s="853">
        <v>0</v>
      </c>
      <c r="AL469" s="854">
        <v>0</v>
      </c>
      <c r="AM469" s="853">
        <v>0</v>
      </c>
      <c r="AN469" s="854">
        <v>0</v>
      </c>
      <c r="AO469" s="853">
        <v>0</v>
      </c>
      <c r="AP469" s="1025">
        <v>0</v>
      </c>
      <c r="AQ469" s="815"/>
      <c r="AR469" s="998"/>
      <c r="AS469" s="815"/>
      <c r="AT469" s="1024">
        <v>0</v>
      </c>
      <c r="AU469" s="854">
        <v>0</v>
      </c>
      <c r="AV469" s="853">
        <v>0</v>
      </c>
      <c r="AW469" s="854">
        <v>0</v>
      </c>
      <c r="AX469" s="853">
        <v>0</v>
      </c>
      <c r="AY469" s="854">
        <v>0</v>
      </c>
      <c r="AZ469" s="853">
        <v>0</v>
      </c>
      <c r="BA469" s="854">
        <v>0</v>
      </c>
      <c r="BB469" s="853">
        <v>0</v>
      </c>
      <c r="BC469" s="854">
        <v>0</v>
      </c>
      <c r="BD469" s="853">
        <v>0</v>
      </c>
      <c r="BE469" s="854">
        <v>0</v>
      </c>
      <c r="BF469" s="853">
        <v>0</v>
      </c>
      <c r="BG469" s="854">
        <v>0</v>
      </c>
      <c r="BH469" s="853">
        <v>0</v>
      </c>
      <c r="BI469" s="854">
        <v>0</v>
      </c>
      <c r="BJ469" s="853">
        <v>0</v>
      </c>
      <c r="BK469" s="854">
        <v>0</v>
      </c>
      <c r="BL469" s="853">
        <v>0</v>
      </c>
      <c r="BM469" s="854">
        <v>0</v>
      </c>
      <c r="BN469" s="853">
        <v>0</v>
      </c>
      <c r="BO469" s="854">
        <v>0</v>
      </c>
      <c r="BP469" s="853">
        <v>0</v>
      </c>
      <c r="BQ469" s="854">
        <v>0</v>
      </c>
      <c r="BR469" s="853">
        <v>0</v>
      </c>
      <c r="BS469" s="854">
        <v>0</v>
      </c>
      <c r="BT469" s="853">
        <v>0</v>
      </c>
      <c r="BU469" s="854">
        <v>0</v>
      </c>
      <c r="BV469" s="853">
        <v>0</v>
      </c>
      <c r="BW469" s="854">
        <v>0</v>
      </c>
      <c r="BX469" s="853">
        <v>0</v>
      </c>
      <c r="BY469" s="854">
        <v>0</v>
      </c>
      <c r="BZ469" s="853">
        <v>0</v>
      </c>
      <c r="CA469" s="854">
        <v>0</v>
      </c>
      <c r="CB469" s="853">
        <v>0</v>
      </c>
      <c r="CC469" s="1025">
        <v>0</v>
      </c>
      <c r="CD469" s="815"/>
      <c r="CE469" s="1009"/>
      <c r="CF469" s="815"/>
      <c r="CG469" s="1010"/>
      <c r="CH469" s="815"/>
      <c r="CI469" s="1024"/>
      <c r="CJ469" s="854"/>
      <c r="CK469" s="853">
        <v>8841</v>
      </c>
      <c r="CL469" s="854">
        <v>8841</v>
      </c>
      <c r="CM469" s="853">
        <v>8841</v>
      </c>
      <c r="CN469" s="854">
        <v>8841</v>
      </c>
      <c r="CO469" s="853">
        <v>8841</v>
      </c>
      <c r="CP469" s="854">
        <v>8841</v>
      </c>
      <c r="CQ469" s="853">
        <v>8841</v>
      </c>
      <c r="CR469" s="854">
        <v>8841</v>
      </c>
      <c r="CS469" s="853">
        <v>8841</v>
      </c>
      <c r="CT469" s="854">
        <v>8841</v>
      </c>
      <c r="CU469" s="853">
        <v>8841</v>
      </c>
      <c r="CV469" s="854">
        <v>0</v>
      </c>
      <c r="CW469" s="853">
        <v>0</v>
      </c>
      <c r="CX469" s="854">
        <v>0</v>
      </c>
      <c r="CY469" s="853">
        <v>0</v>
      </c>
      <c r="CZ469" s="854">
        <v>0</v>
      </c>
      <c r="DA469" s="853">
        <v>0</v>
      </c>
      <c r="DB469" s="854">
        <v>0</v>
      </c>
      <c r="DC469" s="853">
        <v>0</v>
      </c>
      <c r="DD469" s="854">
        <v>0</v>
      </c>
      <c r="DE469" s="853">
        <v>0</v>
      </c>
      <c r="DF469" s="854">
        <v>0</v>
      </c>
      <c r="DG469" s="853">
        <v>0</v>
      </c>
      <c r="DH469" s="854">
        <v>0</v>
      </c>
      <c r="DI469" s="853">
        <v>0</v>
      </c>
      <c r="DJ469" s="854">
        <v>0</v>
      </c>
      <c r="DK469" s="853">
        <v>0</v>
      </c>
      <c r="DL469" s="854">
        <v>0</v>
      </c>
      <c r="DM469" s="853">
        <v>0</v>
      </c>
      <c r="DN469" s="854">
        <v>0</v>
      </c>
      <c r="DO469" s="853">
        <v>0</v>
      </c>
      <c r="DP469" s="854">
        <v>0</v>
      </c>
      <c r="DQ469" s="853">
        <v>0</v>
      </c>
      <c r="DR469" s="1025">
        <v>0</v>
      </c>
      <c r="DS469" s="815"/>
      <c r="DT469" s="1011"/>
      <c r="DU469" s="815"/>
      <c r="DV469" s="1024"/>
      <c r="DW469" s="854"/>
      <c r="DX469" s="853">
        <v>0</v>
      </c>
      <c r="DY469" s="854">
        <v>0</v>
      </c>
      <c r="DZ469" s="853">
        <v>0</v>
      </c>
      <c r="EA469" s="854">
        <v>0</v>
      </c>
      <c r="EB469" s="853">
        <v>0</v>
      </c>
      <c r="EC469" s="854">
        <v>0</v>
      </c>
      <c r="ED469" s="853">
        <v>0</v>
      </c>
      <c r="EE469" s="854">
        <v>0</v>
      </c>
      <c r="EF469" s="853">
        <v>0</v>
      </c>
      <c r="EG469" s="854">
        <v>0</v>
      </c>
      <c r="EH469" s="853">
        <v>0</v>
      </c>
      <c r="EI469" s="854">
        <v>0</v>
      </c>
      <c r="EJ469" s="853">
        <v>0</v>
      </c>
      <c r="EK469" s="854">
        <v>0</v>
      </c>
      <c r="EL469" s="853">
        <v>0</v>
      </c>
      <c r="EM469" s="854">
        <v>0</v>
      </c>
      <c r="EN469" s="853">
        <v>0</v>
      </c>
      <c r="EO469" s="854">
        <v>0</v>
      </c>
      <c r="EP469" s="853">
        <v>0</v>
      </c>
      <c r="EQ469" s="854">
        <v>0</v>
      </c>
      <c r="ER469" s="853">
        <v>0</v>
      </c>
      <c r="ES469" s="854">
        <v>0</v>
      </c>
      <c r="ET469" s="853">
        <v>0</v>
      </c>
      <c r="EU469" s="854">
        <v>0</v>
      </c>
      <c r="EV469" s="853">
        <v>0</v>
      </c>
      <c r="EW469" s="854">
        <v>0</v>
      </c>
      <c r="EX469" s="853">
        <v>0</v>
      </c>
      <c r="EY469" s="854">
        <v>0</v>
      </c>
      <c r="EZ469" s="853">
        <v>0</v>
      </c>
      <c r="FA469" s="854">
        <v>0</v>
      </c>
      <c r="FB469" s="853">
        <v>0</v>
      </c>
      <c r="FC469" s="854">
        <v>0</v>
      </c>
      <c r="FD469" s="853">
        <v>0</v>
      </c>
      <c r="FE469" s="1025">
        <v>0</v>
      </c>
      <c r="FF469" s="815"/>
      <c r="FG469" s="1012"/>
      <c r="FH469" s="815"/>
      <c r="FI469" s="1013"/>
      <c r="FK469" s="1026" t="b">
        <v>0</v>
      </c>
    </row>
    <row r="470" spans="1:167" outlineLevel="1">
      <c r="A470" s="813" t="str">
        <f t="shared" si="7"/>
        <v>448Hotel/Motel LDC Innovation Fund Pilot Program</v>
      </c>
      <c r="C470" s="842">
        <v>448</v>
      </c>
      <c r="D470" s="1036" t="s">
        <v>1237</v>
      </c>
      <c r="E470" s="1036">
        <v>2017</v>
      </c>
      <c r="G470" s="1020">
        <v>0</v>
      </c>
      <c r="H470" s="865">
        <v>0</v>
      </c>
      <c r="I470" s="864">
        <v>0</v>
      </c>
      <c r="J470" s="865">
        <v>0</v>
      </c>
      <c r="K470" s="864">
        <v>0</v>
      </c>
      <c r="L470" s="865">
        <v>0</v>
      </c>
      <c r="M470" s="864">
        <v>0</v>
      </c>
      <c r="N470" s="865">
        <v>0</v>
      </c>
      <c r="O470" s="864">
        <v>0</v>
      </c>
      <c r="P470" s="865">
        <v>0</v>
      </c>
      <c r="Q470" s="864">
        <v>0</v>
      </c>
      <c r="R470" s="865">
        <v>0</v>
      </c>
      <c r="S470" s="864">
        <v>0</v>
      </c>
      <c r="T470" s="865">
        <v>0</v>
      </c>
      <c r="U470" s="864">
        <v>0</v>
      </c>
      <c r="V470" s="865">
        <v>0</v>
      </c>
      <c r="W470" s="864">
        <v>0</v>
      </c>
      <c r="X470" s="865">
        <v>0</v>
      </c>
      <c r="Y470" s="864">
        <v>0</v>
      </c>
      <c r="Z470" s="865">
        <v>0</v>
      </c>
      <c r="AA470" s="864">
        <v>0</v>
      </c>
      <c r="AB470" s="865">
        <v>0</v>
      </c>
      <c r="AC470" s="864">
        <v>0</v>
      </c>
      <c r="AD470" s="865">
        <v>0</v>
      </c>
      <c r="AE470" s="864">
        <v>0</v>
      </c>
      <c r="AF470" s="865">
        <v>0</v>
      </c>
      <c r="AG470" s="864">
        <v>0</v>
      </c>
      <c r="AH470" s="865">
        <v>0</v>
      </c>
      <c r="AI470" s="864">
        <v>0</v>
      </c>
      <c r="AJ470" s="865">
        <v>0</v>
      </c>
      <c r="AK470" s="864">
        <v>0</v>
      </c>
      <c r="AL470" s="865">
        <v>0</v>
      </c>
      <c r="AM470" s="864">
        <v>0</v>
      </c>
      <c r="AN470" s="865">
        <v>0</v>
      </c>
      <c r="AO470" s="864">
        <v>0</v>
      </c>
      <c r="AP470" s="1021">
        <v>0</v>
      </c>
      <c r="AQ470" s="815"/>
      <c r="AR470" s="998"/>
      <c r="AS470" s="815"/>
      <c r="AT470" s="1020">
        <v>0</v>
      </c>
      <c r="AU470" s="865">
        <v>0</v>
      </c>
      <c r="AV470" s="864">
        <v>0</v>
      </c>
      <c r="AW470" s="865">
        <v>0</v>
      </c>
      <c r="AX470" s="864">
        <v>0</v>
      </c>
      <c r="AY470" s="865">
        <v>0</v>
      </c>
      <c r="AZ470" s="864">
        <v>0</v>
      </c>
      <c r="BA470" s="865">
        <v>0</v>
      </c>
      <c r="BB470" s="864">
        <v>0</v>
      </c>
      <c r="BC470" s="865">
        <v>0</v>
      </c>
      <c r="BD470" s="864">
        <v>0</v>
      </c>
      <c r="BE470" s="865">
        <v>0</v>
      </c>
      <c r="BF470" s="864">
        <v>0</v>
      </c>
      <c r="BG470" s="865">
        <v>0</v>
      </c>
      <c r="BH470" s="864">
        <v>0</v>
      </c>
      <c r="BI470" s="865">
        <v>0</v>
      </c>
      <c r="BJ470" s="864">
        <v>0</v>
      </c>
      <c r="BK470" s="865">
        <v>0</v>
      </c>
      <c r="BL470" s="864">
        <v>0</v>
      </c>
      <c r="BM470" s="865">
        <v>0</v>
      </c>
      <c r="BN470" s="864">
        <v>0</v>
      </c>
      <c r="BO470" s="865">
        <v>0</v>
      </c>
      <c r="BP470" s="864">
        <v>0</v>
      </c>
      <c r="BQ470" s="865">
        <v>0</v>
      </c>
      <c r="BR470" s="864">
        <v>0</v>
      </c>
      <c r="BS470" s="865">
        <v>0</v>
      </c>
      <c r="BT470" s="864">
        <v>0</v>
      </c>
      <c r="BU470" s="865">
        <v>0</v>
      </c>
      <c r="BV470" s="864">
        <v>0</v>
      </c>
      <c r="BW470" s="865">
        <v>0</v>
      </c>
      <c r="BX470" s="864">
        <v>0</v>
      </c>
      <c r="BY470" s="865">
        <v>0</v>
      </c>
      <c r="BZ470" s="864">
        <v>0</v>
      </c>
      <c r="CA470" s="865">
        <v>0</v>
      </c>
      <c r="CB470" s="864">
        <v>0</v>
      </c>
      <c r="CC470" s="1021">
        <v>0</v>
      </c>
      <c r="CD470" s="815"/>
      <c r="CE470" s="1009"/>
      <c r="CF470" s="815"/>
      <c r="CG470" s="1010"/>
      <c r="CH470" s="815"/>
      <c r="CI470" s="1020"/>
      <c r="CJ470" s="865"/>
      <c r="CK470" s="864">
        <v>0</v>
      </c>
      <c r="CL470" s="865">
        <v>0</v>
      </c>
      <c r="CM470" s="864">
        <v>0</v>
      </c>
      <c r="CN470" s="865">
        <v>0</v>
      </c>
      <c r="CO470" s="864">
        <v>0</v>
      </c>
      <c r="CP470" s="865">
        <v>0</v>
      </c>
      <c r="CQ470" s="864">
        <v>0</v>
      </c>
      <c r="CR470" s="865">
        <v>0</v>
      </c>
      <c r="CS470" s="864">
        <v>0</v>
      </c>
      <c r="CT470" s="865">
        <v>0</v>
      </c>
      <c r="CU470" s="864">
        <v>0</v>
      </c>
      <c r="CV470" s="865">
        <v>0</v>
      </c>
      <c r="CW470" s="864">
        <v>0</v>
      </c>
      <c r="CX470" s="865">
        <v>0</v>
      </c>
      <c r="CY470" s="864">
        <v>0</v>
      </c>
      <c r="CZ470" s="865">
        <v>0</v>
      </c>
      <c r="DA470" s="864">
        <v>0</v>
      </c>
      <c r="DB470" s="865">
        <v>0</v>
      </c>
      <c r="DC470" s="864">
        <v>0</v>
      </c>
      <c r="DD470" s="865">
        <v>0</v>
      </c>
      <c r="DE470" s="864">
        <v>0</v>
      </c>
      <c r="DF470" s="865">
        <v>0</v>
      </c>
      <c r="DG470" s="864">
        <v>0</v>
      </c>
      <c r="DH470" s="865">
        <v>0</v>
      </c>
      <c r="DI470" s="864">
        <v>0</v>
      </c>
      <c r="DJ470" s="865">
        <v>0</v>
      </c>
      <c r="DK470" s="864">
        <v>0</v>
      </c>
      <c r="DL470" s="865">
        <v>0</v>
      </c>
      <c r="DM470" s="864">
        <v>0</v>
      </c>
      <c r="DN470" s="865">
        <v>0</v>
      </c>
      <c r="DO470" s="864">
        <v>0</v>
      </c>
      <c r="DP470" s="865">
        <v>0</v>
      </c>
      <c r="DQ470" s="864">
        <v>0</v>
      </c>
      <c r="DR470" s="1021">
        <v>0</v>
      </c>
      <c r="DS470" s="815"/>
      <c r="DT470" s="1011"/>
      <c r="DU470" s="815"/>
      <c r="DV470" s="1020"/>
      <c r="DW470" s="865"/>
      <c r="DX470" s="864">
        <v>0</v>
      </c>
      <c r="DY470" s="865">
        <v>0</v>
      </c>
      <c r="DZ470" s="864">
        <v>0</v>
      </c>
      <c r="EA470" s="865">
        <v>0</v>
      </c>
      <c r="EB470" s="864">
        <v>0</v>
      </c>
      <c r="EC470" s="865">
        <v>0</v>
      </c>
      <c r="ED470" s="864">
        <v>0</v>
      </c>
      <c r="EE470" s="865">
        <v>0</v>
      </c>
      <c r="EF470" s="864">
        <v>0</v>
      </c>
      <c r="EG470" s="865">
        <v>0</v>
      </c>
      <c r="EH470" s="864">
        <v>0</v>
      </c>
      <c r="EI470" s="865">
        <v>0</v>
      </c>
      <c r="EJ470" s="864">
        <v>0</v>
      </c>
      <c r="EK470" s="865">
        <v>0</v>
      </c>
      <c r="EL470" s="864">
        <v>0</v>
      </c>
      <c r="EM470" s="865">
        <v>0</v>
      </c>
      <c r="EN470" s="864">
        <v>0</v>
      </c>
      <c r="EO470" s="865">
        <v>0</v>
      </c>
      <c r="EP470" s="864">
        <v>0</v>
      </c>
      <c r="EQ470" s="865">
        <v>0</v>
      </c>
      <c r="ER470" s="864">
        <v>0</v>
      </c>
      <c r="ES470" s="865">
        <v>0</v>
      </c>
      <c r="ET470" s="864">
        <v>0</v>
      </c>
      <c r="EU470" s="865">
        <v>0</v>
      </c>
      <c r="EV470" s="864">
        <v>0</v>
      </c>
      <c r="EW470" s="865">
        <v>0</v>
      </c>
      <c r="EX470" s="864">
        <v>0</v>
      </c>
      <c r="EY470" s="865">
        <v>0</v>
      </c>
      <c r="EZ470" s="864">
        <v>0</v>
      </c>
      <c r="FA470" s="865">
        <v>0</v>
      </c>
      <c r="FB470" s="864">
        <v>0</v>
      </c>
      <c r="FC470" s="865">
        <v>0</v>
      </c>
      <c r="FD470" s="864">
        <v>0</v>
      </c>
      <c r="FE470" s="1021">
        <v>0</v>
      </c>
      <c r="FF470" s="815"/>
      <c r="FG470" s="1012"/>
      <c r="FH470" s="815"/>
      <c r="FI470" s="1013"/>
      <c r="FK470" s="1022" t="b">
        <v>1</v>
      </c>
    </row>
    <row r="471" spans="1:167" outlineLevel="1">
      <c r="A471" s="813" t="str">
        <f t="shared" si="7"/>
        <v>449Intelligent Air Technology LDC Innovation Fund Pilot Program</v>
      </c>
      <c r="C471" s="849">
        <v>449</v>
      </c>
      <c r="D471" s="1035" t="s">
        <v>1238</v>
      </c>
      <c r="E471" s="1035">
        <v>2017</v>
      </c>
      <c r="G471" s="1024">
        <v>0</v>
      </c>
      <c r="H471" s="854">
        <v>0</v>
      </c>
      <c r="I471" s="853">
        <v>0</v>
      </c>
      <c r="J471" s="854">
        <v>0</v>
      </c>
      <c r="K471" s="853">
        <v>0</v>
      </c>
      <c r="L471" s="854">
        <v>0</v>
      </c>
      <c r="M471" s="853">
        <v>0</v>
      </c>
      <c r="N471" s="854">
        <v>0</v>
      </c>
      <c r="O471" s="853">
        <v>0</v>
      </c>
      <c r="P471" s="854">
        <v>0</v>
      </c>
      <c r="Q471" s="853">
        <v>0</v>
      </c>
      <c r="R471" s="854">
        <v>0</v>
      </c>
      <c r="S471" s="853">
        <v>0</v>
      </c>
      <c r="T471" s="854">
        <v>0</v>
      </c>
      <c r="U471" s="853">
        <v>0</v>
      </c>
      <c r="V471" s="854">
        <v>0</v>
      </c>
      <c r="W471" s="853">
        <v>0</v>
      </c>
      <c r="X471" s="854">
        <v>0</v>
      </c>
      <c r="Y471" s="853">
        <v>0</v>
      </c>
      <c r="Z471" s="854">
        <v>0</v>
      </c>
      <c r="AA471" s="853">
        <v>0</v>
      </c>
      <c r="AB471" s="854">
        <v>0</v>
      </c>
      <c r="AC471" s="853">
        <v>0</v>
      </c>
      <c r="AD471" s="854">
        <v>0</v>
      </c>
      <c r="AE471" s="853">
        <v>0</v>
      </c>
      <c r="AF471" s="854">
        <v>0</v>
      </c>
      <c r="AG471" s="853">
        <v>0</v>
      </c>
      <c r="AH471" s="854">
        <v>0</v>
      </c>
      <c r="AI471" s="853">
        <v>0</v>
      </c>
      <c r="AJ471" s="854">
        <v>0</v>
      </c>
      <c r="AK471" s="853">
        <v>0</v>
      </c>
      <c r="AL471" s="854">
        <v>0</v>
      </c>
      <c r="AM471" s="853">
        <v>0</v>
      </c>
      <c r="AN471" s="854">
        <v>0</v>
      </c>
      <c r="AO471" s="853">
        <v>0</v>
      </c>
      <c r="AP471" s="1025">
        <v>0</v>
      </c>
      <c r="AQ471" s="815"/>
      <c r="AR471" s="998"/>
      <c r="AS471" s="815"/>
      <c r="AT471" s="1024">
        <v>0</v>
      </c>
      <c r="AU471" s="854">
        <v>0</v>
      </c>
      <c r="AV471" s="853">
        <v>0</v>
      </c>
      <c r="AW471" s="854">
        <v>0</v>
      </c>
      <c r="AX471" s="853">
        <v>0</v>
      </c>
      <c r="AY471" s="854">
        <v>0</v>
      </c>
      <c r="AZ471" s="853">
        <v>0</v>
      </c>
      <c r="BA471" s="854">
        <v>0</v>
      </c>
      <c r="BB471" s="853">
        <v>0</v>
      </c>
      <c r="BC471" s="854">
        <v>0</v>
      </c>
      <c r="BD471" s="853">
        <v>0</v>
      </c>
      <c r="BE471" s="854">
        <v>0</v>
      </c>
      <c r="BF471" s="853">
        <v>0</v>
      </c>
      <c r="BG471" s="854">
        <v>0</v>
      </c>
      <c r="BH471" s="853">
        <v>0</v>
      </c>
      <c r="BI471" s="854">
        <v>0</v>
      </c>
      <c r="BJ471" s="853">
        <v>0</v>
      </c>
      <c r="BK471" s="854">
        <v>0</v>
      </c>
      <c r="BL471" s="853">
        <v>0</v>
      </c>
      <c r="BM471" s="854">
        <v>0</v>
      </c>
      <c r="BN471" s="853">
        <v>0</v>
      </c>
      <c r="BO471" s="854">
        <v>0</v>
      </c>
      <c r="BP471" s="853">
        <v>0</v>
      </c>
      <c r="BQ471" s="854">
        <v>0</v>
      </c>
      <c r="BR471" s="853">
        <v>0</v>
      </c>
      <c r="BS471" s="854">
        <v>0</v>
      </c>
      <c r="BT471" s="853">
        <v>0</v>
      </c>
      <c r="BU471" s="854">
        <v>0</v>
      </c>
      <c r="BV471" s="853">
        <v>0</v>
      </c>
      <c r="BW471" s="854">
        <v>0</v>
      </c>
      <c r="BX471" s="853">
        <v>0</v>
      </c>
      <c r="BY471" s="854">
        <v>0</v>
      </c>
      <c r="BZ471" s="853">
        <v>0</v>
      </c>
      <c r="CA471" s="854">
        <v>0</v>
      </c>
      <c r="CB471" s="853">
        <v>0</v>
      </c>
      <c r="CC471" s="1025">
        <v>0</v>
      </c>
      <c r="CD471" s="815"/>
      <c r="CE471" s="1009"/>
      <c r="CF471" s="815"/>
      <c r="CG471" s="1010"/>
      <c r="CH471" s="815"/>
      <c r="CI471" s="1024"/>
      <c r="CJ471" s="854"/>
      <c r="CK471" s="853">
        <v>0</v>
      </c>
      <c r="CL471" s="854">
        <v>0</v>
      </c>
      <c r="CM471" s="853">
        <v>0</v>
      </c>
      <c r="CN471" s="854">
        <v>0</v>
      </c>
      <c r="CO471" s="853">
        <v>0</v>
      </c>
      <c r="CP471" s="854">
        <v>0</v>
      </c>
      <c r="CQ471" s="853">
        <v>0</v>
      </c>
      <c r="CR471" s="854">
        <v>0</v>
      </c>
      <c r="CS471" s="853">
        <v>0</v>
      </c>
      <c r="CT471" s="854">
        <v>0</v>
      </c>
      <c r="CU471" s="853">
        <v>0</v>
      </c>
      <c r="CV471" s="854">
        <v>0</v>
      </c>
      <c r="CW471" s="853">
        <v>0</v>
      </c>
      <c r="CX471" s="854">
        <v>0</v>
      </c>
      <c r="CY471" s="853">
        <v>0</v>
      </c>
      <c r="CZ471" s="854">
        <v>0</v>
      </c>
      <c r="DA471" s="853">
        <v>0</v>
      </c>
      <c r="DB471" s="854">
        <v>0</v>
      </c>
      <c r="DC471" s="853">
        <v>0</v>
      </c>
      <c r="DD471" s="854">
        <v>0</v>
      </c>
      <c r="DE471" s="853">
        <v>0</v>
      </c>
      <c r="DF471" s="854">
        <v>0</v>
      </c>
      <c r="DG471" s="853">
        <v>0</v>
      </c>
      <c r="DH471" s="854">
        <v>0</v>
      </c>
      <c r="DI471" s="853">
        <v>0</v>
      </c>
      <c r="DJ471" s="854">
        <v>0</v>
      </c>
      <c r="DK471" s="853">
        <v>0</v>
      </c>
      <c r="DL471" s="854">
        <v>0</v>
      </c>
      <c r="DM471" s="853">
        <v>0</v>
      </c>
      <c r="DN471" s="854">
        <v>0</v>
      </c>
      <c r="DO471" s="853">
        <v>0</v>
      </c>
      <c r="DP471" s="854">
        <v>0</v>
      </c>
      <c r="DQ471" s="853">
        <v>0</v>
      </c>
      <c r="DR471" s="1025">
        <v>0</v>
      </c>
      <c r="DS471" s="815"/>
      <c r="DT471" s="1011"/>
      <c r="DU471" s="815"/>
      <c r="DV471" s="1024"/>
      <c r="DW471" s="854"/>
      <c r="DX471" s="853">
        <v>0</v>
      </c>
      <c r="DY471" s="854">
        <v>0</v>
      </c>
      <c r="DZ471" s="853">
        <v>0</v>
      </c>
      <c r="EA471" s="854">
        <v>0</v>
      </c>
      <c r="EB471" s="853">
        <v>0</v>
      </c>
      <c r="EC471" s="854">
        <v>0</v>
      </c>
      <c r="ED471" s="853">
        <v>0</v>
      </c>
      <c r="EE471" s="854">
        <v>0</v>
      </c>
      <c r="EF471" s="853">
        <v>0</v>
      </c>
      <c r="EG471" s="854">
        <v>0</v>
      </c>
      <c r="EH471" s="853">
        <v>0</v>
      </c>
      <c r="EI471" s="854">
        <v>0</v>
      </c>
      <c r="EJ471" s="853">
        <v>0</v>
      </c>
      <c r="EK471" s="854">
        <v>0</v>
      </c>
      <c r="EL471" s="853">
        <v>0</v>
      </c>
      <c r="EM471" s="854">
        <v>0</v>
      </c>
      <c r="EN471" s="853">
        <v>0</v>
      </c>
      <c r="EO471" s="854">
        <v>0</v>
      </c>
      <c r="EP471" s="853">
        <v>0</v>
      </c>
      <c r="EQ471" s="854">
        <v>0</v>
      </c>
      <c r="ER471" s="853">
        <v>0</v>
      </c>
      <c r="ES471" s="854">
        <v>0</v>
      </c>
      <c r="ET471" s="853">
        <v>0</v>
      </c>
      <c r="EU471" s="854">
        <v>0</v>
      </c>
      <c r="EV471" s="853">
        <v>0</v>
      </c>
      <c r="EW471" s="854">
        <v>0</v>
      </c>
      <c r="EX471" s="853">
        <v>0</v>
      </c>
      <c r="EY471" s="854">
        <v>0</v>
      </c>
      <c r="EZ471" s="853">
        <v>0</v>
      </c>
      <c r="FA471" s="854">
        <v>0</v>
      </c>
      <c r="FB471" s="853">
        <v>0</v>
      </c>
      <c r="FC471" s="854">
        <v>0</v>
      </c>
      <c r="FD471" s="853">
        <v>0</v>
      </c>
      <c r="FE471" s="1025">
        <v>0</v>
      </c>
      <c r="FF471" s="815"/>
      <c r="FG471" s="1012"/>
      <c r="FH471" s="815"/>
      <c r="FI471" s="1013"/>
      <c r="FK471" s="1026" t="b">
        <v>1</v>
      </c>
    </row>
    <row r="472" spans="1:167" outlineLevel="1">
      <c r="A472" s="813" t="str">
        <f t="shared" si="7"/>
        <v>450OPsaver LDC Innovation Fund Pilot Program</v>
      </c>
      <c r="C472" s="842">
        <v>450</v>
      </c>
      <c r="D472" s="1036" t="s">
        <v>1239</v>
      </c>
      <c r="E472" s="1036">
        <v>2017</v>
      </c>
      <c r="G472" s="1020">
        <v>0</v>
      </c>
      <c r="H472" s="865">
        <v>0</v>
      </c>
      <c r="I472" s="864">
        <v>0</v>
      </c>
      <c r="J472" s="865">
        <v>0</v>
      </c>
      <c r="K472" s="864">
        <v>0</v>
      </c>
      <c r="L472" s="865">
        <v>0</v>
      </c>
      <c r="M472" s="864">
        <v>0</v>
      </c>
      <c r="N472" s="865">
        <v>0</v>
      </c>
      <c r="O472" s="864">
        <v>0</v>
      </c>
      <c r="P472" s="865">
        <v>0</v>
      </c>
      <c r="Q472" s="864">
        <v>0</v>
      </c>
      <c r="R472" s="865">
        <v>0</v>
      </c>
      <c r="S472" s="864">
        <v>0</v>
      </c>
      <c r="T472" s="865">
        <v>0</v>
      </c>
      <c r="U472" s="864">
        <v>0</v>
      </c>
      <c r="V472" s="865">
        <v>0</v>
      </c>
      <c r="W472" s="864">
        <v>0</v>
      </c>
      <c r="X472" s="865">
        <v>0</v>
      </c>
      <c r="Y472" s="864">
        <v>0</v>
      </c>
      <c r="Z472" s="865">
        <v>0</v>
      </c>
      <c r="AA472" s="864">
        <v>0</v>
      </c>
      <c r="AB472" s="865">
        <v>0</v>
      </c>
      <c r="AC472" s="864">
        <v>0</v>
      </c>
      <c r="AD472" s="865">
        <v>0</v>
      </c>
      <c r="AE472" s="864">
        <v>0</v>
      </c>
      <c r="AF472" s="865">
        <v>0</v>
      </c>
      <c r="AG472" s="864">
        <v>0</v>
      </c>
      <c r="AH472" s="865">
        <v>0</v>
      </c>
      <c r="AI472" s="864">
        <v>0</v>
      </c>
      <c r="AJ472" s="865">
        <v>0</v>
      </c>
      <c r="AK472" s="864">
        <v>0</v>
      </c>
      <c r="AL472" s="865">
        <v>0</v>
      </c>
      <c r="AM472" s="864">
        <v>0</v>
      </c>
      <c r="AN472" s="865">
        <v>0</v>
      </c>
      <c r="AO472" s="864">
        <v>0</v>
      </c>
      <c r="AP472" s="1021">
        <v>0</v>
      </c>
      <c r="AQ472" s="815"/>
      <c r="AR472" s="998"/>
      <c r="AS472" s="815"/>
      <c r="AT472" s="1020">
        <v>0</v>
      </c>
      <c r="AU472" s="865">
        <v>0</v>
      </c>
      <c r="AV472" s="864">
        <v>0</v>
      </c>
      <c r="AW472" s="865">
        <v>0</v>
      </c>
      <c r="AX472" s="864">
        <v>0</v>
      </c>
      <c r="AY472" s="865">
        <v>0</v>
      </c>
      <c r="AZ472" s="864">
        <v>0</v>
      </c>
      <c r="BA472" s="865">
        <v>0</v>
      </c>
      <c r="BB472" s="864">
        <v>0</v>
      </c>
      <c r="BC472" s="865">
        <v>0</v>
      </c>
      <c r="BD472" s="864">
        <v>0</v>
      </c>
      <c r="BE472" s="865">
        <v>0</v>
      </c>
      <c r="BF472" s="864">
        <v>0</v>
      </c>
      <c r="BG472" s="865">
        <v>0</v>
      </c>
      <c r="BH472" s="864">
        <v>0</v>
      </c>
      <c r="BI472" s="865">
        <v>0</v>
      </c>
      <c r="BJ472" s="864">
        <v>0</v>
      </c>
      <c r="BK472" s="865">
        <v>0</v>
      </c>
      <c r="BL472" s="864">
        <v>0</v>
      </c>
      <c r="BM472" s="865">
        <v>0</v>
      </c>
      <c r="BN472" s="864">
        <v>0</v>
      </c>
      <c r="BO472" s="865">
        <v>0</v>
      </c>
      <c r="BP472" s="864">
        <v>0</v>
      </c>
      <c r="BQ472" s="865">
        <v>0</v>
      </c>
      <c r="BR472" s="864">
        <v>0</v>
      </c>
      <c r="BS472" s="865">
        <v>0</v>
      </c>
      <c r="BT472" s="864">
        <v>0</v>
      </c>
      <c r="BU472" s="865">
        <v>0</v>
      </c>
      <c r="BV472" s="864">
        <v>0</v>
      </c>
      <c r="BW472" s="865">
        <v>0</v>
      </c>
      <c r="BX472" s="864">
        <v>0</v>
      </c>
      <c r="BY472" s="865">
        <v>0</v>
      </c>
      <c r="BZ472" s="864">
        <v>0</v>
      </c>
      <c r="CA472" s="865">
        <v>0</v>
      </c>
      <c r="CB472" s="864">
        <v>0</v>
      </c>
      <c r="CC472" s="1021">
        <v>0</v>
      </c>
      <c r="CD472" s="815"/>
      <c r="CE472" s="1009"/>
      <c r="CF472" s="815"/>
      <c r="CG472" s="1010"/>
      <c r="CH472" s="815"/>
      <c r="CI472" s="1020"/>
      <c r="CJ472" s="865"/>
      <c r="CK472" s="864">
        <v>0</v>
      </c>
      <c r="CL472" s="865">
        <v>0</v>
      </c>
      <c r="CM472" s="864">
        <v>0</v>
      </c>
      <c r="CN472" s="865">
        <v>0</v>
      </c>
      <c r="CO472" s="864">
        <v>0</v>
      </c>
      <c r="CP472" s="865">
        <v>0</v>
      </c>
      <c r="CQ472" s="864">
        <v>0</v>
      </c>
      <c r="CR472" s="865">
        <v>0</v>
      </c>
      <c r="CS472" s="864">
        <v>0</v>
      </c>
      <c r="CT472" s="865">
        <v>0</v>
      </c>
      <c r="CU472" s="864">
        <v>0</v>
      </c>
      <c r="CV472" s="865">
        <v>0</v>
      </c>
      <c r="CW472" s="864">
        <v>0</v>
      </c>
      <c r="CX472" s="865">
        <v>0</v>
      </c>
      <c r="CY472" s="864">
        <v>0</v>
      </c>
      <c r="CZ472" s="865">
        <v>0</v>
      </c>
      <c r="DA472" s="864">
        <v>0</v>
      </c>
      <c r="DB472" s="865">
        <v>0</v>
      </c>
      <c r="DC472" s="864">
        <v>0</v>
      </c>
      <c r="DD472" s="865">
        <v>0</v>
      </c>
      <c r="DE472" s="864">
        <v>0</v>
      </c>
      <c r="DF472" s="865">
        <v>0</v>
      </c>
      <c r="DG472" s="864">
        <v>0</v>
      </c>
      <c r="DH472" s="865">
        <v>0</v>
      </c>
      <c r="DI472" s="864">
        <v>0</v>
      </c>
      <c r="DJ472" s="865">
        <v>0</v>
      </c>
      <c r="DK472" s="864">
        <v>0</v>
      </c>
      <c r="DL472" s="865">
        <v>0</v>
      </c>
      <c r="DM472" s="864">
        <v>0</v>
      </c>
      <c r="DN472" s="865">
        <v>0</v>
      </c>
      <c r="DO472" s="864">
        <v>0</v>
      </c>
      <c r="DP472" s="865">
        <v>0</v>
      </c>
      <c r="DQ472" s="864">
        <v>0</v>
      </c>
      <c r="DR472" s="1021">
        <v>0</v>
      </c>
      <c r="DS472" s="815"/>
      <c r="DT472" s="1011"/>
      <c r="DU472" s="815"/>
      <c r="DV472" s="1020"/>
      <c r="DW472" s="865"/>
      <c r="DX472" s="864">
        <v>0</v>
      </c>
      <c r="DY472" s="865">
        <v>0</v>
      </c>
      <c r="DZ472" s="864">
        <v>0</v>
      </c>
      <c r="EA472" s="865">
        <v>0</v>
      </c>
      <c r="EB472" s="864">
        <v>0</v>
      </c>
      <c r="EC472" s="865">
        <v>0</v>
      </c>
      <c r="ED472" s="864">
        <v>0</v>
      </c>
      <c r="EE472" s="865">
        <v>0</v>
      </c>
      <c r="EF472" s="864">
        <v>0</v>
      </c>
      <c r="EG472" s="865">
        <v>0</v>
      </c>
      <c r="EH472" s="864">
        <v>0</v>
      </c>
      <c r="EI472" s="865">
        <v>0</v>
      </c>
      <c r="EJ472" s="864">
        <v>0</v>
      </c>
      <c r="EK472" s="865">
        <v>0</v>
      </c>
      <c r="EL472" s="864">
        <v>0</v>
      </c>
      <c r="EM472" s="865">
        <v>0</v>
      </c>
      <c r="EN472" s="864">
        <v>0</v>
      </c>
      <c r="EO472" s="865">
        <v>0</v>
      </c>
      <c r="EP472" s="864">
        <v>0</v>
      </c>
      <c r="EQ472" s="865">
        <v>0</v>
      </c>
      <c r="ER472" s="864">
        <v>0</v>
      </c>
      <c r="ES472" s="865">
        <v>0</v>
      </c>
      <c r="ET472" s="864">
        <v>0</v>
      </c>
      <c r="EU472" s="865">
        <v>0</v>
      </c>
      <c r="EV472" s="864">
        <v>0</v>
      </c>
      <c r="EW472" s="865">
        <v>0</v>
      </c>
      <c r="EX472" s="864">
        <v>0</v>
      </c>
      <c r="EY472" s="865">
        <v>0</v>
      </c>
      <c r="EZ472" s="864">
        <v>0</v>
      </c>
      <c r="FA472" s="865">
        <v>0</v>
      </c>
      <c r="FB472" s="864">
        <v>0</v>
      </c>
      <c r="FC472" s="865">
        <v>0</v>
      </c>
      <c r="FD472" s="864">
        <v>0</v>
      </c>
      <c r="FE472" s="1021">
        <v>0</v>
      </c>
      <c r="FF472" s="815"/>
      <c r="FG472" s="1012"/>
      <c r="FH472" s="815"/>
      <c r="FI472" s="1013"/>
      <c r="FK472" s="1022" t="b">
        <v>1</v>
      </c>
    </row>
    <row r="473" spans="1:167" outlineLevel="1">
      <c r="A473" s="813" t="str">
        <f t="shared" si="7"/>
        <v>451PUMPsaver LDC Innovation Fund Pilot Program</v>
      </c>
      <c r="C473" s="849">
        <v>451</v>
      </c>
      <c r="D473" s="1035" t="s">
        <v>1240</v>
      </c>
      <c r="E473" s="1035">
        <v>2017</v>
      </c>
      <c r="G473" s="1024">
        <v>0</v>
      </c>
      <c r="H473" s="854">
        <v>0</v>
      </c>
      <c r="I473" s="853">
        <v>0</v>
      </c>
      <c r="J473" s="854">
        <v>0</v>
      </c>
      <c r="K473" s="853">
        <v>0</v>
      </c>
      <c r="L473" s="854">
        <v>0</v>
      </c>
      <c r="M473" s="853">
        <v>0</v>
      </c>
      <c r="N473" s="854">
        <v>0</v>
      </c>
      <c r="O473" s="853">
        <v>0</v>
      </c>
      <c r="P473" s="854">
        <v>0</v>
      </c>
      <c r="Q473" s="853">
        <v>0</v>
      </c>
      <c r="R473" s="854">
        <v>0</v>
      </c>
      <c r="S473" s="853">
        <v>0</v>
      </c>
      <c r="T473" s="854">
        <v>0</v>
      </c>
      <c r="U473" s="853">
        <v>0</v>
      </c>
      <c r="V473" s="854">
        <v>0</v>
      </c>
      <c r="W473" s="853">
        <v>0</v>
      </c>
      <c r="X473" s="854">
        <v>0</v>
      </c>
      <c r="Y473" s="853">
        <v>0</v>
      </c>
      <c r="Z473" s="854">
        <v>0</v>
      </c>
      <c r="AA473" s="853">
        <v>0</v>
      </c>
      <c r="AB473" s="854">
        <v>0</v>
      </c>
      <c r="AC473" s="853">
        <v>0</v>
      </c>
      <c r="AD473" s="854">
        <v>0</v>
      </c>
      <c r="AE473" s="853">
        <v>0</v>
      </c>
      <c r="AF473" s="854">
        <v>0</v>
      </c>
      <c r="AG473" s="853">
        <v>0</v>
      </c>
      <c r="AH473" s="854">
        <v>0</v>
      </c>
      <c r="AI473" s="853">
        <v>0</v>
      </c>
      <c r="AJ473" s="854">
        <v>0</v>
      </c>
      <c r="AK473" s="853">
        <v>0</v>
      </c>
      <c r="AL473" s="854">
        <v>0</v>
      </c>
      <c r="AM473" s="853">
        <v>0</v>
      </c>
      <c r="AN473" s="854">
        <v>0</v>
      </c>
      <c r="AO473" s="853">
        <v>0</v>
      </c>
      <c r="AP473" s="1025">
        <v>0</v>
      </c>
      <c r="AQ473" s="815"/>
      <c r="AR473" s="998"/>
      <c r="AS473" s="815"/>
      <c r="AT473" s="1024">
        <v>0</v>
      </c>
      <c r="AU473" s="854">
        <v>0</v>
      </c>
      <c r="AV473" s="853">
        <v>0</v>
      </c>
      <c r="AW473" s="854">
        <v>0</v>
      </c>
      <c r="AX473" s="853">
        <v>0</v>
      </c>
      <c r="AY473" s="854">
        <v>0</v>
      </c>
      <c r="AZ473" s="853">
        <v>0</v>
      </c>
      <c r="BA473" s="854">
        <v>0</v>
      </c>
      <c r="BB473" s="853">
        <v>0</v>
      </c>
      <c r="BC473" s="854">
        <v>0</v>
      </c>
      <c r="BD473" s="853">
        <v>0</v>
      </c>
      <c r="BE473" s="854">
        <v>0</v>
      </c>
      <c r="BF473" s="853">
        <v>0</v>
      </c>
      <c r="BG473" s="854">
        <v>0</v>
      </c>
      <c r="BH473" s="853">
        <v>0</v>
      </c>
      <c r="BI473" s="854">
        <v>0</v>
      </c>
      <c r="BJ473" s="853">
        <v>0</v>
      </c>
      <c r="BK473" s="854">
        <v>0</v>
      </c>
      <c r="BL473" s="853">
        <v>0</v>
      </c>
      <c r="BM473" s="854">
        <v>0</v>
      </c>
      <c r="BN473" s="853">
        <v>0</v>
      </c>
      <c r="BO473" s="854">
        <v>0</v>
      </c>
      <c r="BP473" s="853">
        <v>0</v>
      </c>
      <c r="BQ473" s="854">
        <v>0</v>
      </c>
      <c r="BR473" s="853">
        <v>0</v>
      </c>
      <c r="BS473" s="854">
        <v>0</v>
      </c>
      <c r="BT473" s="853">
        <v>0</v>
      </c>
      <c r="BU473" s="854">
        <v>0</v>
      </c>
      <c r="BV473" s="853">
        <v>0</v>
      </c>
      <c r="BW473" s="854">
        <v>0</v>
      </c>
      <c r="BX473" s="853">
        <v>0</v>
      </c>
      <c r="BY473" s="854">
        <v>0</v>
      </c>
      <c r="BZ473" s="853">
        <v>0</v>
      </c>
      <c r="CA473" s="854">
        <v>0</v>
      </c>
      <c r="CB473" s="853">
        <v>0</v>
      </c>
      <c r="CC473" s="1025">
        <v>0</v>
      </c>
      <c r="CD473" s="815"/>
      <c r="CE473" s="1009"/>
      <c r="CF473" s="815"/>
      <c r="CG473" s="1010"/>
      <c r="CH473" s="815"/>
      <c r="CI473" s="1024"/>
      <c r="CJ473" s="854"/>
      <c r="CK473" s="853">
        <v>0</v>
      </c>
      <c r="CL473" s="854">
        <v>0</v>
      </c>
      <c r="CM473" s="853">
        <v>0</v>
      </c>
      <c r="CN473" s="854">
        <v>0</v>
      </c>
      <c r="CO473" s="853">
        <v>0</v>
      </c>
      <c r="CP473" s="854">
        <v>0</v>
      </c>
      <c r="CQ473" s="853">
        <v>0</v>
      </c>
      <c r="CR473" s="854">
        <v>0</v>
      </c>
      <c r="CS473" s="853">
        <v>0</v>
      </c>
      <c r="CT473" s="854">
        <v>0</v>
      </c>
      <c r="CU473" s="853">
        <v>0</v>
      </c>
      <c r="CV473" s="854">
        <v>0</v>
      </c>
      <c r="CW473" s="853">
        <v>0</v>
      </c>
      <c r="CX473" s="854">
        <v>0</v>
      </c>
      <c r="CY473" s="853">
        <v>0</v>
      </c>
      <c r="CZ473" s="854">
        <v>0</v>
      </c>
      <c r="DA473" s="853">
        <v>0</v>
      </c>
      <c r="DB473" s="854">
        <v>0</v>
      </c>
      <c r="DC473" s="853">
        <v>0</v>
      </c>
      <c r="DD473" s="854">
        <v>0</v>
      </c>
      <c r="DE473" s="853">
        <v>0</v>
      </c>
      <c r="DF473" s="854">
        <v>0</v>
      </c>
      <c r="DG473" s="853">
        <v>0</v>
      </c>
      <c r="DH473" s="854">
        <v>0</v>
      </c>
      <c r="DI473" s="853">
        <v>0</v>
      </c>
      <c r="DJ473" s="854">
        <v>0</v>
      </c>
      <c r="DK473" s="853">
        <v>0</v>
      </c>
      <c r="DL473" s="854">
        <v>0</v>
      </c>
      <c r="DM473" s="853">
        <v>0</v>
      </c>
      <c r="DN473" s="854">
        <v>0</v>
      </c>
      <c r="DO473" s="853">
        <v>0</v>
      </c>
      <c r="DP473" s="854">
        <v>0</v>
      </c>
      <c r="DQ473" s="853">
        <v>0</v>
      </c>
      <c r="DR473" s="1025">
        <v>0</v>
      </c>
      <c r="DS473" s="815"/>
      <c r="DT473" s="1011"/>
      <c r="DU473" s="815"/>
      <c r="DV473" s="1024"/>
      <c r="DW473" s="854"/>
      <c r="DX473" s="853">
        <v>0</v>
      </c>
      <c r="DY473" s="854">
        <v>0</v>
      </c>
      <c r="DZ473" s="853">
        <v>0</v>
      </c>
      <c r="EA473" s="854">
        <v>0</v>
      </c>
      <c r="EB473" s="853">
        <v>0</v>
      </c>
      <c r="EC473" s="854">
        <v>0</v>
      </c>
      <c r="ED473" s="853">
        <v>0</v>
      </c>
      <c r="EE473" s="854">
        <v>0</v>
      </c>
      <c r="EF473" s="853">
        <v>0</v>
      </c>
      <c r="EG473" s="854">
        <v>0</v>
      </c>
      <c r="EH473" s="853">
        <v>0</v>
      </c>
      <c r="EI473" s="854">
        <v>0</v>
      </c>
      <c r="EJ473" s="853">
        <v>0</v>
      </c>
      <c r="EK473" s="854">
        <v>0</v>
      </c>
      <c r="EL473" s="853">
        <v>0</v>
      </c>
      <c r="EM473" s="854">
        <v>0</v>
      </c>
      <c r="EN473" s="853">
        <v>0</v>
      </c>
      <c r="EO473" s="854">
        <v>0</v>
      </c>
      <c r="EP473" s="853">
        <v>0</v>
      </c>
      <c r="EQ473" s="854">
        <v>0</v>
      </c>
      <c r="ER473" s="853">
        <v>0</v>
      </c>
      <c r="ES473" s="854">
        <v>0</v>
      </c>
      <c r="ET473" s="853">
        <v>0</v>
      </c>
      <c r="EU473" s="854">
        <v>0</v>
      </c>
      <c r="EV473" s="853">
        <v>0</v>
      </c>
      <c r="EW473" s="854">
        <v>0</v>
      </c>
      <c r="EX473" s="853">
        <v>0</v>
      </c>
      <c r="EY473" s="854">
        <v>0</v>
      </c>
      <c r="EZ473" s="853">
        <v>0</v>
      </c>
      <c r="FA473" s="854">
        <v>0</v>
      </c>
      <c r="FB473" s="853">
        <v>0</v>
      </c>
      <c r="FC473" s="854">
        <v>0</v>
      </c>
      <c r="FD473" s="853">
        <v>0</v>
      </c>
      <c r="FE473" s="1025">
        <v>0</v>
      </c>
      <c r="FF473" s="815"/>
      <c r="FG473" s="1012"/>
      <c r="FH473" s="815"/>
      <c r="FI473" s="1013"/>
      <c r="FK473" s="1026" t="b">
        <v>1</v>
      </c>
    </row>
    <row r="474" spans="1:167" outlineLevel="1">
      <c r="A474" s="813" t="str">
        <f t="shared" si="7"/>
        <v>452Residential Direct Install LDC Innovation Fund Pilot Program</v>
      </c>
      <c r="C474" s="842">
        <v>452</v>
      </c>
      <c r="D474" s="1036" t="s">
        <v>1241</v>
      </c>
      <c r="E474" s="1036">
        <v>2017</v>
      </c>
      <c r="G474" s="1020">
        <v>0</v>
      </c>
      <c r="H474" s="865">
        <v>0</v>
      </c>
      <c r="I474" s="864">
        <v>0</v>
      </c>
      <c r="J474" s="865">
        <v>0</v>
      </c>
      <c r="K474" s="864">
        <v>0</v>
      </c>
      <c r="L474" s="865">
        <v>0</v>
      </c>
      <c r="M474" s="864">
        <v>0</v>
      </c>
      <c r="N474" s="865">
        <v>0</v>
      </c>
      <c r="O474" s="864">
        <v>0</v>
      </c>
      <c r="P474" s="865">
        <v>0</v>
      </c>
      <c r="Q474" s="864">
        <v>0</v>
      </c>
      <c r="R474" s="865">
        <v>0</v>
      </c>
      <c r="S474" s="864">
        <v>0</v>
      </c>
      <c r="T474" s="865">
        <v>0</v>
      </c>
      <c r="U474" s="864">
        <v>0</v>
      </c>
      <c r="V474" s="865">
        <v>0</v>
      </c>
      <c r="W474" s="864">
        <v>0</v>
      </c>
      <c r="X474" s="865">
        <v>0</v>
      </c>
      <c r="Y474" s="864">
        <v>0</v>
      </c>
      <c r="Z474" s="865">
        <v>0</v>
      </c>
      <c r="AA474" s="864">
        <v>0</v>
      </c>
      <c r="AB474" s="865">
        <v>0</v>
      </c>
      <c r="AC474" s="864">
        <v>0</v>
      </c>
      <c r="AD474" s="865">
        <v>0</v>
      </c>
      <c r="AE474" s="864">
        <v>0</v>
      </c>
      <c r="AF474" s="865">
        <v>0</v>
      </c>
      <c r="AG474" s="864">
        <v>0</v>
      </c>
      <c r="AH474" s="865">
        <v>0</v>
      </c>
      <c r="AI474" s="864">
        <v>0</v>
      </c>
      <c r="AJ474" s="865">
        <v>0</v>
      </c>
      <c r="AK474" s="864">
        <v>0</v>
      </c>
      <c r="AL474" s="865">
        <v>0</v>
      </c>
      <c r="AM474" s="864">
        <v>0</v>
      </c>
      <c r="AN474" s="865">
        <v>0</v>
      </c>
      <c r="AO474" s="864">
        <v>0</v>
      </c>
      <c r="AP474" s="1021">
        <v>0</v>
      </c>
      <c r="AQ474" s="815"/>
      <c r="AR474" s="998"/>
      <c r="AS474" s="815"/>
      <c r="AT474" s="1020">
        <v>0</v>
      </c>
      <c r="AU474" s="865">
        <v>0</v>
      </c>
      <c r="AV474" s="864">
        <v>0</v>
      </c>
      <c r="AW474" s="865">
        <v>0</v>
      </c>
      <c r="AX474" s="864">
        <v>0</v>
      </c>
      <c r="AY474" s="865">
        <v>0</v>
      </c>
      <c r="AZ474" s="864">
        <v>0</v>
      </c>
      <c r="BA474" s="865">
        <v>0</v>
      </c>
      <c r="BB474" s="864">
        <v>0</v>
      </c>
      <c r="BC474" s="865">
        <v>0</v>
      </c>
      <c r="BD474" s="864">
        <v>0</v>
      </c>
      <c r="BE474" s="865">
        <v>0</v>
      </c>
      <c r="BF474" s="864">
        <v>0</v>
      </c>
      <c r="BG474" s="865">
        <v>0</v>
      </c>
      <c r="BH474" s="864">
        <v>0</v>
      </c>
      <c r="BI474" s="865">
        <v>0</v>
      </c>
      <c r="BJ474" s="864">
        <v>0</v>
      </c>
      <c r="BK474" s="865">
        <v>0</v>
      </c>
      <c r="BL474" s="864">
        <v>0</v>
      </c>
      <c r="BM474" s="865">
        <v>0</v>
      </c>
      <c r="BN474" s="864">
        <v>0</v>
      </c>
      <c r="BO474" s="865">
        <v>0</v>
      </c>
      <c r="BP474" s="864">
        <v>0</v>
      </c>
      <c r="BQ474" s="865">
        <v>0</v>
      </c>
      <c r="BR474" s="864">
        <v>0</v>
      </c>
      <c r="BS474" s="865">
        <v>0</v>
      </c>
      <c r="BT474" s="864">
        <v>0</v>
      </c>
      <c r="BU474" s="865">
        <v>0</v>
      </c>
      <c r="BV474" s="864">
        <v>0</v>
      </c>
      <c r="BW474" s="865">
        <v>0</v>
      </c>
      <c r="BX474" s="864">
        <v>0</v>
      </c>
      <c r="BY474" s="865">
        <v>0</v>
      </c>
      <c r="BZ474" s="864">
        <v>0</v>
      </c>
      <c r="CA474" s="865">
        <v>0</v>
      </c>
      <c r="CB474" s="864">
        <v>0</v>
      </c>
      <c r="CC474" s="1021">
        <v>0</v>
      </c>
      <c r="CD474" s="815"/>
      <c r="CE474" s="1009"/>
      <c r="CF474" s="815"/>
      <c r="CG474" s="1010"/>
      <c r="CH474" s="815"/>
      <c r="CI474" s="1020"/>
      <c r="CJ474" s="865"/>
      <c r="CK474" s="864">
        <v>0</v>
      </c>
      <c r="CL474" s="865">
        <v>0</v>
      </c>
      <c r="CM474" s="864">
        <v>0</v>
      </c>
      <c r="CN474" s="865">
        <v>0</v>
      </c>
      <c r="CO474" s="864">
        <v>0</v>
      </c>
      <c r="CP474" s="865">
        <v>0</v>
      </c>
      <c r="CQ474" s="864">
        <v>0</v>
      </c>
      <c r="CR474" s="865">
        <v>0</v>
      </c>
      <c r="CS474" s="864">
        <v>0</v>
      </c>
      <c r="CT474" s="865">
        <v>0</v>
      </c>
      <c r="CU474" s="864">
        <v>0</v>
      </c>
      <c r="CV474" s="865">
        <v>0</v>
      </c>
      <c r="CW474" s="864">
        <v>0</v>
      </c>
      <c r="CX474" s="865">
        <v>0</v>
      </c>
      <c r="CY474" s="864">
        <v>0</v>
      </c>
      <c r="CZ474" s="865">
        <v>0</v>
      </c>
      <c r="DA474" s="864">
        <v>0</v>
      </c>
      <c r="DB474" s="865">
        <v>0</v>
      </c>
      <c r="DC474" s="864">
        <v>0</v>
      </c>
      <c r="DD474" s="865">
        <v>0</v>
      </c>
      <c r="DE474" s="864">
        <v>0</v>
      </c>
      <c r="DF474" s="865">
        <v>0</v>
      </c>
      <c r="DG474" s="864">
        <v>0</v>
      </c>
      <c r="DH474" s="865">
        <v>0</v>
      </c>
      <c r="DI474" s="864">
        <v>0</v>
      </c>
      <c r="DJ474" s="865">
        <v>0</v>
      </c>
      <c r="DK474" s="864">
        <v>0</v>
      </c>
      <c r="DL474" s="865">
        <v>0</v>
      </c>
      <c r="DM474" s="864">
        <v>0</v>
      </c>
      <c r="DN474" s="865">
        <v>0</v>
      </c>
      <c r="DO474" s="864">
        <v>0</v>
      </c>
      <c r="DP474" s="865">
        <v>0</v>
      </c>
      <c r="DQ474" s="864">
        <v>0</v>
      </c>
      <c r="DR474" s="1021">
        <v>0</v>
      </c>
      <c r="DS474" s="815"/>
      <c r="DT474" s="1011"/>
      <c r="DU474" s="815"/>
      <c r="DV474" s="1020"/>
      <c r="DW474" s="865"/>
      <c r="DX474" s="864">
        <v>0</v>
      </c>
      <c r="DY474" s="865">
        <v>0</v>
      </c>
      <c r="DZ474" s="864">
        <v>0</v>
      </c>
      <c r="EA474" s="865">
        <v>0</v>
      </c>
      <c r="EB474" s="864">
        <v>0</v>
      </c>
      <c r="EC474" s="865">
        <v>0</v>
      </c>
      <c r="ED474" s="864">
        <v>0</v>
      </c>
      <c r="EE474" s="865">
        <v>0</v>
      </c>
      <c r="EF474" s="864">
        <v>0</v>
      </c>
      <c r="EG474" s="865">
        <v>0</v>
      </c>
      <c r="EH474" s="864">
        <v>0</v>
      </c>
      <c r="EI474" s="865">
        <v>0</v>
      </c>
      <c r="EJ474" s="864">
        <v>0</v>
      </c>
      <c r="EK474" s="865">
        <v>0</v>
      </c>
      <c r="EL474" s="864">
        <v>0</v>
      </c>
      <c r="EM474" s="865">
        <v>0</v>
      </c>
      <c r="EN474" s="864">
        <v>0</v>
      </c>
      <c r="EO474" s="865">
        <v>0</v>
      </c>
      <c r="EP474" s="864">
        <v>0</v>
      </c>
      <c r="EQ474" s="865">
        <v>0</v>
      </c>
      <c r="ER474" s="864">
        <v>0</v>
      </c>
      <c r="ES474" s="865">
        <v>0</v>
      </c>
      <c r="ET474" s="864">
        <v>0</v>
      </c>
      <c r="EU474" s="865">
        <v>0</v>
      </c>
      <c r="EV474" s="864">
        <v>0</v>
      </c>
      <c r="EW474" s="865">
        <v>0</v>
      </c>
      <c r="EX474" s="864">
        <v>0</v>
      </c>
      <c r="EY474" s="865">
        <v>0</v>
      </c>
      <c r="EZ474" s="864">
        <v>0</v>
      </c>
      <c r="FA474" s="865">
        <v>0</v>
      </c>
      <c r="FB474" s="864">
        <v>0</v>
      </c>
      <c r="FC474" s="865">
        <v>0</v>
      </c>
      <c r="FD474" s="864">
        <v>0</v>
      </c>
      <c r="FE474" s="1021">
        <v>0</v>
      </c>
      <c r="FF474" s="815"/>
      <c r="FG474" s="1012"/>
      <c r="FH474" s="815"/>
      <c r="FI474" s="1013"/>
      <c r="FK474" s="1022" t="b">
        <v>1</v>
      </c>
    </row>
    <row r="475" spans="1:167" outlineLevel="1">
      <c r="A475" s="813" t="str">
        <f t="shared" si="7"/>
        <v>453Residential Direct Mail LDC Innovation Fund Pilot Program</v>
      </c>
      <c r="C475" s="849">
        <v>453</v>
      </c>
      <c r="D475" s="1035" t="s">
        <v>1242</v>
      </c>
      <c r="E475" s="1035">
        <v>2017</v>
      </c>
      <c r="G475" s="1024">
        <v>0</v>
      </c>
      <c r="H475" s="854">
        <v>0</v>
      </c>
      <c r="I475" s="853">
        <v>0</v>
      </c>
      <c r="J475" s="854">
        <v>0</v>
      </c>
      <c r="K475" s="853">
        <v>0</v>
      </c>
      <c r="L475" s="854">
        <v>0</v>
      </c>
      <c r="M475" s="853">
        <v>0</v>
      </c>
      <c r="N475" s="854">
        <v>0</v>
      </c>
      <c r="O475" s="853">
        <v>0</v>
      </c>
      <c r="P475" s="854">
        <v>0</v>
      </c>
      <c r="Q475" s="853">
        <v>0</v>
      </c>
      <c r="R475" s="854">
        <v>0</v>
      </c>
      <c r="S475" s="853">
        <v>0</v>
      </c>
      <c r="T475" s="854">
        <v>0</v>
      </c>
      <c r="U475" s="853">
        <v>0</v>
      </c>
      <c r="V475" s="854">
        <v>0</v>
      </c>
      <c r="W475" s="853">
        <v>0</v>
      </c>
      <c r="X475" s="854">
        <v>0</v>
      </c>
      <c r="Y475" s="853">
        <v>0</v>
      </c>
      <c r="Z475" s="854">
        <v>0</v>
      </c>
      <c r="AA475" s="853">
        <v>0</v>
      </c>
      <c r="AB475" s="854">
        <v>0</v>
      </c>
      <c r="AC475" s="853">
        <v>0</v>
      </c>
      <c r="AD475" s="854">
        <v>0</v>
      </c>
      <c r="AE475" s="853">
        <v>0</v>
      </c>
      <c r="AF475" s="854">
        <v>0</v>
      </c>
      <c r="AG475" s="853">
        <v>0</v>
      </c>
      <c r="AH475" s="854">
        <v>0</v>
      </c>
      <c r="AI475" s="853">
        <v>0</v>
      </c>
      <c r="AJ475" s="854">
        <v>0</v>
      </c>
      <c r="AK475" s="853">
        <v>0</v>
      </c>
      <c r="AL475" s="854">
        <v>0</v>
      </c>
      <c r="AM475" s="853">
        <v>0</v>
      </c>
      <c r="AN475" s="854">
        <v>0</v>
      </c>
      <c r="AO475" s="853">
        <v>0</v>
      </c>
      <c r="AP475" s="1025">
        <v>0</v>
      </c>
      <c r="AQ475" s="815"/>
      <c r="AR475" s="998"/>
      <c r="AS475" s="815"/>
      <c r="AT475" s="1024">
        <v>0</v>
      </c>
      <c r="AU475" s="854">
        <v>0</v>
      </c>
      <c r="AV475" s="853">
        <v>0</v>
      </c>
      <c r="AW475" s="854">
        <v>0</v>
      </c>
      <c r="AX475" s="853">
        <v>0</v>
      </c>
      <c r="AY475" s="854">
        <v>0</v>
      </c>
      <c r="AZ475" s="853">
        <v>0</v>
      </c>
      <c r="BA475" s="854">
        <v>0</v>
      </c>
      <c r="BB475" s="853">
        <v>0</v>
      </c>
      <c r="BC475" s="854">
        <v>0</v>
      </c>
      <c r="BD475" s="853">
        <v>0</v>
      </c>
      <c r="BE475" s="854">
        <v>0</v>
      </c>
      <c r="BF475" s="853">
        <v>0</v>
      </c>
      <c r="BG475" s="854">
        <v>0</v>
      </c>
      <c r="BH475" s="853">
        <v>0</v>
      </c>
      <c r="BI475" s="854">
        <v>0</v>
      </c>
      <c r="BJ475" s="853">
        <v>0</v>
      </c>
      <c r="BK475" s="854">
        <v>0</v>
      </c>
      <c r="BL475" s="853">
        <v>0</v>
      </c>
      <c r="BM475" s="854">
        <v>0</v>
      </c>
      <c r="BN475" s="853">
        <v>0</v>
      </c>
      <c r="BO475" s="854">
        <v>0</v>
      </c>
      <c r="BP475" s="853">
        <v>0</v>
      </c>
      <c r="BQ475" s="854">
        <v>0</v>
      </c>
      <c r="BR475" s="853">
        <v>0</v>
      </c>
      <c r="BS475" s="854">
        <v>0</v>
      </c>
      <c r="BT475" s="853">
        <v>0</v>
      </c>
      <c r="BU475" s="854">
        <v>0</v>
      </c>
      <c r="BV475" s="853">
        <v>0</v>
      </c>
      <c r="BW475" s="854">
        <v>0</v>
      </c>
      <c r="BX475" s="853">
        <v>0</v>
      </c>
      <c r="BY475" s="854">
        <v>0</v>
      </c>
      <c r="BZ475" s="853">
        <v>0</v>
      </c>
      <c r="CA475" s="854">
        <v>0</v>
      </c>
      <c r="CB475" s="853">
        <v>0</v>
      </c>
      <c r="CC475" s="1025">
        <v>0</v>
      </c>
      <c r="CD475" s="815"/>
      <c r="CE475" s="1009"/>
      <c r="CF475" s="815"/>
      <c r="CG475" s="1010"/>
      <c r="CH475" s="815"/>
      <c r="CI475" s="1024"/>
      <c r="CJ475" s="854"/>
      <c r="CK475" s="853">
        <v>0</v>
      </c>
      <c r="CL475" s="854">
        <v>0</v>
      </c>
      <c r="CM475" s="853">
        <v>0</v>
      </c>
      <c r="CN475" s="854">
        <v>0</v>
      </c>
      <c r="CO475" s="853">
        <v>0</v>
      </c>
      <c r="CP475" s="854">
        <v>0</v>
      </c>
      <c r="CQ475" s="853">
        <v>0</v>
      </c>
      <c r="CR475" s="854">
        <v>0</v>
      </c>
      <c r="CS475" s="853">
        <v>0</v>
      </c>
      <c r="CT475" s="854">
        <v>0</v>
      </c>
      <c r="CU475" s="853">
        <v>0</v>
      </c>
      <c r="CV475" s="854">
        <v>0</v>
      </c>
      <c r="CW475" s="853">
        <v>0</v>
      </c>
      <c r="CX475" s="854">
        <v>0</v>
      </c>
      <c r="CY475" s="853">
        <v>0</v>
      </c>
      <c r="CZ475" s="854">
        <v>0</v>
      </c>
      <c r="DA475" s="853">
        <v>0</v>
      </c>
      <c r="DB475" s="854">
        <v>0</v>
      </c>
      <c r="DC475" s="853">
        <v>0</v>
      </c>
      <c r="DD475" s="854">
        <v>0</v>
      </c>
      <c r="DE475" s="853">
        <v>0</v>
      </c>
      <c r="DF475" s="854">
        <v>0</v>
      </c>
      <c r="DG475" s="853">
        <v>0</v>
      </c>
      <c r="DH475" s="854">
        <v>0</v>
      </c>
      <c r="DI475" s="853">
        <v>0</v>
      </c>
      <c r="DJ475" s="854">
        <v>0</v>
      </c>
      <c r="DK475" s="853">
        <v>0</v>
      </c>
      <c r="DL475" s="854">
        <v>0</v>
      </c>
      <c r="DM475" s="853">
        <v>0</v>
      </c>
      <c r="DN475" s="854">
        <v>0</v>
      </c>
      <c r="DO475" s="853">
        <v>0</v>
      </c>
      <c r="DP475" s="854">
        <v>0</v>
      </c>
      <c r="DQ475" s="853">
        <v>0</v>
      </c>
      <c r="DR475" s="1025">
        <v>0</v>
      </c>
      <c r="DS475" s="815"/>
      <c r="DT475" s="1011"/>
      <c r="DU475" s="815"/>
      <c r="DV475" s="1024"/>
      <c r="DW475" s="854"/>
      <c r="DX475" s="853">
        <v>0</v>
      </c>
      <c r="DY475" s="854">
        <v>0</v>
      </c>
      <c r="DZ475" s="853">
        <v>0</v>
      </c>
      <c r="EA475" s="854">
        <v>0</v>
      </c>
      <c r="EB475" s="853">
        <v>0</v>
      </c>
      <c r="EC475" s="854">
        <v>0</v>
      </c>
      <c r="ED475" s="853">
        <v>0</v>
      </c>
      <c r="EE475" s="854">
        <v>0</v>
      </c>
      <c r="EF475" s="853">
        <v>0</v>
      </c>
      <c r="EG475" s="854">
        <v>0</v>
      </c>
      <c r="EH475" s="853">
        <v>0</v>
      </c>
      <c r="EI475" s="854">
        <v>0</v>
      </c>
      <c r="EJ475" s="853">
        <v>0</v>
      </c>
      <c r="EK475" s="854">
        <v>0</v>
      </c>
      <c r="EL475" s="853">
        <v>0</v>
      </c>
      <c r="EM475" s="854">
        <v>0</v>
      </c>
      <c r="EN475" s="853">
        <v>0</v>
      </c>
      <c r="EO475" s="854">
        <v>0</v>
      </c>
      <c r="EP475" s="853">
        <v>0</v>
      </c>
      <c r="EQ475" s="854">
        <v>0</v>
      </c>
      <c r="ER475" s="853">
        <v>0</v>
      </c>
      <c r="ES475" s="854">
        <v>0</v>
      </c>
      <c r="ET475" s="853">
        <v>0</v>
      </c>
      <c r="EU475" s="854">
        <v>0</v>
      </c>
      <c r="EV475" s="853">
        <v>0</v>
      </c>
      <c r="EW475" s="854">
        <v>0</v>
      </c>
      <c r="EX475" s="853">
        <v>0</v>
      </c>
      <c r="EY475" s="854">
        <v>0</v>
      </c>
      <c r="EZ475" s="853">
        <v>0</v>
      </c>
      <c r="FA475" s="854">
        <v>0</v>
      </c>
      <c r="FB475" s="853">
        <v>0</v>
      </c>
      <c r="FC475" s="854">
        <v>0</v>
      </c>
      <c r="FD475" s="853">
        <v>0</v>
      </c>
      <c r="FE475" s="1025">
        <v>0</v>
      </c>
      <c r="FF475" s="815"/>
      <c r="FG475" s="1012"/>
      <c r="FH475" s="815"/>
      <c r="FI475" s="1013"/>
      <c r="FK475" s="1026" t="b">
        <v>1</v>
      </c>
    </row>
    <row r="476" spans="1:167" outlineLevel="1">
      <c r="A476" s="813" t="str">
        <f t="shared" si="7"/>
        <v>454Residential Ductless Heat Pump LDC Innovation Fund Pilot Program</v>
      </c>
      <c r="C476" s="842">
        <v>454</v>
      </c>
      <c r="D476" s="1036" t="s">
        <v>1243</v>
      </c>
      <c r="E476" s="1036">
        <v>2017</v>
      </c>
      <c r="G476" s="1020">
        <v>0</v>
      </c>
      <c r="H476" s="865">
        <v>0</v>
      </c>
      <c r="I476" s="864">
        <v>0</v>
      </c>
      <c r="J476" s="865">
        <v>0</v>
      </c>
      <c r="K476" s="864">
        <v>0</v>
      </c>
      <c r="L476" s="865">
        <v>0</v>
      </c>
      <c r="M476" s="864">
        <v>0</v>
      </c>
      <c r="N476" s="865">
        <v>0</v>
      </c>
      <c r="O476" s="864">
        <v>0</v>
      </c>
      <c r="P476" s="865">
        <v>0</v>
      </c>
      <c r="Q476" s="864">
        <v>0</v>
      </c>
      <c r="R476" s="865">
        <v>0</v>
      </c>
      <c r="S476" s="864">
        <v>0</v>
      </c>
      <c r="T476" s="865">
        <v>0</v>
      </c>
      <c r="U476" s="864">
        <v>0</v>
      </c>
      <c r="V476" s="865">
        <v>0</v>
      </c>
      <c r="W476" s="864">
        <v>0</v>
      </c>
      <c r="X476" s="865">
        <v>0</v>
      </c>
      <c r="Y476" s="864">
        <v>0</v>
      </c>
      <c r="Z476" s="865">
        <v>0</v>
      </c>
      <c r="AA476" s="864">
        <v>0</v>
      </c>
      <c r="AB476" s="865">
        <v>0</v>
      </c>
      <c r="AC476" s="864">
        <v>0</v>
      </c>
      <c r="AD476" s="865">
        <v>0</v>
      </c>
      <c r="AE476" s="864">
        <v>0</v>
      </c>
      <c r="AF476" s="865">
        <v>0</v>
      </c>
      <c r="AG476" s="864">
        <v>0</v>
      </c>
      <c r="AH476" s="865">
        <v>0</v>
      </c>
      <c r="AI476" s="864">
        <v>0</v>
      </c>
      <c r="AJ476" s="865">
        <v>0</v>
      </c>
      <c r="AK476" s="864">
        <v>0</v>
      </c>
      <c r="AL476" s="865">
        <v>0</v>
      </c>
      <c r="AM476" s="864">
        <v>0</v>
      </c>
      <c r="AN476" s="865">
        <v>0</v>
      </c>
      <c r="AO476" s="864">
        <v>0</v>
      </c>
      <c r="AP476" s="1021">
        <v>0</v>
      </c>
      <c r="AQ476" s="815"/>
      <c r="AR476" s="998"/>
      <c r="AS476" s="815"/>
      <c r="AT476" s="1020">
        <v>0</v>
      </c>
      <c r="AU476" s="865">
        <v>0</v>
      </c>
      <c r="AV476" s="864">
        <v>0</v>
      </c>
      <c r="AW476" s="865">
        <v>0</v>
      </c>
      <c r="AX476" s="864">
        <v>0</v>
      </c>
      <c r="AY476" s="865">
        <v>0</v>
      </c>
      <c r="AZ476" s="864">
        <v>0</v>
      </c>
      <c r="BA476" s="865">
        <v>0</v>
      </c>
      <c r="BB476" s="864">
        <v>0</v>
      </c>
      <c r="BC476" s="865">
        <v>0</v>
      </c>
      <c r="BD476" s="864">
        <v>0</v>
      </c>
      <c r="BE476" s="865">
        <v>0</v>
      </c>
      <c r="BF476" s="864">
        <v>0</v>
      </c>
      <c r="BG476" s="865">
        <v>0</v>
      </c>
      <c r="BH476" s="864">
        <v>0</v>
      </c>
      <c r="BI476" s="865">
        <v>0</v>
      </c>
      <c r="BJ476" s="864">
        <v>0</v>
      </c>
      <c r="BK476" s="865">
        <v>0</v>
      </c>
      <c r="BL476" s="864">
        <v>0</v>
      </c>
      <c r="BM476" s="865">
        <v>0</v>
      </c>
      <c r="BN476" s="864">
        <v>0</v>
      </c>
      <c r="BO476" s="865">
        <v>0</v>
      </c>
      <c r="BP476" s="864">
        <v>0</v>
      </c>
      <c r="BQ476" s="865">
        <v>0</v>
      </c>
      <c r="BR476" s="864">
        <v>0</v>
      </c>
      <c r="BS476" s="865">
        <v>0</v>
      </c>
      <c r="BT476" s="864">
        <v>0</v>
      </c>
      <c r="BU476" s="865">
        <v>0</v>
      </c>
      <c r="BV476" s="864">
        <v>0</v>
      </c>
      <c r="BW476" s="865">
        <v>0</v>
      </c>
      <c r="BX476" s="864">
        <v>0</v>
      </c>
      <c r="BY476" s="865">
        <v>0</v>
      </c>
      <c r="BZ476" s="864">
        <v>0</v>
      </c>
      <c r="CA476" s="865">
        <v>0</v>
      </c>
      <c r="CB476" s="864">
        <v>0</v>
      </c>
      <c r="CC476" s="1021">
        <v>0</v>
      </c>
      <c r="CD476" s="815"/>
      <c r="CE476" s="1009"/>
      <c r="CF476" s="815"/>
      <c r="CG476" s="1010"/>
      <c r="CH476" s="815"/>
      <c r="CI476" s="1020"/>
      <c r="CJ476" s="865"/>
      <c r="CK476" s="864">
        <v>0</v>
      </c>
      <c r="CL476" s="865">
        <v>0</v>
      </c>
      <c r="CM476" s="864">
        <v>0</v>
      </c>
      <c r="CN476" s="865">
        <v>0</v>
      </c>
      <c r="CO476" s="864">
        <v>0</v>
      </c>
      <c r="CP476" s="865">
        <v>0</v>
      </c>
      <c r="CQ476" s="864">
        <v>0</v>
      </c>
      <c r="CR476" s="865">
        <v>0</v>
      </c>
      <c r="CS476" s="864">
        <v>0</v>
      </c>
      <c r="CT476" s="865">
        <v>0</v>
      </c>
      <c r="CU476" s="864">
        <v>0</v>
      </c>
      <c r="CV476" s="865">
        <v>0</v>
      </c>
      <c r="CW476" s="864">
        <v>0</v>
      </c>
      <c r="CX476" s="865">
        <v>0</v>
      </c>
      <c r="CY476" s="864">
        <v>0</v>
      </c>
      <c r="CZ476" s="865">
        <v>0</v>
      </c>
      <c r="DA476" s="864">
        <v>0</v>
      </c>
      <c r="DB476" s="865">
        <v>0</v>
      </c>
      <c r="DC476" s="864">
        <v>0</v>
      </c>
      <c r="DD476" s="865">
        <v>0</v>
      </c>
      <c r="DE476" s="864">
        <v>0</v>
      </c>
      <c r="DF476" s="865">
        <v>0</v>
      </c>
      <c r="DG476" s="864">
        <v>0</v>
      </c>
      <c r="DH476" s="865">
        <v>0</v>
      </c>
      <c r="DI476" s="864">
        <v>0</v>
      </c>
      <c r="DJ476" s="865">
        <v>0</v>
      </c>
      <c r="DK476" s="864">
        <v>0</v>
      </c>
      <c r="DL476" s="865">
        <v>0</v>
      </c>
      <c r="DM476" s="864">
        <v>0</v>
      </c>
      <c r="DN476" s="865">
        <v>0</v>
      </c>
      <c r="DO476" s="864">
        <v>0</v>
      </c>
      <c r="DP476" s="865">
        <v>0</v>
      </c>
      <c r="DQ476" s="864">
        <v>0</v>
      </c>
      <c r="DR476" s="1021">
        <v>0</v>
      </c>
      <c r="DS476" s="815"/>
      <c r="DT476" s="1011"/>
      <c r="DU476" s="815"/>
      <c r="DV476" s="1020"/>
      <c r="DW476" s="865"/>
      <c r="DX476" s="864">
        <v>0</v>
      </c>
      <c r="DY476" s="865">
        <v>0</v>
      </c>
      <c r="DZ476" s="864">
        <v>0</v>
      </c>
      <c r="EA476" s="865">
        <v>0</v>
      </c>
      <c r="EB476" s="864">
        <v>0</v>
      </c>
      <c r="EC476" s="865">
        <v>0</v>
      </c>
      <c r="ED476" s="864">
        <v>0</v>
      </c>
      <c r="EE476" s="865">
        <v>0</v>
      </c>
      <c r="EF476" s="864">
        <v>0</v>
      </c>
      <c r="EG476" s="865">
        <v>0</v>
      </c>
      <c r="EH476" s="864">
        <v>0</v>
      </c>
      <c r="EI476" s="865">
        <v>0</v>
      </c>
      <c r="EJ476" s="864">
        <v>0</v>
      </c>
      <c r="EK476" s="865">
        <v>0</v>
      </c>
      <c r="EL476" s="864">
        <v>0</v>
      </c>
      <c r="EM476" s="865">
        <v>0</v>
      </c>
      <c r="EN476" s="864">
        <v>0</v>
      </c>
      <c r="EO476" s="865">
        <v>0</v>
      </c>
      <c r="EP476" s="864">
        <v>0</v>
      </c>
      <c r="EQ476" s="865">
        <v>0</v>
      </c>
      <c r="ER476" s="864">
        <v>0</v>
      </c>
      <c r="ES476" s="865">
        <v>0</v>
      </c>
      <c r="ET476" s="864">
        <v>0</v>
      </c>
      <c r="EU476" s="865">
        <v>0</v>
      </c>
      <c r="EV476" s="864">
        <v>0</v>
      </c>
      <c r="EW476" s="865">
        <v>0</v>
      </c>
      <c r="EX476" s="864">
        <v>0</v>
      </c>
      <c r="EY476" s="865">
        <v>0</v>
      </c>
      <c r="EZ476" s="864">
        <v>0</v>
      </c>
      <c r="FA476" s="865">
        <v>0</v>
      </c>
      <c r="FB476" s="864">
        <v>0</v>
      </c>
      <c r="FC476" s="865">
        <v>0</v>
      </c>
      <c r="FD476" s="864">
        <v>0</v>
      </c>
      <c r="FE476" s="1021">
        <v>0</v>
      </c>
      <c r="FF476" s="815"/>
      <c r="FG476" s="1012"/>
      <c r="FH476" s="815"/>
      <c r="FI476" s="1013"/>
      <c r="FK476" s="1022" t="b">
        <v>1</v>
      </c>
    </row>
    <row r="477" spans="1:167" outlineLevel="1">
      <c r="A477" s="813" t="str">
        <f t="shared" si="7"/>
        <v>455Retrocomissioning LDC Innovation Fund Pilot Program</v>
      </c>
      <c r="C477" s="849">
        <v>455</v>
      </c>
      <c r="D477" s="1035" t="s">
        <v>1244</v>
      </c>
      <c r="E477" s="1035">
        <v>2017</v>
      </c>
      <c r="G477" s="1024">
        <v>0</v>
      </c>
      <c r="H477" s="854">
        <v>0</v>
      </c>
      <c r="I477" s="853">
        <v>0</v>
      </c>
      <c r="J477" s="854">
        <v>0</v>
      </c>
      <c r="K477" s="853">
        <v>0</v>
      </c>
      <c r="L477" s="854">
        <v>0</v>
      </c>
      <c r="M477" s="853">
        <v>0</v>
      </c>
      <c r="N477" s="854">
        <v>0</v>
      </c>
      <c r="O477" s="853">
        <v>0</v>
      </c>
      <c r="P477" s="854">
        <v>0</v>
      </c>
      <c r="Q477" s="853">
        <v>0</v>
      </c>
      <c r="R477" s="854">
        <v>0</v>
      </c>
      <c r="S477" s="853">
        <v>0</v>
      </c>
      <c r="T477" s="854">
        <v>0</v>
      </c>
      <c r="U477" s="853">
        <v>0</v>
      </c>
      <c r="V477" s="854">
        <v>0</v>
      </c>
      <c r="W477" s="853">
        <v>0</v>
      </c>
      <c r="X477" s="854">
        <v>0</v>
      </c>
      <c r="Y477" s="853">
        <v>0</v>
      </c>
      <c r="Z477" s="854">
        <v>0</v>
      </c>
      <c r="AA477" s="853">
        <v>0</v>
      </c>
      <c r="AB477" s="854">
        <v>0</v>
      </c>
      <c r="AC477" s="853">
        <v>0</v>
      </c>
      <c r="AD477" s="854">
        <v>0</v>
      </c>
      <c r="AE477" s="853">
        <v>0</v>
      </c>
      <c r="AF477" s="854">
        <v>0</v>
      </c>
      <c r="AG477" s="853">
        <v>0</v>
      </c>
      <c r="AH477" s="854">
        <v>0</v>
      </c>
      <c r="AI477" s="853">
        <v>0</v>
      </c>
      <c r="AJ477" s="854">
        <v>0</v>
      </c>
      <c r="AK477" s="853">
        <v>0</v>
      </c>
      <c r="AL477" s="854">
        <v>0</v>
      </c>
      <c r="AM477" s="853">
        <v>0</v>
      </c>
      <c r="AN477" s="854">
        <v>0</v>
      </c>
      <c r="AO477" s="853">
        <v>0</v>
      </c>
      <c r="AP477" s="1025">
        <v>0</v>
      </c>
      <c r="AQ477" s="815"/>
      <c r="AR477" s="998"/>
      <c r="AS477" s="815"/>
      <c r="AT477" s="1024">
        <v>0</v>
      </c>
      <c r="AU477" s="854">
        <v>0</v>
      </c>
      <c r="AV477" s="853">
        <v>0</v>
      </c>
      <c r="AW477" s="854">
        <v>0</v>
      </c>
      <c r="AX477" s="853">
        <v>0</v>
      </c>
      <c r="AY477" s="854">
        <v>0</v>
      </c>
      <c r="AZ477" s="853">
        <v>0</v>
      </c>
      <c r="BA477" s="854">
        <v>0</v>
      </c>
      <c r="BB477" s="853">
        <v>0</v>
      </c>
      <c r="BC477" s="854">
        <v>0</v>
      </c>
      <c r="BD477" s="853">
        <v>0</v>
      </c>
      <c r="BE477" s="854">
        <v>0</v>
      </c>
      <c r="BF477" s="853">
        <v>0</v>
      </c>
      <c r="BG477" s="854">
        <v>0</v>
      </c>
      <c r="BH477" s="853">
        <v>0</v>
      </c>
      <c r="BI477" s="854">
        <v>0</v>
      </c>
      <c r="BJ477" s="853">
        <v>0</v>
      </c>
      <c r="BK477" s="854">
        <v>0</v>
      </c>
      <c r="BL477" s="853">
        <v>0</v>
      </c>
      <c r="BM477" s="854">
        <v>0</v>
      </c>
      <c r="BN477" s="853">
        <v>0</v>
      </c>
      <c r="BO477" s="854">
        <v>0</v>
      </c>
      <c r="BP477" s="853">
        <v>0</v>
      </c>
      <c r="BQ477" s="854">
        <v>0</v>
      </c>
      <c r="BR477" s="853">
        <v>0</v>
      </c>
      <c r="BS477" s="854">
        <v>0</v>
      </c>
      <c r="BT477" s="853">
        <v>0</v>
      </c>
      <c r="BU477" s="854">
        <v>0</v>
      </c>
      <c r="BV477" s="853">
        <v>0</v>
      </c>
      <c r="BW477" s="854">
        <v>0</v>
      </c>
      <c r="BX477" s="853">
        <v>0</v>
      </c>
      <c r="BY477" s="854">
        <v>0</v>
      </c>
      <c r="BZ477" s="853">
        <v>0</v>
      </c>
      <c r="CA477" s="854">
        <v>0</v>
      </c>
      <c r="CB477" s="853">
        <v>0</v>
      </c>
      <c r="CC477" s="1025">
        <v>0</v>
      </c>
      <c r="CD477" s="815"/>
      <c r="CE477" s="1009"/>
      <c r="CF477" s="815"/>
      <c r="CG477" s="1010"/>
      <c r="CH477" s="815"/>
      <c r="CI477" s="1024"/>
      <c r="CJ477" s="854"/>
      <c r="CK477" s="853">
        <v>0</v>
      </c>
      <c r="CL477" s="854">
        <v>0</v>
      </c>
      <c r="CM477" s="853">
        <v>0</v>
      </c>
      <c r="CN477" s="854">
        <v>0</v>
      </c>
      <c r="CO477" s="853">
        <v>0</v>
      </c>
      <c r="CP477" s="854">
        <v>0</v>
      </c>
      <c r="CQ477" s="853">
        <v>0</v>
      </c>
      <c r="CR477" s="854">
        <v>0</v>
      </c>
      <c r="CS477" s="853">
        <v>0</v>
      </c>
      <c r="CT477" s="854">
        <v>0</v>
      </c>
      <c r="CU477" s="853">
        <v>0</v>
      </c>
      <c r="CV477" s="854">
        <v>0</v>
      </c>
      <c r="CW477" s="853">
        <v>0</v>
      </c>
      <c r="CX477" s="854">
        <v>0</v>
      </c>
      <c r="CY477" s="853">
        <v>0</v>
      </c>
      <c r="CZ477" s="854">
        <v>0</v>
      </c>
      <c r="DA477" s="853">
        <v>0</v>
      </c>
      <c r="DB477" s="854">
        <v>0</v>
      </c>
      <c r="DC477" s="853">
        <v>0</v>
      </c>
      <c r="DD477" s="854">
        <v>0</v>
      </c>
      <c r="DE477" s="853">
        <v>0</v>
      </c>
      <c r="DF477" s="854">
        <v>0</v>
      </c>
      <c r="DG477" s="853">
        <v>0</v>
      </c>
      <c r="DH477" s="854">
        <v>0</v>
      </c>
      <c r="DI477" s="853">
        <v>0</v>
      </c>
      <c r="DJ477" s="854">
        <v>0</v>
      </c>
      <c r="DK477" s="853">
        <v>0</v>
      </c>
      <c r="DL477" s="854">
        <v>0</v>
      </c>
      <c r="DM477" s="853">
        <v>0</v>
      </c>
      <c r="DN477" s="854">
        <v>0</v>
      </c>
      <c r="DO477" s="853">
        <v>0</v>
      </c>
      <c r="DP477" s="854">
        <v>0</v>
      </c>
      <c r="DQ477" s="853">
        <v>0</v>
      </c>
      <c r="DR477" s="1025">
        <v>0</v>
      </c>
      <c r="DS477" s="815"/>
      <c r="DT477" s="1011"/>
      <c r="DU477" s="815"/>
      <c r="DV477" s="1024"/>
      <c r="DW477" s="854"/>
      <c r="DX477" s="853">
        <v>0</v>
      </c>
      <c r="DY477" s="854">
        <v>0</v>
      </c>
      <c r="DZ477" s="853">
        <v>0</v>
      </c>
      <c r="EA477" s="854">
        <v>0</v>
      </c>
      <c r="EB477" s="853">
        <v>0</v>
      </c>
      <c r="EC477" s="854">
        <v>0</v>
      </c>
      <c r="ED477" s="853">
        <v>0</v>
      </c>
      <c r="EE477" s="854">
        <v>0</v>
      </c>
      <c r="EF477" s="853">
        <v>0</v>
      </c>
      <c r="EG477" s="854">
        <v>0</v>
      </c>
      <c r="EH477" s="853">
        <v>0</v>
      </c>
      <c r="EI477" s="854">
        <v>0</v>
      </c>
      <c r="EJ477" s="853">
        <v>0</v>
      </c>
      <c r="EK477" s="854">
        <v>0</v>
      </c>
      <c r="EL477" s="853">
        <v>0</v>
      </c>
      <c r="EM477" s="854">
        <v>0</v>
      </c>
      <c r="EN477" s="853">
        <v>0</v>
      </c>
      <c r="EO477" s="854">
        <v>0</v>
      </c>
      <c r="EP477" s="853">
        <v>0</v>
      </c>
      <c r="EQ477" s="854">
        <v>0</v>
      </c>
      <c r="ER477" s="853">
        <v>0</v>
      </c>
      <c r="ES477" s="854">
        <v>0</v>
      </c>
      <c r="ET477" s="853">
        <v>0</v>
      </c>
      <c r="EU477" s="854">
        <v>0</v>
      </c>
      <c r="EV477" s="853">
        <v>0</v>
      </c>
      <c r="EW477" s="854">
        <v>0</v>
      </c>
      <c r="EX477" s="853">
        <v>0</v>
      </c>
      <c r="EY477" s="854">
        <v>0</v>
      </c>
      <c r="EZ477" s="853">
        <v>0</v>
      </c>
      <c r="FA477" s="854">
        <v>0</v>
      </c>
      <c r="FB477" s="853">
        <v>0</v>
      </c>
      <c r="FC477" s="854">
        <v>0</v>
      </c>
      <c r="FD477" s="853">
        <v>0</v>
      </c>
      <c r="FE477" s="1025">
        <v>0</v>
      </c>
      <c r="FF477" s="815"/>
      <c r="FG477" s="1012"/>
      <c r="FH477" s="815"/>
      <c r="FI477" s="1013"/>
      <c r="FK477" s="1026" t="b">
        <v>1</v>
      </c>
    </row>
    <row r="478" spans="1:167" outlineLevel="1">
      <c r="A478" s="813" t="str">
        <f t="shared" si="7"/>
        <v>456RTUsaver LDC Innovation Fund Pilot Program</v>
      </c>
      <c r="C478" s="842">
        <v>456</v>
      </c>
      <c r="D478" s="1036" t="s">
        <v>1245</v>
      </c>
      <c r="E478" s="1036">
        <v>2017</v>
      </c>
      <c r="G478" s="1020">
        <v>0</v>
      </c>
      <c r="H478" s="865">
        <v>0</v>
      </c>
      <c r="I478" s="864">
        <v>0</v>
      </c>
      <c r="J478" s="865">
        <v>0</v>
      </c>
      <c r="K478" s="864">
        <v>0</v>
      </c>
      <c r="L478" s="865">
        <v>0</v>
      </c>
      <c r="M478" s="864">
        <v>0</v>
      </c>
      <c r="N478" s="865">
        <v>0</v>
      </c>
      <c r="O478" s="864">
        <v>0</v>
      </c>
      <c r="P478" s="865">
        <v>0</v>
      </c>
      <c r="Q478" s="864">
        <v>0</v>
      </c>
      <c r="R478" s="865">
        <v>0</v>
      </c>
      <c r="S478" s="864">
        <v>0</v>
      </c>
      <c r="T478" s="865">
        <v>0</v>
      </c>
      <c r="U478" s="864">
        <v>0</v>
      </c>
      <c r="V478" s="865">
        <v>0</v>
      </c>
      <c r="W478" s="864">
        <v>0</v>
      </c>
      <c r="X478" s="865">
        <v>0</v>
      </c>
      <c r="Y478" s="864">
        <v>0</v>
      </c>
      <c r="Z478" s="865">
        <v>0</v>
      </c>
      <c r="AA478" s="864">
        <v>0</v>
      </c>
      <c r="AB478" s="865">
        <v>0</v>
      </c>
      <c r="AC478" s="864">
        <v>0</v>
      </c>
      <c r="AD478" s="865">
        <v>0</v>
      </c>
      <c r="AE478" s="864">
        <v>0</v>
      </c>
      <c r="AF478" s="865">
        <v>0</v>
      </c>
      <c r="AG478" s="864">
        <v>0</v>
      </c>
      <c r="AH478" s="865">
        <v>0</v>
      </c>
      <c r="AI478" s="864">
        <v>0</v>
      </c>
      <c r="AJ478" s="865">
        <v>0</v>
      </c>
      <c r="AK478" s="864">
        <v>0</v>
      </c>
      <c r="AL478" s="865">
        <v>0</v>
      </c>
      <c r="AM478" s="864">
        <v>0</v>
      </c>
      <c r="AN478" s="865">
        <v>0</v>
      </c>
      <c r="AO478" s="864">
        <v>0</v>
      </c>
      <c r="AP478" s="1021">
        <v>0</v>
      </c>
      <c r="AQ478" s="815"/>
      <c r="AR478" s="998"/>
      <c r="AS478" s="815"/>
      <c r="AT478" s="1020">
        <v>0</v>
      </c>
      <c r="AU478" s="865">
        <v>0</v>
      </c>
      <c r="AV478" s="864">
        <v>0</v>
      </c>
      <c r="AW478" s="865">
        <v>0</v>
      </c>
      <c r="AX478" s="864">
        <v>0</v>
      </c>
      <c r="AY478" s="865">
        <v>0</v>
      </c>
      <c r="AZ478" s="864">
        <v>0</v>
      </c>
      <c r="BA478" s="865">
        <v>0</v>
      </c>
      <c r="BB478" s="864">
        <v>0</v>
      </c>
      <c r="BC478" s="865">
        <v>0</v>
      </c>
      <c r="BD478" s="864">
        <v>0</v>
      </c>
      <c r="BE478" s="865">
        <v>0</v>
      </c>
      <c r="BF478" s="864">
        <v>0</v>
      </c>
      <c r="BG478" s="865">
        <v>0</v>
      </c>
      <c r="BH478" s="864">
        <v>0</v>
      </c>
      <c r="BI478" s="865">
        <v>0</v>
      </c>
      <c r="BJ478" s="864">
        <v>0</v>
      </c>
      <c r="BK478" s="865">
        <v>0</v>
      </c>
      <c r="BL478" s="864">
        <v>0</v>
      </c>
      <c r="BM478" s="865">
        <v>0</v>
      </c>
      <c r="BN478" s="864">
        <v>0</v>
      </c>
      <c r="BO478" s="865">
        <v>0</v>
      </c>
      <c r="BP478" s="864">
        <v>0</v>
      </c>
      <c r="BQ478" s="865">
        <v>0</v>
      </c>
      <c r="BR478" s="864">
        <v>0</v>
      </c>
      <c r="BS478" s="865">
        <v>0</v>
      </c>
      <c r="BT478" s="864">
        <v>0</v>
      </c>
      <c r="BU478" s="865">
        <v>0</v>
      </c>
      <c r="BV478" s="864">
        <v>0</v>
      </c>
      <c r="BW478" s="865">
        <v>0</v>
      </c>
      <c r="BX478" s="864">
        <v>0</v>
      </c>
      <c r="BY478" s="865">
        <v>0</v>
      </c>
      <c r="BZ478" s="864">
        <v>0</v>
      </c>
      <c r="CA478" s="865">
        <v>0</v>
      </c>
      <c r="CB478" s="864">
        <v>0</v>
      </c>
      <c r="CC478" s="1021">
        <v>0</v>
      </c>
      <c r="CD478" s="815"/>
      <c r="CE478" s="1009"/>
      <c r="CF478" s="815"/>
      <c r="CG478" s="1010"/>
      <c r="CH478" s="815"/>
      <c r="CI478" s="1020"/>
      <c r="CJ478" s="865"/>
      <c r="CK478" s="864">
        <v>0</v>
      </c>
      <c r="CL478" s="865">
        <v>0</v>
      </c>
      <c r="CM478" s="864">
        <v>0</v>
      </c>
      <c r="CN478" s="865">
        <v>0</v>
      </c>
      <c r="CO478" s="864">
        <v>0</v>
      </c>
      <c r="CP478" s="865">
        <v>0</v>
      </c>
      <c r="CQ478" s="864">
        <v>0</v>
      </c>
      <c r="CR478" s="865">
        <v>0</v>
      </c>
      <c r="CS478" s="864">
        <v>0</v>
      </c>
      <c r="CT478" s="865">
        <v>0</v>
      </c>
      <c r="CU478" s="864">
        <v>0</v>
      </c>
      <c r="CV478" s="865">
        <v>0</v>
      </c>
      <c r="CW478" s="864">
        <v>0</v>
      </c>
      <c r="CX478" s="865">
        <v>0</v>
      </c>
      <c r="CY478" s="864">
        <v>0</v>
      </c>
      <c r="CZ478" s="865">
        <v>0</v>
      </c>
      <c r="DA478" s="864">
        <v>0</v>
      </c>
      <c r="DB478" s="865">
        <v>0</v>
      </c>
      <c r="DC478" s="864">
        <v>0</v>
      </c>
      <c r="DD478" s="865">
        <v>0</v>
      </c>
      <c r="DE478" s="864">
        <v>0</v>
      </c>
      <c r="DF478" s="865">
        <v>0</v>
      </c>
      <c r="DG478" s="864">
        <v>0</v>
      </c>
      <c r="DH478" s="865">
        <v>0</v>
      </c>
      <c r="DI478" s="864">
        <v>0</v>
      </c>
      <c r="DJ478" s="865">
        <v>0</v>
      </c>
      <c r="DK478" s="864">
        <v>0</v>
      </c>
      <c r="DL478" s="865">
        <v>0</v>
      </c>
      <c r="DM478" s="864">
        <v>0</v>
      </c>
      <c r="DN478" s="865">
        <v>0</v>
      </c>
      <c r="DO478" s="864">
        <v>0</v>
      </c>
      <c r="DP478" s="865">
        <v>0</v>
      </c>
      <c r="DQ478" s="864">
        <v>0</v>
      </c>
      <c r="DR478" s="1021">
        <v>0</v>
      </c>
      <c r="DS478" s="815"/>
      <c r="DT478" s="1011"/>
      <c r="DU478" s="815"/>
      <c r="DV478" s="1020"/>
      <c r="DW478" s="865"/>
      <c r="DX478" s="864">
        <v>0</v>
      </c>
      <c r="DY478" s="865">
        <v>0</v>
      </c>
      <c r="DZ478" s="864">
        <v>0</v>
      </c>
      <c r="EA478" s="865">
        <v>0</v>
      </c>
      <c r="EB478" s="864">
        <v>0</v>
      </c>
      <c r="EC478" s="865">
        <v>0</v>
      </c>
      <c r="ED478" s="864">
        <v>0</v>
      </c>
      <c r="EE478" s="865">
        <v>0</v>
      </c>
      <c r="EF478" s="864">
        <v>0</v>
      </c>
      <c r="EG478" s="865">
        <v>0</v>
      </c>
      <c r="EH478" s="864">
        <v>0</v>
      </c>
      <c r="EI478" s="865">
        <v>0</v>
      </c>
      <c r="EJ478" s="864">
        <v>0</v>
      </c>
      <c r="EK478" s="865">
        <v>0</v>
      </c>
      <c r="EL478" s="864">
        <v>0</v>
      </c>
      <c r="EM478" s="865">
        <v>0</v>
      </c>
      <c r="EN478" s="864">
        <v>0</v>
      </c>
      <c r="EO478" s="865">
        <v>0</v>
      </c>
      <c r="EP478" s="864">
        <v>0</v>
      </c>
      <c r="EQ478" s="865">
        <v>0</v>
      </c>
      <c r="ER478" s="864">
        <v>0</v>
      </c>
      <c r="ES478" s="865">
        <v>0</v>
      </c>
      <c r="ET478" s="864">
        <v>0</v>
      </c>
      <c r="EU478" s="865">
        <v>0</v>
      </c>
      <c r="EV478" s="864">
        <v>0</v>
      </c>
      <c r="EW478" s="865">
        <v>0</v>
      </c>
      <c r="EX478" s="864">
        <v>0</v>
      </c>
      <c r="EY478" s="865">
        <v>0</v>
      </c>
      <c r="EZ478" s="864">
        <v>0</v>
      </c>
      <c r="FA478" s="865">
        <v>0</v>
      </c>
      <c r="FB478" s="864">
        <v>0</v>
      </c>
      <c r="FC478" s="865">
        <v>0</v>
      </c>
      <c r="FD478" s="864">
        <v>0</v>
      </c>
      <c r="FE478" s="1021">
        <v>0</v>
      </c>
      <c r="FF478" s="815"/>
      <c r="FG478" s="1012"/>
      <c r="FH478" s="815"/>
      <c r="FI478" s="1013"/>
      <c r="FK478" s="1022" t="b">
        <v>1</v>
      </c>
    </row>
    <row r="479" spans="1:167" outlineLevel="1">
      <c r="A479" s="813" t="str">
        <f t="shared" si="7"/>
        <v>457Small &amp; Medium Business Energy Management System LDC Innovation Fund Pilot Program</v>
      </c>
      <c r="C479" s="849">
        <v>457</v>
      </c>
      <c r="D479" s="1023" t="s">
        <v>1246</v>
      </c>
      <c r="E479" s="1023">
        <v>2017</v>
      </c>
      <c r="G479" s="1024">
        <v>0</v>
      </c>
      <c r="H479" s="854">
        <v>0</v>
      </c>
      <c r="I479" s="853">
        <v>0</v>
      </c>
      <c r="J479" s="854">
        <v>0</v>
      </c>
      <c r="K479" s="853">
        <v>0</v>
      </c>
      <c r="L479" s="854">
        <v>0</v>
      </c>
      <c r="M479" s="853">
        <v>0</v>
      </c>
      <c r="N479" s="854">
        <v>0</v>
      </c>
      <c r="O479" s="853">
        <v>0</v>
      </c>
      <c r="P479" s="854">
        <v>0</v>
      </c>
      <c r="Q479" s="853">
        <v>0</v>
      </c>
      <c r="R479" s="854">
        <v>0</v>
      </c>
      <c r="S479" s="853">
        <v>0</v>
      </c>
      <c r="T479" s="854">
        <v>0</v>
      </c>
      <c r="U479" s="853">
        <v>0</v>
      </c>
      <c r="V479" s="854">
        <v>0</v>
      </c>
      <c r="W479" s="853">
        <v>0</v>
      </c>
      <c r="X479" s="854">
        <v>0</v>
      </c>
      <c r="Y479" s="853">
        <v>0</v>
      </c>
      <c r="Z479" s="854">
        <v>0</v>
      </c>
      <c r="AA479" s="853">
        <v>0</v>
      </c>
      <c r="AB479" s="854">
        <v>0</v>
      </c>
      <c r="AC479" s="853">
        <v>0</v>
      </c>
      <c r="AD479" s="854">
        <v>0</v>
      </c>
      <c r="AE479" s="853">
        <v>0</v>
      </c>
      <c r="AF479" s="854">
        <v>0</v>
      </c>
      <c r="AG479" s="853">
        <v>0</v>
      </c>
      <c r="AH479" s="854">
        <v>0</v>
      </c>
      <c r="AI479" s="853">
        <v>0</v>
      </c>
      <c r="AJ479" s="854">
        <v>0</v>
      </c>
      <c r="AK479" s="853">
        <v>0</v>
      </c>
      <c r="AL479" s="854">
        <v>0</v>
      </c>
      <c r="AM479" s="853">
        <v>0</v>
      </c>
      <c r="AN479" s="854">
        <v>0</v>
      </c>
      <c r="AO479" s="853">
        <v>0</v>
      </c>
      <c r="AP479" s="1025">
        <v>0</v>
      </c>
      <c r="AQ479" s="815"/>
      <c r="AR479" s="998"/>
      <c r="AS479" s="815"/>
      <c r="AT479" s="1024">
        <v>0</v>
      </c>
      <c r="AU479" s="854">
        <v>0</v>
      </c>
      <c r="AV479" s="853">
        <v>0</v>
      </c>
      <c r="AW479" s="854">
        <v>0</v>
      </c>
      <c r="AX479" s="853">
        <v>0</v>
      </c>
      <c r="AY479" s="854">
        <v>0</v>
      </c>
      <c r="AZ479" s="853">
        <v>0</v>
      </c>
      <c r="BA479" s="854">
        <v>0</v>
      </c>
      <c r="BB479" s="853">
        <v>0</v>
      </c>
      <c r="BC479" s="854">
        <v>0</v>
      </c>
      <c r="BD479" s="853">
        <v>0</v>
      </c>
      <c r="BE479" s="854">
        <v>0</v>
      </c>
      <c r="BF479" s="853">
        <v>0</v>
      </c>
      <c r="BG479" s="854">
        <v>0</v>
      </c>
      <c r="BH479" s="853">
        <v>0</v>
      </c>
      <c r="BI479" s="854">
        <v>0</v>
      </c>
      <c r="BJ479" s="853">
        <v>0</v>
      </c>
      <c r="BK479" s="854">
        <v>0</v>
      </c>
      <c r="BL479" s="853">
        <v>0</v>
      </c>
      <c r="BM479" s="854">
        <v>0</v>
      </c>
      <c r="BN479" s="853">
        <v>0</v>
      </c>
      <c r="BO479" s="854">
        <v>0</v>
      </c>
      <c r="BP479" s="853">
        <v>0</v>
      </c>
      <c r="BQ479" s="854">
        <v>0</v>
      </c>
      <c r="BR479" s="853">
        <v>0</v>
      </c>
      <c r="BS479" s="854">
        <v>0</v>
      </c>
      <c r="BT479" s="853">
        <v>0</v>
      </c>
      <c r="BU479" s="854">
        <v>0</v>
      </c>
      <c r="BV479" s="853">
        <v>0</v>
      </c>
      <c r="BW479" s="854">
        <v>0</v>
      </c>
      <c r="BX479" s="853">
        <v>0</v>
      </c>
      <c r="BY479" s="854">
        <v>0</v>
      </c>
      <c r="BZ479" s="853">
        <v>0</v>
      </c>
      <c r="CA479" s="854">
        <v>0</v>
      </c>
      <c r="CB479" s="853">
        <v>0</v>
      </c>
      <c r="CC479" s="1025">
        <v>0</v>
      </c>
      <c r="CD479" s="815"/>
      <c r="CE479" s="1009"/>
      <c r="CF479" s="815"/>
      <c r="CG479" s="1010"/>
      <c r="CH479" s="815"/>
      <c r="CI479" s="1024"/>
      <c r="CJ479" s="854"/>
      <c r="CK479" s="853">
        <v>0</v>
      </c>
      <c r="CL479" s="854">
        <v>0</v>
      </c>
      <c r="CM479" s="853">
        <v>0</v>
      </c>
      <c r="CN479" s="854">
        <v>0</v>
      </c>
      <c r="CO479" s="853">
        <v>0</v>
      </c>
      <c r="CP479" s="854">
        <v>0</v>
      </c>
      <c r="CQ479" s="853">
        <v>0</v>
      </c>
      <c r="CR479" s="854">
        <v>0</v>
      </c>
      <c r="CS479" s="853">
        <v>0</v>
      </c>
      <c r="CT479" s="854">
        <v>0</v>
      </c>
      <c r="CU479" s="853">
        <v>0</v>
      </c>
      <c r="CV479" s="854">
        <v>0</v>
      </c>
      <c r="CW479" s="853">
        <v>0</v>
      </c>
      <c r="CX479" s="854">
        <v>0</v>
      </c>
      <c r="CY479" s="853">
        <v>0</v>
      </c>
      <c r="CZ479" s="854">
        <v>0</v>
      </c>
      <c r="DA479" s="853">
        <v>0</v>
      </c>
      <c r="DB479" s="854">
        <v>0</v>
      </c>
      <c r="DC479" s="853">
        <v>0</v>
      </c>
      <c r="DD479" s="854">
        <v>0</v>
      </c>
      <c r="DE479" s="853">
        <v>0</v>
      </c>
      <c r="DF479" s="854">
        <v>0</v>
      </c>
      <c r="DG479" s="853">
        <v>0</v>
      </c>
      <c r="DH479" s="854">
        <v>0</v>
      </c>
      <c r="DI479" s="853">
        <v>0</v>
      </c>
      <c r="DJ479" s="854">
        <v>0</v>
      </c>
      <c r="DK479" s="853">
        <v>0</v>
      </c>
      <c r="DL479" s="854">
        <v>0</v>
      </c>
      <c r="DM479" s="853">
        <v>0</v>
      </c>
      <c r="DN479" s="854">
        <v>0</v>
      </c>
      <c r="DO479" s="853">
        <v>0</v>
      </c>
      <c r="DP479" s="854">
        <v>0</v>
      </c>
      <c r="DQ479" s="853">
        <v>0</v>
      </c>
      <c r="DR479" s="1025">
        <v>0</v>
      </c>
      <c r="DS479" s="815"/>
      <c r="DT479" s="1011"/>
      <c r="DU479" s="815"/>
      <c r="DV479" s="1024"/>
      <c r="DW479" s="854"/>
      <c r="DX479" s="853">
        <v>0</v>
      </c>
      <c r="DY479" s="854">
        <v>0</v>
      </c>
      <c r="DZ479" s="853">
        <v>0</v>
      </c>
      <c r="EA479" s="854">
        <v>0</v>
      </c>
      <c r="EB479" s="853">
        <v>0</v>
      </c>
      <c r="EC479" s="854">
        <v>0</v>
      </c>
      <c r="ED479" s="853">
        <v>0</v>
      </c>
      <c r="EE479" s="854">
        <v>0</v>
      </c>
      <c r="EF479" s="853">
        <v>0</v>
      </c>
      <c r="EG479" s="854">
        <v>0</v>
      </c>
      <c r="EH479" s="853">
        <v>0</v>
      </c>
      <c r="EI479" s="854">
        <v>0</v>
      </c>
      <c r="EJ479" s="853">
        <v>0</v>
      </c>
      <c r="EK479" s="854">
        <v>0</v>
      </c>
      <c r="EL479" s="853">
        <v>0</v>
      </c>
      <c r="EM479" s="854">
        <v>0</v>
      </c>
      <c r="EN479" s="853">
        <v>0</v>
      </c>
      <c r="EO479" s="854">
        <v>0</v>
      </c>
      <c r="EP479" s="853">
        <v>0</v>
      </c>
      <c r="EQ479" s="854">
        <v>0</v>
      </c>
      <c r="ER479" s="853">
        <v>0</v>
      </c>
      <c r="ES479" s="854">
        <v>0</v>
      </c>
      <c r="ET479" s="853">
        <v>0</v>
      </c>
      <c r="EU479" s="854">
        <v>0</v>
      </c>
      <c r="EV479" s="853">
        <v>0</v>
      </c>
      <c r="EW479" s="854">
        <v>0</v>
      </c>
      <c r="EX479" s="853">
        <v>0</v>
      </c>
      <c r="EY479" s="854">
        <v>0</v>
      </c>
      <c r="EZ479" s="853">
        <v>0</v>
      </c>
      <c r="FA479" s="854">
        <v>0</v>
      </c>
      <c r="FB479" s="853">
        <v>0</v>
      </c>
      <c r="FC479" s="854">
        <v>0</v>
      </c>
      <c r="FD479" s="853">
        <v>0</v>
      </c>
      <c r="FE479" s="1025">
        <v>0</v>
      </c>
      <c r="FF479" s="815"/>
      <c r="FG479" s="1012"/>
      <c r="FH479" s="815"/>
      <c r="FI479" s="1013"/>
      <c r="FK479" s="1026" t="b">
        <v>1</v>
      </c>
    </row>
    <row r="480" spans="1:167" outlineLevel="1">
      <c r="A480" s="813" t="str">
        <f t="shared" si="7"/>
        <v>458Solar Powered Attic Ventilation LDC Innovation Fund Pilot Program</v>
      </c>
      <c r="C480" s="842">
        <v>458</v>
      </c>
      <c r="D480" s="1019" t="s">
        <v>1247</v>
      </c>
      <c r="E480" s="1019">
        <v>2017</v>
      </c>
      <c r="G480" s="1020">
        <v>0</v>
      </c>
      <c r="H480" s="865">
        <v>0</v>
      </c>
      <c r="I480" s="864">
        <v>0</v>
      </c>
      <c r="J480" s="865">
        <v>0</v>
      </c>
      <c r="K480" s="864">
        <v>0</v>
      </c>
      <c r="L480" s="865">
        <v>0</v>
      </c>
      <c r="M480" s="864">
        <v>0</v>
      </c>
      <c r="N480" s="865">
        <v>0</v>
      </c>
      <c r="O480" s="864">
        <v>0</v>
      </c>
      <c r="P480" s="865">
        <v>0</v>
      </c>
      <c r="Q480" s="864">
        <v>0</v>
      </c>
      <c r="R480" s="865">
        <v>0</v>
      </c>
      <c r="S480" s="864">
        <v>0</v>
      </c>
      <c r="T480" s="865">
        <v>0</v>
      </c>
      <c r="U480" s="864">
        <v>0</v>
      </c>
      <c r="V480" s="865">
        <v>0</v>
      </c>
      <c r="W480" s="864">
        <v>0</v>
      </c>
      <c r="X480" s="865">
        <v>0</v>
      </c>
      <c r="Y480" s="864">
        <v>0</v>
      </c>
      <c r="Z480" s="865">
        <v>0</v>
      </c>
      <c r="AA480" s="864">
        <v>0</v>
      </c>
      <c r="AB480" s="865">
        <v>0</v>
      </c>
      <c r="AC480" s="864">
        <v>0</v>
      </c>
      <c r="AD480" s="865">
        <v>0</v>
      </c>
      <c r="AE480" s="864">
        <v>0</v>
      </c>
      <c r="AF480" s="865">
        <v>0</v>
      </c>
      <c r="AG480" s="864">
        <v>0</v>
      </c>
      <c r="AH480" s="865">
        <v>0</v>
      </c>
      <c r="AI480" s="864">
        <v>0</v>
      </c>
      <c r="AJ480" s="865">
        <v>0</v>
      </c>
      <c r="AK480" s="864">
        <v>0</v>
      </c>
      <c r="AL480" s="865">
        <v>0</v>
      </c>
      <c r="AM480" s="864">
        <v>0</v>
      </c>
      <c r="AN480" s="865">
        <v>0</v>
      </c>
      <c r="AO480" s="864">
        <v>0</v>
      </c>
      <c r="AP480" s="1021">
        <v>0</v>
      </c>
      <c r="AQ480" s="815"/>
      <c r="AR480" s="998"/>
      <c r="AS480" s="815"/>
      <c r="AT480" s="1020">
        <v>0</v>
      </c>
      <c r="AU480" s="865">
        <v>0</v>
      </c>
      <c r="AV480" s="864">
        <v>0</v>
      </c>
      <c r="AW480" s="865">
        <v>0</v>
      </c>
      <c r="AX480" s="864">
        <v>0</v>
      </c>
      <c r="AY480" s="865">
        <v>0</v>
      </c>
      <c r="AZ480" s="864">
        <v>0</v>
      </c>
      <c r="BA480" s="865">
        <v>0</v>
      </c>
      <c r="BB480" s="864">
        <v>0</v>
      </c>
      <c r="BC480" s="865">
        <v>0</v>
      </c>
      <c r="BD480" s="864">
        <v>0</v>
      </c>
      <c r="BE480" s="865">
        <v>0</v>
      </c>
      <c r="BF480" s="864">
        <v>0</v>
      </c>
      <c r="BG480" s="865">
        <v>0</v>
      </c>
      <c r="BH480" s="864">
        <v>0</v>
      </c>
      <c r="BI480" s="865">
        <v>0</v>
      </c>
      <c r="BJ480" s="864">
        <v>0</v>
      </c>
      <c r="BK480" s="865">
        <v>0</v>
      </c>
      <c r="BL480" s="864">
        <v>0</v>
      </c>
      <c r="BM480" s="865">
        <v>0</v>
      </c>
      <c r="BN480" s="864">
        <v>0</v>
      </c>
      <c r="BO480" s="865">
        <v>0</v>
      </c>
      <c r="BP480" s="864">
        <v>0</v>
      </c>
      <c r="BQ480" s="865">
        <v>0</v>
      </c>
      <c r="BR480" s="864">
        <v>0</v>
      </c>
      <c r="BS480" s="865">
        <v>0</v>
      </c>
      <c r="BT480" s="864">
        <v>0</v>
      </c>
      <c r="BU480" s="865">
        <v>0</v>
      </c>
      <c r="BV480" s="864">
        <v>0</v>
      </c>
      <c r="BW480" s="865">
        <v>0</v>
      </c>
      <c r="BX480" s="864">
        <v>0</v>
      </c>
      <c r="BY480" s="865">
        <v>0</v>
      </c>
      <c r="BZ480" s="864">
        <v>0</v>
      </c>
      <c r="CA480" s="865">
        <v>0</v>
      </c>
      <c r="CB480" s="864">
        <v>0</v>
      </c>
      <c r="CC480" s="1021">
        <v>0</v>
      </c>
      <c r="CD480" s="815"/>
      <c r="CE480" s="1009"/>
      <c r="CF480" s="815"/>
      <c r="CG480" s="1010"/>
      <c r="CH480" s="815"/>
      <c r="CI480" s="1020"/>
      <c r="CJ480" s="865"/>
      <c r="CK480" s="864">
        <v>0</v>
      </c>
      <c r="CL480" s="865">
        <v>0</v>
      </c>
      <c r="CM480" s="864">
        <v>0</v>
      </c>
      <c r="CN480" s="865">
        <v>0</v>
      </c>
      <c r="CO480" s="864">
        <v>0</v>
      </c>
      <c r="CP480" s="865">
        <v>0</v>
      </c>
      <c r="CQ480" s="864">
        <v>0</v>
      </c>
      <c r="CR480" s="865">
        <v>0</v>
      </c>
      <c r="CS480" s="864">
        <v>0</v>
      </c>
      <c r="CT480" s="865">
        <v>0</v>
      </c>
      <c r="CU480" s="864">
        <v>0</v>
      </c>
      <c r="CV480" s="865">
        <v>0</v>
      </c>
      <c r="CW480" s="864">
        <v>0</v>
      </c>
      <c r="CX480" s="865">
        <v>0</v>
      </c>
      <c r="CY480" s="864">
        <v>0</v>
      </c>
      <c r="CZ480" s="865">
        <v>0</v>
      </c>
      <c r="DA480" s="864">
        <v>0</v>
      </c>
      <c r="DB480" s="865">
        <v>0</v>
      </c>
      <c r="DC480" s="864">
        <v>0</v>
      </c>
      <c r="DD480" s="865">
        <v>0</v>
      </c>
      <c r="DE480" s="864">
        <v>0</v>
      </c>
      <c r="DF480" s="865">
        <v>0</v>
      </c>
      <c r="DG480" s="864">
        <v>0</v>
      </c>
      <c r="DH480" s="865">
        <v>0</v>
      </c>
      <c r="DI480" s="864">
        <v>0</v>
      </c>
      <c r="DJ480" s="865">
        <v>0</v>
      </c>
      <c r="DK480" s="864">
        <v>0</v>
      </c>
      <c r="DL480" s="865">
        <v>0</v>
      </c>
      <c r="DM480" s="864">
        <v>0</v>
      </c>
      <c r="DN480" s="865">
        <v>0</v>
      </c>
      <c r="DO480" s="864">
        <v>0</v>
      </c>
      <c r="DP480" s="865">
        <v>0</v>
      </c>
      <c r="DQ480" s="864">
        <v>0</v>
      </c>
      <c r="DR480" s="1021">
        <v>0</v>
      </c>
      <c r="DS480" s="815"/>
      <c r="DT480" s="1011"/>
      <c r="DU480" s="815"/>
      <c r="DV480" s="1020"/>
      <c r="DW480" s="865"/>
      <c r="DX480" s="864">
        <v>0</v>
      </c>
      <c r="DY480" s="865">
        <v>0</v>
      </c>
      <c r="DZ480" s="864">
        <v>0</v>
      </c>
      <c r="EA480" s="865">
        <v>0</v>
      </c>
      <c r="EB480" s="864">
        <v>0</v>
      </c>
      <c r="EC480" s="865">
        <v>0</v>
      </c>
      <c r="ED480" s="864">
        <v>0</v>
      </c>
      <c r="EE480" s="865">
        <v>0</v>
      </c>
      <c r="EF480" s="864">
        <v>0</v>
      </c>
      <c r="EG480" s="865">
        <v>0</v>
      </c>
      <c r="EH480" s="864">
        <v>0</v>
      </c>
      <c r="EI480" s="865">
        <v>0</v>
      </c>
      <c r="EJ480" s="864">
        <v>0</v>
      </c>
      <c r="EK480" s="865">
        <v>0</v>
      </c>
      <c r="EL480" s="864">
        <v>0</v>
      </c>
      <c r="EM480" s="865">
        <v>0</v>
      </c>
      <c r="EN480" s="864">
        <v>0</v>
      </c>
      <c r="EO480" s="865">
        <v>0</v>
      </c>
      <c r="EP480" s="864">
        <v>0</v>
      </c>
      <c r="EQ480" s="865">
        <v>0</v>
      </c>
      <c r="ER480" s="864">
        <v>0</v>
      </c>
      <c r="ES480" s="865">
        <v>0</v>
      </c>
      <c r="ET480" s="864">
        <v>0</v>
      </c>
      <c r="EU480" s="865">
        <v>0</v>
      </c>
      <c r="EV480" s="864">
        <v>0</v>
      </c>
      <c r="EW480" s="865">
        <v>0</v>
      </c>
      <c r="EX480" s="864">
        <v>0</v>
      </c>
      <c r="EY480" s="865">
        <v>0</v>
      </c>
      <c r="EZ480" s="864">
        <v>0</v>
      </c>
      <c r="FA480" s="865">
        <v>0</v>
      </c>
      <c r="FB480" s="864">
        <v>0</v>
      </c>
      <c r="FC480" s="865">
        <v>0</v>
      </c>
      <c r="FD480" s="864">
        <v>0</v>
      </c>
      <c r="FE480" s="1021">
        <v>0</v>
      </c>
      <c r="FF480" s="815"/>
      <c r="FG480" s="1012"/>
      <c r="FH480" s="815"/>
      <c r="FI480" s="1013"/>
      <c r="FK480" s="1022" t="b">
        <v>1</v>
      </c>
    </row>
    <row r="481" spans="1:167" outlineLevel="1">
      <c r="A481" s="813" t="str">
        <f t="shared" si="7"/>
        <v>459Toronto Hydro – Enbridge Joint Low-Income Program LDC Innovation Fund Pilot Program</v>
      </c>
      <c r="C481" s="849">
        <v>459</v>
      </c>
      <c r="D481" s="1023" t="s">
        <v>1248</v>
      </c>
      <c r="E481" s="1023">
        <v>2017</v>
      </c>
      <c r="G481" s="1024">
        <v>0</v>
      </c>
      <c r="H481" s="854">
        <v>0</v>
      </c>
      <c r="I481" s="853">
        <v>0</v>
      </c>
      <c r="J481" s="854">
        <v>0</v>
      </c>
      <c r="K481" s="853">
        <v>0</v>
      </c>
      <c r="L481" s="854">
        <v>0</v>
      </c>
      <c r="M481" s="853">
        <v>0</v>
      </c>
      <c r="N481" s="854">
        <v>0</v>
      </c>
      <c r="O481" s="853">
        <v>0</v>
      </c>
      <c r="P481" s="854">
        <v>0</v>
      </c>
      <c r="Q481" s="853">
        <v>0</v>
      </c>
      <c r="R481" s="854">
        <v>0</v>
      </c>
      <c r="S481" s="853">
        <v>0</v>
      </c>
      <c r="T481" s="854">
        <v>0</v>
      </c>
      <c r="U481" s="853">
        <v>0</v>
      </c>
      <c r="V481" s="854">
        <v>0</v>
      </c>
      <c r="W481" s="853">
        <v>0</v>
      </c>
      <c r="X481" s="854">
        <v>0</v>
      </c>
      <c r="Y481" s="853">
        <v>0</v>
      </c>
      <c r="Z481" s="854">
        <v>0</v>
      </c>
      <c r="AA481" s="853">
        <v>0</v>
      </c>
      <c r="AB481" s="854">
        <v>0</v>
      </c>
      <c r="AC481" s="853">
        <v>0</v>
      </c>
      <c r="AD481" s="854">
        <v>0</v>
      </c>
      <c r="AE481" s="853">
        <v>0</v>
      </c>
      <c r="AF481" s="854">
        <v>0</v>
      </c>
      <c r="AG481" s="853">
        <v>0</v>
      </c>
      <c r="AH481" s="854">
        <v>0</v>
      </c>
      <c r="AI481" s="853">
        <v>0</v>
      </c>
      <c r="AJ481" s="854">
        <v>0</v>
      </c>
      <c r="AK481" s="853">
        <v>0</v>
      </c>
      <c r="AL481" s="854">
        <v>0</v>
      </c>
      <c r="AM481" s="853">
        <v>0</v>
      </c>
      <c r="AN481" s="854">
        <v>0</v>
      </c>
      <c r="AO481" s="853">
        <v>0</v>
      </c>
      <c r="AP481" s="1025">
        <v>0</v>
      </c>
      <c r="AQ481" s="815"/>
      <c r="AR481" s="998"/>
      <c r="AS481" s="815"/>
      <c r="AT481" s="1024">
        <v>0</v>
      </c>
      <c r="AU481" s="854">
        <v>0</v>
      </c>
      <c r="AV481" s="853">
        <v>0</v>
      </c>
      <c r="AW481" s="854">
        <v>0</v>
      </c>
      <c r="AX481" s="853">
        <v>0</v>
      </c>
      <c r="AY481" s="854">
        <v>0</v>
      </c>
      <c r="AZ481" s="853">
        <v>0</v>
      </c>
      <c r="BA481" s="854">
        <v>0</v>
      </c>
      <c r="BB481" s="853">
        <v>0</v>
      </c>
      <c r="BC481" s="854">
        <v>0</v>
      </c>
      <c r="BD481" s="853">
        <v>0</v>
      </c>
      <c r="BE481" s="854">
        <v>0</v>
      </c>
      <c r="BF481" s="853">
        <v>0</v>
      </c>
      <c r="BG481" s="854">
        <v>0</v>
      </c>
      <c r="BH481" s="853">
        <v>0</v>
      </c>
      <c r="BI481" s="854">
        <v>0</v>
      </c>
      <c r="BJ481" s="853">
        <v>0</v>
      </c>
      <c r="BK481" s="854">
        <v>0</v>
      </c>
      <c r="BL481" s="853">
        <v>0</v>
      </c>
      <c r="BM481" s="854">
        <v>0</v>
      </c>
      <c r="BN481" s="853">
        <v>0</v>
      </c>
      <c r="BO481" s="854">
        <v>0</v>
      </c>
      <c r="BP481" s="853">
        <v>0</v>
      </c>
      <c r="BQ481" s="854">
        <v>0</v>
      </c>
      <c r="BR481" s="853">
        <v>0</v>
      </c>
      <c r="BS481" s="854">
        <v>0</v>
      </c>
      <c r="BT481" s="853">
        <v>0</v>
      </c>
      <c r="BU481" s="854">
        <v>0</v>
      </c>
      <c r="BV481" s="853">
        <v>0</v>
      </c>
      <c r="BW481" s="854">
        <v>0</v>
      </c>
      <c r="BX481" s="853">
        <v>0</v>
      </c>
      <c r="BY481" s="854">
        <v>0</v>
      </c>
      <c r="BZ481" s="853">
        <v>0</v>
      </c>
      <c r="CA481" s="854">
        <v>0</v>
      </c>
      <c r="CB481" s="853">
        <v>0</v>
      </c>
      <c r="CC481" s="1025">
        <v>0</v>
      </c>
      <c r="CD481" s="815"/>
      <c r="CE481" s="1009"/>
      <c r="CF481" s="815"/>
      <c r="CG481" s="1010"/>
      <c r="CH481" s="815"/>
      <c r="CI481" s="1024"/>
      <c r="CJ481" s="854"/>
      <c r="CK481" s="853">
        <v>0</v>
      </c>
      <c r="CL481" s="854">
        <v>0</v>
      </c>
      <c r="CM481" s="853">
        <v>0</v>
      </c>
      <c r="CN481" s="854">
        <v>0</v>
      </c>
      <c r="CO481" s="853">
        <v>0</v>
      </c>
      <c r="CP481" s="854">
        <v>0</v>
      </c>
      <c r="CQ481" s="853">
        <v>0</v>
      </c>
      <c r="CR481" s="854">
        <v>0</v>
      </c>
      <c r="CS481" s="853">
        <v>0</v>
      </c>
      <c r="CT481" s="854">
        <v>0</v>
      </c>
      <c r="CU481" s="853">
        <v>0</v>
      </c>
      <c r="CV481" s="854">
        <v>0</v>
      </c>
      <c r="CW481" s="853">
        <v>0</v>
      </c>
      <c r="CX481" s="854">
        <v>0</v>
      </c>
      <c r="CY481" s="853">
        <v>0</v>
      </c>
      <c r="CZ481" s="854">
        <v>0</v>
      </c>
      <c r="DA481" s="853">
        <v>0</v>
      </c>
      <c r="DB481" s="854">
        <v>0</v>
      </c>
      <c r="DC481" s="853">
        <v>0</v>
      </c>
      <c r="DD481" s="854">
        <v>0</v>
      </c>
      <c r="DE481" s="853">
        <v>0</v>
      </c>
      <c r="DF481" s="854">
        <v>0</v>
      </c>
      <c r="DG481" s="853">
        <v>0</v>
      </c>
      <c r="DH481" s="854">
        <v>0</v>
      </c>
      <c r="DI481" s="853">
        <v>0</v>
      </c>
      <c r="DJ481" s="854">
        <v>0</v>
      </c>
      <c r="DK481" s="853">
        <v>0</v>
      </c>
      <c r="DL481" s="854">
        <v>0</v>
      </c>
      <c r="DM481" s="853">
        <v>0</v>
      </c>
      <c r="DN481" s="854">
        <v>0</v>
      </c>
      <c r="DO481" s="853">
        <v>0</v>
      </c>
      <c r="DP481" s="854">
        <v>0</v>
      </c>
      <c r="DQ481" s="853">
        <v>0</v>
      </c>
      <c r="DR481" s="1025">
        <v>0</v>
      </c>
      <c r="DS481" s="815"/>
      <c r="DT481" s="1011"/>
      <c r="DU481" s="815"/>
      <c r="DV481" s="1024"/>
      <c r="DW481" s="854"/>
      <c r="DX481" s="853">
        <v>0</v>
      </c>
      <c r="DY481" s="854">
        <v>0</v>
      </c>
      <c r="DZ481" s="853">
        <v>0</v>
      </c>
      <c r="EA481" s="854">
        <v>0</v>
      </c>
      <c r="EB481" s="853">
        <v>0</v>
      </c>
      <c r="EC481" s="854">
        <v>0</v>
      </c>
      <c r="ED481" s="853">
        <v>0</v>
      </c>
      <c r="EE481" s="854">
        <v>0</v>
      </c>
      <c r="EF481" s="853">
        <v>0</v>
      </c>
      <c r="EG481" s="854">
        <v>0</v>
      </c>
      <c r="EH481" s="853">
        <v>0</v>
      </c>
      <c r="EI481" s="854">
        <v>0</v>
      </c>
      <c r="EJ481" s="853">
        <v>0</v>
      </c>
      <c r="EK481" s="854">
        <v>0</v>
      </c>
      <c r="EL481" s="853">
        <v>0</v>
      </c>
      <c r="EM481" s="854">
        <v>0</v>
      </c>
      <c r="EN481" s="853">
        <v>0</v>
      </c>
      <c r="EO481" s="854">
        <v>0</v>
      </c>
      <c r="EP481" s="853">
        <v>0</v>
      </c>
      <c r="EQ481" s="854">
        <v>0</v>
      </c>
      <c r="ER481" s="853">
        <v>0</v>
      </c>
      <c r="ES481" s="854">
        <v>0</v>
      </c>
      <c r="ET481" s="853">
        <v>0</v>
      </c>
      <c r="EU481" s="854">
        <v>0</v>
      </c>
      <c r="EV481" s="853">
        <v>0</v>
      </c>
      <c r="EW481" s="854">
        <v>0</v>
      </c>
      <c r="EX481" s="853">
        <v>0</v>
      </c>
      <c r="EY481" s="854">
        <v>0</v>
      </c>
      <c r="EZ481" s="853">
        <v>0</v>
      </c>
      <c r="FA481" s="854">
        <v>0</v>
      </c>
      <c r="FB481" s="853">
        <v>0</v>
      </c>
      <c r="FC481" s="854">
        <v>0</v>
      </c>
      <c r="FD481" s="853">
        <v>0</v>
      </c>
      <c r="FE481" s="1025">
        <v>0</v>
      </c>
      <c r="FF481" s="815"/>
      <c r="FG481" s="1012"/>
      <c r="FH481" s="815"/>
      <c r="FI481" s="1013"/>
      <c r="FK481" s="1026" t="b">
        <v>1</v>
      </c>
    </row>
    <row r="482" spans="1:167" outlineLevel="1">
      <c r="A482" s="813" t="str">
        <f t="shared" si="7"/>
        <v>460Truckload Event LDC Innovation Fund Pilot Program</v>
      </c>
      <c r="C482" s="879">
        <v>460</v>
      </c>
      <c r="D482" s="1042" t="s">
        <v>1249</v>
      </c>
      <c r="E482" s="1042">
        <v>2017</v>
      </c>
      <c r="G482" s="1038">
        <v>0</v>
      </c>
      <c r="H482" s="884">
        <v>0</v>
      </c>
      <c r="I482" s="883">
        <v>0</v>
      </c>
      <c r="J482" s="884">
        <v>0</v>
      </c>
      <c r="K482" s="883">
        <v>0</v>
      </c>
      <c r="L482" s="884">
        <v>0</v>
      </c>
      <c r="M482" s="883">
        <v>0</v>
      </c>
      <c r="N482" s="884">
        <v>0</v>
      </c>
      <c r="O482" s="883">
        <v>0</v>
      </c>
      <c r="P482" s="884">
        <v>0</v>
      </c>
      <c r="Q482" s="883">
        <v>0</v>
      </c>
      <c r="R482" s="884">
        <v>0</v>
      </c>
      <c r="S482" s="883">
        <v>0</v>
      </c>
      <c r="T482" s="884">
        <v>0</v>
      </c>
      <c r="U482" s="883">
        <v>0</v>
      </c>
      <c r="V482" s="884">
        <v>0</v>
      </c>
      <c r="W482" s="883">
        <v>0</v>
      </c>
      <c r="X482" s="884">
        <v>0</v>
      </c>
      <c r="Y482" s="883">
        <v>0</v>
      </c>
      <c r="Z482" s="884">
        <v>0</v>
      </c>
      <c r="AA482" s="883">
        <v>0</v>
      </c>
      <c r="AB482" s="884">
        <v>0</v>
      </c>
      <c r="AC482" s="883">
        <v>0</v>
      </c>
      <c r="AD482" s="884">
        <v>0</v>
      </c>
      <c r="AE482" s="883">
        <v>0</v>
      </c>
      <c r="AF482" s="884">
        <v>0</v>
      </c>
      <c r="AG482" s="883">
        <v>0</v>
      </c>
      <c r="AH482" s="884">
        <v>0</v>
      </c>
      <c r="AI482" s="883">
        <v>0</v>
      </c>
      <c r="AJ482" s="884">
        <v>0</v>
      </c>
      <c r="AK482" s="883">
        <v>0</v>
      </c>
      <c r="AL482" s="884">
        <v>0</v>
      </c>
      <c r="AM482" s="883">
        <v>0</v>
      </c>
      <c r="AN482" s="884">
        <v>0</v>
      </c>
      <c r="AO482" s="883">
        <v>0</v>
      </c>
      <c r="AP482" s="1039">
        <v>0</v>
      </c>
      <c r="AQ482" s="815"/>
      <c r="AR482" s="998"/>
      <c r="AS482" s="815"/>
      <c r="AT482" s="1038">
        <v>0</v>
      </c>
      <c r="AU482" s="884">
        <v>0</v>
      </c>
      <c r="AV482" s="883">
        <v>0</v>
      </c>
      <c r="AW482" s="884">
        <v>0</v>
      </c>
      <c r="AX482" s="883">
        <v>0</v>
      </c>
      <c r="AY482" s="884">
        <v>0</v>
      </c>
      <c r="AZ482" s="883">
        <v>0</v>
      </c>
      <c r="BA482" s="884">
        <v>0</v>
      </c>
      <c r="BB482" s="883">
        <v>0</v>
      </c>
      <c r="BC482" s="884">
        <v>0</v>
      </c>
      <c r="BD482" s="883">
        <v>0</v>
      </c>
      <c r="BE482" s="884">
        <v>0</v>
      </c>
      <c r="BF482" s="883">
        <v>0</v>
      </c>
      <c r="BG482" s="884">
        <v>0</v>
      </c>
      <c r="BH482" s="883">
        <v>0</v>
      </c>
      <c r="BI482" s="884">
        <v>0</v>
      </c>
      <c r="BJ482" s="883">
        <v>0</v>
      </c>
      <c r="BK482" s="884">
        <v>0</v>
      </c>
      <c r="BL482" s="883">
        <v>0</v>
      </c>
      <c r="BM482" s="884">
        <v>0</v>
      </c>
      <c r="BN482" s="883">
        <v>0</v>
      </c>
      <c r="BO482" s="884">
        <v>0</v>
      </c>
      <c r="BP482" s="883">
        <v>0</v>
      </c>
      <c r="BQ482" s="884">
        <v>0</v>
      </c>
      <c r="BR482" s="883">
        <v>0</v>
      </c>
      <c r="BS482" s="884">
        <v>0</v>
      </c>
      <c r="BT482" s="883">
        <v>0</v>
      </c>
      <c r="BU482" s="884">
        <v>0</v>
      </c>
      <c r="BV482" s="883">
        <v>0</v>
      </c>
      <c r="BW482" s="884">
        <v>0</v>
      </c>
      <c r="BX482" s="883">
        <v>0</v>
      </c>
      <c r="BY482" s="884">
        <v>0</v>
      </c>
      <c r="BZ482" s="883">
        <v>0</v>
      </c>
      <c r="CA482" s="884">
        <v>0</v>
      </c>
      <c r="CB482" s="883">
        <v>0</v>
      </c>
      <c r="CC482" s="1039">
        <v>0</v>
      </c>
      <c r="CD482" s="815"/>
      <c r="CE482" s="1009"/>
      <c r="CF482" s="815"/>
      <c r="CG482" s="1010"/>
      <c r="CH482" s="815"/>
      <c r="CI482" s="1038"/>
      <c r="CJ482" s="884"/>
      <c r="CK482" s="883">
        <v>0</v>
      </c>
      <c r="CL482" s="884">
        <v>0</v>
      </c>
      <c r="CM482" s="883">
        <v>0</v>
      </c>
      <c r="CN482" s="884">
        <v>0</v>
      </c>
      <c r="CO482" s="883">
        <v>0</v>
      </c>
      <c r="CP482" s="884">
        <v>0</v>
      </c>
      <c r="CQ482" s="883">
        <v>0</v>
      </c>
      <c r="CR482" s="884">
        <v>0</v>
      </c>
      <c r="CS482" s="883">
        <v>0</v>
      </c>
      <c r="CT482" s="884">
        <v>0</v>
      </c>
      <c r="CU482" s="883">
        <v>0</v>
      </c>
      <c r="CV482" s="884">
        <v>0</v>
      </c>
      <c r="CW482" s="883">
        <v>0</v>
      </c>
      <c r="CX482" s="884">
        <v>0</v>
      </c>
      <c r="CY482" s="883">
        <v>0</v>
      </c>
      <c r="CZ482" s="884">
        <v>0</v>
      </c>
      <c r="DA482" s="883">
        <v>0</v>
      </c>
      <c r="DB482" s="884">
        <v>0</v>
      </c>
      <c r="DC482" s="883">
        <v>0</v>
      </c>
      <c r="DD482" s="884">
        <v>0</v>
      </c>
      <c r="DE482" s="883">
        <v>0</v>
      </c>
      <c r="DF482" s="884">
        <v>0</v>
      </c>
      <c r="DG482" s="883">
        <v>0</v>
      </c>
      <c r="DH482" s="884">
        <v>0</v>
      </c>
      <c r="DI482" s="883">
        <v>0</v>
      </c>
      <c r="DJ482" s="884">
        <v>0</v>
      </c>
      <c r="DK482" s="883">
        <v>0</v>
      </c>
      <c r="DL482" s="884">
        <v>0</v>
      </c>
      <c r="DM482" s="883">
        <v>0</v>
      </c>
      <c r="DN482" s="884">
        <v>0</v>
      </c>
      <c r="DO482" s="883">
        <v>0</v>
      </c>
      <c r="DP482" s="884">
        <v>0</v>
      </c>
      <c r="DQ482" s="883">
        <v>0</v>
      </c>
      <c r="DR482" s="1039">
        <v>0</v>
      </c>
      <c r="DS482" s="815"/>
      <c r="DT482" s="1011"/>
      <c r="DU482" s="815"/>
      <c r="DV482" s="1038"/>
      <c r="DW482" s="884"/>
      <c r="DX482" s="883">
        <v>0</v>
      </c>
      <c r="DY482" s="884">
        <v>0</v>
      </c>
      <c r="DZ482" s="883">
        <v>0</v>
      </c>
      <c r="EA482" s="884">
        <v>0</v>
      </c>
      <c r="EB482" s="883">
        <v>0</v>
      </c>
      <c r="EC482" s="884">
        <v>0</v>
      </c>
      <c r="ED482" s="883">
        <v>0</v>
      </c>
      <c r="EE482" s="884">
        <v>0</v>
      </c>
      <c r="EF482" s="883">
        <v>0</v>
      </c>
      <c r="EG482" s="884">
        <v>0</v>
      </c>
      <c r="EH482" s="883">
        <v>0</v>
      </c>
      <c r="EI482" s="884">
        <v>0</v>
      </c>
      <c r="EJ482" s="883">
        <v>0</v>
      </c>
      <c r="EK482" s="884">
        <v>0</v>
      </c>
      <c r="EL482" s="883">
        <v>0</v>
      </c>
      <c r="EM482" s="884">
        <v>0</v>
      </c>
      <c r="EN482" s="883">
        <v>0</v>
      </c>
      <c r="EO482" s="884">
        <v>0</v>
      </c>
      <c r="EP482" s="883">
        <v>0</v>
      </c>
      <c r="EQ482" s="884">
        <v>0</v>
      </c>
      <c r="ER482" s="883">
        <v>0</v>
      </c>
      <c r="ES482" s="884">
        <v>0</v>
      </c>
      <c r="ET482" s="883">
        <v>0</v>
      </c>
      <c r="EU482" s="884">
        <v>0</v>
      </c>
      <c r="EV482" s="883">
        <v>0</v>
      </c>
      <c r="EW482" s="884">
        <v>0</v>
      </c>
      <c r="EX482" s="883">
        <v>0</v>
      </c>
      <c r="EY482" s="884">
        <v>0</v>
      </c>
      <c r="EZ482" s="883">
        <v>0</v>
      </c>
      <c r="FA482" s="884">
        <v>0</v>
      </c>
      <c r="FB482" s="883">
        <v>0</v>
      </c>
      <c r="FC482" s="884">
        <v>0</v>
      </c>
      <c r="FD482" s="883">
        <v>0</v>
      </c>
      <c r="FE482" s="1039">
        <v>0</v>
      </c>
      <c r="FF482" s="815"/>
      <c r="FG482" s="1012"/>
      <c r="FH482" s="815"/>
      <c r="FI482" s="1013"/>
      <c r="FK482" s="1040" t="b">
        <v>1</v>
      </c>
    </row>
    <row r="483" spans="1:167" outlineLevel="1">
      <c r="A483" s="813" t="str">
        <f t="shared" si="7"/>
        <v>461Industrial Accelerator Program</v>
      </c>
      <c r="C483" s="835">
        <v>461</v>
      </c>
      <c r="D483" s="1015" t="s">
        <v>1250</v>
      </c>
      <c r="E483" s="1015">
        <v>2017</v>
      </c>
      <c r="G483" s="1016">
        <v>0</v>
      </c>
      <c r="H483" s="877">
        <v>0</v>
      </c>
      <c r="I483" s="876">
        <v>0</v>
      </c>
      <c r="J483" s="877">
        <v>0</v>
      </c>
      <c r="K483" s="876">
        <v>0</v>
      </c>
      <c r="L483" s="877">
        <v>0</v>
      </c>
      <c r="M483" s="876">
        <v>0</v>
      </c>
      <c r="N483" s="877">
        <v>0</v>
      </c>
      <c r="O483" s="876">
        <v>0</v>
      </c>
      <c r="P483" s="877">
        <v>0</v>
      </c>
      <c r="Q483" s="876">
        <v>0</v>
      </c>
      <c r="R483" s="877">
        <v>0</v>
      </c>
      <c r="S483" s="876">
        <v>0</v>
      </c>
      <c r="T483" s="877">
        <v>0</v>
      </c>
      <c r="U483" s="876">
        <v>0</v>
      </c>
      <c r="V483" s="877">
        <v>0</v>
      </c>
      <c r="W483" s="876">
        <v>0</v>
      </c>
      <c r="X483" s="877">
        <v>0</v>
      </c>
      <c r="Y483" s="876">
        <v>0</v>
      </c>
      <c r="Z483" s="877">
        <v>0</v>
      </c>
      <c r="AA483" s="876">
        <v>0</v>
      </c>
      <c r="AB483" s="877">
        <v>0</v>
      </c>
      <c r="AC483" s="876">
        <v>0</v>
      </c>
      <c r="AD483" s="877">
        <v>0</v>
      </c>
      <c r="AE483" s="876">
        <v>0</v>
      </c>
      <c r="AF483" s="877">
        <v>0</v>
      </c>
      <c r="AG483" s="876">
        <v>0</v>
      </c>
      <c r="AH483" s="877">
        <v>0</v>
      </c>
      <c r="AI483" s="876">
        <v>0</v>
      </c>
      <c r="AJ483" s="877">
        <v>0</v>
      </c>
      <c r="AK483" s="876">
        <v>0</v>
      </c>
      <c r="AL483" s="877">
        <v>0</v>
      </c>
      <c r="AM483" s="876">
        <v>0</v>
      </c>
      <c r="AN483" s="877">
        <v>0</v>
      </c>
      <c r="AO483" s="876">
        <v>0</v>
      </c>
      <c r="AP483" s="1017">
        <v>0</v>
      </c>
      <c r="AQ483" s="815"/>
      <c r="AR483" s="998"/>
      <c r="AS483" s="815"/>
      <c r="AT483" s="1016">
        <v>0</v>
      </c>
      <c r="AU483" s="877">
        <v>0</v>
      </c>
      <c r="AV483" s="876">
        <v>0</v>
      </c>
      <c r="AW483" s="877">
        <v>0</v>
      </c>
      <c r="AX483" s="876">
        <v>0</v>
      </c>
      <c r="AY483" s="877">
        <v>0</v>
      </c>
      <c r="AZ483" s="876">
        <v>0</v>
      </c>
      <c r="BA483" s="877">
        <v>0</v>
      </c>
      <c r="BB483" s="876">
        <v>0</v>
      </c>
      <c r="BC483" s="877">
        <v>0</v>
      </c>
      <c r="BD483" s="876">
        <v>0</v>
      </c>
      <c r="BE483" s="877">
        <v>0</v>
      </c>
      <c r="BF483" s="876">
        <v>0</v>
      </c>
      <c r="BG483" s="877">
        <v>0</v>
      </c>
      <c r="BH483" s="876">
        <v>0</v>
      </c>
      <c r="BI483" s="877">
        <v>0</v>
      </c>
      <c r="BJ483" s="876">
        <v>0</v>
      </c>
      <c r="BK483" s="877">
        <v>0</v>
      </c>
      <c r="BL483" s="876">
        <v>0</v>
      </c>
      <c r="BM483" s="877">
        <v>0</v>
      </c>
      <c r="BN483" s="876">
        <v>0</v>
      </c>
      <c r="BO483" s="877">
        <v>0</v>
      </c>
      <c r="BP483" s="876">
        <v>0</v>
      </c>
      <c r="BQ483" s="877">
        <v>0</v>
      </c>
      <c r="BR483" s="876">
        <v>0</v>
      </c>
      <c r="BS483" s="877">
        <v>0</v>
      </c>
      <c r="BT483" s="876">
        <v>0</v>
      </c>
      <c r="BU483" s="877">
        <v>0</v>
      </c>
      <c r="BV483" s="876">
        <v>0</v>
      </c>
      <c r="BW483" s="877">
        <v>0</v>
      </c>
      <c r="BX483" s="876">
        <v>0</v>
      </c>
      <c r="BY483" s="877">
        <v>0</v>
      </c>
      <c r="BZ483" s="876">
        <v>0</v>
      </c>
      <c r="CA483" s="877">
        <v>0</v>
      </c>
      <c r="CB483" s="876">
        <v>0</v>
      </c>
      <c r="CC483" s="1017">
        <v>0</v>
      </c>
      <c r="CD483" s="815"/>
      <c r="CE483" s="1009"/>
      <c r="CF483" s="815"/>
      <c r="CG483" s="1010"/>
      <c r="CH483" s="815"/>
      <c r="CI483" s="1016"/>
      <c r="CJ483" s="877"/>
      <c r="CK483" s="876">
        <v>0</v>
      </c>
      <c r="CL483" s="877">
        <v>0</v>
      </c>
      <c r="CM483" s="876">
        <v>0</v>
      </c>
      <c r="CN483" s="877">
        <v>0</v>
      </c>
      <c r="CO483" s="876">
        <v>0</v>
      </c>
      <c r="CP483" s="877">
        <v>0</v>
      </c>
      <c r="CQ483" s="876">
        <v>0</v>
      </c>
      <c r="CR483" s="877">
        <v>0</v>
      </c>
      <c r="CS483" s="876">
        <v>0</v>
      </c>
      <c r="CT483" s="877">
        <v>0</v>
      </c>
      <c r="CU483" s="876">
        <v>0</v>
      </c>
      <c r="CV483" s="877">
        <v>0</v>
      </c>
      <c r="CW483" s="876">
        <v>0</v>
      </c>
      <c r="CX483" s="877">
        <v>0</v>
      </c>
      <c r="CY483" s="876">
        <v>0</v>
      </c>
      <c r="CZ483" s="877">
        <v>0</v>
      </c>
      <c r="DA483" s="876">
        <v>0</v>
      </c>
      <c r="DB483" s="877">
        <v>0</v>
      </c>
      <c r="DC483" s="876">
        <v>0</v>
      </c>
      <c r="DD483" s="877">
        <v>0</v>
      </c>
      <c r="DE483" s="876">
        <v>0</v>
      </c>
      <c r="DF483" s="877">
        <v>0</v>
      </c>
      <c r="DG483" s="876">
        <v>0</v>
      </c>
      <c r="DH483" s="877">
        <v>0</v>
      </c>
      <c r="DI483" s="876">
        <v>0</v>
      </c>
      <c r="DJ483" s="877">
        <v>0</v>
      </c>
      <c r="DK483" s="876">
        <v>0</v>
      </c>
      <c r="DL483" s="877">
        <v>0</v>
      </c>
      <c r="DM483" s="876">
        <v>0</v>
      </c>
      <c r="DN483" s="877">
        <v>0</v>
      </c>
      <c r="DO483" s="876">
        <v>0</v>
      </c>
      <c r="DP483" s="877">
        <v>0</v>
      </c>
      <c r="DQ483" s="876">
        <v>0</v>
      </c>
      <c r="DR483" s="1017">
        <v>0</v>
      </c>
      <c r="DS483" s="815"/>
      <c r="DT483" s="1011"/>
      <c r="DU483" s="815"/>
      <c r="DV483" s="1016"/>
      <c r="DW483" s="877"/>
      <c r="DX483" s="876">
        <v>0</v>
      </c>
      <c r="DY483" s="877">
        <v>0</v>
      </c>
      <c r="DZ483" s="876">
        <v>0</v>
      </c>
      <c r="EA483" s="877">
        <v>0</v>
      </c>
      <c r="EB483" s="876">
        <v>0</v>
      </c>
      <c r="EC483" s="877">
        <v>0</v>
      </c>
      <c r="ED483" s="876">
        <v>0</v>
      </c>
      <c r="EE483" s="877">
        <v>0</v>
      </c>
      <c r="EF483" s="876">
        <v>0</v>
      </c>
      <c r="EG483" s="877">
        <v>0</v>
      </c>
      <c r="EH483" s="876">
        <v>0</v>
      </c>
      <c r="EI483" s="877">
        <v>0</v>
      </c>
      <c r="EJ483" s="876">
        <v>0</v>
      </c>
      <c r="EK483" s="877">
        <v>0</v>
      </c>
      <c r="EL483" s="876">
        <v>0</v>
      </c>
      <c r="EM483" s="877">
        <v>0</v>
      </c>
      <c r="EN483" s="876">
        <v>0</v>
      </c>
      <c r="EO483" s="877">
        <v>0</v>
      </c>
      <c r="EP483" s="876">
        <v>0</v>
      </c>
      <c r="EQ483" s="877">
        <v>0</v>
      </c>
      <c r="ER483" s="876">
        <v>0</v>
      </c>
      <c r="ES483" s="877">
        <v>0</v>
      </c>
      <c r="ET483" s="876">
        <v>0</v>
      </c>
      <c r="EU483" s="877">
        <v>0</v>
      </c>
      <c r="EV483" s="876">
        <v>0</v>
      </c>
      <c r="EW483" s="877">
        <v>0</v>
      </c>
      <c r="EX483" s="876">
        <v>0</v>
      </c>
      <c r="EY483" s="877">
        <v>0</v>
      </c>
      <c r="EZ483" s="876">
        <v>0</v>
      </c>
      <c r="FA483" s="877">
        <v>0</v>
      </c>
      <c r="FB483" s="876">
        <v>0</v>
      </c>
      <c r="FC483" s="877">
        <v>0</v>
      </c>
      <c r="FD483" s="876">
        <v>0</v>
      </c>
      <c r="FE483" s="1017">
        <v>0</v>
      </c>
      <c r="FF483" s="815"/>
      <c r="FG483" s="1012"/>
      <c r="FH483" s="815"/>
      <c r="FI483" s="1013"/>
      <c r="FK483" s="1018" t="b">
        <v>1</v>
      </c>
    </row>
    <row r="484" spans="1:167" outlineLevel="1">
      <c r="A484" s="813" t="str">
        <f t="shared" si="7"/>
        <v>462Save on Energy Energy Performance Program for Multi-Site Customers</v>
      </c>
      <c r="C484" s="842">
        <v>462</v>
      </c>
      <c r="D484" s="1019" t="s">
        <v>1251</v>
      </c>
      <c r="E484" s="1019">
        <v>2017</v>
      </c>
      <c r="G484" s="1020">
        <v>0</v>
      </c>
      <c r="H484" s="865">
        <v>0</v>
      </c>
      <c r="I484" s="864">
        <v>0</v>
      </c>
      <c r="J484" s="865">
        <v>0</v>
      </c>
      <c r="K484" s="864">
        <v>0</v>
      </c>
      <c r="L484" s="865">
        <v>0</v>
      </c>
      <c r="M484" s="864">
        <v>0</v>
      </c>
      <c r="N484" s="865">
        <v>0</v>
      </c>
      <c r="O484" s="864">
        <v>0</v>
      </c>
      <c r="P484" s="865">
        <v>0</v>
      </c>
      <c r="Q484" s="864">
        <v>0</v>
      </c>
      <c r="R484" s="865">
        <v>0</v>
      </c>
      <c r="S484" s="864">
        <v>0</v>
      </c>
      <c r="T484" s="865">
        <v>0</v>
      </c>
      <c r="U484" s="864">
        <v>0</v>
      </c>
      <c r="V484" s="865">
        <v>0</v>
      </c>
      <c r="W484" s="864">
        <v>0</v>
      </c>
      <c r="X484" s="865">
        <v>0</v>
      </c>
      <c r="Y484" s="864">
        <v>0</v>
      </c>
      <c r="Z484" s="865">
        <v>0</v>
      </c>
      <c r="AA484" s="864">
        <v>0</v>
      </c>
      <c r="AB484" s="865">
        <v>0</v>
      </c>
      <c r="AC484" s="864">
        <v>0</v>
      </c>
      <c r="AD484" s="865">
        <v>0</v>
      </c>
      <c r="AE484" s="864">
        <v>0</v>
      </c>
      <c r="AF484" s="865">
        <v>0</v>
      </c>
      <c r="AG484" s="864">
        <v>0</v>
      </c>
      <c r="AH484" s="865">
        <v>0</v>
      </c>
      <c r="AI484" s="864">
        <v>0</v>
      </c>
      <c r="AJ484" s="865">
        <v>0</v>
      </c>
      <c r="AK484" s="864">
        <v>0</v>
      </c>
      <c r="AL484" s="865">
        <v>0</v>
      </c>
      <c r="AM484" s="864">
        <v>0</v>
      </c>
      <c r="AN484" s="865">
        <v>0</v>
      </c>
      <c r="AO484" s="864">
        <v>0</v>
      </c>
      <c r="AP484" s="1021">
        <v>0</v>
      </c>
      <c r="AQ484" s="815"/>
      <c r="AR484" s="998"/>
      <c r="AS484" s="815"/>
      <c r="AT484" s="1020">
        <v>0</v>
      </c>
      <c r="AU484" s="865">
        <v>0</v>
      </c>
      <c r="AV484" s="864">
        <v>0</v>
      </c>
      <c r="AW484" s="865">
        <v>0</v>
      </c>
      <c r="AX484" s="864">
        <v>0</v>
      </c>
      <c r="AY484" s="865">
        <v>0</v>
      </c>
      <c r="AZ484" s="864">
        <v>0</v>
      </c>
      <c r="BA484" s="865">
        <v>0</v>
      </c>
      <c r="BB484" s="864">
        <v>0</v>
      </c>
      <c r="BC484" s="865">
        <v>0</v>
      </c>
      <c r="BD484" s="864">
        <v>0</v>
      </c>
      <c r="BE484" s="865">
        <v>0</v>
      </c>
      <c r="BF484" s="864">
        <v>0</v>
      </c>
      <c r="BG484" s="865">
        <v>0</v>
      </c>
      <c r="BH484" s="864">
        <v>0</v>
      </c>
      <c r="BI484" s="865">
        <v>0</v>
      </c>
      <c r="BJ484" s="864">
        <v>0</v>
      </c>
      <c r="BK484" s="865">
        <v>0</v>
      </c>
      <c r="BL484" s="864">
        <v>0</v>
      </c>
      <c r="BM484" s="865">
        <v>0</v>
      </c>
      <c r="BN484" s="864">
        <v>0</v>
      </c>
      <c r="BO484" s="865">
        <v>0</v>
      </c>
      <c r="BP484" s="864">
        <v>0</v>
      </c>
      <c r="BQ484" s="865">
        <v>0</v>
      </c>
      <c r="BR484" s="864">
        <v>0</v>
      </c>
      <c r="BS484" s="865">
        <v>0</v>
      </c>
      <c r="BT484" s="864">
        <v>0</v>
      </c>
      <c r="BU484" s="865">
        <v>0</v>
      </c>
      <c r="BV484" s="864">
        <v>0</v>
      </c>
      <c r="BW484" s="865">
        <v>0</v>
      </c>
      <c r="BX484" s="864">
        <v>0</v>
      </c>
      <c r="BY484" s="865">
        <v>0</v>
      </c>
      <c r="BZ484" s="864">
        <v>0</v>
      </c>
      <c r="CA484" s="865">
        <v>0</v>
      </c>
      <c r="CB484" s="864">
        <v>0</v>
      </c>
      <c r="CC484" s="1021">
        <v>0</v>
      </c>
      <c r="CD484" s="815"/>
      <c r="CE484" s="1009"/>
      <c r="CF484" s="815"/>
      <c r="CG484" s="1010"/>
      <c r="CH484" s="815"/>
      <c r="CI484" s="1020"/>
      <c r="CJ484" s="865"/>
      <c r="CK484" s="864">
        <v>0</v>
      </c>
      <c r="CL484" s="865">
        <v>0</v>
      </c>
      <c r="CM484" s="864">
        <v>0</v>
      </c>
      <c r="CN484" s="865">
        <v>0</v>
      </c>
      <c r="CO484" s="864">
        <v>0</v>
      </c>
      <c r="CP484" s="865">
        <v>0</v>
      </c>
      <c r="CQ484" s="864">
        <v>0</v>
      </c>
      <c r="CR484" s="865">
        <v>0</v>
      </c>
      <c r="CS484" s="864">
        <v>0</v>
      </c>
      <c r="CT484" s="865">
        <v>0</v>
      </c>
      <c r="CU484" s="864">
        <v>0</v>
      </c>
      <c r="CV484" s="865">
        <v>0</v>
      </c>
      <c r="CW484" s="864">
        <v>0</v>
      </c>
      <c r="CX484" s="865">
        <v>0</v>
      </c>
      <c r="CY484" s="864">
        <v>0</v>
      </c>
      <c r="CZ484" s="865">
        <v>0</v>
      </c>
      <c r="DA484" s="864">
        <v>0</v>
      </c>
      <c r="DB484" s="865">
        <v>0</v>
      </c>
      <c r="DC484" s="864">
        <v>0</v>
      </c>
      <c r="DD484" s="865">
        <v>0</v>
      </c>
      <c r="DE484" s="864">
        <v>0</v>
      </c>
      <c r="DF484" s="865">
        <v>0</v>
      </c>
      <c r="DG484" s="864">
        <v>0</v>
      </c>
      <c r="DH484" s="865">
        <v>0</v>
      </c>
      <c r="DI484" s="864">
        <v>0</v>
      </c>
      <c r="DJ484" s="865">
        <v>0</v>
      </c>
      <c r="DK484" s="864">
        <v>0</v>
      </c>
      <c r="DL484" s="865">
        <v>0</v>
      </c>
      <c r="DM484" s="864">
        <v>0</v>
      </c>
      <c r="DN484" s="865">
        <v>0</v>
      </c>
      <c r="DO484" s="864">
        <v>0</v>
      </c>
      <c r="DP484" s="865">
        <v>0</v>
      </c>
      <c r="DQ484" s="864">
        <v>0</v>
      </c>
      <c r="DR484" s="1021">
        <v>0</v>
      </c>
      <c r="DS484" s="815"/>
      <c r="DT484" s="1011"/>
      <c r="DU484" s="815"/>
      <c r="DV484" s="1020"/>
      <c r="DW484" s="865"/>
      <c r="DX484" s="864">
        <v>0</v>
      </c>
      <c r="DY484" s="865">
        <v>0</v>
      </c>
      <c r="DZ484" s="864">
        <v>0</v>
      </c>
      <c r="EA484" s="865">
        <v>0</v>
      </c>
      <c r="EB484" s="864">
        <v>0</v>
      </c>
      <c r="EC484" s="865">
        <v>0</v>
      </c>
      <c r="ED484" s="864">
        <v>0</v>
      </c>
      <c r="EE484" s="865">
        <v>0</v>
      </c>
      <c r="EF484" s="864">
        <v>0</v>
      </c>
      <c r="EG484" s="865">
        <v>0</v>
      </c>
      <c r="EH484" s="864">
        <v>0</v>
      </c>
      <c r="EI484" s="865">
        <v>0</v>
      </c>
      <c r="EJ484" s="864">
        <v>0</v>
      </c>
      <c r="EK484" s="865">
        <v>0</v>
      </c>
      <c r="EL484" s="864">
        <v>0</v>
      </c>
      <c r="EM484" s="865">
        <v>0</v>
      </c>
      <c r="EN484" s="864">
        <v>0</v>
      </c>
      <c r="EO484" s="865">
        <v>0</v>
      </c>
      <c r="EP484" s="864">
        <v>0</v>
      </c>
      <c r="EQ484" s="865">
        <v>0</v>
      </c>
      <c r="ER484" s="864">
        <v>0</v>
      </c>
      <c r="ES484" s="865">
        <v>0</v>
      </c>
      <c r="ET484" s="864">
        <v>0</v>
      </c>
      <c r="EU484" s="865">
        <v>0</v>
      </c>
      <c r="EV484" s="864">
        <v>0</v>
      </c>
      <c r="EW484" s="865">
        <v>0</v>
      </c>
      <c r="EX484" s="864">
        <v>0</v>
      </c>
      <c r="EY484" s="865">
        <v>0</v>
      </c>
      <c r="EZ484" s="864">
        <v>0</v>
      </c>
      <c r="FA484" s="865">
        <v>0</v>
      </c>
      <c r="FB484" s="864">
        <v>0</v>
      </c>
      <c r="FC484" s="865">
        <v>0</v>
      </c>
      <c r="FD484" s="864">
        <v>0</v>
      </c>
      <c r="FE484" s="1021">
        <v>0</v>
      </c>
      <c r="FF484" s="815"/>
      <c r="FG484" s="1012"/>
      <c r="FH484" s="815"/>
      <c r="FI484" s="1013"/>
      <c r="FK484" s="1022" t="b">
        <v>1</v>
      </c>
    </row>
    <row r="485" spans="1:167" outlineLevel="1">
      <c r="A485" s="813" t="str">
        <f t="shared" si="7"/>
        <v>463Whole Home Pilot Program</v>
      </c>
      <c r="C485" s="907">
        <v>463</v>
      </c>
      <c r="D485" s="1027" t="s">
        <v>1252</v>
      </c>
      <c r="E485" s="1027">
        <v>2017</v>
      </c>
      <c r="G485" s="1028">
        <v>0</v>
      </c>
      <c r="H485" s="912">
        <v>0</v>
      </c>
      <c r="I485" s="911">
        <v>58015</v>
      </c>
      <c r="J485" s="912">
        <v>58015</v>
      </c>
      <c r="K485" s="911">
        <v>58015</v>
      </c>
      <c r="L485" s="912">
        <v>58015</v>
      </c>
      <c r="M485" s="911">
        <v>57857</v>
      </c>
      <c r="N485" s="912">
        <v>57485</v>
      </c>
      <c r="O485" s="911">
        <v>57485</v>
      </c>
      <c r="P485" s="912">
        <v>57485</v>
      </c>
      <c r="Q485" s="911">
        <v>57485</v>
      </c>
      <c r="R485" s="912">
        <v>57485</v>
      </c>
      <c r="S485" s="911">
        <v>57485</v>
      </c>
      <c r="T485" s="912">
        <v>57485</v>
      </c>
      <c r="U485" s="911">
        <v>57485</v>
      </c>
      <c r="V485" s="912">
        <v>57485</v>
      </c>
      <c r="W485" s="911">
        <v>57485</v>
      </c>
      <c r="X485" s="912">
        <v>57298</v>
      </c>
      <c r="Y485" s="911">
        <v>57298</v>
      </c>
      <c r="Z485" s="912">
        <v>57252</v>
      </c>
      <c r="AA485" s="911">
        <v>56036</v>
      </c>
      <c r="AB485" s="912">
        <v>3980</v>
      </c>
      <c r="AC485" s="911">
        <v>0</v>
      </c>
      <c r="AD485" s="912">
        <v>0</v>
      </c>
      <c r="AE485" s="911">
        <v>0</v>
      </c>
      <c r="AF485" s="912">
        <v>0</v>
      </c>
      <c r="AG485" s="911">
        <v>0</v>
      </c>
      <c r="AH485" s="912">
        <v>0</v>
      </c>
      <c r="AI485" s="911">
        <v>0</v>
      </c>
      <c r="AJ485" s="912">
        <v>0</v>
      </c>
      <c r="AK485" s="911">
        <v>0</v>
      </c>
      <c r="AL485" s="912">
        <v>0</v>
      </c>
      <c r="AM485" s="911">
        <v>0</v>
      </c>
      <c r="AN485" s="912">
        <v>0</v>
      </c>
      <c r="AO485" s="911">
        <v>0</v>
      </c>
      <c r="AP485" s="1029">
        <v>0</v>
      </c>
      <c r="AQ485" s="815"/>
      <c r="AR485" s="998"/>
      <c r="AS485" s="815"/>
      <c r="AT485" s="1028">
        <v>0</v>
      </c>
      <c r="AU485" s="912">
        <v>0</v>
      </c>
      <c r="AV485" s="911">
        <v>7</v>
      </c>
      <c r="AW485" s="912">
        <v>7</v>
      </c>
      <c r="AX485" s="911">
        <v>7</v>
      </c>
      <c r="AY485" s="912">
        <v>7</v>
      </c>
      <c r="AZ485" s="911">
        <v>7</v>
      </c>
      <c r="BA485" s="912">
        <v>7</v>
      </c>
      <c r="BB485" s="911">
        <v>7</v>
      </c>
      <c r="BC485" s="912">
        <v>7</v>
      </c>
      <c r="BD485" s="911">
        <v>7</v>
      </c>
      <c r="BE485" s="912">
        <v>7</v>
      </c>
      <c r="BF485" s="911">
        <v>7</v>
      </c>
      <c r="BG485" s="912">
        <v>7</v>
      </c>
      <c r="BH485" s="911">
        <v>7</v>
      </c>
      <c r="BI485" s="912">
        <v>7</v>
      </c>
      <c r="BJ485" s="911">
        <v>7</v>
      </c>
      <c r="BK485" s="912">
        <v>7</v>
      </c>
      <c r="BL485" s="911">
        <v>7</v>
      </c>
      <c r="BM485" s="912">
        <v>7</v>
      </c>
      <c r="BN485" s="911">
        <v>5</v>
      </c>
      <c r="BO485" s="912">
        <v>2</v>
      </c>
      <c r="BP485" s="911">
        <v>0</v>
      </c>
      <c r="BQ485" s="912">
        <v>0</v>
      </c>
      <c r="BR485" s="911">
        <v>0</v>
      </c>
      <c r="BS485" s="912">
        <v>0</v>
      </c>
      <c r="BT485" s="911">
        <v>0</v>
      </c>
      <c r="BU485" s="912">
        <v>0</v>
      </c>
      <c r="BV485" s="911">
        <v>0</v>
      </c>
      <c r="BW485" s="912">
        <v>0</v>
      </c>
      <c r="BX485" s="911">
        <v>0</v>
      </c>
      <c r="BY485" s="912">
        <v>0</v>
      </c>
      <c r="BZ485" s="911">
        <v>0</v>
      </c>
      <c r="CA485" s="912">
        <v>0</v>
      </c>
      <c r="CB485" s="911">
        <v>0</v>
      </c>
      <c r="CC485" s="1029">
        <v>0</v>
      </c>
      <c r="CD485" s="815"/>
      <c r="CE485" s="1009"/>
      <c r="CF485" s="815"/>
      <c r="CG485" s="1010"/>
      <c r="CH485" s="815"/>
      <c r="CI485" s="1028"/>
      <c r="CJ485" s="912"/>
      <c r="CK485" s="911">
        <v>51633</v>
      </c>
      <c r="CL485" s="912">
        <v>51633</v>
      </c>
      <c r="CM485" s="911">
        <v>51633</v>
      </c>
      <c r="CN485" s="912">
        <v>51633</v>
      </c>
      <c r="CO485" s="911">
        <v>51493</v>
      </c>
      <c r="CP485" s="912">
        <v>51162</v>
      </c>
      <c r="CQ485" s="911">
        <v>51162</v>
      </c>
      <c r="CR485" s="912">
        <v>51162</v>
      </c>
      <c r="CS485" s="911">
        <v>51162</v>
      </c>
      <c r="CT485" s="912">
        <v>51162</v>
      </c>
      <c r="CU485" s="911">
        <v>51162</v>
      </c>
      <c r="CV485" s="912">
        <v>51162</v>
      </c>
      <c r="CW485" s="911">
        <v>51162</v>
      </c>
      <c r="CX485" s="912">
        <v>51162</v>
      </c>
      <c r="CY485" s="911">
        <v>51162</v>
      </c>
      <c r="CZ485" s="912">
        <v>50995</v>
      </c>
      <c r="DA485" s="911">
        <v>50995</v>
      </c>
      <c r="DB485" s="912">
        <v>50954</v>
      </c>
      <c r="DC485" s="911">
        <v>49872</v>
      </c>
      <c r="DD485" s="912">
        <v>3542</v>
      </c>
      <c r="DE485" s="911">
        <v>0</v>
      </c>
      <c r="DF485" s="912">
        <v>0</v>
      </c>
      <c r="DG485" s="911">
        <v>0</v>
      </c>
      <c r="DH485" s="912">
        <v>0</v>
      </c>
      <c r="DI485" s="911">
        <v>0</v>
      </c>
      <c r="DJ485" s="912">
        <v>0</v>
      </c>
      <c r="DK485" s="911">
        <v>0</v>
      </c>
      <c r="DL485" s="912">
        <v>0</v>
      </c>
      <c r="DM485" s="911">
        <v>0</v>
      </c>
      <c r="DN485" s="912">
        <v>0</v>
      </c>
      <c r="DO485" s="911">
        <v>0</v>
      </c>
      <c r="DP485" s="912">
        <v>0</v>
      </c>
      <c r="DQ485" s="911">
        <v>0</v>
      </c>
      <c r="DR485" s="1029">
        <v>0</v>
      </c>
      <c r="DS485" s="815"/>
      <c r="DT485" s="1011"/>
      <c r="DU485" s="815"/>
      <c r="DV485" s="1028"/>
      <c r="DW485" s="912"/>
      <c r="DX485" s="911">
        <v>6</v>
      </c>
      <c r="DY485" s="912">
        <v>6</v>
      </c>
      <c r="DZ485" s="911">
        <v>6</v>
      </c>
      <c r="EA485" s="912">
        <v>6</v>
      </c>
      <c r="EB485" s="911">
        <v>6</v>
      </c>
      <c r="EC485" s="912">
        <v>6</v>
      </c>
      <c r="ED485" s="911">
        <v>6</v>
      </c>
      <c r="EE485" s="912">
        <v>6</v>
      </c>
      <c r="EF485" s="911">
        <v>6</v>
      </c>
      <c r="EG485" s="912">
        <v>6</v>
      </c>
      <c r="EH485" s="911">
        <v>6</v>
      </c>
      <c r="EI485" s="912">
        <v>6</v>
      </c>
      <c r="EJ485" s="911">
        <v>6</v>
      </c>
      <c r="EK485" s="912">
        <v>6</v>
      </c>
      <c r="EL485" s="911">
        <v>6</v>
      </c>
      <c r="EM485" s="912">
        <v>6</v>
      </c>
      <c r="EN485" s="911">
        <v>6</v>
      </c>
      <c r="EO485" s="912">
        <v>6</v>
      </c>
      <c r="EP485" s="911">
        <v>5</v>
      </c>
      <c r="EQ485" s="912">
        <v>2</v>
      </c>
      <c r="ER485" s="911">
        <v>0</v>
      </c>
      <c r="ES485" s="912">
        <v>0</v>
      </c>
      <c r="ET485" s="911">
        <v>0</v>
      </c>
      <c r="EU485" s="912">
        <v>0</v>
      </c>
      <c r="EV485" s="911">
        <v>0</v>
      </c>
      <c r="EW485" s="912">
        <v>0</v>
      </c>
      <c r="EX485" s="911">
        <v>0</v>
      </c>
      <c r="EY485" s="912">
        <v>0</v>
      </c>
      <c r="EZ485" s="911">
        <v>0</v>
      </c>
      <c r="FA485" s="912">
        <v>0</v>
      </c>
      <c r="FB485" s="911">
        <v>0</v>
      </c>
      <c r="FC485" s="912">
        <v>0</v>
      </c>
      <c r="FD485" s="911">
        <v>0</v>
      </c>
      <c r="FE485" s="1029">
        <v>0</v>
      </c>
      <c r="FF485" s="815"/>
      <c r="FG485" s="1012"/>
      <c r="FH485" s="815"/>
      <c r="FI485" s="1013"/>
      <c r="FK485" s="1030" t="b">
        <v>0</v>
      </c>
    </row>
    <row r="486" spans="1:167" outlineLevel="1">
      <c r="A486" s="813" t="str">
        <f t="shared" si="7"/>
        <v>464Save on Energy Retrofit Program Enabled Savings</v>
      </c>
      <c r="C486" s="900">
        <v>464</v>
      </c>
      <c r="D486" s="1043" t="s">
        <v>1199</v>
      </c>
      <c r="E486" s="1043">
        <v>2017</v>
      </c>
      <c r="G486" s="1032">
        <v>0</v>
      </c>
      <c r="H486" s="905">
        <v>0</v>
      </c>
      <c r="I486" s="904">
        <v>0</v>
      </c>
      <c r="J486" s="905">
        <v>0</v>
      </c>
      <c r="K486" s="904">
        <v>0</v>
      </c>
      <c r="L486" s="905">
        <v>0</v>
      </c>
      <c r="M486" s="904">
        <v>0</v>
      </c>
      <c r="N486" s="905">
        <v>0</v>
      </c>
      <c r="O486" s="904">
        <v>0</v>
      </c>
      <c r="P486" s="905">
        <v>0</v>
      </c>
      <c r="Q486" s="904">
        <v>0</v>
      </c>
      <c r="R486" s="905">
        <v>0</v>
      </c>
      <c r="S486" s="904">
        <v>0</v>
      </c>
      <c r="T486" s="905">
        <v>0</v>
      </c>
      <c r="U486" s="904">
        <v>0</v>
      </c>
      <c r="V486" s="905">
        <v>0</v>
      </c>
      <c r="W486" s="904">
        <v>0</v>
      </c>
      <c r="X486" s="905">
        <v>0</v>
      </c>
      <c r="Y486" s="904">
        <v>0</v>
      </c>
      <c r="Z486" s="905">
        <v>0</v>
      </c>
      <c r="AA486" s="904">
        <v>0</v>
      </c>
      <c r="AB486" s="905">
        <v>0</v>
      </c>
      <c r="AC486" s="904">
        <v>0</v>
      </c>
      <c r="AD486" s="905">
        <v>0</v>
      </c>
      <c r="AE486" s="904">
        <v>0</v>
      </c>
      <c r="AF486" s="905">
        <v>0</v>
      </c>
      <c r="AG486" s="904">
        <v>0</v>
      </c>
      <c r="AH486" s="905">
        <v>0</v>
      </c>
      <c r="AI486" s="904">
        <v>0</v>
      </c>
      <c r="AJ486" s="905">
        <v>0</v>
      </c>
      <c r="AK486" s="904">
        <v>0</v>
      </c>
      <c r="AL486" s="905">
        <v>0</v>
      </c>
      <c r="AM486" s="904">
        <v>0</v>
      </c>
      <c r="AN486" s="905">
        <v>0</v>
      </c>
      <c r="AO486" s="904">
        <v>0</v>
      </c>
      <c r="AP486" s="1033">
        <v>0</v>
      </c>
      <c r="AQ486" s="815"/>
      <c r="AR486" s="998"/>
      <c r="AS486" s="815"/>
      <c r="AT486" s="1032">
        <v>0</v>
      </c>
      <c r="AU486" s="905">
        <v>0</v>
      </c>
      <c r="AV486" s="904">
        <v>0</v>
      </c>
      <c r="AW486" s="905">
        <v>0</v>
      </c>
      <c r="AX486" s="904">
        <v>0</v>
      </c>
      <c r="AY486" s="905">
        <v>0</v>
      </c>
      <c r="AZ486" s="904">
        <v>0</v>
      </c>
      <c r="BA486" s="905">
        <v>0</v>
      </c>
      <c r="BB486" s="904">
        <v>0</v>
      </c>
      <c r="BC486" s="905">
        <v>0</v>
      </c>
      <c r="BD486" s="904">
        <v>0</v>
      </c>
      <c r="BE486" s="905">
        <v>0</v>
      </c>
      <c r="BF486" s="904">
        <v>0</v>
      </c>
      <c r="BG486" s="905">
        <v>0</v>
      </c>
      <c r="BH486" s="904">
        <v>0</v>
      </c>
      <c r="BI486" s="905">
        <v>0</v>
      </c>
      <c r="BJ486" s="904">
        <v>0</v>
      </c>
      <c r="BK486" s="905">
        <v>0</v>
      </c>
      <c r="BL486" s="904">
        <v>0</v>
      </c>
      <c r="BM486" s="905">
        <v>0</v>
      </c>
      <c r="BN486" s="904">
        <v>0</v>
      </c>
      <c r="BO486" s="905">
        <v>0</v>
      </c>
      <c r="BP486" s="904">
        <v>0</v>
      </c>
      <c r="BQ486" s="905">
        <v>0</v>
      </c>
      <c r="BR486" s="904">
        <v>0</v>
      </c>
      <c r="BS486" s="905">
        <v>0</v>
      </c>
      <c r="BT486" s="904">
        <v>0</v>
      </c>
      <c r="BU486" s="905">
        <v>0</v>
      </c>
      <c r="BV486" s="904">
        <v>0</v>
      </c>
      <c r="BW486" s="905">
        <v>0</v>
      </c>
      <c r="BX486" s="904">
        <v>0</v>
      </c>
      <c r="BY486" s="905">
        <v>0</v>
      </c>
      <c r="BZ486" s="904">
        <v>0</v>
      </c>
      <c r="CA486" s="905">
        <v>0</v>
      </c>
      <c r="CB486" s="904">
        <v>0</v>
      </c>
      <c r="CC486" s="1033">
        <v>0</v>
      </c>
      <c r="CD486" s="815"/>
      <c r="CE486" s="1009"/>
      <c r="CF486" s="815"/>
      <c r="CG486" s="1010"/>
      <c r="CH486" s="815"/>
      <c r="CI486" s="1032"/>
      <c r="CJ486" s="905"/>
      <c r="CK486" s="904">
        <v>0</v>
      </c>
      <c r="CL486" s="905">
        <v>0</v>
      </c>
      <c r="CM486" s="904">
        <v>0</v>
      </c>
      <c r="CN486" s="905">
        <v>0</v>
      </c>
      <c r="CO486" s="904">
        <v>0</v>
      </c>
      <c r="CP486" s="905">
        <v>0</v>
      </c>
      <c r="CQ486" s="904">
        <v>0</v>
      </c>
      <c r="CR486" s="905">
        <v>0</v>
      </c>
      <c r="CS486" s="904">
        <v>0</v>
      </c>
      <c r="CT486" s="905">
        <v>0</v>
      </c>
      <c r="CU486" s="904">
        <v>0</v>
      </c>
      <c r="CV486" s="905">
        <v>0</v>
      </c>
      <c r="CW486" s="904">
        <v>0</v>
      </c>
      <c r="CX486" s="905">
        <v>0</v>
      </c>
      <c r="CY486" s="904">
        <v>0</v>
      </c>
      <c r="CZ486" s="905">
        <v>0</v>
      </c>
      <c r="DA486" s="904">
        <v>0</v>
      </c>
      <c r="DB486" s="905">
        <v>0</v>
      </c>
      <c r="DC486" s="904">
        <v>0</v>
      </c>
      <c r="DD486" s="905">
        <v>0</v>
      </c>
      <c r="DE486" s="904">
        <v>0</v>
      </c>
      <c r="DF486" s="905">
        <v>0</v>
      </c>
      <c r="DG486" s="904">
        <v>0</v>
      </c>
      <c r="DH486" s="905">
        <v>0</v>
      </c>
      <c r="DI486" s="904">
        <v>0</v>
      </c>
      <c r="DJ486" s="905">
        <v>0</v>
      </c>
      <c r="DK486" s="904">
        <v>0</v>
      </c>
      <c r="DL486" s="905">
        <v>0</v>
      </c>
      <c r="DM486" s="904">
        <v>0</v>
      </c>
      <c r="DN486" s="905">
        <v>0</v>
      </c>
      <c r="DO486" s="904">
        <v>0</v>
      </c>
      <c r="DP486" s="905">
        <v>0</v>
      </c>
      <c r="DQ486" s="904">
        <v>0</v>
      </c>
      <c r="DR486" s="1033">
        <v>0</v>
      </c>
      <c r="DS486" s="815"/>
      <c r="DT486" s="1011"/>
      <c r="DU486" s="815"/>
      <c r="DV486" s="1032"/>
      <c r="DW486" s="905"/>
      <c r="DX486" s="904">
        <v>0</v>
      </c>
      <c r="DY486" s="905">
        <v>0</v>
      </c>
      <c r="DZ486" s="904">
        <v>0</v>
      </c>
      <c r="EA486" s="905">
        <v>0</v>
      </c>
      <c r="EB486" s="904">
        <v>0</v>
      </c>
      <c r="EC486" s="905">
        <v>0</v>
      </c>
      <c r="ED486" s="904">
        <v>0</v>
      </c>
      <c r="EE486" s="905">
        <v>0</v>
      </c>
      <c r="EF486" s="904">
        <v>0</v>
      </c>
      <c r="EG486" s="905">
        <v>0</v>
      </c>
      <c r="EH486" s="904">
        <v>0</v>
      </c>
      <c r="EI486" s="905">
        <v>0</v>
      </c>
      <c r="EJ486" s="904">
        <v>0</v>
      </c>
      <c r="EK486" s="905">
        <v>0</v>
      </c>
      <c r="EL486" s="904">
        <v>0</v>
      </c>
      <c r="EM486" s="905">
        <v>0</v>
      </c>
      <c r="EN486" s="904">
        <v>0</v>
      </c>
      <c r="EO486" s="905">
        <v>0</v>
      </c>
      <c r="EP486" s="904">
        <v>0</v>
      </c>
      <c r="EQ486" s="905">
        <v>0</v>
      </c>
      <c r="ER486" s="904">
        <v>0</v>
      </c>
      <c r="ES486" s="905">
        <v>0</v>
      </c>
      <c r="ET486" s="904">
        <v>0</v>
      </c>
      <c r="EU486" s="905">
        <v>0</v>
      </c>
      <c r="EV486" s="904">
        <v>0</v>
      </c>
      <c r="EW486" s="905">
        <v>0</v>
      </c>
      <c r="EX486" s="904">
        <v>0</v>
      </c>
      <c r="EY486" s="905">
        <v>0</v>
      </c>
      <c r="EZ486" s="904">
        <v>0</v>
      </c>
      <c r="FA486" s="905">
        <v>0</v>
      </c>
      <c r="FB486" s="904">
        <v>0</v>
      </c>
      <c r="FC486" s="905">
        <v>0</v>
      </c>
      <c r="FD486" s="904">
        <v>0</v>
      </c>
      <c r="FE486" s="1033">
        <v>0</v>
      </c>
      <c r="FF486" s="815"/>
      <c r="FG486" s="1012"/>
      <c r="FH486" s="815"/>
      <c r="FI486" s="1013"/>
      <c r="FK486" s="1034" t="b">
        <v>1</v>
      </c>
    </row>
    <row r="487" spans="1:167" outlineLevel="1">
      <c r="A487" s="813" t="str">
        <f t="shared" si="7"/>
        <v>465Save on Energy High Performance New Construction Program Enabled Savings</v>
      </c>
      <c r="C487" s="849">
        <v>465</v>
      </c>
      <c r="D487" s="1023" t="s">
        <v>1200</v>
      </c>
      <c r="E487" s="1023">
        <v>2017</v>
      </c>
      <c r="G487" s="1024">
        <v>0</v>
      </c>
      <c r="H487" s="854">
        <v>0</v>
      </c>
      <c r="I487" s="853">
        <v>0</v>
      </c>
      <c r="J487" s="854">
        <v>0</v>
      </c>
      <c r="K487" s="853">
        <v>0</v>
      </c>
      <c r="L487" s="854">
        <v>0</v>
      </c>
      <c r="M487" s="853">
        <v>0</v>
      </c>
      <c r="N487" s="854">
        <v>0</v>
      </c>
      <c r="O487" s="853">
        <v>0</v>
      </c>
      <c r="P487" s="854">
        <v>0</v>
      </c>
      <c r="Q487" s="853">
        <v>0</v>
      </c>
      <c r="R487" s="854">
        <v>0</v>
      </c>
      <c r="S487" s="853">
        <v>0</v>
      </c>
      <c r="T487" s="854">
        <v>0</v>
      </c>
      <c r="U487" s="853">
        <v>0</v>
      </c>
      <c r="V487" s="854">
        <v>0</v>
      </c>
      <c r="W487" s="853">
        <v>0</v>
      </c>
      <c r="X487" s="854">
        <v>0</v>
      </c>
      <c r="Y487" s="853">
        <v>0</v>
      </c>
      <c r="Z487" s="854">
        <v>0</v>
      </c>
      <c r="AA487" s="853">
        <v>0</v>
      </c>
      <c r="AB487" s="854">
        <v>0</v>
      </c>
      <c r="AC487" s="853">
        <v>0</v>
      </c>
      <c r="AD487" s="854">
        <v>0</v>
      </c>
      <c r="AE487" s="853">
        <v>0</v>
      </c>
      <c r="AF487" s="854">
        <v>0</v>
      </c>
      <c r="AG487" s="853">
        <v>0</v>
      </c>
      <c r="AH487" s="854">
        <v>0</v>
      </c>
      <c r="AI487" s="853">
        <v>0</v>
      </c>
      <c r="AJ487" s="854">
        <v>0</v>
      </c>
      <c r="AK487" s="853">
        <v>0</v>
      </c>
      <c r="AL487" s="854">
        <v>0</v>
      </c>
      <c r="AM487" s="853">
        <v>0</v>
      </c>
      <c r="AN487" s="854">
        <v>0</v>
      </c>
      <c r="AO487" s="853">
        <v>0</v>
      </c>
      <c r="AP487" s="1025">
        <v>0</v>
      </c>
      <c r="AQ487" s="815"/>
      <c r="AR487" s="998"/>
      <c r="AS487" s="815"/>
      <c r="AT487" s="1024">
        <v>0</v>
      </c>
      <c r="AU487" s="854">
        <v>0</v>
      </c>
      <c r="AV487" s="853">
        <v>0</v>
      </c>
      <c r="AW487" s="854">
        <v>0</v>
      </c>
      <c r="AX487" s="853">
        <v>0</v>
      </c>
      <c r="AY487" s="854">
        <v>0</v>
      </c>
      <c r="AZ487" s="853">
        <v>0</v>
      </c>
      <c r="BA487" s="854">
        <v>0</v>
      </c>
      <c r="BB487" s="853">
        <v>0</v>
      </c>
      <c r="BC487" s="854">
        <v>0</v>
      </c>
      <c r="BD487" s="853">
        <v>0</v>
      </c>
      <c r="BE487" s="854">
        <v>0</v>
      </c>
      <c r="BF487" s="853">
        <v>0</v>
      </c>
      <c r="BG487" s="854">
        <v>0</v>
      </c>
      <c r="BH487" s="853">
        <v>0</v>
      </c>
      <c r="BI487" s="854">
        <v>0</v>
      </c>
      <c r="BJ487" s="853">
        <v>0</v>
      </c>
      <c r="BK487" s="854">
        <v>0</v>
      </c>
      <c r="BL487" s="853">
        <v>0</v>
      </c>
      <c r="BM487" s="854">
        <v>0</v>
      </c>
      <c r="BN487" s="853">
        <v>0</v>
      </c>
      <c r="BO487" s="854">
        <v>0</v>
      </c>
      <c r="BP487" s="853">
        <v>0</v>
      </c>
      <c r="BQ487" s="854">
        <v>0</v>
      </c>
      <c r="BR487" s="853">
        <v>0</v>
      </c>
      <c r="BS487" s="854">
        <v>0</v>
      </c>
      <c r="BT487" s="853">
        <v>0</v>
      </c>
      <c r="BU487" s="854">
        <v>0</v>
      </c>
      <c r="BV487" s="853">
        <v>0</v>
      </c>
      <c r="BW487" s="854">
        <v>0</v>
      </c>
      <c r="BX487" s="853">
        <v>0</v>
      </c>
      <c r="BY487" s="854">
        <v>0</v>
      </c>
      <c r="BZ487" s="853">
        <v>0</v>
      </c>
      <c r="CA487" s="854">
        <v>0</v>
      </c>
      <c r="CB487" s="853">
        <v>0</v>
      </c>
      <c r="CC487" s="1025">
        <v>0</v>
      </c>
      <c r="CD487" s="815"/>
      <c r="CE487" s="1009"/>
      <c r="CF487" s="815"/>
      <c r="CG487" s="1010"/>
      <c r="CH487" s="815"/>
      <c r="CI487" s="1024"/>
      <c r="CJ487" s="854"/>
      <c r="CK487" s="853">
        <v>0</v>
      </c>
      <c r="CL487" s="854">
        <v>0</v>
      </c>
      <c r="CM487" s="853">
        <v>0</v>
      </c>
      <c r="CN487" s="854">
        <v>0</v>
      </c>
      <c r="CO487" s="853">
        <v>0</v>
      </c>
      <c r="CP487" s="854">
        <v>0</v>
      </c>
      <c r="CQ487" s="853">
        <v>0</v>
      </c>
      <c r="CR487" s="854">
        <v>0</v>
      </c>
      <c r="CS487" s="853">
        <v>0</v>
      </c>
      <c r="CT487" s="854">
        <v>0</v>
      </c>
      <c r="CU487" s="853">
        <v>0</v>
      </c>
      <c r="CV487" s="854">
        <v>0</v>
      </c>
      <c r="CW487" s="853">
        <v>0</v>
      </c>
      <c r="CX487" s="854">
        <v>0</v>
      </c>
      <c r="CY487" s="853">
        <v>0</v>
      </c>
      <c r="CZ487" s="854">
        <v>0</v>
      </c>
      <c r="DA487" s="853">
        <v>0</v>
      </c>
      <c r="DB487" s="854">
        <v>0</v>
      </c>
      <c r="DC487" s="853">
        <v>0</v>
      </c>
      <c r="DD487" s="854">
        <v>0</v>
      </c>
      <c r="DE487" s="853">
        <v>0</v>
      </c>
      <c r="DF487" s="854">
        <v>0</v>
      </c>
      <c r="DG487" s="853">
        <v>0</v>
      </c>
      <c r="DH487" s="854">
        <v>0</v>
      </c>
      <c r="DI487" s="853">
        <v>0</v>
      </c>
      <c r="DJ487" s="854">
        <v>0</v>
      </c>
      <c r="DK487" s="853">
        <v>0</v>
      </c>
      <c r="DL487" s="854">
        <v>0</v>
      </c>
      <c r="DM487" s="853">
        <v>0</v>
      </c>
      <c r="DN487" s="854">
        <v>0</v>
      </c>
      <c r="DO487" s="853">
        <v>0</v>
      </c>
      <c r="DP487" s="854">
        <v>0</v>
      </c>
      <c r="DQ487" s="853">
        <v>0</v>
      </c>
      <c r="DR487" s="1025">
        <v>0</v>
      </c>
      <c r="DS487" s="815"/>
      <c r="DT487" s="1011"/>
      <c r="DU487" s="815"/>
      <c r="DV487" s="1024"/>
      <c r="DW487" s="854"/>
      <c r="DX487" s="853">
        <v>0</v>
      </c>
      <c r="DY487" s="854">
        <v>0</v>
      </c>
      <c r="DZ487" s="853">
        <v>0</v>
      </c>
      <c r="EA487" s="854">
        <v>0</v>
      </c>
      <c r="EB487" s="853">
        <v>0</v>
      </c>
      <c r="EC487" s="854">
        <v>0</v>
      </c>
      <c r="ED487" s="853">
        <v>0</v>
      </c>
      <c r="EE487" s="854">
        <v>0</v>
      </c>
      <c r="EF487" s="853">
        <v>0</v>
      </c>
      <c r="EG487" s="854">
        <v>0</v>
      </c>
      <c r="EH487" s="853">
        <v>0</v>
      </c>
      <c r="EI487" s="854">
        <v>0</v>
      </c>
      <c r="EJ487" s="853">
        <v>0</v>
      </c>
      <c r="EK487" s="854">
        <v>0</v>
      </c>
      <c r="EL487" s="853">
        <v>0</v>
      </c>
      <c r="EM487" s="854">
        <v>0</v>
      </c>
      <c r="EN487" s="853">
        <v>0</v>
      </c>
      <c r="EO487" s="854">
        <v>0</v>
      </c>
      <c r="EP487" s="853">
        <v>0</v>
      </c>
      <c r="EQ487" s="854">
        <v>0</v>
      </c>
      <c r="ER487" s="853">
        <v>0</v>
      </c>
      <c r="ES487" s="854">
        <v>0</v>
      </c>
      <c r="ET487" s="853">
        <v>0</v>
      </c>
      <c r="EU487" s="854">
        <v>0</v>
      </c>
      <c r="EV487" s="853">
        <v>0</v>
      </c>
      <c r="EW487" s="854">
        <v>0</v>
      </c>
      <c r="EX487" s="853">
        <v>0</v>
      </c>
      <c r="EY487" s="854">
        <v>0</v>
      </c>
      <c r="EZ487" s="853">
        <v>0</v>
      </c>
      <c r="FA487" s="854">
        <v>0</v>
      </c>
      <c r="FB487" s="853">
        <v>0</v>
      </c>
      <c r="FC487" s="854">
        <v>0</v>
      </c>
      <c r="FD487" s="853">
        <v>0</v>
      </c>
      <c r="FE487" s="1025">
        <v>0</v>
      </c>
      <c r="FF487" s="815"/>
      <c r="FG487" s="1012"/>
      <c r="FH487" s="815"/>
      <c r="FI487" s="1013"/>
      <c r="FK487" s="1026" t="b">
        <v>1</v>
      </c>
    </row>
    <row r="488" spans="1:167" outlineLevel="1">
      <c r="A488" s="813" t="str">
        <f t="shared" si="7"/>
        <v>466Save on Energy Process &amp; Systems Upgrades Program Enabled Savings</v>
      </c>
      <c r="C488" s="879">
        <v>466</v>
      </c>
      <c r="D488" s="1042" t="s">
        <v>1201</v>
      </c>
      <c r="E488" s="1042">
        <v>2017</v>
      </c>
      <c r="G488" s="1038">
        <v>0</v>
      </c>
      <c r="H488" s="884">
        <v>0</v>
      </c>
      <c r="I488" s="883">
        <v>0</v>
      </c>
      <c r="J488" s="884">
        <v>0</v>
      </c>
      <c r="K488" s="883">
        <v>0</v>
      </c>
      <c r="L488" s="884">
        <v>0</v>
      </c>
      <c r="M488" s="883">
        <v>0</v>
      </c>
      <c r="N488" s="884">
        <v>0</v>
      </c>
      <c r="O488" s="883">
        <v>0</v>
      </c>
      <c r="P488" s="884">
        <v>0</v>
      </c>
      <c r="Q488" s="883">
        <v>0</v>
      </c>
      <c r="R488" s="884">
        <v>0</v>
      </c>
      <c r="S488" s="883">
        <v>0</v>
      </c>
      <c r="T488" s="884">
        <v>0</v>
      </c>
      <c r="U488" s="883">
        <v>0</v>
      </c>
      <c r="V488" s="884">
        <v>0</v>
      </c>
      <c r="W488" s="883">
        <v>0</v>
      </c>
      <c r="X488" s="884">
        <v>0</v>
      </c>
      <c r="Y488" s="883">
        <v>0</v>
      </c>
      <c r="Z488" s="884">
        <v>0</v>
      </c>
      <c r="AA488" s="883">
        <v>0</v>
      </c>
      <c r="AB488" s="884">
        <v>0</v>
      </c>
      <c r="AC488" s="883">
        <v>0</v>
      </c>
      <c r="AD488" s="884">
        <v>0</v>
      </c>
      <c r="AE488" s="883">
        <v>0</v>
      </c>
      <c r="AF488" s="884">
        <v>0</v>
      </c>
      <c r="AG488" s="883">
        <v>0</v>
      </c>
      <c r="AH488" s="884">
        <v>0</v>
      </c>
      <c r="AI488" s="883">
        <v>0</v>
      </c>
      <c r="AJ488" s="884">
        <v>0</v>
      </c>
      <c r="AK488" s="883">
        <v>0</v>
      </c>
      <c r="AL488" s="884">
        <v>0</v>
      </c>
      <c r="AM488" s="883">
        <v>0</v>
      </c>
      <c r="AN488" s="884">
        <v>0</v>
      </c>
      <c r="AO488" s="883">
        <v>0</v>
      </c>
      <c r="AP488" s="1039">
        <v>0</v>
      </c>
      <c r="AQ488" s="815"/>
      <c r="AR488" s="998"/>
      <c r="AS488" s="815"/>
      <c r="AT488" s="1038">
        <v>0</v>
      </c>
      <c r="AU488" s="884">
        <v>0</v>
      </c>
      <c r="AV488" s="883">
        <v>0</v>
      </c>
      <c r="AW488" s="884">
        <v>0</v>
      </c>
      <c r="AX488" s="883">
        <v>0</v>
      </c>
      <c r="AY488" s="884">
        <v>0</v>
      </c>
      <c r="AZ488" s="883">
        <v>0</v>
      </c>
      <c r="BA488" s="884">
        <v>0</v>
      </c>
      <c r="BB488" s="883">
        <v>0</v>
      </c>
      <c r="BC488" s="884">
        <v>0</v>
      </c>
      <c r="BD488" s="883">
        <v>0</v>
      </c>
      <c r="BE488" s="884">
        <v>0</v>
      </c>
      <c r="BF488" s="883">
        <v>0</v>
      </c>
      <c r="BG488" s="884">
        <v>0</v>
      </c>
      <c r="BH488" s="883">
        <v>0</v>
      </c>
      <c r="BI488" s="884">
        <v>0</v>
      </c>
      <c r="BJ488" s="883">
        <v>0</v>
      </c>
      <c r="BK488" s="884">
        <v>0</v>
      </c>
      <c r="BL488" s="883">
        <v>0</v>
      </c>
      <c r="BM488" s="884">
        <v>0</v>
      </c>
      <c r="BN488" s="883">
        <v>0</v>
      </c>
      <c r="BO488" s="884">
        <v>0</v>
      </c>
      <c r="BP488" s="883">
        <v>0</v>
      </c>
      <c r="BQ488" s="884">
        <v>0</v>
      </c>
      <c r="BR488" s="883">
        <v>0</v>
      </c>
      <c r="BS488" s="884">
        <v>0</v>
      </c>
      <c r="BT488" s="883">
        <v>0</v>
      </c>
      <c r="BU488" s="884">
        <v>0</v>
      </c>
      <c r="BV488" s="883">
        <v>0</v>
      </c>
      <c r="BW488" s="884">
        <v>0</v>
      </c>
      <c r="BX488" s="883">
        <v>0</v>
      </c>
      <c r="BY488" s="884">
        <v>0</v>
      </c>
      <c r="BZ488" s="883">
        <v>0</v>
      </c>
      <c r="CA488" s="884">
        <v>0</v>
      </c>
      <c r="CB488" s="883">
        <v>0</v>
      </c>
      <c r="CC488" s="1039">
        <v>0</v>
      </c>
      <c r="CD488" s="815"/>
      <c r="CE488" s="1009"/>
      <c r="CF488" s="815"/>
      <c r="CG488" s="1010"/>
      <c r="CH488" s="815"/>
      <c r="CI488" s="1038"/>
      <c r="CJ488" s="884"/>
      <c r="CK488" s="883">
        <v>0</v>
      </c>
      <c r="CL488" s="884">
        <v>0</v>
      </c>
      <c r="CM488" s="883">
        <v>0</v>
      </c>
      <c r="CN488" s="884">
        <v>0</v>
      </c>
      <c r="CO488" s="883">
        <v>0</v>
      </c>
      <c r="CP488" s="884">
        <v>0</v>
      </c>
      <c r="CQ488" s="883">
        <v>0</v>
      </c>
      <c r="CR488" s="884">
        <v>0</v>
      </c>
      <c r="CS488" s="883">
        <v>0</v>
      </c>
      <c r="CT488" s="884">
        <v>0</v>
      </c>
      <c r="CU488" s="883">
        <v>0</v>
      </c>
      <c r="CV488" s="884">
        <v>0</v>
      </c>
      <c r="CW488" s="883">
        <v>0</v>
      </c>
      <c r="CX488" s="884">
        <v>0</v>
      </c>
      <c r="CY488" s="883">
        <v>0</v>
      </c>
      <c r="CZ488" s="884">
        <v>0</v>
      </c>
      <c r="DA488" s="883">
        <v>0</v>
      </c>
      <c r="DB488" s="884">
        <v>0</v>
      </c>
      <c r="DC488" s="883">
        <v>0</v>
      </c>
      <c r="DD488" s="884">
        <v>0</v>
      </c>
      <c r="DE488" s="883">
        <v>0</v>
      </c>
      <c r="DF488" s="884">
        <v>0</v>
      </c>
      <c r="DG488" s="883">
        <v>0</v>
      </c>
      <c r="DH488" s="884">
        <v>0</v>
      </c>
      <c r="DI488" s="883">
        <v>0</v>
      </c>
      <c r="DJ488" s="884">
        <v>0</v>
      </c>
      <c r="DK488" s="883">
        <v>0</v>
      </c>
      <c r="DL488" s="884">
        <v>0</v>
      </c>
      <c r="DM488" s="883">
        <v>0</v>
      </c>
      <c r="DN488" s="884">
        <v>0</v>
      </c>
      <c r="DO488" s="883">
        <v>0</v>
      </c>
      <c r="DP488" s="884">
        <v>0</v>
      </c>
      <c r="DQ488" s="883">
        <v>0</v>
      </c>
      <c r="DR488" s="1039">
        <v>0</v>
      </c>
      <c r="DS488" s="815"/>
      <c r="DT488" s="1011"/>
      <c r="DU488" s="815"/>
      <c r="DV488" s="1038"/>
      <c r="DW488" s="884"/>
      <c r="DX488" s="883">
        <v>0</v>
      </c>
      <c r="DY488" s="884">
        <v>0</v>
      </c>
      <c r="DZ488" s="883">
        <v>0</v>
      </c>
      <c r="EA488" s="884">
        <v>0</v>
      </c>
      <c r="EB488" s="883">
        <v>0</v>
      </c>
      <c r="EC488" s="884">
        <v>0</v>
      </c>
      <c r="ED488" s="883">
        <v>0</v>
      </c>
      <c r="EE488" s="884">
        <v>0</v>
      </c>
      <c r="EF488" s="883">
        <v>0</v>
      </c>
      <c r="EG488" s="884">
        <v>0</v>
      </c>
      <c r="EH488" s="883">
        <v>0</v>
      </c>
      <c r="EI488" s="884">
        <v>0</v>
      </c>
      <c r="EJ488" s="883">
        <v>0</v>
      </c>
      <c r="EK488" s="884">
        <v>0</v>
      </c>
      <c r="EL488" s="883">
        <v>0</v>
      </c>
      <c r="EM488" s="884">
        <v>0</v>
      </c>
      <c r="EN488" s="883">
        <v>0</v>
      </c>
      <c r="EO488" s="884">
        <v>0</v>
      </c>
      <c r="EP488" s="883">
        <v>0</v>
      </c>
      <c r="EQ488" s="884">
        <v>0</v>
      </c>
      <c r="ER488" s="883">
        <v>0</v>
      </c>
      <c r="ES488" s="884">
        <v>0</v>
      </c>
      <c r="ET488" s="883">
        <v>0</v>
      </c>
      <c r="EU488" s="884">
        <v>0</v>
      </c>
      <c r="EV488" s="883">
        <v>0</v>
      </c>
      <c r="EW488" s="884">
        <v>0</v>
      </c>
      <c r="EX488" s="883">
        <v>0</v>
      </c>
      <c r="EY488" s="884">
        <v>0</v>
      </c>
      <c r="EZ488" s="883">
        <v>0</v>
      </c>
      <c r="FA488" s="884">
        <v>0</v>
      </c>
      <c r="FB488" s="883">
        <v>0</v>
      </c>
      <c r="FC488" s="884">
        <v>0</v>
      </c>
      <c r="FD488" s="883">
        <v>0</v>
      </c>
      <c r="FE488" s="1039">
        <v>0</v>
      </c>
      <c r="FF488" s="815"/>
      <c r="FG488" s="1012"/>
      <c r="FH488" s="815"/>
      <c r="FI488" s="1013"/>
      <c r="FK488" s="1040" t="b">
        <v>1</v>
      </c>
    </row>
    <row r="489" spans="1:167" outlineLevel="1">
      <c r="A489" s="813" t="str">
        <f t="shared" si="7"/>
        <v>467Non-Approved Program</v>
      </c>
      <c r="C489" s="835">
        <v>467</v>
      </c>
      <c r="D489" s="1015" t="s">
        <v>1253</v>
      </c>
      <c r="E489" s="1015">
        <v>2017</v>
      </c>
      <c r="G489" s="1016">
        <v>0</v>
      </c>
      <c r="H489" s="877">
        <v>0</v>
      </c>
      <c r="I489" s="876">
        <v>0</v>
      </c>
      <c r="J489" s="877">
        <v>0</v>
      </c>
      <c r="K489" s="876">
        <v>0</v>
      </c>
      <c r="L489" s="877">
        <v>0</v>
      </c>
      <c r="M489" s="876">
        <v>0</v>
      </c>
      <c r="N489" s="877">
        <v>0</v>
      </c>
      <c r="O489" s="876">
        <v>0</v>
      </c>
      <c r="P489" s="877">
        <v>0</v>
      </c>
      <c r="Q489" s="876">
        <v>0</v>
      </c>
      <c r="R489" s="877">
        <v>0</v>
      </c>
      <c r="S489" s="876">
        <v>0</v>
      </c>
      <c r="T489" s="877">
        <v>0</v>
      </c>
      <c r="U489" s="876">
        <v>0</v>
      </c>
      <c r="V489" s="877">
        <v>0</v>
      </c>
      <c r="W489" s="876">
        <v>0</v>
      </c>
      <c r="X489" s="877">
        <v>0</v>
      </c>
      <c r="Y489" s="876">
        <v>0</v>
      </c>
      <c r="Z489" s="877">
        <v>0</v>
      </c>
      <c r="AA489" s="876">
        <v>0</v>
      </c>
      <c r="AB489" s="877">
        <v>0</v>
      </c>
      <c r="AC489" s="876">
        <v>0</v>
      </c>
      <c r="AD489" s="877">
        <v>0</v>
      </c>
      <c r="AE489" s="876">
        <v>0</v>
      </c>
      <c r="AF489" s="877">
        <v>0</v>
      </c>
      <c r="AG489" s="876">
        <v>0</v>
      </c>
      <c r="AH489" s="877">
        <v>0</v>
      </c>
      <c r="AI489" s="876">
        <v>0</v>
      </c>
      <c r="AJ489" s="877">
        <v>0</v>
      </c>
      <c r="AK489" s="876">
        <v>0</v>
      </c>
      <c r="AL489" s="877">
        <v>0</v>
      </c>
      <c r="AM489" s="876">
        <v>0</v>
      </c>
      <c r="AN489" s="877">
        <v>0</v>
      </c>
      <c r="AO489" s="876">
        <v>0</v>
      </c>
      <c r="AP489" s="1017">
        <v>0</v>
      </c>
      <c r="AQ489" s="815"/>
      <c r="AR489" s="998"/>
      <c r="AS489" s="815"/>
      <c r="AT489" s="1016">
        <v>0</v>
      </c>
      <c r="AU489" s="877">
        <v>0</v>
      </c>
      <c r="AV489" s="876">
        <v>0</v>
      </c>
      <c r="AW489" s="877">
        <v>0</v>
      </c>
      <c r="AX489" s="876">
        <v>0</v>
      </c>
      <c r="AY489" s="877">
        <v>0</v>
      </c>
      <c r="AZ489" s="876">
        <v>0</v>
      </c>
      <c r="BA489" s="877">
        <v>0</v>
      </c>
      <c r="BB489" s="876">
        <v>0</v>
      </c>
      <c r="BC489" s="877">
        <v>0</v>
      </c>
      <c r="BD489" s="876">
        <v>0</v>
      </c>
      <c r="BE489" s="877">
        <v>0</v>
      </c>
      <c r="BF489" s="876">
        <v>0</v>
      </c>
      <c r="BG489" s="877">
        <v>0</v>
      </c>
      <c r="BH489" s="876">
        <v>0</v>
      </c>
      <c r="BI489" s="877">
        <v>0</v>
      </c>
      <c r="BJ489" s="876">
        <v>0</v>
      </c>
      <c r="BK489" s="877">
        <v>0</v>
      </c>
      <c r="BL489" s="876">
        <v>0</v>
      </c>
      <c r="BM489" s="877">
        <v>0</v>
      </c>
      <c r="BN489" s="876">
        <v>0</v>
      </c>
      <c r="BO489" s="877">
        <v>0</v>
      </c>
      <c r="BP489" s="876">
        <v>0</v>
      </c>
      <c r="BQ489" s="877">
        <v>0</v>
      </c>
      <c r="BR489" s="876">
        <v>0</v>
      </c>
      <c r="BS489" s="877">
        <v>0</v>
      </c>
      <c r="BT489" s="876">
        <v>0</v>
      </c>
      <c r="BU489" s="877">
        <v>0</v>
      </c>
      <c r="BV489" s="876">
        <v>0</v>
      </c>
      <c r="BW489" s="877">
        <v>0</v>
      </c>
      <c r="BX489" s="876">
        <v>0</v>
      </c>
      <c r="BY489" s="877">
        <v>0</v>
      </c>
      <c r="BZ489" s="876">
        <v>0</v>
      </c>
      <c r="CA489" s="877">
        <v>0</v>
      </c>
      <c r="CB489" s="876">
        <v>0</v>
      </c>
      <c r="CC489" s="1017">
        <v>0</v>
      </c>
      <c r="CD489" s="815"/>
      <c r="CE489" s="1009"/>
      <c r="CF489" s="815"/>
      <c r="CG489" s="1010"/>
      <c r="CH489" s="815"/>
      <c r="CI489" s="1016"/>
      <c r="CJ489" s="877"/>
      <c r="CK489" s="876">
        <v>0</v>
      </c>
      <c r="CL489" s="877">
        <v>0</v>
      </c>
      <c r="CM489" s="876">
        <v>0</v>
      </c>
      <c r="CN489" s="877">
        <v>0</v>
      </c>
      <c r="CO489" s="876">
        <v>0</v>
      </c>
      <c r="CP489" s="877">
        <v>0</v>
      </c>
      <c r="CQ489" s="876">
        <v>0</v>
      </c>
      <c r="CR489" s="877">
        <v>0</v>
      </c>
      <c r="CS489" s="876">
        <v>0</v>
      </c>
      <c r="CT489" s="877">
        <v>0</v>
      </c>
      <c r="CU489" s="876">
        <v>0</v>
      </c>
      <c r="CV489" s="877">
        <v>0</v>
      </c>
      <c r="CW489" s="876">
        <v>0</v>
      </c>
      <c r="CX489" s="877">
        <v>0</v>
      </c>
      <c r="CY489" s="876">
        <v>0</v>
      </c>
      <c r="CZ489" s="877">
        <v>0</v>
      </c>
      <c r="DA489" s="876">
        <v>0</v>
      </c>
      <c r="DB489" s="877">
        <v>0</v>
      </c>
      <c r="DC489" s="876">
        <v>0</v>
      </c>
      <c r="DD489" s="877">
        <v>0</v>
      </c>
      <c r="DE489" s="876">
        <v>0</v>
      </c>
      <c r="DF489" s="877">
        <v>0</v>
      </c>
      <c r="DG489" s="876">
        <v>0</v>
      </c>
      <c r="DH489" s="877">
        <v>0</v>
      </c>
      <c r="DI489" s="876">
        <v>0</v>
      </c>
      <c r="DJ489" s="877">
        <v>0</v>
      </c>
      <c r="DK489" s="876">
        <v>0</v>
      </c>
      <c r="DL489" s="877">
        <v>0</v>
      </c>
      <c r="DM489" s="876">
        <v>0</v>
      </c>
      <c r="DN489" s="877">
        <v>0</v>
      </c>
      <c r="DO489" s="876">
        <v>0</v>
      </c>
      <c r="DP489" s="877">
        <v>0</v>
      </c>
      <c r="DQ489" s="876">
        <v>0</v>
      </c>
      <c r="DR489" s="1017">
        <v>0</v>
      </c>
      <c r="DS489" s="815"/>
      <c r="DT489" s="1011"/>
      <c r="DU489" s="815"/>
      <c r="DV489" s="1016"/>
      <c r="DW489" s="877"/>
      <c r="DX489" s="876">
        <v>0</v>
      </c>
      <c r="DY489" s="877">
        <v>0</v>
      </c>
      <c r="DZ489" s="876">
        <v>0</v>
      </c>
      <c r="EA489" s="877">
        <v>0</v>
      </c>
      <c r="EB489" s="876">
        <v>0</v>
      </c>
      <c r="EC489" s="877">
        <v>0</v>
      </c>
      <c r="ED489" s="876">
        <v>0</v>
      </c>
      <c r="EE489" s="877">
        <v>0</v>
      </c>
      <c r="EF489" s="876">
        <v>0</v>
      </c>
      <c r="EG489" s="877">
        <v>0</v>
      </c>
      <c r="EH489" s="876">
        <v>0</v>
      </c>
      <c r="EI489" s="877">
        <v>0</v>
      </c>
      <c r="EJ489" s="876">
        <v>0</v>
      </c>
      <c r="EK489" s="877">
        <v>0</v>
      </c>
      <c r="EL489" s="876">
        <v>0</v>
      </c>
      <c r="EM489" s="877">
        <v>0</v>
      </c>
      <c r="EN489" s="876">
        <v>0</v>
      </c>
      <c r="EO489" s="877">
        <v>0</v>
      </c>
      <c r="EP489" s="876">
        <v>0</v>
      </c>
      <c r="EQ489" s="877">
        <v>0</v>
      </c>
      <c r="ER489" s="876">
        <v>0</v>
      </c>
      <c r="ES489" s="877">
        <v>0</v>
      </c>
      <c r="ET489" s="876">
        <v>0</v>
      </c>
      <c r="EU489" s="877">
        <v>0</v>
      </c>
      <c r="EV489" s="876">
        <v>0</v>
      </c>
      <c r="EW489" s="877">
        <v>0</v>
      </c>
      <c r="EX489" s="876">
        <v>0</v>
      </c>
      <c r="EY489" s="877">
        <v>0</v>
      </c>
      <c r="EZ489" s="876">
        <v>0</v>
      </c>
      <c r="FA489" s="877">
        <v>0</v>
      </c>
      <c r="FB489" s="876">
        <v>0</v>
      </c>
      <c r="FC489" s="877">
        <v>0</v>
      </c>
      <c r="FD489" s="876">
        <v>0</v>
      </c>
      <c r="FE489" s="1017">
        <v>0</v>
      </c>
      <c r="FF489" s="815"/>
      <c r="FG489" s="1012"/>
      <c r="FH489" s="815"/>
      <c r="FI489" s="1013"/>
      <c r="FK489" s="1018" t="b">
        <v>1</v>
      </c>
    </row>
    <row r="490" spans="1:167" outlineLevel="1">
      <c r="A490" s="813" t="str">
        <f t="shared" si="7"/>
        <v>468Unassigned Program</v>
      </c>
      <c r="C490" s="879">
        <v>468</v>
      </c>
      <c r="D490" s="1042" t="s">
        <v>1254</v>
      </c>
      <c r="E490" s="1042">
        <v>2017</v>
      </c>
      <c r="G490" s="1038">
        <v>0</v>
      </c>
      <c r="H490" s="884">
        <v>0</v>
      </c>
      <c r="I490" s="883">
        <v>0</v>
      </c>
      <c r="J490" s="884">
        <v>0</v>
      </c>
      <c r="K490" s="883">
        <v>0</v>
      </c>
      <c r="L490" s="884">
        <v>0</v>
      </c>
      <c r="M490" s="883">
        <v>0</v>
      </c>
      <c r="N490" s="884">
        <v>0</v>
      </c>
      <c r="O490" s="883">
        <v>0</v>
      </c>
      <c r="P490" s="884">
        <v>0</v>
      </c>
      <c r="Q490" s="883">
        <v>0</v>
      </c>
      <c r="R490" s="884">
        <v>0</v>
      </c>
      <c r="S490" s="883">
        <v>0</v>
      </c>
      <c r="T490" s="884">
        <v>0</v>
      </c>
      <c r="U490" s="883">
        <v>0</v>
      </c>
      <c r="V490" s="884">
        <v>0</v>
      </c>
      <c r="W490" s="883">
        <v>0</v>
      </c>
      <c r="X490" s="884">
        <v>0</v>
      </c>
      <c r="Y490" s="883">
        <v>0</v>
      </c>
      <c r="Z490" s="884">
        <v>0</v>
      </c>
      <c r="AA490" s="883">
        <v>0</v>
      </c>
      <c r="AB490" s="884">
        <v>0</v>
      </c>
      <c r="AC490" s="883">
        <v>0</v>
      </c>
      <c r="AD490" s="884">
        <v>0</v>
      </c>
      <c r="AE490" s="883">
        <v>0</v>
      </c>
      <c r="AF490" s="884">
        <v>0</v>
      </c>
      <c r="AG490" s="883">
        <v>0</v>
      </c>
      <c r="AH490" s="884">
        <v>0</v>
      </c>
      <c r="AI490" s="883">
        <v>0</v>
      </c>
      <c r="AJ490" s="884">
        <v>0</v>
      </c>
      <c r="AK490" s="883">
        <v>0</v>
      </c>
      <c r="AL490" s="884">
        <v>0</v>
      </c>
      <c r="AM490" s="883">
        <v>0</v>
      </c>
      <c r="AN490" s="884">
        <v>0</v>
      </c>
      <c r="AO490" s="883">
        <v>0</v>
      </c>
      <c r="AP490" s="1039">
        <v>0</v>
      </c>
      <c r="AQ490" s="815"/>
      <c r="AR490" s="998"/>
      <c r="AS490" s="815"/>
      <c r="AT490" s="1038">
        <v>0</v>
      </c>
      <c r="AU490" s="884">
        <v>0</v>
      </c>
      <c r="AV490" s="883">
        <v>0</v>
      </c>
      <c r="AW490" s="884">
        <v>0</v>
      </c>
      <c r="AX490" s="883">
        <v>0</v>
      </c>
      <c r="AY490" s="884">
        <v>0</v>
      </c>
      <c r="AZ490" s="883">
        <v>0</v>
      </c>
      <c r="BA490" s="884">
        <v>0</v>
      </c>
      <c r="BB490" s="883">
        <v>0</v>
      </c>
      <c r="BC490" s="884">
        <v>0</v>
      </c>
      <c r="BD490" s="883">
        <v>0</v>
      </c>
      <c r="BE490" s="884">
        <v>0</v>
      </c>
      <c r="BF490" s="883">
        <v>0</v>
      </c>
      <c r="BG490" s="884">
        <v>0</v>
      </c>
      <c r="BH490" s="883">
        <v>0</v>
      </c>
      <c r="BI490" s="884">
        <v>0</v>
      </c>
      <c r="BJ490" s="883">
        <v>0</v>
      </c>
      <c r="BK490" s="884">
        <v>0</v>
      </c>
      <c r="BL490" s="883">
        <v>0</v>
      </c>
      <c r="BM490" s="884">
        <v>0</v>
      </c>
      <c r="BN490" s="883">
        <v>0</v>
      </c>
      <c r="BO490" s="884">
        <v>0</v>
      </c>
      <c r="BP490" s="883">
        <v>0</v>
      </c>
      <c r="BQ490" s="884">
        <v>0</v>
      </c>
      <c r="BR490" s="883">
        <v>0</v>
      </c>
      <c r="BS490" s="884">
        <v>0</v>
      </c>
      <c r="BT490" s="883">
        <v>0</v>
      </c>
      <c r="BU490" s="884">
        <v>0</v>
      </c>
      <c r="BV490" s="883">
        <v>0</v>
      </c>
      <c r="BW490" s="884">
        <v>0</v>
      </c>
      <c r="BX490" s="883">
        <v>0</v>
      </c>
      <c r="BY490" s="884">
        <v>0</v>
      </c>
      <c r="BZ490" s="883">
        <v>0</v>
      </c>
      <c r="CA490" s="884">
        <v>0</v>
      </c>
      <c r="CB490" s="883">
        <v>0</v>
      </c>
      <c r="CC490" s="1039">
        <v>0</v>
      </c>
      <c r="CD490" s="815"/>
      <c r="CE490" s="1009"/>
      <c r="CF490" s="815"/>
      <c r="CG490" s="1010"/>
      <c r="CH490" s="815"/>
      <c r="CI490" s="1038"/>
      <c r="CJ490" s="884"/>
      <c r="CK490" s="883">
        <v>0</v>
      </c>
      <c r="CL490" s="884">
        <v>0</v>
      </c>
      <c r="CM490" s="883">
        <v>0</v>
      </c>
      <c r="CN490" s="884">
        <v>0</v>
      </c>
      <c r="CO490" s="883">
        <v>0</v>
      </c>
      <c r="CP490" s="884">
        <v>0</v>
      </c>
      <c r="CQ490" s="883">
        <v>0</v>
      </c>
      <c r="CR490" s="884">
        <v>0</v>
      </c>
      <c r="CS490" s="883">
        <v>0</v>
      </c>
      <c r="CT490" s="884">
        <v>0</v>
      </c>
      <c r="CU490" s="883">
        <v>0</v>
      </c>
      <c r="CV490" s="884">
        <v>0</v>
      </c>
      <c r="CW490" s="883">
        <v>0</v>
      </c>
      <c r="CX490" s="884">
        <v>0</v>
      </c>
      <c r="CY490" s="883">
        <v>0</v>
      </c>
      <c r="CZ490" s="884">
        <v>0</v>
      </c>
      <c r="DA490" s="883">
        <v>0</v>
      </c>
      <c r="DB490" s="884">
        <v>0</v>
      </c>
      <c r="DC490" s="883">
        <v>0</v>
      </c>
      <c r="DD490" s="884">
        <v>0</v>
      </c>
      <c r="DE490" s="883">
        <v>0</v>
      </c>
      <c r="DF490" s="884">
        <v>0</v>
      </c>
      <c r="DG490" s="883">
        <v>0</v>
      </c>
      <c r="DH490" s="884">
        <v>0</v>
      </c>
      <c r="DI490" s="883">
        <v>0</v>
      </c>
      <c r="DJ490" s="884">
        <v>0</v>
      </c>
      <c r="DK490" s="883">
        <v>0</v>
      </c>
      <c r="DL490" s="884">
        <v>0</v>
      </c>
      <c r="DM490" s="883">
        <v>0</v>
      </c>
      <c r="DN490" s="884">
        <v>0</v>
      </c>
      <c r="DO490" s="883">
        <v>0</v>
      </c>
      <c r="DP490" s="884">
        <v>0</v>
      </c>
      <c r="DQ490" s="883">
        <v>0</v>
      </c>
      <c r="DR490" s="1039">
        <v>0</v>
      </c>
      <c r="DS490" s="815"/>
      <c r="DT490" s="1011"/>
      <c r="DU490" s="815"/>
      <c r="DV490" s="1038"/>
      <c r="DW490" s="884"/>
      <c r="DX490" s="883">
        <v>0</v>
      </c>
      <c r="DY490" s="884">
        <v>0</v>
      </c>
      <c r="DZ490" s="883">
        <v>0</v>
      </c>
      <c r="EA490" s="884">
        <v>0</v>
      </c>
      <c r="EB490" s="883">
        <v>0</v>
      </c>
      <c r="EC490" s="884">
        <v>0</v>
      </c>
      <c r="ED490" s="883">
        <v>0</v>
      </c>
      <c r="EE490" s="884">
        <v>0</v>
      </c>
      <c r="EF490" s="883">
        <v>0</v>
      </c>
      <c r="EG490" s="884">
        <v>0</v>
      </c>
      <c r="EH490" s="883">
        <v>0</v>
      </c>
      <c r="EI490" s="884">
        <v>0</v>
      </c>
      <c r="EJ490" s="883">
        <v>0</v>
      </c>
      <c r="EK490" s="884">
        <v>0</v>
      </c>
      <c r="EL490" s="883">
        <v>0</v>
      </c>
      <c r="EM490" s="884">
        <v>0</v>
      </c>
      <c r="EN490" s="883">
        <v>0</v>
      </c>
      <c r="EO490" s="884">
        <v>0</v>
      </c>
      <c r="EP490" s="883">
        <v>0</v>
      </c>
      <c r="EQ490" s="884">
        <v>0</v>
      </c>
      <c r="ER490" s="883">
        <v>0</v>
      </c>
      <c r="ES490" s="884">
        <v>0</v>
      </c>
      <c r="ET490" s="883">
        <v>0</v>
      </c>
      <c r="EU490" s="884">
        <v>0</v>
      </c>
      <c r="EV490" s="883">
        <v>0</v>
      </c>
      <c r="EW490" s="884">
        <v>0</v>
      </c>
      <c r="EX490" s="883">
        <v>0</v>
      </c>
      <c r="EY490" s="884">
        <v>0</v>
      </c>
      <c r="EZ490" s="883">
        <v>0</v>
      </c>
      <c r="FA490" s="884">
        <v>0</v>
      </c>
      <c r="FB490" s="883">
        <v>0</v>
      </c>
      <c r="FC490" s="884">
        <v>0</v>
      </c>
      <c r="FD490" s="883">
        <v>0</v>
      </c>
      <c r="FE490" s="1039">
        <v>0</v>
      </c>
      <c r="FF490" s="815"/>
      <c r="FG490" s="1012"/>
      <c r="FH490" s="815"/>
      <c r="FI490" s="1013"/>
      <c r="FK490" s="1040" t="b">
        <v>1</v>
      </c>
    </row>
    <row r="491" spans="1:167" outlineLevel="1">
      <c r="A491" s="813" t="str">
        <f t="shared" si="7"/>
        <v>469Conservation Voltage Reduction Conservation Fund Pilot Program</v>
      </c>
      <c r="C491" s="835">
        <v>469</v>
      </c>
      <c r="D491" s="1015" t="s">
        <v>1255</v>
      </c>
      <c r="E491" s="1015">
        <v>2017</v>
      </c>
      <c r="G491" s="1016">
        <v>0</v>
      </c>
      <c r="H491" s="877">
        <v>0</v>
      </c>
      <c r="I491" s="876">
        <v>0</v>
      </c>
      <c r="J491" s="877">
        <v>0</v>
      </c>
      <c r="K491" s="876">
        <v>0</v>
      </c>
      <c r="L491" s="877">
        <v>0</v>
      </c>
      <c r="M491" s="876">
        <v>0</v>
      </c>
      <c r="N491" s="877">
        <v>0</v>
      </c>
      <c r="O491" s="876">
        <v>0</v>
      </c>
      <c r="P491" s="877">
        <v>0</v>
      </c>
      <c r="Q491" s="876">
        <v>0</v>
      </c>
      <c r="R491" s="877">
        <v>0</v>
      </c>
      <c r="S491" s="876">
        <v>0</v>
      </c>
      <c r="T491" s="877">
        <v>0</v>
      </c>
      <c r="U491" s="876">
        <v>0</v>
      </c>
      <c r="V491" s="877">
        <v>0</v>
      </c>
      <c r="W491" s="876">
        <v>0</v>
      </c>
      <c r="X491" s="877">
        <v>0</v>
      </c>
      <c r="Y491" s="876">
        <v>0</v>
      </c>
      <c r="Z491" s="877">
        <v>0</v>
      </c>
      <c r="AA491" s="876">
        <v>0</v>
      </c>
      <c r="AB491" s="877">
        <v>0</v>
      </c>
      <c r="AC491" s="876">
        <v>0</v>
      </c>
      <c r="AD491" s="877">
        <v>0</v>
      </c>
      <c r="AE491" s="876">
        <v>0</v>
      </c>
      <c r="AF491" s="877">
        <v>0</v>
      </c>
      <c r="AG491" s="876">
        <v>0</v>
      </c>
      <c r="AH491" s="877">
        <v>0</v>
      </c>
      <c r="AI491" s="876">
        <v>0</v>
      </c>
      <c r="AJ491" s="877">
        <v>0</v>
      </c>
      <c r="AK491" s="876">
        <v>0</v>
      </c>
      <c r="AL491" s="877">
        <v>0</v>
      </c>
      <c r="AM491" s="876">
        <v>0</v>
      </c>
      <c r="AN491" s="877">
        <v>0</v>
      </c>
      <c r="AO491" s="876">
        <v>0</v>
      </c>
      <c r="AP491" s="1017">
        <v>0</v>
      </c>
      <c r="AQ491" s="815"/>
      <c r="AR491" s="998"/>
      <c r="AS491" s="815"/>
      <c r="AT491" s="1016">
        <v>0</v>
      </c>
      <c r="AU491" s="877">
        <v>0</v>
      </c>
      <c r="AV491" s="876">
        <v>0</v>
      </c>
      <c r="AW491" s="877">
        <v>0</v>
      </c>
      <c r="AX491" s="876">
        <v>0</v>
      </c>
      <c r="AY491" s="877">
        <v>0</v>
      </c>
      <c r="AZ491" s="876">
        <v>0</v>
      </c>
      <c r="BA491" s="877">
        <v>0</v>
      </c>
      <c r="BB491" s="876">
        <v>0</v>
      </c>
      <c r="BC491" s="877">
        <v>0</v>
      </c>
      <c r="BD491" s="876">
        <v>0</v>
      </c>
      <c r="BE491" s="877">
        <v>0</v>
      </c>
      <c r="BF491" s="876">
        <v>0</v>
      </c>
      <c r="BG491" s="877">
        <v>0</v>
      </c>
      <c r="BH491" s="876">
        <v>0</v>
      </c>
      <c r="BI491" s="877">
        <v>0</v>
      </c>
      <c r="BJ491" s="876">
        <v>0</v>
      </c>
      <c r="BK491" s="877">
        <v>0</v>
      </c>
      <c r="BL491" s="876">
        <v>0</v>
      </c>
      <c r="BM491" s="877">
        <v>0</v>
      </c>
      <c r="BN491" s="876">
        <v>0</v>
      </c>
      <c r="BO491" s="877">
        <v>0</v>
      </c>
      <c r="BP491" s="876">
        <v>0</v>
      </c>
      <c r="BQ491" s="877">
        <v>0</v>
      </c>
      <c r="BR491" s="876">
        <v>0</v>
      </c>
      <c r="BS491" s="877">
        <v>0</v>
      </c>
      <c r="BT491" s="876">
        <v>0</v>
      </c>
      <c r="BU491" s="877">
        <v>0</v>
      </c>
      <c r="BV491" s="876">
        <v>0</v>
      </c>
      <c r="BW491" s="877">
        <v>0</v>
      </c>
      <c r="BX491" s="876">
        <v>0</v>
      </c>
      <c r="BY491" s="877">
        <v>0</v>
      </c>
      <c r="BZ491" s="876">
        <v>0</v>
      </c>
      <c r="CA491" s="877">
        <v>0</v>
      </c>
      <c r="CB491" s="876">
        <v>0</v>
      </c>
      <c r="CC491" s="1017">
        <v>0</v>
      </c>
      <c r="CD491" s="815"/>
      <c r="CE491" s="1009"/>
      <c r="CF491" s="815"/>
      <c r="CG491" s="1010"/>
      <c r="CH491" s="815"/>
      <c r="CI491" s="1016"/>
      <c r="CJ491" s="877"/>
      <c r="CK491" s="876">
        <v>0</v>
      </c>
      <c r="CL491" s="877">
        <v>0</v>
      </c>
      <c r="CM491" s="876">
        <v>0</v>
      </c>
      <c r="CN491" s="877">
        <v>0</v>
      </c>
      <c r="CO491" s="876">
        <v>0</v>
      </c>
      <c r="CP491" s="877">
        <v>0</v>
      </c>
      <c r="CQ491" s="876">
        <v>0</v>
      </c>
      <c r="CR491" s="877">
        <v>0</v>
      </c>
      <c r="CS491" s="876">
        <v>0</v>
      </c>
      <c r="CT491" s="877">
        <v>0</v>
      </c>
      <c r="CU491" s="876">
        <v>0</v>
      </c>
      <c r="CV491" s="877">
        <v>0</v>
      </c>
      <c r="CW491" s="876">
        <v>0</v>
      </c>
      <c r="CX491" s="877">
        <v>0</v>
      </c>
      <c r="CY491" s="876">
        <v>0</v>
      </c>
      <c r="CZ491" s="877">
        <v>0</v>
      </c>
      <c r="DA491" s="876">
        <v>0</v>
      </c>
      <c r="DB491" s="877">
        <v>0</v>
      </c>
      <c r="DC491" s="876">
        <v>0</v>
      </c>
      <c r="DD491" s="877">
        <v>0</v>
      </c>
      <c r="DE491" s="876">
        <v>0</v>
      </c>
      <c r="DF491" s="877">
        <v>0</v>
      </c>
      <c r="DG491" s="876">
        <v>0</v>
      </c>
      <c r="DH491" s="877">
        <v>0</v>
      </c>
      <c r="DI491" s="876">
        <v>0</v>
      </c>
      <c r="DJ491" s="877">
        <v>0</v>
      </c>
      <c r="DK491" s="876">
        <v>0</v>
      </c>
      <c r="DL491" s="877">
        <v>0</v>
      </c>
      <c r="DM491" s="876">
        <v>0</v>
      </c>
      <c r="DN491" s="877">
        <v>0</v>
      </c>
      <c r="DO491" s="876">
        <v>0</v>
      </c>
      <c r="DP491" s="877">
        <v>0</v>
      </c>
      <c r="DQ491" s="876">
        <v>0</v>
      </c>
      <c r="DR491" s="1017">
        <v>0</v>
      </c>
      <c r="DS491" s="815"/>
      <c r="DT491" s="1011"/>
      <c r="DU491" s="815"/>
      <c r="DV491" s="1016"/>
      <c r="DW491" s="877"/>
      <c r="DX491" s="876">
        <v>0</v>
      </c>
      <c r="DY491" s="877">
        <v>0</v>
      </c>
      <c r="DZ491" s="876">
        <v>0</v>
      </c>
      <c r="EA491" s="877">
        <v>0</v>
      </c>
      <c r="EB491" s="876">
        <v>0</v>
      </c>
      <c r="EC491" s="877">
        <v>0</v>
      </c>
      <c r="ED491" s="876">
        <v>0</v>
      </c>
      <c r="EE491" s="877">
        <v>0</v>
      </c>
      <c r="EF491" s="876">
        <v>0</v>
      </c>
      <c r="EG491" s="877">
        <v>0</v>
      </c>
      <c r="EH491" s="876">
        <v>0</v>
      </c>
      <c r="EI491" s="877">
        <v>0</v>
      </c>
      <c r="EJ491" s="876">
        <v>0</v>
      </c>
      <c r="EK491" s="877">
        <v>0</v>
      </c>
      <c r="EL491" s="876">
        <v>0</v>
      </c>
      <c r="EM491" s="877">
        <v>0</v>
      </c>
      <c r="EN491" s="876">
        <v>0</v>
      </c>
      <c r="EO491" s="877">
        <v>0</v>
      </c>
      <c r="EP491" s="876">
        <v>0</v>
      </c>
      <c r="EQ491" s="877">
        <v>0</v>
      </c>
      <c r="ER491" s="876">
        <v>0</v>
      </c>
      <c r="ES491" s="877">
        <v>0</v>
      </c>
      <c r="ET491" s="876">
        <v>0</v>
      </c>
      <c r="EU491" s="877">
        <v>0</v>
      </c>
      <c r="EV491" s="876">
        <v>0</v>
      </c>
      <c r="EW491" s="877">
        <v>0</v>
      </c>
      <c r="EX491" s="876">
        <v>0</v>
      </c>
      <c r="EY491" s="877">
        <v>0</v>
      </c>
      <c r="EZ491" s="876">
        <v>0</v>
      </c>
      <c r="FA491" s="877">
        <v>0</v>
      </c>
      <c r="FB491" s="876">
        <v>0</v>
      </c>
      <c r="FC491" s="877">
        <v>0</v>
      </c>
      <c r="FD491" s="876">
        <v>0</v>
      </c>
      <c r="FE491" s="1017">
        <v>0</v>
      </c>
      <c r="FF491" s="815"/>
      <c r="FG491" s="1012"/>
      <c r="FH491" s="815"/>
      <c r="FI491" s="1013"/>
      <c r="FK491" s="1018" t="b">
        <v>1</v>
      </c>
    </row>
    <row r="492" spans="1:167" outlineLevel="1">
      <c r="A492" s="813" t="str">
        <f t="shared" si="7"/>
        <v>470EnerNOC Conservation Fund Pilot Program</v>
      </c>
      <c r="C492" s="842">
        <v>470</v>
      </c>
      <c r="D492" s="1019" t="s">
        <v>1204</v>
      </c>
      <c r="E492" s="1019">
        <v>2017</v>
      </c>
      <c r="G492" s="1020">
        <v>0</v>
      </c>
      <c r="H492" s="865">
        <v>0</v>
      </c>
      <c r="I492" s="864">
        <v>0</v>
      </c>
      <c r="J492" s="865">
        <v>0</v>
      </c>
      <c r="K492" s="864">
        <v>0</v>
      </c>
      <c r="L492" s="865">
        <v>0</v>
      </c>
      <c r="M492" s="864">
        <v>0</v>
      </c>
      <c r="N492" s="865">
        <v>0</v>
      </c>
      <c r="O492" s="864">
        <v>0</v>
      </c>
      <c r="P492" s="865">
        <v>0</v>
      </c>
      <c r="Q492" s="864">
        <v>0</v>
      </c>
      <c r="R492" s="865">
        <v>0</v>
      </c>
      <c r="S492" s="864">
        <v>0</v>
      </c>
      <c r="T492" s="865">
        <v>0</v>
      </c>
      <c r="U492" s="864">
        <v>0</v>
      </c>
      <c r="V492" s="865">
        <v>0</v>
      </c>
      <c r="W492" s="864">
        <v>0</v>
      </c>
      <c r="X492" s="865">
        <v>0</v>
      </c>
      <c r="Y492" s="864">
        <v>0</v>
      </c>
      <c r="Z492" s="865">
        <v>0</v>
      </c>
      <c r="AA492" s="864">
        <v>0</v>
      </c>
      <c r="AB492" s="865">
        <v>0</v>
      </c>
      <c r="AC492" s="864">
        <v>0</v>
      </c>
      <c r="AD492" s="865">
        <v>0</v>
      </c>
      <c r="AE492" s="864">
        <v>0</v>
      </c>
      <c r="AF492" s="865">
        <v>0</v>
      </c>
      <c r="AG492" s="864">
        <v>0</v>
      </c>
      <c r="AH492" s="865">
        <v>0</v>
      </c>
      <c r="AI492" s="864">
        <v>0</v>
      </c>
      <c r="AJ492" s="865">
        <v>0</v>
      </c>
      <c r="AK492" s="864">
        <v>0</v>
      </c>
      <c r="AL492" s="865">
        <v>0</v>
      </c>
      <c r="AM492" s="864">
        <v>0</v>
      </c>
      <c r="AN492" s="865">
        <v>0</v>
      </c>
      <c r="AO492" s="864">
        <v>0</v>
      </c>
      <c r="AP492" s="1021">
        <v>0</v>
      </c>
      <c r="AQ492" s="815"/>
      <c r="AR492" s="998"/>
      <c r="AS492" s="815"/>
      <c r="AT492" s="1020">
        <v>0</v>
      </c>
      <c r="AU492" s="865">
        <v>0</v>
      </c>
      <c r="AV492" s="864">
        <v>0</v>
      </c>
      <c r="AW492" s="865">
        <v>0</v>
      </c>
      <c r="AX492" s="864">
        <v>0</v>
      </c>
      <c r="AY492" s="865">
        <v>0</v>
      </c>
      <c r="AZ492" s="864">
        <v>0</v>
      </c>
      <c r="BA492" s="865">
        <v>0</v>
      </c>
      <c r="BB492" s="864">
        <v>0</v>
      </c>
      <c r="BC492" s="865">
        <v>0</v>
      </c>
      <c r="BD492" s="864">
        <v>0</v>
      </c>
      <c r="BE492" s="865">
        <v>0</v>
      </c>
      <c r="BF492" s="864">
        <v>0</v>
      </c>
      <c r="BG492" s="865">
        <v>0</v>
      </c>
      <c r="BH492" s="864">
        <v>0</v>
      </c>
      <c r="BI492" s="865">
        <v>0</v>
      </c>
      <c r="BJ492" s="864">
        <v>0</v>
      </c>
      <c r="BK492" s="865">
        <v>0</v>
      </c>
      <c r="BL492" s="864">
        <v>0</v>
      </c>
      <c r="BM492" s="865">
        <v>0</v>
      </c>
      <c r="BN492" s="864">
        <v>0</v>
      </c>
      <c r="BO492" s="865">
        <v>0</v>
      </c>
      <c r="BP492" s="864">
        <v>0</v>
      </c>
      <c r="BQ492" s="865">
        <v>0</v>
      </c>
      <c r="BR492" s="864">
        <v>0</v>
      </c>
      <c r="BS492" s="865">
        <v>0</v>
      </c>
      <c r="BT492" s="864">
        <v>0</v>
      </c>
      <c r="BU492" s="865">
        <v>0</v>
      </c>
      <c r="BV492" s="864">
        <v>0</v>
      </c>
      <c r="BW492" s="865">
        <v>0</v>
      </c>
      <c r="BX492" s="864">
        <v>0</v>
      </c>
      <c r="BY492" s="865">
        <v>0</v>
      </c>
      <c r="BZ492" s="864">
        <v>0</v>
      </c>
      <c r="CA492" s="865">
        <v>0</v>
      </c>
      <c r="CB492" s="864">
        <v>0</v>
      </c>
      <c r="CC492" s="1021">
        <v>0</v>
      </c>
      <c r="CD492" s="815"/>
      <c r="CE492" s="1009"/>
      <c r="CF492" s="815"/>
      <c r="CG492" s="1010"/>
      <c r="CH492" s="815"/>
      <c r="CI492" s="1020"/>
      <c r="CJ492" s="865"/>
      <c r="CK492" s="864">
        <v>0</v>
      </c>
      <c r="CL492" s="865">
        <v>0</v>
      </c>
      <c r="CM492" s="864">
        <v>0</v>
      </c>
      <c r="CN492" s="865">
        <v>0</v>
      </c>
      <c r="CO492" s="864">
        <v>0</v>
      </c>
      <c r="CP492" s="865">
        <v>0</v>
      </c>
      <c r="CQ492" s="864">
        <v>0</v>
      </c>
      <c r="CR492" s="865">
        <v>0</v>
      </c>
      <c r="CS492" s="864">
        <v>0</v>
      </c>
      <c r="CT492" s="865">
        <v>0</v>
      </c>
      <c r="CU492" s="864">
        <v>0</v>
      </c>
      <c r="CV492" s="865">
        <v>0</v>
      </c>
      <c r="CW492" s="864">
        <v>0</v>
      </c>
      <c r="CX492" s="865">
        <v>0</v>
      </c>
      <c r="CY492" s="864">
        <v>0</v>
      </c>
      <c r="CZ492" s="865">
        <v>0</v>
      </c>
      <c r="DA492" s="864">
        <v>0</v>
      </c>
      <c r="DB492" s="865">
        <v>0</v>
      </c>
      <c r="DC492" s="864">
        <v>0</v>
      </c>
      <c r="DD492" s="865">
        <v>0</v>
      </c>
      <c r="DE492" s="864">
        <v>0</v>
      </c>
      <c r="DF492" s="865">
        <v>0</v>
      </c>
      <c r="DG492" s="864">
        <v>0</v>
      </c>
      <c r="DH492" s="865">
        <v>0</v>
      </c>
      <c r="DI492" s="864">
        <v>0</v>
      </c>
      <c r="DJ492" s="865">
        <v>0</v>
      </c>
      <c r="DK492" s="864">
        <v>0</v>
      </c>
      <c r="DL492" s="865">
        <v>0</v>
      </c>
      <c r="DM492" s="864">
        <v>0</v>
      </c>
      <c r="DN492" s="865">
        <v>0</v>
      </c>
      <c r="DO492" s="864">
        <v>0</v>
      </c>
      <c r="DP492" s="865">
        <v>0</v>
      </c>
      <c r="DQ492" s="864">
        <v>0</v>
      </c>
      <c r="DR492" s="1021">
        <v>0</v>
      </c>
      <c r="DS492" s="815"/>
      <c r="DT492" s="1011"/>
      <c r="DU492" s="815"/>
      <c r="DV492" s="1020"/>
      <c r="DW492" s="865"/>
      <c r="DX492" s="864">
        <v>0</v>
      </c>
      <c r="DY492" s="865">
        <v>0</v>
      </c>
      <c r="DZ492" s="864">
        <v>0</v>
      </c>
      <c r="EA492" s="865">
        <v>0</v>
      </c>
      <c r="EB492" s="864">
        <v>0</v>
      </c>
      <c r="EC492" s="865">
        <v>0</v>
      </c>
      <c r="ED492" s="864">
        <v>0</v>
      </c>
      <c r="EE492" s="865">
        <v>0</v>
      </c>
      <c r="EF492" s="864">
        <v>0</v>
      </c>
      <c r="EG492" s="865">
        <v>0</v>
      </c>
      <c r="EH492" s="864">
        <v>0</v>
      </c>
      <c r="EI492" s="865">
        <v>0</v>
      </c>
      <c r="EJ492" s="864">
        <v>0</v>
      </c>
      <c r="EK492" s="865">
        <v>0</v>
      </c>
      <c r="EL492" s="864">
        <v>0</v>
      </c>
      <c r="EM492" s="865">
        <v>0</v>
      </c>
      <c r="EN492" s="864">
        <v>0</v>
      </c>
      <c r="EO492" s="865">
        <v>0</v>
      </c>
      <c r="EP492" s="864">
        <v>0</v>
      </c>
      <c r="EQ492" s="865">
        <v>0</v>
      </c>
      <c r="ER492" s="864">
        <v>0</v>
      </c>
      <c r="ES492" s="865">
        <v>0</v>
      </c>
      <c r="ET492" s="864">
        <v>0</v>
      </c>
      <c r="EU492" s="865">
        <v>0</v>
      </c>
      <c r="EV492" s="864">
        <v>0</v>
      </c>
      <c r="EW492" s="865">
        <v>0</v>
      </c>
      <c r="EX492" s="864">
        <v>0</v>
      </c>
      <c r="EY492" s="865">
        <v>0</v>
      </c>
      <c r="EZ492" s="864">
        <v>0</v>
      </c>
      <c r="FA492" s="865">
        <v>0</v>
      </c>
      <c r="FB492" s="864">
        <v>0</v>
      </c>
      <c r="FC492" s="865">
        <v>0</v>
      </c>
      <c r="FD492" s="864">
        <v>0</v>
      </c>
      <c r="FE492" s="1021">
        <v>0</v>
      </c>
      <c r="FF492" s="815"/>
      <c r="FG492" s="1012"/>
      <c r="FH492" s="815"/>
      <c r="FI492" s="1013"/>
      <c r="FK492" s="1022" t="b">
        <v>1</v>
      </c>
    </row>
    <row r="493" spans="1:167" outlineLevel="1">
      <c r="A493" s="813" t="str">
        <f t="shared" si="7"/>
        <v>471Home Depot Home Appliance Market Uplift Conservation Fund Pilot Program</v>
      </c>
      <c r="C493" s="849">
        <v>471</v>
      </c>
      <c r="D493" s="1023" t="s">
        <v>1205</v>
      </c>
      <c r="E493" s="1023">
        <v>2017</v>
      </c>
      <c r="G493" s="1024">
        <v>0</v>
      </c>
      <c r="H493" s="854">
        <v>0</v>
      </c>
      <c r="I493" s="853">
        <v>0</v>
      </c>
      <c r="J493" s="854">
        <v>0</v>
      </c>
      <c r="K493" s="853">
        <v>0</v>
      </c>
      <c r="L493" s="854">
        <v>0</v>
      </c>
      <c r="M493" s="853">
        <v>0</v>
      </c>
      <c r="N493" s="854">
        <v>0</v>
      </c>
      <c r="O493" s="853">
        <v>0</v>
      </c>
      <c r="P493" s="854">
        <v>0</v>
      </c>
      <c r="Q493" s="853">
        <v>0</v>
      </c>
      <c r="R493" s="854">
        <v>0</v>
      </c>
      <c r="S493" s="853">
        <v>0</v>
      </c>
      <c r="T493" s="854">
        <v>0</v>
      </c>
      <c r="U493" s="853">
        <v>0</v>
      </c>
      <c r="V493" s="854">
        <v>0</v>
      </c>
      <c r="W493" s="853">
        <v>0</v>
      </c>
      <c r="X493" s="854">
        <v>0</v>
      </c>
      <c r="Y493" s="853">
        <v>0</v>
      </c>
      <c r="Z493" s="854">
        <v>0</v>
      </c>
      <c r="AA493" s="853">
        <v>0</v>
      </c>
      <c r="AB493" s="854">
        <v>0</v>
      </c>
      <c r="AC493" s="853">
        <v>0</v>
      </c>
      <c r="AD493" s="854">
        <v>0</v>
      </c>
      <c r="AE493" s="853">
        <v>0</v>
      </c>
      <c r="AF493" s="854">
        <v>0</v>
      </c>
      <c r="AG493" s="853">
        <v>0</v>
      </c>
      <c r="AH493" s="854">
        <v>0</v>
      </c>
      <c r="AI493" s="853">
        <v>0</v>
      </c>
      <c r="AJ493" s="854">
        <v>0</v>
      </c>
      <c r="AK493" s="853">
        <v>0</v>
      </c>
      <c r="AL493" s="854">
        <v>0</v>
      </c>
      <c r="AM493" s="853">
        <v>0</v>
      </c>
      <c r="AN493" s="854">
        <v>0</v>
      </c>
      <c r="AO493" s="853">
        <v>0</v>
      </c>
      <c r="AP493" s="1025">
        <v>0</v>
      </c>
      <c r="AQ493" s="815"/>
      <c r="AR493" s="998"/>
      <c r="AS493" s="815"/>
      <c r="AT493" s="1024">
        <v>0</v>
      </c>
      <c r="AU493" s="854">
        <v>0</v>
      </c>
      <c r="AV493" s="853">
        <v>0</v>
      </c>
      <c r="AW493" s="854">
        <v>0</v>
      </c>
      <c r="AX493" s="853">
        <v>0</v>
      </c>
      <c r="AY493" s="854">
        <v>0</v>
      </c>
      <c r="AZ493" s="853">
        <v>0</v>
      </c>
      <c r="BA493" s="854">
        <v>0</v>
      </c>
      <c r="BB493" s="853">
        <v>0</v>
      </c>
      <c r="BC493" s="854">
        <v>0</v>
      </c>
      <c r="BD493" s="853">
        <v>0</v>
      </c>
      <c r="BE493" s="854">
        <v>0</v>
      </c>
      <c r="BF493" s="853">
        <v>0</v>
      </c>
      <c r="BG493" s="854">
        <v>0</v>
      </c>
      <c r="BH493" s="853">
        <v>0</v>
      </c>
      <c r="BI493" s="854">
        <v>0</v>
      </c>
      <c r="BJ493" s="853">
        <v>0</v>
      </c>
      <c r="BK493" s="854">
        <v>0</v>
      </c>
      <c r="BL493" s="853">
        <v>0</v>
      </c>
      <c r="BM493" s="854">
        <v>0</v>
      </c>
      <c r="BN493" s="853">
        <v>0</v>
      </c>
      <c r="BO493" s="854">
        <v>0</v>
      </c>
      <c r="BP493" s="853">
        <v>0</v>
      </c>
      <c r="BQ493" s="854">
        <v>0</v>
      </c>
      <c r="BR493" s="853">
        <v>0</v>
      </c>
      <c r="BS493" s="854">
        <v>0</v>
      </c>
      <c r="BT493" s="853">
        <v>0</v>
      </c>
      <c r="BU493" s="854">
        <v>0</v>
      </c>
      <c r="BV493" s="853">
        <v>0</v>
      </c>
      <c r="BW493" s="854">
        <v>0</v>
      </c>
      <c r="BX493" s="853">
        <v>0</v>
      </c>
      <c r="BY493" s="854">
        <v>0</v>
      </c>
      <c r="BZ493" s="853">
        <v>0</v>
      </c>
      <c r="CA493" s="854">
        <v>0</v>
      </c>
      <c r="CB493" s="853">
        <v>0</v>
      </c>
      <c r="CC493" s="1025">
        <v>0</v>
      </c>
      <c r="CD493" s="815"/>
      <c r="CE493" s="1009"/>
      <c r="CF493" s="815"/>
      <c r="CG493" s="1010"/>
      <c r="CH493" s="815"/>
      <c r="CI493" s="1024"/>
      <c r="CJ493" s="854"/>
      <c r="CK493" s="853">
        <v>0</v>
      </c>
      <c r="CL493" s="854">
        <v>0</v>
      </c>
      <c r="CM493" s="853">
        <v>0</v>
      </c>
      <c r="CN493" s="854">
        <v>0</v>
      </c>
      <c r="CO493" s="853">
        <v>0</v>
      </c>
      <c r="CP493" s="854">
        <v>0</v>
      </c>
      <c r="CQ493" s="853">
        <v>0</v>
      </c>
      <c r="CR493" s="854">
        <v>0</v>
      </c>
      <c r="CS493" s="853">
        <v>0</v>
      </c>
      <c r="CT493" s="854">
        <v>0</v>
      </c>
      <c r="CU493" s="853">
        <v>0</v>
      </c>
      <c r="CV493" s="854">
        <v>0</v>
      </c>
      <c r="CW493" s="853">
        <v>0</v>
      </c>
      <c r="CX493" s="854">
        <v>0</v>
      </c>
      <c r="CY493" s="853">
        <v>0</v>
      </c>
      <c r="CZ493" s="854">
        <v>0</v>
      </c>
      <c r="DA493" s="853">
        <v>0</v>
      </c>
      <c r="DB493" s="854">
        <v>0</v>
      </c>
      <c r="DC493" s="853">
        <v>0</v>
      </c>
      <c r="DD493" s="854">
        <v>0</v>
      </c>
      <c r="DE493" s="853">
        <v>0</v>
      </c>
      <c r="DF493" s="854">
        <v>0</v>
      </c>
      <c r="DG493" s="853">
        <v>0</v>
      </c>
      <c r="DH493" s="854">
        <v>0</v>
      </c>
      <c r="DI493" s="853">
        <v>0</v>
      </c>
      <c r="DJ493" s="854">
        <v>0</v>
      </c>
      <c r="DK493" s="853">
        <v>0</v>
      </c>
      <c r="DL493" s="854">
        <v>0</v>
      </c>
      <c r="DM493" s="853">
        <v>0</v>
      </c>
      <c r="DN493" s="854">
        <v>0</v>
      </c>
      <c r="DO493" s="853">
        <v>0</v>
      </c>
      <c r="DP493" s="854">
        <v>0</v>
      </c>
      <c r="DQ493" s="853">
        <v>0</v>
      </c>
      <c r="DR493" s="1025">
        <v>0</v>
      </c>
      <c r="DS493" s="815"/>
      <c r="DT493" s="1011"/>
      <c r="DU493" s="815"/>
      <c r="DV493" s="1024"/>
      <c r="DW493" s="854"/>
      <c r="DX493" s="853">
        <v>0</v>
      </c>
      <c r="DY493" s="854">
        <v>0</v>
      </c>
      <c r="DZ493" s="853">
        <v>0</v>
      </c>
      <c r="EA493" s="854">
        <v>0</v>
      </c>
      <c r="EB493" s="853">
        <v>0</v>
      </c>
      <c r="EC493" s="854">
        <v>0</v>
      </c>
      <c r="ED493" s="853">
        <v>0</v>
      </c>
      <c r="EE493" s="854">
        <v>0</v>
      </c>
      <c r="EF493" s="853">
        <v>0</v>
      </c>
      <c r="EG493" s="854">
        <v>0</v>
      </c>
      <c r="EH493" s="853">
        <v>0</v>
      </c>
      <c r="EI493" s="854">
        <v>0</v>
      </c>
      <c r="EJ493" s="853">
        <v>0</v>
      </c>
      <c r="EK493" s="854">
        <v>0</v>
      </c>
      <c r="EL493" s="853">
        <v>0</v>
      </c>
      <c r="EM493" s="854">
        <v>0</v>
      </c>
      <c r="EN493" s="853">
        <v>0</v>
      </c>
      <c r="EO493" s="854">
        <v>0</v>
      </c>
      <c r="EP493" s="853">
        <v>0</v>
      </c>
      <c r="EQ493" s="854">
        <v>0</v>
      </c>
      <c r="ER493" s="853">
        <v>0</v>
      </c>
      <c r="ES493" s="854">
        <v>0</v>
      </c>
      <c r="ET493" s="853">
        <v>0</v>
      </c>
      <c r="EU493" s="854">
        <v>0</v>
      </c>
      <c r="EV493" s="853">
        <v>0</v>
      </c>
      <c r="EW493" s="854">
        <v>0</v>
      </c>
      <c r="EX493" s="853">
        <v>0</v>
      </c>
      <c r="EY493" s="854">
        <v>0</v>
      </c>
      <c r="EZ493" s="853">
        <v>0</v>
      </c>
      <c r="FA493" s="854">
        <v>0</v>
      </c>
      <c r="FB493" s="853">
        <v>0</v>
      </c>
      <c r="FC493" s="854">
        <v>0</v>
      </c>
      <c r="FD493" s="853">
        <v>0</v>
      </c>
      <c r="FE493" s="1025">
        <v>0</v>
      </c>
      <c r="FF493" s="815"/>
      <c r="FG493" s="1012"/>
      <c r="FH493" s="815"/>
      <c r="FI493" s="1013"/>
      <c r="FK493" s="1026" t="b">
        <v>1</v>
      </c>
    </row>
    <row r="494" spans="1:167" outlineLevel="1">
      <c r="A494" s="813" t="str">
        <f t="shared" si="7"/>
        <v>472Loblaw P4P Conservation Fund Pilot Program</v>
      </c>
      <c r="C494" s="842">
        <v>472</v>
      </c>
      <c r="D494" s="1019" t="s">
        <v>1206</v>
      </c>
      <c r="E494" s="1019">
        <v>2017</v>
      </c>
      <c r="G494" s="1020">
        <v>0</v>
      </c>
      <c r="H494" s="865">
        <v>0</v>
      </c>
      <c r="I494" s="864">
        <v>0</v>
      </c>
      <c r="J494" s="865">
        <v>0</v>
      </c>
      <c r="K494" s="864">
        <v>0</v>
      </c>
      <c r="L494" s="865">
        <v>0</v>
      </c>
      <c r="M494" s="864">
        <v>0</v>
      </c>
      <c r="N494" s="865">
        <v>0</v>
      </c>
      <c r="O494" s="864">
        <v>0</v>
      </c>
      <c r="P494" s="865">
        <v>0</v>
      </c>
      <c r="Q494" s="864">
        <v>0</v>
      </c>
      <c r="R494" s="865">
        <v>0</v>
      </c>
      <c r="S494" s="864">
        <v>0</v>
      </c>
      <c r="T494" s="865">
        <v>0</v>
      </c>
      <c r="U494" s="864">
        <v>0</v>
      </c>
      <c r="V494" s="865">
        <v>0</v>
      </c>
      <c r="W494" s="864">
        <v>0</v>
      </c>
      <c r="X494" s="865">
        <v>0</v>
      </c>
      <c r="Y494" s="864">
        <v>0</v>
      </c>
      <c r="Z494" s="865">
        <v>0</v>
      </c>
      <c r="AA494" s="864">
        <v>0</v>
      </c>
      <c r="AB494" s="865">
        <v>0</v>
      </c>
      <c r="AC494" s="864">
        <v>0</v>
      </c>
      <c r="AD494" s="865">
        <v>0</v>
      </c>
      <c r="AE494" s="864">
        <v>0</v>
      </c>
      <c r="AF494" s="865">
        <v>0</v>
      </c>
      <c r="AG494" s="864">
        <v>0</v>
      </c>
      <c r="AH494" s="865">
        <v>0</v>
      </c>
      <c r="AI494" s="864">
        <v>0</v>
      </c>
      <c r="AJ494" s="865">
        <v>0</v>
      </c>
      <c r="AK494" s="864">
        <v>0</v>
      </c>
      <c r="AL494" s="865">
        <v>0</v>
      </c>
      <c r="AM494" s="864">
        <v>0</v>
      </c>
      <c r="AN494" s="865">
        <v>0</v>
      </c>
      <c r="AO494" s="864">
        <v>0</v>
      </c>
      <c r="AP494" s="1021">
        <v>0</v>
      </c>
      <c r="AQ494" s="815"/>
      <c r="AR494" s="998"/>
      <c r="AS494" s="815"/>
      <c r="AT494" s="1020">
        <v>0</v>
      </c>
      <c r="AU494" s="865">
        <v>0</v>
      </c>
      <c r="AV494" s="864">
        <v>0</v>
      </c>
      <c r="AW494" s="865">
        <v>0</v>
      </c>
      <c r="AX494" s="864">
        <v>0</v>
      </c>
      <c r="AY494" s="865">
        <v>0</v>
      </c>
      <c r="AZ494" s="864">
        <v>0</v>
      </c>
      <c r="BA494" s="865">
        <v>0</v>
      </c>
      <c r="BB494" s="864">
        <v>0</v>
      </c>
      <c r="BC494" s="865">
        <v>0</v>
      </c>
      <c r="BD494" s="864">
        <v>0</v>
      </c>
      <c r="BE494" s="865">
        <v>0</v>
      </c>
      <c r="BF494" s="864">
        <v>0</v>
      </c>
      <c r="BG494" s="865">
        <v>0</v>
      </c>
      <c r="BH494" s="864">
        <v>0</v>
      </c>
      <c r="BI494" s="865">
        <v>0</v>
      </c>
      <c r="BJ494" s="864">
        <v>0</v>
      </c>
      <c r="BK494" s="865">
        <v>0</v>
      </c>
      <c r="BL494" s="864">
        <v>0</v>
      </c>
      <c r="BM494" s="865">
        <v>0</v>
      </c>
      <c r="BN494" s="864">
        <v>0</v>
      </c>
      <c r="BO494" s="865">
        <v>0</v>
      </c>
      <c r="BP494" s="864">
        <v>0</v>
      </c>
      <c r="BQ494" s="865">
        <v>0</v>
      </c>
      <c r="BR494" s="864">
        <v>0</v>
      </c>
      <c r="BS494" s="865">
        <v>0</v>
      </c>
      <c r="BT494" s="864">
        <v>0</v>
      </c>
      <c r="BU494" s="865">
        <v>0</v>
      </c>
      <c r="BV494" s="864">
        <v>0</v>
      </c>
      <c r="BW494" s="865">
        <v>0</v>
      </c>
      <c r="BX494" s="864">
        <v>0</v>
      </c>
      <c r="BY494" s="865">
        <v>0</v>
      </c>
      <c r="BZ494" s="864">
        <v>0</v>
      </c>
      <c r="CA494" s="865">
        <v>0</v>
      </c>
      <c r="CB494" s="864">
        <v>0</v>
      </c>
      <c r="CC494" s="1021">
        <v>0</v>
      </c>
      <c r="CD494" s="815"/>
      <c r="CE494" s="1009"/>
      <c r="CF494" s="815"/>
      <c r="CG494" s="1010"/>
      <c r="CH494" s="815"/>
      <c r="CI494" s="1020"/>
      <c r="CJ494" s="865"/>
      <c r="CK494" s="864">
        <v>0</v>
      </c>
      <c r="CL494" s="865">
        <v>0</v>
      </c>
      <c r="CM494" s="864">
        <v>0</v>
      </c>
      <c r="CN494" s="865">
        <v>0</v>
      </c>
      <c r="CO494" s="864">
        <v>0</v>
      </c>
      <c r="CP494" s="865">
        <v>0</v>
      </c>
      <c r="CQ494" s="864">
        <v>0</v>
      </c>
      <c r="CR494" s="865">
        <v>0</v>
      </c>
      <c r="CS494" s="864">
        <v>0</v>
      </c>
      <c r="CT494" s="865">
        <v>0</v>
      </c>
      <c r="CU494" s="864">
        <v>0</v>
      </c>
      <c r="CV494" s="865">
        <v>0</v>
      </c>
      <c r="CW494" s="864">
        <v>0</v>
      </c>
      <c r="CX494" s="865">
        <v>0</v>
      </c>
      <c r="CY494" s="864">
        <v>0</v>
      </c>
      <c r="CZ494" s="865">
        <v>0</v>
      </c>
      <c r="DA494" s="864">
        <v>0</v>
      </c>
      <c r="DB494" s="865">
        <v>0</v>
      </c>
      <c r="DC494" s="864">
        <v>0</v>
      </c>
      <c r="DD494" s="865">
        <v>0</v>
      </c>
      <c r="DE494" s="864">
        <v>0</v>
      </c>
      <c r="DF494" s="865">
        <v>0</v>
      </c>
      <c r="DG494" s="864">
        <v>0</v>
      </c>
      <c r="DH494" s="865">
        <v>0</v>
      </c>
      <c r="DI494" s="864">
        <v>0</v>
      </c>
      <c r="DJ494" s="865">
        <v>0</v>
      </c>
      <c r="DK494" s="864">
        <v>0</v>
      </c>
      <c r="DL494" s="865">
        <v>0</v>
      </c>
      <c r="DM494" s="864">
        <v>0</v>
      </c>
      <c r="DN494" s="865">
        <v>0</v>
      </c>
      <c r="DO494" s="864">
        <v>0</v>
      </c>
      <c r="DP494" s="865">
        <v>0</v>
      </c>
      <c r="DQ494" s="864">
        <v>0</v>
      </c>
      <c r="DR494" s="1021">
        <v>0</v>
      </c>
      <c r="DS494" s="815"/>
      <c r="DT494" s="1011"/>
      <c r="DU494" s="815"/>
      <c r="DV494" s="1020"/>
      <c r="DW494" s="865"/>
      <c r="DX494" s="864">
        <v>0</v>
      </c>
      <c r="DY494" s="865">
        <v>0</v>
      </c>
      <c r="DZ494" s="864">
        <v>0</v>
      </c>
      <c r="EA494" s="865">
        <v>0</v>
      </c>
      <c r="EB494" s="864">
        <v>0</v>
      </c>
      <c r="EC494" s="865">
        <v>0</v>
      </c>
      <c r="ED494" s="864">
        <v>0</v>
      </c>
      <c r="EE494" s="865">
        <v>0</v>
      </c>
      <c r="EF494" s="864">
        <v>0</v>
      </c>
      <c r="EG494" s="865">
        <v>0</v>
      </c>
      <c r="EH494" s="864">
        <v>0</v>
      </c>
      <c r="EI494" s="865">
        <v>0</v>
      </c>
      <c r="EJ494" s="864">
        <v>0</v>
      </c>
      <c r="EK494" s="865">
        <v>0</v>
      </c>
      <c r="EL494" s="864">
        <v>0</v>
      </c>
      <c r="EM494" s="865">
        <v>0</v>
      </c>
      <c r="EN494" s="864">
        <v>0</v>
      </c>
      <c r="EO494" s="865">
        <v>0</v>
      </c>
      <c r="EP494" s="864">
        <v>0</v>
      </c>
      <c r="EQ494" s="865">
        <v>0</v>
      </c>
      <c r="ER494" s="864">
        <v>0</v>
      </c>
      <c r="ES494" s="865">
        <v>0</v>
      </c>
      <c r="ET494" s="864">
        <v>0</v>
      </c>
      <c r="EU494" s="865">
        <v>0</v>
      </c>
      <c r="EV494" s="864">
        <v>0</v>
      </c>
      <c r="EW494" s="865">
        <v>0</v>
      </c>
      <c r="EX494" s="864">
        <v>0</v>
      </c>
      <c r="EY494" s="865">
        <v>0</v>
      </c>
      <c r="EZ494" s="864">
        <v>0</v>
      </c>
      <c r="FA494" s="865">
        <v>0</v>
      </c>
      <c r="FB494" s="864">
        <v>0</v>
      </c>
      <c r="FC494" s="865">
        <v>0</v>
      </c>
      <c r="FD494" s="864">
        <v>0</v>
      </c>
      <c r="FE494" s="1021">
        <v>0</v>
      </c>
      <c r="FF494" s="815"/>
      <c r="FG494" s="1012"/>
      <c r="FH494" s="815"/>
      <c r="FI494" s="1013"/>
      <c r="FK494" s="1022" t="b">
        <v>1</v>
      </c>
    </row>
    <row r="495" spans="1:167" outlineLevel="1">
      <c r="A495" s="813" t="str">
        <f t="shared" si="7"/>
        <v>473Ontario Clean Water Agency P4P Conservation Fund Pilot Program</v>
      </c>
      <c r="C495" s="849">
        <v>473</v>
      </c>
      <c r="D495" s="1023" t="s">
        <v>1207</v>
      </c>
      <c r="E495" s="1023">
        <v>2017</v>
      </c>
      <c r="G495" s="1024">
        <v>0</v>
      </c>
      <c r="H495" s="854">
        <v>0</v>
      </c>
      <c r="I495" s="853">
        <v>0</v>
      </c>
      <c r="J495" s="854">
        <v>0</v>
      </c>
      <c r="K495" s="853">
        <v>0</v>
      </c>
      <c r="L495" s="854">
        <v>0</v>
      </c>
      <c r="M495" s="853">
        <v>0</v>
      </c>
      <c r="N495" s="854">
        <v>0</v>
      </c>
      <c r="O495" s="853">
        <v>0</v>
      </c>
      <c r="P495" s="854">
        <v>0</v>
      </c>
      <c r="Q495" s="853">
        <v>0</v>
      </c>
      <c r="R495" s="854">
        <v>0</v>
      </c>
      <c r="S495" s="853">
        <v>0</v>
      </c>
      <c r="T495" s="854">
        <v>0</v>
      </c>
      <c r="U495" s="853">
        <v>0</v>
      </c>
      <c r="V495" s="854">
        <v>0</v>
      </c>
      <c r="W495" s="853">
        <v>0</v>
      </c>
      <c r="X495" s="854">
        <v>0</v>
      </c>
      <c r="Y495" s="853">
        <v>0</v>
      </c>
      <c r="Z495" s="854">
        <v>0</v>
      </c>
      <c r="AA495" s="853">
        <v>0</v>
      </c>
      <c r="AB495" s="854">
        <v>0</v>
      </c>
      <c r="AC495" s="853">
        <v>0</v>
      </c>
      <c r="AD495" s="854">
        <v>0</v>
      </c>
      <c r="AE495" s="853">
        <v>0</v>
      </c>
      <c r="AF495" s="854">
        <v>0</v>
      </c>
      <c r="AG495" s="853">
        <v>0</v>
      </c>
      <c r="AH495" s="854">
        <v>0</v>
      </c>
      <c r="AI495" s="853">
        <v>0</v>
      </c>
      <c r="AJ495" s="854">
        <v>0</v>
      </c>
      <c r="AK495" s="853">
        <v>0</v>
      </c>
      <c r="AL495" s="854">
        <v>0</v>
      </c>
      <c r="AM495" s="853">
        <v>0</v>
      </c>
      <c r="AN495" s="854">
        <v>0</v>
      </c>
      <c r="AO495" s="853">
        <v>0</v>
      </c>
      <c r="AP495" s="1025">
        <v>0</v>
      </c>
      <c r="AQ495" s="815"/>
      <c r="AR495" s="998"/>
      <c r="AS495" s="815"/>
      <c r="AT495" s="1024">
        <v>0</v>
      </c>
      <c r="AU495" s="854">
        <v>0</v>
      </c>
      <c r="AV495" s="853">
        <v>0</v>
      </c>
      <c r="AW495" s="854">
        <v>0</v>
      </c>
      <c r="AX495" s="853">
        <v>0</v>
      </c>
      <c r="AY495" s="854">
        <v>0</v>
      </c>
      <c r="AZ495" s="853">
        <v>0</v>
      </c>
      <c r="BA495" s="854">
        <v>0</v>
      </c>
      <c r="BB495" s="853">
        <v>0</v>
      </c>
      <c r="BC495" s="854">
        <v>0</v>
      </c>
      <c r="BD495" s="853">
        <v>0</v>
      </c>
      <c r="BE495" s="854">
        <v>0</v>
      </c>
      <c r="BF495" s="853">
        <v>0</v>
      </c>
      <c r="BG495" s="854">
        <v>0</v>
      </c>
      <c r="BH495" s="853">
        <v>0</v>
      </c>
      <c r="BI495" s="854">
        <v>0</v>
      </c>
      <c r="BJ495" s="853">
        <v>0</v>
      </c>
      <c r="BK495" s="854">
        <v>0</v>
      </c>
      <c r="BL495" s="853">
        <v>0</v>
      </c>
      <c r="BM495" s="854">
        <v>0</v>
      </c>
      <c r="BN495" s="853">
        <v>0</v>
      </c>
      <c r="BO495" s="854">
        <v>0</v>
      </c>
      <c r="BP495" s="853">
        <v>0</v>
      </c>
      <c r="BQ495" s="854">
        <v>0</v>
      </c>
      <c r="BR495" s="853">
        <v>0</v>
      </c>
      <c r="BS495" s="854">
        <v>0</v>
      </c>
      <c r="BT495" s="853">
        <v>0</v>
      </c>
      <c r="BU495" s="854">
        <v>0</v>
      </c>
      <c r="BV495" s="853">
        <v>0</v>
      </c>
      <c r="BW495" s="854">
        <v>0</v>
      </c>
      <c r="BX495" s="853">
        <v>0</v>
      </c>
      <c r="BY495" s="854">
        <v>0</v>
      </c>
      <c r="BZ495" s="853">
        <v>0</v>
      </c>
      <c r="CA495" s="854">
        <v>0</v>
      </c>
      <c r="CB495" s="853">
        <v>0</v>
      </c>
      <c r="CC495" s="1025">
        <v>0</v>
      </c>
      <c r="CD495" s="815"/>
      <c r="CE495" s="1009"/>
      <c r="CF495" s="815"/>
      <c r="CG495" s="1010"/>
      <c r="CH495" s="815"/>
      <c r="CI495" s="1024"/>
      <c r="CJ495" s="854"/>
      <c r="CK495" s="853">
        <v>0</v>
      </c>
      <c r="CL495" s="854">
        <v>0</v>
      </c>
      <c r="CM495" s="853">
        <v>0</v>
      </c>
      <c r="CN495" s="854">
        <v>0</v>
      </c>
      <c r="CO495" s="853">
        <v>0</v>
      </c>
      <c r="CP495" s="854">
        <v>0</v>
      </c>
      <c r="CQ495" s="853">
        <v>0</v>
      </c>
      <c r="CR495" s="854">
        <v>0</v>
      </c>
      <c r="CS495" s="853">
        <v>0</v>
      </c>
      <c r="CT495" s="854">
        <v>0</v>
      </c>
      <c r="CU495" s="853">
        <v>0</v>
      </c>
      <c r="CV495" s="854">
        <v>0</v>
      </c>
      <c r="CW495" s="853">
        <v>0</v>
      </c>
      <c r="CX495" s="854">
        <v>0</v>
      </c>
      <c r="CY495" s="853">
        <v>0</v>
      </c>
      <c r="CZ495" s="854">
        <v>0</v>
      </c>
      <c r="DA495" s="853">
        <v>0</v>
      </c>
      <c r="DB495" s="854">
        <v>0</v>
      </c>
      <c r="DC495" s="853">
        <v>0</v>
      </c>
      <c r="DD495" s="854">
        <v>0</v>
      </c>
      <c r="DE495" s="853">
        <v>0</v>
      </c>
      <c r="DF495" s="854">
        <v>0</v>
      </c>
      <c r="DG495" s="853">
        <v>0</v>
      </c>
      <c r="DH495" s="854">
        <v>0</v>
      </c>
      <c r="DI495" s="853">
        <v>0</v>
      </c>
      <c r="DJ495" s="854">
        <v>0</v>
      </c>
      <c r="DK495" s="853">
        <v>0</v>
      </c>
      <c r="DL495" s="854">
        <v>0</v>
      </c>
      <c r="DM495" s="853">
        <v>0</v>
      </c>
      <c r="DN495" s="854">
        <v>0</v>
      </c>
      <c r="DO495" s="853">
        <v>0</v>
      </c>
      <c r="DP495" s="854">
        <v>0</v>
      </c>
      <c r="DQ495" s="853">
        <v>0</v>
      </c>
      <c r="DR495" s="1025">
        <v>0</v>
      </c>
      <c r="DS495" s="815"/>
      <c r="DT495" s="1011"/>
      <c r="DU495" s="815"/>
      <c r="DV495" s="1024"/>
      <c r="DW495" s="854"/>
      <c r="DX495" s="853">
        <v>0</v>
      </c>
      <c r="DY495" s="854">
        <v>0</v>
      </c>
      <c r="DZ495" s="853">
        <v>0</v>
      </c>
      <c r="EA495" s="854">
        <v>0</v>
      </c>
      <c r="EB495" s="853">
        <v>0</v>
      </c>
      <c r="EC495" s="854">
        <v>0</v>
      </c>
      <c r="ED495" s="853">
        <v>0</v>
      </c>
      <c r="EE495" s="854">
        <v>0</v>
      </c>
      <c r="EF495" s="853">
        <v>0</v>
      </c>
      <c r="EG495" s="854">
        <v>0</v>
      </c>
      <c r="EH495" s="853">
        <v>0</v>
      </c>
      <c r="EI495" s="854">
        <v>0</v>
      </c>
      <c r="EJ495" s="853">
        <v>0</v>
      </c>
      <c r="EK495" s="854">
        <v>0</v>
      </c>
      <c r="EL495" s="853">
        <v>0</v>
      </c>
      <c r="EM495" s="854">
        <v>0</v>
      </c>
      <c r="EN495" s="853">
        <v>0</v>
      </c>
      <c r="EO495" s="854">
        <v>0</v>
      </c>
      <c r="EP495" s="853">
        <v>0</v>
      </c>
      <c r="EQ495" s="854">
        <v>0</v>
      </c>
      <c r="ER495" s="853">
        <v>0</v>
      </c>
      <c r="ES495" s="854">
        <v>0</v>
      </c>
      <c r="ET495" s="853">
        <v>0</v>
      </c>
      <c r="EU495" s="854">
        <v>0</v>
      </c>
      <c r="EV495" s="853">
        <v>0</v>
      </c>
      <c r="EW495" s="854">
        <v>0</v>
      </c>
      <c r="EX495" s="853">
        <v>0</v>
      </c>
      <c r="EY495" s="854">
        <v>0</v>
      </c>
      <c r="EZ495" s="853">
        <v>0</v>
      </c>
      <c r="FA495" s="854">
        <v>0</v>
      </c>
      <c r="FB495" s="853">
        <v>0</v>
      </c>
      <c r="FC495" s="854">
        <v>0</v>
      </c>
      <c r="FD495" s="853">
        <v>0</v>
      </c>
      <c r="FE495" s="1025">
        <v>0</v>
      </c>
      <c r="FF495" s="815"/>
      <c r="FG495" s="1012"/>
      <c r="FH495" s="815"/>
      <c r="FI495" s="1013"/>
      <c r="FK495" s="1026" t="b">
        <v>1</v>
      </c>
    </row>
    <row r="496" spans="1:167" outlineLevel="1">
      <c r="A496" s="813" t="str">
        <f t="shared" si="7"/>
        <v>474Performance Based Conservation Fund Pilot Program</v>
      </c>
      <c r="C496" s="842">
        <v>474</v>
      </c>
      <c r="D496" s="1019" t="s">
        <v>1256</v>
      </c>
      <c r="E496" s="1019">
        <v>2017</v>
      </c>
      <c r="G496" s="1020">
        <v>0</v>
      </c>
      <c r="H496" s="865">
        <v>0</v>
      </c>
      <c r="I496" s="864">
        <v>0</v>
      </c>
      <c r="J496" s="865">
        <v>0</v>
      </c>
      <c r="K496" s="864">
        <v>0</v>
      </c>
      <c r="L496" s="865">
        <v>0</v>
      </c>
      <c r="M496" s="864">
        <v>0</v>
      </c>
      <c r="N496" s="865">
        <v>0</v>
      </c>
      <c r="O496" s="864">
        <v>0</v>
      </c>
      <c r="P496" s="865">
        <v>0</v>
      </c>
      <c r="Q496" s="864">
        <v>0</v>
      </c>
      <c r="R496" s="865">
        <v>0</v>
      </c>
      <c r="S496" s="864">
        <v>0</v>
      </c>
      <c r="T496" s="865">
        <v>0</v>
      </c>
      <c r="U496" s="864">
        <v>0</v>
      </c>
      <c r="V496" s="865">
        <v>0</v>
      </c>
      <c r="W496" s="864">
        <v>0</v>
      </c>
      <c r="X496" s="865">
        <v>0</v>
      </c>
      <c r="Y496" s="864">
        <v>0</v>
      </c>
      <c r="Z496" s="865">
        <v>0</v>
      </c>
      <c r="AA496" s="864">
        <v>0</v>
      </c>
      <c r="AB496" s="865">
        <v>0</v>
      </c>
      <c r="AC496" s="864">
        <v>0</v>
      </c>
      <c r="AD496" s="865">
        <v>0</v>
      </c>
      <c r="AE496" s="864">
        <v>0</v>
      </c>
      <c r="AF496" s="865">
        <v>0</v>
      </c>
      <c r="AG496" s="864">
        <v>0</v>
      </c>
      <c r="AH496" s="865">
        <v>0</v>
      </c>
      <c r="AI496" s="864">
        <v>0</v>
      </c>
      <c r="AJ496" s="865">
        <v>0</v>
      </c>
      <c r="AK496" s="864">
        <v>0</v>
      </c>
      <c r="AL496" s="865">
        <v>0</v>
      </c>
      <c r="AM496" s="864">
        <v>0</v>
      </c>
      <c r="AN496" s="865">
        <v>0</v>
      </c>
      <c r="AO496" s="864">
        <v>0</v>
      </c>
      <c r="AP496" s="1021">
        <v>0</v>
      </c>
      <c r="AQ496" s="815"/>
      <c r="AR496" s="998"/>
      <c r="AS496" s="815"/>
      <c r="AT496" s="1020">
        <v>0</v>
      </c>
      <c r="AU496" s="865">
        <v>0</v>
      </c>
      <c r="AV496" s="864">
        <v>0</v>
      </c>
      <c r="AW496" s="865">
        <v>0</v>
      </c>
      <c r="AX496" s="864">
        <v>0</v>
      </c>
      <c r="AY496" s="865">
        <v>0</v>
      </c>
      <c r="AZ496" s="864">
        <v>0</v>
      </c>
      <c r="BA496" s="865">
        <v>0</v>
      </c>
      <c r="BB496" s="864">
        <v>0</v>
      </c>
      <c r="BC496" s="865">
        <v>0</v>
      </c>
      <c r="BD496" s="864">
        <v>0</v>
      </c>
      <c r="BE496" s="865">
        <v>0</v>
      </c>
      <c r="BF496" s="864">
        <v>0</v>
      </c>
      <c r="BG496" s="865">
        <v>0</v>
      </c>
      <c r="BH496" s="864">
        <v>0</v>
      </c>
      <c r="BI496" s="865">
        <v>0</v>
      </c>
      <c r="BJ496" s="864">
        <v>0</v>
      </c>
      <c r="BK496" s="865">
        <v>0</v>
      </c>
      <c r="BL496" s="864">
        <v>0</v>
      </c>
      <c r="BM496" s="865">
        <v>0</v>
      </c>
      <c r="BN496" s="864">
        <v>0</v>
      </c>
      <c r="BO496" s="865">
        <v>0</v>
      </c>
      <c r="BP496" s="864">
        <v>0</v>
      </c>
      <c r="BQ496" s="865">
        <v>0</v>
      </c>
      <c r="BR496" s="864">
        <v>0</v>
      </c>
      <c r="BS496" s="865">
        <v>0</v>
      </c>
      <c r="BT496" s="864">
        <v>0</v>
      </c>
      <c r="BU496" s="865">
        <v>0</v>
      </c>
      <c r="BV496" s="864">
        <v>0</v>
      </c>
      <c r="BW496" s="865">
        <v>0</v>
      </c>
      <c r="BX496" s="864">
        <v>0</v>
      </c>
      <c r="BY496" s="865">
        <v>0</v>
      </c>
      <c r="BZ496" s="864">
        <v>0</v>
      </c>
      <c r="CA496" s="865">
        <v>0</v>
      </c>
      <c r="CB496" s="864">
        <v>0</v>
      </c>
      <c r="CC496" s="1021">
        <v>0</v>
      </c>
      <c r="CD496" s="815"/>
      <c r="CE496" s="1009"/>
      <c r="CF496" s="815"/>
      <c r="CG496" s="1010"/>
      <c r="CH496" s="815"/>
      <c r="CI496" s="1020"/>
      <c r="CJ496" s="865"/>
      <c r="CK496" s="864">
        <v>0</v>
      </c>
      <c r="CL496" s="865">
        <v>0</v>
      </c>
      <c r="CM496" s="864">
        <v>0</v>
      </c>
      <c r="CN496" s="865">
        <v>0</v>
      </c>
      <c r="CO496" s="864">
        <v>0</v>
      </c>
      <c r="CP496" s="865">
        <v>0</v>
      </c>
      <c r="CQ496" s="864">
        <v>0</v>
      </c>
      <c r="CR496" s="865">
        <v>0</v>
      </c>
      <c r="CS496" s="864">
        <v>0</v>
      </c>
      <c r="CT496" s="865">
        <v>0</v>
      </c>
      <c r="CU496" s="864">
        <v>0</v>
      </c>
      <c r="CV496" s="865">
        <v>0</v>
      </c>
      <c r="CW496" s="864">
        <v>0</v>
      </c>
      <c r="CX496" s="865">
        <v>0</v>
      </c>
      <c r="CY496" s="864">
        <v>0</v>
      </c>
      <c r="CZ496" s="865">
        <v>0</v>
      </c>
      <c r="DA496" s="864">
        <v>0</v>
      </c>
      <c r="DB496" s="865">
        <v>0</v>
      </c>
      <c r="DC496" s="864">
        <v>0</v>
      </c>
      <c r="DD496" s="865">
        <v>0</v>
      </c>
      <c r="DE496" s="864">
        <v>0</v>
      </c>
      <c r="DF496" s="865">
        <v>0</v>
      </c>
      <c r="DG496" s="864">
        <v>0</v>
      </c>
      <c r="DH496" s="865">
        <v>0</v>
      </c>
      <c r="DI496" s="864">
        <v>0</v>
      </c>
      <c r="DJ496" s="865">
        <v>0</v>
      </c>
      <c r="DK496" s="864">
        <v>0</v>
      </c>
      <c r="DL496" s="865">
        <v>0</v>
      </c>
      <c r="DM496" s="864">
        <v>0</v>
      </c>
      <c r="DN496" s="865">
        <v>0</v>
      </c>
      <c r="DO496" s="864">
        <v>0</v>
      </c>
      <c r="DP496" s="865">
        <v>0</v>
      </c>
      <c r="DQ496" s="864">
        <v>0</v>
      </c>
      <c r="DR496" s="1021">
        <v>0</v>
      </c>
      <c r="DS496" s="815"/>
      <c r="DT496" s="1011"/>
      <c r="DU496" s="815"/>
      <c r="DV496" s="1020"/>
      <c r="DW496" s="865"/>
      <c r="DX496" s="864">
        <v>0</v>
      </c>
      <c r="DY496" s="865">
        <v>0</v>
      </c>
      <c r="DZ496" s="864">
        <v>0</v>
      </c>
      <c r="EA496" s="865">
        <v>0</v>
      </c>
      <c r="EB496" s="864">
        <v>0</v>
      </c>
      <c r="EC496" s="865">
        <v>0</v>
      </c>
      <c r="ED496" s="864">
        <v>0</v>
      </c>
      <c r="EE496" s="865">
        <v>0</v>
      </c>
      <c r="EF496" s="864">
        <v>0</v>
      </c>
      <c r="EG496" s="865">
        <v>0</v>
      </c>
      <c r="EH496" s="864">
        <v>0</v>
      </c>
      <c r="EI496" s="865">
        <v>0</v>
      </c>
      <c r="EJ496" s="864">
        <v>0</v>
      </c>
      <c r="EK496" s="865">
        <v>0</v>
      </c>
      <c r="EL496" s="864">
        <v>0</v>
      </c>
      <c r="EM496" s="865">
        <v>0</v>
      </c>
      <c r="EN496" s="864">
        <v>0</v>
      </c>
      <c r="EO496" s="865">
        <v>0</v>
      </c>
      <c r="EP496" s="864">
        <v>0</v>
      </c>
      <c r="EQ496" s="865">
        <v>0</v>
      </c>
      <c r="ER496" s="864">
        <v>0</v>
      </c>
      <c r="ES496" s="865">
        <v>0</v>
      </c>
      <c r="ET496" s="864">
        <v>0</v>
      </c>
      <c r="EU496" s="865">
        <v>0</v>
      </c>
      <c r="EV496" s="864">
        <v>0</v>
      </c>
      <c r="EW496" s="865">
        <v>0</v>
      </c>
      <c r="EX496" s="864">
        <v>0</v>
      </c>
      <c r="EY496" s="865">
        <v>0</v>
      </c>
      <c r="EZ496" s="864">
        <v>0</v>
      </c>
      <c r="FA496" s="865">
        <v>0</v>
      </c>
      <c r="FB496" s="864">
        <v>0</v>
      </c>
      <c r="FC496" s="865">
        <v>0</v>
      </c>
      <c r="FD496" s="864">
        <v>0</v>
      </c>
      <c r="FE496" s="1021">
        <v>0</v>
      </c>
      <c r="FF496" s="815"/>
      <c r="FG496" s="1012"/>
      <c r="FH496" s="815"/>
      <c r="FI496" s="1013"/>
      <c r="FK496" s="1022" t="b">
        <v>1</v>
      </c>
    </row>
    <row r="497" spans="1:167" outlineLevel="1">
      <c r="A497" s="813" t="str">
        <f t="shared" si="7"/>
        <v>475Social Benchmarking Conservation Fund Pilot Program</v>
      </c>
      <c r="C497" s="849">
        <v>475</v>
      </c>
      <c r="D497" s="1023" t="s">
        <v>1208</v>
      </c>
      <c r="E497" s="1023">
        <v>2017</v>
      </c>
      <c r="G497" s="1024">
        <v>0</v>
      </c>
      <c r="H497" s="854">
        <v>0</v>
      </c>
      <c r="I497" s="853">
        <v>0</v>
      </c>
      <c r="J497" s="854">
        <v>0</v>
      </c>
      <c r="K497" s="853">
        <v>0</v>
      </c>
      <c r="L497" s="854">
        <v>0</v>
      </c>
      <c r="M497" s="853">
        <v>0</v>
      </c>
      <c r="N497" s="854">
        <v>0</v>
      </c>
      <c r="O497" s="853">
        <v>0</v>
      </c>
      <c r="P497" s="854">
        <v>0</v>
      </c>
      <c r="Q497" s="853">
        <v>0</v>
      </c>
      <c r="R497" s="854">
        <v>0</v>
      </c>
      <c r="S497" s="853">
        <v>0</v>
      </c>
      <c r="T497" s="854">
        <v>0</v>
      </c>
      <c r="U497" s="853">
        <v>0</v>
      </c>
      <c r="V497" s="854">
        <v>0</v>
      </c>
      <c r="W497" s="853">
        <v>0</v>
      </c>
      <c r="X497" s="854">
        <v>0</v>
      </c>
      <c r="Y497" s="853">
        <v>0</v>
      </c>
      <c r="Z497" s="854">
        <v>0</v>
      </c>
      <c r="AA497" s="853">
        <v>0</v>
      </c>
      <c r="AB497" s="854">
        <v>0</v>
      </c>
      <c r="AC497" s="853">
        <v>0</v>
      </c>
      <c r="AD497" s="854">
        <v>0</v>
      </c>
      <c r="AE497" s="853">
        <v>0</v>
      </c>
      <c r="AF497" s="854">
        <v>0</v>
      </c>
      <c r="AG497" s="853">
        <v>0</v>
      </c>
      <c r="AH497" s="854">
        <v>0</v>
      </c>
      <c r="AI497" s="853">
        <v>0</v>
      </c>
      <c r="AJ497" s="854">
        <v>0</v>
      </c>
      <c r="AK497" s="853">
        <v>0</v>
      </c>
      <c r="AL497" s="854">
        <v>0</v>
      </c>
      <c r="AM497" s="853">
        <v>0</v>
      </c>
      <c r="AN497" s="854">
        <v>0</v>
      </c>
      <c r="AO497" s="853">
        <v>0</v>
      </c>
      <c r="AP497" s="1025">
        <v>0</v>
      </c>
      <c r="AQ497" s="815"/>
      <c r="AR497" s="998"/>
      <c r="AS497" s="815"/>
      <c r="AT497" s="1024">
        <v>0</v>
      </c>
      <c r="AU497" s="854">
        <v>0</v>
      </c>
      <c r="AV497" s="853">
        <v>0</v>
      </c>
      <c r="AW497" s="854">
        <v>0</v>
      </c>
      <c r="AX497" s="853">
        <v>0</v>
      </c>
      <c r="AY497" s="854">
        <v>0</v>
      </c>
      <c r="AZ497" s="853">
        <v>0</v>
      </c>
      <c r="BA497" s="854">
        <v>0</v>
      </c>
      <c r="BB497" s="853">
        <v>0</v>
      </c>
      <c r="BC497" s="854">
        <v>0</v>
      </c>
      <c r="BD497" s="853">
        <v>0</v>
      </c>
      <c r="BE497" s="854">
        <v>0</v>
      </c>
      <c r="BF497" s="853">
        <v>0</v>
      </c>
      <c r="BG497" s="854">
        <v>0</v>
      </c>
      <c r="BH497" s="853">
        <v>0</v>
      </c>
      <c r="BI497" s="854">
        <v>0</v>
      </c>
      <c r="BJ497" s="853">
        <v>0</v>
      </c>
      <c r="BK497" s="854">
        <v>0</v>
      </c>
      <c r="BL497" s="853">
        <v>0</v>
      </c>
      <c r="BM497" s="854">
        <v>0</v>
      </c>
      <c r="BN497" s="853">
        <v>0</v>
      </c>
      <c r="BO497" s="854">
        <v>0</v>
      </c>
      <c r="BP497" s="853">
        <v>0</v>
      </c>
      <c r="BQ497" s="854">
        <v>0</v>
      </c>
      <c r="BR497" s="853">
        <v>0</v>
      </c>
      <c r="BS497" s="854">
        <v>0</v>
      </c>
      <c r="BT497" s="853">
        <v>0</v>
      </c>
      <c r="BU497" s="854">
        <v>0</v>
      </c>
      <c r="BV497" s="853">
        <v>0</v>
      </c>
      <c r="BW497" s="854">
        <v>0</v>
      </c>
      <c r="BX497" s="853">
        <v>0</v>
      </c>
      <c r="BY497" s="854">
        <v>0</v>
      </c>
      <c r="BZ497" s="853">
        <v>0</v>
      </c>
      <c r="CA497" s="854">
        <v>0</v>
      </c>
      <c r="CB497" s="853">
        <v>0</v>
      </c>
      <c r="CC497" s="1025">
        <v>0</v>
      </c>
      <c r="CD497" s="815"/>
      <c r="CE497" s="1009"/>
      <c r="CF497" s="815"/>
      <c r="CG497" s="1010"/>
      <c r="CH497" s="815"/>
      <c r="CI497" s="1024"/>
      <c r="CJ497" s="854"/>
      <c r="CK497" s="853">
        <v>0</v>
      </c>
      <c r="CL497" s="854">
        <v>0</v>
      </c>
      <c r="CM497" s="853">
        <v>0</v>
      </c>
      <c r="CN497" s="854">
        <v>0</v>
      </c>
      <c r="CO497" s="853">
        <v>0</v>
      </c>
      <c r="CP497" s="854">
        <v>0</v>
      </c>
      <c r="CQ497" s="853">
        <v>0</v>
      </c>
      <c r="CR497" s="854">
        <v>0</v>
      </c>
      <c r="CS497" s="853">
        <v>0</v>
      </c>
      <c r="CT497" s="854">
        <v>0</v>
      </c>
      <c r="CU497" s="853">
        <v>0</v>
      </c>
      <c r="CV497" s="854">
        <v>0</v>
      </c>
      <c r="CW497" s="853">
        <v>0</v>
      </c>
      <c r="CX497" s="854">
        <v>0</v>
      </c>
      <c r="CY497" s="853">
        <v>0</v>
      </c>
      <c r="CZ497" s="854">
        <v>0</v>
      </c>
      <c r="DA497" s="853">
        <v>0</v>
      </c>
      <c r="DB497" s="854">
        <v>0</v>
      </c>
      <c r="DC497" s="853">
        <v>0</v>
      </c>
      <c r="DD497" s="854">
        <v>0</v>
      </c>
      <c r="DE497" s="853">
        <v>0</v>
      </c>
      <c r="DF497" s="854">
        <v>0</v>
      </c>
      <c r="DG497" s="853">
        <v>0</v>
      </c>
      <c r="DH497" s="854">
        <v>0</v>
      </c>
      <c r="DI497" s="853">
        <v>0</v>
      </c>
      <c r="DJ497" s="854">
        <v>0</v>
      </c>
      <c r="DK497" s="853">
        <v>0</v>
      </c>
      <c r="DL497" s="854">
        <v>0</v>
      </c>
      <c r="DM497" s="853">
        <v>0</v>
      </c>
      <c r="DN497" s="854">
        <v>0</v>
      </c>
      <c r="DO497" s="853">
        <v>0</v>
      </c>
      <c r="DP497" s="854">
        <v>0</v>
      </c>
      <c r="DQ497" s="853">
        <v>0</v>
      </c>
      <c r="DR497" s="1025">
        <v>0</v>
      </c>
      <c r="DS497" s="815"/>
      <c r="DT497" s="1011"/>
      <c r="DU497" s="815"/>
      <c r="DV497" s="1024"/>
      <c r="DW497" s="854"/>
      <c r="DX497" s="853">
        <v>0</v>
      </c>
      <c r="DY497" s="854">
        <v>0</v>
      </c>
      <c r="DZ497" s="853">
        <v>0</v>
      </c>
      <c r="EA497" s="854">
        <v>0</v>
      </c>
      <c r="EB497" s="853">
        <v>0</v>
      </c>
      <c r="EC497" s="854">
        <v>0</v>
      </c>
      <c r="ED497" s="853">
        <v>0</v>
      </c>
      <c r="EE497" s="854">
        <v>0</v>
      </c>
      <c r="EF497" s="853">
        <v>0</v>
      </c>
      <c r="EG497" s="854">
        <v>0</v>
      </c>
      <c r="EH497" s="853">
        <v>0</v>
      </c>
      <c r="EI497" s="854">
        <v>0</v>
      </c>
      <c r="EJ497" s="853">
        <v>0</v>
      </c>
      <c r="EK497" s="854">
        <v>0</v>
      </c>
      <c r="EL497" s="853">
        <v>0</v>
      </c>
      <c r="EM497" s="854">
        <v>0</v>
      </c>
      <c r="EN497" s="853">
        <v>0</v>
      </c>
      <c r="EO497" s="854">
        <v>0</v>
      </c>
      <c r="EP497" s="853">
        <v>0</v>
      </c>
      <c r="EQ497" s="854">
        <v>0</v>
      </c>
      <c r="ER497" s="853">
        <v>0</v>
      </c>
      <c r="ES497" s="854">
        <v>0</v>
      </c>
      <c r="ET497" s="853">
        <v>0</v>
      </c>
      <c r="EU497" s="854">
        <v>0</v>
      </c>
      <c r="EV497" s="853">
        <v>0</v>
      </c>
      <c r="EW497" s="854">
        <v>0</v>
      </c>
      <c r="EX497" s="853">
        <v>0</v>
      </c>
      <c r="EY497" s="854">
        <v>0</v>
      </c>
      <c r="EZ497" s="853">
        <v>0</v>
      </c>
      <c r="FA497" s="854">
        <v>0</v>
      </c>
      <c r="FB497" s="853">
        <v>0</v>
      </c>
      <c r="FC497" s="854">
        <v>0</v>
      </c>
      <c r="FD497" s="853">
        <v>0</v>
      </c>
      <c r="FE497" s="1025">
        <v>0</v>
      </c>
      <c r="FF497" s="815"/>
      <c r="FG497" s="1012"/>
      <c r="FH497" s="815"/>
      <c r="FI497" s="1013"/>
      <c r="FK497" s="1026" t="b">
        <v>1</v>
      </c>
    </row>
    <row r="498" spans="1:167" outlineLevel="1">
      <c r="A498" s="813" t="str">
        <f t="shared" si="7"/>
        <v>476Strategic Energy Group Conservation Fund Pilot Program</v>
      </c>
      <c r="C498" s="879">
        <v>476</v>
      </c>
      <c r="D498" s="1042" t="s">
        <v>1209</v>
      </c>
      <c r="E498" s="1042">
        <v>2017</v>
      </c>
      <c r="G498" s="1038">
        <v>0</v>
      </c>
      <c r="H498" s="884">
        <v>0</v>
      </c>
      <c r="I498" s="883">
        <v>0</v>
      </c>
      <c r="J498" s="884">
        <v>0</v>
      </c>
      <c r="K498" s="883">
        <v>0</v>
      </c>
      <c r="L498" s="884">
        <v>0</v>
      </c>
      <c r="M498" s="883">
        <v>0</v>
      </c>
      <c r="N498" s="884">
        <v>0</v>
      </c>
      <c r="O498" s="883">
        <v>0</v>
      </c>
      <c r="P498" s="884">
        <v>0</v>
      </c>
      <c r="Q498" s="883">
        <v>0</v>
      </c>
      <c r="R498" s="884">
        <v>0</v>
      </c>
      <c r="S498" s="883">
        <v>0</v>
      </c>
      <c r="T498" s="884">
        <v>0</v>
      </c>
      <c r="U498" s="883">
        <v>0</v>
      </c>
      <c r="V498" s="884">
        <v>0</v>
      </c>
      <c r="W498" s="883">
        <v>0</v>
      </c>
      <c r="X498" s="884">
        <v>0</v>
      </c>
      <c r="Y498" s="883">
        <v>0</v>
      </c>
      <c r="Z498" s="884">
        <v>0</v>
      </c>
      <c r="AA498" s="883">
        <v>0</v>
      </c>
      <c r="AB498" s="884">
        <v>0</v>
      </c>
      <c r="AC498" s="883">
        <v>0</v>
      </c>
      <c r="AD498" s="884">
        <v>0</v>
      </c>
      <c r="AE498" s="883">
        <v>0</v>
      </c>
      <c r="AF498" s="884">
        <v>0</v>
      </c>
      <c r="AG498" s="883">
        <v>0</v>
      </c>
      <c r="AH498" s="884">
        <v>0</v>
      </c>
      <c r="AI498" s="883">
        <v>0</v>
      </c>
      <c r="AJ498" s="884">
        <v>0</v>
      </c>
      <c r="AK498" s="883">
        <v>0</v>
      </c>
      <c r="AL498" s="884">
        <v>0</v>
      </c>
      <c r="AM498" s="883">
        <v>0</v>
      </c>
      <c r="AN498" s="884">
        <v>0</v>
      </c>
      <c r="AO498" s="883">
        <v>0</v>
      </c>
      <c r="AP498" s="1039">
        <v>0</v>
      </c>
      <c r="AQ498" s="815"/>
      <c r="AR498" s="998"/>
      <c r="AS498" s="815"/>
      <c r="AT498" s="1038">
        <v>0</v>
      </c>
      <c r="AU498" s="884">
        <v>0</v>
      </c>
      <c r="AV498" s="883">
        <v>0</v>
      </c>
      <c r="AW498" s="884">
        <v>0</v>
      </c>
      <c r="AX498" s="883">
        <v>0</v>
      </c>
      <c r="AY498" s="884">
        <v>0</v>
      </c>
      <c r="AZ498" s="883">
        <v>0</v>
      </c>
      <c r="BA498" s="884">
        <v>0</v>
      </c>
      <c r="BB498" s="883">
        <v>0</v>
      </c>
      <c r="BC498" s="884">
        <v>0</v>
      </c>
      <c r="BD498" s="883">
        <v>0</v>
      </c>
      <c r="BE498" s="884">
        <v>0</v>
      </c>
      <c r="BF498" s="883">
        <v>0</v>
      </c>
      <c r="BG498" s="884">
        <v>0</v>
      </c>
      <c r="BH498" s="883">
        <v>0</v>
      </c>
      <c r="BI498" s="884">
        <v>0</v>
      </c>
      <c r="BJ498" s="883">
        <v>0</v>
      </c>
      <c r="BK498" s="884">
        <v>0</v>
      </c>
      <c r="BL498" s="883">
        <v>0</v>
      </c>
      <c r="BM498" s="884">
        <v>0</v>
      </c>
      <c r="BN498" s="883">
        <v>0</v>
      </c>
      <c r="BO498" s="884">
        <v>0</v>
      </c>
      <c r="BP498" s="883">
        <v>0</v>
      </c>
      <c r="BQ498" s="884">
        <v>0</v>
      </c>
      <c r="BR498" s="883">
        <v>0</v>
      </c>
      <c r="BS498" s="884">
        <v>0</v>
      </c>
      <c r="BT498" s="883">
        <v>0</v>
      </c>
      <c r="BU498" s="884">
        <v>0</v>
      </c>
      <c r="BV498" s="883">
        <v>0</v>
      </c>
      <c r="BW498" s="884">
        <v>0</v>
      </c>
      <c r="BX498" s="883">
        <v>0</v>
      </c>
      <c r="BY498" s="884">
        <v>0</v>
      </c>
      <c r="BZ498" s="883">
        <v>0</v>
      </c>
      <c r="CA498" s="884">
        <v>0</v>
      </c>
      <c r="CB498" s="883">
        <v>0</v>
      </c>
      <c r="CC498" s="1039">
        <v>0</v>
      </c>
      <c r="CD498" s="815"/>
      <c r="CE498" s="1009"/>
      <c r="CF498" s="815"/>
      <c r="CG498" s="1010"/>
      <c r="CH498" s="815"/>
      <c r="CI498" s="1038"/>
      <c r="CJ498" s="884"/>
      <c r="CK498" s="883">
        <v>0</v>
      </c>
      <c r="CL498" s="884">
        <v>0</v>
      </c>
      <c r="CM498" s="883">
        <v>0</v>
      </c>
      <c r="CN498" s="884">
        <v>0</v>
      </c>
      <c r="CO498" s="883">
        <v>0</v>
      </c>
      <c r="CP498" s="884">
        <v>0</v>
      </c>
      <c r="CQ498" s="883">
        <v>0</v>
      </c>
      <c r="CR498" s="884">
        <v>0</v>
      </c>
      <c r="CS498" s="883">
        <v>0</v>
      </c>
      <c r="CT498" s="884">
        <v>0</v>
      </c>
      <c r="CU498" s="883">
        <v>0</v>
      </c>
      <c r="CV498" s="884">
        <v>0</v>
      </c>
      <c r="CW498" s="883">
        <v>0</v>
      </c>
      <c r="CX498" s="884">
        <v>0</v>
      </c>
      <c r="CY498" s="883">
        <v>0</v>
      </c>
      <c r="CZ498" s="884">
        <v>0</v>
      </c>
      <c r="DA498" s="883">
        <v>0</v>
      </c>
      <c r="DB498" s="884">
        <v>0</v>
      </c>
      <c r="DC498" s="883">
        <v>0</v>
      </c>
      <c r="DD498" s="884">
        <v>0</v>
      </c>
      <c r="DE498" s="883">
        <v>0</v>
      </c>
      <c r="DF498" s="884">
        <v>0</v>
      </c>
      <c r="DG498" s="883">
        <v>0</v>
      </c>
      <c r="DH498" s="884">
        <v>0</v>
      </c>
      <c r="DI498" s="883">
        <v>0</v>
      </c>
      <c r="DJ498" s="884">
        <v>0</v>
      </c>
      <c r="DK498" s="883">
        <v>0</v>
      </c>
      <c r="DL498" s="884">
        <v>0</v>
      </c>
      <c r="DM498" s="883">
        <v>0</v>
      </c>
      <c r="DN498" s="884">
        <v>0</v>
      </c>
      <c r="DO498" s="883">
        <v>0</v>
      </c>
      <c r="DP498" s="884">
        <v>0</v>
      </c>
      <c r="DQ498" s="883">
        <v>0</v>
      </c>
      <c r="DR498" s="1039">
        <v>0</v>
      </c>
      <c r="DS498" s="815"/>
      <c r="DT498" s="1011"/>
      <c r="DU498" s="815"/>
      <c r="DV498" s="1038"/>
      <c r="DW498" s="884"/>
      <c r="DX498" s="883">
        <v>0</v>
      </c>
      <c r="DY498" s="884">
        <v>0</v>
      </c>
      <c r="DZ498" s="883">
        <v>0</v>
      </c>
      <c r="EA498" s="884">
        <v>0</v>
      </c>
      <c r="EB498" s="883">
        <v>0</v>
      </c>
      <c r="EC498" s="884">
        <v>0</v>
      </c>
      <c r="ED498" s="883">
        <v>0</v>
      </c>
      <c r="EE498" s="884">
        <v>0</v>
      </c>
      <c r="EF498" s="883">
        <v>0</v>
      </c>
      <c r="EG498" s="884">
        <v>0</v>
      </c>
      <c r="EH498" s="883">
        <v>0</v>
      </c>
      <c r="EI498" s="884">
        <v>0</v>
      </c>
      <c r="EJ498" s="883">
        <v>0</v>
      </c>
      <c r="EK498" s="884">
        <v>0</v>
      </c>
      <c r="EL498" s="883">
        <v>0</v>
      </c>
      <c r="EM498" s="884">
        <v>0</v>
      </c>
      <c r="EN498" s="883">
        <v>0</v>
      </c>
      <c r="EO498" s="884">
        <v>0</v>
      </c>
      <c r="EP498" s="883">
        <v>0</v>
      </c>
      <c r="EQ498" s="884">
        <v>0</v>
      </c>
      <c r="ER498" s="883">
        <v>0</v>
      </c>
      <c r="ES498" s="884">
        <v>0</v>
      </c>
      <c r="ET498" s="883">
        <v>0</v>
      </c>
      <c r="EU498" s="884">
        <v>0</v>
      </c>
      <c r="EV498" s="883">
        <v>0</v>
      </c>
      <c r="EW498" s="884">
        <v>0</v>
      </c>
      <c r="EX498" s="883">
        <v>0</v>
      </c>
      <c r="EY498" s="884">
        <v>0</v>
      </c>
      <c r="EZ498" s="883">
        <v>0</v>
      </c>
      <c r="FA498" s="884">
        <v>0</v>
      </c>
      <c r="FB498" s="883">
        <v>0</v>
      </c>
      <c r="FC498" s="884">
        <v>0</v>
      </c>
      <c r="FD498" s="883">
        <v>0</v>
      </c>
      <c r="FE498" s="1039">
        <v>0</v>
      </c>
      <c r="FF498" s="815"/>
      <c r="FG498" s="1012"/>
      <c r="FH498" s="815"/>
      <c r="FI498" s="1013"/>
      <c r="FK498" s="1040" t="b">
        <v>1</v>
      </c>
    </row>
    <row r="499" spans="1:167" outlineLevel="1">
      <c r="A499" s="813" t="str">
        <f t="shared" si="7"/>
        <v>477Appliance Retirement Initiative</v>
      </c>
      <c r="C499" s="835">
        <v>477</v>
      </c>
      <c r="D499" s="1015" t="s">
        <v>97</v>
      </c>
      <c r="E499" s="1015">
        <v>2017</v>
      </c>
      <c r="G499" s="1016">
        <v>0</v>
      </c>
      <c r="H499" s="877">
        <v>0</v>
      </c>
      <c r="I499" s="876">
        <v>0</v>
      </c>
      <c r="J499" s="877">
        <v>0</v>
      </c>
      <c r="K499" s="876">
        <v>0</v>
      </c>
      <c r="L499" s="877">
        <v>0</v>
      </c>
      <c r="M499" s="876">
        <v>0</v>
      </c>
      <c r="N499" s="877">
        <v>0</v>
      </c>
      <c r="O499" s="876">
        <v>0</v>
      </c>
      <c r="P499" s="877">
        <v>0</v>
      </c>
      <c r="Q499" s="876">
        <v>0</v>
      </c>
      <c r="R499" s="877">
        <v>0</v>
      </c>
      <c r="S499" s="876">
        <v>0</v>
      </c>
      <c r="T499" s="877">
        <v>0</v>
      </c>
      <c r="U499" s="876">
        <v>0</v>
      </c>
      <c r="V499" s="877">
        <v>0</v>
      </c>
      <c r="W499" s="876">
        <v>0</v>
      </c>
      <c r="X499" s="877">
        <v>0</v>
      </c>
      <c r="Y499" s="876">
        <v>0</v>
      </c>
      <c r="Z499" s="877">
        <v>0</v>
      </c>
      <c r="AA499" s="876">
        <v>0</v>
      </c>
      <c r="AB499" s="877">
        <v>0</v>
      </c>
      <c r="AC499" s="876">
        <v>0</v>
      </c>
      <c r="AD499" s="877">
        <v>0</v>
      </c>
      <c r="AE499" s="876">
        <v>0</v>
      </c>
      <c r="AF499" s="877">
        <v>0</v>
      </c>
      <c r="AG499" s="876">
        <v>0</v>
      </c>
      <c r="AH499" s="877">
        <v>0</v>
      </c>
      <c r="AI499" s="876">
        <v>0</v>
      </c>
      <c r="AJ499" s="877">
        <v>0</v>
      </c>
      <c r="AK499" s="876">
        <v>0</v>
      </c>
      <c r="AL499" s="877">
        <v>0</v>
      </c>
      <c r="AM499" s="876">
        <v>0</v>
      </c>
      <c r="AN499" s="877">
        <v>0</v>
      </c>
      <c r="AO499" s="876">
        <v>0</v>
      </c>
      <c r="AP499" s="1017">
        <v>0</v>
      </c>
      <c r="AQ499" s="815"/>
      <c r="AR499" s="998"/>
      <c r="AS499" s="815"/>
      <c r="AT499" s="1016">
        <v>0</v>
      </c>
      <c r="AU499" s="877">
        <v>0</v>
      </c>
      <c r="AV499" s="876">
        <v>0</v>
      </c>
      <c r="AW499" s="877">
        <v>0</v>
      </c>
      <c r="AX499" s="876">
        <v>0</v>
      </c>
      <c r="AY499" s="877">
        <v>0</v>
      </c>
      <c r="AZ499" s="876">
        <v>0</v>
      </c>
      <c r="BA499" s="877">
        <v>0</v>
      </c>
      <c r="BB499" s="876">
        <v>0</v>
      </c>
      <c r="BC499" s="877">
        <v>0</v>
      </c>
      <c r="BD499" s="876">
        <v>0</v>
      </c>
      <c r="BE499" s="877">
        <v>0</v>
      </c>
      <c r="BF499" s="876">
        <v>0</v>
      </c>
      <c r="BG499" s="877">
        <v>0</v>
      </c>
      <c r="BH499" s="876">
        <v>0</v>
      </c>
      <c r="BI499" s="877">
        <v>0</v>
      </c>
      <c r="BJ499" s="876">
        <v>0</v>
      </c>
      <c r="BK499" s="877">
        <v>0</v>
      </c>
      <c r="BL499" s="876">
        <v>0</v>
      </c>
      <c r="BM499" s="877">
        <v>0</v>
      </c>
      <c r="BN499" s="876">
        <v>0</v>
      </c>
      <c r="BO499" s="877">
        <v>0</v>
      </c>
      <c r="BP499" s="876">
        <v>0</v>
      </c>
      <c r="BQ499" s="877">
        <v>0</v>
      </c>
      <c r="BR499" s="876">
        <v>0</v>
      </c>
      <c r="BS499" s="877">
        <v>0</v>
      </c>
      <c r="BT499" s="876">
        <v>0</v>
      </c>
      <c r="BU499" s="877">
        <v>0</v>
      </c>
      <c r="BV499" s="876">
        <v>0</v>
      </c>
      <c r="BW499" s="877">
        <v>0</v>
      </c>
      <c r="BX499" s="876">
        <v>0</v>
      </c>
      <c r="BY499" s="877">
        <v>0</v>
      </c>
      <c r="BZ499" s="876">
        <v>0</v>
      </c>
      <c r="CA499" s="877">
        <v>0</v>
      </c>
      <c r="CB499" s="876">
        <v>0</v>
      </c>
      <c r="CC499" s="1017">
        <v>0</v>
      </c>
      <c r="CD499" s="815"/>
      <c r="CE499" s="1009"/>
      <c r="CF499" s="815"/>
      <c r="CG499" s="1010"/>
      <c r="CH499" s="815"/>
      <c r="CI499" s="1016"/>
      <c r="CJ499" s="877"/>
      <c r="CK499" s="876">
        <v>0</v>
      </c>
      <c r="CL499" s="877">
        <v>0</v>
      </c>
      <c r="CM499" s="876">
        <v>0</v>
      </c>
      <c r="CN499" s="877">
        <v>0</v>
      </c>
      <c r="CO499" s="876">
        <v>0</v>
      </c>
      <c r="CP499" s="877">
        <v>0</v>
      </c>
      <c r="CQ499" s="876">
        <v>0</v>
      </c>
      <c r="CR499" s="877">
        <v>0</v>
      </c>
      <c r="CS499" s="876">
        <v>0</v>
      </c>
      <c r="CT499" s="877">
        <v>0</v>
      </c>
      <c r="CU499" s="876">
        <v>0</v>
      </c>
      <c r="CV499" s="877">
        <v>0</v>
      </c>
      <c r="CW499" s="876">
        <v>0</v>
      </c>
      <c r="CX499" s="877">
        <v>0</v>
      </c>
      <c r="CY499" s="876">
        <v>0</v>
      </c>
      <c r="CZ499" s="877">
        <v>0</v>
      </c>
      <c r="DA499" s="876">
        <v>0</v>
      </c>
      <c r="DB499" s="877">
        <v>0</v>
      </c>
      <c r="DC499" s="876">
        <v>0</v>
      </c>
      <c r="DD499" s="877">
        <v>0</v>
      </c>
      <c r="DE499" s="876">
        <v>0</v>
      </c>
      <c r="DF499" s="877">
        <v>0</v>
      </c>
      <c r="DG499" s="876">
        <v>0</v>
      </c>
      <c r="DH499" s="877">
        <v>0</v>
      </c>
      <c r="DI499" s="876">
        <v>0</v>
      </c>
      <c r="DJ499" s="877">
        <v>0</v>
      </c>
      <c r="DK499" s="876">
        <v>0</v>
      </c>
      <c r="DL499" s="877">
        <v>0</v>
      </c>
      <c r="DM499" s="876">
        <v>0</v>
      </c>
      <c r="DN499" s="877">
        <v>0</v>
      </c>
      <c r="DO499" s="876">
        <v>0</v>
      </c>
      <c r="DP499" s="877">
        <v>0</v>
      </c>
      <c r="DQ499" s="876">
        <v>0</v>
      </c>
      <c r="DR499" s="1017">
        <v>0</v>
      </c>
      <c r="DS499" s="815"/>
      <c r="DT499" s="1011"/>
      <c r="DU499" s="815"/>
      <c r="DV499" s="1016"/>
      <c r="DW499" s="877"/>
      <c r="DX499" s="876">
        <v>0</v>
      </c>
      <c r="DY499" s="877">
        <v>0</v>
      </c>
      <c r="DZ499" s="876">
        <v>0</v>
      </c>
      <c r="EA499" s="877">
        <v>0</v>
      </c>
      <c r="EB499" s="876">
        <v>0</v>
      </c>
      <c r="EC499" s="877">
        <v>0</v>
      </c>
      <c r="ED499" s="876">
        <v>0</v>
      </c>
      <c r="EE499" s="877">
        <v>0</v>
      </c>
      <c r="EF499" s="876">
        <v>0</v>
      </c>
      <c r="EG499" s="877">
        <v>0</v>
      </c>
      <c r="EH499" s="876">
        <v>0</v>
      </c>
      <c r="EI499" s="877">
        <v>0</v>
      </c>
      <c r="EJ499" s="876">
        <v>0</v>
      </c>
      <c r="EK499" s="877">
        <v>0</v>
      </c>
      <c r="EL499" s="876">
        <v>0</v>
      </c>
      <c r="EM499" s="877">
        <v>0</v>
      </c>
      <c r="EN499" s="876">
        <v>0</v>
      </c>
      <c r="EO499" s="877">
        <v>0</v>
      </c>
      <c r="EP499" s="876">
        <v>0</v>
      </c>
      <c r="EQ499" s="877">
        <v>0</v>
      </c>
      <c r="ER499" s="876">
        <v>0</v>
      </c>
      <c r="ES499" s="877">
        <v>0</v>
      </c>
      <c r="ET499" s="876">
        <v>0</v>
      </c>
      <c r="EU499" s="877">
        <v>0</v>
      </c>
      <c r="EV499" s="876">
        <v>0</v>
      </c>
      <c r="EW499" s="877">
        <v>0</v>
      </c>
      <c r="EX499" s="876">
        <v>0</v>
      </c>
      <c r="EY499" s="877">
        <v>0</v>
      </c>
      <c r="EZ499" s="876">
        <v>0</v>
      </c>
      <c r="FA499" s="877">
        <v>0</v>
      </c>
      <c r="FB499" s="876">
        <v>0</v>
      </c>
      <c r="FC499" s="877">
        <v>0</v>
      </c>
      <c r="FD499" s="876">
        <v>0</v>
      </c>
      <c r="FE499" s="1017">
        <v>0</v>
      </c>
      <c r="FF499" s="815"/>
      <c r="FG499" s="1012"/>
      <c r="FH499" s="815"/>
      <c r="FI499" s="1013"/>
      <c r="FK499" s="1018" t="b">
        <v>1</v>
      </c>
    </row>
    <row r="500" spans="1:167" outlineLevel="1">
      <c r="A500" s="813" t="str">
        <f t="shared" si="7"/>
        <v>478Coupon Initiative</v>
      </c>
      <c r="C500" s="842">
        <v>478</v>
      </c>
      <c r="D500" s="1036" t="s">
        <v>95</v>
      </c>
      <c r="E500" s="1036">
        <v>2017</v>
      </c>
      <c r="G500" s="1020">
        <v>0</v>
      </c>
      <c r="H500" s="865">
        <v>0</v>
      </c>
      <c r="I500" s="864">
        <v>0</v>
      </c>
      <c r="J500" s="865">
        <v>0</v>
      </c>
      <c r="K500" s="864">
        <v>0</v>
      </c>
      <c r="L500" s="865">
        <v>0</v>
      </c>
      <c r="M500" s="864">
        <v>0</v>
      </c>
      <c r="N500" s="865">
        <v>0</v>
      </c>
      <c r="O500" s="864">
        <v>0</v>
      </c>
      <c r="P500" s="865">
        <v>0</v>
      </c>
      <c r="Q500" s="864">
        <v>0</v>
      </c>
      <c r="R500" s="865">
        <v>0</v>
      </c>
      <c r="S500" s="864">
        <v>0</v>
      </c>
      <c r="T500" s="865">
        <v>0</v>
      </c>
      <c r="U500" s="864">
        <v>0</v>
      </c>
      <c r="V500" s="865">
        <v>0</v>
      </c>
      <c r="W500" s="864">
        <v>0</v>
      </c>
      <c r="X500" s="865">
        <v>0</v>
      </c>
      <c r="Y500" s="864">
        <v>0</v>
      </c>
      <c r="Z500" s="865">
        <v>0</v>
      </c>
      <c r="AA500" s="864">
        <v>0</v>
      </c>
      <c r="AB500" s="865">
        <v>0</v>
      </c>
      <c r="AC500" s="864">
        <v>0</v>
      </c>
      <c r="AD500" s="865">
        <v>0</v>
      </c>
      <c r="AE500" s="864">
        <v>0</v>
      </c>
      <c r="AF500" s="865">
        <v>0</v>
      </c>
      <c r="AG500" s="864">
        <v>0</v>
      </c>
      <c r="AH500" s="865">
        <v>0</v>
      </c>
      <c r="AI500" s="864">
        <v>0</v>
      </c>
      <c r="AJ500" s="865">
        <v>0</v>
      </c>
      <c r="AK500" s="864">
        <v>0</v>
      </c>
      <c r="AL500" s="865">
        <v>0</v>
      </c>
      <c r="AM500" s="864">
        <v>0</v>
      </c>
      <c r="AN500" s="865">
        <v>0</v>
      </c>
      <c r="AO500" s="864">
        <v>0</v>
      </c>
      <c r="AP500" s="1021">
        <v>0</v>
      </c>
      <c r="AQ500" s="815"/>
      <c r="AR500" s="998"/>
      <c r="AS500" s="815"/>
      <c r="AT500" s="1020">
        <v>0</v>
      </c>
      <c r="AU500" s="865">
        <v>0</v>
      </c>
      <c r="AV500" s="864">
        <v>0</v>
      </c>
      <c r="AW500" s="865">
        <v>0</v>
      </c>
      <c r="AX500" s="864">
        <v>0</v>
      </c>
      <c r="AY500" s="865">
        <v>0</v>
      </c>
      <c r="AZ500" s="864">
        <v>0</v>
      </c>
      <c r="BA500" s="865">
        <v>0</v>
      </c>
      <c r="BB500" s="864">
        <v>0</v>
      </c>
      <c r="BC500" s="865">
        <v>0</v>
      </c>
      <c r="BD500" s="864">
        <v>0</v>
      </c>
      <c r="BE500" s="865">
        <v>0</v>
      </c>
      <c r="BF500" s="864">
        <v>0</v>
      </c>
      <c r="BG500" s="865">
        <v>0</v>
      </c>
      <c r="BH500" s="864">
        <v>0</v>
      </c>
      <c r="BI500" s="865">
        <v>0</v>
      </c>
      <c r="BJ500" s="864">
        <v>0</v>
      </c>
      <c r="BK500" s="865">
        <v>0</v>
      </c>
      <c r="BL500" s="864">
        <v>0</v>
      </c>
      <c r="BM500" s="865">
        <v>0</v>
      </c>
      <c r="BN500" s="864">
        <v>0</v>
      </c>
      <c r="BO500" s="865">
        <v>0</v>
      </c>
      <c r="BP500" s="864">
        <v>0</v>
      </c>
      <c r="BQ500" s="865">
        <v>0</v>
      </c>
      <c r="BR500" s="864">
        <v>0</v>
      </c>
      <c r="BS500" s="865">
        <v>0</v>
      </c>
      <c r="BT500" s="864">
        <v>0</v>
      </c>
      <c r="BU500" s="865">
        <v>0</v>
      </c>
      <c r="BV500" s="864">
        <v>0</v>
      </c>
      <c r="BW500" s="865">
        <v>0</v>
      </c>
      <c r="BX500" s="864">
        <v>0</v>
      </c>
      <c r="BY500" s="865">
        <v>0</v>
      </c>
      <c r="BZ500" s="864">
        <v>0</v>
      </c>
      <c r="CA500" s="865">
        <v>0</v>
      </c>
      <c r="CB500" s="864">
        <v>0</v>
      </c>
      <c r="CC500" s="1021">
        <v>0</v>
      </c>
      <c r="CD500" s="815"/>
      <c r="CE500" s="1009"/>
      <c r="CF500" s="815"/>
      <c r="CG500" s="1010"/>
      <c r="CH500" s="815"/>
      <c r="CI500" s="1020"/>
      <c r="CJ500" s="865"/>
      <c r="CK500" s="864">
        <v>0</v>
      </c>
      <c r="CL500" s="865">
        <v>0</v>
      </c>
      <c r="CM500" s="864">
        <v>0</v>
      </c>
      <c r="CN500" s="865">
        <v>0</v>
      </c>
      <c r="CO500" s="864">
        <v>0</v>
      </c>
      <c r="CP500" s="865">
        <v>0</v>
      </c>
      <c r="CQ500" s="864">
        <v>0</v>
      </c>
      <c r="CR500" s="865">
        <v>0</v>
      </c>
      <c r="CS500" s="864">
        <v>0</v>
      </c>
      <c r="CT500" s="865">
        <v>0</v>
      </c>
      <c r="CU500" s="864">
        <v>0</v>
      </c>
      <c r="CV500" s="865">
        <v>0</v>
      </c>
      <c r="CW500" s="864">
        <v>0</v>
      </c>
      <c r="CX500" s="865">
        <v>0</v>
      </c>
      <c r="CY500" s="864">
        <v>0</v>
      </c>
      <c r="CZ500" s="865">
        <v>0</v>
      </c>
      <c r="DA500" s="864">
        <v>0</v>
      </c>
      <c r="DB500" s="865">
        <v>0</v>
      </c>
      <c r="DC500" s="864">
        <v>0</v>
      </c>
      <c r="DD500" s="865">
        <v>0</v>
      </c>
      <c r="DE500" s="864">
        <v>0</v>
      </c>
      <c r="DF500" s="865">
        <v>0</v>
      </c>
      <c r="DG500" s="864">
        <v>0</v>
      </c>
      <c r="DH500" s="865">
        <v>0</v>
      </c>
      <c r="DI500" s="864">
        <v>0</v>
      </c>
      <c r="DJ500" s="865">
        <v>0</v>
      </c>
      <c r="DK500" s="864">
        <v>0</v>
      </c>
      <c r="DL500" s="865">
        <v>0</v>
      </c>
      <c r="DM500" s="864">
        <v>0</v>
      </c>
      <c r="DN500" s="865">
        <v>0</v>
      </c>
      <c r="DO500" s="864">
        <v>0</v>
      </c>
      <c r="DP500" s="865">
        <v>0</v>
      </c>
      <c r="DQ500" s="864">
        <v>0</v>
      </c>
      <c r="DR500" s="1021">
        <v>0</v>
      </c>
      <c r="DS500" s="815"/>
      <c r="DT500" s="1011"/>
      <c r="DU500" s="815"/>
      <c r="DV500" s="1020"/>
      <c r="DW500" s="865"/>
      <c r="DX500" s="864">
        <v>0</v>
      </c>
      <c r="DY500" s="865">
        <v>0</v>
      </c>
      <c r="DZ500" s="864">
        <v>0</v>
      </c>
      <c r="EA500" s="865">
        <v>0</v>
      </c>
      <c r="EB500" s="864">
        <v>0</v>
      </c>
      <c r="EC500" s="865">
        <v>0</v>
      </c>
      <c r="ED500" s="864">
        <v>0</v>
      </c>
      <c r="EE500" s="865">
        <v>0</v>
      </c>
      <c r="EF500" s="864">
        <v>0</v>
      </c>
      <c r="EG500" s="865">
        <v>0</v>
      </c>
      <c r="EH500" s="864">
        <v>0</v>
      </c>
      <c r="EI500" s="865">
        <v>0</v>
      </c>
      <c r="EJ500" s="864">
        <v>0</v>
      </c>
      <c r="EK500" s="865">
        <v>0</v>
      </c>
      <c r="EL500" s="864">
        <v>0</v>
      </c>
      <c r="EM500" s="865">
        <v>0</v>
      </c>
      <c r="EN500" s="864">
        <v>0</v>
      </c>
      <c r="EO500" s="865">
        <v>0</v>
      </c>
      <c r="EP500" s="864">
        <v>0</v>
      </c>
      <c r="EQ500" s="865">
        <v>0</v>
      </c>
      <c r="ER500" s="864">
        <v>0</v>
      </c>
      <c r="ES500" s="865">
        <v>0</v>
      </c>
      <c r="ET500" s="864">
        <v>0</v>
      </c>
      <c r="EU500" s="865">
        <v>0</v>
      </c>
      <c r="EV500" s="864">
        <v>0</v>
      </c>
      <c r="EW500" s="865">
        <v>0</v>
      </c>
      <c r="EX500" s="864">
        <v>0</v>
      </c>
      <c r="EY500" s="865">
        <v>0</v>
      </c>
      <c r="EZ500" s="864">
        <v>0</v>
      </c>
      <c r="FA500" s="865">
        <v>0</v>
      </c>
      <c r="FB500" s="864">
        <v>0</v>
      </c>
      <c r="FC500" s="865">
        <v>0</v>
      </c>
      <c r="FD500" s="864">
        <v>0</v>
      </c>
      <c r="FE500" s="1021">
        <v>0</v>
      </c>
      <c r="FF500" s="815"/>
      <c r="FG500" s="1012"/>
      <c r="FH500" s="815"/>
      <c r="FI500" s="1013"/>
      <c r="FK500" s="1022" t="b">
        <v>1</v>
      </c>
    </row>
    <row r="501" spans="1:167" outlineLevel="1">
      <c r="A501" s="813" t="str">
        <f t="shared" si="7"/>
        <v>479Bi-Annual Retailer Event Initiative</v>
      </c>
      <c r="C501" s="849">
        <v>479</v>
      </c>
      <c r="D501" s="1023" t="s">
        <v>96</v>
      </c>
      <c r="E501" s="1023">
        <v>2017</v>
      </c>
      <c r="G501" s="1024">
        <v>0</v>
      </c>
      <c r="H501" s="854">
        <v>0</v>
      </c>
      <c r="I501" s="853">
        <v>0</v>
      </c>
      <c r="J501" s="854">
        <v>0</v>
      </c>
      <c r="K501" s="853">
        <v>0</v>
      </c>
      <c r="L501" s="854">
        <v>0</v>
      </c>
      <c r="M501" s="853">
        <v>0</v>
      </c>
      <c r="N501" s="854">
        <v>0</v>
      </c>
      <c r="O501" s="853">
        <v>0</v>
      </c>
      <c r="P501" s="854">
        <v>0</v>
      </c>
      <c r="Q501" s="853">
        <v>0</v>
      </c>
      <c r="R501" s="854">
        <v>0</v>
      </c>
      <c r="S501" s="853">
        <v>0</v>
      </c>
      <c r="T501" s="854">
        <v>0</v>
      </c>
      <c r="U501" s="853">
        <v>0</v>
      </c>
      <c r="V501" s="854">
        <v>0</v>
      </c>
      <c r="W501" s="853">
        <v>0</v>
      </c>
      <c r="X501" s="854">
        <v>0</v>
      </c>
      <c r="Y501" s="853">
        <v>0</v>
      </c>
      <c r="Z501" s="854">
        <v>0</v>
      </c>
      <c r="AA501" s="853">
        <v>0</v>
      </c>
      <c r="AB501" s="854">
        <v>0</v>
      </c>
      <c r="AC501" s="853">
        <v>0</v>
      </c>
      <c r="AD501" s="854">
        <v>0</v>
      </c>
      <c r="AE501" s="853">
        <v>0</v>
      </c>
      <c r="AF501" s="854">
        <v>0</v>
      </c>
      <c r="AG501" s="853">
        <v>0</v>
      </c>
      <c r="AH501" s="854">
        <v>0</v>
      </c>
      <c r="AI501" s="853">
        <v>0</v>
      </c>
      <c r="AJ501" s="854">
        <v>0</v>
      </c>
      <c r="AK501" s="853">
        <v>0</v>
      </c>
      <c r="AL501" s="854">
        <v>0</v>
      </c>
      <c r="AM501" s="853">
        <v>0</v>
      </c>
      <c r="AN501" s="854">
        <v>0</v>
      </c>
      <c r="AO501" s="853">
        <v>0</v>
      </c>
      <c r="AP501" s="1025">
        <v>0</v>
      </c>
      <c r="AQ501" s="815"/>
      <c r="AR501" s="998"/>
      <c r="AS501" s="815"/>
      <c r="AT501" s="1024">
        <v>0</v>
      </c>
      <c r="AU501" s="854">
        <v>0</v>
      </c>
      <c r="AV501" s="853">
        <v>0</v>
      </c>
      <c r="AW501" s="854">
        <v>0</v>
      </c>
      <c r="AX501" s="853">
        <v>0</v>
      </c>
      <c r="AY501" s="854">
        <v>0</v>
      </c>
      <c r="AZ501" s="853">
        <v>0</v>
      </c>
      <c r="BA501" s="854">
        <v>0</v>
      </c>
      <c r="BB501" s="853">
        <v>0</v>
      </c>
      <c r="BC501" s="854">
        <v>0</v>
      </c>
      <c r="BD501" s="853">
        <v>0</v>
      </c>
      <c r="BE501" s="854">
        <v>0</v>
      </c>
      <c r="BF501" s="853">
        <v>0</v>
      </c>
      <c r="BG501" s="854">
        <v>0</v>
      </c>
      <c r="BH501" s="853">
        <v>0</v>
      </c>
      <c r="BI501" s="854">
        <v>0</v>
      </c>
      <c r="BJ501" s="853">
        <v>0</v>
      </c>
      <c r="BK501" s="854">
        <v>0</v>
      </c>
      <c r="BL501" s="853">
        <v>0</v>
      </c>
      <c r="BM501" s="854">
        <v>0</v>
      </c>
      <c r="BN501" s="853">
        <v>0</v>
      </c>
      <c r="BO501" s="854">
        <v>0</v>
      </c>
      <c r="BP501" s="853">
        <v>0</v>
      </c>
      <c r="BQ501" s="854">
        <v>0</v>
      </c>
      <c r="BR501" s="853">
        <v>0</v>
      </c>
      <c r="BS501" s="854">
        <v>0</v>
      </c>
      <c r="BT501" s="853">
        <v>0</v>
      </c>
      <c r="BU501" s="854">
        <v>0</v>
      </c>
      <c r="BV501" s="853">
        <v>0</v>
      </c>
      <c r="BW501" s="854">
        <v>0</v>
      </c>
      <c r="BX501" s="853">
        <v>0</v>
      </c>
      <c r="BY501" s="854">
        <v>0</v>
      </c>
      <c r="BZ501" s="853">
        <v>0</v>
      </c>
      <c r="CA501" s="854">
        <v>0</v>
      </c>
      <c r="CB501" s="853">
        <v>0</v>
      </c>
      <c r="CC501" s="1025">
        <v>0</v>
      </c>
      <c r="CD501" s="815"/>
      <c r="CE501" s="1009"/>
      <c r="CF501" s="815"/>
      <c r="CG501" s="1010"/>
      <c r="CH501" s="815"/>
      <c r="CI501" s="1024"/>
      <c r="CJ501" s="854"/>
      <c r="CK501" s="853">
        <v>0</v>
      </c>
      <c r="CL501" s="854">
        <v>0</v>
      </c>
      <c r="CM501" s="853">
        <v>0</v>
      </c>
      <c r="CN501" s="854">
        <v>0</v>
      </c>
      <c r="CO501" s="853">
        <v>0</v>
      </c>
      <c r="CP501" s="854">
        <v>0</v>
      </c>
      <c r="CQ501" s="853">
        <v>0</v>
      </c>
      <c r="CR501" s="854">
        <v>0</v>
      </c>
      <c r="CS501" s="853">
        <v>0</v>
      </c>
      <c r="CT501" s="854">
        <v>0</v>
      </c>
      <c r="CU501" s="853">
        <v>0</v>
      </c>
      <c r="CV501" s="854">
        <v>0</v>
      </c>
      <c r="CW501" s="853">
        <v>0</v>
      </c>
      <c r="CX501" s="854">
        <v>0</v>
      </c>
      <c r="CY501" s="853">
        <v>0</v>
      </c>
      <c r="CZ501" s="854">
        <v>0</v>
      </c>
      <c r="DA501" s="853">
        <v>0</v>
      </c>
      <c r="DB501" s="854">
        <v>0</v>
      </c>
      <c r="DC501" s="853">
        <v>0</v>
      </c>
      <c r="DD501" s="854">
        <v>0</v>
      </c>
      <c r="DE501" s="853">
        <v>0</v>
      </c>
      <c r="DF501" s="854">
        <v>0</v>
      </c>
      <c r="DG501" s="853">
        <v>0</v>
      </c>
      <c r="DH501" s="854">
        <v>0</v>
      </c>
      <c r="DI501" s="853">
        <v>0</v>
      </c>
      <c r="DJ501" s="854">
        <v>0</v>
      </c>
      <c r="DK501" s="853">
        <v>0</v>
      </c>
      <c r="DL501" s="854">
        <v>0</v>
      </c>
      <c r="DM501" s="853">
        <v>0</v>
      </c>
      <c r="DN501" s="854">
        <v>0</v>
      </c>
      <c r="DO501" s="853">
        <v>0</v>
      </c>
      <c r="DP501" s="854">
        <v>0</v>
      </c>
      <c r="DQ501" s="853">
        <v>0</v>
      </c>
      <c r="DR501" s="1025">
        <v>0</v>
      </c>
      <c r="DS501" s="815"/>
      <c r="DT501" s="1011"/>
      <c r="DU501" s="815"/>
      <c r="DV501" s="1024"/>
      <c r="DW501" s="854"/>
      <c r="DX501" s="853">
        <v>0</v>
      </c>
      <c r="DY501" s="854">
        <v>0</v>
      </c>
      <c r="DZ501" s="853">
        <v>0</v>
      </c>
      <c r="EA501" s="854">
        <v>0</v>
      </c>
      <c r="EB501" s="853">
        <v>0</v>
      </c>
      <c r="EC501" s="854">
        <v>0</v>
      </c>
      <c r="ED501" s="853">
        <v>0</v>
      </c>
      <c r="EE501" s="854">
        <v>0</v>
      </c>
      <c r="EF501" s="853">
        <v>0</v>
      </c>
      <c r="EG501" s="854">
        <v>0</v>
      </c>
      <c r="EH501" s="853">
        <v>0</v>
      </c>
      <c r="EI501" s="854">
        <v>0</v>
      </c>
      <c r="EJ501" s="853">
        <v>0</v>
      </c>
      <c r="EK501" s="854">
        <v>0</v>
      </c>
      <c r="EL501" s="853">
        <v>0</v>
      </c>
      <c r="EM501" s="854">
        <v>0</v>
      </c>
      <c r="EN501" s="853">
        <v>0</v>
      </c>
      <c r="EO501" s="854">
        <v>0</v>
      </c>
      <c r="EP501" s="853">
        <v>0</v>
      </c>
      <c r="EQ501" s="854">
        <v>0</v>
      </c>
      <c r="ER501" s="853">
        <v>0</v>
      </c>
      <c r="ES501" s="854">
        <v>0</v>
      </c>
      <c r="ET501" s="853">
        <v>0</v>
      </c>
      <c r="EU501" s="854">
        <v>0</v>
      </c>
      <c r="EV501" s="853">
        <v>0</v>
      </c>
      <c r="EW501" s="854">
        <v>0</v>
      </c>
      <c r="EX501" s="853">
        <v>0</v>
      </c>
      <c r="EY501" s="854">
        <v>0</v>
      </c>
      <c r="EZ501" s="853">
        <v>0</v>
      </c>
      <c r="FA501" s="854">
        <v>0</v>
      </c>
      <c r="FB501" s="853">
        <v>0</v>
      </c>
      <c r="FC501" s="854">
        <v>0</v>
      </c>
      <c r="FD501" s="853">
        <v>0</v>
      </c>
      <c r="FE501" s="1025">
        <v>0</v>
      </c>
      <c r="FF501" s="815"/>
      <c r="FG501" s="1012"/>
      <c r="FH501" s="815"/>
      <c r="FI501" s="1013"/>
      <c r="FK501" s="1026" t="b">
        <v>1</v>
      </c>
    </row>
    <row r="502" spans="1:167" outlineLevel="1">
      <c r="A502" s="813" t="str">
        <f t="shared" si="7"/>
        <v>480HVAC Incentives Initiative</v>
      </c>
      <c r="C502" s="842">
        <v>480</v>
      </c>
      <c r="D502" s="1019" t="s">
        <v>654</v>
      </c>
      <c r="E502" s="1019">
        <v>2017</v>
      </c>
      <c r="G502" s="1020">
        <v>0</v>
      </c>
      <c r="H502" s="865">
        <v>0</v>
      </c>
      <c r="I502" s="864">
        <v>0</v>
      </c>
      <c r="J502" s="865">
        <v>0</v>
      </c>
      <c r="K502" s="864">
        <v>0</v>
      </c>
      <c r="L502" s="865">
        <v>0</v>
      </c>
      <c r="M502" s="864">
        <v>0</v>
      </c>
      <c r="N502" s="865">
        <v>0</v>
      </c>
      <c r="O502" s="864">
        <v>0</v>
      </c>
      <c r="P502" s="865">
        <v>0</v>
      </c>
      <c r="Q502" s="864">
        <v>0</v>
      </c>
      <c r="R502" s="865">
        <v>0</v>
      </c>
      <c r="S502" s="864">
        <v>0</v>
      </c>
      <c r="T502" s="865">
        <v>0</v>
      </c>
      <c r="U502" s="864">
        <v>0</v>
      </c>
      <c r="V502" s="865">
        <v>0</v>
      </c>
      <c r="W502" s="864">
        <v>0</v>
      </c>
      <c r="X502" s="865">
        <v>0</v>
      </c>
      <c r="Y502" s="864">
        <v>0</v>
      </c>
      <c r="Z502" s="865">
        <v>0</v>
      </c>
      <c r="AA502" s="864">
        <v>0</v>
      </c>
      <c r="AB502" s="865">
        <v>0</v>
      </c>
      <c r="AC502" s="864">
        <v>0</v>
      </c>
      <c r="AD502" s="865">
        <v>0</v>
      </c>
      <c r="AE502" s="864">
        <v>0</v>
      </c>
      <c r="AF502" s="865">
        <v>0</v>
      </c>
      <c r="AG502" s="864">
        <v>0</v>
      </c>
      <c r="AH502" s="865">
        <v>0</v>
      </c>
      <c r="AI502" s="864">
        <v>0</v>
      </c>
      <c r="AJ502" s="865">
        <v>0</v>
      </c>
      <c r="AK502" s="864">
        <v>0</v>
      </c>
      <c r="AL502" s="865">
        <v>0</v>
      </c>
      <c r="AM502" s="864">
        <v>0</v>
      </c>
      <c r="AN502" s="865">
        <v>0</v>
      </c>
      <c r="AO502" s="864">
        <v>0</v>
      </c>
      <c r="AP502" s="1021">
        <v>0</v>
      </c>
      <c r="AQ502" s="815"/>
      <c r="AR502" s="998"/>
      <c r="AS502" s="815"/>
      <c r="AT502" s="1020">
        <v>0</v>
      </c>
      <c r="AU502" s="865">
        <v>0</v>
      </c>
      <c r="AV502" s="864">
        <v>0</v>
      </c>
      <c r="AW502" s="865">
        <v>0</v>
      </c>
      <c r="AX502" s="864">
        <v>0</v>
      </c>
      <c r="AY502" s="865">
        <v>0</v>
      </c>
      <c r="AZ502" s="864">
        <v>0</v>
      </c>
      <c r="BA502" s="865">
        <v>0</v>
      </c>
      <c r="BB502" s="864">
        <v>0</v>
      </c>
      <c r="BC502" s="865">
        <v>0</v>
      </c>
      <c r="BD502" s="864">
        <v>0</v>
      </c>
      <c r="BE502" s="865">
        <v>0</v>
      </c>
      <c r="BF502" s="864">
        <v>0</v>
      </c>
      <c r="BG502" s="865">
        <v>0</v>
      </c>
      <c r="BH502" s="864">
        <v>0</v>
      </c>
      <c r="BI502" s="865">
        <v>0</v>
      </c>
      <c r="BJ502" s="864">
        <v>0</v>
      </c>
      <c r="BK502" s="865">
        <v>0</v>
      </c>
      <c r="BL502" s="864">
        <v>0</v>
      </c>
      <c r="BM502" s="865">
        <v>0</v>
      </c>
      <c r="BN502" s="864">
        <v>0</v>
      </c>
      <c r="BO502" s="865">
        <v>0</v>
      </c>
      <c r="BP502" s="864">
        <v>0</v>
      </c>
      <c r="BQ502" s="865">
        <v>0</v>
      </c>
      <c r="BR502" s="864">
        <v>0</v>
      </c>
      <c r="BS502" s="865">
        <v>0</v>
      </c>
      <c r="BT502" s="864">
        <v>0</v>
      </c>
      <c r="BU502" s="865">
        <v>0</v>
      </c>
      <c r="BV502" s="864">
        <v>0</v>
      </c>
      <c r="BW502" s="865">
        <v>0</v>
      </c>
      <c r="BX502" s="864">
        <v>0</v>
      </c>
      <c r="BY502" s="865">
        <v>0</v>
      </c>
      <c r="BZ502" s="864">
        <v>0</v>
      </c>
      <c r="CA502" s="865">
        <v>0</v>
      </c>
      <c r="CB502" s="864">
        <v>0</v>
      </c>
      <c r="CC502" s="1021">
        <v>0</v>
      </c>
      <c r="CD502" s="815"/>
      <c r="CE502" s="1009"/>
      <c r="CF502" s="815"/>
      <c r="CG502" s="1010"/>
      <c r="CH502" s="815"/>
      <c r="CI502" s="1020"/>
      <c r="CJ502" s="865"/>
      <c r="CK502" s="864">
        <v>0</v>
      </c>
      <c r="CL502" s="865">
        <v>0</v>
      </c>
      <c r="CM502" s="864">
        <v>0</v>
      </c>
      <c r="CN502" s="865">
        <v>0</v>
      </c>
      <c r="CO502" s="864">
        <v>0</v>
      </c>
      <c r="CP502" s="865">
        <v>0</v>
      </c>
      <c r="CQ502" s="864">
        <v>0</v>
      </c>
      <c r="CR502" s="865">
        <v>0</v>
      </c>
      <c r="CS502" s="864">
        <v>0</v>
      </c>
      <c r="CT502" s="865">
        <v>0</v>
      </c>
      <c r="CU502" s="864">
        <v>0</v>
      </c>
      <c r="CV502" s="865">
        <v>0</v>
      </c>
      <c r="CW502" s="864">
        <v>0</v>
      </c>
      <c r="CX502" s="865">
        <v>0</v>
      </c>
      <c r="CY502" s="864">
        <v>0</v>
      </c>
      <c r="CZ502" s="865">
        <v>0</v>
      </c>
      <c r="DA502" s="864">
        <v>0</v>
      </c>
      <c r="DB502" s="865">
        <v>0</v>
      </c>
      <c r="DC502" s="864">
        <v>0</v>
      </c>
      <c r="DD502" s="865">
        <v>0</v>
      </c>
      <c r="DE502" s="864">
        <v>0</v>
      </c>
      <c r="DF502" s="865">
        <v>0</v>
      </c>
      <c r="DG502" s="864">
        <v>0</v>
      </c>
      <c r="DH502" s="865">
        <v>0</v>
      </c>
      <c r="DI502" s="864">
        <v>0</v>
      </c>
      <c r="DJ502" s="865">
        <v>0</v>
      </c>
      <c r="DK502" s="864">
        <v>0</v>
      </c>
      <c r="DL502" s="865">
        <v>0</v>
      </c>
      <c r="DM502" s="864">
        <v>0</v>
      </c>
      <c r="DN502" s="865">
        <v>0</v>
      </c>
      <c r="DO502" s="864">
        <v>0</v>
      </c>
      <c r="DP502" s="865">
        <v>0</v>
      </c>
      <c r="DQ502" s="864">
        <v>0</v>
      </c>
      <c r="DR502" s="1021">
        <v>0</v>
      </c>
      <c r="DS502" s="815"/>
      <c r="DT502" s="1011"/>
      <c r="DU502" s="815"/>
      <c r="DV502" s="1020"/>
      <c r="DW502" s="865"/>
      <c r="DX502" s="864">
        <v>0</v>
      </c>
      <c r="DY502" s="865">
        <v>0</v>
      </c>
      <c r="DZ502" s="864">
        <v>0</v>
      </c>
      <c r="EA502" s="865">
        <v>0</v>
      </c>
      <c r="EB502" s="864">
        <v>0</v>
      </c>
      <c r="EC502" s="865">
        <v>0</v>
      </c>
      <c r="ED502" s="864">
        <v>0</v>
      </c>
      <c r="EE502" s="865">
        <v>0</v>
      </c>
      <c r="EF502" s="864">
        <v>0</v>
      </c>
      <c r="EG502" s="865">
        <v>0</v>
      </c>
      <c r="EH502" s="864">
        <v>0</v>
      </c>
      <c r="EI502" s="865">
        <v>0</v>
      </c>
      <c r="EJ502" s="864">
        <v>0</v>
      </c>
      <c r="EK502" s="865">
        <v>0</v>
      </c>
      <c r="EL502" s="864">
        <v>0</v>
      </c>
      <c r="EM502" s="865">
        <v>0</v>
      </c>
      <c r="EN502" s="864">
        <v>0</v>
      </c>
      <c r="EO502" s="865">
        <v>0</v>
      </c>
      <c r="EP502" s="864">
        <v>0</v>
      </c>
      <c r="EQ502" s="865">
        <v>0</v>
      </c>
      <c r="ER502" s="864">
        <v>0</v>
      </c>
      <c r="ES502" s="865">
        <v>0</v>
      </c>
      <c r="ET502" s="864">
        <v>0</v>
      </c>
      <c r="EU502" s="865">
        <v>0</v>
      </c>
      <c r="EV502" s="864">
        <v>0</v>
      </c>
      <c r="EW502" s="865">
        <v>0</v>
      </c>
      <c r="EX502" s="864">
        <v>0</v>
      </c>
      <c r="EY502" s="865">
        <v>0</v>
      </c>
      <c r="EZ502" s="864">
        <v>0</v>
      </c>
      <c r="FA502" s="865">
        <v>0</v>
      </c>
      <c r="FB502" s="864">
        <v>0</v>
      </c>
      <c r="FC502" s="865">
        <v>0</v>
      </c>
      <c r="FD502" s="864">
        <v>0</v>
      </c>
      <c r="FE502" s="1021">
        <v>0</v>
      </c>
      <c r="FF502" s="815"/>
      <c r="FG502" s="1012"/>
      <c r="FH502" s="815"/>
      <c r="FI502" s="1013"/>
      <c r="FK502" s="1022" t="b">
        <v>1</v>
      </c>
    </row>
    <row r="503" spans="1:167" outlineLevel="1">
      <c r="A503" s="813" t="str">
        <f t="shared" si="7"/>
        <v>481Residential New Construction and Major Renovation Initiative</v>
      </c>
      <c r="C503" s="907">
        <v>481</v>
      </c>
      <c r="D503" s="1044" t="s">
        <v>98</v>
      </c>
      <c r="E503" s="1044">
        <v>2017</v>
      </c>
      <c r="G503" s="1028">
        <v>0</v>
      </c>
      <c r="H503" s="912">
        <v>0</v>
      </c>
      <c r="I503" s="911">
        <v>0</v>
      </c>
      <c r="J503" s="912">
        <v>0</v>
      </c>
      <c r="K503" s="911">
        <v>0</v>
      </c>
      <c r="L503" s="912">
        <v>0</v>
      </c>
      <c r="M503" s="911">
        <v>0</v>
      </c>
      <c r="N503" s="912">
        <v>0</v>
      </c>
      <c r="O503" s="911">
        <v>0</v>
      </c>
      <c r="P503" s="912">
        <v>0</v>
      </c>
      <c r="Q503" s="911">
        <v>0</v>
      </c>
      <c r="R503" s="912">
        <v>0</v>
      </c>
      <c r="S503" s="911">
        <v>0</v>
      </c>
      <c r="T503" s="912">
        <v>0</v>
      </c>
      <c r="U503" s="911">
        <v>0</v>
      </c>
      <c r="V503" s="912">
        <v>0</v>
      </c>
      <c r="W503" s="911">
        <v>0</v>
      </c>
      <c r="X503" s="912">
        <v>0</v>
      </c>
      <c r="Y503" s="911">
        <v>0</v>
      </c>
      <c r="Z503" s="912">
        <v>0</v>
      </c>
      <c r="AA503" s="911">
        <v>0</v>
      </c>
      <c r="AB503" s="912">
        <v>0</v>
      </c>
      <c r="AC503" s="911">
        <v>0</v>
      </c>
      <c r="AD503" s="912">
        <v>0</v>
      </c>
      <c r="AE503" s="911">
        <v>0</v>
      </c>
      <c r="AF503" s="912">
        <v>0</v>
      </c>
      <c r="AG503" s="911">
        <v>0</v>
      </c>
      <c r="AH503" s="912">
        <v>0</v>
      </c>
      <c r="AI503" s="911">
        <v>0</v>
      </c>
      <c r="AJ503" s="912">
        <v>0</v>
      </c>
      <c r="AK503" s="911">
        <v>0</v>
      </c>
      <c r="AL503" s="912">
        <v>0</v>
      </c>
      <c r="AM503" s="911">
        <v>0</v>
      </c>
      <c r="AN503" s="912">
        <v>0</v>
      </c>
      <c r="AO503" s="911">
        <v>0</v>
      </c>
      <c r="AP503" s="1029">
        <v>0</v>
      </c>
      <c r="AQ503" s="815"/>
      <c r="AR503" s="998"/>
      <c r="AS503" s="815"/>
      <c r="AT503" s="1028">
        <v>0</v>
      </c>
      <c r="AU503" s="912">
        <v>0</v>
      </c>
      <c r="AV503" s="911">
        <v>0</v>
      </c>
      <c r="AW503" s="912">
        <v>0</v>
      </c>
      <c r="AX503" s="911">
        <v>0</v>
      </c>
      <c r="AY503" s="912">
        <v>0</v>
      </c>
      <c r="AZ503" s="911">
        <v>0</v>
      </c>
      <c r="BA503" s="912">
        <v>0</v>
      </c>
      <c r="BB503" s="911">
        <v>0</v>
      </c>
      <c r="BC503" s="912">
        <v>0</v>
      </c>
      <c r="BD503" s="911">
        <v>0</v>
      </c>
      <c r="BE503" s="912">
        <v>0</v>
      </c>
      <c r="BF503" s="911">
        <v>0</v>
      </c>
      <c r="BG503" s="912">
        <v>0</v>
      </c>
      <c r="BH503" s="911">
        <v>0</v>
      </c>
      <c r="BI503" s="912">
        <v>0</v>
      </c>
      <c r="BJ503" s="911">
        <v>0</v>
      </c>
      <c r="BK503" s="912">
        <v>0</v>
      </c>
      <c r="BL503" s="911">
        <v>0</v>
      </c>
      <c r="BM503" s="912">
        <v>0</v>
      </c>
      <c r="BN503" s="911">
        <v>0</v>
      </c>
      <c r="BO503" s="912">
        <v>0</v>
      </c>
      <c r="BP503" s="911">
        <v>0</v>
      </c>
      <c r="BQ503" s="912">
        <v>0</v>
      </c>
      <c r="BR503" s="911">
        <v>0</v>
      </c>
      <c r="BS503" s="912">
        <v>0</v>
      </c>
      <c r="BT503" s="911">
        <v>0</v>
      </c>
      <c r="BU503" s="912">
        <v>0</v>
      </c>
      <c r="BV503" s="911">
        <v>0</v>
      </c>
      <c r="BW503" s="912">
        <v>0</v>
      </c>
      <c r="BX503" s="911">
        <v>0</v>
      </c>
      <c r="BY503" s="912">
        <v>0</v>
      </c>
      <c r="BZ503" s="911">
        <v>0</v>
      </c>
      <c r="CA503" s="912">
        <v>0</v>
      </c>
      <c r="CB503" s="911">
        <v>0</v>
      </c>
      <c r="CC503" s="1029">
        <v>0</v>
      </c>
      <c r="CD503" s="815"/>
      <c r="CE503" s="1009"/>
      <c r="CF503" s="815"/>
      <c r="CG503" s="1010"/>
      <c r="CH503" s="815"/>
      <c r="CI503" s="1028"/>
      <c r="CJ503" s="912"/>
      <c r="CK503" s="911">
        <v>0</v>
      </c>
      <c r="CL503" s="912">
        <v>0</v>
      </c>
      <c r="CM503" s="911">
        <v>0</v>
      </c>
      <c r="CN503" s="912">
        <v>0</v>
      </c>
      <c r="CO503" s="911">
        <v>0</v>
      </c>
      <c r="CP503" s="912">
        <v>0</v>
      </c>
      <c r="CQ503" s="911">
        <v>0</v>
      </c>
      <c r="CR503" s="912">
        <v>0</v>
      </c>
      <c r="CS503" s="911">
        <v>0</v>
      </c>
      <c r="CT503" s="912">
        <v>0</v>
      </c>
      <c r="CU503" s="911">
        <v>0</v>
      </c>
      <c r="CV503" s="912">
        <v>0</v>
      </c>
      <c r="CW503" s="911">
        <v>0</v>
      </c>
      <c r="CX503" s="912">
        <v>0</v>
      </c>
      <c r="CY503" s="911">
        <v>0</v>
      </c>
      <c r="CZ503" s="912">
        <v>0</v>
      </c>
      <c r="DA503" s="911">
        <v>0</v>
      </c>
      <c r="DB503" s="912">
        <v>0</v>
      </c>
      <c r="DC503" s="911">
        <v>0</v>
      </c>
      <c r="DD503" s="912">
        <v>0</v>
      </c>
      <c r="DE503" s="911">
        <v>0</v>
      </c>
      <c r="DF503" s="912">
        <v>0</v>
      </c>
      <c r="DG503" s="911">
        <v>0</v>
      </c>
      <c r="DH503" s="912">
        <v>0</v>
      </c>
      <c r="DI503" s="911">
        <v>0</v>
      </c>
      <c r="DJ503" s="912">
        <v>0</v>
      </c>
      <c r="DK503" s="911">
        <v>0</v>
      </c>
      <c r="DL503" s="912">
        <v>0</v>
      </c>
      <c r="DM503" s="911">
        <v>0</v>
      </c>
      <c r="DN503" s="912">
        <v>0</v>
      </c>
      <c r="DO503" s="911">
        <v>0</v>
      </c>
      <c r="DP503" s="912">
        <v>0</v>
      </c>
      <c r="DQ503" s="911">
        <v>0</v>
      </c>
      <c r="DR503" s="1029">
        <v>0</v>
      </c>
      <c r="DS503" s="815"/>
      <c r="DT503" s="1011"/>
      <c r="DU503" s="815"/>
      <c r="DV503" s="1028"/>
      <c r="DW503" s="912"/>
      <c r="DX503" s="911">
        <v>0</v>
      </c>
      <c r="DY503" s="912">
        <v>0</v>
      </c>
      <c r="DZ503" s="911">
        <v>0</v>
      </c>
      <c r="EA503" s="912">
        <v>0</v>
      </c>
      <c r="EB503" s="911">
        <v>0</v>
      </c>
      <c r="EC503" s="912">
        <v>0</v>
      </c>
      <c r="ED503" s="911">
        <v>0</v>
      </c>
      <c r="EE503" s="912">
        <v>0</v>
      </c>
      <c r="EF503" s="911">
        <v>0</v>
      </c>
      <c r="EG503" s="912">
        <v>0</v>
      </c>
      <c r="EH503" s="911">
        <v>0</v>
      </c>
      <c r="EI503" s="912">
        <v>0</v>
      </c>
      <c r="EJ503" s="911">
        <v>0</v>
      </c>
      <c r="EK503" s="912">
        <v>0</v>
      </c>
      <c r="EL503" s="911">
        <v>0</v>
      </c>
      <c r="EM503" s="912">
        <v>0</v>
      </c>
      <c r="EN503" s="911">
        <v>0</v>
      </c>
      <c r="EO503" s="912">
        <v>0</v>
      </c>
      <c r="EP503" s="911">
        <v>0</v>
      </c>
      <c r="EQ503" s="912">
        <v>0</v>
      </c>
      <c r="ER503" s="911">
        <v>0</v>
      </c>
      <c r="ES503" s="912">
        <v>0</v>
      </c>
      <c r="ET503" s="911">
        <v>0</v>
      </c>
      <c r="EU503" s="912">
        <v>0</v>
      </c>
      <c r="EV503" s="911">
        <v>0</v>
      </c>
      <c r="EW503" s="912">
        <v>0</v>
      </c>
      <c r="EX503" s="911">
        <v>0</v>
      </c>
      <c r="EY503" s="912">
        <v>0</v>
      </c>
      <c r="EZ503" s="911">
        <v>0</v>
      </c>
      <c r="FA503" s="912">
        <v>0</v>
      </c>
      <c r="FB503" s="911">
        <v>0</v>
      </c>
      <c r="FC503" s="912">
        <v>0</v>
      </c>
      <c r="FD503" s="911">
        <v>0</v>
      </c>
      <c r="FE503" s="1029">
        <v>0</v>
      </c>
      <c r="FF503" s="815"/>
      <c r="FG503" s="1012"/>
      <c r="FH503" s="815"/>
      <c r="FI503" s="1013"/>
      <c r="FK503" s="1030" t="b">
        <v>1</v>
      </c>
    </row>
    <row r="504" spans="1:167" outlineLevel="1">
      <c r="A504" s="813" t="str">
        <f t="shared" si="7"/>
        <v>482Energy Audit Initiative</v>
      </c>
      <c r="C504" s="900">
        <v>482</v>
      </c>
      <c r="D504" s="1031" t="s">
        <v>99</v>
      </c>
      <c r="E504" s="1031">
        <v>2017</v>
      </c>
      <c r="G504" s="1032">
        <v>0</v>
      </c>
      <c r="H504" s="905">
        <v>0</v>
      </c>
      <c r="I504" s="904">
        <v>0</v>
      </c>
      <c r="J504" s="905">
        <v>0</v>
      </c>
      <c r="K504" s="904">
        <v>0</v>
      </c>
      <c r="L504" s="905">
        <v>0</v>
      </c>
      <c r="M504" s="904">
        <v>0</v>
      </c>
      <c r="N504" s="905">
        <v>0</v>
      </c>
      <c r="O504" s="904">
        <v>0</v>
      </c>
      <c r="P504" s="905">
        <v>0</v>
      </c>
      <c r="Q504" s="904">
        <v>0</v>
      </c>
      <c r="R504" s="905">
        <v>0</v>
      </c>
      <c r="S504" s="904">
        <v>0</v>
      </c>
      <c r="T504" s="905">
        <v>0</v>
      </c>
      <c r="U504" s="904">
        <v>0</v>
      </c>
      <c r="V504" s="905">
        <v>0</v>
      </c>
      <c r="W504" s="904">
        <v>0</v>
      </c>
      <c r="X504" s="905">
        <v>0</v>
      </c>
      <c r="Y504" s="904">
        <v>0</v>
      </c>
      <c r="Z504" s="905">
        <v>0</v>
      </c>
      <c r="AA504" s="904">
        <v>0</v>
      </c>
      <c r="AB504" s="905">
        <v>0</v>
      </c>
      <c r="AC504" s="904">
        <v>0</v>
      </c>
      <c r="AD504" s="905">
        <v>0</v>
      </c>
      <c r="AE504" s="904">
        <v>0</v>
      </c>
      <c r="AF504" s="905">
        <v>0</v>
      </c>
      <c r="AG504" s="904">
        <v>0</v>
      </c>
      <c r="AH504" s="905">
        <v>0</v>
      </c>
      <c r="AI504" s="904">
        <v>0</v>
      </c>
      <c r="AJ504" s="905">
        <v>0</v>
      </c>
      <c r="AK504" s="904">
        <v>0</v>
      </c>
      <c r="AL504" s="905">
        <v>0</v>
      </c>
      <c r="AM504" s="904">
        <v>0</v>
      </c>
      <c r="AN504" s="905">
        <v>0</v>
      </c>
      <c r="AO504" s="904">
        <v>0</v>
      </c>
      <c r="AP504" s="1033">
        <v>0</v>
      </c>
      <c r="AQ504" s="815"/>
      <c r="AR504" s="998"/>
      <c r="AS504" s="815"/>
      <c r="AT504" s="1032">
        <v>0</v>
      </c>
      <c r="AU504" s="905">
        <v>0</v>
      </c>
      <c r="AV504" s="904">
        <v>0</v>
      </c>
      <c r="AW504" s="905">
        <v>0</v>
      </c>
      <c r="AX504" s="904">
        <v>0</v>
      </c>
      <c r="AY504" s="905">
        <v>0</v>
      </c>
      <c r="AZ504" s="904">
        <v>0</v>
      </c>
      <c r="BA504" s="905">
        <v>0</v>
      </c>
      <c r="BB504" s="904">
        <v>0</v>
      </c>
      <c r="BC504" s="905">
        <v>0</v>
      </c>
      <c r="BD504" s="904">
        <v>0</v>
      </c>
      <c r="BE504" s="905">
        <v>0</v>
      </c>
      <c r="BF504" s="904">
        <v>0</v>
      </c>
      <c r="BG504" s="905">
        <v>0</v>
      </c>
      <c r="BH504" s="904">
        <v>0</v>
      </c>
      <c r="BI504" s="905">
        <v>0</v>
      </c>
      <c r="BJ504" s="904">
        <v>0</v>
      </c>
      <c r="BK504" s="905">
        <v>0</v>
      </c>
      <c r="BL504" s="904">
        <v>0</v>
      </c>
      <c r="BM504" s="905">
        <v>0</v>
      </c>
      <c r="BN504" s="904">
        <v>0</v>
      </c>
      <c r="BO504" s="905">
        <v>0</v>
      </c>
      <c r="BP504" s="904">
        <v>0</v>
      </c>
      <c r="BQ504" s="905">
        <v>0</v>
      </c>
      <c r="BR504" s="904">
        <v>0</v>
      </c>
      <c r="BS504" s="905">
        <v>0</v>
      </c>
      <c r="BT504" s="904">
        <v>0</v>
      </c>
      <c r="BU504" s="905">
        <v>0</v>
      </c>
      <c r="BV504" s="904">
        <v>0</v>
      </c>
      <c r="BW504" s="905">
        <v>0</v>
      </c>
      <c r="BX504" s="904">
        <v>0</v>
      </c>
      <c r="BY504" s="905">
        <v>0</v>
      </c>
      <c r="BZ504" s="904">
        <v>0</v>
      </c>
      <c r="CA504" s="905">
        <v>0</v>
      </c>
      <c r="CB504" s="904">
        <v>0</v>
      </c>
      <c r="CC504" s="1033">
        <v>0</v>
      </c>
      <c r="CD504" s="815"/>
      <c r="CE504" s="1009"/>
      <c r="CF504" s="815"/>
      <c r="CG504" s="1010"/>
      <c r="CH504" s="815"/>
      <c r="CI504" s="1032"/>
      <c r="CJ504" s="905"/>
      <c r="CK504" s="904">
        <v>0</v>
      </c>
      <c r="CL504" s="905">
        <v>0</v>
      </c>
      <c r="CM504" s="904">
        <v>0</v>
      </c>
      <c r="CN504" s="905">
        <v>0</v>
      </c>
      <c r="CO504" s="904">
        <v>0</v>
      </c>
      <c r="CP504" s="905">
        <v>0</v>
      </c>
      <c r="CQ504" s="904">
        <v>0</v>
      </c>
      <c r="CR504" s="905">
        <v>0</v>
      </c>
      <c r="CS504" s="904">
        <v>0</v>
      </c>
      <c r="CT504" s="905">
        <v>0</v>
      </c>
      <c r="CU504" s="904">
        <v>0</v>
      </c>
      <c r="CV504" s="905">
        <v>0</v>
      </c>
      <c r="CW504" s="904">
        <v>0</v>
      </c>
      <c r="CX504" s="905">
        <v>0</v>
      </c>
      <c r="CY504" s="904">
        <v>0</v>
      </c>
      <c r="CZ504" s="905">
        <v>0</v>
      </c>
      <c r="DA504" s="904">
        <v>0</v>
      </c>
      <c r="DB504" s="905">
        <v>0</v>
      </c>
      <c r="DC504" s="904">
        <v>0</v>
      </c>
      <c r="DD504" s="905">
        <v>0</v>
      </c>
      <c r="DE504" s="904">
        <v>0</v>
      </c>
      <c r="DF504" s="905">
        <v>0</v>
      </c>
      <c r="DG504" s="904">
        <v>0</v>
      </c>
      <c r="DH504" s="905">
        <v>0</v>
      </c>
      <c r="DI504" s="904">
        <v>0</v>
      </c>
      <c r="DJ504" s="905">
        <v>0</v>
      </c>
      <c r="DK504" s="904">
        <v>0</v>
      </c>
      <c r="DL504" s="905">
        <v>0</v>
      </c>
      <c r="DM504" s="904">
        <v>0</v>
      </c>
      <c r="DN504" s="905">
        <v>0</v>
      </c>
      <c r="DO504" s="904">
        <v>0</v>
      </c>
      <c r="DP504" s="905">
        <v>0</v>
      </c>
      <c r="DQ504" s="904">
        <v>0</v>
      </c>
      <c r="DR504" s="1033">
        <v>0</v>
      </c>
      <c r="DS504" s="815"/>
      <c r="DT504" s="1011"/>
      <c r="DU504" s="815"/>
      <c r="DV504" s="1032"/>
      <c r="DW504" s="905"/>
      <c r="DX504" s="904">
        <v>0</v>
      </c>
      <c r="DY504" s="905">
        <v>0</v>
      </c>
      <c r="DZ504" s="904">
        <v>0</v>
      </c>
      <c r="EA504" s="905">
        <v>0</v>
      </c>
      <c r="EB504" s="904">
        <v>0</v>
      </c>
      <c r="EC504" s="905">
        <v>0</v>
      </c>
      <c r="ED504" s="904">
        <v>0</v>
      </c>
      <c r="EE504" s="905">
        <v>0</v>
      </c>
      <c r="EF504" s="904">
        <v>0</v>
      </c>
      <c r="EG504" s="905">
        <v>0</v>
      </c>
      <c r="EH504" s="904">
        <v>0</v>
      </c>
      <c r="EI504" s="905">
        <v>0</v>
      </c>
      <c r="EJ504" s="904">
        <v>0</v>
      </c>
      <c r="EK504" s="905">
        <v>0</v>
      </c>
      <c r="EL504" s="904">
        <v>0</v>
      </c>
      <c r="EM504" s="905">
        <v>0</v>
      </c>
      <c r="EN504" s="904">
        <v>0</v>
      </c>
      <c r="EO504" s="905">
        <v>0</v>
      </c>
      <c r="EP504" s="904">
        <v>0</v>
      </c>
      <c r="EQ504" s="905">
        <v>0</v>
      </c>
      <c r="ER504" s="904">
        <v>0</v>
      </c>
      <c r="ES504" s="905">
        <v>0</v>
      </c>
      <c r="ET504" s="904">
        <v>0</v>
      </c>
      <c r="EU504" s="905">
        <v>0</v>
      </c>
      <c r="EV504" s="904">
        <v>0</v>
      </c>
      <c r="EW504" s="905">
        <v>0</v>
      </c>
      <c r="EX504" s="904">
        <v>0</v>
      </c>
      <c r="EY504" s="905">
        <v>0</v>
      </c>
      <c r="EZ504" s="904">
        <v>0</v>
      </c>
      <c r="FA504" s="905">
        <v>0</v>
      </c>
      <c r="FB504" s="904">
        <v>0</v>
      </c>
      <c r="FC504" s="905">
        <v>0</v>
      </c>
      <c r="FD504" s="904">
        <v>0</v>
      </c>
      <c r="FE504" s="1033">
        <v>0</v>
      </c>
      <c r="FF504" s="815"/>
      <c r="FG504" s="1012"/>
      <c r="FH504" s="815"/>
      <c r="FI504" s="1013"/>
      <c r="FK504" s="1034" t="b">
        <v>1</v>
      </c>
    </row>
    <row r="505" spans="1:167" outlineLevel="1">
      <c r="A505" s="813" t="str">
        <f t="shared" si="7"/>
        <v>483Efficiency:Equipment Replacement Incentive Initiative</v>
      </c>
      <c r="C505" s="849">
        <v>483</v>
      </c>
      <c r="D505" s="1035" t="s">
        <v>1257</v>
      </c>
      <c r="E505" s="1035">
        <v>2017</v>
      </c>
      <c r="G505" s="1024">
        <v>0</v>
      </c>
      <c r="H505" s="854">
        <v>0</v>
      </c>
      <c r="I505" s="853">
        <v>0</v>
      </c>
      <c r="J505" s="854">
        <v>0</v>
      </c>
      <c r="K505" s="853">
        <v>0</v>
      </c>
      <c r="L505" s="854">
        <v>0</v>
      </c>
      <c r="M505" s="853">
        <v>0</v>
      </c>
      <c r="N505" s="854">
        <v>0</v>
      </c>
      <c r="O505" s="853">
        <v>0</v>
      </c>
      <c r="P505" s="854">
        <v>0</v>
      </c>
      <c r="Q505" s="853">
        <v>0</v>
      </c>
      <c r="R505" s="854">
        <v>0</v>
      </c>
      <c r="S505" s="853">
        <v>0</v>
      </c>
      <c r="T505" s="854">
        <v>0</v>
      </c>
      <c r="U505" s="853">
        <v>0</v>
      </c>
      <c r="V505" s="854">
        <v>0</v>
      </c>
      <c r="W505" s="853">
        <v>0</v>
      </c>
      <c r="X505" s="854">
        <v>0</v>
      </c>
      <c r="Y505" s="853">
        <v>0</v>
      </c>
      <c r="Z505" s="854">
        <v>0</v>
      </c>
      <c r="AA505" s="853">
        <v>0</v>
      </c>
      <c r="AB505" s="854">
        <v>0</v>
      </c>
      <c r="AC505" s="853">
        <v>0</v>
      </c>
      <c r="AD505" s="854">
        <v>0</v>
      </c>
      <c r="AE505" s="853">
        <v>0</v>
      </c>
      <c r="AF505" s="854">
        <v>0</v>
      </c>
      <c r="AG505" s="853">
        <v>0</v>
      </c>
      <c r="AH505" s="854">
        <v>0</v>
      </c>
      <c r="AI505" s="853">
        <v>0</v>
      </c>
      <c r="AJ505" s="854">
        <v>0</v>
      </c>
      <c r="AK505" s="853">
        <v>0</v>
      </c>
      <c r="AL505" s="854">
        <v>0</v>
      </c>
      <c r="AM505" s="853">
        <v>0</v>
      </c>
      <c r="AN505" s="854">
        <v>0</v>
      </c>
      <c r="AO505" s="853">
        <v>0</v>
      </c>
      <c r="AP505" s="1025">
        <v>0</v>
      </c>
      <c r="AQ505" s="815"/>
      <c r="AR505" s="998"/>
      <c r="AS505" s="815"/>
      <c r="AT505" s="1024">
        <v>0</v>
      </c>
      <c r="AU505" s="854">
        <v>0</v>
      </c>
      <c r="AV505" s="853">
        <v>0</v>
      </c>
      <c r="AW505" s="854">
        <v>0</v>
      </c>
      <c r="AX505" s="853">
        <v>0</v>
      </c>
      <c r="AY505" s="854">
        <v>0</v>
      </c>
      <c r="AZ505" s="853">
        <v>0</v>
      </c>
      <c r="BA505" s="854">
        <v>0</v>
      </c>
      <c r="BB505" s="853">
        <v>0</v>
      </c>
      <c r="BC505" s="854">
        <v>0</v>
      </c>
      <c r="BD505" s="853">
        <v>0</v>
      </c>
      <c r="BE505" s="854">
        <v>0</v>
      </c>
      <c r="BF505" s="853">
        <v>0</v>
      </c>
      <c r="BG505" s="854">
        <v>0</v>
      </c>
      <c r="BH505" s="853">
        <v>0</v>
      </c>
      <c r="BI505" s="854">
        <v>0</v>
      </c>
      <c r="BJ505" s="853">
        <v>0</v>
      </c>
      <c r="BK505" s="854">
        <v>0</v>
      </c>
      <c r="BL505" s="853">
        <v>0</v>
      </c>
      <c r="BM505" s="854">
        <v>0</v>
      </c>
      <c r="BN505" s="853">
        <v>0</v>
      </c>
      <c r="BO505" s="854">
        <v>0</v>
      </c>
      <c r="BP505" s="853">
        <v>0</v>
      </c>
      <c r="BQ505" s="854">
        <v>0</v>
      </c>
      <c r="BR505" s="853">
        <v>0</v>
      </c>
      <c r="BS505" s="854">
        <v>0</v>
      </c>
      <c r="BT505" s="853">
        <v>0</v>
      </c>
      <c r="BU505" s="854">
        <v>0</v>
      </c>
      <c r="BV505" s="853">
        <v>0</v>
      </c>
      <c r="BW505" s="854">
        <v>0</v>
      </c>
      <c r="BX505" s="853">
        <v>0</v>
      </c>
      <c r="BY505" s="854">
        <v>0</v>
      </c>
      <c r="BZ505" s="853">
        <v>0</v>
      </c>
      <c r="CA505" s="854">
        <v>0</v>
      </c>
      <c r="CB505" s="853">
        <v>0</v>
      </c>
      <c r="CC505" s="1025">
        <v>0</v>
      </c>
      <c r="CD505" s="815"/>
      <c r="CE505" s="1009"/>
      <c r="CF505" s="815"/>
      <c r="CG505" s="1010"/>
      <c r="CH505" s="815"/>
      <c r="CI505" s="1024"/>
      <c r="CJ505" s="854"/>
      <c r="CK505" s="853">
        <v>0</v>
      </c>
      <c r="CL505" s="854">
        <v>0</v>
      </c>
      <c r="CM505" s="853">
        <v>0</v>
      </c>
      <c r="CN505" s="854">
        <v>0</v>
      </c>
      <c r="CO505" s="853">
        <v>0</v>
      </c>
      <c r="CP505" s="854">
        <v>0</v>
      </c>
      <c r="CQ505" s="853">
        <v>0</v>
      </c>
      <c r="CR505" s="854">
        <v>0</v>
      </c>
      <c r="CS505" s="853">
        <v>0</v>
      </c>
      <c r="CT505" s="854">
        <v>0</v>
      </c>
      <c r="CU505" s="853">
        <v>0</v>
      </c>
      <c r="CV505" s="854">
        <v>0</v>
      </c>
      <c r="CW505" s="853">
        <v>0</v>
      </c>
      <c r="CX505" s="854">
        <v>0</v>
      </c>
      <c r="CY505" s="853">
        <v>0</v>
      </c>
      <c r="CZ505" s="854">
        <v>0</v>
      </c>
      <c r="DA505" s="853">
        <v>0</v>
      </c>
      <c r="DB505" s="854">
        <v>0</v>
      </c>
      <c r="DC505" s="853">
        <v>0</v>
      </c>
      <c r="DD505" s="854">
        <v>0</v>
      </c>
      <c r="DE505" s="853">
        <v>0</v>
      </c>
      <c r="DF505" s="854">
        <v>0</v>
      </c>
      <c r="DG505" s="853">
        <v>0</v>
      </c>
      <c r="DH505" s="854">
        <v>0</v>
      </c>
      <c r="DI505" s="853">
        <v>0</v>
      </c>
      <c r="DJ505" s="854">
        <v>0</v>
      </c>
      <c r="DK505" s="853">
        <v>0</v>
      </c>
      <c r="DL505" s="854">
        <v>0</v>
      </c>
      <c r="DM505" s="853">
        <v>0</v>
      </c>
      <c r="DN505" s="854">
        <v>0</v>
      </c>
      <c r="DO505" s="853">
        <v>0</v>
      </c>
      <c r="DP505" s="854">
        <v>0</v>
      </c>
      <c r="DQ505" s="853">
        <v>0</v>
      </c>
      <c r="DR505" s="1025">
        <v>0</v>
      </c>
      <c r="DS505" s="815"/>
      <c r="DT505" s="1011"/>
      <c r="DU505" s="815"/>
      <c r="DV505" s="1024"/>
      <c r="DW505" s="854"/>
      <c r="DX505" s="853">
        <v>0</v>
      </c>
      <c r="DY505" s="854">
        <v>0</v>
      </c>
      <c r="DZ505" s="853">
        <v>0</v>
      </c>
      <c r="EA505" s="854">
        <v>0</v>
      </c>
      <c r="EB505" s="853">
        <v>0</v>
      </c>
      <c r="EC505" s="854">
        <v>0</v>
      </c>
      <c r="ED505" s="853">
        <v>0</v>
      </c>
      <c r="EE505" s="854">
        <v>0</v>
      </c>
      <c r="EF505" s="853">
        <v>0</v>
      </c>
      <c r="EG505" s="854">
        <v>0</v>
      </c>
      <c r="EH505" s="853">
        <v>0</v>
      </c>
      <c r="EI505" s="854">
        <v>0</v>
      </c>
      <c r="EJ505" s="853">
        <v>0</v>
      </c>
      <c r="EK505" s="854">
        <v>0</v>
      </c>
      <c r="EL505" s="853">
        <v>0</v>
      </c>
      <c r="EM505" s="854">
        <v>0</v>
      </c>
      <c r="EN505" s="853">
        <v>0</v>
      </c>
      <c r="EO505" s="854">
        <v>0</v>
      </c>
      <c r="EP505" s="853">
        <v>0</v>
      </c>
      <c r="EQ505" s="854">
        <v>0</v>
      </c>
      <c r="ER505" s="853">
        <v>0</v>
      </c>
      <c r="ES505" s="854">
        <v>0</v>
      </c>
      <c r="ET505" s="853">
        <v>0</v>
      </c>
      <c r="EU505" s="854">
        <v>0</v>
      </c>
      <c r="EV505" s="853">
        <v>0</v>
      </c>
      <c r="EW505" s="854">
        <v>0</v>
      </c>
      <c r="EX505" s="853">
        <v>0</v>
      </c>
      <c r="EY505" s="854">
        <v>0</v>
      </c>
      <c r="EZ505" s="853">
        <v>0</v>
      </c>
      <c r="FA505" s="854">
        <v>0</v>
      </c>
      <c r="FB505" s="853">
        <v>0</v>
      </c>
      <c r="FC505" s="854">
        <v>0</v>
      </c>
      <c r="FD505" s="853">
        <v>0</v>
      </c>
      <c r="FE505" s="1025">
        <v>0</v>
      </c>
      <c r="FF505" s="815"/>
      <c r="FG505" s="1012"/>
      <c r="FH505" s="815"/>
      <c r="FI505" s="1013"/>
      <c r="FK505" s="1026" t="b">
        <v>1</v>
      </c>
    </row>
    <row r="506" spans="1:167" outlineLevel="1">
      <c r="A506" s="813" t="str">
        <f t="shared" si="7"/>
        <v>484Direct Install Lighting and Water Heating Initiative</v>
      </c>
      <c r="C506" s="842">
        <v>484</v>
      </c>
      <c r="D506" s="1036" t="s">
        <v>101</v>
      </c>
      <c r="E506" s="1036">
        <v>2017</v>
      </c>
      <c r="G506" s="1020">
        <v>0</v>
      </c>
      <c r="H506" s="865">
        <v>0</v>
      </c>
      <c r="I506" s="864">
        <v>0</v>
      </c>
      <c r="J506" s="865">
        <v>0</v>
      </c>
      <c r="K506" s="864">
        <v>0</v>
      </c>
      <c r="L506" s="865">
        <v>0</v>
      </c>
      <c r="M506" s="864">
        <v>0</v>
      </c>
      <c r="N506" s="865">
        <v>0</v>
      </c>
      <c r="O506" s="864">
        <v>0</v>
      </c>
      <c r="P506" s="865">
        <v>0</v>
      </c>
      <c r="Q506" s="864">
        <v>0</v>
      </c>
      <c r="R506" s="865">
        <v>0</v>
      </c>
      <c r="S506" s="864">
        <v>0</v>
      </c>
      <c r="T506" s="865">
        <v>0</v>
      </c>
      <c r="U506" s="864">
        <v>0</v>
      </c>
      <c r="V506" s="865">
        <v>0</v>
      </c>
      <c r="W506" s="864">
        <v>0</v>
      </c>
      <c r="X506" s="865">
        <v>0</v>
      </c>
      <c r="Y506" s="864">
        <v>0</v>
      </c>
      <c r="Z506" s="865">
        <v>0</v>
      </c>
      <c r="AA506" s="864">
        <v>0</v>
      </c>
      <c r="AB506" s="865">
        <v>0</v>
      </c>
      <c r="AC506" s="864">
        <v>0</v>
      </c>
      <c r="AD506" s="865">
        <v>0</v>
      </c>
      <c r="AE506" s="864">
        <v>0</v>
      </c>
      <c r="AF506" s="865">
        <v>0</v>
      </c>
      <c r="AG506" s="864">
        <v>0</v>
      </c>
      <c r="AH506" s="865">
        <v>0</v>
      </c>
      <c r="AI506" s="864">
        <v>0</v>
      </c>
      <c r="AJ506" s="865">
        <v>0</v>
      </c>
      <c r="AK506" s="864">
        <v>0</v>
      </c>
      <c r="AL506" s="865">
        <v>0</v>
      </c>
      <c r="AM506" s="864">
        <v>0</v>
      </c>
      <c r="AN506" s="865">
        <v>0</v>
      </c>
      <c r="AO506" s="864">
        <v>0</v>
      </c>
      <c r="AP506" s="1021">
        <v>0</v>
      </c>
      <c r="AQ506" s="815"/>
      <c r="AR506" s="998"/>
      <c r="AS506" s="815"/>
      <c r="AT506" s="1020">
        <v>0</v>
      </c>
      <c r="AU506" s="865">
        <v>0</v>
      </c>
      <c r="AV506" s="864">
        <v>0</v>
      </c>
      <c r="AW506" s="865">
        <v>0</v>
      </c>
      <c r="AX506" s="864">
        <v>0</v>
      </c>
      <c r="AY506" s="865">
        <v>0</v>
      </c>
      <c r="AZ506" s="864">
        <v>0</v>
      </c>
      <c r="BA506" s="865">
        <v>0</v>
      </c>
      <c r="BB506" s="864">
        <v>0</v>
      </c>
      <c r="BC506" s="865">
        <v>0</v>
      </c>
      <c r="BD506" s="864">
        <v>0</v>
      </c>
      <c r="BE506" s="865">
        <v>0</v>
      </c>
      <c r="BF506" s="864">
        <v>0</v>
      </c>
      <c r="BG506" s="865">
        <v>0</v>
      </c>
      <c r="BH506" s="864">
        <v>0</v>
      </c>
      <c r="BI506" s="865">
        <v>0</v>
      </c>
      <c r="BJ506" s="864">
        <v>0</v>
      </c>
      <c r="BK506" s="865">
        <v>0</v>
      </c>
      <c r="BL506" s="864">
        <v>0</v>
      </c>
      <c r="BM506" s="865">
        <v>0</v>
      </c>
      <c r="BN506" s="864">
        <v>0</v>
      </c>
      <c r="BO506" s="865">
        <v>0</v>
      </c>
      <c r="BP506" s="864">
        <v>0</v>
      </c>
      <c r="BQ506" s="865">
        <v>0</v>
      </c>
      <c r="BR506" s="864">
        <v>0</v>
      </c>
      <c r="BS506" s="865">
        <v>0</v>
      </c>
      <c r="BT506" s="864">
        <v>0</v>
      </c>
      <c r="BU506" s="865">
        <v>0</v>
      </c>
      <c r="BV506" s="864">
        <v>0</v>
      </c>
      <c r="BW506" s="865">
        <v>0</v>
      </c>
      <c r="BX506" s="864">
        <v>0</v>
      </c>
      <c r="BY506" s="865">
        <v>0</v>
      </c>
      <c r="BZ506" s="864">
        <v>0</v>
      </c>
      <c r="CA506" s="865">
        <v>0</v>
      </c>
      <c r="CB506" s="864">
        <v>0</v>
      </c>
      <c r="CC506" s="1021">
        <v>0</v>
      </c>
      <c r="CD506" s="815"/>
      <c r="CE506" s="1009"/>
      <c r="CF506" s="815"/>
      <c r="CG506" s="1010"/>
      <c r="CH506" s="815"/>
      <c r="CI506" s="1020"/>
      <c r="CJ506" s="865"/>
      <c r="CK506" s="864">
        <v>0</v>
      </c>
      <c r="CL506" s="865">
        <v>0</v>
      </c>
      <c r="CM506" s="864">
        <v>0</v>
      </c>
      <c r="CN506" s="865">
        <v>0</v>
      </c>
      <c r="CO506" s="864">
        <v>0</v>
      </c>
      <c r="CP506" s="865">
        <v>0</v>
      </c>
      <c r="CQ506" s="864">
        <v>0</v>
      </c>
      <c r="CR506" s="865">
        <v>0</v>
      </c>
      <c r="CS506" s="864">
        <v>0</v>
      </c>
      <c r="CT506" s="865">
        <v>0</v>
      </c>
      <c r="CU506" s="864">
        <v>0</v>
      </c>
      <c r="CV506" s="865">
        <v>0</v>
      </c>
      <c r="CW506" s="864">
        <v>0</v>
      </c>
      <c r="CX506" s="865">
        <v>0</v>
      </c>
      <c r="CY506" s="864">
        <v>0</v>
      </c>
      <c r="CZ506" s="865">
        <v>0</v>
      </c>
      <c r="DA506" s="864">
        <v>0</v>
      </c>
      <c r="DB506" s="865">
        <v>0</v>
      </c>
      <c r="DC506" s="864">
        <v>0</v>
      </c>
      <c r="DD506" s="865">
        <v>0</v>
      </c>
      <c r="DE506" s="864">
        <v>0</v>
      </c>
      <c r="DF506" s="865">
        <v>0</v>
      </c>
      <c r="DG506" s="864">
        <v>0</v>
      </c>
      <c r="DH506" s="865">
        <v>0</v>
      </c>
      <c r="DI506" s="864">
        <v>0</v>
      </c>
      <c r="DJ506" s="865">
        <v>0</v>
      </c>
      <c r="DK506" s="864">
        <v>0</v>
      </c>
      <c r="DL506" s="865">
        <v>0</v>
      </c>
      <c r="DM506" s="864">
        <v>0</v>
      </c>
      <c r="DN506" s="865">
        <v>0</v>
      </c>
      <c r="DO506" s="864">
        <v>0</v>
      </c>
      <c r="DP506" s="865">
        <v>0</v>
      </c>
      <c r="DQ506" s="864">
        <v>0</v>
      </c>
      <c r="DR506" s="1021">
        <v>0</v>
      </c>
      <c r="DS506" s="815"/>
      <c r="DT506" s="1011"/>
      <c r="DU506" s="815"/>
      <c r="DV506" s="1020"/>
      <c r="DW506" s="865"/>
      <c r="DX506" s="864">
        <v>0</v>
      </c>
      <c r="DY506" s="865">
        <v>0</v>
      </c>
      <c r="DZ506" s="864">
        <v>0</v>
      </c>
      <c r="EA506" s="865">
        <v>0</v>
      </c>
      <c r="EB506" s="864">
        <v>0</v>
      </c>
      <c r="EC506" s="865">
        <v>0</v>
      </c>
      <c r="ED506" s="864">
        <v>0</v>
      </c>
      <c r="EE506" s="865">
        <v>0</v>
      </c>
      <c r="EF506" s="864">
        <v>0</v>
      </c>
      <c r="EG506" s="865">
        <v>0</v>
      </c>
      <c r="EH506" s="864">
        <v>0</v>
      </c>
      <c r="EI506" s="865">
        <v>0</v>
      </c>
      <c r="EJ506" s="864">
        <v>0</v>
      </c>
      <c r="EK506" s="865">
        <v>0</v>
      </c>
      <c r="EL506" s="864">
        <v>0</v>
      </c>
      <c r="EM506" s="865">
        <v>0</v>
      </c>
      <c r="EN506" s="864">
        <v>0</v>
      </c>
      <c r="EO506" s="865">
        <v>0</v>
      </c>
      <c r="EP506" s="864">
        <v>0</v>
      </c>
      <c r="EQ506" s="865">
        <v>0</v>
      </c>
      <c r="ER506" s="864">
        <v>0</v>
      </c>
      <c r="ES506" s="865">
        <v>0</v>
      </c>
      <c r="ET506" s="864">
        <v>0</v>
      </c>
      <c r="EU506" s="865">
        <v>0</v>
      </c>
      <c r="EV506" s="864">
        <v>0</v>
      </c>
      <c r="EW506" s="865">
        <v>0</v>
      </c>
      <c r="EX506" s="864">
        <v>0</v>
      </c>
      <c r="EY506" s="865">
        <v>0</v>
      </c>
      <c r="EZ506" s="864">
        <v>0</v>
      </c>
      <c r="FA506" s="865">
        <v>0</v>
      </c>
      <c r="FB506" s="864">
        <v>0</v>
      </c>
      <c r="FC506" s="865">
        <v>0</v>
      </c>
      <c r="FD506" s="864">
        <v>0</v>
      </c>
      <c r="FE506" s="1021">
        <v>0</v>
      </c>
      <c r="FF506" s="815"/>
      <c r="FG506" s="1012"/>
      <c r="FH506" s="815"/>
      <c r="FI506" s="1013"/>
      <c r="FK506" s="1022" t="b">
        <v>1</v>
      </c>
    </row>
    <row r="507" spans="1:167" outlineLevel="1">
      <c r="A507" s="813" t="str">
        <f t="shared" si="7"/>
        <v>485New Construction and Major Renovation Initiative</v>
      </c>
      <c r="C507" s="849">
        <v>485</v>
      </c>
      <c r="D507" s="1035" t="s">
        <v>102</v>
      </c>
      <c r="E507" s="1035">
        <v>2017</v>
      </c>
      <c r="G507" s="1024">
        <v>0</v>
      </c>
      <c r="H507" s="854">
        <v>0</v>
      </c>
      <c r="I507" s="853">
        <v>0</v>
      </c>
      <c r="J507" s="854">
        <v>0</v>
      </c>
      <c r="K507" s="853">
        <v>0</v>
      </c>
      <c r="L507" s="854">
        <v>0</v>
      </c>
      <c r="M507" s="853">
        <v>0</v>
      </c>
      <c r="N507" s="854">
        <v>0</v>
      </c>
      <c r="O507" s="853">
        <v>0</v>
      </c>
      <c r="P507" s="854">
        <v>0</v>
      </c>
      <c r="Q507" s="853">
        <v>0</v>
      </c>
      <c r="R507" s="854">
        <v>0</v>
      </c>
      <c r="S507" s="853">
        <v>0</v>
      </c>
      <c r="T507" s="854">
        <v>0</v>
      </c>
      <c r="U507" s="853">
        <v>0</v>
      </c>
      <c r="V507" s="854">
        <v>0</v>
      </c>
      <c r="W507" s="853">
        <v>0</v>
      </c>
      <c r="X507" s="854">
        <v>0</v>
      </c>
      <c r="Y507" s="853">
        <v>0</v>
      </c>
      <c r="Z507" s="854">
        <v>0</v>
      </c>
      <c r="AA507" s="853">
        <v>0</v>
      </c>
      <c r="AB507" s="854">
        <v>0</v>
      </c>
      <c r="AC507" s="853">
        <v>0</v>
      </c>
      <c r="AD507" s="854">
        <v>0</v>
      </c>
      <c r="AE507" s="853">
        <v>0</v>
      </c>
      <c r="AF507" s="854">
        <v>0</v>
      </c>
      <c r="AG507" s="853">
        <v>0</v>
      </c>
      <c r="AH507" s="854">
        <v>0</v>
      </c>
      <c r="AI507" s="853">
        <v>0</v>
      </c>
      <c r="AJ507" s="854">
        <v>0</v>
      </c>
      <c r="AK507" s="853">
        <v>0</v>
      </c>
      <c r="AL507" s="854">
        <v>0</v>
      </c>
      <c r="AM507" s="853">
        <v>0</v>
      </c>
      <c r="AN507" s="854">
        <v>0</v>
      </c>
      <c r="AO507" s="853">
        <v>0</v>
      </c>
      <c r="AP507" s="1025">
        <v>0</v>
      </c>
      <c r="AQ507" s="815"/>
      <c r="AR507" s="998"/>
      <c r="AS507" s="815"/>
      <c r="AT507" s="1024">
        <v>0</v>
      </c>
      <c r="AU507" s="854">
        <v>0</v>
      </c>
      <c r="AV507" s="853">
        <v>0</v>
      </c>
      <c r="AW507" s="854">
        <v>0</v>
      </c>
      <c r="AX507" s="853">
        <v>0</v>
      </c>
      <c r="AY507" s="854">
        <v>0</v>
      </c>
      <c r="AZ507" s="853">
        <v>0</v>
      </c>
      <c r="BA507" s="854">
        <v>0</v>
      </c>
      <c r="BB507" s="853">
        <v>0</v>
      </c>
      <c r="BC507" s="854">
        <v>0</v>
      </c>
      <c r="BD507" s="853">
        <v>0</v>
      </c>
      <c r="BE507" s="854">
        <v>0</v>
      </c>
      <c r="BF507" s="853">
        <v>0</v>
      </c>
      <c r="BG507" s="854">
        <v>0</v>
      </c>
      <c r="BH507" s="853">
        <v>0</v>
      </c>
      <c r="BI507" s="854">
        <v>0</v>
      </c>
      <c r="BJ507" s="853">
        <v>0</v>
      </c>
      <c r="BK507" s="854">
        <v>0</v>
      </c>
      <c r="BL507" s="853">
        <v>0</v>
      </c>
      <c r="BM507" s="854">
        <v>0</v>
      </c>
      <c r="BN507" s="853">
        <v>0</v>
      </c>
      <c r="BO507" s="854">
        <v>0</v>
      </c>
      <c r="BP507" s="853">
        <v>0</v>
      </c>
      <c r="BQ507" s="854">
        <v>0</v>
      </c>
      <c r="BR507" s="853">
        <v>0</v>
      </c>
      <c r="BS507" s="854">
        <v>0</v>
      </c>
      <c r="BT507" s="853">
        <v>0</v>
      </c>
      <c r="BU507" s="854">
        <v>0</v>
      </c>
      <c r="BV507" s="853">
        <v>0</v>
      </c>
      <c r="BW507" s="854">
        <v>0</v>
      </c>
      <c r="BX507" s="853">
        <v>0</v>
      </c>
      <c r="BY507" s="854">
        <v>0</v>
      </c>
      <c r="BZ507" s="853">
        <v>0</v>
      </c>
      <c r="CA507" s="854">
        <v>0</v>
      </c>
      <c r="CB507" s="853">
        <v>0</v>
      </c>
      <c r="CC507" s="1025">
        <v>0</v>
      </c>
      <c r="CD507" s="815"/>
      <c r="CE507" s="1009"/>
      <c r="CF507" s="815"/>
      <c r="CG507" s="1010"/>
      <c r="CH507" s="815"/>
      <c r="CI507" s="1024"/>
      <c r="CJ507" s="854"/>
      <c r="CK507" s="853">
        <v>0</v>
      </c>
      <c r="CL507" s="854">
        <v>0</v>
      </c>
      <c r="CM507" s="853">
        <v>0</v>
      </c>
      <c r="CN507" s="854">
        <v>0</v>
      </c>
      <c r="CO507" s="853">
        <v>0</v>
      </c>
      <c r="CP507" s="854">
        <v>0</v>
      </c>
      <c r="CQ507" s="853">
        <v>0</v>
      </c>
      <c r="CR507" s="854">
        <v>0</v>
      </c>
      <c r="CS507" s="853">
        <v>0</v>
      </c>
      <c r="CT507" s="854">
        <v>0</v>
      </c>
      <c r="CU507" s="853">
        <v>0</v>
      </c>
      <c r="CV507" s="854">
        <v>0</v>
      </c>
      <c r="CW507" s="853">
        <v>0</v>
      </c>
      <c r="CX507" s="854">
        <v>0</v>
      </c>
      <c r="CY507" s="853">
        <v>0</v>
      </c>
      <c r="CZ507" s="854">
        <v>0</v>
      </c>
      <c r="DA507" s="853">
        <v>0</v>
      </c>
      <c r="DB507" s="854">
        <v>0</v>
      </c>
      <c r="DC507" s="853">
        <v>0</v>
      </c>
      <c r="DD507" s="854">
        <v>0</v>
      </c>
      <c r="DE507" s="853">
        <v>0</v>
      </c>
      <c r="DF507" s="854">
        <v>0</v>
      </c>
      <c r="DG507" s="853">
        <v>0</v>
      </c>
      <c r="DH507" s="854">
        <v>0</v>
      </c>
      <c r="DI507" s="853">
        <v>0</v>
      </c>
      <c r="DJ507" s="854">
        <v>0</v>
      </c>
      <c r="DK507" s="853">
        <v>0</v>
      </c>
      <c r="DL507" s="854">
        <v>0</v>
      </c>
      <c r="DM507" s="853">
        <v>0</v>
      </c>
      <c r="DN507" s="854">
        <v>0</v>
      </c>
      <c r="DO507" s="853">
        <v>0</v>
      </c>
      <c r="DP507" s="854">
        <v>0</v>
      </c>
      <c r="DQ507" s="853">
        <v>0</v>
      </c>
      <c r="DR507" s="1025">
        <v>0</v>
      </c>
      <c r="DS507" s="815"/>
      <c r="DT507" s="1011"/>
      <c r="DU507" s="815"/>
      <c r="DV507" s="1024"/>
      <c r="DW507" s="854"/>
      <c r="DX507" s="853">
        <v>0</v>
      </c>
      <c r="DY507" s="854">
        <v>0</v>
      </c>
      <c r="DZ507" s="853">
        <v>0</v>
      </c>
      <c r="EA507" s="854">
        <v>0</v>
      </c>
      <c r="EB507" s="853">
        <v>0</v>
      </c>
      <c r="EC507" s="854">
        <v>0</v>
      </c>
      <c r="ED507" s="853">
        <v>0</v>
      </c>
      <c r="EE507" s="854">
        <v>0</v>
      </c>
      <c r="EF507" s="853">
        <v>0</v>
      </c>
      <c r="EG507" s="854">
        <v>0</v>
      </c>
      <c r="EH507" s="853">
        <v>0</v>
      </c>
      <c r="EI507" s="854">
        <v>0</v>
      </c>
      <c r="EJ507" s="853">
        <v>0</v>
      </c>
      <c r="EK507" s="854">
        <v>0</v>
      </c>
      <c r="EL507" s="853">
        <v>0</v>
      </c>
      <c r="EM507" s="854">
        <v>0</v>
      </c>
      <c r="EN507" s="853">
        <v>0</v>
      </c>
      <c r="EO507" s="854">
        <v>0</v>
      </c>
      <c r="EP507" s="853">
        <v>0</v>
      </c>
      <c r="EQ507" s="854">
        <v>0</v>
      </c>
      <c r="ER507" s="853">
        <v>0</v>
      </c>
      <c r="ES507" s="854">
        <v>0</v>
      </c>
      <c r="ET507" s="853">
        <v>0</v>
      </c>
      <c r="EU507" s="854">
        <v>0</v>
      </c>
      <c r="EV507" s="853">
        <v>0</v>
      </c>
      <c r="EW507" s="854">
        <v>0</v>
      </c>
      <c r="EX507" s="853">
        <v>0</v>
      </c>
      <c r="EY507" s="854">
        <v>0</v>
      </c>
      <c r="EZ507" s="853">
        <v>0</v>
      </c>
      <c r="FA507" s="854">
        <v>0</v>
      </c>
      <c r="FB507" s="853">
        <v>0</v>
      </c>
      <c r="FC507" s="854">
        <v>0</v>
      </c>
      <c r="FD507" s="853">
        <v>0</v>
      </c>
      <c r="FE507" s="1025">
        <v>0</v>
      </c>
      <c r="FF507" s="815"/>
      <c r="FG507" s="1012"/>
      <c r="FH507" s="815"/>
      <c r="FI507" s="1013"/>
      <c r="FK507" s="1026" t="b">
        <v>1</v>
      </c>
    </row>
    <row r="508" spans="1:167" outlineLevel="1">
      <c r="A508" s="813" t="str">
        <f t="shared" si="7"/>
        <v>486Existing Building Commissioning Incentive Initiative</v>
      </c>
      <c r="C508" s="879">
        <v>486</v>
      </c>
      <c r="D508" s="1037" t="s">
        <v>103</v>
      </c>
      <c r="E508" s="1037">
        <v>2017</v>
      </c>
      <c r="G508" s="1038">
        <v>0</v>
      </c>
      <c r="H508" s="884">
        <v>0</v>
      </c>
      <c r="I508" s="883">
        <v>0</v>
      </c>
      <c r="J508" s="884">
        <v>0</v>
      </c>
      <c r="K508" s="883">
        <v>0</v>
      </c>
      <c r="L508" s="884">
        <v>0</v>
      </c>
      <c r="M508" s="883">
        <v>0</v>
      </c>
      <c r="N508" s="884">
        <v>0</v>
      </c>
      <c r="O508" s="883">
        <v>0</v>
      </c>
      <c r="P508" s="884">
        <v>0</v>
      </c>
      <c r="Q508" s="883">
        <v>0</v>
      </c>
      <c r="R508" s="884">
        <v>0</v>
      </c>
      <c r="S508" s="883">
        <v>0</v>
      </c>
      <c r="T508" s="884">
        <v>0</v>
      </c>
      <c r="U508" s="883">
        <v>0</v>
      </c>
      <c r="V508" s="884">
        <v>0</v>
      </c>
      <c r="W508" s="883">
        <v>0</v>
      </c>
      <c r="X508" s="884">
        <v>0</v>
      </c>
      <c r="Y508" s="883">
        <v>0</v>
      </c>
      <c r="Z508" s="884">
        <v>0</v>
      </c>
      <c r="AA508" s="883">
        <v>0</v>
      </c>
      <c r="AB508" s="884">
        <v>0</v>
      </c>
      <c r="AC508" s="883">
        <v>0</v>
      </c>
      <c r="AD508" s="884">
        <v>0</v>
      </c>
      <c r="AE508" s="883">
        <v>0</v>
      </c>
      <c r="AF508" s="884">
        <v>0</v>
      </c>
      <c r="AG508" s="883">
        <v>0</v>
      </c>
      <c r="AH508" s="884">
        <v>0</v>
      </c>
      <c r="AI508" s="883">
        <v>0</v>
      </c>
      <c r="AJ508" s="884">
        <v>0</v>
      </c>
      <c r="AK508" s="883">
        <v>0</v>
      </c>
      <c r="AL508" s="884">
        <v>0</v>
      </c>
      <c r="AM508" s="883">
        <v>0</v>
      </c>
      <c r="AN508" s="884">
        <v>0</v>
      </c>
      <c r="AO508" s="883">
        <v>0</v>
      </c>
      <c r="AP508" s="1039">
        <v>0</v>
      </c>
      <c r="AQ508" s="815"/>
      <c r="AR508" s="998"/>
      <c r="AS508" s="815"/>
      <c r="AT508" s="1038">
        <v>0</v>
      </c>
      <c r="AU508" s="884">
        <v>0</v>
      </c>
      <c r="AV508" s="883">
        <v>0</v>
      </c>
      <c r="AW508" s="884">
        <v>0</v>
      </c>
      <c r="AX508" s="883">
        <v>0</v>
      </c>
      <c r="AY508" s="884">
        <v>0</v>
      </c>
      <c r="AZ508" s="883">
        <v>0</v>
      </c>
      <c r="BA508" s="884">
        <v>0</v>
      </c>
      <c r="BB508" s="883">
        <v>0</v>
      </c>
      <c r="BC508" s="884">
        <v>0</v>
      </c>
      <c r="BD508" s="883">
        <v>0</v>
      </c>
      <c r="BE508" s="884">
        <v>0</v>
      </c>
      <c r="BF508" s="883">
        <v>0</v>
      </c>
      <c r="BG508" s="884">
        <v>0</v>
      </c>
      <c r="BH508" s="883">
        <v>0</v>
      </c>
      <c r="BI508" s="884">
        <v>0</v>
      </c>
      <c r="BJ508" s="883">
        <v>0</v>
      </c>
      <c r="BK508" s="884">
        <v>0</v>
      </c>
      <c r="BL508" s="883">
        <v>0</v>
      </c>
      <c r="BM508" s="884">
        <v>0</v>
      </c>
      <c r="BN508" s="883">
        <v>0</v>
      </c>
      <c r="BO508" s="884">
        <v>0</v>
      </c>
      <c r="BP508" s="883">
        <v>0</v>
      </c>
      <c r="BQ508" s="884">
        <v>0</v>
      </c>
      <c r="BR508" s="883">
        <v>0</v>
      </c>
      <c r="BS508" s="884">
        <v>0</v>
      </c>
      <c r="BT508" s="883">
        <v>0</v>
      </c>
      <c r="BU508" s="884">
        <v>0</v>
      </c>
      <c r="BV508" s="883">
        <v>0</v>
      </c>
      <c r="BW508" s="884">
        <v>0</v>
      </c>
      <c r="BX508" s="883">
        <v>0</v>
      </c>
      <c r="BY508" s="884">
        <v>0</v>
      </c>
      <c r="BZ508" s="883">
        <v>0</v>
      </c>
      <c r="CA508" s="884">
        <v>0</v>
      </c>
      <c r="CB508" s="883">
        <v>0</v>
      </c>
      <c r="CC508" s="1039">
        <v>0</v>
      </c>
      <c r="CD508" s="815"/>
      <c r="CE508" s="1009"/>
      <c r="CF508" s="815"/>
      <c r="CG508" s="1010"/>
      <c r="CH508" s="815"/>
      <c r="CI508" s="1038"/>
      <c r="CJ508" s="884"/>
      <c r="CK508" s="883">
        <v>0</v>
      </c>
      <c r="CL508" s="884">
        <v>0</v>
      </c>
      <c r="CM508" s="883">
        <v>0</v>
      </c>
      <c r="CN508" s="884">
        <v>0</v>
      </c>
      <c r="CO508" s="883">
        <v>0</v>
      </c>
      <c r="CP508" s="884">
        <v>0</v>
      </c>
      <c r="CQ508" s="883">
        <v>0</v>
      </c>
      <c r="CR508" s="884">
        <v>0</v>
      </c>
      <c r="CS508" s="883">
        <v>0</v>
      </c>
      <c r="CT508" s="884">
        <v>0</v>
      </c>
      <c r="CU508" s="883">
        <v>0</v>
      </c>
      <c r="CV508" s="884">
        <v>0</v>
      </c>
      <c r="CW508" s="883">
        <v>0</v>
      </c>
      <c r="CX508" s="884">
        <v>0</v>
      </c>
      <c r="CY508" s="883">
        <v>0</v>
      </c>
      <c r="CZ508" s="884">
        <v>0</v>
      </c>
      <c r="DA508" s="883">
        <v>0</v>
      </c>
      <c r="DB508" s="884">
        <v>0</v>
      </c>
      <c r="DC508" s="883">
        <v>0</v>
      </c>
      <c r="DD508" s="884">
        <v>0</v>
      </c>
      <c r="DE508" s="883">
        <v>0</v>
      </c>
      <c r="DF508" s="884">
        <v>0</v>
      </c>
      <c r="DG508" s="883">
        <v>0</v>
      </c>
      <c r="DH508" s="884">
        <v>0</v>
      </c>
      <c r="DI508" s="883">
        <v>0</v>
      </c>
      <c r="DJ508" s="884">
        <v>0</v>
      </c>
      <c r="DK508" s="883">
        <v>0</v>
      </c>
      <c r="DL508" s="884">
        <v>0</v>
      </c>
      <c r="DM508" s="883">
        <v>0</v>
      </c>
      <c r="DN508" s="884">
        <v>0</v>
      </c>
      <c r="DO508" s="883">
        <v>0</v>
      </c>
      <c r="DP508" s="884">
        <v>0</v>
      </c>
      <c r="DQ508" s="883">
        <v>0</v>
      </c>
      <c r="DR508" s="1039">
        <v>0</v>
      </c>
      <c r="DS508" s="815"/>
      <c r="DT508" s="1011"/>
      <c r="DU508" s="815"/>
      <c r="DV508" s="1038"/>
      <c r="DW508" s="884"/>
      <c r="DX508" s="883">
        <v>0</v>
      </c>
      <c r="DY508" s="884">
        <v>0</v>
      </c>
      <c r="DZ508" s="883">
        <v>0</v>
      </c>
      <c r="EA508" s="884">
        <v>0</v>
      </c>
      <c r="EB508" s="883">
        <v>0</v>
      </c>
      <c r="EC508" s="884">
        <v>0</v>
      </c>
      <c r="ED508" s="883">
        <v>0</v>
      </c>
      <c r="EE508" s="884">
        <v>0</v>
      </c>
      <c r="EF508" s="883">
        <v>0</v>
      </c>
      <c r="EG508" s="884">
        <v>0</v>
      </c>
      <c r="EH508" s="883">
        <v>0</v>
      </c>
      <c r="EI508" s="884">
        <v>0</v>
      </c>
      <c r="EJ508" s="883">
        <v>0</v>
      </c>
      <c r="EK508" s="884">
        <v>0</v>
      </c>
      <c r="EL508" s="883">
        <v>0</v>
      </c>
      <c r="EM508" s="884">
        <v>0</v>
      </c>
      <c r="EN508" s="883">
        <v>0</v>
      </c>
      <c r="EO508" s="884">
        <v>0</v>
      </c>
      <c r="EP508" s="883">
        <v>0</v>
      </c>
      <c r="EQ508" s="884">
        <v>0</v>
      </c>
      <c r="ER508" s="883">
        <v>0</v>
      </c>
      <c r="ES508" s="884">
        <v>0</v>
      </c>
      <c r="ET508" s="883">
        <v>0</v>
      </c>
      <c r="EU508" s="884">
        <v>0</v>
      </c>
      <c r="EV508" s="883">
        <v>0</v>
      </c>
      <c r="EW508" s="884">
        <v>0</v>
      </c>
      <c r="EX508" s="883">
        <v>0</v>
      </c>
      <c r="EY508" s="884">
        <v>0</v>
      </c>
      <c r="EZ508" s="883">
        <v>0</v>
      </c>
      <c r="FA508" s="884">
        <v>0</v>
      </c>
      <c r="FB508" s="883">
        <v>0</v>
      </c>
      <c r="FC508" s="884">
        <v>0</v>
      </c>
      <c r="FD508" s="883">
        <v>0</v>
      </c>
      <c r="FE508" s="1039">
        <v>0</v>
      </c>
      <c r="FF508" s="815"/>
      <c r="FG508" s="1012"/>
      <c r="FH508" s="815"/>
      <c r="FI508" s="1013"/>
      <c r="FK508" s="1040" t="b">
        <v>1</v>
      </c>
    </row>
    <row r="509" spans="1:167" outlineLevel="1">
      <c r="A509" s="813" t="str">
        <f t="shared" si="7"/>
        <v>487Process and Systems Upgrades Initiatives - Project Incentive Initiative</v>
      </c>
      <c r="C509" s="835">
        <v>487</v>
      </c>
      <c r="D509" s="1041" t="s">
        <v>104</v>
      </c>
      <c r="E509" s="1041">
        <v>2017</v>
      </c>
      <c r="G509" s="1016">
        <v>0</v>
      </c>
      <c r="H509" s="877">
        <v>0</v>
      </c>
      <c r="I509" s="876">
        <v>0</v>
      </c>
      <c r="J509" s="877">
        <v>0</v>
      </c>
      <c r="K509" s="876">
        <v>0</v>
      </c>
      <c r="L509" s="877">
        <v>0</v>
      </c>
      <c r="M509" s="876">
        <v>0</v>
      </c>
      <c r="N509" s="877">
        <v>0</v>
      </c>
      <c r="O509" s="876">
        <v>0</v>
      </c>
      <c r="P509" s="877">
        <v>0</v>
      </c>
      <c r="Q509" s="876">
        <v>0</v>
      </c>
      <c r="R509" s="877">
        <v>0</v>
      </c>
      <c r="S509" s="876">
        <v>0</v>
      </c>
      <c r="T509" s="877">
        <v>0</v>
      </c>
      <c r="U509" s="876">
        <v>0</v>
      </c>
      <c r="V509" s="877">
        <v>0</v>
      </c>
      <c r="W509" s="876">
        <v>0</v>
      </c>
      <c r="X509" s="877">
        <v>0</v>
      </c>
      <c r="Y509" s="876">
        <v>0</v>
      </c>
      <c r="Z509" s="877">
        <v>0</v>
      </c>
      <c r="AA509" s="876">
        <v>0</v>
      </c>
      <c r="AB509" s="877">
        <v>0</v>
      </c>
      <c r="AC509" s="876">
        <v>0</v>
      </c>
      <c r="AD509" s="877">
        <v>0</v>
      </c>
      <c r="AE509" s="876">
        <v>0</v>
      </c>
      <c r="AF509" s="877">
        <v>0</v>
      </c>
      <c r="AG509" s="876">
        <v>0</v>
      </c>
      <c r="AH509" s="877">
        <v>0</v>
      </c>
      <c r="AI509" s="876">
        <v>0</v>
      </c>
      <c r="AJ509" s="877">
        <v>0</v>
      </c>
      <c r="AK509" s="876">
        <v>0</v>
      </c>
      <c r="AL509" s="877">
        <v>0</v>
      </c>
      <c r="AM509" s="876">
        <v>0</v>
      </c>
      <c r="AN509" s="877">
        <v>0</v>
      </c>
      <c r="AO509" s="876">
        <v>0</v>
      </c>
      <c r="AP509" s="1017">
        <v>0</v>
      </c>
      <c r="AQ509" s="815"/>
      <c r="AR509" s="998"/>
      <c r="AS509" s="815"/>
      <c r="AT509" s="1016">
        <v>0</v>
      </c>
      <c r="AU509" s="877">
        <v>0</v>
      </c>
      <c r="AV509" s="876">
        <v>0</v>
      </c>
      <c r="AW509" s="877">
        <v>0</v>
      </c>
      <c r="AX509" s="876">
        <v>0</v>
      </c>
      <c r="AY509" s="877">
        <v>0</v>
      </c>
      <c r="AZ509" s="876">
        <v>0</v>
      </c>
      <c r="BA509" s="877">
        <v>0</v>
      </c>
      <c r="BB509" s="876">
        <v>0</v>
      </c>
      <c r="BC509" s="877">
        <v>0</v>
      </c>
      <c r="BD509" s="876">
        <v>0</v>
      </c>
      <c r="BE509" s="877">
        <v>0</v>
      </c>
      <c r="BF509" s="876">
        <v>0</v>
      </c>
      <c r="BG509" s="877">
        <v>0</v>
      </c>
      <c r="BH509" s="876">
        <v>0</v>
      </c>
      <c r="BI509" s="877">
        <v>0</v>
      </c>
      <c r="BJ509" s="876">
        <v>0</v>
      </c>
      <c r="BK509" s="877">
        <v>0</v>
      </c>
      <c r="BL509" s="876">
        <v>0</v>
      </c>
      <c r="BM509" s="877">
        <v>0</v>
      </c>
      <c r="BN509" s="876">
        <v>0</v>
      </c>
      <c r="BO509" s="877">
        <v>0</v>
      </c>
      <c r="BP509" s="876">
        <v>0</v>
      </c>
      <c r="BQ509" s="877">
        <v>0</v>
      </c>
      <c r="BR509" s="876">
        <v>0</v>
      </c>
      <c r="BS509" s="877">
        <v>0</v>
      </c>
      <c r="BT509" s="876">
        <v>0</v>
      </c>
      <c r="BU509" s="877">
        <v>0</v>
      </c>
      <c r="BV509" s="876">
        <v>0</v>
      </c>
      <c r="BW509" s="877">
        <v>0</v>
      </c>
      <c r="BX509" s="876">
        <v>0</v>
      </c>
      <c r="BY509" s="877">
        <v>0</v>
      </c>
      <c r="BZ509" s="876">
        <v>0</v>
      </c>
      <c r="CA509" s="877">
        <v>0</v>
      </c>
      <c r="CB509" s="876">
        <v>0</v>
      </c>
      <c r="CC509" s="1017">
        <v>0</v>
      </c>
      <c r="CD509" s="815"/>
      <c r="CE509" s="1009"/>
      <c r="CF509" s="815"/>
      <c r="CG509" s="1010"/>
      <c r="CH509" s="815"/>
      <c r="CI509" s="1016"/>
      <c r="CJ509" s="877"/>
      <c r="CK509" s="876">
        <v>0</v>
      </c>
      <c r="CL509" s="877">
        <v>0</v>
      </c>
      <c r="CM509" s="876">
        <v>0</v>
      </c>
      <c r="CN509" s="877">
        <v>0</v>
      </c>
      <c r="CO509" s="876">
        <v>0</v>
      </c>
      <c r="CP509" s="877">
        <v>0</v>
      </c>
      <c r="CQ509" s="876">
        <v>0</v>
      </c>
      <c r="CR509" s="877">
        <v>0</v>
      </c>
      <c r="CS509" s="876">
        <v>0</v>
      </c>
      <c r="CT509" s="877">
        <v>0</v>
      </c>
      <c r="CU509" s="876">
        <v>0</v>
      </c>
      <c r="CV509" s="877">
        <v>0</v>
      </c>
      <c r="CW509" s="876">
        <v>0</v>
      </c>
      <c r="CX509" s="877">
        <v>0</v>
      </c>
      <c r="CY509" s="876">
        <v>0</v>
      </c>
      <c r="CZ509" s="877">
        <v>0</v>
      </c>
      <c r="DA509" s="876">
        <v>0</v>
      </c>
      <c r="DB509" s="877">
        <v>0</v>
      </c>
      <c r="DC509" s="876">
        <v>0</v>
      </c>
      <c r="DD509" s="877">
        <v>0</v>
      </c>
      <c r="DE509" s="876">
        <v>0</v>
      </c>
      <c r="DF509" s="877">
        <v>0</v>
      </c>
      <c r="DG509" s="876">
        <v>0</v>
      </c>
      <c r="DH509" s="877">
        <v>0</v>
      </c>
      <c r="DI509" s="876">
        <v>0</v>
      </c>
      <c r="DJ509" s="877">
        <v>0</v>
      </c>
      <c r="DK509" s="876">
        <v>0</v>
      </c>
      <c r="DL509" s="877">
        <v>0</v>
      </c>
      <c r="DM509" s="876">
        <v>0</v>
      </c>
      <c r="DN509" s="877">
        <v>0</v>
      </c>
      <c r="DO509" s="876">
        <v>0</v>
      </c>
      <c r="DP509" s="877">
        <v>0</v>
      </c>
      <c r="DQ509" s="876">
        <v>0</v>
      </c>
      <c r="DR509" s="1017">
        <v>0</v>
      </c>
      <c r="DS509" s="815"/>
      <c r="DT509" s="1011"/>
      <c r="DU509" s="815"/>
      <c r="DV509" s="1016"/>
      <c r="DW509" s="877"/>
      <c r="DX509" s="876">
        <v>0</v>
      </c>
      <c r="DY509" s="877">
        <v>0</v>
      </c>
      <c r="DZ509" s="876">
        <v>0</v>
      </c>
      <c r="EA509" s="877">
        <v>0</v>
      </c>
      <c r="EB509" s="876">
        <v>0</v>
      </c>
      <c r="EC509" s="877">
        <v>0</v>
      </c>
      <c r="ED509" s="876">
        <v>0</v>
      </c>
      <c r="EE509" s="877">
        <v>0</v>
      </c>
      <c r="EF509" s="876">
        <v>0</v>
      </c>
      <c r="EG509" s="877">
        <v>0</v>
      </c>
      <c r="EH509" s="876">
        <v>0</v>
      </c>
      <c r="EI509" s="877">
        <v>0</v>
      </c>
      <c r="EJ509" s="876">
        <v>0</v>
      </c>
      <c r="EK509" s="877">
        <v>0</v>
      </c>
      <c r="EL509" s="876">
        <v>0</v>
      </c>
      <c r="EM509" s="877">
        <v>0</v>
      </c>
      <c r="EN509" s="876">
        <v>0</v>
      </c>
      <c r="EO509" s="877">
        <v>0</v>
      </c>
      <c r="EP509" s="876">
        <v>0</v>
      </c>
      <c r="EQ509" s="877">
        <v>0</v>
      </c>
      <c r="ER509" s="876">
        <v>0</v>
      </c>
      <c r="ES509" s="877">
        <v>0</v>
      </c>
      <c r="ET509" s="876">
        <v>0</v>
      </c>
      <c r="EU509" s="877">
        <v>0</v>
      </c>
      <c r="EV509" s="876">
        <v>0</v>
      </c>
      <c r="EW509" s="877">
        <v>0</v>
      </c>
      <c r="EX509" s="876">
        <v>0</v>
      </c>
      <c r="EY509" s="877">
        <v>0</v>
      </c>
      <c r="EZ509" s="876">
        <v>0</v>
      </c>
      <c r="FA509" s="877">
        <v>0</v>
      </c>
      <c r="FB509" s="876">
        <v>0</v>
      </c>
      <c r="FC509" s="877">
        <v>0</v>
      </c>
      <c r="FD509" s="876">
        <v>0</v>
      </c>
      <c r="FE509" s="1017">
        <v>0</v>
      </c>
      <c r="FF509" s="815"/>
      <c r="FG509" s="1012"/>
      <c r="FH509" s="815"/>
      <c r="FI509" s="1013"/>
      <c r="FK509" s="1018" t="b">
        <v>1</v>
      </c>
    </row>
    <row r="510" spans="1:167" outlineLevel="1">
      <c r="A510" s="813" t="str">
        <f t="shared" si="7"/>
        <v>488Process and Systems Upgrades Initiatives - Energy Manager Initiative</v>
      </c>
      <c r="C510" s="842">
        <v>488</v>
      </c>
      <c r="D510" s="1036" t="s">
        <v>106</v>
      </c>
      <c r="E510" s="1036">
        <v>2017</v>
      </c>
      <c r="G510" s="1020">
        <v>0</v>
      </c>
      <c r="H510" s="865">
        <v>0</v>
      </c>
      <c r="I510" s="864">
        <v>0</v>
      </c>
      <c r="J510" s="865">
        <v>0</v>
      </c>
      <c r="K510" s="864">
        <v>0</v>
      </c>
      <c r="L510" s="865">
        <v>0</v>
      </c>
      <c r="M510" s="864">
        <v>0</v>
      </c>
      <c r="N510" s="865">
        <v>0</v>
      </c>
      <c r="O510" s="864">
        <v>0</v>
      </c>
      <c r="P510" s="865">
        <v>0</v>
      </c>
      <c r="Q510" s="864">
        <v>0</v>
      </c>
      <c r="R510" s="865">
        <v>0</v>
      </c>
      <c r="S510" s="864">
        <v>0</v>
      </c>
      <c r="T510" s="865">
        <v>0</v>
      </c>
      <c r="U510" s="864">
        <v>0</v>
      </c>
      <c r="V510" s="865">
        <v>0</v>
      </c>
      <c r="W510" s="864">
        <v>0</v>
      </c>
      <c r="X510" s="865">
        <v>0</v>
      </c>
      <c r="Y510" s="864">
        <v>0</v>
      </c>
      <c r="Z510" s="865">
        <v>0</v>
      </c>
      <c r="AA510" s="864">
        <v>0</v>
      </c>
      <c r="AB510" s="865">
        <v>0</v>
      </c>
      <c r="AC510" s="864">
        <v>0</v>
      </c>
      <c r="AD510" s="865">
        <v>0</v>
      </c>
      <c r="AE510" s="864">
        <v>0</v>
      </c>
      <c r="AF510" s="865">
        <v>0</v>
      </c>
      <c r="AG510" s="864">
        <v>0</v>
      </c>
      <c r="AH510" s="865">
        <v>0</v>
      </c>
      <c r="AI510" s="864">
        <v>0</v>
      </c>
      <c r="AJ510" s="865">
        <v>0</v>
      </c>
      <c r="AK510" s="864">
        <v>0</v>
      </c>
      <c r="AL510" s="865">
        <v>0</v>
      </c>
      <c r="AM510" s="864">
        <v>0</v>
      </c>
      <c r="AN510" s="865">
        <v>0</v>
      </c>
      <c r="AO510" s="864">
        <v>0</v>
      </c>
      <c r="AP510" s="1021">
        <v>0</v>
      </c>
      <c r="AQ510" s="815"/>
      <c r="AR510" s="998"/>
      <c r="AS510" s="815"/>
      <c r="AT510" s="1020">
        <v>0</v>
      </c>
      <c r="AU510" s="865">
        <v>0</v>
      </c>
      <c r="AV510" s="864">
        <v>0</v>
      </c>
      <c r="AW510" s="865">
        <v>0</v>
      </c>
      <c r="AX510" s="864">
        <v>0</v>
      </c>
      <c r="AY510" s="865">
        <v>0</v>
      </c>
      <c r="AZ510" s="864">
        <v>0</v>
      </c>
      <c r="BA510" s="865">
        <v>0</v>
      </c>
      <c r="BB510" s="864">
        <v>0</v>
      </c>
      <c r="BC510" s="865">
        <v>0</v>
      </c>
      <c r="BD510" s="864">
        <v>0</v>
      </c>
      <c r="BE510" s="865">
        <v>0</v>
      </c>
      <c r="BF510" s="864">
        <v>0</v>
      </c>
      <c r="BG510" s="865">
        <v>0</v>
      </c>
      <c r="BH510" s="864">
        <v>0</v>
      </c>
      <c r="BI510" s="865">
        <v>0</v>
      </c>
      <c r="BJ510" s="864">
        <v>0</v>
      </c>
      <c r="BK510" s="865">
        <v>0</v>
      </c>
      <c r="BL510" s="864">
        <v>0</v>
      </c>
      <c r="BM510" s="865">
        <v>0</v>
      </c>
      <c r="BN510" s="864">
        <v>0</v>
      </c>
      <c r="BO510" s="865">
        <v>0</v>
      </c>
      <c r="BP510" s="864">
        <v>0</v>
      </c>
      <c r="BQ510" s="865">
        <v>0</v>
      </c>
      <c r="BR510" s="864">
        <v>0</v>
      </c>
      <c r="BS510" s="865">
        <v>0</v>
      </c>
      <c r="BT510" s="864">
        <v>0</v>
      </c>
      <c r="BU510" s="865">
        <v>0</v>
      </c>
      <c r="BV510" s="864">
        <v>0</v>
      </c>
      <c r="BW510" s="865">
        <v>0</v>
      </c>
      <c r="BX510" s="864">
        <v>0</v>
      </c>
      <c r="BY510" s="865">
        <v>0</v>
      </c>
      <c r="BZ510" s="864">
        <v>0</v>
      </c>
      <c r="CA510" s="865">
        <v>0</v>
      </c>
      <c r="CB510" s="864">
        <v>0</v>
      </c>
      <c r="CC510" s="1021">
        <v>0</v>
      </c>
      <c r="CD510" s="815"/>
      <c r="CE510" s="1009"/>
      <c r="CF510" s="815"/>
      <c r="CG510" s="1010"/>
      <c r="CH510" s="815"/>
      <c r="CI510" s="1020"/>
      <c r="CJ510" s="865"/>
      <c r="CK510" s="864">
        <v>0</v>
      </c>
      <c r="CL510" s="865">
        <v>0</v>
      </c>
      <c r="CM510" s="864">
        <v>0</v>
      </c>
      <c r="CN510" s="865">
        <v>0</v>
      </c>
      <c r="CO510" s="864">
        <v>0</v>
      </c>
      <c r="CP510" s="865">
        <v>0</v>
      </c>
      <c r="CQ510" s="864">
        <v>0</v>
      </c>
      <c r="CR510" s="865">
        <v>0</v>
      </c>
      <c r="CS510" s="864">
        <v>0</v>
      </c>
      <c r="CT510" s="865">
        <v>0</v>
      </c>
      <c r="CU510" s="864">
        <v>0</v>
      </c>
      <c r="CV510" s="865">
        <v>0</v>
      </c>
      <c r="CW510" s="864">
        <v>0</v>
      </c>
      <c r="CX510" s="865">
        <v>0</v>
      </c>
      <c r="CY510" s="864">
        <v>0</v>
      </c>
      <c r="CZ510" s="865">
        <v>0</v>
      </c>
      <c r="DA510" s="864">
        <v>0</v>
      </c>
      <c r="DB510" s="865">
        <v>0</v>
      </c>
      <c r="DC510" s="864">
        <v>0</v>
      </c>
      <c r="DD510" s="865">
        <v>0</v>
      </c>
      <c r="DE510" s="864">
        <v>0</v>
      </c>
      <c r="DF510" s="865">
        <v>0</v>
      </c>
      <c r="DG510" s="864">
        <v>0</v>
      </c>
      <c r="DH510" s="865">
        <v>0</v>
      </c>
      <c r="DI510" s="864">
        <v>0</v>
      </c>
      <c r="DJ510" s="865">
        <v>0</v>
      </c>
      <c r="DK510" s="864">
        <v>0</v>
      </c>
      <c r="DL510" s="865">
        <v>0</v>
      </c>
      <c r="DM510" s="864">
        <v>0</v>
      </c>
      <c r="DN510" s="865">
        <v>0</v>
      </c>
      <c r="DO510" s="864">
        <v>0</v>
      </c>
      <c r="DP510" s="865">
        <v>0</v>
      </c>
      <c r="DQ510" s="864">
        <v>0</v>
      </c>
      <c r="DR510" s="1021">
        <v>0</v>
      </c>
      <c r="DS510" s="815"/>
      <c r="DT510" s="1011"/>
      <c r="DU510" s="815"/>
      <c r="DV510" s="1020"/>
      <c r="DW510" s="865"/>
      <c r="DX510" s="864">
        <v>0</v>
      </c>
      <c r="DY510" s="865">
        <v>0</v>
      </c>
      <c r="DZ510" s="864">
        <v>0</v>
      </c>
      <c r="EA510" s="865">
        <v>0</v>
      </c>
      <c r="EB510" s="864">
        <v>0</v>
      </c>
      <c r="EC510" s="865">
        <v>0</v>
      </c>
      <c r="ED510" s="864">
        <v>0</v>
      </c>
      <c r="EE510" s="865">
        <v>0</v>
      </c>
      <c r="EF510" s="864">
        <v>0</v>
      </c>
      <c r="EG510" s="865">
        <v>0</v>
      </c>
      <c r="EH510" s="864">
        <v>0</v>
      </c>
      <c r="EI510" s="865">
        <v>0</v>
      </c>
      <c r="EJ510" s="864">
        <v>0</v>
      </c>
      <c r="EK510" s="865">
        <v>0</v>
      </c>
      <c r="EL510" s="864">
        <v>0</v>
      </c>
      <c r="EM510" s="865">
        <v>0</v>
      </c>
      <c r="EN510" s="864">
        <v>0</v>
      </c>
      <c r="EO510" s="865">
        <v>0</v>
      </c>
      <c r="EP510" s="864">
        <v>0</v>
      </c>
      <c r="EQ510" s="865">
        <v>0</v>
      </c>
      <c r="ER510" s="864">
        <v>0</v>
      </c>
      <c r="ES510" s="865">
        <v>0</v>
      </c>
      <c r="ET510" s="864">
        <v>0</v>
      </c>
      <c r="EU510" s="865">
        <v>0</v>
      </c>
      <c r="EV510" s="864">
        <v>0</v>
      </c>
      <c r="EW510" s="865">
        <v>0</v>
      </c>
      <c r="EX510" s="864">
        <v>0</v>
      </c>
      <c r="EY510" s="865">
        <v>0</v>
      </c>
      <c r="EZ510" s="864">
        <v>0</v>
      </c>
      <c r="FA510" s="865">
        <v>0</v>
      </c>
      <c r="FB510" s="864">
        <v>0</v>
      </c>
      <c r="FC510" s="865">
        <v>0</v>
      </c>
      <c r="FD510" s="864">
        <v>0</v>
      </c>
      <c r="FE510" s="1021">
        <v>0</v>
      </c>
      <c r="FF510" s="815"/>
      <c r="FG510" s="1012"/>
      <c r="FH510" s="815"/>
      <c r="FI510" s="1013"/>
      <c r="FK510" s="1022" t="b">
        <v>1</v>
      </c>
    </row>
    <row r="511" spans="1:167" outlineLevel="1">
      <c r="A511" s="813" t="str">
        <f t="shared" si="7"/>
        <v>489Process and Systems Upgrades Initiatives - Monitoring and Targeting Initiative</v>
      </c>
      <c r="C511" s="907">
        <v>489</v>
      </c>
      <c r="D511" s="1044" t="s">
        <v>105</v>
      </c>
      <c r="E511" s="1044">
        <v>2017</v>
      </c>
      <c r="G511" s="1028">
        <v>0</v>
      </c>
      <c r="H511" s="912">
        <v>0</v>
      </c>
      <c r="I511" s="911">
        <v>0</v>
      </c>
      <c r="J511" s="912">
        <v>0</v>
      </c>
      <c r="K511" s="911">
        <v>0</v>
      </c>
      <c r="L511" s="912">
        <v>0</v>
      </c>
      <c r="M511" s="911">
        <v>0</v>
      </c>
      <c r="N511" s="912">
        <v>0</v>
      </c>
      <c r="O511" s="911">
        <v>0</v>
      </c>
      <c r="P511" s="912">
        <v>0</v>
      </c>
      <c r="Q511" s="911">
        <v>0</v>
      </c>
      <c r="R511" s="912">
        <v>0</v>
      </c>
      <c r="S511" s="911">
        <v>0</v>
      </c>
      <c r="T511" s="912">
        <v>0</v>
      </c>
      <c r="U511" s="911">
        <v>0</v>
      </c>
      <c r="V511" s="912">
        <v>0</v>
      </c>
      <c r="W511" s="911">
        <v>0</v>
      </c>
      <c r="X511" s="912">
        <v>0</v>
      </c>
      <c r="Y511" s="911">
        <v>0</v>
      </c>
      <c r="Z511" s="912">
        <v>0</v>
      </c>
      <c r="AA511" s="911">
        <v>0</v>
      </c>
      <c r="AB511" s="912">
        <v>0</v>
      </c>
      <c r="AC511" s="911">
        <v>0</v>
      </c>
      <c r="AD511" s="912">
        <v>0</v>
      </c>
      <c r="AE511" s="911">
        <v>0</v>
      </c>
      <c r="AF511" s="912">
        <v>0</v>
      </c>
      <c r="AG511" s="911">
        <v>0</v>
      </c>
      <c r="AH511" s="912">
        <v>0</v>
      </c>
      <c r="AI511" s="911">
        <v>0</v>
      </c>
      <c r="AJ511" s="912">
        <v>0</v>
      </c>
      <c r="AK511" s="911">
        <v>0</v>
      </c>
      <c r="AL511" s="912">
        <v>0</v>
      </c>
      <c r="AM511" s="911">
        <v>0</v>
      </c>
      <c r="AN511" s="912">
        <v>0</v>
      </c>
      <c r="AO511" s="911">
        <v>0</v>
      </c>
      <c r="AP511" s="1029">
        <v>0</v>
      </c>
      <c r="AQ511" s="815"/>
      <c r="AR511" s="998"/>
      <c r="AS511" s="815"/>
      <c r="AT511" s="1028">
        <v>0</v>
      </c>
      <c r="AU511" s="912">
        <v>0</v>
      </c>
      <c r="AV511" s="911">
        <v>0</v>
      </c>
      <c r="AW511" s="912">
        <v>0</v>
      </c>
      <c r="AX511" s="911">
        <v>0</v>
      </c>
      <c r="AY511" s="912">
        <v>0</v>
      </c>
      <c r="AZ511" s="911">
        <v>0</v>
      </c>
      <c r="BA511" s="912">
        <v>0</v>
      </c>
      <c r="BB511" s="911">
        <v>0</v>
      </c>
      <c r="BC511" s="912">
        <v>0</v>
      </c>
      <c r="BD511" s="911">
        <v>0</v>
      </c>
      <c r="BE511" s="912">
        <v>0</v>
      </c>
      <c r="BF511" s="911">
        <v>0</v>
      </c>
      <c r="BG511" s="912">
        <v>0</v>
      </c>
      <c r="BH511" s="911">
        <v>0</v>
      </c>
      <c r="BI511" s="912">
        <v>0</v>
      </c>
      <c r="BJ511" s="911">
        <v>0</v>
      </c>
      <c r="BK511" s="912">
        <v>0</v>
      </c>
      <c r="BL511" s="911">
        <v>0</v>
      </c>
      <c r="BM511" s="912">
        <v>0</v>
      </c>
      <c r="BN511" s="911">
        <v>0</v>
      </c>
      <c r="BO511" s="912">
        <v>0</v>
      </c>
      <c r="BP511" s="911">
        <v>0</v>
      </c>
      <c r="BQ511" s="912">
        <v>0</v>
      </c>
      <c r="BR511" s="911">
        <v>0</v>
      </c>
      <c r="BS511" s="912">
        <v>0</v>
      </c>
      <c r="BT511" s="911">
        <v>0</v>
      </c>
      <c r="BU511" s="912">
        <v>0</v>
      </c>
      <c r="BV511" s="911">
        <v>0</v>
      </c>
      <c r="BW511" s="912">
        <v>0</v>
      </c>
      <c r="BX511" s="911">
        <v>0</v>
      </c>
      <c r="BY511" s="912">
        <v>0</v>
      </c>
      <c r="BZ511" s="911">
        <v>0</v>
      </c>
      <c r="CA511" s="912">
        <v>0</v>
      </c>
      <c r="CB511" s="911">
        <v>0</v>
      </c>
      <c r="CC511" s="1029">
        <v>0</v>
      </c>
      <c r="CD511" s="815"/>
      <c r="CE511" s="1009"/>
      <c r="CF511" s="815"/>
      <c r="CG511" s="1010"/>
      <c r="CH511" s="815"/>
      <c r="CI511" s="1028"/>
      <c r="CJ511" s="912"/>
      <c r="CK511" s="911">
        <v>0</v>
      </c>
      <c r="CL511" s="912">
        <v>0</v>
      </c>
      <c r="CM511" s="911">
        <v>0</v>
      </c>
      <c r="CN511" s="912">
        <v>0</v>
      </c>
      <c r="CO511" s="911">
        <v>0</v>
      </c>
      <c r="CP511" s="912">
        <v>0</v>
      </c>
      <c r="CQ511" s="911">
        <v>0</v>
      </c>
      <c r="CR511" s="912">
        <v>0</v>
      </c>
      <c r="CS511" s="911">
        <v>0</v>
      </c>
      <c r="CT511" s="912">
        <v>0</v>
      </c>
      <c r="CU511" s="911">
        <v>0</v>
      </c>
      <c r="CV511" s="912">
        <v>0</v>
      </c>
      <c r="CW511" s="911">
        <v>0</v>
      </c>
      <c r="CX511" s="912">
        <v>0</v>
      </c>
      <c r="CY511" s="911">
        <v>0</v>
      </c>
      <c r="CZ511" s="912">
        <v>0</v>
      </c>
      <c r="DA511" s="911">
        <v>0</v>
      </c>
      <c r="DB511" s="912">
        <v>0</v>
      </c>
      <c r="DC511" s="911">
        <v>0</v>
      </c>
      <c r="DD511" s="912">
        <v>0</v>
      </c>
      <c r="DE511" s="911">
        <v>0</v>
      </c>
      <c r="DF511" s="912">
        <v>0</v>
      </c>
      <c r="DG511" s="911">
        <v>0</v>
      </c>
      <c r="DH511" s="912">
        <v>0</v>
      </c>
      <c r="DI511" s="911">
        <v>0</v>
      </c>
      <c r="DJ511" s="912">
        <v>0</v>
      </c>
      <c r="DK511" s="911">
        <v>0</v>
      </c>
      <c r="DL511" s="912">
        <v>0</v>
      </c>
      <c r="DM511" s="911">
        <v>0</v>
      </c>
      <c r="DN511" s="912">
        <v>0</v>
      </c>
      <c r="DO511" s="911">
        <v>0</v>
      </c>
      <c r="DP511" s="912">
        <v>0</v>
      </c>
      <c r="DQ511" s="911">
        <v>0</v>
      </c>
      <c r="DR511" s="1029">
        <v>0</v>
      </c>
      <c r="DS511" s="815"/>
      <c r="DT511" s="1011"/>
      <c r="DU511" s="815"/>
      <c r="DV511" s="1028"/>
      <c r="DW511" s="912"/>
      <c r="DX511" s="911">
        <v>0</v>
      </c>
      <c r="DY511" s="912">
        <v>0</v>
      </c>
      <c r="DZ511" s="911">
        <v>0</v>
      </c>
      <c r="EA511" s="912">
        <v>0</v>
      </c>
      <c r="EB511" s="911">
        <v>0</v>
      </c>
      <c r="EC511" s="912">
        <v>0</v>
      </c>
      <c r="ED511" s="911">
        <v>0</v>
      </c>
      <c r="EE511" s="912">
        <v>0</v>
      </c>
      <c r="EF511" s="911">
        <v>0</v>
      </c>
      <c r="EG511" s="912">
        <v>0</v>
      </c>
      <c r="EH511" s="911">
        <v>0</v>
      </c>
      <c r="EI511" s="912">
        <v>0</v>
      </c>
      <c r="EJ511" s="911">
        <v>0</v>
      </c>
      <c r="EK511" s="912">
        <v>0</v>
      </c>
      <c r="EL511" s="911">
        <v>0</v>
      </c>
      <c r="EM511" s="912">
        <v>0</v>
      </c>
      <c r="EN511" s="911">
        <v>0</v>
      </c>
      <c r="EO511" s="912">
        <v>0</v>
      </c>
      <c r="EP511" s="911">
        <v>0</v>
      </c>
      <c r="EQ511" s="912">
        <v>0</v>
      </c>
      <c r="ER511" s="911">
        <v>0</v>
      </c>
      <c r="ES511" s="912">
        <v>0</v>
      </c>
      <c r="ET511" s="911">
        <v>0</v>
      </c>
      <c r="EU511" s="912">
        <v>0</v>
      </c>
      <c r="EV511" s="911">
        <v>0</v>
      </c>
      <c r="EW511" s="912">
        <v>0</v>
      </c>
      <c r="EX511" s="911">
        <v>0</v>
      </c>
      <c r="EY511" s="912">
        <v>0</v>
      </c>
      <c r="EZ511" s="911">
        <v>0</v>
      </c>
      <c r="FA511" s="912">
        <v>0</v>
      </c>
      <c r="FB511" s="911">
        <v>0</v>
      </c>
      <c r="FC511" s="912">
        <v>0</v>
      </c>
      <c r="FD511" s="911">
        <v>0</v>
      </c>
      <c r="FE511" s="1029">
        <v>0</v>
      </c>
      <c r="FF511" s="815"/>
      <c r="FG511" s="1012"/>
      <c r="FH511" s="815"/>
      <c r="FI511" s="1013"/>
      <c r="FK511" s="1030" t="b">
        <v>1</v>
      </c>
    </row>
    <row r="512" spans="1:167" outlineLevel="1">
      <c r="A512" s="813" t="str">
        <f t="shared" si="7"/>
        <v>490Low Income Initiative</v>
      </c>
      <c r="C512" s="1045">
        <v>490</v>
      </c>
      <c r="D512" s="1046" t="s">
        <v>108</v>
      </c>
      <c r="E512" s="1046">
        <v>2017</v>
      </c>
      <c r="G512" s="1047">
        <v>0</v>
      </c>
      <c r="H512" s="1048">
        <v>0</v>
      </c>
      <c r="I512" s="1049">
        <v>0</v>
      </c>
      <c r="J512" s="1048">
        <v>0</v>
      </c>
      <c r="K512" s="1049">
        <v>0</v>
      </c>
      <c r="L512" s="1048">
        <v>0</v>
      </c>
      <c r="M512" s="1049">
        <v>0</v>
      </c>
      <c r="N512" s="1048">
        <v>0</v>
      </c>
      <c r="O512" s="1049">
        <v>0</v>
      </c>
      <c r="P512" s="1048">
        <v>0</v>
      </c>
      <c r="Q512" s="1049">
        <v>0</v>
      </c>
      <c r="R512" s="1048">
        <v>0</v>
      </c>
      <c r="S512" s="1049">
        <v>0</v>
      </c>
      <c r="T512" s="1048">
        <v>0</v>
      </c>
      <c r="U512" s="1049">
        <v>0</v>
      </c>
      <c r="V512" s="1048">
        <v>0</v>
      </c>
      <c r="W512" s="1049">
        <v>0</v>
      </c>
      <c r="X512" s="1048">
        <v>0</v>
      </c>
      <c r="Y512" s="1049">
        <v>0</v>
      </c>
      <c r="Z512" s="1048">
        <v>0</v>
      </c>
      <c r="AA512" s="1049">
        <v>0</v>
      </c>
      <c r="AB512" s="1048">
        <v>0</v>
      </c>
      <c r="AC512" s="1049">
        <v>0</v>
      </c>
      <c r="AD512" s="1048">
        <v>0</v>
      </c>
      <c r="AE512" s="1049">
        <v>0</v>
      </c>
      <c r="AF512" s="1048">
        <v>0</v>
      </c>
      <c r="AG512" s="1049">
        <v>0</v>
      </c>
      <c r="AH512" s="1048">
        <v>0</v>
      </c>
      <c r="AI512" s="1049">
        <v>0</v>
      </c>
      <c r="AJ512" s="1048">
        <v>0</v>
      </c>
      <c r="AK512" s="1049">
        <v>0</v>
      </c>
      <c r="AL512" s="1048">
        <v>0</v>
      </c>
      <c r="AM512" s="1049">
        <v>0</v>
      </c>
      <c r="AN512" s="1048">
        <v>0</v>
      </c>
      <c r="AO512" s="1049">
        <v>0</v>
      </c>
      <c r="AP512" s="1050">
        <v>0</v>
      </c>
      <c r="AQ512" s="815"/>
      <c r="AR512" s="998"/>
      <c r="AS512" s="815"/>
      <c r="AT512" s="1047">
        <v>0</v>
      </c>
      <c r="AU512" s="1048">
        <v>0</v>
      </c>
      <c r="AV512" s="1049">
        <v>0</v>
      </c>
      <c r="AW512" s="1048">
        <v>0</v>
      </c>
      <c r="AX512" s="1049">
        <v>0</v>
      </c>
      <c r="AY512" s="1048">
        <v>0</v>
      </c>
      <c r="AZ512" s="1049">
        <v>0</v>
      </c>
      <c r="BA512" s="1048">
        <v>0</v>
      </c>
      <c r="BB512" s="1049">
        <v>0</v>
      </c>
      <c r="BC512" s="1048">
        <v>0</v>
      </c>
      <c r="BD512" s="1049">
        <v>0</v>
      </c>
      <c r="BE512" s="1048">
        <v>0</v>
      </c>
      <c r="BF512" s="1049">
        <v>0</v>
      </c>
      <c r="BG512" s="1048">
        <v>0</v>
      </c>
      <c r="BH512" s="1049">
        <v>0</v>
      </c>
      <c r="BI512" s="1048">
        <v>0</v>
      </c>
      <c r="BJ512" s="1049">
        <v>0</v>
      </c>
      <c r="BK512" s="1048">
        <v>0</v>
      </c>
      <c r="BL512" s="1049">
        <v>0</v>
      </c>
      <c r="BM512" s="1048">
        <v>0</v>
      </c>
      <c r="BN512" s="1049">
        <v>0</v>
      </c>
      <c r="BO512" s="1048">
        <v>0</v>
      </c>
      <c r="BP512" s="1049">
        <v>0</v>
      </c>
      <c r="BQ512" s="1048">
        <v>0</v>
      </c>
      <c r="BR512" s="1049">
        <v>0</v>
      </c>
      <c r="BS512" s="1048">
        <v>0</v>
      </c>
      <c r="BT512" s="1049">
        <v>0</v>
      </c>
      <c r="BU512" s="1048">
        <v>0</v>
      </c>
      <c r="BV512" s="1049">
        <v>0</v>
      </c>
      <c r="BW512" s="1048">
        <v>0</v>
      </c>
      <c r="BX512" s="1049">
        <v>0</v>
      </c>
      <c r="BY512" s="1048">
        <v>0</v>
      </c>
      <c r="BZ512" s="1049">
        <v>0</v>
      </c>
      <c r="CA512" s="1048">
        <v>0</v>
      </c>
      <c r="CB512" s="1049">
        <v>0</v>
      </c>
      <c r="CC512" s="1050">
        <v>0</v>
      </c>
      <c r="CD512" s="815"/>
      <c r="CE512" s="1009"/>
      <c r="CF512" s="815"/>
      <c r="CG512" s="1010"/>
      <c r="CH512" s="815"/>
      <c r="CI512" s="1047"/>
      <c r="CJ512" s="1048"/>
      <c r="CK512" s="1049">
        <v>0</v>
      </c>
      <c r="CL512" s="1048">
        <v>0</v>
      </c>
      <c r="CM512" s="1049">
        <v>0</v>
      </c>
      <c r="CN512" s="1048">
        <v>0</v>
      </c>
      <c r="CO512" s="1049">
        <v>0</v>
      </c>
      <c r="CP512" s="1048">
        <v>0</v>
      </c>
      <c r="CQ512" s="1049">
        <v>0</v>
      </c>
      <c r="CR512" s="1048">
        <v>0</v>
      </c>
      <c r="CS512" s="1049">
        <v>0</v>
      </c>
      <c r="CT512" s="1048">
        <v>0</v>
      </c>
      <c r="CU512" s="1049">
        <v>0</v>
      </c>
      <c r="CV512" s="1048">
        <v>0</v>
      </c>
      <c r="CW512" s="1049">
        <v>0</v>
      </c>
      <c r="CX512" s="1048">
        <v>0</v>
      </c>
      <c r="CY512" s="1049">
        <v>0</v>
      </c>
      <c r="CZ512" s="1048">
        <v>0</v>
      </c>
      <c r="DA512" s="1049">
        <v>0</v>
      </c>
      <c r="DB512" s="1048">
        <v>0</v>
      </c>
      <c r="DC512" s="1049">
        <v>0</v>
      </c>
      <c r="DD512" s="1048">
        <v>0</v>
      </c>
      <c r="DE512" s="1049">
        <v>0</v>
      </c>
      <c r="DF512" s="1048">
        <v>0</v>
      </c>
      <c r="DG512" s="1049">
        <v>0</v>
      </c>
      <c r="DH512" s="1048">
        <v>0</v>
      </c>
      <c r="DI512" s="1049">
        <v>0</v>
      </c>
      <c r="DJ512" s="1048">
        <v>0</v>
      </c>
      <c r="DK512" s="1049">
        <v>0</v>
      </c>
      <c r="DL512" s="1048">
        <v>0</v>
      </c>
      <c r="DM512" s="1049">
        <v>0</v>
      </c>
      <c r="DN512" s="1048">
        <v>0</v>
      </c>
      <c r="DO512" s="1049">
        <v>0</v>
      </c>
      <c r="DP512" s="1048">
        <v>0</v>
      </c>
      <c r="DQ512" s="1049">
        <v>0</v>
      </c>
      <c r="DR512" s="1050">
        <v>0</v>
      </c>
      <c r="DS512" s="815"/>
      <c r="DT512" s="1011"/>
      <c r="DU512" s="815"/>
      <c r="DV512" s="1047"/>
      <c r="DW512" s="1048"/>
      <c r="DX512" s="1049">
        <v>0</v>
      </c>
      <c r="DY512" s="1048">
        <v>0</v>
      </c>
      <c r="DZ512" s="1049">
        <v>0</v>
      </c>
      <c r="EA512" s="1048">
        <v>0</v>
      </c>
      <c r="EB512" s="1049">
        <v>0</v>
      </c>
      <c r="EC512" s="1048">
        <v>0</v>
      </c>
      <c r="ED512" s="1049">
        <v>0</v>
      </c>
      <c r="EE512" s="1048">
        <v>0</v>
      </c>
      <c r="EF512" s="1049">
        <v>0</v>
      </c>
      <c r="EG512" s="1048">
        <v>0</v>
      </c>
      <c r="EH512" s="1049">
        <v>0</v>
      </c>
      <c r="EI512" s="1048">
        <v>0</v>
      </c>
      <c r="EJ512" s="1049">
        <v>0</v>
      </c>
      <c r="EK512" s="1048">
        <v>0</v>
      </c>
      <c r="EL512" s="1049">
        <v>0</v>
      </c>
      <c r="EM512" s="1048">
        <v>0</v>
      </c>
      <c r="EN512" s="1049">
        <v>0</v>
      </c>
      <c r="EO512" s="1048">
        <v>0</v>
      </c>
      <c r="EP512" s="1049">
        <v>0</v>
      </c>
      <c r="EQ512" s="1048">
        <v>0</v>
      </c>
      <c r="ER512" s="1049">
        <v>0</v>
      </c>
      <c r="ES512" s="1048">
        <v>0</v>
      </c>
      <c r="ET512" s="1049">
        <v>0</v>
      </c>
      <c r="EU512" s="1048">
        <v>0</v>
      </c>
      <c r="EV512" s="1049">
        <v>0</v>
      </c>
      <c r="EW512" s="1048">
        <v>0</v>
      </c>
      <c r="EX512" s="1049">
        <v>0</v>
      </c>
      <c r="EY512" s="1048">
        <v>0</v>
      </c>
      <c r="EZ512" s="1049">
        <v>0</v>
      </c>
      <c r="FA512" s="1048">
        <v>0</v>
      </c>
      <c r="FB512" s="1049">
        <v>0</v>
      </c>
      <c r="FC512" s="1048">
        <v>0</v>
      </c>
      <c r="FD512" s="1049">
        <v>0</v>
      </c>
      <c r="FE512" s="1050">
        <v>0</v>
      </c>
      <c r="FF512" s="815"/>
      <c r="FG512" s="1012"/>
      <c r="FH512" s="815"/>
      <c r="FI512" s="1013"/>
      <c r="FK512" s="1051" t="b">
        <v>1</v>
      </c>
    </row>
    <row r="513" spans="1:167" outlineLevel="1">
      <c r="A513" s="813" t="str">
        <f t="shared" si="7"/>
        <v>491Aboriginal Conservation Program</v>
      </c>
      <c r="C513" s="835">
        <v>491</v>
      </c>
      <c r="D513" s="1015" t="s">
        <v>492</v>
      </c>
      <c r="E513" s="1015">
        <v>2017</v>
      </c>
      <c r="G513" s="1016">
        <v>0</v>
      </c>
      <c r="H513" s="877">
        <v>0</v>
      </c>
      <c r="I513" s="876">
        <v>0</v>
      </c>
      <c r="J513" s="877">
        <v>0</v>
      </c>
      <c r="K513" s="876">
        <v>0</v>
      </c>
      <c r="L513" s="877">
        <v>0</v>
      </c>
      <c r="M513" s="876">
        <v>0</v>
      </c>
      <c r="N513" s="877">
        <v>0</v>
      </c>
      <c r="O513" s="876">
        <v>0</v>
      </c>
      <c r="P513" s="877">
        <v>0</v>
      </c>
      <c r="Q513" s="876">
        <v>0</v>
      </c>
      <c r="R513" s="877">
        <v>0</v>
      </c>
      <c r="S513" s="876">
        <v>0</v>
      </c>
      <c r="T513" s="877">
        <v>0</v>
      </c>
      <c r="U513" s="876">
        <v>0</v>
      </c>
      <c r="V513" s="877">
        <v>0</v>
      </c>
      <c r="W513" s="876">
        <v>0</v>
      </c>
      <c r="X513" s="877">
        <v>0</v>
      </c>
      <c r="Y513" s="876">
        <v>0</v>
      </c>
      <c r="Z513" s="877">
        <v>0</v>
      </c>
      <c r="AA513" s="876">
        <v>0</v>
      </c>
      <c r="AB513" s="877">
        <v>0</v>
      </c>
      <c r="AC513" s="876">
        <v>0</v>
      </c>
      <c r="AD513" s="877">
        <v>0</v>
      </c>
      <c r="AE513" s="876">
        <v>0</v>
      </c>
      <c r="AF513" s="877">
        <v>0</v>
      </c>
      <c r="AG513" s="876">
        <v>0</v>
      </c>
      <c r="AH513" s="877">
        <v>0</v>
      </c>
      <c r="AI513" s="876">
        <v>0</v>
      </c>
      <c r="AJ513" s="877">
        <v>0</v>
      </c>
      <c r="AK513" s="876">
        <v>0</v>
      </c>
      <c r="AL513" s="877">
        <v>0</v>
      </c>
      <c r="AM513" s="876">
        <v>0</v>
      </c>
      <c r="AN513" s="877">
        <v>0</v>
      </c>
      <c r="AO513" s="876">
        <v>0</v>
      </c>
      <c r="AP513" s="1017">
        <v>0</v>
      </c>
      <c r="AQ513" s="815"/>
      <c r="AR513" s="998"/>
      <c r="AS513" s="815"/>
      <c r="AT513" s="1016">
        <v>0</v>
      </c>
      <c r="AU513" s="877">
        <v>0</v>
      </c>
      <c r="AV513" s="876">
        <v>0</v>
      </c>
      <c r="AW513" s="877">
        <v>0</v>
      </c>
      <c r="AX513" s="876">
        <v>0</v>
      </c>
      <c r="AY513" s="877">
        <v>0</v>
      </c>
      <c r="AZ513" s="876">
        <v>0</v>
      </c>
      <c r="BA513" s="877">
        <v>0</v>
      </c>
      <c r="BB513" s="876">
        <v>0</v>
      </c>
      <c r="BC513" s="877">
        <v>0</v>
      </c>
      <c r="BD513" s="876">
        <v>0</v>
      </c>
      <c r="BE513" s="877">
        <v>0</v>
      </c>
      <c r="BF513" s="876">
        <v>0</v>
      </c>
      <c r="BG513" s="877">
        <v>0</v>
      </c>
      <c r="BH513" s="876">
        <v>0</v>
      </c>
      <c r="BI513" s="877">
        <v>0</v>
      </c>
      <c r="BJ513" s="876">
        <v>0</v>
      </c>
      <c r="BK513" s="877">
        <v>0</v>
      </c>
      <c r="BL513" s="876">
        <v>0</v>
      </c>
      <c r="BM513" s="877">
        <v>0</v>
      </c>
      <c r="BN513" s="876">
        <v>0</v>
      </c>
      <c r="BO513" s="877">
        <v>0</v>
      </c>
      <c r="BP513" s="876">
        <v>0</v>
      </c>
      <c r="BQ513" s="877">
        <v>0</v>
      </c>
      <c r="BR513" s="876">
        <v>0</v>
      </c>
      <c r="BS513" s="877">
        <v>0</v>
      </c>
      <c r="BT513" s="876">
        <v>0</v>
      </c>
      <c r="BU513" s="877">
        <v>0</v>
      </c>
      <c r="BV513" s="876">
        <v>0</v>
      </c>
      <c r="BW513" s="877">
        <v>0</v>
      </c>
      <c r="BX513" s="876">
        <v>0</v>
      </c>
      <c r="BY513" s="877">
        <v>0</v>
      </c>
      <c r="BZ513" s="876">
        <v>0</v>
      </c>
      <c r="CA513" s="877">
        <v>0</v>
      </c>
      <c r="CB513" s="876">
        <v>0</v>
      </c>
      <c r="CC513" s="1017">
        <v>0</v>
      </c>
      <c r="CD513" s="815"/>
      <c r="CE513" s="1009"/>
      <c r="CF513" s="815"/>
      <c r="CG513" s="1010"/>
      <c r="CH513" s="815"/>
      <c r="CI513" s="1016"/>
      <c r="CJ513" s="877"/>
      <c r="CK513" s="876">
        <v>0</v>
      </c>
      <c r="CL513" s="877">
        <v>0</v>
      </c>
      <c r="CM513" s="876">
        <v>0</v>
      </c>
      <c r="CN513" s="877">
        <v>0</v>
      </c>
      <c r="CO513" s="876">
        <v>0</v>
      </c>
      <c r="CP513" s="877">
        <v>0</v>
      </c>
      <c r="CQ513" s="876">
        <v>0</v>
      </c>
      <c r="CR513" s="877">
        <v>0</v>
      </c>
      <c r="CS513" s="876">
        <v>0</v>
      </c>
      <c r="CT513" s="877">
        <v>0</v>
      </c>
      <c r="CU513" s="876">
        <v>0</v>
      </c>
      <c r="CV513" s="877">
        <v>0</v>
      </c>
      <c r="CW513" s="876">
        <v>0</v>
      </c>
      <c r="CX513" s="877">
        <v>0</v>
      </c>
      <c r="CY513" s="876">
        <v>0</v>
      </c>
      <c r="CZ513" s="877">
        <v>0</v>
      </c>
      <c r="DA513" s="876">
        <v>0</v>
      </c>
      <c r="DB513" s="877">
        <v>0</v>
      </c>
      <c r="DC513" s="876">
        <v>0</v>
      </c>
      <c r="DD513" s="877">
        <v>0</v>
      </c>
      <c r="DE513" s="876">
        <v>0</v>
      </c>
      <c r="DF513" s="877">
        <v>0</v>
      </c>
      <c r="DG513" s="876">
        <v>0</v>
      </c>
      <c r="DH513" s="877">
        <v>0</v>
      </c>
      <c r="DI513" s="876">
        <v>0</v>
      </c>
      <c r="DJ513" s="877">
        <v>0</v>
      </c>
      <c r="DK513" s="876">
        <v>0</v>
      </c>
      <c r="DL513" s="877">
        <v>0</v>
      </c>
      <c r="DM513" s="876">
        <v>0</v>
      </c>
      <c r="DN513" s="877">
        <v>0</v>
      </c>
      <c r="DO513" s="876">
        <v>0</v>
      </c>
      <c r="DP513" s="877">
        <v>0</v>
      </c>
      <c r="DQ513" s="876">
        <v>0</v>
      </c>
      <c r="DR513" s="1017">
        <v>0</v>
      </c>
      <c r="DS513" s="815"/>
      <c r="DT513" s="1011"/>
      <c r="DU513" s="815"/>
      <c r="DV513" s="1016"/>
      <c r="DW513" s="877"/>
      <c r="DX513" s="876">
        <v>0</v>
      </c>
      <c r="DY513" s="877">
        <v>0</v>
      </c>
      <c r="DZ513" s="876">
        <v>0</v>
      </c>
      <c r="EA513" s="877">
        <v>0</v>
      </c>
      <c r="EB513" s="876">
        <v>0</v>
      </c>
      <c r="EC513" s="877">
        <v>0</v>
      </c>
      <c r="ED513" s="876">
        <v>0</v>
      </c>
      <c r="EE513" s="877">
        <v>0</v>
      </c>
      <c r="EF513" s="876">
        <v>0</v>
      </c>
      <c r="EG513" s="877">
        <v>0</v>
      </c>
      <c r="EH513" s="876">
        <v>0</v>
      </c>
      <c r="EI513" s="877">
        <v>0</v>
      </c>
      <c r="EJ513" s="876">
        <v>0</v>
      </c>
      <c r="EK513" s="877">
        <v>0</v>
      </c>
      <c r="EL513" s="876">
        <v>0</v>
      </c>
      <c r="EM513" s="877">
        <v>0</v>
      </c>
      <c r="EN513" s="876">
        <v>0</v>
      </c>
      <c r="EO513" s="877">
        <v>0</v>
      </c>
      <c r="EP513" s="876">
        <v>0</v>
      </c>
      <c r="EQ513" s="877">
        <v>0</v>
      </c>
      <c r="ER513" s="876">
        <v>0</v>
      </c>
      <c r="ES513" s="877">
        <v>0</v>
      </c>
      <c r="ET513" s="876">
        <v>0</v>
      </c>
      <c r="EU513" s="877">
        <v>0</v>
      </c>
      <c r="EV513" s="876">
        <v>0</v>
      </c>
      <c r="EW513" s="877">
        <v>0</v>
      </c>
      <c r="EX513" s="876">
        <v>0</v>
      </c>
      <c r="EY513" s="877">
        <v>0</v>
      </c>
      <c r="EZ513" s="876">
        <v>0</v>
      </c>
      <c r="FA513" s="877">
        <v>0</v>
      </c>
      <c r="FB513" s="876">
        <v>0</v>
      </c>
      <c r="FC513" s="877">
        <v>0</v>
      </c>
      <c r="FD513" s="876">
        <v>0</v>
      </c>
      <c r="FE513" s="1017">
        <v>0</v>
      </c>
      <c r="FF513" s="815"/>
      <c r="FG513" s="1012"/>
      <c r="FH513" s="815"/>
      <c r="FI513" s="1013"/>
      <c r="FK513" s="1018" t="b">
        <v>1</v>
      </c>
    </row>
    <row r="514" spans="1:167" outlineLevel="1">
      <c r="A514" s="813" t="str">
        <f t="shared" si="7"/>
        <v>492Program Enabled Savings</v>
      </c>
      <c r="C514" s="879">
        <v>492</v>
      </c>
      <c r="D514" s="1042" t="s">
        <v>488</v>
      </c>
      <c r="E514" s="1042">
        <v>2017</v>
      </c>
      <c r="G514" s="1038">
        <v>0</v>
      </c>
      <c r="H514" s="884">
        <v>0</v>
      </c>
      <c r="I514" s="883">
        <v>0</v>
      </c>
      <c r="J514" s="884">
        <v>0</v>
      </c>
      <c r="K514" s="883">
        <v>0</v>
      </c>
      <c r="L514" s="884">
        <v>0</v>
      </c>
      <c r="M514" s="883">
        <v>0</v>
      </c>
      <c r="N514" s="884">
        <v>0</v>
      </c>
      <c r="O514" s="883">
        <v>0</v>
      </c>
      <c r="P514" s="884">
        <v>0</v>
      </c>
      <c r="Q514" s="883">
        <v>0</v>
      </c>
      <c r="R514" s="884">
        <v>0</v>
      </c>
      <c r="S514" s="883">
        <v>0</v>
      </c>
      <c r="T514" s="884">
        <v>0</v>
      </c>
      <c r="U514" s="883">
        <v>0</v>
      </c>
      <c r="V514" s="884">
        <v>0</v>
      </c>
      <c r="W514" s="883">
        <v>0</v>
      </c>
      <c r="X514" s="884">
        <v>0</v>
      </c>
      <c r="Y514" s="883">
        <v>0</v>
      </c>
      <c r="Z514" s="884">
        <v>0</v>
      </c>
      <c r="AA514" s="883">
        <v>0</v>
      </c>
      <c r="AB514" s="884">
        <v>0</v>
      </c>
      <c r="AC514" s="883">
        <v>0</v>
      </c>
      <c r="AD514" s="884">
        <v>0</v>
      </c>
      <c r="AE514" s="883">
        <v>0</v>
      </c>
      <c r="AF514" s="884">
        <v>0</v>
      </c>
      <c r="AG514" s="883">
        <v>0</v>
      </c>
      <c r="AH514" s="884">
        <v>0</v>
      </c>
      <c r="AI514" s="883">
        <v>0</v>
      </c>
      <c r="AJ514" s="884">
        <v>0</v>
      </c>
      <c r="AK514" s="883">
        <v>0</v>
      </c>
      <c r="AL514" s="884">
        <v>0</v>
      </c>
      <c r="AM514" s="883">
        <v>0</v>
      </c>
      <c r="AN514" s="884">
        <v>0</v>
      </c>
      <c r="AO514" s="883">
        <v>0</v>
      </c>
      <c r="AP514" s="1039">
        <v>0</v>
      </c>
      <c r="AQ514" s="815"/>
      <c r="AR514" s="998"/>
      <c r="AS514" s="815"/>
      <c r="AT514" s="1038">
        <v>0</v>
      </c>
      <c r="AU514" s="884">
        <v>0</v>
      </c>
      <c r="AV514" s="883">
        <v>0</v>
      </c>
      <c r="AW514" s="884">
        <v>0</v>
      </c>
      <c r="AX514" s="883">
        <v>0</v>
      </c>
      <c r="AY514" s="884">
        <v>0</v>
      </c>
      <c r="AZ514" s="883">
        <v>0</v>
      </c>
      <c r="BA514" s="884">
        <v>0</v>
      </c>
      <c r="BB514" s="883">
        <v>0</v>
      </c>
      <c r="BC514" s="884">
        <v>0</v>
      </c>
      <c r="BD514" s="883">
        <v>0</v>
      </c>
      <c r="BE514" s="884">
        <v>0</v>
      </c>
      <c r="BF514" s="883">
        <v>0</v>
      </c>
      <c r="BG514" s="884">
        <v>0</v>
      </c>
      <c r="BH514" s="883">
        <v>0</v>
      </c>
      <c r="BI514" s="884">
        <v>0</v>
      </c>
      <c r="BJ514" s="883">
        <v>0</v>
      </c>
      <c r="BK514" s="884">
        <v>0</v>
      </c>
      <c r="BL514" s="883">
        <v>0</v>
      </c>
      <c r="BM514" s="884">
        <v>0</v>
      </c>
      <c r="BN514" s="883">
        <v>0</v>
      </c>
      <c r="BO514" s="884">
        <v>0</v>
      </c>
      <c r="BP514" s="883">
        <v>0</v>
      </c>
      <c r="BQ514" s="884">
        <v>0</v>
      </c>
      <c r="BR514" s="883">
        <v>0</v>
      </c>
      <c r="BS514" s="884">
        <v>0</v>
      </c>
      <c r="BT514" s="883">
        <v>0</v>
      </c>
      <c r="BU514" s="884">
        <v>0</v>
      </c>
      <c r="BV514" s="883">
        <v>0</v>
      </c>
      <c r="BW514" s="884">
        <v>0</v>
      </c>
      <c r="BX514" s="883">
        <v>0</v>
      </c>
      <c r="BY514" s="884">
        <v>0</v>
      </c>
      <c r="BZ514" s="883">
        <v>0</v>
      </c>
      <c r="CA514" s="884">
        <v>0</v>
      </c>
      <c r="CB514" s="883">
        <v>0</v>
      </c>
      <c r="CC514" s="1039">
        <v>0</v>
      </c>
      <c r="CD514" s="815"/>
      <c r="CE514" s="1009"/>
      <c r="CF514" s="815"/>
      <c r="CG514" s="1010"/>
      <c r="CH514" s="815"/>
      <c r="CI514" s="1038"/>
      <c r="CJ514" s="884"/>
      <c r="CK514" s="883">
        <v>0</v>
      </c>
      <c r="CL514" s="884">
        <v>0</v>
      </c>
      <c r="CM514" s="883">
        <v>0</v>
      </c>
      <c r="CN514" s="884">
        <v>0</v>
      </c>
      <c r="CO514" s="883">
        <v>0</v>
      </c>
      <c r="CP514" s="884">
        <v>0</v>
      </c>
      <c r="CQ514" s="883">
        <v>0</v>
      </c>
      <c r="CR514" s="884">
        <v>0</v>
      </c>
      <c r="CS514" s="883">
        <v>0</v>
      </c>
      <c r="CT514" s="884">
        <v>0</v>
      </c>
      <c r="CU514" s="883">
        <v>0</v>
      </c>
      <c r="CV514" s="884">
        <v>0</v>
      </c>
      <c r="CW514" s="883">
        <v>0</v>
      </c>
      <c r="CX514" s="884">
        <v>0</v>
      </c>
      <c r="CY514" s="883">
        <v>0</v>
      </c>
      <c r="CZ514" s="884">
        <v>0</v>
      </c>
      <c r="DA514" s="883">
        <v>0</v>
      </c>
      <c r="DB514" s="884">
        <v>0</v>
      </c>
      <c r="DC514" s="883">
        <v>0</v>
      </c>
      <c r="DD514" s="884">
        <v>0</v>
      </c>
      <c r="DE514" s="883">
        <v>0</v>
      </c>
      <c r="DF514" s="884">
        <v>0</v>
      </c>
      <c r="DG514" s="883">
        <v>0</v>
      </c>
      <c r="DH514" s="884">
        <v>0</v>
      </c>
      <c r="DI514" s="883">
        <v>0</v>
      </c>
      <c r="DJ514" s="884">
        <v>0</v>
      </c>
      <c r="DK514" s="883">
        <v>0</v>
      </c>
      <c r="DL514" s="884">
        <v>0</v>
      </c>
      <c r="DM514" s="883">
        <v>0</v>
      </c>
      <c r="DN514" s="884">
        <v>0</v>
      </c>
      <c r="DO514" s="883">
        <v>0</v>
      </c>
      <c r="DP514" s="884">
        <v>0</v>
      </c>
      <c r="DQ514" s="883">
        <v>0</v>
      </c>
      <c r="DR514" s="1039">
        <v>0</v>
      </c>
      <c r="DS514" s="815"/>
      <c r="DT514" s="1011"/>
      <c r="DU514" s="815"/>
      <c r="DV514" s="1038"/>
      <c r="DW514" s="884"/>
      <c r="DX514" s="883">
        <v>0</v>
      </c>
      <c r="DY514" s="884">
        <v>0</v>
      </c>
      <c r="DZ514" s="883">
        <v>0</v>
      </c>
      <c r="EA514" s="884">
        <v>0</v>
      </c>
      <c r="EB514" s="883">
        <v>0</v>
      </c>
      <c r="EC514" s="884">
        <v>0</v>
      </c>
      <c r="ED514" s="883">
        <v>0</v>
      </c>
      <c r="EE514" s="884">
        <v>0</v>
      </c>
      <c r="EF514" s="883">
        <v>0</v>
      </c>
      <c r="EG514" s="884">
        <v>0</v>
      </c>
      <c r="EH514" s="883">
        <v>0</v>
      </c>
      <c r="EI514" s="884">
        <v>0</v>
      </c>
      <c r="EJ514" s="883">
        <v>0</v>
      </c>
      <c r="EK514" s="884">
        <v>0</v>
      </c>
      <c r="EL514" s="883">
        <v>0</v>
      </c>
      <c r="EM514" s="884">
        <v>0</v>
      </c>
      <c r="EN514" s="883">
        <v>0</v>
      </c>
      <c r="EO514" s="884">
        <v>0</v>
      </c>
      <c r="EP514" s="883">
        <v>0</v>
      </c>
      <c r="EQ514" s="884">
        <v>0</v>
      </c>
      <c r="ER514" s="883">
        <v>0</v>
      </c>
      <c r="ES514" s="884">
        <v>0</v>
      </c>
      <c r="ET514" s="883">
        <v>0</v>
      </c>
      <c r="EU514" s="884">
        <v>0</v>
      </c>
      <c r="EV514" s="883">
        <v>0</v>
      </c>
      <c r="EW514" s="884">
        <v>0</v>
      </c>
      <c r="EX514" s="883">
        <v>0</v>
      </c>
      <c r="EY514" s="884">
        <v>0</v>
      </c>
      <c r="EZ514" s="883">
        <v>0</v>
      </c>
      <c r="FA514" s="884">
        <v>0</v>
      </c>
      <c r="FB514" s="883">
        <v>0</v>
      </c>
      <c r="FC514" s="884">
        <v>0</v>
      </c>
      <c r="FD514" s="883">
        <v>0</v>
      </c>
      <c r="FE514" s="1039">
        <v>0</v>
      </c>
      <c r="FF514" s="815"/>
      <c r="FG514" s="1012"/>
      <c r="FH514" s="815"/>
      <c r="FI514" s="1013"/>
      <c r="FK514" s="1040" t="b">
        <v>1</v>
      </c>
    </row>
    <row r="515" spans="1:167">
      <c r="A515" s="813" t="str">
        <f t="shared" si="7"/>
        <v>Subtotal:  2017 Verified 2017 Results</v>
      </c>
      <c r="C515" s="829" t="s">
        <v>1269</v>
      </c>
      <c r="D515" s="831"/>
      <c r="E515" s="831"/>
      <c r="G515" s="1054">
        <v>0</v>
      </c>
      <c r="H515" s="1054">
        <v>0</v>
      </c>
      <c r="I515" s="1054">
        <v>8929543</v>
      </c>
      <c r="J515" s="1054">
        <v>7955140</v>
      </c>
      <c r="K515" s="1054">
        <v>7955140</v>
      </c>
      <c r="L515" s="1054">
        <v>7954228</v>
      </c>
      <c r="M515" s="1054">
        <v>7954070</v>
      </c>
      <c r="N515" s="1054">
        <v>7744720</v>
      </c>
      <c r="O515" s="1054">
        <v>7744720</v>
      </c>
      <c r="P515" s="1054">
        <v>7744667</v>
      </c>
      <c r="Q515" s="1054">
        <v>7744667</v>
      </c>
      <c r="R515" s="1054">
        <v>7740325</v>
      </c>
      <c r="S515" s="1054">
        <v>7553585</v>
      </c>
      <c r="T515" s="1054">
        <v>7519297</v>
      </c>
      <c r="U515" s="1054">
        <v>4873364</v>
      </c>
      <c r="V515" s="1054">
        <v>4369687</v>
      </c>
      <c r="W515" s="1054">
        <v>3391410</v>
      </c>
      <c r="X515" s="1054">
        <v>3049083</v>
      </c>
      <c r="Y515" s="1054">
        <v>1627531</v>
      </c>
      <c r="Z515" s="1054">
        <v>702565</v>
      </c>
      <c r="AA515" s="1054">
        <v>687156</v>
      </c>
      <c r="AB515" s="1054">
        <v>3980</v>
      </c>
      <c r="AC515" s="1054">
        <v>0</v>
      </c>
      <c r="AD515" s="1054">
        <v>0</v>
      </c>
      <c r="AE515" s="1054">
        <v>0</v>
      </c>
      <c r="AF515" s="1054">
        <v>0</v>
      </c>
      <c r="AG515" s="1054">
        <v>0</v>
      </c>
      <c r="AH515" s="1054">
        <v>0</v>
      </c>
      <c r="AI515" s="1054">
        <v>0</v>
      </c>
      <c r="AJ515" s="1054">
        <v>0</v>
      </c>
      <c r="AK515" s="1054">
        <v>0</v>
      </c>
      <c r="AL515" s="1054">
        <v>0</v>
      </c>
      <c r="AM515" s="1054">
        <v>0</v>
      </c>
      <c r="AN515" s="1054">
        <v>0</v>
      </c>
      <c r="AO515" s="1054">
        <v>0</v>
      </c>
      <c r="AP515" s="1054">
        <v>0</v>
      </c>
      <c r="AQ515" s="815"/>
      <c r="AR515" s="998"/>
      <c r="AS515" s="815"/>
      <c r="AT515" s="1054">
        <v>0</v>
      </c>
      <c r="AU515" s="1054">
        <v>0</v>
      </c>
      <c r="AV515" s="1054">
        <v>1207</v>
      </c>
      <c r="AW515" s="1054">
        <v>1145</v>
      </c>
      <c r="AX515" s="1054">
        <v>1145</v>
      </c>
      <c r="AY515" s="1054">
        <v>1145</v>
      </c>
      <c r="AZ515" s="1054">
        <v>1145</v>
      </c>
      <c r="BA515" s="1054">
        <v>1111</v>
      </c>
      <c r="BB515" s="1054">
        <v>1111</v>
      </c>
      <c r="BC515" s="1054">
        <v>1111</v>
      </c>
      <c r="BD515" s="1054">
        <v>1111</v>
      </c>
      <c r="BE515" s="1054">
        <v>1110</v>
      </c>
      <c r="BF515" s="1054">
        <v>1076</v>
      </c>
      <c r="BG515" s="1054">
        <v>1070</v>
      </c>
      <c r="BH515" s="1054">
        <v>557</v>
      </c>
      <c r="BI515" s="1054">
        <v>467</v>
      </c>
      <c r="BJ515" s="1054">
        <v>371</v>
      </c>
      <c r="BK515" s="1054">
        <v>345</v>
      </c>
      <c r="BL515" s="1054">
        <v>250</v>
      </c>
      <c r="BM515" s="1054">
        <v>188</v>
      </c>
      <c r="BN515" s="1054">
        <v>175</v>
      </c>
      <c r="BO515" s="1054">
        <v>2</v>
      </c>
      <c r="BP515" s="1054">
        <v>0</v>
      </c>
      <c r="BQ515" s="1054">
        <v>0</v>
      </c>
      <c r="BR515" s="1054">
        <v>0</v>
      </c>
      <c r="BS515" s="1054">
        <v>0</v>
      </c>
      <c r="BT515" s="1054">
        <v>0</v>
      </c>
      <c r="BU515" s="1054">
        <v>0</v>
      </c>
      <c r="BV515" s="1054">
        <v>0</v>
      </c>
      <c r="BW515" s="1054">
        <v>0</v>
      </c>
      <c r="BX515" s="1054">
        <v>0</v>
      </c>
      <c r="BY515" s="1054">
        <v>0</v>
      </c>
      <c r="BZ515" s="1054">
        <v>0</v>
      </c>
      <c r="CA515" s="1054">
        <v>0</v>
      </c>
      <c r="CB515" s="1054">
        <v>0</v>
      </c>
      <c r="CC515" s="1054">
        <v>0</v>
      </c>
      <c r="CD515" s="815"/>
      <c r="CE515" s="1009"/>
      <c r="CF515" s="815"/>
      <c r="CG515" s="1010"/>
      <c r="CH515" s="815"/>
      <c r="CI515" s="1054">
        <v>0</v>
      </c>
      <c r="CJ515" s="1054">
        <v>0</v>
      </c>
      <c r="CK515" s="1054">
        <v>9445705</v>
      </c>
      <c r="CL515" s="1054">
        <v>8180059</v>
      </c>
      <c r="CM515" s="1054">
        <v>8180059</v>
      </c>
      <c r="CN515" s="1054">
        <v>8179406</v>
      </c>
      <c r="CO515" s="1054">
        <v>8179266</v>
      </c>
      <c r="CP515" s="1054">
        <v>8002632</v>
      </c>
      <c r="CQ515" s="1054">
        <v>8002632</v>
      </c>
      <c r="CR515" s="1054">
        <v>8002571</v>
      </c>
      <c r="CS515" s="1054">
        <v>8002571</v>
      </c>
      <c r="CT515" s="1054">
        <v>7996968</v>
      </c>
      <c r="CU515" s="1054">
        <v>7805626</v>
      </c>
      <c r="CV515" s="1054">
        <v>7773380</v>
      </c>
      <c r="CW515" s="1054">
        <v>5541151</v>
      </c>
      <c r="CX515" s="1054">
        <v>5015848</v>
      </c>
      <c r="CY515" s="1054">
        <v>4074954</v>
      </c>
      <c r="CZ515" s="1054">
        <v>3661867</v>
      </c>
      <c r="DA515" s="1054">
        <v>1754370</v>
      </c>
      <c r="DB515" s="1054">
        <v>558809</v>
      </c>
      <c r="DC515" s="1054">
        <v>535834</v>
      </c>
      <c r="DD515" s="1054">
        <v>3542</v>
      </c>
      <c r="DE515" s="1054">
        <v>0</v>
      </c>
      <c r="DF515" s="1054">
        <v>0</v>
      </c>
      <c r="DG515" s="1054">
        <v>0</v>
      </c>
      <c r="DH515" s="1054">
        <v>0</v>
      </c>
      <c r="DI515" s="1054">
        <v>0</v>
      </c>
      <c r="DJ515" s="1054">
        <v>0</v>
      </c>
      <c r="DK515" s="1054">
        <v>0</v>
      </c>
      <c r="DL515" s="1054">
        <v>0</v>
      </c>
      <c r="DM515" s="1054">
        <v>0</v>
      </c>
      <c r="DN515" s="1054">
        <v>0</v>
      </c>
      <c r="DO515" s="1054">
        <v>0</v>
      </c>
      <c r="DP515" s="1054">
        <v>0</v>
      </c>
      <c r="DQ515" s="1054">
        <v>0</v>
      </c>
      <c r="DR515" s="1054">
        <v>0</v>
      </c>
      <c r="DS515" s="815"/>
      <c r="DT515" s="1011"/>
      <c r="DU515" s="815"/>
      <c r="DV515" s="1054">
        <v>0</v>
      </c>
      <c r="DW515" s="1054">
        <v>0</v>
      </c>
      <c r="DX515" s="1054">
        <v>1161</v>
      </c>
      <c r="DY515" s="1054">
        <v>1077</v>
      </c>
      <c r="DZ515" s="1054">
        <v>1077</v>
      </c>
      <c r="EA515" s="1054">
        <v>1077</v>
      </c>
      <c r="EB515" s="1054">
        <v>1077</v>
      </c>
      <c r="EC515" s="1054">
        <v>1048</v>
      </c>
      <c r="ED515" s="1054">
        <v>1048</v>
      </c>
      <c r="EE515" s="1054">
        <v>1048</v>
      </c>
      <c r="EF515" s="1054">
        <v>1048</v>
      </c>
      <c r="EG515" s="1054">
        <v>1048</v>
      </c>
      <c r="EH515" s="1054">
        <v>1011</v>
      </c>
      <c r="EI515" s="1054">
        <v>1006</v>
      </c>
      <c r="EJ515" s="1054">
        <v>567</v>
      </c>
      <c r="EK515" s="1054">
        <v>483</v>
      </c>
      <c r="EL515" s="1054">
        <v>395</v>
      </c>
      <c r="EM515" s="1054">
        <v>364</v>
      </c>
      <c r="EN515" s="1054">
        <v>236</v>
      </c>
      <c r="EO515" s="1054">
        <v>156</v>
      </c>
      <c r="EP515" s="1054">
        <v>136</v>
      </c>
      <c r="EQ515" s="1054">
        <v>2</v>
      </c>
      <c r="ER515" s="1054">
        <v>0</v>
      </c>
      <c r="ES515" s="1054">
        <v>0</v>
      </c>
      <c r="ET515" s="1054">
        <v>0</v>
      </c>
      <c r="EU515" s="1054">
        <v>0</v>
      </c>
      <c r="EV515" s="1054">
        <v>0</v>
      </c>
      <c r="EW515" s="1054">
        <v>0</v>
      </c>
      <c r="EX515" s="1054">
        <v>0</v>
      </c>
      <c r="EY515" s="1054">
        <v>0</v>
      </c>
      <c r="EZ515" s="1054">
        <v>0</v>
      </c>
      <c r="FA515" s="1054">
        <v>0</v>
      </c>
      <c r="FB515" s="1054">
        <v>0</v>
      </c>
      <c r="FC515" s="1054">
        <v>0</v>
      </c>
      <c r="FD515" s="1054">
        <v>0</v>
      </c>
      <c r="FE515" s="1054">
        <v>0</v>
      </c>
      <c r="FF515" s="815"/>
      <c r="FG515" s="1012"/>
      <c r="FH515" s="815"/>
      <c r="FI515" s="1013"/>
      <c r="FK515" s="1054"/>
    </row>
    <row r="516" spans="1:167" ht="5.0999999999999996" customHeight="1">
      <c r="A516" s="813" t="str">
        <f t="shared" si="7"/>
        <v/>
      </c>
      <c r="G516" s="956"/>
      <c r="H516" s="956"/>
      <c r="I516" s="956"/>
      <c r="J516" s="956"/>
      <c r="K516" s="956"/>
      <c r="L516" s="956"/>
      <c r="M516" s="956"/>
      <c r="N516" s="956"/>
      <c r="O516" s="956"/>
      <c r="P516" s="956"/>
      <c r="Q516" s="956"/>
      <c r="R516" s="956"/>
      <c r="S516" s="956"/>
      <c r="T516" s="956"/>
      <c r="U516" s="956"/>
      <c r="V516" s="956"/>
      <c r="W516" s="956"/>
      <c r="X516" s="956"/>
      <c r="Y516" s="956"/>
      <c r="Z516" s="956"/>
      <c r="AA516" s="956"/>
      <c r="AB516" s="956"/>
      <c r="AC516" s="956"/>
      <c r="AD516" s="956"/>
      <c r="AE516" s="956"/>
      <c r="AF516" s="956"/>
      <c r="AG516" s="956"/>
      <c r="AH516" s="956"/>
      <c r="AI516" s="956"/>
      <c r="AJ516" s="956"/>
      <c r="AK516" s="956"/>
      <c r="AL516" s="956"/>
      <c r="AM516" s="956"/>
      <c r="AN516" s="956"/>
      <c r="AO516" s="956"/>
      <c r="AP516" s="956"/>
      <c r="AR516" s="998"/>
      <c r="AT516" s="956"/>
      <c r="AU516" s="956"/>
      <c r="AV516" s="956"/>
      <c r="AW516" s="956"/>
      <c r="AX516" s="956"/>
      <c r="AY516" s="956"/>
      <c r="AZ516" s="956"/>
      <c r="BA516" s="956"/>
      <c r="BB516" s="956"/>
      <c r="BC516" s="956"/>
      <c r="BD516" s="956"/>
      <c r="BE516" s="956"/>
      <c r="BF516" s="956"/>
      <c r="BG516" s="956"/>
      <c r="BH516" s="956"/>
      <c r="BI516" s="956"/>
      <c r="BJ516" s="956"/>
      <c r="BK516" s="956"/>
      <c r="BL516" s="956"/>
      <c r="BM516" s="956"/>
      <c r="BN516" s="956"/>
      <c r="BO516" s="956"/>
      <c r="BP516" s="956"/>
      <c r="BQ516" s="956"/>
      <c r="BR516" s="956"/>
      <c r="BS516" s="956"/>
      <c r="BT516" s="956"/>
      <c r="BU516" s="956"/>
      <c r="BV516" s="956"/>
      <c r="BW516" s="956"/>
      <c r="BX516" s="956"/>
      <c r="BY516" s="956"/>
      <c r="BZ516" s="956"/>
      <c r="CA516" s="956"/>
      <c r="CB516" s="956"/>
      <c r="CC516" s="956"/>
      <c r="CE516" s="1009"/>
      <c r="CG516" s="1010"/>
      <c r="CI516" s="956"/>
      <c r="CJ516" s="956"/>
      <c r="CK516" s="956"/>
      <c r="CL516" s="956"/>
      <c r="CM516" s="956"/>
      <c r="CN516" s="956"/>
      <c r="CO516" s="956"/>
      <c r="CP516" s="956"/>
      <c r="CQ516" s="956"/>
      <c r="CR516" s="956"/>
      <c r="CS516" s="956"/>
      <c r="CT516" s="956"/>
      <c r="CU516" s="956"/>
      <c r="CV516" s="956"/>
      <c r="CW516" s="956"/>
      <c r="CX516" s="956"/>
      <c r="CY516" s="956"/>
      <c r="CZ516" s="956"/>
      <c r="DA516" s="956"/>
      <c r="DB516" s="956"/>
      <c r="DC516" s="956"/>
      <c r="DD516" s="956"/>
      <c r="DE516" s="956"/>
      <c r="DF516" s="956"/>
      <c r="DG516" s="956"/>
      <c r="DH516" s="956"/>
      <c r="DI516" s="956"/>
      <c r="DJ516" s="956"/>
      <c r="DK516" s="956"/>
      <c r="DL516" s="956"/>
      <c r="DM516" s="956"/>
      <c r="DN516" s="956"/>
      <c r="DO516" s="956"/>
      <c r="DP516" s="956"/>
      <c r="DQ516" s="956"/>
      <c r="DR516" s="956"/>
      <c r="DT516" s="1011"/>
      <c r="DV516" s="956"/>
      <c r="DW516" s="956"/>
      <c r="DX516" s="956"/>
      <c r="DY516" s="956"/>
      <c r="DZ516" s="956"/>
      <c r="EA516" s="956"/>
      <c r="EB516" s="956"/>
      <c r="EC516" s="956"/>
      <c r="ED516" s="956"/>
      <c r="EE516" s="956"/>
      <c r="EF516" s="956"/>
      <c r="EG516" s="956"/>
      <c r="EH516" s="956"/>
      <c r="EI516" s="956"/>
      <c r="EJ516" s="956"/>
      <c r="EK516" s="956"/>
      <c r="EL516" s="956"/>
      <c r="EM516" s="956"/>
      <c r="EN516" s="956"/>
      <c r="EO516" s="956"/>
      <c r="EP516" s="956"/>
      <c r="EQ516" s="956"/>
      <c r="ER516" s="956"/>
      <c r="ES516" s="956"/>
      <c r="ET516" s="956"/>
      <c r="EU516" s="956"/>
      <c r="EV516" s="956"/>
      <c r="EW516" s="956"/>
      <c r="EX516" s="956"/>
      <c r="EY516" s="956"/>
      <c r="EZ516" s="956"/>
      <c r="FA516" s="956"/>
      <c r="FB516" s="956"/>
      <c r="FC516" s="956"/>
      <c r="FD516" s="956"/>
      <c r="FE516" s="956"/>
      <c r="FG516" s="1012"/>
      <c r="FI516" s="1013"/>
      <c r="FK516" s="956"/>
    </row>
    <row r="517" spans="1:167">
      <c r="C517" s="986" t="s">
        <v>26</v>
      </c>
      <c r="D517" s="987"/>
      <c r="E517" s="987"/>
      <c r="G517" s="989">
        <v>12634103</v>
      </c>
      <c r="H517" s="989">
        <v>18561176</v>
      </c>
      <c r="I517" s="989">
        <v>27486974</v>
      </c>
      <c r="J517" s="989">
        <v>26538635</v>
      </c>
      <c r="K517" s="989">
        <v>26524486</v>
      </c>
      <c r="L517" s="989">
        <v>26495496</v>
      </c>
      <c r="M517" s="989">
        <v>26451456</v>
      </c>
      <c r="N517" s="989">
        <v>26241646</v>
      </c>
      <c r="O517" s="989">
        <v>26191355</v>
      </c>
      <c r="P517" s="989">
        <v>25405312</v>
      </c>
      <c r="Q517" s="989">
        <v>21618319</v>
      </c>
      <c r="R517" s="989">
        <v>19781461</v>
      </c>
      <c r="S517" s="989">
        <v>17816265</v>
      </c>
      <c r="T517" s="989">
        <v>16182389</v>
      </c>
      <c r="U517" s="989">
        <v>13126732</v>
      </c>
      <c r="V517" s="989">
        <v>10581630</v>
      </c>
      <c r="W517" s="989">
        <v>7178312</v>
      </c>
      <c r="X517" s="989">
        <v>5930264</v>
      </c>
      <c r="Y517" s="989">
        <v>3769294</v>
      </c>
      <c r="Z517" s="989">
        <v>1914214</v>
      </c>
      <c r="AA517" s="989">
        <v>691918</v>
      </c>
      <c r="AB517" s="989">
        <v>3980</v>
      </c>
      <c r="AC517" s="989">
        <v>0</v>
      </c>
      <c r="AD517" s="989">
        <v>0</v>
      </c>
      <c r="AE517" s="989">
        <v>0</v>
      </c>
      <c r="AF517" s="989">
        <v>0</v>
      </c>
      <c r="AG517" s="989">
        <v>0</v>
      </c>
      <c r="AH517" s="989">
        <v>0</v>
      </c>
      <c r="AI517" s="989">
        <v>0</v>
      </c>
      <c r="AJ517" s="989">
        <v>0</v>
      </c>
      <c r="AK517" s="989">
        <v>0</v>
      </c>
      <c r="AL517" s="989">
        <v>0</v>
      </c>
      <c r="AM517" s="989">
        <v>0</v>
      </c>
      <c r="AN517" s="989">
        <v>0</v>
      </c>
      <c r="AO517" s="989">
        <v>0</v>
      </c>
      <c r="AP517" s="989">
        <v>0</v>
      </c>
      <c r="AQ517" s="815"/>
      <c r="AR517" s="1056"/>
      <c r="AS517" s="815"/>
      <c r="AT517" s="989">
        <v>1668</v>
      </c>
      <c r="AU517" s="989">
        <v>3623</v>
      </c>
      <c r="AV517" s="989">
        <v>4830</v>
      </c>
      <c r="AW517" s="989">
        <v>4775</v>
      </c>
      <c r="AX517" s="989">
        <v>4773</v>
      </c>
      <c r="AY517" s="989">
        <v>4768</v>
      </c>
      <c r="AZ517" s="989">
        <v>4764</v>
      </c>
      <c r="BA517" s="989">
        <v>4730</v>
      </c>
      <c r="BB517" s="989">
        <v>4726</v>
      </c>
      <c r="BC517" s="989">
        <v>4592</v>
      </c>
      <c r="BD517" s="989">
        <v>4205</v>
      </c>
      <c r="BE517" s="989">
        <v>4074</v>
      </c>
      <c r="BF517" s="989">
        <v>3774</v>
      </c>
      <c r="BG517" s="989">
        <v>3556</v>
      </c>
      <c r="BH517" s="989">
        <v>2961</v>
      </c>
      <c r="BI517" s="989">
        <v>2725</v>
      </c>
      <c r="BJ517" s="989">
        <v>1711</v>
      </c>
      <c r="BK517" s="989">
        <v>1202</v>
      </c>
      <c r="BL517" s="989">
        <v>1019</v>
      </c>
      <c r="BM517" s="989">
        <v>485</v>
      </c>
      <c r="BN517" s="989">
        <v>176</v>
      </c>
      <c r="BO517" s="989">
        <v>2</v>
      </c>
      <c r="BP517" s="989">
        <v>0</v>
      </c>
      <c r="BQ517" s="989">
        <v>0</v>
      </c>
      <c r="BR517" s="989">
        <v>0</v>
      </c>
      <c r="BS517" s="989">
        <v>0</v>
      </c>
      <c r="BT517" s="989">
        <v>0</v>
      </c>
      <c r="BU517" s="989">
        <v>0</v>
      </c>
      <c r="BV517" s="989">
        <v>0</v>
      </c>
      <c r="BW517" s="989">
        <v>0</v>
      </c>
      <c r="BX517" s="989">
        <v>0</v>
      </c>
      <c r="BY517" s="989">
        <v>0</v>
      </c>
      <c r="BZ517" s="989">
        <v>0</v>
      </c>
      <c r="CA517" s="989">
        <v>0</v>
      </c>
      <c r="CB517" s="989">
        <v>0</v>
      </c>
      <c r="CC517" s="989">
        <v>0</v>
      </c>
      <c r="CD517" s="815"/>
      <c r="CE517" s="1057"/>
      <c r="CF517" s="815"/>
      <c r="CG517" s="1058"/>
      <c r="CH517" s="815"/>
      <c r="CI517" s="989">
        <v>9818804</v>
      </c>
      <c r="CJ517" s="989">
        <v>15145401</v>
      </c>
      <c r="CK517" s="989">
        <v>24587361</v>
      </c>
      <c r="CL517" s="989">
        <v>23342776</v>
      </c>
      <c r="CM517" s="989">
        <v>23335668</v>
      </c>
      <c r="CN517" s="989">
        <v>23320801</v>
      </c>
      <c r="CO517" s="989">
        <v>23285606</v>
      </c>
      <c r="CP517" s="989">
        <v>23108322</v>
      </c>
      <c r="CQ517" s="989">
        <v>23062598</v>
      </c>
      <c r="CR517" s="989">
        <v>22472341</v>
      </c>
      <c r="CS517" s="989">
        <v>19654186</v>
      </c>
      <c r="CT517" s="989">
        <v>18266048</v>
      </c>
      <c r="CU517" s="989">
        <v>16679605</v>
      </c>
      <c r="CV517" s="989">
        <v>15358972</v>
      </c>
      <c r="CW517" s="989">
        <v>12760300</v>
      </c>
      <c r="CX517" s="989">
        <v>10598083</v>
      </c>
      <c r="CY517" s="989">
        <v>7590060</v>
      </c>
      <c r="CZ517" s="989">
        <v>6108774</v>
      </c>
      <c r="DA517" s="989">
        <v>3350647</v>
      </c>
      <c r="DB517" s="989">
        <v>1630392</v>
      </c>
      <c r="DC517" s="989">
        <v>540596</v>
      </c>
      <c r="DD517" s="989">
        <v>3542</v>
      </c>
      <c r="DE517" s="989">
        <v>0</v>
      </c>
      <c r="DF517" s="989">
        <v>0</v>
      </c>
      <c r="DG517" s="989">
        <v>0</v>
      </c>
      <c r="DH517" s="989">
        <v>0</v>
      </c>
      <c r="DI517" s="989">
        <v>0</v>
      </c>
      <c r="DJ517" s="989">
        <v>0</v>
      </c>
      <c r="DK517" s="989">
        <v>0</v>
      </c>
      <c r="DL517" s="989">
        <v>0</v>
      </c>
      <c r="DM517" s="989">
        <v>0</v>
      </c>
      <c r="DN517" s="989">
        <v>0</v>
      </c>
      <c r="DO517" s="989">
        <v>0</v>
      </c>
      <c r="DP517" s="989">
        <v>0</v>
      </c>
      <c r="DQ517" s="989">
        <v>0</v>
      </c>
      <c r="DR517" s="989">
        <v>0</v>
      </c>
      <c r="DS517" s="815"/>
      <c r="DT517" s="1059"/>
      <c r="DU517" s="815"/>
      <c r="DV517" s="989">
        <v>1209</v>
      </c>
      <c r="DW517" s="989">
        <v>2606</v>
      </c>
      <c r="DX517" s="989">
        <v>3766</v>
      </c>
      <c r="DY517" s="989">
        <v>3687</v>
      </c>
      <c r="DZ517" s="989">
        <v>3687</v>
      </c>
      <c r="EA517" s="989">
        <v>3685</v>
      </c>
      <c r="EB517" s="989">
        <v>3683</v>
      </c>
      <c r="EC517" s="989">
        <v>3653</v>
      </c>
      <c r="ED517" s="989">
        <v>3649</v>
      </c>
      <c r="EE517" s="989">
        <v>3550</v>
      </c>
      <c r="EF517" s="989">
        <v>3256</v>
      </c>
      <c r="EG517" s="989">
        <v>3151</v>
      </c>
      <c r="EH517" s="989">
        <v>2906</v>
      </c>
      <c r="EI517" s="989">
        <v>2730</v>
      </c>
      <c r="EJ517" s="989">
        <v>2218</v>
      </c>
      <c r="EK517" s="989">
        <v>2022</v>
      </c>
      <c r="EL517" s="989">
        <v>1311</v>
      </c>
      <c r="EM517" s="989">
        <v>938</v>
      </c>
      <c r="EN517" s="989">
        <v>733</v>
      </c>
      <c r="EO517" s="989">
        <v>381</v>
      </c>
      <c r="EP517" s="989">
        <v>137</v>
      </c>
      <c r="EQ517" s="989">
        <v>2</v>
      </c>
      <c r="ER517" s="989">
        <v>0</v>
      </c>
      <c r="ES517" s="989">
        <v>0</v>
      </c>
      <c r="ET517" s="989">
        <v>0</v>
      </c>
      <c r="EU517" s="989">
        <v>0</v>
      </c>
      <c r="EV517" s="989">
        <v>0</v>
      </c>
      <c r="EW517" s="989">
        <v>0</v>
      </c>
      <c r="EX517" s="989">
        <v>0</v>
      </c>
      <c r="EY517" s="989">
        <v>0</v>
      </c>
      <c r="EZ517" s="989">
        <v>0</v>
      </c>
      <c r="FA517" s="989">
        <v>0</v>
      </c>
      <c r="FB517" s="989">
        <v>0</v>
      </c>
      <c r="FC517" s="989">
        <v>0</v>
      </c>
      <c r="FD517" s="989">
        <v>0</v>
      </c>
      <c r="FE517" s="989">
        <v>0</v>
      </c>
      <c r="FF517" s="815"/>
      <c r="FG517" s="1060"/>
      <c r="FH517" s="815"/>
      <c r="FI517" s="1061"/>
      <c r="FK517" s="989"/>
    </row>
    <row r="518" spans="1:167" ht="5.0999999999999996" customHeight="1"/>
  </sheetData>
  <mergeCells count="10">
    <mergeCell ref="C4:C5"/>
    <mergeCell ref="D4:D5"/>
    <mergeCell ref="E4:E5"/>
    <mergeCell ref="FK4:FK5"/>
    <mergeCell ref="AR1:AR5"/>
    <mergeCell ref="CE1:CE5"/>
    <mergeCell ref="CG1:CG5"/>
    <mergeCell ref="DT1:DT5"/>
    <mergeCell ref="FG1:FG5"/>
    <mergeCell ref="FI1:FI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5"/>
  <cols>
    <col min="1" max="1" width="9" style="1"/>
    <col min="2" max="2" width="10" style="1" customWidth="1"/>
    <col min="3" max="3" width="11.28515625" style="1" customWidth="1"/>
    <col min="4" max="4" width="13.28515625" style="1" customWidth="1"/>
    <col min="5" max="5" width="12.8554687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85546875" style="1" customWidth="1"/>
    <col min="17" max="16384" width="9" style="1"/>
  </cols>
  <sheetData>
    <row r="12" spans="1:17" ht="24" customHeight="1" thickBot="1"/>
    <row r="13" spans="1:17" ht="23.45" customHeight="1" thickBot="1">
      <c r="A13" s="511"/>
      <c r="B13" s="511" t="s">
        <v>171</v>
      </c>
      <c r="D13" s="99" t="s">
        <v>175</v>
      </c>
      <c r="E13" s="642"/>
      <c r="F13" s="147"/>
      <c r="G13" s="148"/>
      <c r="H13" s="149"/>
      <c r="K13" s="149"/>
      <c r="L13" s="147"/>
      <c r="M13" s="147"/>
      <c r="N13" s="147"/>
      <c r="O13" s="147"/>
      <c r="P13" s="147"/>
      <c r="Q13" s="150"/>
    </row>
    <row r="14" spans="1:17" ht="15.75" customHeight="1">
      <c r="B14" s="90"/>
      <c r="D14" s="13"/>
      <c r="E14" s="13"/>
      <c r="F14" s="147"/>
      <c r="G14" s="148"/>
      <c r="H14" s="149"/>
      <c r="K14" s="149"/>
      <c r="L14" s="147"/>
      <c r="M14" s="147"/>
      <c r="N14" s="147"/>
      <c r="O14" s="147"/>
      <c r="P14" s="147"/>
      <c r="Q14" s="150"/>
    </row>
    <row r="15" spans="1:17" ht="15.75">
      <c r="B15" s="511" t="s">
        <v>502</v>
      </c>
    </row>
    <row r="16" spans="1:17" ht="15.75">
      <c r="B16" s="511"/>
    </row>
    <row r="17" spans="2:21" s="24" customFormat="1" ht="20.45" customHeight="1">
      <c r="B17" s="579" t="s">
        <v>642</v>
      </c>
      <c r="C17" s="489"/>
      <c r="D17" s="489"/>
      <c r="E17" s="489"/>
      <c r="F17" s="489"/>
      <c r="G17" s="489"/>
      <c r="H17" s="489"/>
      <c r="I17" s="489"/>
      <c r="J17" s="489"/>
      <c r="K17" s="489"/>
      <c r="L17" s="489"/>
      <c r="M17" s="489"/>
      <c r="N17" s="489"/>
      <c r="O17" s="489"/>
      <c r="P17" s="489"/>
      <c r="Q17" s="489"/>
      <c r="R17" s="489"/>
      <c r="S17" s="489"/>
      <c r="T17" s="489"/>
      <c r="U17" s="489"/>
    </row>
    <row r="18" spans="2:21" ht="60" customHeight="1">
      <c r="B18" s="1098" t="s">
        <v>693</v>
      </c>
      <c r="C18" s="1098"/>
      <c r="D18" s="1098"/>
      <c r="E18" s="1098"/>
      <c r="F18" s="1098"/>
      <c r="G18" s="1098"/>
      <c r="H18" s="1098"/>
      <c r="I18" s="1098"/>
      <c r="J18" s="1098"/>
      <c r="K18" s="1098"/>
      <c r="L18" s="1098"/>
      <c r="M18" s="1098"/>
      <c r="N18" s="1098"/>
      <c r="O18" s="1098"/>
      <c r="P18" s="1098"/>
      <c r="Q18" s="1098"/>
      <c r="R18" s="1098"/>
      <c r="S18" s="1098"/>
      <c r="T18" s="1098"/>
      <c r="U18" s="1098"/>
    </row>
    <row r="21" spans="2:21" ht="21">
      <c r="B21" s="640" t="s">
        <v>677</v>
      </c>
    </row>
    <row r="23" spans="2:21" ht="21">
      <c r="B23" s="640" t="s">
        <v>678</v>
      </c>
      <c r="C23" s="641"/>
      <c r="E23" s="641"/>
      <c r="F23" s="641"/>
      <c r="H23" s="640" t="s">
        <v>679</v>
      </c>
    </row>
    <row r="24" spans="2:21" ht="18.75" customHeight="1">
      <c r="B24" s="1168" t="s">
        <v>657</v>
      </c>
      <c r="C24" s="1168"/>
      <c r="D24" s="1168"/>
      <c r="E24" s="1168"/>
      <c r="F24" s="1168"/>
      <c r="H24" s="1" t="s">
        <v>665</v>
      </c>
      <c r="M24" s="1" t="s">
        <v>666</v>
      </c>
    </row>
    <row r="25" spans="2:21" ht="45">
      <c r="B25" s="637" t="s">
        <v>62</v>
      </c>
      <c r="C25" s="637" t="s">
        <v>658</v>
      </c>
      <c r="D25" s="637" t="s">
        <v>659</v>
      </c>
      <c r="E25" s="637" t="s">
        <v>661</v>
      </c>
      <c r="F25" s="637" t="s">
        <v>660</v>
      </c>
      <c r="H25" s="637" t="s">
        <v>662</v>
      </c>
      <c r="I25" s="637" t="s">
        <v>663</v>
      </c>
      <c r="J25" s="637" t="s">
        <v>664</v>
      </c>
      <c r="K25" s="637" t="s">
        <v>658</v>
      </c>
      <c r="M25" s="637" t="s">
        <v>662</v>
      </c>
      <c r="N25" s="637" t="s">
        <v>663</v>
      </c>
      <c r="O25" s="637" t="s">
        <v>664</v>
      </c>
      <c r="P25" s="637" t="s">
        <v>658</v>
      </c>
    </row>
    <row r="26" spans="2:21" ht="18">
      <c r="B26" s="637"/>
      <c r="C26" s="637" t="s">
        <v>667</v>
      </c>
      <c r="D26" s="637" t="s">
        <v>668</v>
      </c>
      <c r="E26" s="637" t="s">
        <v>669</v>
      </c>
      <c r="F26" s="637" t="s">
        <v>670</v>
      </c>
      <c r="H26" s="637"/>
      <c r="I26" s="637" t="s">
        <v>671</v>
      </c>
      <c r="J26" s="637" t="s">
        <v>672</v>
      </c>
      <c r="K26" s="637" t="s">
        <v>673</v>
      </c>
      <c r="M26" s="637"/>
      <c r="N26" s="637" t="s">
        <v>674</v>
      </c>
      <c r="O26" s="637" t="s">
        <v>675</v>
      </c>
      <c r="P26" s="637" t="s">
        <v>676</v>
      </c>
    </row>
    <row r="27" spans="2:21" ht="15.75" customHeight="1">
      <c r="B27" s="639" t="s">
        <v>681</v>
      </c>
      <c r="C27" s="646">
        <f>K49</f>
        <v>0</v>
      </c>
      <c r="D27" s="644"/>
      <c r="E27" s="638"/>
      <c r="F27" s="638"/>
      <c r="H27" s="638"/>
      <c r="I27" s="638"/>
      <c r="J27" s="638"/>
      <c r="K27" s="638">
        <f>I27*J27</f>
        <v>0</v>
      </c>
      <c r="M27" s="638"/>
      <c r="N27" s="638"/>
      <c r="O27" s="638"/>
      <c r="P27" s="638">
        <f>N27*O27</f>
        <v>0</v>
      </c>
    </row>
    <row r="28" spans="2:21" ht="15.75" customHeight="1">
      <c r="B28" s="639" t="s">
        <v>682</v>
      </c>
      <c r="C28" s="647">
        <f>P49</f>
        <v>0</v>
      </c>
      <c r="D28" s="648">
        <f>C28-C27</f>
        <v>0</v>
      </c>
      <c r="E28" s="638"/>
      <c r="F28" s="645">
        <f>D28*E28</f>
        <v>0</v>
      </c>
      <c r="H28" s="638"/>
      <c r="I28" s="638"/>
      <c r="J28" s="638"/>
      <c r="K28" s="638"/>
      <c r="M28" s="638"/>
      <c r="N28" s="638"/>
      <c r="O28" s="638"/>
      <c r="P28" s="638"/>
    </row>
    <row r="29" spans="2:21" ht="15.75" customHeight="1">
      <c r="B29" s="639" t="s">
        <v>683</v>
      </c>
      <c r="C29" s="638"/>
      <c r="D29" s="638"/>
      <c r="E29" s="638"/>
      <c r="F29" s="638"/>
      <c r="H29" s="638"/>
      <c r="I29" s="638"/>
      <c r="J29" s="638"/>
      <c r="K29" s="638"/>
      <c r="M29" s="638"/>
      <c r="N29" s="638"/>
      <c r="O29" s="638"/>
      <c r="P29" s="638"/>
    </row>
    <row r="30" spans="2:21" ht="15.75" customHeight="1">
      <c r="B30" s="639" t="s">
        <v>684</v>
      </c>
      <c r="C30" s="638"/>
      <c r="D30" s="638"/>
      <c r="E30" s="638"/>
      <c r="F30" s="638"/>
      <c r="H30" s="638"/>
      <c r="I30" s="638"/>
      <c r="J30" s="638"/>
      <c r="K30" s="638"/>
      <c r="M30" s="638"/>
      <c r="N30" s="638"/>
      <c r="O30" s="638"/>
      <c r="P30" s="638"/>
    </row>
    <row r="31" spans="2:21" ht="15.75" customHeight="1">
      <c r="B31" s="639" t="s">
        <v>685</v>
      </c>
      <c r="C31" s="638"/>
      <c r="D31" s="638"/>
      <c r="E31" s="638"/>
      <c r="F31" s="638"/>
      <c r="H31" s="638"/>
      <c r="I31" s="638"/>
      <c r="J31" s="638"/>
      <c r="K31" s="638"/>
      <c r="M31" s="638"/>
      <c r="N31" s="638"/>
      <c r="O31" s="638"/>
      <c r="P31" s="638"/>
    </row>
    <row r="32" spans="2:21" ht="15.75" customHeight="1">
      <c r="B32" s="639" t="s">
        <v>686</v>
      </c>
      <c r="C32" s="638"/>
      <c r="D32" s="638"/>
      <c r="E32" s="638"/>
      <c r="F32" s="638"/>
      <c r="H32" s="638"/>
      <c r="I32" s="638"/>
      <c r="J32" s="638"/>
      <c r="K32" s="638"/>
      <c r="M32" s="638"/>
      <c r="N32" s="638"/>
      <c r="O32" s="638"/>
      <c r="P32" s="638"/>
    </row>
    <row r="33" spans="2:16" ht="15.75" customHeight="1">
      <c r="B33" s="639" t="s">
        <v>687</v>
      </c>
      <c r="C33" s="638"/>
      <c r="D33" s="638"/>
      <c r="E33" s="638"/>
      <c r="F33" s="638"/>
      <c r="H33" s="638"/>
      <c r="I33" s="638"/>
      <c r="J33" s="638"/>
      <c r="K33" s="638"/>
      <c r="M33" s="638"/>
      <c r="N33" s="638"/>
      <c r="O33" s="638"/>
      <c r="P33" s="638"/>
    </row>
    <row r="34" spans="2:16" ht="15.75" customHeight="1">
      <c r="B34" s="639" t="s">
        <v>688</v>
      </c>
      <c r="C34" s="638"/>
      <c r="D34" s="638"/>
      <c r="E34" s="638"/>
      <c r="F34" s="638"/>
      <c r="H34" s="638"/>
      <c r="I34" s="638"/>
      <c r="J34" s="638"/>
      <c r="K34" s="638"/>
      <c r="M34" s="638"/>
      <c r="N34" s="638"/>
      <c r="O34" s="638"/>
      <c r="P34" s="638"/>
    </row>
    <row r="35" spans="2:16" ht="15.75" customHeight="1">
      <c r="B35" s="639" t="s">
        <v>689</v>
      </c>
      <c r="C35" s="638"/>
      <c r="D35" s="638"/>
      <c r="E35" s="638"/>
      <c r="F35" s="638"/>
      <c r="H35" s="638"/>
      <c r="I35" s="638"/>
      <c r="J35" s="638"/>
      <c r="K35" s="638"/>
      <c r="M35" s="638"/>
      <c r="N35" s="638"/>
      <c r="O35" s="638"/>
      <c r="P35" s="638"/>
    </row>
    <row r="36" spans="2:16" ht="15.75" customHeight="1">
      <c r="B36" s="639" t="s">
        <v>690</v>
      </c>
      <c r="C36" s="638"/>
      <c r="D36" s="638"/>
      <c r="E36" s="638"/>
      <c r="F36" s="638"/>
      <c r="H36" s="638"/>
      <c r="I36" s="638"/>
      <c r="J36" s="638"/>
      <c r="K36" s="638"/>
      <c r="M36" s="638"/>
      <c r="N36" s="638"/>
      <c r="O36" s="638"/>
      <c r="P36" s="638"/>
    </row>
    <row r="37" spans="2:16" ht="15.75" customHeight="1">
      <c r="B37" s="639" t="s">
        <v>691</v>
      </c>
      <c r="C37" s="638"/>
      <c r="D37" s="638"/>
      <c r="E37" s="638"/>
      <c r="F37" s="638"/>
      <c r="H37" s="638"/>
      <c r="I37" s="638"/>
      <c r="J37" s="638"/>
      <c r="K37" s="638"/>
      <c r="M37" s="638"/>
      <c r="N37" s="638"/>
      <c r="O37" s="638"/>
      <c r="P37" s="638"/>
    </row>
    <row r="38" spans="2:16" ht="15.75" customHeight="1">
      <c r="B38" s="639" t="s">
        <v>692</v>
      </c>
      <c r="C38" s="638"/>
      <c r="D38" s="638"/>
      <c r="E38" s="638"/>
      <c r="F38" s="638"/>
      <c r="H38" s="638"/>
      <c r="I38" s="638"/>
      <c r="J38" s="638"/>
      <c r="K38" s="638"/>
      <c r="M38" s="638"/>
      <c r="N38" s="638"/>
      <c r="O38" s="638"/>
      <c r="P38" s="638"/>
    </row>
    <row r="39" spans="2:16" ht="16.350000000000001" customHeight="1">
      <c r="B39" s="649" t="s">
        <v>26</v>
      </c>
      <c r="C39" s="650"/>
      <c r="D39" s="650"/>
      <c r="E39" s="650"/>
      <c r="F39" s="651">
        <f>SUM(F28:F38)</f>
        <v>0</v>
      </c>
      <c r="H39" s="638"/>
      <c r="I39" s="638"/>
      <c r="J39" s="638"/>
      <c r="K39" s="638"/>
      <c r="M39" s="638"/>
      <c r="N39" s="638"/>
      <c r="O39" s="638"/>
      <c r="P39" s="638"/>
    </row>
    <row r="40" spans="2:16">
      <c r="B40" s="639" t="s">
        <v>680</v>
      </c>
      <c r="C40" s="638"/>
      <c r="D40" s="638"/>
      <c r="E40" s="638"/>
      <c r="F40" s="638"/>
      <c r="H40" s="638"/>
      <c r="I40" s="638"/>
      <c r="J40" s="638"/>
      <c r="K40" s="638"/>
      <c r="M40" s="638"/>
      <c r="N40" s="638"/>
      <c r="O40" s="638"/>
      <c r="P40" s="638"/>
    </row>
    <row r="41" spans="2:16">
      <c r="B41" s="639" t="s">
        <v>680</v>
      </c>
      <c r="C41" s="638"/>
      <c r="D41" s="638"/>
      <c r="E41" s="638"/>
      <c r="F41" s="638"/>
      <c r="H41" s="638"/>
      <c r="I41" s="638"/>
      <c r="J41" s="638"/>
      <c r="K41" s="638"/>
      <c r="M41" s="638"/>
      <c r="N41" s="638"/>
      <c r="O41" s="638"/>
      <c r="P41" s="638"/>
    </row>
    <row r="42" spans="2:16">
      <c r="B42" s="639" t="s">
        <v>680</v>
      </c>
      <c r="C42" s="638"/>
      <c r="D42" s="638"/>
      <c r="E42" s="638"/>
      <c r="F42" s="638"/>
      <c r="H42" s="638"/>
      <c r="I42" s="638"/>
      <c r="J42" s="638"/>
      <c r="K42" s="638"/>
      <c r="M42" s="638"/>
      <c r="N42" s="638"/>
      <c r="O42" s="638"/>
      <c r="P42" s="638"/>
    </row>
    <row r="43" spans="2:16">
      <c r="B43" s="639" t="s">
        <v>680</v>
      </c>
      <c r="C43" s="638"/>
      <c r="D43" s="638"/>
      <c r="E43" s="638"/>
      <c r="F43" s="638"/>
      <c r="H43" s="638"/>
      <c r="I43" s="638"/>
      <c r="J43" s="638"/>
      <c r="K43" s="638"/>
      <c r="M43" s="638"/>
      <c r="N43" s="638"/>
      <c r="O43" s="638"/>
      <c r="P43" s="638"/>
    </row>
    <row r="44" spans="2:16">
      <c r="H44" s="638"/>
      <c r="I44" s="638"/>
      <c r="J44" s="638"/>
      <c r="K44" s="638"/>
      <c r="M44" s="638"/>
      <c r="N44" s="638"/>
      <c r="O44" s="638"/>
      <c r="P44" s="638"/>
    </row>
    <row r="45" spans="2:16">
      <c r="H45" s="638"/>
      <c r="I45" s="638"/>
      <c r="J45" s="638"/>
      <c r="K45" s="638"/>
      <c r="M45" s="638"/>
      <c r="N45" s="638"/>
      <c r="O45" s="638"/>
      <c r="P45" s="638"/>
    </row>
    <row r="46" spans="2:16">
      <c r="H46" s="638"/>
      <c r="I46" s="638"/>
      <c r="J46" s="638"/>
      <c r="K46" s="638"/>
      <c r="M46" s="638"/>
      <c r="N46" s="638"/>
      <c r="O46" s="638"/>
      <c r="P46" s="638"/>
    </row>
    <row r="47" spans="2:16">
      <c r="H47" s="638"/>
      <c r="I47" s="638"/>
      <c r="J47" s="638"/>
      <c r="K47" s="638"/>
      <c r="M47" s="638"/>
      <c r="N47" s="638"/>
      <c r="O47" s="638"/>
      <c r="P47" s="638"/>
    </row>
    <row r="48" spans="2:16">
      <c r="H48" s="638"/>
      <c r="I48" s="638"/>
      <c r="J48" s="638"/>
      <c r="K48" s="638"/>
      <c r="M48" s="638"/>
      <c r="N48" s="638"/>
      <c r="O48" s="638"/>
      <c r="P48" s="638"/>
    </row>
    <row r="49" spans="8:16">
      <c r="H49" s="649" t="s">
        <v>26</v>
      </c>
      <c r="I49" s="650"/>
      <c r="J49" s="650"/>
      <c r="K49" s="646">
        <f>SUM(K27:K48)</f>
        <v>0</v>
      </c>
      <c r="M49" s="649" t="s">
        <v>26</v>
      </c>
      <c r="N49" s="650"/>
      <c r="O49" s="650"/>
      <c r="P49" s="647">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61" activePane="bottomLeft" state="frozen"/>
      <selection pane="bottomLeft" activeCell="B18" sqref="B18"/>
    </sheetView>
  </sheetViews>
  <sheetFormatPr defaultColWidth="9" defaultRowHeight="15"/>
  <cols>
    <col min="1" max="1" width="9" style="1"/>
    <col min="2" max="2" width="37" style="608" customWidth="1"/>
    <col min="3" max="3" width="9" style="9"/>
    <col min="4" max="13" width="9" style="1"/>
    <col min="14" max="14" width="17.140625" style="1" customWidth="1"/>
    <col min="15" max="20" width="9" style="1"/>
    <col min="21" max="21" width="20.5703125" style="1" customWidth="1"/>
    <col min="22" max="16384" width="9" style="1"/>
  </cols>
  <sheetData>
    <row r="16" spans="2:21" ht="26.25" customHeight="1">
      <c r="B16" s="609" t="s">
        <v>558</v>
      </c>
      <c r="C16" s="1079" t="s">
        <v>502</v>
      </c>
      <c r="D16" s="1080"/>
      <c r="E16" s="1080"/>
      <c r="F16" s="1080"/>
      <c r="G16" s="1080"/>
      <c r="H16" s="1080"/>
      <c r="I16" s="1080"/>
      <c r="J16" s="1080"/>
      <c r="K16" s="1080"/>
      <c r="L16" s="1080"/>
      <c r="M16" s="1080"/>
      <c r="N16" s="1080"/>
      <c r="O16" s="1080"/>
      <c r="P16" s="1080"/>
      <c r="Q16" s="1080"/>
      <c r="R16" s="1080"/>
      <c r="S16" s="1080"/>
      <c r="T16" s="1080"/>
      <c r="U16" s="1080"/>
    </row>
    <row r="17" spans="2:21" ht="6.95" customHeight="1">
      <c r="B17" s="763"/>
      <c r="C17" s="764"/>
      <c r="D17" s="764"/>
      <c r="E17" s="764"/>
      <c r="F17" s="764"/>
      <c r="G17" s="764"/>
      <c r="H17" s="764"/>
      <c r="I17" s="764"/>
      <c r="J17" s="764"/>
      <c r="K17" s="764"/>
      <c r="L17" s="764"/>
      <c r="M17" s="764"/>
      <c r="N17" s="764"/>
      <c r="O17" s="764"/>
      <c r="P17" s="764"/>
      <c r="Q17" s="764"/>
      <c r="R17" s="764"/>
      <c r="S17" s="764"/>
      <c r="T17" s="764"/>
      <c r="U17" s="764"/>
    </row>
    <row r="18" spans="2:21" ht="26.25" customHeight="1">
      <c r="B18" s="765" t="s">
        <v>976</v>
      </c>
      <c r="C18" s="1068" t="s">
        <v>997</v>
      </c>
      <c r="D18" s="1068"/>
      <c r="E18" s="1068"/>
      <c r="F18" s="1068"/>
      <c r="G18" s="1068"/>
      <c r="H18" s="1068"/>
      <c r="I18" s="1068"/>
      <c r="J18" s="1068"/>
      <c r="K18" s="1068"/>
      <c r="L18" s="1068"/>
      <c r="M18" s="1068"/>
      <c r="N18" s="1068"/>
      <c r="O18" s="1068"/>
      <c r="P18" s="1068"/>
      <c r="Q18" s="1068"/>
      <c r="R18" s="1068"/>
      <c r="S18" s="1068"/>
      <c r="T18" s="1068"/>
      <c r="U18" s="1069"/>
    </row>
    <row r="19" spans="2:21" ht="15.75">
      <c r="B19" s="761" t="s">
        <v>543</v>
      </c>
      <c r="C19" s="1070" t="s">
        <v>977</v>
      </c>
      <c r="D19" s="1070"/>
      <c r="E19" s="1070"/>
      <c r="F19" s="1070"/>
      <c r="G19" s="1070"/>
      <c r="H19" s="1071" t="s">
        <v>978</v>
      </c>
      <c r="I19" s="1071"/>
      <c r="J19" s="1071"/>
      <c r="K19" s="1071"/>
      <c r="L19" s="1071"/>
      <c r="M19" s="1071"/>
      <c r="N19" s="1071"/>
      <c r="O19" s="1071" t="s">
        <v>979</v>
      </c>
      <c r="P19" s="1071"/>
      <c r="Q19" s="1071"/>
      <c r="R19" s="1071"/>
      <c r="S19" s="1071"/>
      <c r="T19" s="1071"/>
      <c r="U19" s="1071"/>
    </row>
    <row r="20" spans="2:21" ht="15.75">
      <c r="B20" s="762">
        <v>1</v>
      </c>
      <c r="C20" s="1067" t="s">
        <v>980</v>
      </c>
      <c r="D20" s="1067"/>
      <c r="E20" s="1067"/>
      <c r="F20" s="1067"/>
      <c r="G20" s="1067"/>
      <c r="H20" s="1067" t="s">
        <v>995</v>
      </c>
      <c r="I20" s="1067"/>
      <c r="J20" s="1067"/>
      <c r="K20" s="1067"/>
      <c r="L20" s="1067"/>
      <c r="M20" s="1067"/>
      <c r="N20" s="1067"/>
      <c r="O20" s="1067" t="s">
        <v>996</v>
      </c>
      <c r="P20" s="1067"/>
      <c r="Q20" s="1067"/>
      <c r="R20" s="1067"/>
      <c r="S20" s="1067"/>
      <c r="T20" s="1067"/>
      <c r="U20" s="1067"/>
    </row>
    <row r="21" spans="2:21" ht="15.75">
      <c r="B21" s="762">
        <v>2</v>
      </c>
      <c r="C21" s="1067" t="s">
        <v>981</v>
      </c>
      <c r="D21" s="1067"/>
      <c r="E21" s="1067"/>
      <c r="F21" s="1067"/>
      <c r="G21" s="1067"/>
      <c r="H21" s="1067" t="s">
        <v>982</v>
      </c>
      <c r="I21" s="1067"/>
      <c r="J21" s="1067"/>
      <c r="K21" s="1067"/>
      <c r="L21" s="1067"/>
      <c r="M21" s="1067"/>
      <c r="N21" s="1067"/>
      <c r="O21" s="1067" t="s">
        <v>983</v>
      </c>
      <c r="P21" s="1067"/>
      <c r="Q21" s="1067"/>
      <c r="R21" s="1067"/>
      <c r="S21" s="1067"/>
      <c r="T21" s="1067"/>
      <c r="U21" s="1067"/>
    </row>
    <row r="22" spans="2:21" ht="15.75">
      <c r="B22" s="762">
        <v>3</v>
      </c>
      <c r="C22" s="1067" t="s">
        <v>1000</v>
      </c>
      <c r="D22" s="1067"/>
      <c r="E22" s="1067"/>
      <c r="F22" s="1067"/>
      <c r="G22" s="1067"/>
      <c r="H22" s="1067" t="s">
        <v>984</v>
      </c>
      <c r="I22" s="1067"/>
      <c r="J22" s="1067"/>
      <c r="K22" s="1067"/>
      <c r="L22" s="1067"/>
      <c r="M22" s="1067"/>
      <c r="N22" s="1067"/>
      <c r="O22" s="1067" t="s">
        <v>985</v>
      </c>
      <c r="P22" s="1067"/>
      <c r="Q22" s="1067"/>
      <c r="R22" s="1067"/>
      <c r="S22" s="1067"/>
      <c r="T22" s="1067"/>
      <c r="U22" s="1067"/>
    </row>
    <row r="23" spans="2:21" ht="15.75">
      <c r="B23" s="762">
        <v>4</v>
      </c>
      <c r="C23" s="1067" t="s">
        <v>1001</v>
      </c>
      <c r="D23" s="1067"/>
      <c r="E23" s="1067"/>
      <c r="F23" s="1067"/>
      <c r="G23" s="1067"/>
      <c r="H23" s="1067" t="s">
        <v>986</v>
      </c>
      <c r="I23" s="1067"/>
      <c r="J23" s="1067"/>
      <c r="K23" s="1067"/>
      <c r="L23" s="1067"/>
      <c r="M23" s="1067"/>
      <c r="N23" s="1067"/>
      <c r="O23" s="1067" t="s">
        <v>987</v>
      </c>
      <c r="P23" s="1067"/>
      <c r="Q23" s="1067"/>
      <c r="R23" s="1067"/>
      <c r="S23" s="1067"/>
      <c r="T23" s="1067"/>
      <c r="U23" s="1067"/>
    </row>
    <row r="24" spans="2:21" ht="15.75">
      <c r="B24" s="762">
        <v>5</v>
      </c>
      <c r="C24" s="1067" t="s">
        <v>1002</v>
      </c>
      <c r="D24" s="1067"/>
      <c r="E24" s="1067"/>
      <c r="F24" s="1067"/>
      <c r="G24" s="1067"/>
      <c r="H24" s="1067" t="s">
        <v>988</v>
      </c>
      <c r="I24" s="1067"/>
      <c r="J24" s="1067"/>
      <c r="K24" s="1067"/>
      <c r="L24" s="1067"/>
      <c r="M24" s="1067"/>
      <c r="N24" s="1067"/>
      <c r="O24" s="1067" t="s">
        <v>989</v>
      </c>
      <c r="P24" s="1067"/>
      <c r="Q24" s="1067"/>
      <c r="R24" s="1067"/>
      <c r="S24" s="1067"/>
      <c r="T24" s="1067"/>
      <c r="U24" s="1067"/>
    </row>
    <row r="25" spans="2:21" ht="15.75">
      <c r="B25" s="762">
        <v>6</v>
      </c>
      <c r="C25" s="1067" t="s">
        <v>1003</v>
      </c>
      <c r="D25" s="1067"/>
      <c r="E25" s="1067"/>
      <c r="F25" s="1067"/>
      <c r="G25" s="1067"/>
      <c r="H25" s="1067" t="s">
        <v>990</v>
      </c>
      <c r="I25" s="1067"/>
      <c r="J25" s="1067"/>
      <c r="K25" s="1067"/>
      <c r="L25" s="1067"/>
      <c r="M25" s="1067"/>
      <c r="N25" s="1067"/>
      <c r="O25" s="1067" t="s">
        <v>991</v>
      </c>
      <c r="P25" s="1067"/>
      <c r="Q25" s="1067"/>
      <c r="R25" s="1067"/>
      <c r="S25" s="1067"/>
      <c r="T25" s="1067"/>
      <c r="U25" s="1067"/>
    </row>
    <row r="26" spans="2:21" ht="15.75">
      <c r="B26" s="762">
        <v>7</v>
      </c>
      <c r="C26" s="1067" t="s">
        <v>992</v>
      </c>
      <c r="D26" s="1067"/>
      <c r="E26" s="1067"/>
      <c r="F26" s="1067"/>
      <c r="G26" s="1067"/>
      <c r="H26" s="1067" t="s">
        <v>993</v>
      </c>
      <c r="I26" s="1067"/>
      <c r="J26" s="1067"/>
      <c r="K26" s="1067"/>
      <c r="L26" s="1067"/>
      <c r="M26" s="1067"/>
      <c r="N26" s="1067"/>
      <c r="O26" s="1067" t="s">
        <v>994</v>
      </c>
      <c r="P26" s="1067"/>
      <c r="Q26" s="1067"/>
      <c r="R26" s="1067"/>
      <c r="S26" s="1067"/>
      <c r="T26" s="1067"/>
      <c r="U26" s="1067"/>
    </row>
    <row r="27" spans="2:21" ht="15.75">
      <c r="B27" s="766"/>
      <c r="C27" s="767"/>
      <c r="D27" s="767"/>
      <c r="E27" s="767"/>
      <c r="F27" s="767"/>
      <c r="G27" s="767"/>
      <c r="H27" s="767"/>
      <c r="I27" s="767"/>
      <c r="J27" s="767"/>
      <c r="K27" s="767"/>
      <c r="L27" s="767"/>
      <c r="M27" s="767"/>
      <c r="N27" s="767"/>
      <c r="O27" s="767"/>
      <c r="P27" s="767"/>
      <c r="Q27" s="767"/>
      <c r="R27" s="767"/>
      <c r="S27" s="767"/>
      <c r="T27" s="767"/>
      <c r="U27" s="768"/>
    </row>
    <row r="28" spans="2:21" ht="26.25" customHeight="1">
      <c r="B28" s="765" t="s">
        <v>976</v>
      </c>
      <c r="C28" s="1068" t="s">
        <v>998</v>
      </c>
      <c r="D28" s="1068"/>
      <c r="E28" s="1068"/>
      <c r="F28" s="1068"/>
      <c r="G28" s="1068"/>
      <c r="H28" s="1068"/>
      <c r="I28" s="1068"/>
      <c r="J28" s="1068"/>
      <c r="K28" s="1068"/>
      <c r="L28" s="1068"/>
      <c r="M28" s="1068"/>
      <c r="N28" s="1068"/>
      <c r="O28" s="1068"/>
      <c r="P28" s="1068"/>
      <c r="Q28" s="1068"/>
      <c r="R28" s="1068"/>
      <c r="S28" s="1068"/>
      <c r="T28" s="1068"/>
      <c r="U28" s="1069"/>
    </row>
    <row r="29" spans="2:21" ht="15.75">
      <c r="B29" s="761" t="s">
        <v>543</v>
      </c>
      <c r="C29" s="1070" t="s">
        <v>977</v>
      </c>
      <c r="D29" s="1070"/>
      <c r="E29" s="1070"/>
      <c r="F29" s="1070"/>
      <c r="G29" s="1070"/>
      <c r="H29" s="1071" t="s">
        <v>1011</v>
      </c>
      <c r="I29" s="1071"/>
      <c r="J29" s="1071"/>
      <c r="K29" s="1071"/>
      <c r="L29" s="1071"/>
      <c r="M29" s="1071"/>
      <c r="N29" s="1071"/>
      <c r="O29" s="1071" t="s">
        <v>1012</v>
      </c>
      <c r="P29" s="1071"/>
      <c r="Q29" s="1071"/>
      <c r="R29" s="1071"/>
      <c r="S29" s="1071"/>
      <c r="T29" s="1071"/>
      <c r="U29" s="1071"/>
    </row>
    <row r="30" spans="2:21" ht="15.75">
      <c r="B30" s="762">
        <v>1</v>
      </c>
      <c r="C30" s="1067" t="s">
        <v>999</v>
      </c>
      <c r="D30" s="1067"/>
      <c r="E30" s="1067"/>
      <c r="F30" s="1067"/>
      <c r="G30" s="1067"/>
      <c r="H30" s="1067" t="s">
        <v>990</v>
      </c>
      <c r="I30" s="1067"/>
      <c r="J30" s="1067"/>
      <c r="K30" s="1067"/>
      <c r="L30" s="1067"/>
      <c r="M30" s="1067"/>
      <c r="N30" s="1067"/>
      <c r="O30" s="1067" t="s">
        <v>1008</v>
      </c>
      <c r="P30" s="1067"/>
      <c r="Q30" s="1067"/>
      <c r="R30" s="1067"/>
      <c r="S30" s="1067"/>
      <c r="T30" s="1067"/>
      <c r="U30" s="1067"/>
    </row>
    <row r="31" spans="2:21" ht="15.75">
      <c r="B31" s="762">
        <v>2</v>
      </c>
      <c r="C31" s="1067" t="s">
        <v>1004</v>
      </c>
      <c r="D31" s="1067"/>
      <c r="E31" s="1067"/>
      <c r="F31" s="1067"/>
      <c r="G31" s="1067"/>
      <c r="H31" s="1067" t="s">
        <v>1006</v>
      </c>
      <c r="I31" s="1067"/>
      <c r="J31" s="1067"/>
      <c r="K31" s="1067"/>
      <c r="L31" s="1067"/>
      <c r="M31" s="1067"/>
      <c r="N31" s="1067"/>
      <c r="O31" s="1067" t="s">
        <v>1009</v>
      </c>
      <c r="P31" s="1067"/>
      <c r="Q31" s="1067"/>
      <c r="R31" s="1067"/>
      <c r="S31" s="1067"/>
      <c r="T31" s="1067"/>
      <c r="U31" s="1067"/>
    </row>
    <row r="32" spans="2:21" ht="15.75">
      <c r="B32" s="762">
        <v>3</v>
      </c>
      <c r="C32" s="1067" t="s">
        <v>1005</v>
      </c>
      <c r="D32" s="1067"/>
      <c r="E32" s="1067"/>
      <c r="F32" s="1067"/>
      <c r="G32" s="1067"/>
      <c r="H32" s="1067" t="s">
        <v>1007</v>
      </c>
      <c r="I32" s="1067"/>
      <c r="J32" s="1067"/>
      <c r="K32" s="1067"/>
      <c r="L32" s="1067"/>
      <c r="M32" s="1067"/>
      <c r="N32" s="1067"/>
      <c r="O32" s="1067" t="s">
        <v>1010</v>
      </c>
      <c r="P32" s="1067"/>
      <c r="Q32" s="1067"/>
      <c r="R32" s="1067"/>
      <c r="S32" s="1067"/>
      <c r="T32" s="1067"/>
      <c r="U32" s="1067"/>
    </row>
    <row r="33" spans="2:21" ht="55.5" customHeight="1">
      <c r="B33" s="621" t="s">
        <v>618</v>
      </c>
      <c r="C33" s="1074" t="s">
        <v>708</v>
      </c>
      <c r="D33" s="1074"/>
      <c r="E33" s="1074"/>
      <c r="F33" s="1074"/>
      <c r="G33" s="1074"/>
      <c r="H33" s="1074"/>
      <c r="I33" s="1074"/>
      <c r="J33" s="1074"/>
      <c r="K33" s="1074"/>
      <c r="L33" s="1074"/>
      <c r="M33" s="1074"/>
      <c r="N33" s="1074"/>
      <c r="O33" s="1074"/>
      <c r="P33" s="1074"/>
      <c r="Q33" s="1074"/>
      <c r="R33" s="1074"/>
      <c r="S33" s="1074"/>
      <c r="T33" s="1074"/>
      <c r="U33" s="1081"/>
    </row>
    <row r="34" spans="2:21" ht="15.75">
      <c r="B34" s="611"/>
      <c r="C34" s="474"/>
      <c r="U34" s="612"/>
    </row>
    <row r="35" spans="2:21" ht="15.75">
      <c r="B35" s="611"/>
      <c r="C35" s="474" t="s">
        <v>622</v>
      </c>
      <c r="U35" s="612"/>
    </row>
    <row r="36" spans="2:21" ht="15.75">
      <c r="B36" s="611"/>
      <c r="C36" s="474"/>
      <c r="U36" s="612"/>
    </row>
    <row r="37" spans="2:21" ht="15.75">
      <c r="B37" s="611"/>
      <c r="C37" s="474" t="s">
        <v>619</v>
      </c>
      <c r="U37" s="612"/>
    </row>
    <row r="38" spans="2:21" ht="15.75">
      <c r="B38" s="611"/>
      <c r="C38" s="474"/>
      <c r="U38" s="612"/>
    </row>
    <row r="39" spans="2:21" ht="30" customHeight="1">
      <c r="B39" s="611"/>
      <c r="C39" s="1074" t="s">
        <v>620</v>
      </c>
      <c r="D39" s="1074"/>
      <c r="E39" s="1074"/>
      <c r="F39" s="1074"/>
      <c r="G39" s="1074"/>
      <c r="H39" s="1074"/>
      <c r="I39" s="1074"/>
      <c r="J39" s="1074"/>
      <c r="K39" s="1074"/>
      <c r="L39" s="1074"/>
      <c r="M39" s="1074"/>
      <c r="N39" s="1074"/>
      <c r="O39" s="1074"/>
      <c r="P39" s="1074"/>
      <c r="Q39" s="1074"/>
      <c r="R39" s="1074"/>
      <c r="S39" s="1074"/>
      <c r="U39" s="612"/>
    </row>
    <row r="40" spans="2:21" ht="15.75">
      <c r="B40" s="611"/>
      <c r="C40" s="474"/>
      <c r="U40" s="612"/>
    </row>
    <row r="41" spans="2:21" ht="15.75">
      <c r="B41" s="611"/>
      <c r="C41" s="474" t="s">
        <v>623</v>
      </c>
      <c r="U41" s="612"/>
    </row>
    <row r="42" spans="2:21" ht="15.75">
      <c r="B42" s="611"/>
      <c r="C42" s="474"/>
      <c r="U42" s="612"/>
    </row>
    <row r="43" spans="2:21" ht="31.5" customHeight="1">
      <c r="B43" s="611"/>
      <c r="C43" s="1074" t="s">
        <v>621</v>
      </c>
      <c r="D43" s="1074"/>
      <c r="E43" s="1074"/>
      <c r="F43" s="1074"/>
      <c r="G43" s="1074"/>
      <c r="H43" s="1074"/>
      <c r="I43" s="1074"/>
      <c r="J43" s="1074"/>
      <c r="K43" s="1074"/>
      <c r="L43" s="1074"/>
      <c r="M43" s="1074"/>
      <c r="N43" s="1074"/>
      <c r="O43" s="1074"/>
      <c r="P43" s="1074"/>
      <c r="Q43" s="1074"/>
      <c r="R43" s="1074"/>
      <c r="S43" s="1074"/>
      <c r="T43" s="1074"/>
      <c r="U43" s="1081"/>
    </row>
    <row r="44" spans="2:21" ht="15.75">
      <c r="B44" s="611"/>
      <c r="C44" s="474"/>
      <c r="U44" s="612"/>
    </row>
    <row r="45" spans="2:21" ht="31.5" customHeight="1">
      <c r="B45" s="611"/>
      <c r="C45" s="1074" t="s">
        <v>624</v>
      </c>
      <c r="D45" s="1074"/>
      <c r="E45" s="1074"/>
      <c r="F45" s="1074"/>
      <c r="G45" s="1074"/>
      <c r="H45" s="1074"/>
      <c r="I45" s="1074"/>
      <c r="J45" s="1074"/>
      <c r="K45" s="1074"/>
      <c r="L45" s="1074"/>
      <c r="M45" s="1074"/>
      <c r="N45" s="1074"/>
      <c r="O45" s="1074"/>
      <c r="P45" s="1074"/>
      <c r="Q45" s="1074"/>
      <c r="R45" s="1074"/>
      <c r="S45" s="1074"/>
      <c r="T45" s="1074"/>
      <c r="U45" s="1081"/>
    </row>
    <row r="46" spans="2:21" ht="15.75">
      <c r="B46" s="611"/>
      <c r="C46" s="474"/>
      <c r="U46" s="612"/>
    </row>
    <row r="47" spans="2:21" ht="15.75">
      <c r="B47" s="611"/>
      <c r="C47" s="474" t="s">
        <v>625</v>
      </c>
      <c r="U47" s="612"/>
    </row>
    <row r="48" spans="2:21" ht="15.75">
      <c r="B48" s="613"/>
      <c r="C48" s="614"/>
      <c r="D48" s="615"/>
      <c r="E48" s="615"/>
      <c r="F48" s="615"/>
      <c r="G48" s="615"/>
      <c r="H48" s="615"/>
      <c r="I48" s="615"/>
      <c r="J48" s="615"/>
      <c r="K48" s="615"/>
      <c r="L48" s="615"/>
      <c r="M48" s="615"/>
      <c r="N48" s="615"/>
      <c r="O48" s="615"/>
      <c r="P48" s="615"/>
      <c r="Q48" s="615"/>
      <c r="R48" s="615"/>
      <c r="S48" s="615"/>
      <c r="T48" s="615"/>
      <c r="U48" s="616"/>
    </row>
    <row r="49" spans="2:21" ht="51" customHeight="1">
      <c r="B49" s="617" t="s">
        <v>626</v>
      </c>
      <c r="C49" s="1082" t="s">
        <v>951</v>
      </c>
      <c r="D49" s="1082"/>
      <c r="E49" s="1082"/>
      <c r="F49" s="1082"/>
      <c r="G49" s="1082"/>
      <c r="H49" s="1082"/>
      <c r="I49" s="1082"/>
      <c r="J49" s="1082"/>
      <c r="K49" s="1082"/>
      <c r="L49" s="1082"/>
      <c r="M49" s="1082"/>
      <c r="N49" s="1082"/>
      <c r="O49" s="1082"/>
      <c r="P49" s="1082"/>
      <c r="Q49" s="1082"/>
      <c r="R49" s="1082"/>
      <c r="S49" s="1082"/>
      <c r="T49" s="1082"/>
      <c r="U49" s="1083"/>
    </row>
    <row r="50" spans="2:21">
      <c r="B50" s="618"/>
      <c r="C50" s="619"/>
      <c r="D50" s="619"/>
      <c r="E50" s="619"/>
      <c r="F50" s="619"/>
      <c r="G50" s="619"/>
      <c r="H50" s="619"/>
      <c r="I50" s="619"/>
      <c r="J50" s="619"/>
      <c r="K50" s="619"/>
      <c r="L50" s="619"/>
      <c r="M50" s="619"/>
      <c r="N50" s="619"/>
      <c r="O50" s="619"/>
      <c r="P50" s="619"/>
      <c r="Q50" s="619"/>
      <c r="R50" s="619"/>
      <c r="S50" s="619"/>
      <c r="T50" s="619"/>
      <c r="U50" s="620"/>
    </row>
    <row r="51" spans="2:21" ht="15.75">
      <c r="B51" s="621" t="s">
        <v>627</v>
      </c>
      <c r="C51" s="30" t="s">
        <v>628</v>
      </c>
      <c r="U51" s="612"/>
    </row>
    <row r="52" spans="2:21">
      <c r="B52" s="622"/>
      <c r="C52" s="615"/>
      <c r="D52" s="615"/>
      <c r="E52" s="615"/>
      <c r="F52" s="615"/>
      <c r="G52" s="615"/>
      <c r="H52" s="615"/>
      <c r="I52" s="615"/>
      <c r="J52" s="615"/>
      <c r="K52" s="615"/>
      <c r="L52" s="615"/>
      <c r="M52" s="615"/>
      <c r="N52" s="615"/>
      <c r="O52" s="615"/>
      <c r="P52" s="615"/>
      <c r="Q52" s="615"/>
      <c r="R52" s="615"/>
      <c r="S52" s="615"/>
      <c r="T52" s="615"/>
      <c r="U52" s="616"/>
    </row>
    <row r="53" spans="2:21" ht="34.5" customHeight="1">
      <c r="B53" s="610" t="s">
        <v>629</v>
      </c>
      <c r="C53" s="1075" t="s">
        <v>630</v>
      </c>
      <c r="D53" s="1075"/>
      <c r="E53" s="1075"/>
      <c r="F53" s="1075"/>
      <c r="G53" s="1075"/>
      <c r="H53" s="1075"/>
      <c r="I53" s="1075"/>
      <c r="J53" s="1075"/>
      <c r="K53" s="1075"/>
      <c r="L53" s="1075"/>
      <c r="M53" s="1075"/>
      <c r="N53" s="1075"/>
      <c r="O53" s="1075"/>
      <c r="P53" s="1075"/>
      <c r="Q53" s="1075"/>
      <c r="R53" s="1075"/>
      <c r="S53" s="1075"/>
      <c r="T53" s="1075"/>
      <c r="U53" s="1076"/>
    </row>
    <row r="54" spans="2:21">
      <c r="B54" s="622"/>
      <c r="C54" s="615"/>
      <c r="D54" s="615"/>
      <c r="E54" s="615"/>
      <c r="F54" s="615"/>
      <c r="G54" s="615"/>
      <c r="H54" s="615"/>
      <c r="I54" s="615"/>
      <c r="J54" s="615"/>
      <c r="K54" s="615"/>
      <c r="L54" s="615"/>
      <c r="M54" s="615"/>
      <c r="N54" s="615"/>
      <c r="O54" s="615"/>
      <c r="P54" s="615"/>
      <c r="Q54" s="615"/>
      <c r="R54" s="615"/>
      <c r="S54" s="615"/>
      <c r="T54" s="615"/>
      <c r="U54" s="616"/>
    </row>
    <row r="55" spans="2:21" ht="15.75">
      <c r="B55" s="610" t="s">
        <v>631</v>
      </c>
      <c r="C55" s="623" t="s">
        <v>632</v>
      </c>
      <c r="D55" s="619"/>
      <c r="E55" s="619"/>
      <c r="F55" s="619"/>
      <c r="G55" s="619"/>
      <c r="H55" s="619"/>
      <c r="I55" s="619"/>
      <c r="J55" s="619"/>
      <c r="K55" s="619"/>
      <c r="L55" s="619"/>
      <c r="M55" s="619"/>
      <c r="N55" s="619"/>
      <c r="O55" s="619"/>
      <c r="P55" s="619"/>
      <c r="Q55" s="619"/>
      <c r="R55" s="619"/>
      <c r="S55" s="619"/>
      <c r="T55" s="619"/>
      <c r="U55" s="620"/>
    </row>
    <row r="56" spans="2:21">
      <c r="B56" s="622"/>
      <c r="C56" s="615"/>
      <c r="D56" s="615"/>
      <c r="E56" s="615"/>
      <c r="F56" s="615"/>
      <c r="G56" s="615"/>
      <c r="H56" s="615"/>
      <c r="I56" s="615"/>
      <c r="J56" s="615"/>
      <c r="K56" s="615"/>
      <c r="L56" s="615"/>
      <c r="M56" s="615"/>
      <c r="N56" s="615"/>
      <c r="O56" s="615"/>
      <c r="P56" s="615"/>
      <c r="Q56" s="615"/>
      <c r="R56" s="615"/>
      <c r="S56" s="615"/>
      <c r="T56" s="615"/>
      <c r="U56" s="616"/>
    </row>
    <row r="57" spans="2:21">
      <c r="B57" s="624"/>
      <c r="C57" s="619"/>
      <c r="D57" s="619"/>
      <c r="E57" s="619"/>
      <c r="F57" s="619"/>
      <c r="G57" s="619"/>
      <c r="H57" s="619"/>
      <c r="I57" s="619"/>
      <c r="J57" s="619"/>
      <c r="K57" s="619"/>
      <c r="L57" s="619"/>
      <c r="M57" s="619"/>
      <c r="N57" s="619"/>
      <c r="O57" s="619"/>
      <c r="P57" s="619"/>
      <c r="Q57" s="619"/>
      <c r="R57" s="619"/>
      <c r="S57" s="619"/>
      <c r="T57" s="619"/>
      <c r="U57" s="620"/>
    </row>
    <row r="58" spans="2:21" ht="37.5" customHeight="1">
      <c r="B58" s="621" t="s">
        <v>710</v>
      </c>
      <c r="C58" s="1077" t="s">
        <v>952</v>
      </c>
      <c r="D58" s="1077"/>
      <c r="E58" s="1077"/>
      <c r="F58" s="1077"/>
      <c r="G58" s="1077"/>
      <c r="H58" s="1077"/>
      <c r="I58" s="1077"/>
      <c r="J58" s="1077"/>
      <c r="K58" s="1077"/>
      <c r="L58" s="1077"/>
      <c r="M58" s="1077"/>
      <c r="N58" s="1077"/>
      <c r="O58" s="1077"/>
      <c r="P58" s="1077"/>
      <c r="Q58" s="1077"/>
      <c r="R58" s="1077"/>
      <c r="S58" s="1077"/>
      <c r="T58" s="1077"/>
      <c r="U58" s="1078"/>
    </row>
    <row r="59" spans="2:21">
      <c r="B59" s="625"/>
      <c r="C59" s="1"/>
      <c r="U59" s="612"/>
    </row>
    <row r="60" spans="2:21" ht="36" customHeight="1">
      <c r="B60" s="625"/>
      <c r="C60" s="1072" t="s">
        <v>647</v>
      </c>
      <c r="D60" s="1072"/>
      <c r="E60" s="1072"/>
      <c r="F60" s="1072"/>
      <c r="G60" s="1072"/>
      <c r="H60" s="1072"/>
      <c r="I60" s="1072"/>
      <c r="J60" s="1072"/>
      <c r="K60" s="1072"/>
      <c r="L60" s="1072"/>
      <c r="M60" s="1072"/>
      <c r="N60" s="1072"/>
      <c r="O60" s="1072"/>
      <c r="P60" s="1072"/>
      <c r="Q60" s="1072"/>
      <c r="R60" s="1072"/>
      <c r="S60" s="1072"/>
      <c r="T60" s="1072"/>
      <c r="U60" s="1073"/>
    </row>
    <row r="61" spans="2:21">
      <c r="B61" s="625"/>
      <c r="C61" s="5"/>
      <c r="U61" s="612"/>
    </row>
    <row r="62" spans="2:21" ht="35.25" customHeight="1">
      <c r="B62" s="625"/>
      <c r="C62" s="1072" t="s">
        <v>633</v>
      </c>
      <c r="D62" s="1072"/>
      <c r="E62" s="1072"/>
      <c r="F62" s="1072"/>
      <c r="G62" s="1072"/>
      <c r="H62" s="1072"/>
      <c r="I62" s="1072"/>
      <c r="J62" s="1072"/>
      <c r="K62" s="1072"/>
      <c r="L62" s="1072"/>
      <c r="M62" s="1072"/>
      <c r="N62" s="1072"/>
      <c r="O62" s="1072"/>
      <c r="P62" s="1072"/>
      <c r="Q62" s="1072"/>
      <c r="R62" s="1072"/>
      <c r="S62" s="1072"/>
      <c r="T62" s="1072"/>
      <c r="U62" s="1073"/>
    </row>
    <row r="63" spans="2:21">
      <c r="B63" s="625"/>
      <c r="C63" s="5"/>
      <c r="U63" s="612"/>
    </row>
    <row r="64" spans="2:21" ht="40.5" customHeight="1">
      <c r="B64" s="625"/>
      <c r="C64" s="1072" t="s">
        <v>634</v>
      </c>
      <c r="D64" s="1072"/>
      <c r="E64" s="1072"/>
      <c r="F64" s="1072"/>
      <c r="G64" s="1072"/>
      <c r="H64" s="1072"/>
      <c r="I64" s="1072"/>
      <c r="J64" s="1072"/>
      <c r="K64" s="1072"/>
      <c r="L64" s="1072"/>
      <c r="M64" s="1072"/>
      <c r="N64" s="1072"/>
      <c r="O64" s="1072"/>
      <c r="P64" s="1072"/>
      <c r="Q64" s="1072"/>
      <c r="R64" s="1072"/>
      <c r="S64" s="1072"/>
      <c r="T64" s="1072"/>
      <c r="U64" s="1073"/>
    </row>
    <row r="65" spans="2:21">
      <c r="B65" s="625"/>
      <c r="C65" s="5"/>
      <c r="U65" s="612"/>
    </row>
    <row r="66" spans="2:21" ht="30" customHeight="1">
      <c r="B66" s="625"/>
      <c r="C66" s="1072" t="s">
        <v>635</v>
      </c>
      <c r="D66" s="1072"/>
      <c r="E66" s="1072"/>
      <c r="F66" s="1072"/>
      <c r="G66" s="1072"/>
      <c r="H66" s="1072"/>
      <c r="I66" s="1072"/>
      <c r="J66" s="1072"/>
      <c r="K66" s="1072"/>
      <c r="L66" s="1072"/>
      <c r="M66" s="1072"/>
      <c r="N66" s="1072"/>
      <c r="O66" s="1072"/>
      <c r="P66" s="1072"/>
      <c r="Q66" s="1072"/>
      <c r="R66" s="1072"/>
      <c r="S66" s="1072"/>
      <c r="T66" s="1072"/>
      <c r="U66" s="1073"/>
    </row>
    <row r="67" spans="2:21" ht="15.75">
      <c r="B67" s="625"/>
      <c r="C67" s="474"/>
      <c r="U67" s="612"/>
    </row>
    <row r="68" spans="2:21" ht="31.5" customHeight="1">
      <c r="B68" s="625"/>
      <c r="C68" s="1074" t="s">
        <v>646</v>
      </c>
      <c r="D68" s="1074"/>
      <c r="E68" s="1074"/>
      <c r="F68" s="1074"/>
      <c r="G68" s="1074"/>
      <c r="H68" s="1074"/>
      <c r="I68" s="1074"/>
      <c r="J68" s="1074"/>
      <c r="K68" s="1074"/>
      <c r="L68" s="1074"/>
      <c r="M68" s="1074"/>
      <c r="N68" s="1074"/>
      <c r="O68" s="1074"/>
      <c r="P68" s="1074"/>
      <c r="Q68" s="1074"/>
      <c r="R68" s="1074"/>
      <c r="S68" s="1074"/>
      <c r="T68" s="1074"/>
      <c r="U68" s="1081"/>
    </row>
    <row r="69" spans="2:21">
      <c r="B69" s="622"/>
      <c r="C69" s="615"/>
      <c r="D69" s="615"/>
      <c r="E69" s="615"/>
      <c r="F69" s="615"/>
      <c r="G69" s="615"/>
      <c r="H69" s="615"/>
      <c r="I69" s="615"/>
      <c r="J69" s="615"/>
      <c r="K69" s="615"/>
      <c r="L69" s="615"/>
      <c r="M69" s="615"/>
      <c r="N69" s="615"/>
      <c r="O69" s="615"/>
      <c r="P69" s="615"/>
      <c r="Q69" s="615"/>
      <c r="R69" s="615"/>
      <c r="S69" s="615"/>
      <c r="T69" s="615"/>
      <c r="U69" s="616"/>
    </row>
    <row r="70" spans="2:21" ht="66.599999999999994" customHeight="1">
      <c r="B70" s="725" t="s">
        <v>636</v>
      </c>
      <c r="C70" s="1075" t="s">
        <v>953</v>
      </c>
      <c r="D70" s="1075"/>
      <c r="E70" s="1075"/>
      <c r="F70" s="1075"/>
      <c r="G70" s="1075"/>
      <c r="H70" s="1075"/>
      <c r="I70" s="1075"/>
      <c r="J70" s="1075"/>
      <c r="K70" s="1075"/>
      <c r="L70" s="1075"/>
      <c r="M70" s="1075"/>
      <c r="N70" s="1075"/>
      <c r="O70" s="1075"/>
      <c r="P70" s="1075"/>
      <c r="Q70" s="1075"/>
      <c r="R70" s="1075"/>
      <c r="S70" s="1075"/>
      <c r="T70" s="1075"/>
      <c r="U70" s="1076"/>
    </row>
    <row r="71" spans="2:21">
      <c r="B71" s="622"/>
      <c r="C71" s="615"/>
      <c r="D71" s="615"/>
      <c r="E71" s="615"/>
      <c r="F71" s="615"/>
      <c r="G71" s="615"/>
      <c r="H71" s="615"/>
      <c r="I71" s="615"/>
      <c r="J71" s="615"/>
      <c r="K71" s="615"/>
      <c r="L71" s="615"/>
      <c r="M71" s="615"/>
      <c r="N71" s="615"/>
      <c r="O71" s="615"/>
      <c r="P71" s="615"/>
      <c r="Q71" s="615"/>
      <c r="R71" s="615"/>
      <c r="S71" s="615"/>
      <c r="T71" s="615"/>
      <c r="U71" s="616"/>
    </row>
    <row r="72" spans="2:21" ht="34.5" customHeight="1">
      <c r="B72" s="610" t="s">
        <v>637</v>
      </c>
      <c r="C72" s="1075" t="s">
        <v>638</v>
      </c>
      <c r="D72" s="1075"/>
      <c r="E72" s="1075"/>
      <c r="F72" s="1075"/>
      <c r="G72" s="1075"/>
      <c r="H72" s="1075"/>
      <c r="I72" s="1075"/>
      <c r="J72" s="1075"/>
      <c r="K72" s="1075"/>
      <c r="L72" s="1075"/>
      <c r="M72" s="1075"/>
      <c r="N72" s="1075"/>
      <c r="O72" s="1075"/>
      <c r="P72" s="1075"/>
      <c r="Q72" s="1075"/>
      <c r="R72" s="1075"/>
      <c r="S72" s="1075"/>
      <c r="T72" s="1075"/>
      <c r="U72" s="1076"/>
    </row>
    <row r="73" spans="2:21">
      <c r="B73" s="626"/>
      <c r="C73" s="615"/>
      <c r="D73" s="615"/>
      <c r="E73" s="615"/>
      <c r="F73" s="615"/>
      <c r="G73" s="615"/>
      <c r="H73" s="615"/>
      <c r="I73" s="615"/>
      <c r="J73" s="615"/>
      <c r="K73" s="615"/>
      <c r="L73" s="615"/>
      <c r="M73" s="615"/>
      <c r="N73" s="615"/>
      <c r="O73" s="615"/>
      <c r="P73" s="615"/>
      <c r="Q73" s="615"/>
      <c r="R73" s="615"/>
      <c r="S73" s="615"/>
      <c r="T73" s="615"/>
      <c r="U73" s="616"/>
    </row>
    <row r="74" spans="2:21" ht="30.75" customHeight="1">
      <c r="B74" s="617" t="s">
        <v>639</v>
      </c>
      <c r="C74" s="627" t="s">
        <v>640</v>
      </c>
      <c r="D74" s="628"/>
      <c r="E74" s="628"/>
      <c r="F74" s="628"/>
      <c r="G74" s="628"/>
      <c r="H74" s="628"/>
      <c r="I74" s="628"/>
      <c r="J74" s="628"/>
      <c r="K74" s="628"/>
      <c r="L74" s="628"/>
      <c r="M74" s="628"/>
      <c r="N74" s="628"/>
      <c r="O74" s="628"/>
      <c r="P74" s="628"/>
      <c r="Q74" s="628"/>
      <c r="R74" s="628"/>
      <c r="S74" s="628"/>
      <c r="T74" s="628"/>
      <c r="U74" s="629"/>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9" zoomScale="70" zoomScaleNormal="70" workbookViewId="0">
      <selection activeCell="C23" sqref="C23"/>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140625" style="1" customWidth="1"/>
    <col min="7" max="10" width="9" style="1"/>
    <col min="11" max="11" width="26" style="1" customWidth="1"/>
    <col min="12" max="12" width="60" style="13" customWidth="1"/>
    <col min="13" max="13" width="14.5703125" style="19" customWidth="1"/>
    <col min="14" max="14" width="29.5703125" style="13" customWidth="1"/>
    <col min="15" max="16384" width="9" style="1"/>
  </cols>
  <sheetData>
    <row r="1" spans="2:20" ht="146.25" customHeight="1"/>
    <row r="3" spans="2:20" ht="25.5" customHeight="1">
      <c r="B3" s="1085" t="s">
        <v>949</v>
      </c>
      <c r="C3" s="1086"/>
      <c r="D3" s="1086"/>
      <c r="E3" s="1086"/>
      <c r="F3" s="1087"/>
      <c r="G3" s="96"/>
    </row>
    <row r="4" spans="2:20" ht="16.5" customHeight="1">
      <c r="B4" s="1088"/>
      <c r="C4" s="1089"/>
      <c r="D4" s="1089"/>
      <c r="E4" s="1089"/>
      <c r="F4" s="1090"/>
      <c r="G4" s="96"/>
    </row>
    <row r="5" spans="2:20" ht="71.25" customHeight="1">
      <c r="B5" s="1088"/>
      <c r="C5" s="1089"/>
      <c r="D5" s="1089"/>
      <c r="E5" s="1089"/>
      <c r="F5" s="1090"/>
      <c r="G5" s="96"/>
    </row>
    <row r="6" spans="2:20" ht="21.75" customHeight="1">
      <c r="B6" s="1091"/>
      <c r="C6" s="1092"/>
      <c r="D6" s="1092"/>
      <c r="E6" s="1092"/>
      <c r="F6" s="1093"/>
      <c r="G6" s="96"/>
    </row>
    <row r="8" spans="2:20" ht="21">
      <c r="B8" s="1084" t="s">
        <v>478</v>
      </c>
      <c r="C8" s="1084"/>
      <c r="D8" s="1084"/>
      <c r="E8" s="1084"/>
      <c r="F8" s="1084"/>
      <c r="G8" s="1084"/>
    </row>
    <row r="9" spans="2:20" ht="24.75" customHeight="1" thickBot="1">
      <c r="B9" s="90"/>
      <c r="C9" s="90"/>
      <c r="D9" s="90"/>
      <c r="E9" s="90"/>
      <c r="F9" s="90"/>
      <c r="G9" s="90"/>
    </row>
    <row r="10" spans="2:20" ht="27.75" customHeight="1" thickBot="1">
      <c r="B10" s="92" t="s">
        <v>171</v>
      </c>
      <c r="C10" s="81" t="s">
        <v>405</v>
      </c>
      <c r="D10" s="90"/>
      <c r="E10" s="90"/>
      <c r="F10" s="90"/>
      <c r="G10" s="90"/>
    </row>
    <row r="11" spans="2:20">
      <c r="B11" s="90"/>
      <c r="C11" s="90"/>
      <c r="D11" s="90"/>
      <c r="E11" s="90"/>
      <c r="F11" s="90"/>
      <c r="G11" s="90"/>
    </row>
    <row r="12" spans="2:20" ht="31.5" customHeight="1" thickBot="1">
      <c r="B12" s="67" t="s">
        <v>581</v>
      </c>
      <c r="L12" s="25"/>
      <c r="M12" s="25"/>
      <c r="N12" s="25"/>
      <c r="O12" s="25"/>
      <c r="P12" s="25"/>
      <c r="Q12" s="56"/>
      <c r="S12" s="8"/>
      <c r="T12" s="8"/>
    </row>
    <row r="13" spans="2:20" ht="26.25" customHeight="1" thickBot="1">
      <c r="B13" s="81"/>
      <c r="C13" s="97" t="s">
        <v>614</v>
      </c>
      <c r="G13" s="86"/>
      <c r="L13" s="25"/>
      <c r="M13" s="25"/>
      <c r="N13" s="25"/>
      <c r="O13" s="25"/>
      <c r="P13" s="25"/>
      <c r="Q13" s="56"/>
      <c r="S13" s="8"/>
      <c r="T13" s="8"/>
    </row>
    <row r="14" spans="2:20" ht="26.25" customHeight="1" thickBot="1">
      <c r="B14" s="81"/>
      <c r="C14" s="142" t="s">
        <v>609</v>
      </c>
      <c r="L14" s="25"/>
      <c r="M14" s="25"/>
      <c r="N14" s="25"/>
      <c r="O14" s="25"/>
      <c r="P14" s="25"/>
      <c r="Q14" s="56"/>
      <c r="S14" s="8"/>
      <c r="T14" s="8"/>
    </row>
    <row r="15" spans="2:20" ht="26.25" customHeight="1" thickBot="1">
      <c r="B15" s="81"/>
      <c r="C15" s="142" t="s">
        <v>610</v>
      </c>
      <c r="L15" s="25"/>
      <c r="M15" s="25"/>
      <c r="N15" s="25"/>
      <c r="O15" s="25"/>
      <c r="P15" s="25"/>
      <c r="Q15" s="56"/>
      <c r="S15" s="8"/>
      <c r="T15" s="8"/>
    </row>
    <row r="16" spans="2:20" ht="26.25" customHeight="1" thickBot="1">
      <c r="B16" s="81"/>
      <c r="C16" s="142" t="s">
        <v>611</v>
      </c>
      <c r="L16" s="25"/>
      <c r="M16" s="25"/>
      <c r="N16" s="25"/>
      <c r="O16" s="25"/>
      <c r="P16" s="25"/>
      <c r="Q16" s="56"/>
      <c r="S16" s="8"/>
      <c r="T16" s="8"/>
    </row>
    <row r="17" spans="2:20" ht="26.25" customHeight="1" thickBot="1">
      <c r="B17" s="81"/>
      <c r="C17" s="97" t="s">
        <v>612</v>
      </c>
      <c r="G17" s="86"/>
      <c r="L17" s="25"/>
      <c r="M17" s="25"/>
      <c r="N17" s="25"/>
      <c r="O17" s="25"/>
      <c r="P17" s="25"/>
      <c r="Q17" s="56"/>
      <c r="S17" s="8"/>
      <c r="T17" s="8"/>
    </row>
    <row r="18" spans="2:20" ht="26.25" customHeight="1" thickBot="1">
      <c r="B18" s="81"/>
      <c r="C18" s="97" t="s">
        <v>613</v>
      </c>
      <c r="L18" s="25"/>
      <c r="M18" s="25"/>
      <c r="N18" s="25"/>
      <c r="O18" s="25"/>
      <c r="P18" s="25"/>
      <c r="Q18" s="56"/>
      <c r="S18" s="8"/>
      <c r="T18" s="8"/>
    </row>
    <row r="19" spans="2:20" s="47" customFormat="1" ht="25.5" customHeight="1">
      <c r="D19" s="77"/>
      <c r="E19" s="77"/>
      <c r="F19" s="77"/>
      <c r="G19" s="77"/>
      <c r="J19" s="1"/>
      <c r="K19" s="1"/>
      <c r="S19" s="48"/>
      <c r="T19" s="48"/>
    </row>
    <row r="20" spans="2:20" s="13" customFormat="1" ht="39" customHeight="1">
      <c r="B20" s="210" t="s">
        <v>537</v>
      </c>
      <c r="C20" s="210" t="s">
        <v>468</v>
      </c>
      <c r="D20" s="210" t="s">
        <v>444</v>
      </c>
      <c r="E20" s="210" t="s">
        <v>436</v>
      </c>
      <c r="F20" s="210" t="s">
        <v>550</v>
      </c>
      <c r="G20" s="30"/>
      <c r="M20" s="19"/>
      <c r="T20" s="19"/>
    </row>
    <row r="21" spans="2:20" s="82" customFormat="1" ht="50.45" customHeight="1">
      <c r="B21" s="560" t="s">
        <v>540</v>
      </c>
      <c r="C21" s="566" t="s">
        <v>950</v>
      </c>
      <c r="D21" s="569" t="s">
        <v>440</v>
      </c>
      <c r="E21" s="573" t="s">
        <v>580</v>
      </c>
      <c r="F21" s="569" t="s">
        <v>445</v>
      </c>
      <c r="G21" s="144"/>
      <c r="M21" s="559"/>
      <c r="T21" s="559"/>
    </row>
    <row r="22" spans="2:20" s="82" customFormat="1" ht="47.45" customHeight="1">
      <c r="B22" s="561" t="s">
        <v>455</v>
      </c>
      <c r="C22" s="567" t="s">
        <v>961</v>
      </c>
      <c r="D22" s="570" t="s">
        <v>441</v>
      </c>
      <c r="E22" s="574" t="s">
        <v>580</v>
      </c>
      <c r="F22" s="570" t="s">
        <v>445</v>
      </c>
      <c r="G22" s="144"/>
      <c r="M22" s="559"/>
      <c r="T22" s="559"/>
    </row>
    <row r="23" spans="2:20" s="82" customFormat="1" ht="45.6" customHeight="1">
      <c r="B23" s="561" t="s">
        <v>452</v>
      </c>
      <c r="C23" s="567" t="s">
        <v>961</v>
      </c>
      <c r="D23" s="570" t="s">
        <v>442</v>
      </c>
      <c r="E23" s="574" t="s">
        <v>580</v>
      </c>
      <c r="F23" s="570" t="s">
        <v>445</v>
      </c>
      <c r="G23" s="144"/>
      <c r="M23" s="559"/>
      <c r="T23" s="559"/>
    </row>
    <row r="24" spans="2:20" s="82" customFormat="1" ht="32.25" customHeight="1">
      <c r="B24" s="562" t="s">
        <v>453</v>
      </c>
      <c r="C24" s="567" t="s">
        <v>950</v>
      </c>
      <c r="D24" s="570" t="s">
        <v>443</v>
      </c>
      <c r="E24" s="575" t="s">
        <v>594</v>
      </c>
      <c r="F24" s="578"/>
      <c r="G24" s="144"/>
      <c r="M24" s="559"/>
      <c r="T24" s="559"/>
    </row>
    <row r="25" spans="2:20" s="82" customFormat="1" ht="30.75" customHeight="1">
      <c r="B25" s="563" t="s">
        <v>538</v>
      </c>
      <c r="C25" s="567" t="s">
        <v>950</v>
      </c>
      <c r="D25" s="570"/>
      <c r="E25" s="575"/>
      <c r="F25" s="578"/>
      <c r="G25" s="144"/>
      <c r="M25" s="559"/>
      <c r="T25" s="559"/>
    </row>
    <row r="26" spans="2:20" s="82" customFormat="1" ht="32.25" customHeight="1">
      <c r="B26" s="564" t="s">
        <v>539</v>
      </c>
      <c r="C26" s="567" t="s">
        <v>950</v>
      </c>
      <c r="D26" s="571" t="s">
        <v>535</v>
      </c>
      <c r="E26" s="575"/>
      <c r="F26" s="578"/>
      <c r="G26" s="144"/>
      <c r="M26" s="559"/>
      <c r="T26" s="559"/>
    </row>
    <row r="27" spans="2:20" s="82" customFormat="1" ht="27" customHeight="1">
      <c r="B27" s="562" t="s">
        <v>454</v>
      </c>
      <c r="C27" s="567" t="s">
        <v>437</v>
      </c>
      <c r="D27" s="570" t="s">
        <v>479</v>
      </c>
      <c r="E27" s="575" t="s">
        <v>456</v>
      </c>
      <c r="F27" s="578"/>
      <c r="G27" s="144"/>
      <c r="M27" s="559"/>
      <c r="T27" s="559"/>
    </row>
    <row r="28" spans="2:20" s="82" customFormat="1" ht="27" customHeight="1">
      <c r="B28" s="564" t="s">
        <v>449</v>
      </c>
      <c r="C28" s="567" t="s">
        <v>950</v>
      </c>
      <c r="D28" s="570"/>
      <c r="E28" s="575"/>
      <c r="F28" s="570" t="s">
        <v>406</v>
      </c>
      <c r="G28" s="144"/>
      <c r="M28" s="559"/>
      <c r="T28" s="559"/>
    </row>
    <row r="29" spans="2:20" s="82" customFormat="1" ht="32.25" customHeight="1">
      <c r="B29" s="562" t="s">
        <v>207</v>
      </c>
      <c r="C29" s="567" t="s">
        <v>439</v>
      </c>
      <c r="D29" s="570" t="s">
        <v>552</v>
      </c>
      <c r="E29" s="576"/>
      <c r="F29" s="570" t="s">
        <v>551</v>
      </c>
      <c r="M29" s="559"/>
    </row>
    <row r="30" spans="2:20" s="82" customFormat="1" ht="27.75" customHeight="1">
      <c r="B30" s="565" t="s">
        <v>536</v>
      </c>
      <c r="C30" s="568" t="s">
        <v>438</v>
      </c>
      <c r="D30" s="572"/>
      <c r="E30" s="577"/>
      <c r="F30" s="572"/>
      <c r="M30" s="559"/>
    </row>
    <row r="31" spans="2:20" s="82" customFormat="1" ht="23.25" customHeight="1">
      <c r="C31" s="145"/>
      <c r="D31" s="145"/>
      <c r="E31" s="145"/>
      <c r="M31" s="559"/>
    </row>
    <row r="32" spans="2:20" s="13" customFormat="1">
      <c r="B32" s="145"/>
      <c r="C32" s="143"/>
      <c r="D32" s="143"/>
      <c r="E32" s="143"/>
      <c r="M32" s="19"/>
    </row>
    <row r="33" spans="3:5">
      <c r="C33" s="9"/>
      <c r="D33" s="9"/>
      <c r="E33" s="9"/>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409</v>
      </c>
      <c r="B1" s="8" t="s">
        <v>41</v>
      </c>
      <c r="C1" s="94" t="s">
        <v>234</v>
      </c>
      <c r="D1" s="8" t="s">
        <v>414</v>
      </c>
      <c r="E1" s="94" t="s">
        <v>447</v>
      </c>
      <c r="F1" s="94" t="s">
        <v>546</v>
      </c>
      <c r="G1" s="94" t="s">
        <v>563</v>
      </c>
      <c r="H1" s="94" t="s">
        <v>574</v>
      </c>
    </row>
    <row r="2" spans="1:8">
      <c r="A2" s="1" t="s">
        <v>29</v>
      </c>
      <c r="B2" s="1" t="s">
        <v>27</v>
      </c>
      <c r="C2" s="9">
        <v>2006</v>
      </c>
      <c r="D2" s="1" t="s">
        <v>415</v>
      </c>
      <c r="E2" s="9">
        <f>'2. LRAMVA Threshold'!D9</f>
        <v>0</v>
      </c>
      <c r="F2" s="9" t="s">
        <v>170</v>
      </c>
      <c r="G2" s="1" t="s">
        <v>564</v>
      </c>
      <c r="H2" s="1" t="s">
        <v>582</v>
      </c>
    </row>
    <row r="3" spans="1:8">
      <c r="A3" s="1" t="s">
        <v>370</v>
      </c>
      <c r="B3" s="1" t="s">
        <v>27</v>
      </c>
      <c r="C3" s="9">
        <v>2007</v>
      </c>
      <c r="D3" s="1" t="s">
        <v>416</v>
      </c>
      <c r="E3" s="9">
        <f>'2. LRAMVA Threshold'!D24</f>
        <v>0</v>
      </c>
      <c r="F3" s="1" t="s">
        <v>547</v>
      </c>
      <c r="G3" s="1" t="s">
        <v>565</v>
      </c>
      <c r="H3" s="1" t="s">
        <v>575</v>
      </c>
    </row>
    <row r="4" spans="1:8">
      <c r="A4" s="1" t="s">
        <v>371</v>
      </c>
      <c r="B4" s="1" t="s">
        <v>28</v>
      </c>
      <c r="C4" s="9">
        <v>2008</v>
      </c>
      <c r="D4" s="1" t="s">
        <v>417</v>
      </c>
      <c r="F4" s="1" t="s">
        <v>169</v>
      </c>
      <c r="G4" s="1" t="s">
        <v>566</v>
      </c>
    </row>
    <row r="5" spans="1:8">
      <c r="A5" s="1" t="s">
        <v>372</v>
      </c>
      <c r="B5" s="1" t="s">
        <v>28</v>
      </c>
      <c r="C5" s="9">
        <v>2009</v>
      </c>
      <c r="F5" s="1" t="s">
        <v>367</v>
      </c>
      <c r="G5" s="1" t="s">
        <v>567</v>
      </c>
    </row>
    <row r="6" spans="1:8">
      <c r="A6" s="1" t="s">
        <v>373</v>
      </c>
      <c r="B6" s="1" t="s">
        <v>28</v>
      </c>
      <c r="C6" s="9">
        <v>2010</v>
      </c>
      <c r="F6" s="1" t="s">
        <v>368</v>
      </c>
      <c r="G6" s="1" t="s">
        <v>568</v>
      </c>
    </row>
    <row r="7" spans="1:8">
      <c r="A7" s="1" t="s">
        <v>374</v>
      </c>
      <c r="B7" s="1" t="s">
        <v>28</v>
      </c>
      <c r="C7" s="9">
        <v>2011</v>
      </c>
      <c r="F7" s="1" t="s">
        <v>369</v>
      </c>
      <c r="G7" s="1" t="s">
        <v>569</v>
      </c>
    </row>
    <row r="8" spans="1:8">
      <c r="A8" s="1" t="s">
        <v>375</v>
      </c>
      <c r="B8" s="1" t="s">
        <v>28</v>
      </c>
      <c r="C8" s="9">
        <v>2012</v>
      </c>
      <c r="F8" s="1" t="s">
        <v>555</v>
      </c>
      <c r="G8" s="1" t="s">
        <v>570</v>
      </c>
    </row>
    <row r="9" spans="1:8">
      <c r="A9" s="1" t="s">
        <v>376</v>
      </c>
      <c r="B9" s="1" t="s">
        <v>28</v>
      </c>
      <c r="C9" s="9">
        <v>2013</v>
      </c>
      <c r="G9" s="1" t="s">
        <v>571</v>
      </c>
    </row>
    <row r="10" spans="1:8">
      <c r="A10" s="1" t="s">
        <v>377</v>
      </c>
      <c r="B10" s="1" t="s">
        <v>28</v>
      </c>
      <c r="C10" s="9">
        <v>2014</v>
      </c>
      <c r="G10" s="1" t="s">
        <v>572</v>
      </c>
    </row>
    <row r="11" spans="1:8">
      <c r="A11" s="1" t="s">
        <v>378</v>
      </c>
      <c r="B11" s="1" t="s">
        <v>28</v>
      </c>
      <c r="C11" s="9">
        <v>2015</v>
      </c>
      <c r="G11" s="1" t="s">
        <v>573</v>
      </c>
    </row>
    <row r="12" spans="1:8">
      <c r="A12" s="1" t="s">
        <v>379</v>
      </c>
      <c r="B12" s="1" t="s">
        <v>28</v>
      </c>
      <c r="C12" s="9">
        <v>2016</v>
      </c>
    </row>
    <row r="13" spans="1:8">
      <c r="A13" s="1" t="s">
        <v>380</v>
      </c>
      <c r="B13" s="1" t="s">
        <v>28</v>
      </c>
      <c r="C13" s="9">
        <v>2017</v>
      </c>
    </row>
    <row r="14" spans="1:8">
      <c r="A14" s="1" t="s">
        <v>381</v>
      </c>
      <c r="B14" s="1" t="s">
        <v>28</v>
      </c>
      <c r="C14" s="9">
        <v>2018</v>
      </c>
    </row>
    <row r="15" spans="1:8">
      <c r="A15" s="1" t="s">
        <v>382</v>
      </c>
      <c r="B15" s="1" t="s">
        <v>28</v>
      </c>
      <c r="C15" s="9">
        <v>2019</v>
      </c>
    </row>
    <row r="16" spans="1:8">
      <c r="A16" s="1" t="s">
        <v>383</v>
      </c>
      <c r="B16" s="1" t="s">
        <v>28</v>
      </c>
      <c r="C16" s="9">
        <v>2020</v>
      </c>
    </row>
    <row r="17" spans="1:2">
      <c r="A17" s="1" t="s">
        <v>384</v>
      </c>
      <c r="B17" s="1" t="s">
        <v>28</v>
      </c>
    </row>
    <row r="18" spans="1:2">
      <c r="A18" s="1" t="s">
        <v>385</v>
      </c>
      <c r="B18" s="1" t="s">
        <v>28</v>
      </c>
    </row>
    <row r="19" spans="1:2">
      <c r="A19" s="1" t="s">
        <v>386</v>
      </c>
      <c r="B19" s="1" t="s">
        <v>28</v>
      </c>
    </row>
    <row r="20" spans="1:2">
      <c r="A20" s="1" t="s">
        <v>387</v>
      </c>
      <c r="B20" s="1" t="s">
        <v>28</v>
      </c>
    </row>
    <row r="21" spans="1:2">
      <c r="A21" s="1" t="s">
        <v>388</v>
      </c>
      <c r="B21" s="1" t="s">
        <v>28</v>
      </c>
    </row>
    <row r="22" spans="1:2">
      <c r="A22" s="1" t="s">
        <v>389</v>
      </c>
      <c r="B22" s="1" t="s">
        <v>28</v>
      </c>
    </row>
    <row r="23" spans="1:2">
      <c r="A23" s="1" t="s">
        <v>390</v>
      </c>
      <c r="B23" s="1" t="s">
        <v>28</v>
      </c>
    </row>
    <row r="24" spans="1:2">
      <c r="A24" s="1" t="s">
        <v>391</v>
      </c>
      <c r="B24" s="1" t="s">
        <v>28</v>
      </c>
    </row>
    <row r="25" spans="1:2">
      <c r="A25" s="1" t="s">
        <v>392</v>
      </c>
      <c r="B25" s="1" t="s">
        <v>28</v>
      </c>
    </row>
    <row r="26" spans="1:2">
      <c r="A26" s="1" t="s">
        <v>32</v>
      </c>
      <c r="B26" s="1" t="s">
        <v>27</v>
      </c>
    </row>
    <row r="27" spans="1:2">
      <c r="A27" s="1" t="s">
        <v>393</v>
      </c>
      <c r="B27" s="1" t="s">
        <v>28</v>
      </c>
    </row>
    <row r="28" spans="1:2">
      <c r="A28" s="1" t="s">
        <v>394</v>
      </c>
      <c r="B28" s="1" t="s">
        <v>28</v>
      </c>
    </row>
    <row r="29" spans="1:2">
      <c r="A29" s="1" t="s">
        <v>395</v>
      </c>
      <c r="B29" s="1" t="s">
        <v>28</v>
      </c>
    </row>
    <row r="30" spans="1:2">
      <c r="A30" s="1" t="s">
        <v>30</v>
      </c>
      <c r="B30" s="1" t="s">
        <v>28</v>
      </c>
    </row>
    <row r="31" spans="1:2">
      <c r="A31" s="1" t="s">
        <v>396</v>
      </c>
      <c r="B31" s="1" t="s">
        <v>28</v>
      </c>
    </row>
    <row r="32" spans="1:2">
      <c r="A32" s="1" t="s">
        <v>397</v>
      </c>
      <c r="B32" s="1" t="s">
        <v>28</v>
      </c>
    </row>
    <row r="33" spans="1:2">
      <c r="A33" s="1" t="s">
        <v>398</v>
      </c>
      <c r="B33" s="1" t="s">
        <v>28</v>
      </c>
    </row>
    <row r="34" spans="1:2">
      <c r="A34" s="1" t="s">
        <v>399</v>
      </c>
      <c r="B34" s="1" t="s">
        <v>28</v>
      </c>
    </row>
    <row r="35" spans="1:2">
      <c r="A35" s="1" t="s">
        <v>400</v>
      </c>
      <c r="B35" s="1" t="s">
        <v>28</v>
      </c>
    </row>
    <row r="36" spans="1:2">
      <c r="A36" s="1" t="s">
        <v>401</v>
      </c>
      <c r="B36" s="1" t="s">
        <v>28</v>
      </c>
    </row>
    <row r="37" spans="1:2">
      <c r="A37" s="1" t="s">
        <v>402</v>
      </c>
      <c r="B37" s="1" t="s">
        <v>28</v>
      </c>
    </row>
    <row r="38" spans="1:2">
      <c r="A38" s="1" t="s">
        <v>403</v>
      </c>
      <c r="B38" s="1" t="s">
        <v>28</v>
      </c>
    </row>
    <row r="39" spans="1:2">
      <c r="A39" s="1" t="s">
        <v>404</v>
      </c>
      <c r="B39" s="1" t="s">
        <v>28</v>
      </c>
    </row>
    <row r="40" spans="1:2">
      <c r="A40" s="1" t="s">
        <v>31</v>
      </c>
      <c r="B40" s="1"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4"/>
  <sheetViews>
    <sheetView tabSelected="1" topLeftCell="A81" zoomScale="90" zoomScaleNormal="90" workbookViewId="0">
      <selection activeCell="A101" sqref="A101"/>
    </sheetView>
  </sheetViews>
  <sheetFormatPr defaultColWidth="9" defaultRowHeight="15.75"/>
  <cols>
    <col min="1" max="1" width="2.5703125" style="1" customWidth="1"/>
    <col min="2" max="2" width="37.42578125" style="1" customWidth="1"/>
    <col min="3" max="4" width="29.5703125" style="1" customWidth="1"/>
    <col min="5" max="5" width="24.42578125" style="13" customWidth="1"/>
    <col min="6" max="6" width="34.42578125" style="1" customWidth="1"/>
    <col min="7" max="7" width="30.140625" style="1" customWidth="1"/>
    <col min="8" max="8" width="29" style="1" customWidth="1"/>
    <col min="9" max="9" width="23" style="1" customWidth="1"/>
    <col min="10" max="10" width="22" style="1" customWidth="1"/>
    <col min="11" max="11" width="19.5703125" style="1" customWidth="1"/>
    <col min="12" max="12" width="21.5703125" style="1" customWidth="1"/>
    <col min="13" max="14" width="24" style="1" customWidth="1"/>
    <col min="15" max="15" width="21.42578125" style="1" customWidth="1"/>
    <col min="16" max="16" width="22" style="1" customWidth="1"/>
    <col min="17" max="17" width="16.42578125" style="1" customWidth="1"/>
    <col min="18" max="18" width="20.28515625" style="1" bestFit="1" customWidth="1"/>
    <col min="19" max="19" width="17" style="1" customWidth="1"/>
    <col min="20" max="20" width="13.5703125" style="8" customWidth="1"/>
    <col min="21" max="21" width="6.28515625" style="8" customWidth="1"/>
    <col min="22" max="22" width="13.5703125" style="1" customWidth="1"/>
    <col min="23" max="23" width="15.285156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7" t="s">
        <v>171</v>
      </c>
      <c r="C4" s="99" t="s">
        <v>175</v>
      </c>
      <c r="E4" s="1"/>
      <c r="T4" s="1"/>
      <c r="V4" s="8"/>
    </row>
    <row r="5" spans="2:22" ht="26.25" customHeight="1" thickBot="1">
      <c r="C5" s="102" t="s">
        <v>172</v>
      </c>
      <c r="E5" s="1"/>
      <c r="T5" s="1"/>
      <c r="V5" s="8"/>
    </row>
    <row r="6" spans="2:22" ht="27" customHeight="1" thickBot="1">
      <c r="B6" s="67"/>
      <c r="C6" s="492" t="s">
        <v>548</v>
      </c>
      <c r="D6" s="13"/>
      <c r="E6" s="1"/>
      <c r="T6" s="1"/>
      <c r="V6" s="8"/>
    </row>
    <row r="7" spans="2:22" ht="21" customHeight="1">
      <c r="B7" s="67"/>
      <c r="C7" s="13"/>
      <c r="D7" s="13"/>
      <c r="E7" s="1"/>
      <c r="T7" s="1"/>
      <c r="V7" s="8"/>
    </row>
    <row r="8" spans="2:22" ht="24.75" customHeight="1">
      <c r="B8" s="92" t="s">
        <v>239</v>
      </c>
      <c r="C8" s="158" t="s">
        <v>1013</v>
      </c>
      <c r="D8" s="523"/>
      <c r="E8" s="1"/>
      <c r="T8" s="1"/>
      <c r="V8" s="8"/>
    </row>
    <row r="9" spans="2:22" ht="41.25" customHeight="1">
      <c r="B9" s="90" t="s">
        <v>517</v>
      </c>
      <c r="C9" s="475"/>
      <c r="D9" s="84"/>
      <c r="E9" s="84"/>
      <c r="F9" s="84"/>
      <c r="G9" s="84"/>
      <c r="H9" s="84"/>
      <c r="I9" s="84"/>
      <c r="J9" s="471"/>
      <c r="K9" s="471"/>
      <c r="L9" s="471"/>
      <c r="M9" s="5"/>
      <c r="T9" s="1"/>
      <c r="V9" s="8"/>
    </row>
    <row r="10" spans="2:22" ht="10.5" customHeight="1">
      <c r="B10" s="90"/>
      <c r="C10" s="475"/>
      <c r="D10" s="84"/>
      <c r="E10" s="84"/>
      <c r="F10" s="84"/>
      <c r="G10" s="84"/>
      <c r="H10" s="84"/>
      <c r="I10" s="84"/>
      <c r="J10" s="471"/>
      <c r="K10" s="471"/>
      <c r="L10" s="471"/>
      <c r="M10" s="5"/>
      <c r="T10" s="1"/>
      <c r="V10" s="8"/>
    </row>
    <row r="11" spans="2:22" s="24" customFormat="1" ht="26.25" customHeight="1">
      <c r="B11" s="491" t="s">
        <v>553</v>
      </c>
      <c r="C11" s="490"/>
      <c r="D11" s="490"/>
      <c r="E11" s="490"/>
      <c r="F11" s="490"/>
      <c r="G11" s="490"/>
      <c r="H11" s="490"/>
      <c r="T11" s="155"/>
      <c r="U11" s="155"/>
    </row>
    <row r="12" spans="2:22" s="24" customFormat="1" ht="18.75" customHeight="1">
      <c r="B12" s="474"/>
      <c r="T12" s="155"/>
      <c r="U12" s="155"/>
    </row>
    <row r="13" spans="2:22" s="24" customFormat="1" ht="22.5" customHeight="1" thickBot="1">
      <c r="B13" s="154" t="s">
        <v>505</v>
      </c>
      <c r="C13" s="13"/>
      <c r="F13" s="154" t="s">
        <v>506</v>
      </c>
      <c r="G13" s="28"/>
      <c r="H13" s="23"/>
      <c r="I13" s="1"/>
      <c r="J13" s="153" t="s">
        <v>503</v>
      </c>
      <c r="N13" s="82"/>
      <c r="P13" s="1"/>
      <c r="Q13" s="156"/>
      <c r="R13" s="31"/>
      <c r="T13" s="155"/>
      <c r="U13" s="155"/>
    </row>
    <row r="14" spans="2:22" ht="29.25" customHeight="1" thickBot="1">
      <c r="B14" s="97" t="s">
        <v>544</v>
      </c>
      <c r="D14" s="472" t="s">
        <v>1014</v>
      </c>
      <c r="E14" s="103"/>
      <c r="F14" s="97" t="s">
        <v>545</v>
      </c>
      <c r="H14" s="472" t="s">
        <v>1016</v>
      </c>
      <c r="J14" s="97" t="s">
        <v>512</v>
      </c>
      <c r="L14" s="105"/>
      <c r="N14" s="82"/>
      <c r="Q14" s="79"/>
      <c r="R14" s="76"/>
    </row>
    <row r="15" spans="2:22" ht="26.25" customHeight="1" thickBot="1">
      <c r="B15" s="97" t="s">
        <v>423</v>
      </c>
      <c r="C15" s="13"/>
      <c r="D15" s="472" t="s">
        <v>1015</v>
      </c>
      <c r="F15" s="97" t="s">
        <v>413</v>
      </c>
      <c r="G15" s="100"/>
      <c r="H15" s="472" t="s">
        <v>1017</v>
      </c>
      <c r="I15" s="13"/>
      <c r="J15" s="97" t="s">
        <v>513</v>
      </c>
      <c r="L15" s="105"/>
      <c r="M15" s="82"/>
      <c r="Q15" s="79"/>
      <c r="R15" s="76"/>
    </row>
    <row r="16" spans="2:22" ht="28.5" customHeight="1" thickBot="1">
      <c r="B16" s="97" t="s">
        <v>451</v>
      </c>
      <c r="C16" s="13"/>
      <c r="D16" s="473">
        <v>2020</v>
      </c>
      <c r="E16" s="82"/>
      <c r="F16" s="97" t="s">
        <v>433</v>
      </c>
      <c r="G16" s="98"/>
      <c r="H16" s="473">
        <v>2021</v>
      </c>
      <c r="I16" s="82"/>
      <c r="K16" s="79"/>
      <c r="L16" s="79"/>
      <c r="M16" s="79"/>
      <c r="N16" s="79"/>
      <c r="Q16" s="79"/>
      <c r="R16" s="76"/>
    </row>
    <row r="17" spans="2:21" ht="29.25" customHeight="1">
      <c r="B17" s="97" t="s">
        <v>420</v>
      </c>
      <c r="C17" s="13"/>
      <c r="D17" s="633">
        <v>389338</v>
      </c>
      <c r="E17" s="95"/>
      <c r="F17" s="636" t="s">
        <v>650</v>
      </c>
      <c r="G17" s="79"/>
      <c r="H17" s="634">
        <v>1</v>
      </c>
      <c r="I17" s="13"/>
      <c r="M17" s="79"/>
      <c r="N17" s="79"/>
      <c r="P17" s="79"/>
      <c r="Q17" s="79"/>
      <c r="R17" s="76"/>
    </row>
    <row r="18" spans="2:21" ht="29.25" customHeight="1">
      <c r="B18" s="97"/>
      <c r="C18" s="13"/>
      <c r="D18" s="632"/>
      <c r="E18" s="95"/>
      <c r="F18" s="631"/>
      <c r="G18" s="79"/>
      <c r="H18" s="635"/>
      <c r="I18" s="13"/>
      <c r="M18" s="79"/>
      <c r="N18" s="79"/>
      <c r="P18" s="79"/>
      <c r="Q18" s="79"/>
      <c r="R18" s="76"/>
    </row>
    <row r="19" spans="2:21" ht="27.75" customHeight="1" thickBot="1">
      <c r="E19" s="1"/>
      <c r="F19" s="97" t="s">
        <v>434</v>
      </c>
      <c r="G19" s="31" t="s">
        <v>362</v>
      </c>
      <c r="H19" s="209">
        <f>SUM(R55,R58,R61,R64,R67,R70,R73,R76,R79,R82, R85, R88)</f>
        <v>702617.14229527116</v>
      </c>
      <c r="I19" s="13"/>
      <c r="J19" s="79"/>
      <c r="K19" s="79"/>
      <c r="L19" s="79"/>
      <c r="M19" s="79"/>
      <c r="N19" s="79"/>
      <c r="P19" s="79"/>
      <c r="Q19" s="79"/>
      <c r="R19" s="76"/>
    </row>
    <row r="20" spans="2:21" ht="27.75" customHeight="1" thickBot="1">
      <c r="E20" s="1"/>
      <c r="F20" s="97" t="s">
        <v>435</v>
      </c>
      <c r="G20" s="31" t="s">
        <v>363</v>
      </c>
      <c r="H20" s="104">
        <f>-SUM(R56,R59,R62,R65,R68,R71,R74,R77,R80,R83,R86,R89)</f>
        <v>0</v>
      </c>
      <c r="I20" s="13"/>
      <c r="J20" s="79"/>
      <c r="P20" s="79"/>
      <c r="Q20" s="79"/>
      <c r="R20" s="76"/>
    </row>
    <row r="21" spans="2:21" ht="27.75" customHeight="1" thickBot="1">
      <c r="C21" s="24"/>
      <c r="D21" s="24"/>
      <c r="E21" s="24"/>
      <c r="F21" s="97" t="s">
        <v>407</v>
      </c>
      <c r="G21" s="31" t="s">
        <v>364</v>
      </c>
      <c r="H21" s="157">
        <f>R91</f>
        <v>18071.492827948168</v>
      </c>
      <c r="I21" s="82"/>
      <c r="P21" s="79"/>
      <c r="Q21" s="79"/>
      <c r="R21" s="76"/>
    </row>
    <row r="22" spans="2:21" ht="27.75" customHeight="1">
      <c r="C22" s="24"/>
      <c r="D22" s="24"/>
      <c r="E22" s="24"/>
      <c r="F22" s="717" t="s">
        <v>507</v>
      </c>
      <c r="G22" s="718" t="s">
        <v>446</v>
      </c>
      <c r="H22" s="719">
        <f>H19-H20+H21</f>
        <v>720688.63512321934</v>
      </c>
      <c r="I22" s="82"/>
      <c r="P22" s="79"/>
      <c r="Q22" s="79"/>
      <c r="R22" s="76"/>
    </row>
    <row r="23" spans="2:21" ht="35.450000000000003" customHeight="1">
      <c r="C23" s="24"/>
      <c r="D23" s="24"/>
      <c r="E23" s="24"/>
      <c r="F23" s="98" t="s">
        <v>973</v>
      </c>
      <c r="G23" s="758" t="s">
        <v>974</v>
      </c>
      <c r="H23" s="720">
        <f>R121</f>
        <v>1207612.5735000614</v>
      </c>
      <c r="I23" s="82"/>
      <c r="P23" s="79"/>
      <c r="Q23" s="79"/>
      <c r="R23" s="76"/>
    </row>
    <row r="24" spans="2:21" ht="22.5" customHeight="1">
      <c r="E24" s="1"/>
    </row>
    <row r="25" spans="2:21" ht="13.5" customHeight="1">
      <c r="B25" s="93" t="s">
        <v>418</v>
      </c>
      <c r="C25" s="27"/>
      <c r="E25" s="1"/>
    </row>
    <row r="26" spans="2:21" ht="13.5" customHeight="1">
      <c r="B26" s="93"/>
      <c r="C26" s="27"/>
      <c r="E26" s="1"/>
    </row>
    <row r="27" spans="2:21" ht="147.6" customHeight="1">
      <c r="B27" s="1098" t="s">
        <v>656</v>
      </c>
      <c r="C27" s="1098"/>
      <c r="D27" s="1098"/>
      <c r="E27" s="1098"/>
      <c r="F27" s="1098"/>
      <c r="G27" s="1098"/>
    </row>
    <row r="28" spans="2:21" ht="14.25" customHeight="1">
      <c r="B28" s="476"/>
      <c r="C28" s="476"/>
      <c r="D28" s="471"/>
      <c r="E28" s="471"/>
      <c r="F28" s="471"/>
      <c r="G28" s="476"/>
    </row>
    <row r="29" spans="2:21" s="13" customFormat="1" ht="27" customHeight="1">
      <c r="B29" s="1101" t="s">
        <v>504</v>
      </c>
      <c r="C29" s="1102"/>
      <c r="D29" s="106" t="s">
        <v>41</v>
      </c>
      <c r="E29" s="107" t="s">
        <v>648</v>
      </c>
      <c r="F29" s="107" t="s">
        <v>407</v>
      </c>
      <c r="G29" s="108" t="s">
        <v>408</v>
      </c>
      <c r="T29" s="109"/>
      <c r="U29" s="109"/>
    </row>
    <row r="30" spans="2:21" ht="20.25" customHeight="1">
      <c r="B30" s="1096" t="s">
        <v>29</v>
      </c>
      <c r="C30" s="1097"/>
      <c r="D30" s="553" t="s">
        <v>27</v>
      </c>
      <c r="E30" s="111">
        <f>SUM(D55:D90)</f>
        <v>0</v>
      </c>
      <c r="F30" s="680">
        <f>D91</f>
        <v>0</v>
      </c>
      <c r="G30" s="111">
        <f>E30+F30</f>
        <v>0</v>
      </c>
    </row>
    <row r="31" spans="2:21" ht="20.25" customHeight="1">
      <c r="B31" s="1096" t="s">
        <v>370</v>
      </c>
      <c r="C31" s="1097"/>
      <c r="D31" s="553" t="s">
        <v>27</v>
      </c>
      <c r="E31" s="112">
        <f>SUM(E55:E90)</f>
        <v>274421.41817710438</v>
      </c>
      <c r="F31" s="678">
        <f>E91</f>
        <v>7089.4498733083756</v>
      </c>
      <c r="G31" s="112">
        <f>E31+F31</f>
        <v>281510.86805041274</v>
      </c>
    </row>
    <row r="32" spans="2:21" ht="20.25" customHeight="1">
      <c r="B32" s="1096" t="s">
        <v>1018</v>
      </c>
      <c r="C32" s="1097"/>
      <c r="D32" s="553" t="s">
        <v>28</v>
      </c>
      <c r="E32" s="112">
        <f>SUM(F55:F90)</f>
        <v>383930.3209517533</v>
      </c>
      <c r="F32" s="678">
        <f>F91</f>
        <v>9844.2052684023129</v>
      </c>
      <c r="G32" s="112">
        <f>E32+F32</f>
        <v>393774.52622015559</v>
      </c>
    </row>
    <row r="33" spans="2:22" ht="20.25" customHeight="1">
      <c r="B33" s="1096" t="s">
        <v>1019</v>
      </c>
      <c r="C33" s="1097"/>
      <c r="D33" s="553" t="s">
        <v>28</v>
      </c>
      <c r="E33" s="112">
        <f>SUM(G55:G90)</f>
        <v>44265.403166413562</v>
      </c>
      <c r="F33" s="678">
        <f>G91</f>
        <v>1137.8376862374801</v>
      </c>
      <c r="G33" s="112">
        <f>E33+F33</f>
        <v>45403.240852651041</v>
      </c>
    </row>
    <row r="34" spans="2:22" ht="20.25" customHeight="1">
      <c r="B34" s="1096" t="s">
        <v>31</v>
      </c>
      <c r="C34" s="1097"/>
      <c r="D34" s="553" t="s">
        <v>28</v>
      </c>
      <c r="E34" s="112">
        <f>SUM(H55:H90)</f>
        <v>0</v>
      </c>
      <c r="F34" s="679">
        <f>H91</f>
        <v>0</v>
      </c>
      <c r="G34" s="112">
        <f>E34+F34</f>
        <v>0</v>
      </c>
    </row>
    <row r="35" spans="2:22" ht="20.25" customHeight="1">
      <c r="B35" s="1096"/>
      <c r="C35" s="1097"/>
      <c r="D35" s="553"/>
      <c r="E35" s="112">
        <f>SUM(I55:I90)</f>
        <v>0</v>
      </c>
      <c r="F35" s="113">
        <f>I91</f>
        <v>0</v>
      </c>
      <c r="G35" s="112">
        <f t="shared" ref="G35" si="0">E35+F35</f>
        <v>0</v>
      </c>
    </row>
    <row r="36" spans="2:22" ht="20.25" customHeight="1">
      <c r="B36" s="1096"/>
      <c r="C36" s="1097"/>
      <c r="D36" s="553"/>
      <c r="E36" s="112">
        <f>SUM(J55:J90)</f>
        <v>0</v>
      </c>
      <c r="F36" s="113">
        <f>J91</f>
        <v>0</v>
      </c>
      <c r="G36" s="112">
        <f>E36+F36</f>
        <v>0</v>
      </c>
    </row>
    <row r="37" spans="2:22" ht="20.25" customHeight="1">
      <c r="B37" s="1096"/>
      <c r="C37" s="1097"/>
      <c r="D37" s="553"/>
      <c r="E37" s="112">
        <f>SUM(K55:K90)</f>
        <v>0</v>
      </c>
      <c r="F37" s="113">
        <f>K91</f>
        <v>0</v>
      </c>
      <c r="G37" s="112">
        <f t="shared" ref="G37:G40" si="1">E37+F37</f>
        <v>0</v>
      </c>
    </row>
    <row r="38" spans="2:22" ht="20.25" customHeight="1">
      <c r="B38" s="1096"/>
      <c r="C38" s="1097"/>
      <c r="D38" s="553"/>
      <c r="E38" s="112">
        <f>SUM(L55:L90)</f>
        <v>0</v>
      </c>
      <c r="F38" s="113">
        <f>L91</f>
        <v>0</v>
      </c>
      <c r="G38" s="112">
        <f t="shared" si="1"/>
        <v>0</v>
      </c>
    </row>
    <row r="39" spans="2:22" ht="20.25" customHeight="1">
      <c r="B39" s="1096"/>
      <c r="C39" s="1097"/>
      <c r="D39" s="553"/>
      <c r="E39" s="112">
        <f>SUM(M55:M90)</f>
        <v>0</v>
      </c>
      <c r="F39" s="113">
        <f>M91</f>
        <v>0</v>
      </c>
      <c r="G39" s="112">
        <f t="shared" si="1"/>
        <v>0</v>
      </c>
    </row>
    <row r="40" spans="2:22" ht="20.25" customHeight="1">
      <c r="B40" s="1096"/>
      <c r="C40" s="1097"/>
      <c r="D40" s="553"/>
      <c r="E40" s="112">
        <f>SUM(N55:N90)</f>
        <v>0</v>
      </c>
      <c r="F40" s="113">
        <f>N91</f>
        <v>0</v>
      </c>
      <c r="G40" s="112">
        <f t="shared" si="1"/>
        <v>0</v>
      </c>
    </row>
    <row r="41" spans="2:22" ht="20.25" customHeight="1">
      <c r="B41" s="1096"/>
      <c r="C41" s="1097"/>
      <c r="D41" s="553"/>
      <c r="E41" s="112">
        <f>SUM(O55:O90)</f>
        <v>0</v>
      </c>
      <c r="F41" s="113">
        <f>O91</f>
        <v>0</v>
      </c>
      <c r="G41" s="112">
        <f>E41+F41</f>
        <v>0</v>
      </c>
    </row>
    <row r="42" spans="2:22" ht="20.25" customHeight="1">
      <c r="B42" s="1096"/>
      <c r="C42" s="1097"/>
      <c r="D42" s="553"/>
      <c r="E42" s="112">
        <f>SUM(P55:P90)</f>
        <v>0</v>
      </c>
      <c r="F42" s="113">
        <f>P91</f>
        <v>0</v>
      </c>
      <c r="G42" s="112">
        <f>E42+F42</f>
        <v>0</v>
      </c>
    </row>
    <row r="43" spans="2:22" ht="20.25" customHeight="1">
      <c r="B43" s="1096"/>
      <c r="C43" s="1097"/>
      <c r="D43" s="554"/>
      <c r="E43" s="114">
        <f>SUM(Q55:Q90)</f>
        <v>0</v>
      </c>
      <c r="F43" s="115">
        <f>Q91</f>
        <v>0</v>
      </c>
      <c r="G43" s="114">
        <f>E43+F43</f>
        <v>0</v>
      </c>
    </row>
    <row r="44" spans="2:22" s="8" customFormat="1" ht="21" customHeight="1">
      <c r="B44" s="1099" t="s">
        <v>26</v>
      </c>
      <c r="C44" s="1100"/>
      <c r="D44" s="110"/>
      <c r="E44" s="116">
        <f>SUM(E30:E43)</f>
        <v>702617.14229527116</v>
      </c>
      <c r="F44" s="116">
        <f>SUM(F30:F43)</f>
        <v>18071.492827948168</v>
      </c>
      <c r="G44" s="116">
        <f>SUM(G30:G43)</f>
        <v>720688.63512321946</v>
      </c>
      <c r="H44" s="167"/>
    </row>
    <row r="45" spans="2:22" ht="18" customHeight="1">
      <c r="D45" s="74"/>
      <c r="E45" s="1"/>
      <c r="F45" s="13"/>
    </row>
    <row r="46" spans="2:22" ht="21">
      <c r="C46" s="27"/>
      <c r="D46" s="28"/>
      <c r="E46" s="28"/>
      <c r="F46" s="28"/>
      <c r="G46" s="28"/>
      <c r="H46" s="28"/>
      <c r="I46" s="28"/>
      <c r="J46" s="28"/>
      <c r="K46" s="28"/>
      <c r="L46" s="28"/>
      <c r="M46" s="85"/>
      <c r="N46" s="28"/>
      <c r="O46" s="28"/>
      <c r="P46" s="28"/>
      <c r="Q46" s="28"/>
      <c r="R46" s="28"/>
      <c r="U46" s="14"/>
      <c r="V46" s="11"/>
    </row>
    <row r="47" spans="2:22" ht="12" customHeight="1">
      <c r="B47" s="93" t="s">
        <v>457</v>
      </c>
      <c r="C47" s="23"/>
      <c r="D47" s="23"/>
      <c r="E47" s="520"/>
      <c r="F47" s="23"/>
      <c r="G47" s="23"/>
      <c r="H47" s="23"/>
      <c r="I47" s="23"/>
      <c r="J47" s="23"/>
      <c r="K47" s="23"/>
      <c r="L47" s="23"/>
      <c r="M47" s="23"/>
      <c r="N47" s="23"/>
      <c r="O47" s="23"/>
      <c r="P47" s="23"/>
      <c r="Q47" s="23"/>
      <c r="R47" s="23"/>
      <c r="U47" s="14"/>
      <c r="V47" s="11"/>
    </row>
    <row r="48" spans="2:22" ht="12" customHeight="1">
      <c r="B48" s="93"/>
      <c r="C48" s="23"/>
      <c r="D48" s="23"/>
      <c r="E48" s="23"/>
      <c r="F48" s="23"/>
      <c r="G48" s="23"/>
      <c r="H48" s="23"/>
      <c r="I48" s="23"/>
      <c r="J48" s="23"/>
      <c r="K48" s="23"/>
      <c r="L48" s="23"/>
      <c r="M48" s="23"/>
      <c r="N48" s="23"/>
      <c r="O48" s="23"/>
      <c r="P48" s="23"/>
      <c r="Q48" s="23"/>
      <c r="R48" s="23"/>
      <c r="U48" s="14"/>
      <c r="V48" s="11"/>
    </row>
    <row r="49" spans="2:22" ht="41.25" customHeight="1">
      <c r="B49" s="1098" t="s">
        <v>597</v>
      </c>
      <c r="C49" s="1098"/>
      <c r="D49" s="1098"/>
      <c r="E49" s="1098"/>
      <c r="F49" s="1098"/>
      <c r="G49" s="1098"/>
      <c r="H49" s="1098"/>
      <c r="I49" s="1098"/>
      <c r="J49" s="1098"/>
      <c r="K49" s="1098"/>
      <c r="L49" s="1098"/>
      <c r="M49" s="535"/>
      <c r="N49" s="84"/>
      <c r="O49" s="84"/>
      <c r="P49" s="84"/>
      <c r="Q49" s="84"/>
      <c r="R49" s="84"/>
      <c r="U49" s="14"/>
      <c r="V49" s="11"/>
    </row>
    <row r="50" spans="2:22" ht="41.1" customHeight="1">
      <c r="B50" s="1098" t="s">
        <v>559</v>
      </c>
      <c r="C50" s="1098"/>
      <c r="D50" s="1098"/>
      <c r="E50" s="1098"/>
      <c r="F50" s="1098"/>
      <c r="G50" s="1098"/>
      <c r="H50" s="1098"/>
      <c r="I50" s="1098"/>
      <c r="J50" s="1098"/>
      <c r="K50" s="1098"/>
      <c r="L50" s="1098"/>
      <c r="M50" s="535"/>
      <c r="N50" s="84"/>
      <c r="O50" s="84"/>
      <c r="P50" s="84"/>
      <c r="Q50" s="84"/>
      <c r="R50" s="84"/>
      <c r="U50" s="14"/>
      <c r="V50" s="11"/>
    </row>
    <row r="51" spans="2:22" ht="18" customHeight="1">
      <c r="B51" s="1098" t="s">
        <v>957</v>
      </c>
      <c r="C51" s="1098"/>
      <c r="D51" s="1098"/>
      <c r="E51" s="1098"/>
      <c r="F51" s="1098"/>
      <c r="G51" s="1098"/>
      <c r="H51" s="1098"/>
      <c r="I51" s="1098"/>
      <c r="J51" s="1098"/>
      <c r="K51" s="1098"/>
      <c r="L51" s="1098"/>
      <c r="M51" s="535"/>
      <c r="N51" s="84"/>
      <c r="O51" s="84"/>
      <c r="P51" s="84"/>
      <c r="Q51" s="84"/>
      <c r="R51" s="84"/>
      <c r="U51" s="14"/>
      <c r="V51" s="11"/>
    </row>
    <row r="52" spans="2:22" ht="15" customHeight="1">
      <c r="B52" s="97"/>
      <c r="C52" s="23"/>
      <c r="D52" s="23"/>
      <c r="E52" s="23"/>
      <c r="F52" s="23"/>
      <c r="G52" s="23"/>
      <c r="H52" s="23"/>
      <c r="I52" s="23"/>
      <c r="J52" s="23"/>
      <c r="K52" s="23"/>
      <c r="L52" s="23"/>
      <c r="M52" s="23"/>
      <c r="N52" s="23"/>
      <c r="O52" s="23"/>
      <c r="P52" s="23"/>
      <c r="Q52" s="23"/>
      <c r="R52" s="23"/>
      <c r="U52" s="14"/>
      <c r="V52" s="11"/>
    </row>
    <row r="53" spans="2:22" s="13" customFormat="1" ht="63" customHeight="1">
      <c r="B53" s="210" t="s">
        <v>34</v>
      </c>
      <c r="C53" s="210" t="s">
        <v>514</v>
      </c>
      <c r="D53" s="108" t="str">
        <f>IF($B$30&lt;&gt;"",$B$30,"")</f>
        <v>Residential</v>
      </c>
      <c r="E53" s="108" t="str">
        <f>IF($B$31&lt;&gt;"",$B$31,"")</f>
        <v>GS&lt;50 kW</v>
      </c>
      <c r="F53" s="108" t="str">
        <f>IF($B$32&lt;&gt;"",$B$32,"")</f>
        <v>GS&gt;50 KW - Thermal Demand Meter</v>
      </c>
      <c r="G53" s="108" t="str">
        <f>IF($B$33&lt;&gt;"",$B$33,"")</f>
        <v>GS&gt;50 KW - Interval Meter</v>
      </c>
      <c r="H53" s="108" t="str">
        <f>IF($B$34&lt;&gt;"",$B$34,"")</f>
        <v>Street Lighting</v>
      </c>
      <c r="I53" s="108" t="str">
        <f>IF($B$35&lt;&gt;"",$B$35,"")</f>
        <v/>
      </c>
      <c r="J53" s="108" t="str">
        <f>IF($B$36&lt;&gt;"",$B$36,"")</f>
        <v/>
      </c>
      <c r="K53" s="108" t="str">
        <f>IF($B$37&lt;&gt;"",$B$37,"")</f>
        <v/>
      </c>
      <c r="L53" s="108" t="str">
        <f>IF($B$38&lt;&gt;"",$B$38,"")</f>
        <v/>
      </c>
      <c r="M53" s="108" t="str">
        <f>IF($B$39&lt;&gt;"",$B$39,"")</f>
        <v/>
      </c>
      <c r="N53" s="108" t="str">
        <f>IF($B$40&lt;&gt;"",$B$40,"")</f>
        <v/>
      </c>
      <c r="O53" s="108" t="str">
        <f>IF($B$41&lt;&gt;"",$B$41,"")</f>
        <v/>
      </c>
      <c r="P53" s="108" t="str">
        <f>IF($B$42&lt;&gt;"",$B$42,"")</f>
        <v/>
      </c>
      <c r="Q53" s="108" t="str">
        <f>IF($B$43&lt;&gt;"",$B$43,"")</f>
        <v/>
      </c>
      <c r="R53" s="210" t="s">
        <v>26</v>
      </c>
      <c r="T53" s="109"/>
      <c r="U53" s="117"/>
    </row>
    <row r="54" spans="2:22" s="118" customFormat="1" ht="15.75" customHeight="1">
      <c r="B54" s="498"/>
      <c r="C54" s="499"/>
      <c r="D54" s="499" t="str">
        <f>D30</f>
        <v>kWh</v>
      </c>
      <c r="E54" s="499" t="str">
        <f>D31</f>
        <v>kWh</v>
      </c>
      <c r="F54" s="499" t="str">
        <f>D32</f>
        <v>kW</v>
      </c>
      <c r="G54" s="499" t="str">
        <f>D33</f>
        <v>kW</v>
      </c>
      <c r="H54" s="499" t="str">
        <f>D34</f>
        <v>kW</v>
      </c>
      <c r="I54" s="499">
        <f>D35</f>
        <v>0</v>
      </c>
      <c r="J54" s="499">
        <f>D36</f>
        <v>0</v>
      </c>
      <c r="K54" s="499">
        <f>D37</f>
        <v>0</v>
      </c>
      <c r="L54" s="499">
        <f>D38</f>
        <v>0</v>
      </c>
      <c r="M54" s="499">
        <f>D39</f>
        <v>0</v>
      </c>
      <c r="N54" s="499">
        <f>D40</f>
        <v>0</v>
      </c>
      <c r="O54" s="499">
        <f>D41</f>
        <v>0</v>
      </c>
      <c r="P54" s="499">
        <f>D42</f>
        <v>0</v>
      </c>
      <c r="Q54" s="499">
        <f>D43</f>
        <v>0</v>
      </c>
      <c r="R54" s="500"/>
      <c r="U54" s="119"/>
    </row>
    <row r="55" spans="2:22" s="13" customFormat="1">
      <c r="B55" s="120" t="s">
        <v>142</v>
      </c>
      <c r="C55" s="121"/>
      <c r="D55" s="122">
        <f>'4.  2011-2014 LRAM'!AM131</f>
        <v>0</v>
      </c>
      <c r="E55" s="122">
        <f>'4.  2011-2014 LRAM'!AN131</f>
        <v>0</v>
      </c>
      <c r="F55" s="122">
        <f>'4.  2011-2014 LRAM'!AO131</f>
        <v>0</v>
      </c>
      <c r="G55" s="122">
        <f>'4.  2011-2014 LRAM'!AP131</f>
        <v>0</v>
      </c>
      <c r="H55" s="122">
        <f>'4.  2011-2014 LRAM'!AQ131</f>
        <v>0</v>
      </c>
      <c r="I55" s="122">
        <f>'4.  2011-2014 LRAM'!AR131</f>
        <v>0</v>
      </c>
      <c r="J55" s="122">
        <f>'4.  2011-2014 LRAM'!AS131</f>
        <v>0</v>
      </c>
      <c r="K55" s="122">
        <f>'4.  2011-2014 LRAM'!AT131</f>
        <v>0</v>
      </c>
      <c r="L55" s="122">
        <f>'4.  2011-2014 LRAM'!AU131</f>
        <v>0</v>
      </c>
      <c r="M55" s="122">
        <f>'4.  2011-2014 LRAM'!AV131</f>
        <v>0</v>
      </c>
      <c r="N55" s="122">
        <f>'4.  2011-2014 LRAM'!AW131</f>
        <v>0</v>
      </c>
      <c r="O55" s="122">
        <f>'4.  2011-2014 LRAM'!AX131</f>
        <v>0</v>
      </c>
      <c r="P55" s="122">
        <f>'4.  2011-2014 LRAM'!AY131</f>
        <v>0</v>
      </c>
      <c r="Q55" s="122">
        <f>'4.  2011-2014 LRAM'!AZ131</f>
        <v>0</v>
      </c>
      <c r="R55" s="123">
        <f>SUM(D55:Q55)</f>
        <v>0</v>
      </c>
      <c r="U55" s="124"/>
      <c r="V55" s="125"/>
    </row>
    <row r="56" spans="2:22" s="13" customFormat="1">
      <c r="B56" s="126" t="s">
        <v>35</v>
      </c>
      <c r="C56" s="127"/>
      <c r="D56" s="128">
        <f>-'4.  2011-2014 LRAM'!AM132</f>
        <v>0</v>
      </c>
      <c r="E56" s="128">
        <f>-'4.  2011-2014 LRAM'!AN132</f>
        <v>0</v>
      </c>
      <c r="F56" s="128">
        <f>-'4.  2011-2014 LRAM'!AO132</f>
        <v>0</v>
      </c>
      <c r="G56" s="128">
        <f>-'4.  2011-2014 LRAM'!AP132</f>
        <v>0</v>
      </c>
      <c r="H56" s="128">
        <f>-'4.  2011-2014 LRAM'!AQ132</f>
        <v>0</v>
      </c>
      <c r="I56" s="128">
        <f>-'4.  2011-2014 LRAM'!AR132</f>
        <v>0</v>
      </c>
      <c r="J56" s="128">
        <f>-'4.  2011-2014 LRAM'!AS132</f>
        <v>0</v>
      </c>
      <c r="K56" s="128">
        <f>-'4.  2011-2014 LRAM'!AT132</f>
        <v>0</v>
      </c>
      <c r="L56" s="128">
        <f>-'4.  2011-2014 LRAM'!AU132</f>
        <v>0</v>
      </c>
      <c r="M56" s="128">
        <f>-'4.  2011-2014 LRAM'!AV132</f>
        <v>0</v>
      </c>
      <c r="N56" s="128">
        <f>-'4.  2011-2014 LRAM'!AW132</f>
        <v>0</v>
      </c>
      <c r="O56" s="128">
        <f>-'4.  2011-2014 LRAM'!AX132</f>
        <v>0</v>
      </c>
      <c r="P56" s="128">
        <f>-'4.  2011-2014 LRAM'!AY132</f>
        <v>0</v>
      </c>
      <c r="Q56" s="128">
        <f>-'4.  2011-2014 LRAM'!AZ132</f>
        <v>0</v>
      </c>
      <c r="R56" s="129">
        <f>SUM(D56:Q56)</f>
        <v>0</v>
      </c>
      <c r="S56" s="130"/>
      <c r="T56" s="109"/>
      <c r="U56" s="131"/>
      <c r="V56" s="125"/>
    </row>
    <row r="57" spans="2:22" s="109" customFormat="1">
      <c r="B57" s="542" t="s">
        <v>67</v>
      </c>
      <c r="C57" s="538"/>
      <c r="D57" s="132"/>
      <c r="E57" s="132"/>
      <c r="F57" s="132"/>
      <c r="G57" s="132"/>
      <c r="H57" s="132"/>
      <c r="I57" s="132"/>
      <c r="J57" s="132"/>
      <c r="K57" s="133"/>
      <c r="L57" s="133"/>
      <c r="M57" s="133"/>
      <c r="N57" s="133"/>
      <c r="O57" s="133"/>
      <c r="P57" s="133"/>
      <c r="Q57" s="133"/>
      <c r="R57" s="134"/>
      <c r="U57" s="131"/>
      <c r="V57" s="125"/>
    </row>
    <row r="58" spans="2:22" s="13" customFormat="1">
      <c r="B58" s="126" t="s">
        <v>143</v>
      </c>
      <c r="C58" s="127"/>
      <c r="D58" s="128">
        <f>'4.  2011-2014 LRAM'!AM271</f>
        <v>0</v>
      </c>
      <c r="E58" s="128">
        <f>'4.  2011-2014 LRAM'!AN271</f>
        <v>0</v>
      </c>
      <c r="F58" s="128">
        <f>'4.  2011-2014 LRAM'!AO271</f>
        <v>0</v>
      </c>
      <c r="G58" s="128">
        <f>'4.  2011-2014 LRAM'!AP271</f>
        <v>0</v>
      </c>
      <c r="H58" s="128">
        <f>'4.  2011-2014 LRAM'!AQ271</f>
        <v>0</v>
      </c>
      <c r="I58" s="128">
        <f>'4.  2011-2014 LRAM'!AR271</f>
        <v>0</v>
      </c>
      <c r="J58" s="128">
        <f>'4.  2011-2014 LRAM'!AS271</f>
        <v>0</v>
      </c>
      <c r="K58" s="128">
        <f>'4.  2011-2014 LRAM'!AT271</f>
        <v>0</v>
      </c>
      <c r="L58" s="128">
        <f>'4.  2011-2014 LRAM'!AU271</f>
        <v>0</v>
      </c>
      <c r="M58" s="128">
        <f>'4.  2011-2014 LRAM'!AV271</f>
        <v>0</v>
      </c>
      <c r="N58" s="128">
        <f>'4.  2011-2014 LRAM'!AW271</f>
        <v>0</v>
      </c>
      <c r="O58" s="128">
        <f>'4.  2011-2014 LRAM'!AX271</f>
        <v>0</v>
      </c>
      <c r="P58" s="128">
        <f>'4.  2011-2014 LRAM'!AY271</f>
        <v>0</v>
      </c>
      <c r="Q58" s="128">
        <f>'4.  2011-2014 LRAM'!AZ271</f>
        <v>0</v>
      </c>
      <c r="R58" s="129">
        <f>SUM(D58:Q58)</f>
        <v>0</v>
      </c>
      <c r="U58" s="124"/>
      <c r="V58" s="125"/>
    </row>
    <row r="59" spans="2:22" s="13" customFormat="1">
      <c r="B59" s="126" t="s">
        <v>36</v>
      </c>
      <c r="C59" s="127"/>
      <c r="D59" s="128">
        <f>-'4.  2011-2014 LRAM'!AM272</f>
        <v>0</v>
      </c>
      <c r="E59" s="128">
        <f>-'4.  2011-2014 LRAM'!AN272</f>
        <v>0</v>
      </c>
      <c r="F59" s="128">
        <f>-'4.  2011-2014 LRAM'!AO272</f>
        <v>0</v>
      </c>
      <c r="G59" s="128">
        <f>-'4.  2011-2014 LRAM'!AP272</f>
        <v>0</v>
      </c>
      <c r="H59" s="128">
        <f>-'4.  2011-2014 LRAM'!AQ272</f>
        <v>0</v>
      </c>
      <c r="I59" s="128">
        <f>-'4.  2011-2014 LRAM'!AR272</f>
        <v>0</v>
      </c>
      <c r="J59" s="128">
        <f>-'4.  2011-2014 LRAM'!AS272</f>
        <v>0</v>
      </c>
      <c r="K59" s="128">
        <f>-'4.  2011-2014 LRAM'!AT272</f>
        <v>0</v>
      </c>
      <c r="L59" s="128">
        <f>-'4.  2011-2014 LRAM'!AU272</f>
        <v>0</v>
      </c>
      <c r="M59" s="128">
        <f>-'4.  2011-2014 LRAM'!AV272</f>
        <v>0</v>
      </c>
      <c r="N59" s="128">
        <f>-'4.  2011-2014 LRAM'!AW272</f>
        <v>0</v>
      </c>
      <c r="O59" s="128">
        <f>-'4.  2011-2014 LRAM'!AX272</f>
        <v>0</v>
      </c>
      <c r="P59" s="128">
        <f>-'4.  2011-2014 LRAM'!AY272</f>
        <v>0</v>
      </c>
      <c r="Q59" s="128">
        <f>-'4.  2011-2014 LRAM'!AZ272</f>
        <v>0</v>
      </c>
      <c r="R59" s="129">
        <f>SUM(D59:Q59)</f>
        <v>0</v>
      </c>
      <c r="S59" s="130"/>
      <c r="U59" s="124"/>
      <c r="V59" s="125"/>
    </row>
    <row r="60" spans="2:22" s="109" customFormat="1">
      <c r="B60" s="542" t="s">
        <v>67</v>
      </c>
      <c r="C60" s="538"/>
      <c r="D60" s="132"/>
      <c r="E60" s="132"/>
      <c r="F60" s="132"/>
      <c r="G60" s="132"/>
      <c r="H60" s="132"/>
      <c r="I60" s="132"/>
      <c r="J60" s="132"/>
      <c r="K60" s="133"/>
      <c r="L60" s="133"/>
      <c r="M60" s="133"/>
      <c r="N60" s="133"/>
      <c r="O60" s="133"/>
      <c r="P60" s="133"/>
      <c r="Q60" s="133"/>
      <c r="R60" s="134"/>
      <c r="U60" s="131"/>
      <c r="V60" s="125"/>
    </row>
    <row r="61" spans="2:22" s="13" customFormat="1">
      <c r="B61" s="126" t="s">
        <v>38</v>
      </c>
      <c r="C61" s="127"/>
      <c r="D61" s="128">
        <f>'4.  2011-2014 LRAM'!AM408</f>
        <v>0</v>
      </c>
      <c r="E61" s="128">
        <f>'4.  2011-2014 LRAM'!AN408</f>
        <v>0</v>
      </c>
      <c r="F61" s="128">
        <f>'4.  2011-2014 LRAM'!AO408</f>
        <v>0</v>
      </c>
      <c r="G61" s="128">
        <f>'4.  2011-2014 LRAM'!AP408</f>
        <v>0</v>
      </c>
      <c r="H61" s="128">
        <f>'4.  2011-2014 LRAM'!AQ408</f>
        <v>0</v>
      </c>
      <c r="I61" s="128">
        <f>'4.  2011-2014 LRAM'!AR408</f>
        <v>0</v>
      </c>
      <c r="J61" s="128">
        <f>'4.  2011-2014 LRAM'!AS408</f>
        <v>0</v>
      </c>
      <c r="K61" s="128">
        <f>'4.  2011-2014 LRAM'!AT408</f>
        <v>0</v>
      </c>
      <c r="L61" s="128">
        <f>'4.  2011-2014 LRAM'!AU408</f>
        <v>0</v>
      </c>
      <c r="M61" s="128">
        <f>'4.  2011-2014 LRAM'!AV408</f>
        <v>0</v>
      </c>
      <c r="N61" s="128">
        <f>'4.  2011-2014 LRAM'!AW408</f>
        <v>0</v>
      </c>
      <c r="O61" s="128">
        <f>'4.  2011-2014 LRAM'!AX408</f>
        <v>0</v>
      </c>
      <c r="P61" s="128">
        <f>'4.  2011-2014 LRAM'!AY408</f>
        <v>0</v>
      </c>
      <c r="Q61" s="128">
        <f>'4.  2011-2014 LRAM'!AZ408</f>
        <v>0</v>
      </c>
      <c r="R61" s="129">
        <f>SUM(D61:Q61)</f>
        <v>0</v>
      </c>
      <c r="U61" s="124"/>
      <c r="V61" s="125"/>
    </row>
    <row r="62" spans="2:22" s="13" customFormat="1">
      <c r="B62" s="126" t="s">
        <v>37</v>
      </c>
      <c r="C62" s="127"/>
      <c r="D62" s="128">
        <f>-'4.  2011-2014 LRAM'!AM409</f>
        <v>0</v>
      </c>
      <c r="E62" s="128">
        <f>-'4.  2011-2014 LRAM'!AN409</f>
        <v>0</v>
      </c>
      <c r="F62" s="128">
        <f>-'4.  2011-2014 LRAM'!AO409</f>
        <v>0</v>
      </c>
      <c r="G62" s="128">
        <f>-'4.  2011-2014 LRAM'!AP409</f>
        <v>0</v>
      </c>
      <c r="H62" s="128">
        <f>-'4.  2011-2014 LRAM'!AQ409</f>
        <v>0</v>
      </c>
      <c r="I62" s="128">
        <f>-'4.  2011-2014 LRAM'!AR409</f>
        <v>0</v>
      </c>
      <c r="J62" s="128">
        <f>-'4.  2011-2014 LRAM'!AS409</f>
        <v>0</v>
      </c>
      <c r="K62" s="128">
        <f>-'4.  2011-2014 LRAM'!AT409</f>
        <v>0</v>
      </c>
      <c r="L62" s="128">
        <f>-'4.  2011-2014 LRAM'!AU409</f>
        <v>0</v>
      </c>
      <c r="M62" s="128">
        <f>-'4.  2011-2014 LRAM'!AV409</f>
        <v>0</v>
      </c>
      <c r="N62" s="128">
        <f>-'4.  2011-2014 LRAM'!AW409</f>
        <v>0</v>
      </c>
      <c r="O62" s="128">
        <f>-'4.  2011-2014 LRAM'!AX409</f>
        <v>0</v>
      </c>
      <c r="P62" s="128">
        <f>-'4.  2011-2014 LRAM'!AY409</f>
        <v>0</v>
      </c>
      <c r="Q62" s="128">
        <f>-'4.  2011-2014 LRAM'!AZ409</f>
        <v>0</v>
      </c>
      <c r="R62" s="129">
        <f>SUM(D62:Q62)</f>
        <v>0</v>
      </c>
      <c r="S62" s="130"/>
      <c r="U62" s="124"/>
      <c r="V62" s="125"/>
    </row>
    <row r="63" spans="2:22" s="109" customFormat="1">
      <c r="B63" s="542" t="s">
        <v>67</v>
      </c>
      <c r="C63" s="538"/>
      <c r="D63" s="132"/>
      <c r="E63" s="132"/>
      <c r="F63" s="132"/>
      <c r="G63" s="132"/>
      <c r="H63" s="132"/>
      <c r="I63" s="132"/>
      <c r="J63" s="132"/>
      <c r="K63" s="133"/>
      <c r="L63" s="133"/>
      <c r="M63" s="133"/>
      <c r="N63" s="133"/>
      <c r="O63" s="133"/>
      <c r="P63" s="133"/>
      <c r="Q63" s="133"/>
      <c r="R63" s="134"/>
      <c r="U63" s="131"/>
      <c r="V63" s="125"/>
    </row>
    <row r="64" spans="2:22" s="13" customFormat="1">
      <c r="B64" s="126" t="s">
        <v>40</v>
      </c>
      <c r="C64" s="127"/>
      <c r="D64" s="128">
        <f>'4.  2011-2014 LRAM'!AM545</f>
        <v>0</v>
      </c>
      <c r="E64" s="128">
        <f>'4.  2011-2014 LRAM'!AN545</f>
        <v>0</v>
      </c>
      <c r="F64" s="128">
        <f>'4.  2011-2014 LRAM'!AO545</f>
        <v>0</v>
      </c>
      <c r="G64" s="128">
        <f>'4.  2011-2014 LRAM'!AP545</f>
        <v>0</v>
      </c>
      <c r="H64" s="128">
        <f>'4.  2011-2014 LRAM'!AQ545</f>
        <v>0</v>
      </c>
      <c r="I64" s="128">
        <f>'4.  2011-2014 LRAM'!AR545</f>
        <v>0</v>
      </c>
      <c r="J64" s="128">
        <f>'4.  2011-2014 LRAM'!AS545</f>
        <v>0</v>
      </c>
      <c r="K64" s="128">
        <f>'4.  2011-2014 LRAM'!AT545</f>
        <v>0</v>
      </c>
      <c r="L64" s="128">
        <f>'4.  2011-2014 LRAM'!AU545</f>
        <v>0</v>
      </c>
      <c r="M64" s="128">
        <f>'4.  2011-2014 LRAM'!AV545</f>
        <v>0</v>
      </c>
      <c r="N64" s="128">
        <f>'4.  2011-2014 LRAM'!AW545</f>
        <v>0</v>
      </c>
      <c r="O64" s="128">
        <f>'4.  2011-2014 LRAM'!AX545</f>
        <v>0</v>
      </c>
      <c r="P64" s="128">
        <f>'4.  2011-2014 LRAM'!AY545</f>
        <v>0</v>
      </c>
      <c r="Q64" s="128">
        <f>'4.  2011-2014 LRAM'!AZ545</f>
        <v>0</v>
      </c>
      <c r="R64" s="129">
        <f>SUM(D64:Q64)</f>
        <v>0</v>
      </c>
      <c r="U64" s="124"/>
      <c r="V64" s="125"/>
    </row>
    <row r="65" spans="2:22" s="13" customFormat="1">
      <c r="B65" s="126" t="s">
        <v>39</v>
      </c>
      <c r="C65" s="127"/>
      <c r="D65" s="128">
        <f>-'4.  2011-2014 LRAM'!AM546</f>
        <v>0</v>
      </c>
      <c r="E65" s="128">
        <f>-'4.  2011-2014 LRAM'!AN546</f>
        <v>0</v>
      </c>
      <c r="F65" s="128">
        <f>-'4.  2011-2014 LRAM'!AO546</f>
        <v>0</v>
      </c>
      <c r="G65" s="128">
        <f>-'4.  2011-2014 LRAM'!AP546</f>
        <v>0</v>
      </c>
      <c r="H65" s="128">
        <f>-'4.  2011-2014 LRAM'!AQ546</f>
        <v>0</v>
      </c>
      <c r="I65" s="128">
        <f>-'4.  2011-2014 LRAM'!AR546</f>
        <v>0</v>
      </c>
      <c r="J65" s="128">
        <f>-'4.  2011-2014 LRAM'!AS546</f>
        <v>0</v>
      </c>
      <c r="K65" s="128">
        <f>-'4.  2011-2014 LRAM'!AT546</f>
        <v>0</v>
      </c>
      <c r="L65" s="128">
        <f>-'4.  2011-2014 LRAM'!AU546</f>
        <v>0</v>
      </c>
      <c r="M65" s="128">
        <f>-'4.  2011-2014 LRAM'!AV546</f>
        <v>0</v>
      </c>
      <c r="N65" s="128">
        <f>-'4.  2011-2014 LRAM'!AW546</f>
        <v>0</v>
      </c>
      <c r="O65" s="128">
        <f>-'4.  2011-2014 LRAM'!AX546</f>
        <v>0</v>
      </c>
      <c r="P65" s="128">
        <f>-'4.  2011-2014 LRAM'!AY546</f>
        <v>0</v>
      </c>
      <c r="Q65" s="128">
        <f>-'4.  2011-2014 LRAM'!AZ546</f>
        <v>0</v>
      </c>
      <c r="R65" s="129">
        <f>SUM(D65:Q65)</f>
        <v>0</v>
      </c>
      <c r="S65" s="130"/>
      <c r="U65" s="124"/>
      <c r="V65" s="125"/>
    </row>
    <row r="66" spans="2:22" s="109" customFormat="1">
      <c r="B66" s="542" t="s">
        <v>67</v>
      </c>
      <c r="C66" s="538"/>
      <c r="D66" s="132"/>
      <c r="E66" s="132"/>
      <c r="F66" s="132"/>
      <c r="G66" s="132"/>
      <c r="H66" s="132"/>
      <c r="I66" s="132"/>
      <c r="J66" s="132"/>
      <c r="K66" s="133"/>
      <c r="L66" s="133"/>
      <c r="M66" s="133"/>
      <c r="N66" s="133"/>
      <c r="O66" s="133"/>
      <c r="P66" s="133"/>
      <c r="Q66" s="133"/>
      <c r="R66" s="134"/>
      <c r="U66" s="131"/>
      <c r="V66" s="125"/>
    </row>
    <row r="67" spans="2:22" s="13" customFormat="1">
      <c r="B67" s="126" t="s">
        <v>94</v>
      </c>
      <c r="C67" s="469"/>
      <c r="D67" s="135">
        <f>'5.  2015-2027 LRAM'!AE204</f>
        <v>0</v>
      </c>
      <c r="E67" s="135">
        <f>'5.  2015-2027 LRAM'!AF204</f>
        <v>0</v>
      </c>
      <c r="F67" s="135">
        <f>'5.  2015-2027 LRAM'!AG204</f>
        <v>0</v>
      </c>
      <c r="G67" s="135">
        <f>'5.  2015-2027 LRAM'!AH204</f>
        <v>0</v>
      </c>
      <c r="H67" s="135">
        <f>'5.  2015-2027 LRAM'!AI204</f>
        <v>0</v>
      </c>
      <c r="I67" s="135">
        <f>'5.  2015-2027 LRAM'!AJ204</f>
        <v>0</v>
      </c>
      <c r="J67" s="135">
        <f>'5.  2015-2027 LRAM'!AK204</f>
        <v>0</v>
      </c>
      <c r="K67" s="135">
        <f>'5.  2015-2027 LRAM'!AL204</f>
        <v>0</v>
      </c>
      <c r="L67" s="135">
        <f>'5.  2015-2027 LRAM'!AM204</f>
        <v>0</v>
      </c>
      <c r="M67" s="135">
        <f>'5.  2015-2027 LRAM'!AN204</f>
        <v>0</v>
      </c>
      <c r="N67" s="135">
        <f>'5.  2015-2027 LRAM'!AO204</f>
        <v>0</v>
      </c>
      <c r="O67" s="135">
        <f>'5.  2015-2027 LRAM'!AP204</f>
        <v>0</v>
      </c>
      <c r="P67" s="135">
        <f>'5.  2015-2027 LRAM'!AQ204</f>
        <v>0</v>
      </c>
      <c r="Q67" s="135">
        <f>'5.  2015-2027 LRAM'!AR204</f>
        <v>0</v>
      </c>
      <c r="R67" s="129">
        <f>SUM(D67:Q67)</f>
        <v>0</v>
      </c>
      <c r="U67" s="124"/>
      <c r="V67" s="125"/>
    </row>
    <row r="68" spans="2:22" s="13" customFormat="1">
      <c r="B68" s="126" t="s">
        <v>93</v>
      </c>
      <c r="C68" s="127"/>
      <c r="D68" s="135">
        <f>-'5.  2015-2027 LRAM'!AE205</f>
        <v>0</v>
      </c>
      <c r="E68" s="135">
        <f>-'5.  2015-2027 LRAM'!AF205</f>
        <v>0</v>
      </c>
      <c r="F68" s="135">
        <f>-'5.  2015-2027 LRAM'!AG205</f>
        <v>0</v>
      </c>
      <c r="G68" s="135">
        <f>-'5.  2015-2027 LRAM'!AH205</f>
        <v>0</v>
      </c>
      <c r="H68" s="135">
        <f>-'5.  2015-2027 LRAM'!AI205</f>
        <v>0</v>
      </c>
      <c r="I68" s="135">
        <f>-'5.  2015-2027 LRAM'!AJ205</f>
        <v>0</v>
      </c>
      <c r="J68" s="135">
        <f>-'5.  2015-2027 LRAM'!AK205</f>
        <v>0</v>
      </c>
      <c r="K68" s="135">
        <f>-'5.  2015-2027 LRAM'!AL205</f>
        <v>0</v>
      </c>
      <c r="L68" s="135">
        <f>-'5.  2015-2027 LRAM'!AM205</f>
        <v>0</v>
      </c>
      <c r="M68" s="135">
        <f>-'5.  2015-2027 LRAM'!AN205</f>
        <v>0</v>
      </c>
      <c r="N68" s="135">
        <f>-'5.  2015-2027 LRAM'!AO205</f>
        <v>0</v>
      </c>
      <c r="O68" s="135">
        <f>-'5.  2015-2027 LRAM'!AP205</f>
        <v>0</v>
      </c>
      <c r="P68" s="135">
        <f>-'5.  2015-2027 LRAM'!AQ205</f>
        <v>0</v>
      </c>
      <c r="Q68" s="135">
        <f>-'5.  2015-2027 LRAM'!AR205</f>
        <v>0</v>
      </c>
      <c r="R68" s="129">
        <f>SUM(D68:Q68)</f>
        <v>0</v>
      </c>
      <c r="S68" s="130"/>
      <c r="U68" s="124"/>
      <c r="V68" s="125"/>
    </row>
    <row r="69" spans="2:22" s="109" customFormat="1">
      <c r="B69" s="542" t="s">
        <v>67</v>
      </c>
      <c r="C69" s="538"/>
      <c r="D69" s="132"/>
      <c r="E69" s="132"/>
      <c r="F69" s="132"/>
      <c r="G69" s="132"/>
      <c r="H69" s="132"/>
      <c r="I69" s="132"/>
      <c r="J69" s="132"/>
      <c r="K69" s="133"/>
      <c r="L69" s="133"/>
      <c r="M69" s="133"/>
      <c r="N69" s="133"/>
      <c r="O69" s="133"/>
      <c r="P69" s="133"/>
      <c r="Q69" s="133"/>
      <c r="R69" s="134"/>
      <c r="U69" s="131"/>
      <c r="V69" s="125"/>
    </row>
    <row r="70" spans="2:22" s="13" customFormat="1">
      <c r="B70" s="126" t="s">
        <v>225</v>
      </c>
      <c r="C70" s="469"/>
      <c r="D70" s="128">
        <f>'5.  2015-2027 LRAM'!AE395</f>
        <v>0</v>
      </c>
      <c r="E70" s="128">
        <f>'5.  2015-2027 LRAM'!AF395</f>
        <v>0</v>
      </c>
      <c r="F70" s="128">
        <f>'5.  2015-2027 LRAM'!AG395</f>
        <v>0</v>
      </c>
      <c r="G70" s="128">
        <f>'5.  2015-2027 LRAM'!AH395</f>
        <v>0</v>
      </c>
      <c r="H70" s="128">
        <f>'5.  2015-2027 LRAM'!AI395</f>
        <v>0</v>
      </c>
      <c r="I70" s="128">
        <f>'5.  2015-2027 LRAM'!AJ395</f>
        <v>0</v>
      </c>
      <c r="J70" s="128">
        <f>'5.  2015-2027 LRAM'!AK395</f>
        <v>0</v>
      </c>
      <c r="K70" s="128">
        <f>'5.  2015-2027 LRAM'!AL395</f>
        <v>0</v>
      </c>
      <c r="L70" s="128">
        <f>'5.  2015-2027 LRAM'!AM395</f>
        <v>0</v>
      </c>
      <c r="M70" s="128">
        <f>'5.  2015-2027 LRAM'!AN395</f>
        <v>0</v>
      </c>
      <c r="N70" s="128">
        <f>'5.  2015-2027 LRAM'!AO395</f>
        <v>0</v>
      </c>
      <c r="O70" s="128">
        <f>'5.  2015-2027 LRAM'!AP395</f>
        <v>0</v>
      </c>
      <c r="P70" s="128">
        <f>'5.  2015-2027 LRAM'!AQ395</f>
        <v>0</v>
      </c>
      <c r="Q70" s="128">
        <f>'5.  2015-2027 LRAM'!AR395</f>
        <v>0</v>
      </c>
      <c r="R70" s="129">
        <f>SUM(D70:Q70)</f>
        <v>0</v>
      </c>
      <c r="U70" s="124"/>
      <c r="V70" s="125"/>
    </row>
    <row r="71" spans="2:22" s="13" customFormat="1">
      <c r="B71" s="126" t="s">
        <v>224</v>
      </c>
      <c r="C71" s="127"/>
      <c r="D71" s="128">
        <f>-'5.  2015-2027 LRAM'!AE396</f>
        <v>0</v>
      </c>
      <c r="E71" s="128">
        <f>-'5.  2015-2027 LRAM'!AF396</f>
        <v>0</v>
      </c>
      <c r="F71" s="128">
        <f>-'5.  2015-2027 LRAM'!AG396</f>
        <v>0</v>
      </c>
      <c r="G71" s="128">
        <f>-'5.  2015-2027 LRAM'!AH396</f>
        <v>0</v>
      </c>
      <c r="H71" s="128">
        <f>-'5.  2015-2027 LRAM'!AI396</f>
        <v>0</v>
      </c>
      <c r="I71" s="128">
        <f>-'5.  2015-2027 LRAM'!AJ396</f>
        <v>0</v>
      </c>
      <c r="J71" s="128">
        <f>-'5.  2015-2027 LRAM'!AK396</f>
        <v>0</v>
      </c>
      <c r="K71" s="128">
        <f>-'5.  2015-2027 LRAM'!AL396</f>
        <v>0</v>
      </c>
      <c r="L71" s="128">
        <f>-'5.  2015-2027 LRAM'!AM396</f>
        <v>0</v>
      </c>
      <c r="M71" s="128">
        <f>-'5.  2015-2027 LRAM'!AN396</f>
        <v>0</v>
      </c>
      <c r="N71" s="128">
        <f>-'5.  2015-2027 LRAM'!AO396</f>
        <v>0</v>
      </c>
      <c r="O71" s="128">
        <f>-'5.  2015-2027 LRAM'!AP396</f>
        <v>0</v>
      </c>
      <c r="P71" s="128">
        <f>-'5.  2015-2027 LRAM'!AQ396</f>
        <v>0</v>
      </c>
      <c r="Q71" s="128">
        <f>-'5.  2015-2027 LRAM'!AR396</f>
        <v>0</v>
      </c>
      <c r="R71" s="129">
        <f>SUM(D71:Q71)</f>
        <v>0</v>
      </c>
      <c r="S71" s="130"/>
      <c r="U71" s="124"/>
      <c r="V71" s="125"/>
    </row>
    <row r="72" spans="2:22" s="109" customFormat="1">
      <c r="B72" s="542" t="s">
        <v>67</v>
      </c>
      <c r="C72" s="538"/>
      <c r="D72" s="132"/>
      <c r="E72" s="132"/>
      <c r="F72" s="132"/>
      <c r="G72" s="132"/>
      <c r="H72" s="132"/>
      <c r="I72" s="132"/>
      <c r="J72" s="132"/>
      <c r="K72" s="133"/>
      <c r="L72" s="133"/>
      <c r="M72" s="133"/>
      <c r="N72" s="133"/>
      <c r="O72" s="133"/>
      <c r="P72" s="133"/>
      <c r="Q72" s="133"/>
      <c r="R72" s="134"/>
      <c r="U72" s="131"/>
      <c r="V72" s="125"/>
    </row>
    <row r="73" spans="2:22" s="13" customFormat="1">
      <c r="B73" s="126" t="s">
        <v>227</v>
      </c>
      <c r="C73" s="469"/>
      <c r="D73" s="128">
        <f>'5.  2015-2027 LRAM'!AE586</f>
        <v>0</v>
      </c>
      <c r="E73" s="128">
        <f>'5.  2015-2027 LRAM'!AF586</f>
        <v>0</v>
      </c>
      <c r="F73" s="128">
        <f>'5.  2015-2027 LRAM'!AG586</f>
        <v>0</v>
      </c>
      <c r="G73" s="128">
        <f>'5.  2015-2027 LRAM'!AH586</f>
        <v>0</v>
      </c>
      <c r="H73" s="128">
        <f>'5.  2015-2027 LRAM'!AI586</f>
        <v>0</v>
      </c>
      <c r="I73" s="128">
        <f>'5.  2015-2027 LRAM'!AJ586</f>
        <v>0</v>
      </c>
      <c r="J73" s="128">
        <f>'5.  2015-2027 LRAM'!AK586</f>
        <v>0</v>
      </c>
      <c r="K73" s="128">
        <f>'5.  2015-2027 LRAM'!AL586</f>
        <v>0</v>
      </c>
      <c r="L73" s="128">
        <f>'5.  2015-2027 LRAM'!AM586</f>
        <v>0</v>
      </c>
      <c r="M73" s="128">
        <f>'5.  2015-2027 LRAM'!AN586</f>
        <v>0</v>
      </c>
      <c r="N73" s="128">
        <f>'5.  2015-2027 LRAM'!AO586</f>
        <v>0</v>
      </c>
      <c r="O73" s="128">
        <f>'5.  2015-2027 LRAM'!AP586</f>
        <v>0</v>
      </c>
      <c r="P73" s="128">
        <f>'5.  2015-2027 LRAM'!AQ586</f>
        <v>0</v>
      </c>
      <c r="Q73" s="128">
        <f>'5.  2015-2027 LRAM'!AR586</f>
        <v>0</v>
      </c>
      <c r="R73" s="129">
        <f>SUM(D73:Q73)</f>
        <v>0</v>
      </c>
      <c r="U73" s="124"/>
      <c r="V73" s="125"/>
    </row>
    <row r="74" spans="2:22" s="13" customFormat="1">
      <c r="B74" s="126" t="s">
        <v>226</v>
      </c>
      <c r="C74" s="127"/>
      <c r="D74" s="128">
        <f>-'5.  2015-2027 LRAM'!AE587</f>
        <v>0</v>
      </c>
      <c r="E74" s="128">
        <f>-'5.  2015-2027 LRAM'!AF587</f>
        <v>0</v>
      </c>
      <c r="F74" s="128">
        <f>-'5.  2015-2027 LRAM'!AG587</f>
        <v>0</v>
      </c>
      <c r="G74" s="128">
        <f>-'5.  2015-2027 LRAM'!AH587</f>
        <v>0</v>
      </c>
      <c r="H74" s="128">
        <f>-'5.  2015-2027 LRAM'!AI587</f>
        <v>0</v>
      </c>
      <c r="I74" s="128">
        <f>-'5.  2015-2027 LRAM'!AJ587</f>
        <v>0</v>
      </c>
      <c r="J74" s="128">
        <f>-'5.  2015-2027 LRAM'!AK587</f>
        <v>0</v>
      </c>
      <c r="K74" s="128">
        <f>-'5.  2015-2027 LRAM'!AL587</f>
        <v>0</v>
      </c>
      <c r="L74" s="128">
        <f>-'5.  2015-2027 LRAM'!AM587</f>
        <v>0</v>
      </c>
      <c r="M74" s="128">
        <f>-'5.  2015-2027 LRAM'!AN587</f>
        <v>0</v>
      </c>
      <c r="N74" s="128">
        <f>-'5.  2015-2027 LRAM'!AO587</f>
        <v>0</v>
      </c>
      <c r="O74" s="128">
        <f>-'5.  2015-2027 LRAM'!AP587</f>
        <v>0</v>
      </c>
      <c r="P74" s="128">
        <f>-'5.  2015-2027 LRAM'!AQ587</f>
        <v>0</v>
      </c>
      <c r="Q74" s="128">
        <f>-'5.  2015-2027 LRAM'!AR587</f>
        <v>0</v>
      </c>
      <c r="R74" s="129">
        <f>SUM(D74:Q74)</f>
        <v>0</v>
      </c>
      <c r="S74" s="130"/>
      <c r="U74" s="124"/>
      <c r="V74" s="125"/>
    </row>
    <row r="75" spans="2:22" s="109" customFormat="1">
      <c r="B75" s="542" t="s">
        <v>67</v>
      </c>
      <c r="C75" s="538"/>
      <c r="D75" s="132"/>
      <c r="E75" s="132"/>
      <c r="F75" s="132"/>
      <c r="G75" s="132"/>
      <c r="H75" s="132"/>
      <c r="I75" s="132"/>
      <c r="J75" s="132"/>
      <c r="K75" s="133"/>
      <c r="L75" s="133"/>
      <c r="M75" s="133"/>
      <c r="N75" s="133"/>
      <c r="O75" s="133"/>
      <c r="P75" s="133"/>
      <c r="Q75" s="133"/>
      <c r="R75" s="134"/>
      <c r="U75" s="131"/>
      <c r="V75" s="125"/>
    </row>
    <row r="76" spans="2:22" s="13" customFormat="1">
      <c r="B76" s="126" t="s">
        <v>229</v>
      </c>
      <c r="C76" s="469"/>
      <c r="D76" s="128">
        <f>'5.  2015-2027 LRAM'!AE777</f>
        <v>0</v>
      </c>
      <c r="E76" s="128">
        <f>'5.  2015-2027 LRAM'!AF777</f>
        <v>0</v>
      </c>
      <c r="F76" s="128">
        <f>'5.  2015-2027 LRAM'!AG777</f>
        <v>0</v>
      </c>
      <c r="G76" s="128">
        <f>'5.  2015-2027 LRAM'!AH777</f>
        <v>0</v>
      </c>
      <c r="H76" s="128">
        <f>'5.  2015-2027 LRAM'!AI777</f>
        <v>0</v>
      </c>
      <c r="I76" s="128">
        <f>'5.  2015-2027 LRAM'!AJ777</f>
        <v>0</v>
      </c>
      <c r="J76" s="128">
        <f>'5.  2015-2027 LRAM'!AK777</f>
        <v>0</v>
      </c>
      <c r="K76" s="128">
        <f>'5.  2015-2027 LRAM'!AL777</f>
        <v>0</v>
      </c>
      <c r="L76" s="128">
        <f>'5.  2015-2027 LRAM'!AM777</f>
        <v>0</v>
      </c>
      <c r="M76" s="128">
        <f>'5.  2015-2027 LRAM'!AN777</f>
        <v>0</v>
      </c>
      <c r="N76" s="128">
        <f>'5.  2015-2027 LRAM'!AO777</f>
        <v>0</v>
      </c>
      <c r="O76" s="128">
        <f>'5.  2015-2027 LRAM'!AP777</f>
        <v>0</v>
      </c>
      <c r="P76" s="128">
        <f>'5.  2015-2027 LRAM'!AQ777</f>
        <v>0</v>
      </c>
      <c r="Q76" s="128">
        <f>'5.  2015-2027 LRAM'!AR777</f>
        <v>0</v>
      </c>
      <c r="R76" s="129">
        <f>SUM(D76:Q76)</f>
        <v>0</v>
      </c>
      <c r="U76" s="124"/>
      <c r="V76" s="125"/>
    </row>
    <row r="77" spans="2:22" s="13" customFormat="1" ht="16.5" customHeight="1">
      <c r="B77" s="126" t="s">
        <v>228</v>
      </c>
      <c r="C77" s="127"/>
      <c r="D77" s="128">
        <f>-'5.  2015-2027 LRAM'!AE778</f>
        <v>0</v>
      </c>
      <c r="E77" s="128">
        <f>-'5.  2015-2027 LRAM'!AF778</f>
        <v>0</v>
      </c>
      <c r="F77" s="128">
        <f>-'5.  2015-2027 LRAM'!AG778</f>
        <v>0</v>
      </c>
      <c r="G77" s="128">
        <f>-'5.  2015-2027 LRAM'!AH778</f>
        <v>0</v>
      </c>
      <c r="H77" s="128">
        <f>-'5.  2015-2027 LRAM'!AI778</f>
        <v>0</v>
      </c>
      <c r="I77" s="128">
        <f>-'5.  2015-2027 LRAM'!AJ778</f>
        <v>0</v>
      </c>
      <c r="J77" s="128">
        <f>-'5.  2015-2027 LRAM'!AK778</f>
        <v>0</v>
      </c>
      <c r="K77" s="128">
        <f>-'5.  2015-2027 LRAM'!AL778</f>
        <v>0</v>
      </c>
      <c r="L77" s="128">
        <f>-'5.  2015-2027 LRAM'!AM778</f>
        <v>0</v>
      </c>
      <c r="M77" s="128">
        <f>-'5.  2015-2027 LRAM'!AN778</f>
        <v>0</v>
      </c>
      <c r="N77" s="128">
        <f>-'5.  2015-2027 LRAM'!AO778</f>
        <v>0</v>
      </c>
      <c r="O77" s="128">
        <f>-'5.  2015-2027 LRAM'!AP778</f>
        <v>0</v>
      </c>
      <c r="P77" s="128">
        <f>-'5.  2015-2027 LRAM'!AQ778</f>
        <v>0</v>
      </c>
      <c r="Q77" s="128">
        <f>-'5.  2015-2027 LRAM'!AR778</f>
        <v>0</v>
      </c>
      <c r="R77" s="129">
        <f>SUM(D77:Q77)</f>
        <v>0</v>
      </c>
      <c r="S77" s="130"/>
      <c r="U77" s="124"/>
      <c r="V77" s="125"/>
    </row>
    <row r="78" spans="2:22" s="109" customFormat="1">
      <c r="B78" s="542" t="s">
        <v>67</v>
      </c>
      <c r="C78" s="538"/>
      <c r="D78" s="132"/>
      <c r="E78" s="132"/>
      <c r="F78" s="132"/>
      <c r="G78" s="132"/>
      <c r="H78" s="132"/>
      <c r="I78" s="132"/>
      <c r="J78" s="132"/>
      <c r="K78" s="133"/>
      <c r="L78" s="133"/>
      <c r="M78" s="133"/>
      <c r="N78" s="133"/>
      <c r="O78" s="133"/>
      <c r="P78" s="133"/>
      <c r="Q78" s="133"/>
      <c r="R78" s="134"/>
      <c r="U78" s="131"/>
      <c r="V78" s="125"/>
    </row>
    <row r="79" spans="2:22" s="13" customFormat="1">
      <c r="B79" s="126" t="s">
        <v>231</v>
      </c>
      <c r="C79" s="127"/>
      <c r="D79" s="128">
        <f>'5.  2015-2027 LRAM'!AE973</f>
        <v>0</v>
      </c>
      <c r="E79" s="128">
        <f>'5.  2015-2027 LRAM'!AF973</f>
        <v>0</v>
      </c>
      <c r="F79" s="128">
        <f>'5.  2015-2027 LRAM'!AG973</f>
        <v>0</v>
      </c>
      <c r="G79" s="128">
        <f>'5.  2015-2027 LRAM'!AH973</f>
        <v>0</v>
      </c>
      <c r="H79" s="128">
        <f>'5.  2015-2027 LRAM'!AI973</f>
        <v>0</v>
      </c>
      <c r="I79" s="128">
        <f>'5.  2015-2027 LRAM'!AJ973</f>
        <v>0</v>
      </c>
      <c r="J79" s="128">
        <f>'5.  2015-2027 LRAM'!AK973</f>
        <v>0</v>
      </c>
      <c r="K79" s="128">
        <f>'5.  2015-2027 LRAM'!AL973</f>
        <v>0</v>
      </c>
      <c r="L79" s="128">
        <f>'5.  2015-2027 LRAM'!AM973</f>
        <v>0</v>
      </c>
      <c r="M79" s="128">
        <f>'5.  2015-2027 LRAM'!AN973</f>
        <v>0</v>
      </c>
      <c r="N79" s="128">
        <f>'5.  2015-2027 LRAM'!AO973</f>
        <v>0</v>
      </c>
      <c r="O79" s="128">
        <f>'5.  2015-2027 LRAM'!AP973</f>
        <v>0</v>
      </c>
      <c r="P79" s="128">
        <f>'5.  2015-2027 LRAM'!AQ973</f>
        <v>0</v>
      </c>
      <c r="Q79" s="128">
        <f>'5.  2015-2027 LRAM'!AR973</f>
        <v>0</v>
      </c>
      <c r="R79" s="129">
        <f>SUM(D79:Q79)</f>
        <v>0</v>
      </c>
      <c r="U79" s="124"/>
      <c r="V79" s="125"/>
    </row>
    <row r="80" spans="2:22" s="13" customFormat="1">
      <c r="B80" s="126" t="s">
        <v>230</v>
      </c>
      <c r="C80" s="127"/>
      <c r="D80" s="128">
        <f>-'5.  2015-2027 LRAM'!AE974</f>
        <v>0</v>
      </c>
      <c r="E80" s="128">
        <f>-'5.  2015-2027 LRAM'!AF974</f>
        <v>0</v>
      </c>
      <c r="F80" s="128">
        <f>-'5.  2015-2027 LRAM'!AG974</f>
        <v>0</v>
      </c>
      <c r="G80" s="128">
        <f>-'5.  2015-2027 LRAM'!AH974</f>
        <v>0</v>
      </c>
      <c r="H80" s="128">
        <f>-'5.  2015-2027 LRAM'!AI974</f>
        <v>0</v>
      </c>
      <c r="I80" s="128">
        <f>-'5.  2015-2027 LRAM'!AJ974</f>
        <v>0</v>
      </c>
      <c r="J80" s="128">
        <f>-'5.  2015-2027 LRAM'!AK974</f>
        <v>0</v>
      </c>
      <c r="K80" s="128">
        <f>-'5.  2015-2027 LRAM'!AL974</f>
        <v>0</v>
      </c>
      <c r="L80" s="128">
        <f>-'5.  2015-2027 LRAM'!AM974</f>
        <v>0</v>
      </c>
      <c r="M80" s="128">
        <f>-'5.  2015-2027 LRAM'!AN974</f>
        <v>0</v>
      </c>
      <c r="N80" s="128">
        <f>-'5.  2015-2027 LRAM'!AO974</f>
        <v>0</v>
      </c>
      <c r="O80" s="128">
        <f>-'5.  2015-2027 LRAM'!AP974</f>
        <v>0</v>
      </c>
      <c r="P80" s="128">
        <f>-'5.  2015-2027 LRAM'!AQ974</f>
        <v>0</v>
      </c>
      <c r="Q80" s="128">
        <f>-'5.  2015-2027 LRAM'!AR974</f>
        <v>0</v>
      </c>
      <c r="R80" s="129">
        <f>SUM(D80:Q80)</f>
        <v>0</v>
      </c>
      <c r="S80" s="130"/>
      <c r="U80" s="124"/>
      <c r="V80" s="125"/>
    </row>
    <row r="81" spans="2:22" s="109" customFormat="1">
      <c r="B81" s="542" t="s">
        <v>67</v>
      </c>
      <c r="C81" s="538"/>
      <c r="D81" s="132"/>
      <c r="E81" s="132"/>
      <c r="F81" s="132"/>
      <c r="G81" s="132"/>
      <c r="H81" s="132"/>
      <c r="I81" s="132"/>
      <c r="J81" s="132"/>
      <c r="K81" s="133"/>
      <c r="L81" s="133"/>
      <c r="M81" s="133"/>
      <c r="N81" s="133"/>
      <c r="O81" s="133"/>
      <c r="P81" s="133"/>
      <c r="Q81" s="133"/>
      <c r="R81" s="134"/>
      <c r="U81" s="131"/>
      <c r="V81" s="125"/>
    </row>
    <row r="82" spans="2:22" s="13" customFormat="1">
      <c r="B82" s="126" t="s">
        <v>233</v>
      </c>
      <c r="C82" s="469"/>
      <c r="D82" s="128">
        <f>'5.  2015-2027 LRAM'!AE1169</f>
        <v>0</v>
      </c>
      <c r="E82" s="128">
        <f>'5.  2015-2027 LRAM'!AF1169</f>
        <v>0</v>
      </c>
      <c r="F82" s="128">
        <f>'5.  2015-2027 LRAM'!AG1169</f>
        <v>0</v>
      </c>
      <c r="G82" s="128">
        <f>'5.  2015-2027 LRAM'!AH1169</f>
        <v>0</v>
      </c>
      <c r="H82" s="128">
        <f>'5.  2015-2027 LRAM'!AI1169</f>
        <v>0</v>
      </c>
      <c r="I82" s="128">
        <f>'5.  2015-2027 LRAM'!AJ1169</f>
        <v>0</v>
      </c>
      <c r="J82" s="128">
        <f>'5.  2015-2027 LRAM'!AK1169</f>
        <v>0</v>
      </c>
      <c r="K82" s="128">
        <f>'5.  2015-2027 LRAM'!AL1169</f>
        <v>0</v>
      </c>
      <c r="L82" s="128">
        <f>'5.  2015-2027 LRAM'!AM1169</f>
        <v>0</v>
      </c>
      <c r="M82" s="128">
        <f>'5.  2015-2027 LRAM'!AN1169</f>
        <v>0</v>
      </c>
      <c r="N82" s="128">
        <f>'5.  2015-2027 LRAM'!AO1169</f>
        <v>0</v>
      </c>
      <c r="O82" s="128">
        <f>'5.  2015-2027 LRAM'!AP1169</f>
        <v>0</v>
      </c>
      <c r="P82" s="128">
        <f>'5.  2015-2027 LRAM'!AQ1169</f>
        <v>0</v>
      </c>
      <c r="Q82" s="128">
        <f>'5.  2015-2027 LRAM'!AR1169</f>
        <v>0</v>
      </c>
      <c r="R82" s="129">
        <f>SUM(D82:Q82)</f>
        <v>0</v>
      </c>
      <c r="U82" s="124"/>
      <c r="V82" s="125"/>
    </row>
    <row r="83" spans="2:22" s="13" customFormat="1">
      <c r="B83" s="126" t="s">
        <v>232</v>
      </c>
      <c r="C83" s="127"/>
      <c r="D83" s="128">
        <f>-'5.  2015-2027 LRAM'!AE1170</f>
        <v>0</v>
      </c>
      <c r="E83" s="128">
        <f>-'5.  2015-2027 LRAM'!AF1170</f>
        <v>0</v>
      </c>
      <c r="F83" s="128">
        <f>-'5.  2015-2027 LRAM'!AG1170</f>
        <v>0</v>
      </c>
      <c r="G83" s="128">
        <f>-'5.  2015-2027 LRAM'!AH1170</f>
        <v>0</v>
      </c>
      <c r="H83" s="128">
        <f>-'5.  2015-2027 LRAM'!AI1170</f>
        <v>0</v>
      </c>
      <c r="I83" s="128">
        <f>-'5.  2015-2027 LRAM'!AJ1170</f>
        <v>0</v>
      </c>
      <c r="J83" s="128">
        <f>-'5.  2015-2027 LRAM'!AK1170</f>
        <v>0</v>
      </c>
      <c r="K83" s="128">
        <f>-'5.  2015-2027 LRAM'!AL1170</f>
        <v>0</v>
      </c>
      <c r="L83" s="128">
        <f>-'5.  2015-2027 LRAM'!AM1170</f>
        <v>0</v>
      </c>
      <c r="M83" s="128">
        <f>-'5.  2015-2027 LRAM'!AN1170</f>
        <v>0</v>
      </c>
      <c r="N83" s="128">
        <f>-'5.  2015-2027 LRAM'!AO1170</f>
        <v>0</v>
      </c>
      <c r="O83" s="128">
        <f>-'5.  2015-2027 LRAM'!AP1170</f>
        <v>0</v>
      </c>
      <c r="P83" s="128">
        <f>-'5.  2015-2027 LRAM'!AQ1170</f>
        <v>0</v>
      </c>
      <c r="Q83" s="128">
        <f>-'5.  2015-2027 LRAM'!AR1170</f>
        <v>0</v>
      </c>
      <c r="R83" s="129">
        <f>SUM(D83:Q83)</f>
        <v>0</v>
      </c>
      <c r="S83" s="130"/>
      <c r="U83" s="124"/>
      <c r="V83" s="125"/>
    </row>
    <row r="84" spans="2:22" s="109" customFormat="1">
      <c r="B84" s="542" t="s">
        <v>67</v>
      </c>
      <c r="C84" s="538"/>
      <c r="D84" s="132"/>
      <c r="E84" s="132"/>
      <c r="F84" s="132"/>
      <c r="G84" s="132"/>
      <c r="H84" s="132"/>
      <c r="I84" s="132"/>
      <c r="J84" s="132"/>
      <c r="K84" s="133"/>
      <c r="L84" s="133"/>
      <c r="M84" s="133"/>
      <c r="N84" s="133"/>
      <c r="O84" s="133"/>
      <c r="P84" s="133"/>
      <c r="Q84" s="133"/>
      <c r="R84" s="134"/>
      <c r="U84" s="131"/>
      <c r="V84" s="125"/>
    </row>
    <row r="85" spans="2:22" s="13" customFormat="1">
      <c r="B85" s="126" t="s">
        <v>711</v>
      </c>
      <c r="C85" s="469"/>
      <c r="D85" s="128">
        <f>'5.  2015-2027 LRAM'!AE1365</f>
        <v>0</v>
      </c>
      <c r="E85" s="128">
        <f>'5.  2015-2027 LRAM'!AF1365</f>
        <v>136791.51664450916</v>
      </c>
      <c r="F85" s="128">
        <f>'5.  2015-2027 LRAM'!AG1365</f>
        <v>188191.7099634773</v>
      </c>
      <c r="G85" s="128">
        <f>'5.  2015-2027 LRAM'!AH1365</f>
        <v>21819.688590715938</v>
      </c>
      <c r="H85" s="128">
        <f>'5.  2015-2027 LRAM'!AI1365</f>
        <v>0</v>
      </c>
      <c r="I85" s="128">
        <f>'5.  2015-2027 LRAM'!AJ1365</f>
        <v>0</v>
      </c>
      <c r="J85" s="128">
        <f>'5.  2015-2027 LRAM'!AK1365</f>
        <v>0</v>
      </c>
      <c r="K85" s="128">
        <f>'5.  2015-2027 LRAM'!AL1365</f>
        <v>0</v>
      </c>
      <c r="L85" s="128">
        <f>'5.  2015-2027 LRAM'!AM1365</f>
        <v>0</v>
      </c>
      <c r="M85" s="128">
        <f>'5.  2015-2027 LRAM'!AN1365</f>
        <v>0</v>
      </c>
      <c r="N85" s="128">
        <f>'5.  2015-2027 LRAM'!AO1365</f>
        <v>0</v>
      </c>
      <c r="O85" s="128">
        <f>'5.  2015-2027 LRAM'!AP1365</f>
        <v>0</v>
      </c>
      <c r="P85" s="128">
        <f>'5.  2015-2027 LRAM'!AQ1365</f>
        <v>0</v>
      </c>
      <c r="Q85" s="128">
        <f>'5.  2015-2027 LRAM'!AR1365</f>
        <v>0</v>
      </c>
      <c r="R85" s="129">
        <f>SUM(D85:Q85)</f>
        <v>346802.91519870242</v>
      </c>
      <c r="U85" s="124"/>
      <c r="V85" s="125"/>
    </row>
    <row r="86" spans="2:22" s="13" customFormat="1">
      <c r="B86" s="126" t="s">
        <v>712</v>
      </c>
      <c r="C86" s="127"/>
      <c r="D86" s="128">
        <f>-'5.  2015-2027 LRAM'!AE1366</f>
        <v>0</v>
      </c>
      <c r="E86" s="128">
        <f>-'5.  2015-2027 LRAM'!AF1366</f>
        <v>0</v>
      </c>
      <c r="F86" s="128">
        <f>-'5.  2015-2027 LRAM'!AG1366</f>
        <v>0</v>
      </c>
      <c r="G86" s="128">
        <f>-'5.  2015-2027 LRAM'!AH1366</f>
        <v>0</v>
      </c>
      <c r="H86" s="128">
        <f>-'5.  2015-2027 LRAM'!AI1366</f>
        <v>0</v>
      </c>
      <c r="I86" s="128">
        <f>-'5.  2015-2027 LRAM'!AJ1366</f>
        <v>0</v>
      </c>
      <c r="J86" s="128">
        <f>-'5.  2015-2027 LRAM'!AK1366</f>
        <v>0</v>
      </c>
      <c r="K86" s="128">
        <f>-'5.  2015-2027 LRAM'!AL1366</f>
        <v>0</v>
      </c>
      <c r="L86" s="128">
        <f>-'5.  2015-2027 LRAM'!AM1366</f>
        <v>0</v>
      </c>
      <c r="M86" s="128">
        <f>-'5.  2015-2027 LRAM'!AN1366</f>
        <v>0</v>
      </c>
      <c r="N86" s="128">
        <f>-'5.  2015-2027 LRAM'!AO1366</f>
        <v>0</v>
      </c>
      <c r="O86" s="128">
        <f>-'5.  2015-2027 LRAM'!AP1366</f>
        <v>0</v>
      </c>
      <c r="P86" s="128">
        <f>-'5.  2015-2027 LRAM'!AQ1366</f>
        <v>0</v>
      </c>
      <c r="Q86" s="128">
        <f>-'5.  2015-2027 LRAM'!AR1366</f>
        <v>0</v>
      </c>
      <c r="R86" s="129">
        <f>SUM(D86:Q86)</f>
        <v>0</v>
      </c>
      <c r="S86" s="130"/>
      <c r="U86" s="124"/>
      <c r="V86" s="125"/>
    </row>
    <row r="87" spans="2:22" s="109" customFormat="1">
      <c r="B87" s="542" t="s">
        <v>67</v>
      </c>
      <c r="C87" s="538"/>
      <c r="D87" s="132"/>
      <c r="E87" s="132"/>
      <c r="F87" s="132"/>
      <c r="G87" s="132"/>
      <c r="H87" s="132"/>
      <c r="I87" s="132"/>
      <c r="J87" s="132"/>
      <c r="K87" s="133"/>
      <c r="L87" s="133"/>
      <c r="M87" s="133"/>
      <c r="N87" s="133"/>
      <c r="O87" s="133"/>
      <c r="P87" s="133"/>
      <c r="Q87" s="133"/>
      <c r="R87" s="134"/>
      <c r="U87" s="131"/>
      <c r="V87" s="125"/>
    </row>
    <row r="88" spans="2:22" s="13" customFormat="1">
      <c r="B88" s="126" t="s">
        <v>713</v>
      </c>
      <c r="C88" s="469"/>
      <c r="D88" s="128">
        <f>'5.  2015-2027 LRAM'!AE1560</f>
        <v>0</v>
      </c>
      <c r="E88" s="128">
        <f>'5.  2015-2027 LRAM'!AF1560</f>
        <v>137629.90153259522</v>
      </c>
      <c r="F88" s="128">
        <f>'5.  2015-2027 LRAM'!AG1560</f>
        <v>195738.61098827596</v>
      </c>
      <c r="G88" s="128">
        <f>'5.  2015-2027 LRAM'!AH1560</f>
        <v>22445.714575697624</v>
      </c>
      <c r="H88" s="128">
        <f>'5.  2015-2027 LRAM'!AI1560</f>
        <v>0</v>
      </c>
      <c r="I88" s="128">
        <f>'5.  2015-2027 LRAM'!AJ1560</f>
        <v>0</v>
      </c>
      <c r="J88" s="128">
        <f>'5.  2015-2027 LRAM'!AK1560</f>
        <v>0</v>
      </c>
      <c r="K88" s="128">
        <f>'5.  2015-2027 LRAM'!AL1560</f>
        <v>0</v>
      </c>
      <c r="L88" s="128">
        <f>'5.  2015-2027 LRAM'!AM1560</f>
        <v>0</v>
      </c>
      <c r="M88" s="128">
        <f>'5.  2015-2027 LRAM'!AN1560</f>
        <v>0</v>
      </c>
      <c r="N88" s="128">
        <f>'5.  2015-2027 LRAM'!AO1560</f>
        <v>0</v>
      </c>
      <c r="O88" s="128">
        <f>'5.  2015-2027 LRAM'!AP1560</f>
        <v>0</v>
      </c>
      <c r="P88" s="128">
        <f>'5.  2015-2027 LRAM'!AQ1560</f>
        <v>0</v>
      </c>
      <c r="Q88" s="128">
        <f>'5.  2015-2027 LRAM'!AR1560</f>
        <v>0</v>
      </c>
      <c r="R88" s="129">
        <f>SUM(D88:Q88)</f>
        <v>355814.22709656879</v>
      </c>
      <c r="U88" s="124"/>
      <c r="V88" s="125"/>
    </row>
    <row r="89" spans="2:22" s="13" customFormat="1">
      <c r="B89" s="126" t="s">
        <v>714</v>
      </c>
      <c r="C89" s="127"/>
      <c r="D89" s="128">
        <f>-'5.  2015-2027 LRAM'!AE1561</f>
        <v>0</v>
      </c>
      <c r="E89" s="128">
        <f>-'5.  2015-2027 LRAM'!AF1561</f>
        <v>0</v>
      </c>
      <c r="F89" s="128">
        <f>-'5.  2015-2027 LRAM'!AG1561</f>
        <v>0</v>
      </c>
      <c r="G89" s="128">
        <f>-'5.  2015-2027 LRAM'!AH1561</f>
        <v>0</v>
      </c>
      <c r="H89" s="128">
        <f>-'5.  2015-2027 LRAM'!AI1561</f>
        <v>0</v>
      </c>
      <c r="I89" s="128">
        <f>-'5.  2015-2027 LRAM'!AJ1561</f>
        <v>0</v>
      </c>
      <c r="J89" s="128">
        <f>-'5.  2015-2027 LRAM'!AK1561</f>
        <v>0</v>
      </c>
      <c r="K89" s="128">
        <f>-'5.  2015-2027 LRAM'!AL1561</f>
        <v>0</v>
      </c>
      <c r="L89" s="128">
        <f>-'5.  2015-2027 LRAM'!AM1561</f>
        <v>0</v>
      </c>
      <c r="M89" s="128">
        <f>-'5.  2015-2027 LRAM'!AN1561</f>
        <v>0</v>
      </c>
      <c r="N89" s="128">
        <f>-'5.  2015-2027 LRAM'!AO1561</f>
        <v>0</v>
      </c>
      <c r="O89" s="128">
        <f>-'5.  2015-2027 LRAM'!AP1561</f>
        <v>0</v>
      </c>
      <c r="P89" s="128">
        <f>-'5.  2015-2027 LRAM'!AQ1561</f>
        <v>0</v>
      </c>
      <c r="Q89" s="128">
        <f>-'5.  2015-2027 LRAM'!AR1561</f>
        <v>0</v>
      </c>
      <c r="R89" s="129">
        <f>SUM(D89:Q89)</f>
        <v>0</v>
      </c>
      <c r="S89" s="130"/>
      <c r="U89" s="124"/>
      <c r="V89" s="125"/>
    </row>
    <row r="90" spans="2:22" s="109" customFormat="1">
      <c r="B90" s="670" t="s">
        <v>67</v>
      </c>
      <c r="C90" s="538"/>
      <c r="D90" s="132"/>
      <c r="E90" s="132"/>
      <c r="F90" s="132"/>
      <c r="G90" s="132"/>
      <c r="H90" s="132"/>
      <c r="I90" s="132"/>
      <c r="J90" s="132"/>
      <c r="K90" s="133"/>
      <c r="L90" s="133"/>
      <c r="M90" s="133"/>
      <c r="N90" s="133"/>
      <c r="O90" s="133"/>
      <c r="P90" s="133"/>
      <c r="Q90" s="133"/>
      <c r="R90" s="134"/>
      <c r="U90" s="131"/>
      <c r="V90" s="125"/>
    </row>
    <row r="91" spans="2:22" s="13" customFormat="1" ht="20.25" customHeight="1">
      <c r="B91" s="539" t="s">
        <v>43</v>
      </c>
      <c r="C91" s="538"/>
      <c r="D91" s="589">
        <f>'6.  Carrying Charges'!I192</f>
        <v>0</v>
      </c>
      <c r="E91" s="589">
        <f>'6.  Carrying Charges'!J207</f>
        <v>7089.4498733083756</v>
      </c>
      <c r="F91" s="589">
        <f>'6.  Carrying Charges'!K207</f>
        <v>9844.2052684023129</v>
      </c>
      <c r="G91" s="589">
        <f>'6.  Carrying Charges'!L207</f>
        <v>1137.8376862374801</v>
      </c>
      <c r="H91" s="589">
        <f>'6.  Carrying Charges'!M207</f>
        <v>0</v>
      </c>
      <c r="I91" s="589">
        <f>'6.  Carrying Charges'!N207</f>
        <v>0</v>
      </c>
      <c r="J91" s="589">
        <f>'6.  Carrying Charges'!O207</f>
        <v>0</v>
      </c>
      <c r="K91" s="589">
        <f>'6.  Carrying Charges'!P207</f>
        <v>0</v>
      </c>
      <c r="L91" s="589">
        <f>'6.  Carrying Charges'!Q207</f>
        <v>0</v>
      </c>
      <c r="M91" s="589">
        <f>'6.  Carrying Charges'!R207</f>
        <v>0</v>
      </c>
      <c r="N91" s="589">
        <f>'6.  Carrying Charges'!S207</f>
        <v>0</v>
      </c>
      <c r="O91" s="589">
        <f>'6.  Carrying Charges'!T207</f>
        <v>0</v>
      </c>
      <c r="P91" s="589">
        <f>'6.  Carrying Charges'!U207</f>
        <v>0</v>
      </c>
      <c r="Q91" s="589">
        <f>'6.  Carrying Charges'!V207</f>
        <v>0</v>
      </c>
      <c r="R91" s="590">
        <f>SUM(D91:Q91)</f>
        <v>18071.492827948168</v>
      </c>
      <c r="U91" s="124"/>
      <c r="V91" s="125"/>
    </row>
    <row r="92" spans="2:22" s="13" customFormat="1" ht="36.6" customHeight="1">
      <c r="B92" s="677" t="s">
        <v>948</v>
      </c>
      <c r="C92" s="541"/>
      <c r="D92" s="710">
        <f>SUM(D55:D89)+D91</f>
        <v>0</v>
      </c>
      <c r="E92" s="710">
        <f t="shared" ref="E92:R92" si="2">SUM(E55:E89)+E91</f>
        <v>281510.86805041274</v>
      </c>
      <c r="F92" s="710">
        <f t="shared" si="2"/>
        <v>393774.52622015559</v>
      </c>
      <c r="G92" s="710">
        <f t="shared" si="2"/>
        <v>45403.240852651041</v>
      </c>
      <c r="H92" s="710">
        <f t="shared" si="2"/>
        <v>0</v>
      </c>
      <c r="I92" s="710">
        <f t="shared" si="2"/>
        <v>0</v>
      </c>
      <c r="J92" s="710">
        <f t="shared" si="2"/>
        <v>0</v>
      </c>
      <c r="K92" s="710">
        <f t="shared" si="2"/>
        <v>0</v>
      </c>
      <c r="L92" s="710">
        <f t="shared" si="2"/>
        <v>0</v>
      </c>
      <c r="M92" s="710">
        <f t="shared" si="2"/>
        <v>0</v>
      </c>
      <c r="N92" s="710">
        <f t="shared" si="2"/>
        <v>0</v>
      </c>
      <c r="O92" s="710">
        <f t="shared" si="2"/>
        <v>0</v>
      </c>
      <c r="P92" s="710">
        <f t="shared" si="2"/>
        <v>0</v>
      </c>
      <c r="Q92" s="710">
        <f t="shared" si="2"/>
        <v>0</v>
      </c>
      <c r="R92" s="710">
        <f t="shared" si="2"/>
        <v>720688.63512321934</v>
      </c>
      <c r="U92" s="124"/>
      <c r="V92" s="125"/>
    </row>
    <row r="93" spans="2:22" s="109" customFormat="1">
      <c r="B93" s="128"/>
      <c r="C93" s="128"/>
      <c r="D93" s="128"/>
      <c r="E93" s="128"/>
      <c r="F93" s="128"/>
      <c r="G93" s="128"/>
      <c r="H93" s="128"/>
      <c r="I93" s="128"/>
      <c r="J93" s="128"/>
      <c r="K93" s="128"/>
      <c r="L93" s="128"/>
      <c r="M93" s="128"/>
      <c r="N93" s="128"/>
      <c r="O93" s="128"/>
      <c r="P93" s="128"/>
      <c r="Q93" s="128"/>
      <c r="R93" s="128"/>
      <c r="U93" s="131"/>
      <c r="V93" s="125"/>
    </row>
    <row r="94" spans="2:22" s="109" customFormat="1" ht="16.5" thickBot="1">
      <c r="B94" s="128"/>
      <c r="C94" s="128"/>
      <c r="D94" s="128"/>
      <c r="E94" s="128"/>
      <c r="F94" s="128"/>
      <c r="G94" s="128"/>
      <c r="H94" s="128"/>
      <c r="I94" s="128"/>
      <c r="J94" s="128"/>
      <c r="K94" s="128"/>
      <c r="L94" s="128"/>
      <c r="M94" s="128"/>
      <c r="N94" s="128"/>
      <c r="O94" s="128"/>
      <c r="P94" s="128"/>
      <c r="Q94" s="128"/>
      <c r="R94" s="128"/>
      <c r="U94" s="131"/>
      <c r="V94" s="125"/>
    </row>
    <row r="95" spans="2:22" s="109" customFormat="1" ht="29.1" customHeight="1" thickBot="1">
      <c r="B95" s="721" t="s">
        <v>913</v>
      </c>
      <c r="C95" s="722"/>
      <c r="D95" s="722"/>
      <c r="E95" s="723"/>
      <c r="F95" s="723"/>
      <c r="G95" s="723"/>
      <c r="H95" s="723"/>
      <c r="I95" s="723"/>
      <c r="J95" s="723"/>
      <c r="K95" s="723"/>
      <c r="L95" s="724"/>
      <c r="M95" s="128"/>
      <c r="N95" s="128"/>
      <c r="O95" s="128"/>
      <c r="P95" s="128"/>
      <c r="Q95" s="128"/>
      <c r="R95" s="128"/>
      <c r="U95" s="131"/>
      <c r="V95" s="125"/>
    </row>
    <row r="96" spans="2:22" s="109" customFormat="1" ht="59.1" customHeight="1">
      <c r="B96" s="1094" t="s">
        <v>958</v>
      </c>
      <c r="C96" s="1094"/>
      <c r="D96" s="1094"/>
      <c r="E96" s="1094"/>
      <c r="F96" s="1094"/>
      <c r="G96" s="1094"/>
      <c r="H96" s="1094"/>
      <c r="I96" s="1094"/>
      <c r="J96" s="1094"/>
      <c r="K96" s="1094"/>
      <c r="L96" s="1094"/>
      <c r="M96" s="730"/>
      <c r="N96" s="730"/>
      <c r="O96" s="730"/>
      <c r="P96" s="730"/>
      <c r="Q96" s="730"/>
      <c r="R96" s="730"/>
      <c r="U96" s="131"/>
      <c r="V96" s="125"/>
    </row>
    <row r="97" spans="2:22" s="109" customFormat="1" ht="27.6" customHeight="1">
      <c r="B97" s="1095" t="s">
        <v>959</v>
      </c>
      <c r="C97" s="1095"/>
      <c r="D97" s="1095"/>
      <c r="E97" s="1095"/>
      <c r="F97" s="1095"/>
      <c r="G97" s="1095"/>
      <c r="H97" s="1095"/>
      <c r="I97" s="1095"/>
      <c r="J97" s="1095"/>
      <c r="K97" s="1095"/>
      <c r="L97" s="1095"/>
      <c r="M97" s="730"/>
      <c r="N97" s="730"/>
      <c r="O97" s="730"/>
      <c r="P97" s="730"/>
      <c r="Q97" s="730"/>
      <c r="R97" s="730"/>
      <c r="U97" s="131"/>
      <c r="V97" s="125"/>
    </row>
    <row r="98" spans="2:22" s="109" customFormat="1" ht="33.6" customHeight="1">
      <c r="B98" s="1095" t="s">
        <v>960</v>
      </c>
      <c r="C98" s="1095"/>
      <c r="D98" s="1095"/>
      <c r="E98" s="1095"/>
      <c r="F98" s="1095"/>
      <c r="G98" s="1095"/>
      <c r="H98" s="1095"/>
      <c r="I98" s="1095"/>
      <c r="J98" s="1095"/>
      <c r="K98" s="1095"/>
      <c r="L98" s="1095"/>
      <c r="M98" s="151"/>
      <c r="N98" s="151"/>
      <c r="O98" s="151"/>
      <c r="P98" s="151"/>
      <c r="Q98" s="151"/>
      <c r="R98" s="151"/>
      <c r="U98" s="131"/>
      <c r="V98" s="125"/>
    </row>
    <row r="99" spans="2:22" ht="12" customHeight="1">
      <c r="B99" s="93"/>
      <c r="C99" s="93"/>
      <c r="D99" s="93"/>
      <c r="E99" s="520"/>
      <c r="F99" s="23"/>
      <c r="G99" s="23"/>
      <c r="H99" s="23"/>
      <c r="I99" s="23"/>
      <c r="J99" s="23"/>
      <c r="K99" s="23"/>
      <c r="L99" s="23"/>
      <c r="M99" s="23"/>
      <c r="N99" s="23"/>
      <c r="O99" s="23"/>
      <c r="P99" s="23"/>
      <c r="Q99" s="23"/>
      <c r="R99" s="23"/>
      <c r="U99" s="14"/>
      <c r="V99" s="11"/>
    </row>
    <row r="100" spans="2:22" s="13" customFormat="1" ht="63" customHeight="1">
      <c r="B100" s="709" t="s">
        <v>34</v>
      </c>
      <c r="C100" s="709" t="s">
        <v>514</v>
      </c>
      <c r="D100" s="108" t="str">
        <f>IF($B$30&lt;&gt;"",$B$30,"")</f>
        <v>Residential</v>
      </c>
      <c r="E100" s="108" t="str">
        <f>IF($B$31&lt;&gt;"",$B$31,"")</f>
        <v>GS&lt;50 kW</v>
      </c>
      <c r="F100" s="108" t="str">
        <f>IF($B$32&lt;&gt;"",$B$32,"")</f>
        <v>GS&gt;50 KW - Thermal Demand Meter</v>
      </c>
      <c r="G100" s="108" t="str">
        <f>IF($B$33&lt;&gt;"",$B$33,"")</f>
        <v>GS&gt;50 KW - Interval Meter</v>
      </c>
      <c r="H100" s="108" t="str">
        <f>IF($B$34&lt;&gt;"",$B$34,"")</f>
        <v>Street Lighting</v>
      </c>
      <c r="I100" s="108" t="str">
        <f>IF($B$35&lt;&gt;"",$B$35,"")</f>
        <v/>
      </c>
      <c r="J100" s="108" t="str">
        <f>IF($B$36&lt;&gt;"",$B$36,"")</f>
        <v/>
      </c>
      <c r="K100" s="108" t="str">
        <f>IF($B$37&lt;&gt;"",$B$37,"")</f>
        <v/>
      </c>
      <c r="L100" s="108" t="str">
        <f>IF($B$38&lt;&gt;"",$B$38,"")</f>
        <v/>
      </c>
      <c r="M100" s="108" t="str">
        <f>IF($B$39&lt;&gt;"",$B$39,"")</f>
        <v/>
      </c>
      <c r="N100" s="108" t="str">
        <f>IF($B$40&lt;&gt;"",$B$40,"")</f>
        <v/>
      </c>
      <c r="O100" s="108" t="str">
        <f>IF($B$41&lt;&gt;"",$B$41,"")</f>
        <v/>
      </c>
      <c r="P100" s="108" t="str">
        <f>IF($B$42&lt;&gt;"",$B$42,"")</f>
        <v/>
      </c>
      <c r="Q100" s="108" t="str">
        <f>IF($B$43&lt;&gt;"",$B$43,"")</f>
        <v/>
      </c>
      <c r="R100" s="210" t="s">
        <v>26</v>
      </c>
      <c r="T100" s="109"/>
      <c r="U100" s="117"/>
    </row>
    <row r="101" spans="2:22" s="13" customFormat="1">
      <c r="B101" s="126" t="s">
        <v>936</v>
      </c>
      <c r="C101" s="469"/>
      <c r="D101" s="128">
        <f>'5.  2015-2027 LRAM'!AE1594</f>
        <v>0</v>
      </c>
      <c r="E101" s="128">
        <f>'5.  2015-2027 LRAM'!AF1594</f>
        <v>132751.78794370216</v>
      </c>
      <c r="F101" s="128">
        <f>'5.  2015-2027 LRAM'!AG1594</f>
        <v>193173.50474095528</v>
      </c>
      <c r="G101" s="128">
        <f>'5.  2015-2027 LRAM'!AH1594</f>
        <v>22251.422413017961</v>
      </c>
      <c r="H101" s="128">
        <f>'5.  2015-2027 LRAM'!AI1594</f>
        <v>0</v>
      </c>
      <c r="I101" s="128">
        <f>'5.  2015-2027 LRAM'!AJ1594</f>
        <v>0</v>
      </c>
      <c r="J101" s="128">
        <f>'5.  2015-2027 LRAM'!AK1594</f>
        <v>0</v>
      </c>
      <c r="K101" s="128">
        <f>'5.  2015-2027 LRAM'!AL1594</f>
        <v>0</v>
      </c>
      <c r="L101" s="128">
        <f>'5.  2015-2027 LRAM'!AM1594</f>
        <v>0</v>
      </c>
      <c r="M101" s="128">
        <f>'5.  2015-2027 LRAM'!AN1594</f>
        <v>0</v>
      </c>
      <c r="N101" s="128">
        <f>'5.  2015-2027 LRAM'!AO1594</f>
        <v>0</v>
      </c>
      <c r="O101" s="128">
        <f>'5.  2015-2027 LRAM'!AP1594</f>
        <v>0</v>
      </c>
      <c r="P101" s="128">
        <f>'5.  2015-2027 LRAM'!AQ1594</f>
        <v>0</v>
      </c>
      <c r="Q101" s="128">
        <f>'5.  2015-2027 LRAM'!AR1594</f>
        <v>0</v>
      </c>
      <c r="R101" s="129">
        <f>SUM(D101:Q101)</f>
        <v>348176.71509767539</v>
      </c>
      <c r="U101" s="124"/>
      <c r="V101" s="125"/>
    </row>
    <row r="102" spans="2:22" s="13" customFormat="1">
      <c r="B102" s="126" t="s">
        <v>937</v>
      </c>
      <c r="C102" s="127"/>
      <c r="D102" s="128">
        <f>-'5.  2015-2027 LRAM'!AE1595</f>
        <v>0</v>
      </c>
      <c r="E102" s="128">
        <f>-'5.  2015-2027 LRAM'!AF1595</f>
        <v>0</v>
      </c>
      <c r="F102" s="128">
        <f>-'5.  2015-2027 LRAM'!AG1595</f>
        <v>0</v>
      </c>
      <c r="G102" s="128">
        <f>-'5.  2015-2027 LRAM'!AH1595</f>
        <v>0</v>
      </c>
      <c r="H102" s="128">
        <f>-'5.  2015-2027 LRAM'!AI1595</f>
        <v>0</v>
      </c>
      <c r="I102" s="128">
        <f>-'5.  2015-2027 LRAM'!AJ1595</f>
        <v>0</v>
      </c>
      <c r="J102" s="128">
        <f>-'5.  2015-2027 LRAM'!AK1595</f>
        <v>0</v>
      </c>
      <c r="K102" s="128">
        <f>-'5.  2015-2027 LRAM'!AL1595</f>
        <v>0</v>
      </c>
      <c r="L102" s="128">
        <f>-'5.  2015-2027 LRAM'!AM1595</f>
        <v>0</v>
      </c>
      <c r="M102" s="128">
        <f>-'5.  2015-2027 LRAM'!AN1595</f>
        <v>0</v>
      </c>
      <c r="N102" s="128">
        <f>-'5.  2015-2027 LRAM'!AO1595</f>
        <v>0</v>
      </c>
      <c r="O102" s="128">
        <f>-'5.  2015-2027 LRAM'!AP1595</f>
        <v>0</v>
      </c>
      <c r="P102" s="128">
        <f>-'5.  2015-2027 LRAM'!AQ1595</f>
        <v>0</v>
      </c>
      <c r="Q102" s="128">
        <f>-'5.  2015-2027 LRAM'!AR1595</f>
        <v>0</v>
      </c>
      <c r="R102" s="129">
        <f>SUM(D102:Q102)</f>
        <v>0</v>
      </c>
      <c r="S102" s="130"/>
      <c r="U102" s="124"/>
      <c r="V102" s="125"/>
    </row>
    <row r="103" spans="2:22" s="13" customFormat="1">
      <c r="B103" s="754" t="s">
        <v>967</v>
      </c>
      <c r="C103" s="755"/>
      <c r="D103" s="756">
        <f>SUM(D101:D102)</f>
        <v>0</v>
      </c>
      <c r="E103" s="756">
        <f t="shared" ref="E103:Q103" si="3">SUM(E101:E102)</f>
        <v>132751.78794370216</v>
      </c>
      <c r="F103" s="756">
        <f t="shared" si="3"/>
        <v>193173.50474095528</v>
      </c>
      <c r="G103" s="756">
        <f t="shared" si="3"/>
        <v>22251.422413017961</v>
      </c>
      <c r="H103" s="756">
        <f t="shared" si="3"/>
        <v>0</v>
      </c>
      <c r="I103" s="756">
        <f t="shared" si="3"/>
        <v>0</v>
      </c>
      <c r="J103" s="756">
        <f t="shared" si="3"/>
        <v>0</v>
      </c>
      <c r="K103" s="756">
        <f t="shared" si="3"/>
        <v>0</v>
      </c>
      <c r="L103" s="756">
        <f t="shared" si="3"/>
        <v>0</v>
      </c>
      <c r="M103" s="756">
        <f t="shared" si="3"/>
        <v>0</v>
      </c>
      <c r="N103" s="756">
        <f t="shared" si="3"/>
        <v>0</v>
      </c>
      <c r="O103" s="756">
        <f t="shared" si="3"/>
        <v>0</v>
      </c>
      <c r="P103" s="756">
        <f t="shared" si="3"/>
        <v>0</v>
      </c>
      <c r="Q103" s="756">
        <f t="shared" si="3"/>
        <v>0</v>
      </c>
      <c r="R103" s="757">
        <f>SUM(R101:R102)</f>
        <v>348176.71509767539</v>
      </c>
      <c r="S103" s="130"/>
      <c r="U103" s="124"/>
      <c r="V103" s="125"/>
    </row>
    <row r="104" spans="2:22" s="109" customFormat="1">
      <c r="B104" s="747" t="s">
        <v>67</v>
      </c>
      <c r="C104" s="589"/>
      <c r="D104" s="748"/>
      <c r="E104" s="748"/>
      <c r="F104" s="748"/>
      <c r="G104" s="748"/>
      <c r="H104" s="748"/>
      <c r="I104" s="748"/>
      <c r="J104" s="748"/>
      <c r="K104" s="749"/>
      <c r="L104" s="749"/>
      <c r="M104" s="749"/>
      <c r="N104" s="749"/>
      <c r="O104" s="749"/>
      <c r="P104" s="749"/>
      <c r="Q104" s="749"/>
      <c r="R104" s="752"/>
      <c r="U104" s="131"/>
      <c r="V104" s="125"/>
    </row>
    <row r="105" spans="2:22" s="13" customFormat="1">
      <c r="B105" s="126" t="s">
        <v>938</v>
      </c>
      <c r="C105" s="127"/>
      <c r="D105" s="128">
        <f>'5.  2015-2027 LRAM'!AE1620</f>
        <v>0</v>
      </c>
      <c r="E105" s="128">
        <f>'5.  2015-2027 LRAM'!AF1620</f>
        <v>107474.07915556199</v>
      </c>
      <c r="F105" s="128">
        <f>'5.  2015-2027 LRAM'!AG1620</f>
        <v>175356.25402382118</v>
      </c>
      <c r="G105" s="128">
        <f>'5.  2015-2027 LRAM'!AH1620</f>
        <v>19294.444978352331</v>
      </c>
      <c r="H105" s="128">
        <f>'5.  2015-2027 LRAM'!AI1620</f>
        <v>0</v>
      </c>
      <c r="I105" s="128">
        <f>'5.  2015-2027 LRAM'!AJ1620</f>
        <v>0</v>
      </c>
      <c r="J105" s="128">
        <f>'5.  2015-2027 LRAM'!AK1620</f>
        <v>0</v>
      </c>
      <c r="K105" s="128">
        <f>'5.  2015-2027 LRAM'!AL1620</f>
        <v>0</v>
      </c>
      <c r="L105" s="128">
        <f>'5.  2015-2027 LRAM'!AM1620</f>
        <v>0</v>
      </c>
      <c r="M105" s="128">
        <f>'5.  2015-2027 LRAM'!AN1620</f>
        <v>0</v>
      </c>
      <c r="N105" s="128">
        <f>'5.  2015-2027 LRAM'!AO1620</f>
        <v>0</v>
      </c>
      <c r="O105" s="128">
        <f>'5.  2015-2027 LRAM'!AP1620</f>
        <v>0</v>
      </c>
      <c r="P105" s="128">
        <f>'5.  2015-2027 LRAM'!AQ1620</f>
        <v>0</v>
      </c>
      <c r="Q105" s="128">
        <f>'5.  2015-2027 LRAM'!AR1620</f>
        <v>0</v>
      </c>
      <c r="R105" s="129">
        <f>SUM(D105:Q105)</f>
        <v>302124.77815773553</v>
      </c>
      <c r="U105" s="124"/>
      <c r="V105" s="125"/>
    </row>
    <row r="106" spans="2:22" s="13" customFormat="1">
      <c r="B106" s="126" t="s">
        <v>939</v>
      </c>
      <c r="C106" s="127"/>
      <c r="D106" s="128">
        <f>-'5.  2015-2027 LRAM'!AE1621</f>
        <v>0</v>
      </c>
      <c r="E106" s="128">
        <f>-'5.  2015-2027 LRAM'!AF1621</f>
        <v>0</v>
      </c>
      <c r="F106" s="128">
        <f>-'5.  2015-2027 LRAM'!AG1621</f>
        <v>0</v>
      </c>
      <c r="G106" s="128">
        <f>-'5.  2015-2027 LRAM'!AH1621</f>
        <v>0</v>
      </c>
      <c r="H106" s="128">
        <f>-'5.  2015-2027 LRAM'!AI1621</f>
        <v>0</v>
      </c>
      <c r="I106" s="128">
        <f>-'5.  2015-2027 LRAM'!AJ1621</f>
        <v>0</v>
      </c>
      <c r="J106" s="128">
        <f>-'5.  2015-2027 LRAM'!AK1621</f>
        <v>0</v>
      </c>
      <c r="K106" s="128">
        <f>-'5.  2015-2027 LRAM'!AL1621</f>
        <v>0</v>
      </c>
      <c r="L106" s="128">
        <f>-'5.  2015-2027 LRAM'!AM1621</f>
        <v>0</v>
      </c>
      <c r="M106" s="128">
        <f>-'5.  2015-2027 LRAM'!AN1621</f>
        <v>0</v>
      </c>
      <c r="N106" s="128">
        <f>-'5.  2015-2027 LRAM'!AO1621</f>
        <v>0</v>
      </c>
      <c r="O106" s="128">
        <f>-'5.  2015-2027 LRAM'!AP1621</f>
        <v>0</v>
      </c>
      <c r="P106" s="128">
        <f>-'5.  2015-2027 LRAM'!AQ1621</f>
        <v>0</v>
      </c>
      <c r="Q106" s="128">
        <f>-'5.  2015-2027 LRAM'!AR1621</f>
        <v>0</v>
      </c>
      <c r="R106" s="129">
        <f>SUM(D106:Q106)</f>
        <v>0</v>
      </c>
      <c r="S106" s="130"/>
      <c r="U106" s="124"/>
      <c r="V106" s="125"/>
    </row>
    <row r="107" spans="2:22" s="13" customFormat="1">
      <c r="B107" s="754" t="s">
        <v>968</v>
      </c>
      <c r="C107" s="755"/>
      <c r="D107" s="756">
        <f>SUM(D105:D106)</f>
        <v>0</v>
      </c>
      <c r="E107" s="756">
        <f t="shared" ref="E107:Q107" si="4">SUM(E105:E106)</f>
        <v>107474.07915556199</v>
      </c>
      <c r="F107" s="756">
        <f t="shared" si="4"/>
        <v>175356.25402382118</v>
      </c>
      <c r="G107" s="756">
        <f t="shared" si="4"/>
        <v>19294.444978352331</v>
      </c>
      <c r="H107" s="756">
        <f t="shared" si="4"/>
        <v>0</v>
      </c>
      <c r="I107" s="756">
        <f t="shared" si="4"/>
        <v>0</v>
      </c>
      <c r="J107" s="756">
        <f t="shared" si="4"/>
        <v>0</v>
      </c>
      <c r="K107" s="756">
        <f t="shared" si="4"/>
        <v>0</v>
      </c>
      <c r="L107" s="756">
        <f t="shared" si="4"/>
        <v>0</v>
      </c>
      <c r="M107" s="756">
        <f t="shared" si="4"/>
        <v>0</v>
      </c>
      <c r="N107" s="756">
        <f t="shared" si="4"/>
        <v>0</v>
      </c>
      <c r="O107" s="756">
        <f t="shared" si="4"/>
        <v>0</v>
      </c>
      <c r="P107" s="756">
        <f t="shared" si="4"/>
        <v>0</v>
      </c>
      <c r="Q107" s="756">
        <f t="shared" si="4"/>
        <v>0</v>
      </c>
      <c r="R107" s="757">
        <f>SUM(R105:R106)</f>
        <v>302124.77815773553</v>
      </c>
      <c r="S107" s="130"/>
      <c r="U107" s="124"/>
      <c r="V107" s="125"/>
    </row>
    <row r="108" spans="2:22" s="109" customFormat="1">
      <c r="B108" s="747" t="s">
        <v>67</v>
      </c>
      <c r="C108" s="589"/>
      <c r="D108" s="748"/>
      <c r="E108" s="748"/>
      <c r="F108" s="748"/>
      <c r="G108" s="748"/>
      <c r="H108" s="748"/>
      <c r="I108" s="748"/>
      <c r="J108" s="748"/>
      <c r="K108" s="749"/>
      <c r="L108" s="749"/>
      <c r="M108" s="749"/>
      <c r="N108" s="749"/>
      <c r="O108" s="749"/>
      <c r="P108" s="749"/>
      <c r="Q108" s="749"/>
      <c r="R108" s="752"/>
      <c r="U108" s="131"/>
      <c r="V108" s="125"/>
    </row>
    <row r="109" spans="2:22" s="13" customFormat="1">
      <c r="B109" s="126" t="s">
        <v>940</v>
      </c>
      <c r="C109" s="127"/>
      <c r="D109" s="128">
        <f>'5.  2015-2027 LRAM'!AE1647</f>
        <v>0</v>
      </c>
      <c r="E109" s="128">
        <f>'5.  2015-2027 LRAM'!AF1647</f>
        <v>74865.046696358448</v>
      </c>
      <c r="F109" s="128">
        <f>'5.  2015-2027 LRAM'!AG1647</f>
        <v>121934.04398716721</v>
      </c>
      <c r="G109" s="128">
        <f>'5.  2015-2027 LRAM'!AH1647</f>
        <v>10241.258704053504</v>
      </c>
      <c r="H109" s="128">
        <f>'5.  2015-2027 LRAM'!AI1647</f>
        <v>0</v>
      </c>
      <c r="I109" s="128">
        <f>'5.  2015-2027 LRAM'!AJ1647</f>
        <v>0</v>
      </c>
      <c r="J109" s="128">
        <f>'5.  2015-2027 LRAM'!AK1647</f>
        <v>0</v>
      </c>
      <c r="K109" s="128">
        <f>'5.  2015-2027 LRAM'!AL1647</f>
        <v>0</v>
      </c>
      <c r="L109" s="128">
        <f>'5.  2015-2027 LRAM'!AM1647</f>
        <v>0</v>
      </c>
      <c r="M109" s="128">
        <f>'5.  2015-2027 LRAM'!AN1647</f>
        <v>0</v>
      </c>
      <c r="N109" s="128">
        <f>'5.  2015-2027 LRAM'!AO1647</f>
        <v>0</v>
      </c>
      <c r="O109" s="128">
        <f>'5.  2015-2027 LRAM'!AP1647</f>
        <v>0</v>
      </c>
      <c r="P109" s="128">
        <f>'5.  2015-2027 LRAM'!AQ1647</f>
        <v>0</v>
      </c>
      <c r="Q109" s="128">
        <f>'5.  2015-2027 LRAM'!AR1647</f>
        <v>0</v>
      </c>
      <c r="R109" s="129">
        <f>SUM(D109:Q109)</f>
        <v>207040.34938757916</v>
      </c>
      <c r="U109" s="124"/>
      <c r="V109" s="125"/>
    </row>
    <row r="110" spans="2:22" s="13" customFormat="1">
      <c r="B110" s="126" t="s">
        <v>941</v>
      </c>
      <c r="C110" s="127"/>
      <c r="D110" s="128">
        <f>-'5.  2015-2027 LRAM'!AE1648</f>
        <v>0</v>
      </c>
      <c r="E110" s="128">
        <f>-'5.  2015-2027 LRAM'!AF1648</f>
        <v>0</v>
      </c>
      <c r="F110" s="128">
        <f>-'5.  2015-2027 LRAM'!AG1648</f>
        <v>0</v>
      </c>
      <c r="G110" s="128">
        <f>-'5.  2015-2027 LRAM'!AH1648</f>
        <v>0</v>
      </c>
      <c r="H110" s="128">
        <f>-'5.  2015-2027 LRAM'!AI1648</f>
        <v>0</v>
      </c>
      <c r="I110" s="128">
        <f>-'5.  2015-2027 LRAM'!AJ1648</f>
        <v>0</v>
      </c>
      <c r="J110" s="128">
        <f>-'5.  2015-2027 LRAM'!AK1648</f>
        <v>0</v>
      </c>
      <c r="K110" s="128">
        <f>-'5.  2015-2027 LRAM'!AL1648</f>
        <v>0</v>
      </c>
      <c r="L110" s="128">
        <f>-'5.  2015-2027 LRAM'!AM1648</f>
        <v>0</v>
      </c>
      <c r="M110" s="128">
        <f>-'5.  2015-2027 LRAM'!AN1648</f>
        <v>0</v>
      </c>
      <c r="N110" s="128">
        <f>-'5.  2015-2027 LRAM'!AO1648</f>
        <v>0</v>
      </c>
      <c r="O110" s="128">
        <f>-'5.  2015-2027 LRAM'!AP1648</f>
        <v>0</v>
      </c>
      <c r="P110" s="128">
        <f>-'5.  2015-2027 LRAM'!AQ1648</f>
        <v>0</v>
      </c>
      <c r="Q110" s="128">
        <f>-'5.  2015-2027 LRAM'!AR1648</f>
        <v>0</v>
      </c>
      <c r="R110" s="129">
        <f>SUM(D110:Q110)</f>
        <v>0</v>
      </c>
      <c r="S110" s="130"/>
      <c r="U110" s="124"/>
      <c r="V110" s="125"/>
    </row>
    <row r="111" spans="2:22" s="13" customFormat="1">
      <c r="B111" s="754" t="s">
        <v>969</v>
      </c>
      <c r="C111" s="755"/>
      <c r="D111" s="756">
        <f>SUM(D109:D110)</f>
        <v>0</v>
      </c>
      <c r="E111" s="756">
        <f t="shared" ref="E111:Q111" si="5">SUM(E109:E110)</f>
        <v>74865.046696358448</v>
      </c>
      <c r="F111" s="756">
        <f t="shared" si="5"/>
        <v>121934.04398716721</v>
      </c>
      <c r="G111" s="756">
        <f t="shared" si="5"/>
        <v>10241.258704053504</v>
      </c>
      <c r="H111" s="756">
        <f t="shared" si="5"/>
        <v>0</v>
      </c>
      <c r="I111" s="756">
        <f t="shared" si="5"/>
        <v>0</v>
      </c>
      <c r="J111" s="756">
        <f t="shared" si="5"/>
        <v>0</v>
      </c>
      <c r="K111" s="756">
        <f t="shared" si="5"/>
        <v>0</v>
      </c>
      <c r="L111" s="756">
        <f t="shared" si="5"/>
        <v>0</v>
      </c>
      <c r="M111" s="756">
        <f t="shared" si="5"/>
        <v>0</v>
      </c>
      <c r="N111" s="756">
        <f t="shared" si="5"/>
        <v>0</v>
      </c>
      <c r="O111" s="756">
        <f t="shared" si="5"/>
        <v>0</v>
      </c>
      <c r="P111" s="756">
        <f t="shared" si="5"/>
        <v>0</v>
      </c>
      <c r="Q111" s="756">
        <f t="shared" si="5"/>
        <v>0</v>
      </c>
      <c r="R111" s="757">
        <f>SUM(R109:R110)</f>
        <v>207040.34938757916</v>
      </c>
      <c r="S111" s="130"/>
      <c r="U111" s="124"/>
      <c r="V111" s="125"/>
    </row>
    <row r="112" spans="2:22" s="109" customFormat="1">
      <c r="B112" s="747" t="s">
        <v>67</v>
      </c>
      <c r="C112" s="589"/>
      <c r="D112" s="748"/>
      <c r="E112" s="748"/>
      <c r="F112" s="748"/>
      <c r="G112" s="748"/>
      <c r="H112" s="748"/>
      <c r="I112" s="748"/>
      <c r="J112" s="748"/>
      <c r="K112" s="749"/>
      <c r="L112" s="749"/>
      <c r="M112" s="749"/>
      <c r="N112" s="749"/>
      <c r="O112" s="749"/>
      <c r="P112" s="749"/>
      <c r="Q112" s="749"/>
      <c r="R112" s="752"/>
      <c r="U112" s="131"/>
      <c r="V112" s="125"/>
    </row>
    <row r="113" spans="2:22" s="13" customFormat="1">
      <c r="B113" s="126" t="s">
        <v>942</v>
      </c>
      <c r="C113" s="127"/>
      <c r="D113" s="128">
        <f>'5.  2015-2027 LRAM'!AE1674</f>
        <v>0</v>
      </c>
      <c r="E113" s="128">
        <f>'5.  2015-2027 LRAM'!AF1674</f>
        <v>58917.208991266947</v>
      </c>
      <c r="F113" s="128">
        <f>'5.  2015-2027 LRAM'!AG1674</f>
        <v>116293.62542401785</v>
      </c>
      <c r="G113" s="128">
        <f>'5.  2015-2027 LRAM'!AH1674</f>
        <v>9292.9136682509179</v>
      </c>
      <c r="H113" s="128">
        <f>'5.  2015-2027 LRAM'!AI1674</f>
        <v>0</v>
      </c>
      <c r="I113" s="128">
        <f>'5.  2015-2027 LRAM'!AJ1674</f>
        <v>0</v>
      </c>
      <c r="J113" s="128">
        <f>'5.  2015-2027 LRAM'!AK1674</f>
        <v>0</v>
      </c>
      <c r="K113" s="128">
        <f>'5.  2015-2027 LRAM'!AL1674</f>
        <v>0</v>
      </c>
      <c r="L113" s="128">
        <f>'5.  2015-2027 LRAM'!AM1674</f>
        <v>0</v>
      </c>
      <c r="M113" s="128">
        <f>'5.  2015-2027 LRAM'!AN1674</f>
        <v>0</v>
      </c>
      <c r="N113" s="128">
        <f>'5.  2015-2027 LRAM'!AO1674</f>
        <v>0</v>
      </c>
      <c r="O113" s="128">
        <f>'5.  2015-2027 LRAM'!AP1674</f>
        <v>0</v>
      </c>
      <c r="P113" s="128">
        <f>'5.  2015-2027 LRAM'!AQ1674</f>
        <v>0</v>
      </c>
      <c r="Q113" s="128">
        <f>'5.  2015-2027 LRAM'!AR1674</f>
        <v>0</v>
      </c>
      <c r="R113" s="129">
        <f>SUM(D113:Q113)</f>
        <v>184503.74808353573</v>
      </c>
      <c r="U113" s="124"/>
      <c r="V113" s="125"/>
    </row>
    <row r="114" spans="2:22" s="13" customFormat="1">
      <c r="B114" s="126" t="s">
        <v>943</v>
      </c>
      <c r="C114" s="127"/>
      <c r="D114" s="128">
        <f>-'5.  2015-2027 LRAM'!AE1675</f>
        <v>0</v>
      </c>
      <c r="E114" s="128">
        <f>-'5.  2015-2027 LRAM'!AF1675</f>
        <v>0</v>
      </c>
      <c r="F114" s="128">
        <f>-'5.  2015-2027 LRAM'!AG1675</f>
        <v>0</v>
      </c>
      <c r="G114" s="128">
        <f>-'5.  2015-2027 LRAM'!AH1675</f>
        <v>0</v>
      </c>
      <c r="H114" s="128">
        <f>-'5.  2015-2027 LRAM'!AI1675</f>
        <v>0</v>
      </c>
      <c r="I114" s="128">
        <f>-'5.  2015-2027 LRAM'!AJ1675</f>
        <v>0</v>
      </c>
      <c r="J114" s="128">
        <f>-'5.  2015-2027 LRAM'!AK1675</f>
        <v>0</v>
      </c>
      <c r="K114" s="128">
        <f>-'5.  2015-2027 LRAM'!AL1675</f>
        <v>0</v>
      </c>
      <c r="L114" s="128">
        <f>-'5.  2015-2027 LRAM'!AM1675</f>
        <v>0</v>
      </c>
      <c r="M114" s="128">
        <f>-'5.  2015-2027 LRAM'!AN1675</f>
        <v>0</v>
      </c>
      <c r="N114" s="128">
        <f>-'5.  2015-2027 LRAM'!AO1675</f>
        <v>0</v>
      </c>
      <c r="O114" s="128">
        <f>-'5.  2015-2027 LRAM'!AP1675</f>
        <v>0</v>
      </c>
      <c r="P114" s="128">
        <f>-'5.  2015-2027 LRAM'!AQ1675</f>
        <v>0</v>
      </c>
      <c r="Q114" s="128">
        <f>-'5.  2015-2027 LRAM'!AR1675</f>
        <v>0</v>
      </c>
      <c r="R114" s="129">
        <f>SUM(D114:Q114)</f>
        <v>0</v>
      </c>
      <c r="S114" s="130"/>
      <c r="U114" s="124"/>
      <c r="V114" s="125"/>
    </row>
    <row r="115" spans="2:22" s="13" customFormat="1">
      <c r="B115" s="754" t="s">
        <v>970</v>
      </c>
      <c r="C115" s="755"/>
      <c r="D115" s="756">
        <f>SUM(D113:D114)</f>
        <v>0</v>
      </c>
      <c r="E115" s="756">
        <f t="shared" ref="E115:Q115" si="6">SUM(E113:E114)</f>
        <v>58917.208991266947</v>
      </c>
      <c r="F115" s="756">
        <f t="shared" si="6"/>
        <v>116293.62542401785</v>
      </c>
      <c r="G115" s="756">
        <f t="shared" si="6"/>
        <v>9292.9136682509179</v>
      </c>
      <c r="H115" s="756">
        <f t="shared" si="6"/>
        <v>0</v>
      </c>
      <c r="I115" s="756">
        <f t="shared" si="6"/>
        <v>0</v>
      </c>
      <c r="J115" s="756">
        <f t="shared" si="6"/>
        <v>0</v>
      </c>
      <c r="K115" s="756">
        <f t="shared" si="6"/>
        <v>0</v>
      </c>
      <c r="L115" s="756">
        <f t="shared" si="6"/>
        <v>0</v>
      </c>
      <c r="M115" s="756">
        <f t="shared" si="6"/>
        <v>0</v>
      </c>
      <c r="N115" s="756">
        <f t="shared" si="6"/>
        <v>0</v>
      </c>
      <c r="O115" s="756">
        <f t="shared" si="6"/>
        <v>0</v>
      </c>
      <c r="P115" s="756">
        <f t="shared" si="6"/>
        <v>0</v>
      </c>
      <c r="Q115" s="756">
        <f t="shared" si="6"/>
        <v>0</v>
      </c>
      <c r="R115" s="757">
        <f>SUM(R113:R114)</f>
        <v>184503.74808353573</v>
      </c>
      <c r="S115" s="130"/>
      <c r="U115" s="124"/>
      <c r="V115" s="125"/>
    </row>
    <row r="116" spans="2:22" s="109" customFormat="1">
      <c r="B116" s="747" t="s">
        <v>67</v>
      </c>
      <c r="C116" s="589"/>
      <c r="D116" s="748"/>
      <c r="E116" s="748"/>
      <c r="F116" s="748"/>
      <c r="G116" s="748"/>
      <c r="H116" s="748"/>
      <c r="I116" s="748"/>
      <c r="J116" s="748"/>
      <c r="K116" s="749"/>
      <c r="L116" s="749"/>
      <c r="M116" s="749"/>
      <c r="N116" s="749"/>
      <c r="O116" s="749"/>
      <c r="P116" s="749"/>
      <c r="Q116" s="749"/>
      <c r="R116" s="752"/>
      <c r="U116" s="131"/>
      <c r="V116" s="125"/>
    </row>
    <row r="117" spans="2:22" s="13" customFormat="1">
      <c r="B117" s="126" t="s">
        <v>944</v>
      </c>
      <c r="C117" s="127"/>
      <c r="D117" s="128">
        <f>'5.  2015-2027 LRAM'!AE1701</f>
        <v>0</v>
      </c>
      <c r="E117" s="128">
        <f>'5.  2015-2027 LRAM'!AF1701</f>
        <v>50527.419141266953</v>
      </c>
      <c r="F117" s="128">
        <f>'5.  2015-2027 LRAM'!AG1701</f>
        <v>108179.01936001785</v>
      </c>
      <c r="G117" s="128">
        <f>'5.  2015-2027 LRAM'!AH1701</f>
        <v>7060.544272250916</v>
      </c>
      <c r="H117" s="128">
        <f>'5.  2015-2027 LRAM'!AI1701</f>
        <v>0</v>
      </c>
      <c r="I117" s="128">
        <f>'5.  2015-2027 LRAM'!AJ1701</f>
        <v>0</v>
      </c>
      <c r="J117" s="128">
        <f>'5.  2015-2027 LRAM'!AK1701</f>
        <v>0</v>
      </c>
      <c r="K117" s="128">
        <f>'5.  2015-2027 LRAM'!AL1701</f>
        <v>0</v>
      </c>
      <c r="L117" s="128">
        <f>'5.  2015-2027 LRAM'!AM1701</f>
        <v>0</v>
      </c>
      <c r="M117" s="128">
        <f>'5.  2015-2027 LRAM'!AN1701</f>
        <v>0</v>
      </c>
      <c r="N117" s="128">
        <f>'5.  2015-2027 LRAM'!AO1701</f>
        <v>0</v>
      </c>
      <c r="O117" s="128">
        <f>'5.  2015-2027 LRAM'!AP1701</f>
        <v>0</v>
      </c>
      <c r="P117" s="128">
        <f>'5.  2015-2027 LRAM'!AQ1701</f>
        <v>0</v>
      </c>
      <c r="Q117" s="128">
        <f>'5.  2015-2027 LRAM'!AR1701</f>
        <v>0</v>
      </c>
      <c r="R117" s="129">
        <f>SUM(D117:Q117)</f>
        <v>165766.98277353571</v>
      </c>
      <c r="U117" s="124"/>
      <c r="V117" s="125"/>
    </row>
    <row r="118" spans="2:22" s="13" customFormat="1">
      <c r="B118" s="126" t="s">
        <v>945</v>
      </c>
      <c r="C118" s="127"/>
      <c r="D118" s="128">
        <f>-'5.  2015-2027 LRAM'!AE1702</f>
        <v>0</v>
      </c>
      <c r="E118" s="128">
        <f>-'5.  2015-2027 LRAM'!AF1702</f>
        <v>0</v>
      </c>
      <c r="F118" s="128">
        <f>-'5.  2015-2027 LRAM'!AG1702</f>
        <v>0</v>
      </c>
      <c r="G118" s="128">
        <f>-'5.  2015-2027 LRAM'!AH1702</f>
        <v>0</v>
      </c>
      <c r="H118" s="128">
        <f>-'5.  2015-2027 LRAM'!AI1702</f>
        <v>0</v>
      </c>
      <c r="I118" s="128">
        <f>-'5.  2015-2027 LRAM'!AJ1702</f>
        <v>0</v>
      </c>
      <c r="J118" s="128">
        <f>-'5.  2015-2027 LRAM'!AK1702</f>
        <v>0</v>
      </c>
      <c r="K118" s="128">
        <f>-'5.  2015-2027 LRAM'!AL1702</f>
        <v>0</v>
      </c>
      <c r="L118" s="128">
        <f>-'5.  2015-2027 LRAM'!AM1702</f>
        <v>0</v>
      </c>
      <c r="M118" s="128">
        <f>-'5.  2015-2027 LRAM'!AN1702</f>
        <v>0</v>
      </c>
      <c r="N118" s="128">
        <f>-'5.  2015-2027 LRAM'!AO1702</f>
        <v>0</v>
      </c>
      <c r="O118" s="128">
        <f>-'5.  2015-2027 LRAM'!AP1702</f>
        <v>0</v>
      </c>
      <c r="P118" s="128">
        <f>-'5.  2015-2027 LRAM'!AQ1702</f>
        <v>0</v>
      </c>
      <c r="Q118" s="128">
        <f>-'5.  2015-2027 LRAM'!AR1702</f>
        <v>0</v>
      </c>
      <c r="R118" s="129">
        <f>SUM(D118:Q118)</f>
        <v>0</v>
      </c>
      <c r="S118" s="130"/>
      <c r="U118" s="124"/>
      <c r="V118" s="125"/>
    </row>
    <row r="119" spans="2:22" s="13" customFormat="1">
      <c r="B119" s="754" t="s">
        <v>972</v>
      </c>
      <c r="C119" s="755"/>
      <c r="D119" s="756">
        <f>SUM(D117:D118)</f>
        <v>0</v>
      </c>
      <c r="E119" s="756">
        <f t="shared" ref="E119:Q119" si="7">SUM(E117:E118)</f>
        <v>50527.419141266953</v>
      </c>
      <c r="F119" s="756">
        <f t="shared" si="7"/>
        <v>108179.01936001785</v>
      </c>
      <c r="G119" s="756">
        <f t="shared" si="7"/>
        <v>7060.544272250916</v>
      </c>
      <c r="H119" s="756">
        <f t="shared" si="7"/>
        <v>0</v>
      </c>
      <c r="I119" s="756">
        <f t="shared" si="7"/>
        <v>0</v>
      </c>
      <c r="J119" s="756">
        <f t="shared" si="7"/>
        <v>0</v>
      </c>
      <c r="K119" s="756">
        <f t="shared" si="7"/>
        <v>0</v>
      </c>
      <c r="L119" s="756">
        <f t="shared" si="7"/>
        <v>0</v>
      </c>
      <c r="M119" s="756">
        <f t="shared" si="7"/>
        <v>0</v>
      </c>
      <c r="N119" s="756">
        <f t="shared" si="7"/>
        <v>0</v>
      </c>
      <c r="O119" s="756">
        <f t="shared" si="7"/>
        <v>0</v>
      </c>
      <c r="P119" s="756">
        <f t="shared" si="7"/>
        <v>0</v>
      </c>
      <c r="Q119" s="756">
        <f t="shared" si="7"/>
        <v>0</v>
      </c>
      <c r="R119" s="757">
        <f>SUM(R117:R118)</f>
        <v>165766.98277353571</v>
      </c>
      <c r="S119" s="130"/>
      <c r="U119" s="124"/>
      <c r="V119" s="125"/>
    </row>
    <row r="120" spans="2:22" s="109" customFormat="1">
      <c r="B120" s="542" t="s">
        <v>67</v>
      </c>
      <c r="C120" s="538"/>
      <c r="D120" s="132"/>
      <c r="E120" s="132"/>
      <c r="F120" s="132"/>
      <c r="G120" s="132"/>
      <c r="H120" s="132"/>
      <c r="I120" s="132"/>
      <c r="J120" s="132"/>
      <c r="K120" s="133"/>
      <c r="L120" s="133"/>
      <c r="M120" s="133"/>
      <c r="N120" s="133"/>
      <c r="O120" s="133"/>
      <c r="P120" s="133"/>
      <c r="Q120" s="133"/>
      <c r="R120" s="753"/>
      <c r="U120" s="131"/>
      <c r="V120" s="125"/>
    </row>
    <row r="121" spans="2:22" s="13" customFormat="1" ht="32.25" customHeight="1">
      <c r="B121" s="677" t="s">
        <v>946</v>
      </c>
      <c r="C121" s="541"/>
      <c r="D121" s="540">
        <f>SUM(D103,D104,D107,D108,D111,D112,D115,D116,D119,D120)</f>
        <v>0</v>
      </c>
      <c r="E121" s="540">
        <f t="shared" ref="E121:R121" si="8">SUM(E103,E104,E107,E108,E111,E112,E115,E116,E119,E120)</f>
        <v>424535.54192815657</v>
      </c>
      <c r="F121" s="540">
        <f t="shared" si="8"/>
        <v>714936.44753597945</v>
      </c>
      <c r="G121" s="540">
        <f t="shared" si="8"/>
        <v>68140.584035925625</v>
      </c>
      <c r="H121" s="540">
        <f t="shared" si="8"/>
        <v>0</v>
      </c>
      <c r="I121" s="540">
        <f t="shared" si="8"/>
        <v>0</v>
      </c>
      <c r="J121" s="540">
        <f t="shared" si="8"/>
        <v>0</v>
      </c>
      <c r="K121" s="540">
        <f t="shared" si="8"/>
        <v>0</v>
      </c>
      <c r="L121" s="540">
        <f t="shared" si="8"/>
        <v>0</v>
      </c>
      <c r="M121" s="540">
        <f t="shared" si="8"/>
        <v>0</v>
      </c>
      <c r="N121" s="540">
        <f t="shared" si="8"/>
        <v>0</v>
      </c>
      <c r="O121" s="540">
        <f t="shared" si="8"/>
        <v>0</v>
      </c>
      <c r="P121" s="540">
        <f t="shared" si="8"/>
        <v>0</v>
      </c>
      <c r="Q121" s="540">
        <f t="shared" si="8"/>
        <v>0</v>
      </c>
      <c r="R121" s="540">
        <f t="shared" si="8"/>
        <v>1207612.5735000614</v>
      </c>
      <c r="U121" s="124"/>
      <c r="V121" s="125"/>
    </row>
    <row r="122" spans="2:22" ht="20.25" customHeight="1">
      <c r="B122" s="324" t="s">
        <v>533</v>
      </c>
      <c r="C122" s="524"/>
      <c r="D122" s="523"/>
      <c r="E122" s="523"/>
      <c r="F122" s="523"/>
      <c r="G122" s="523"/>
      <c r="H122" s="523"/>
      <c r="I122" s="523"/>
      <c r="J122" s="523"/>
      <c r="K122" s="523"/>
      <c r="L122" s="523"/>
      <c r="M122" s="523"/>
      <c r="N122" s="523"/>
      <c r="O122" s="523"/>
      <c r="P122" s="523"/>
      <c r="Q122" s="523"/>
      <c r="R122" s="523"/>
      <c r="V122" s="11"/>
    </row>
    <row r="123" spans="2:22" ht="20.25" customHeight="1">
      <c r="B123" s="750" t="s">
        <v>971</v>
      </c>
      <c r="C123" s="751"/>
      <c r="D123" s="526"/>
      <c r="E123" s="526"/>
      <c r="F123" s="526"/>
      <c r="G123" s="526"/>
      <c r="H123" s="526"/>
      <c r="I123" s="526"/>
      <c r="J123" s="526"/>
      <c r="K123" s="526"/>
      <c r="L123" s="526"/>
      <c r="M123" s="526"/>
      <c r="N123" s="526"/>
      <c r="O123" s="526"/>
      <c r="P123" s="526"/>
      <c r="Q123" s="526"/>
      <c r="R123" s="526"/>
      <c r="V123" s="11"/>
    </row>
    <row r="124" spans="2:22" ht="15">
      <c r="E124" s="1"/>
    </row>
    <row r="125" spans="2:22" ht="21" hidden="1" customHeight="1">
      <c r="B125" s="93" t="s">
        <v>534</v>
      </c>
      <c r="F125" s="512"/>
    </row>
    <row r="126" spans="2:22" s="24" customFormat="1" ht="27.75" hidden="1" customHeight="1">
      <c r="B126" s="493" t="s">
        <v>554</v>
      </c>
      <c r="C126" s="489"/>
      <c r="D126" s="489"/>
      <c r="E126" s="496"/>
      <c r="F126" s="489"/>
      <c r="G126" s="489"/>
      <c r="H126" s="489"/>
      <c r="I126" s="489"/>
      <c r="J126" s="489"/>
      <c r="T126" s="155"/>
      <c r="U126" s="155"/>
    </row>
    <row r="127" spans="2:22" ht="11.25" hidden="1" customHeight="1">
      <c r="B127" s="29"/>
    </row>
    <row r="128" spans="2:22" s="474" customFormat="1" ht="25.5" hidden="1" customHeight="1">
      <c r="B128" s="488"/>
      <c r="C128" s="485">
        <v>2011</v>
      </c>
      <c r="D128" s="485">
        <v>2012</v>
      </c>
      <c r="E128" s="485">
        <v>2013</v>
      </c>
      <c r="F128" s="485">
        <v>2014</v>
      </c>
      <c r="G128" s="485">
        <v>2015</v>
      </c>
      <c r="H128" s="485">
        <v>2016</v>
      </c>
      <c r="I128" s="485">
        <v>2017</v>
      </c>
      <c r="J128" s="485">
        <v>2018</v>
      </c>
      <c r="K128" s="485">
        <v>2019</v>
      </c>
      <c r="L128" s="485">
        <v>2020</v>
      </c>
      <c r="M128" s="486" t="s">
        <v>26</v>
      </c>
      <c r="T128" s="487"/>
      <c r="U128" s="487"/>
    </row>
    <row r="129" spans="2:21" s="30" customFormat="1" ht="23.25" hidden="1" customHeight="1">
      <c r="B129" s="165">
        <v>2011</v>
      </c>
      <c r="C129" s="480">
        <f>'4.  2011-2014 LRAM'!BA131</f>
        <v>0</v>
      </c>
      <c r="D129" s="481">
        <f>SUM('4.  2011-2014 LRAM'!AM269:AZ269)</f>
        <v>0</v>
      </c>
      <c r="E129" s="481">
        <f>SUM('4.  2011-2014 LRAM'!AM405:AZ405)</f>
        <v>0</v>
      </c>
      <c r="F129" s="482">
        <f>SUM('4.  2011-2014 LRAM'!AM541:AZ541)</f>
        <v>0</v>
      </c>
      <c r="G129" s="482">
        <f>SUM('5.  2015-2027 LRAM'!AE199:AR199)</f>
        <v>0</v>
      </c>
      <c r="H129" s="481">
        <f>SUM('5.  2015-2027 LRAM'!AE389:AR389)</f>
        <v>0</v>
      </c>
      <c r="I129" s="482">
        <f>SUM('5.  2015-2027 LRAM'!AE579:AR579)</f>
        <v>0</v>
      </c>
      <c r="J129" s="481">
        <f>SUM('5.  2015-2027 LRAM'!AE769:AR769)</f>
        <v>0</v>
      </c>
      <c r="K129" s="481">
        <f>SUM('5.  2015-2027 LRAM'!AE964:AR964)</f>
        <v>0</v>
      </c>
      <c r="L129" s="481">
        <f>SUM('5.  2015-2027 LRAM'!AE1159:AR1159)</f>
        <v>0</v>
      </c>
      <c r="M129" s="481">
        <f>SUM(C129:L129)</f>
        <v>0</v>
      </c>
      <c r="T129" s="150"/>
      <c r="U129" s="150"/>
    </row>
    <row r="130" spans="2:21" s="30" customFormat="1" ht="23.25" hidden="1" customHeight="1">
      <c r="B130" s="165">
        <v>2012</v>
      </c>
      <c r="C130" s="483"/>
      <c r="D130" s="482">
        <f>SUM('4.  2011-2014 LRAM'!AM270:AZ270)</f>
        <v>0</v>
      </c>
      <c r="E130" s="481">
        <f>SUM('4.  2011-2014 LRAM'!AM406:AZ406)</f>
        <v>0</v>
      </c>
      <c r="F130" s="482">
        <f>SUM('4.  2011-2014 LRAM'!AM542:AZ542)</f>
        <v>0</v>
      </c>
      <c r="G130" s="482">
        <f>SUM('5.  2015-2027 LRAM'!AE200:AR200)</f>
        <v>0</v>
      </c>
      <c r="H130" s="481">
        <f>SUM('5.  2015-2027 LRAM'!AE390:AR390)</f>
        <v>0</v>
      </c>
      <c r="I130" s="482">
        <f>SUM('5.  2015-2027 LRAM'!AE580:AR580)</f>
        <v>0</v>
      </c>
      <c r="J130" s="481">
        <f>SUM('5.  2015-2027 LRAM'!AE770:AR770)</f>
        <v>0</v>
      </c>
      <c r="K130" s="481">
        <f>SUM('5.  2015-2027 LRAM'!AE965:AR965)</f>
        <v>0</v>
      </c>
      <c r="L130" s="481">
        <f>SUM('5.  2015-2027 LRAM'!AE1160:AR1160)</f>
        <v>0</v>
      </c>
      <c r="M130" s="481">
        <f>SUM(D130:L130)</f>
        <v>0</v>
      </c>
      <c r="T130" s="150"/>
      <c r="U130" s="150"/>
    </row>
    <row r="131" spans="2:21" s="30" customFormat="1" ht="23.25" hidden="1" customHeight="1">
      <c r="B131" s="165">
        <v>2013</v>
      </c>
      <c r="C131" s="484"/>
      <c r="D131" s="484"/>
      <c r="E131" s="482">
        <f>SUM('4.  2011-2014 LRAM'!AM407:AZ407)</f>
        <v>0</v>
      </c>
      <c r="F131" s="482">
        <f>SUM('4.  2011-2014 LRAM'!AM543:AZ543)</f>
        <v>0</v>
      </c>
      <c r="G131" s="482">
        <f>SUM('5.  2015-2027 LRAM'!AE201:AR201)</f>
        <v>0</v>
      </c>
      <c r="H131" s="481">
        <f>SUM('5.  2015-2027 LRAM'!AE391:AR391)</f>
        <v>0</v>
      </c>
      <c r="I131" s="482">
        <f>SUM('5.  2015-2027 LRAM'!AE581:AR581)</f>
        <v>0</v>
      </c>
      <c r="J131" s="481">
        <f>SUM('5.  2015-2027 LRAM'!AE771:AR771)</f>
        <v>0</v>
      </c>
      <c r="K131" s="481">
        <f>SUM('5.  2015-2027 LRAM'!AE966:AR966)</f>
        <v>0</v>
      </c>
      <c r="L131" s="481">
        <f>SUM('5.  2015-2027 LRAM'!AE1161:AR1161)</f>
        <v>0</v>
      </c>
      <c r="M131" s="481">
        <f>SUM(C131:L131)</f>
        <v>0</v>
      </c>
      <c r="T131" s="150"/>
      <c r="U131" s="150"/>
    </row>
    <row r="132" spans="2:21" s="30" customFormat="1" ht="23.25" hidden="1" customHeight="1">
      <c r="B132" s="165">
        <v>2014</v>
      </c>
      <c r="C132" s="484"/>
      <c r="D132" s="484"/>
      <c r="E132" s="484"/>
      <c r="F132" s="482">
        <f>SUM('4.  2011-2014 LRAM'!AM544:AZ544)</f>
        <v>0</v>
      </c>
      <c r="G132" s="482">
        <f>SUM('5.  2015-2027 LRAM'!AE202:AR202)</f>
        <v>0</v>
      </c>
      <c r="H132" s="481">
        <f>SUM('5.  2015-2027 LRAM'!AE392:AR392)</f>
        <v>0</v>
      </c>
      <c r="I132" s="482">
        <f>SUM('5.  2015-2027 LRAM'!AE582:AR582)</f>
        <v>0</v>
      </c>
      <c r="J132" s="481">
        <f>SUM('5.  2015-2027 LRAM'!AE772:AR772)</f>
        <v>0</v>
      </c>
      <c r="K132" s="481">
        <f>SUM('5.  2015-2027 LRAM'!AE967:AR967)</f>
        <v>0</v>
      </c>
      <c r="L132" s="481">
        <f>SUM('5.  2015-2027 LRAM'!AE1162:AR1162)</f>
        <v>0</v>
      </c>
      <c r="M132" s="481">
        <f>SUM(F132:L132)</f>
        <v>0</v>
      </c>
      <c r="T132" s="150"/>
      <c r="U132" s="150"/>
    </row>
    <row r="133" spans="2:21" s="30" customFormat="1" ht="23.25" hidden="1" customHeight="1">
      <c r="B133" s="165">
        <v>2015</v>
      </c>
      <c r="C133" s="484"/>
      <c r="D133" s="484"/>
      <c r="E133" s="484"/>
      <c r="F133" s="484"/>
      <c r="G133" s="482">
        <f>SUM('5.  2015-2027 LRAM'!AE203:AR203)</f>
        <v>0</v>
      </c>
      <c r="H133" s="481">
        <f>SUM('5.  2015-2027 LRAM'!AE393:AR393)</f>
        <v>0</v>
      </c>
      <c r="I133" s="482">
        <f>SUM('5.  2015-2027 LRAM'!AE583:AR583)</f>
        <v>0</v>
      </c>
      <c r="J133" s="481">
        <f>SUM('5.  2015-2027 LRAM'!AE773:AR773)</f>
        <v>0</v>
      </c>
      <c r="K133" s="481">
        <f>SUM('5.  2015-2027 LRAM'!AE968:AR968)</f>
        <v>0</v>
      </c>
      <c r="L133" s="481">
        <f>SUM('5.  2015-2027 LRAM'!AE1163:AR1163)</f>
        <v>0</v>
      </c>
      <c r="M133" s="481">
        <f>SUM(G133:L133)</f>
        <v>0</v>
      </c>
      <c r="T133" s="150"/>
      <c r="U133" s="150"/>
    </row>
    <row r="134" spans="2:21" s="30" customFormat="1" ht="23.25" hidden="1" customHeight="1">
      <c r="B134" s="165">
        <v>2016</v>
      </c>
      <c r="C134" s="484"/>
      <c r="D134" s="484"/>
      <c r="E134" s="484"/>
      <c r="F134" s="484"/>
      <c r="G134" s="484"/>
      <c r="H134" s="481">
        <f>SUM('5.  2015-2027 LRAM'!AE394:AR394)</f>
        <v>0</v>
      </c>
      <c r="I134" s="482">
        <f>SUM('5.  2015-2027 LRAM'!AE584:AR584)</f>
        <v>0</v>
      </c>
      <c r="J134" s="481">
        <f>SUM('5.  2015-2027 LRAM'!AE774:AR774)</f>
        <v>0</v>
      </c>
      <c r="K134" s="481">
        <f>SUM('5.  2015-2027 LRAM'!AE969:AR969)</f>
        <v>0</v>
      </c>
      <c r="L134" s="481">
        <f>SUM('5.  2015-2027 LRAM'!AE1164:AR1164)</f>
        <v>0</v>
      </c>
      <c r="M134" s="481">
        <f>SUM(H134:L134)</f>
        <v>0</v>
      </c>
      <c r="T134" s="150"/>
      <c r="U134" s="150"/>
    </row>
    <row r="135" spans="2:21" s="30" customFormat="1" ht="23.25" hidden="1" customHeight="1">
      <c r="B135" s="165">
        <v>2017</v>
      </c>
      <c r="C135" s="484"/>
      <c r="D135" s="484"/>
      <c r="E135" s="484"/>
      <c r="F135" s="484"/>
      <c r="G135" s="484"/>
      <c r="H135" s="484"/>
      <c r="I135" s="481">
        <f>SUM('5.  2015-2027 LRAM'!AE585:AR585)</f>
        <v>0</v>
      </c>
      <c r="J135" s="481">
        <f>SUM('5.  2015-2027 LRAM'!AE775:AR775)</f>
        <v>0</v>
      </c>
      <c r="K135" s="481">
        <f>SUM('5.  2015-2027 LRAM'!AE970:AR970)</f>
        <v>0</v>
      </c>
      <c r="L135" s="481">
        <f>SUM('5.  2015-2027 LRAM'!AE1165:AR1165)</f>
        <v>0</v>
      </c>
      <c r="M135" s="481">
        <f>SUM(I135:L135)</f>
        <v>0</v>
      </c>
      <c r="T135" s="150"/>
      <c r="U135" s="150"/>
    </row>
    <row r="136" spans="2:21" s="30" customFormat="1" ht="23.25" hidden="1" customHeight="1">
      <c r="B136" s="165">
        <v>2018</v>
      </c>
      <c r="C136" s="484"/>
      <c r="D136" s="484"/>
      <c r="E136" s="484"/>
      <c r="F136" s="484"/>
      <c r="G136" s="484"/>
      <c r="H136" s="484"/>
      <c r="I136" s="484"/>
      <c r="J136" s="481">
        <f>SUM('5.  2015-2027 LRAM'!AE776:AR776)</f>
        <v>0</v>
      </c>
      <c r="K136" s="481">
        <f>SUM('5.  2015-2027 LRAM'!AE971:AR971)</f>
        <v>0</v>
      </c>
      <c r="L136" s="481">
        <f>SUM('5.  2015-2027 LRAM'!AE1166:AR1166)</f>
        <v>0</v>
      </c>
      <c r="M136" s="481">
        <f>SUM(J136:L136)</f>
        <v>0</v>
      </c>
      <c r="T136" s="150"/>
      <c r="U136" s="150"/>
    </row>
    <row r="137" spans="2:21" s="30" customFormat="1" ht="23.25" hidden="1" customHeight="1">
      <c r="B137" s="165">
        <v>2019</v>
      </c>
      <c r="C137" s="484"/>
      <c r="D137" s="484"/>
      <c r="E137" s="484"/>
      <c r="F137" s="484"/>
      <c r="G137" s="484"/>
      <c r="H137" s="484"/>
      <c r="I137" s="484"/>
      <c r="J137" s="484"/>
      <c r="K137" s="481">
        <f>SUM('5.  2015-2027 LRAM'!AE972:AR972)</f>
        <v>0</v>
      </c>
      <c r="L137" s="481">
        <f>SUM('5.  2015-2027 LRAM'!AE1167:AR1167)</f>
        <v>0</v>
      </c>
      <c r="M137" s="481">
        <f>SUM(K137:L137)</f>
        <v>0</v>
      </c>
      <c r="T137" s="150"/>
      <c r="U137" s="150"/>
    </row>
    <row r="138" spans="2:21" s="30" customFormat="1" ht="23.25" hidden="1" customHeight="1">
      <c r="B138" s="165">
        <v>2020</v>
      </c>
      <c r="C138" s="484"/>
      <c r="D138" s="484"/>
      <c r="E138" s="484"/>
      <c r="F138" s="484"/>
      <c r="G138" s="484"/>
      <c r="H138" s="484"/>
      <c r="I138" s="484"/>
      <c r="J138" s="484"/>
      <c r="K138" s="484"/>
      <c r="L138" s="483">
        <f>SUM('5.  2015-2027 LRAM'!AE1168:AR1168)</f>
        <v>0</v>
      </c>
      <c r="M138" s="483">
        <f>L138</f>
        <v>0</v>
      </c>
      <c r="T138" s="150"/>
      <c r="U138" s="150"/>
    </row>
    <row r="139" spans="2:21" s="164" customFormat="1" ht="24" hidden="1" customHeight="1">
      <c r="B139" s="494" t="s">
        <v>516</v>
      </c>
      <c r="C139" s="480">
        <f>C129</f>
        <v>0</v>
      </c>
      <c r="D139" s="481">
        <f>D129+D130</f>
        <v>0</v>
      </c>
      <c r="E139" s="481">
        <f>E129+E130+E131</f>
        <v>0</v>
      </c>
      <c r="F139" s="481">
        <f>F129+F130+F131+F132</f>
        <v>0</v>
      </c>
      <c r="G139" s="481">
        <f>G129+G130+G131+G132+G133</f>
        <v>0</v>
      </c>
      <c r="H139" s="481">
        <f>H129+H130+H131+H132+H133+H134</f>
        <v>0</v>
      </c>
      <c r="I139" s="481">
        <f>I129+I130+I131+I132+I133+I134+I135</f>
        <v>0</v>
      </c>
      <c r="J139" s="481">
        <f>J129+J130+J131+J132+J133+J134+J135+J136</f>
        <v>0</v>
      </c>
      <c r="K139" s="481">
        <f>K129+K130+K131+K132+K133+K134+K135+K136+K137</f>
        <v>0</v>
      </c>
      <c r="L139" s="481">
        <f>SUM(L129:L138)</f>
        <v>0</v>
      </c>
      <c r="M139" s="481">
        <f>SUM(M129:M138)</f>
        <v>0</v>
      </c>
      <c r="T139" s="166"/>
      <c r="U139" s="166"/>
    </row>
    <row r="140" spans="2:21" s="20" customFormat="1" ht="24.75" hidden="1" customHeight="1">
      <c r="B140" s="495" t="s">
        <v>515</v>
      </c>
      <c r="C140" s="479">
        <f>'4.  2011-2014 LRAM'!BA132</f>
        <v>0</v>
      </c>
      <c r="D140" s="479">
        <f>'4.  2011-2014 LRAM'!BA272</f>
        <v>0</v>
      </c>
      <c r="E140" s="479">
        <f>'4.  2011-2014 LRAM'!BA409</f>
        <v>0</v>
      </c>
      <c r="F140" s="479">
        <f>'4.  2011-2014 LRAM'!BA546</f>
        <v>0</v>
      </c>
      <c r="G140" s="479">
        <f>'5.  2015-2027 LRAM'!AS205</f>
        <v>0</v>
      </c>
      <c r="H140" s="479">
        <f>'5.  2015-2027 LRAM'!AS396</f>
        <v>0</v>
      </c>
      <c r="I140" s="479">
        <f>'5.  2015-2027 LRAM'!AS587</f>
        <v>0</v>
      </c>
      <c r="J140" s="479">
        <f>'5.  2015-2027 LRAM'!AS778</f>
        <v>0</v>
      </c>
      <c r="K140" s="479">
        <f>'5.  2015-2027 LRAM'!AS974</f>
        <v>0</v>
      </c>
      <c r="L140" s="479">
        <f>'5.  2015-2027 LRAM'!AS1170</f>
        <v>0</v>
      </c>
      <c r="M140" s="481">
        <f>SUM(C140:L140)</f>
        <v>0</v>
      </c>
      <c r="T140" s="71"/>
      <c r="U140" s="71"/>
    </row>
    <row r="141" spans="2:21" ht="24.75" hidden="1" customHeight="1">
      <c r="B141" s="495" t="s">
        <v>43</v>
      </c>
      <c r="C141" s="479">
        <f>'6.  Carrying Charges'!W27</f>
        <v>0</v>
      </c>
      <c r="D141" s="479">
        <f>'6.  Carrying Charges'!W42</f>
        <v>0</v>
      </c>
      <c r="E141" s="479">
        <f>'6.  Carrying Charges'!W57</f>
        <v>0</v>
      </c>
      <c r="F141" s="479">
        <f>'6.  Carrying Charges'!W72</f>
        <v>0</v>
      </c>
      <c r="G141" s="479">
        <f>'6.  Carrying Charges'!W87</f>
        <v>0</v>
      </c>
      <c r="H141" s="479">
        <f>'6.  Carrying Charges'!W102</f>
        <v>0</v>
      </c>
      <c r="I141" s="479">
        <f>'6.  Carrying Charges'!W117</f>
        <v>0</v>
      </c>
      <c r="J141" s="479">
        <f>'6.  Carrying Charges'!W132</f>
        <v>0</v>
      </c>
      <c r="K141" s="479">
        <f>'6.  Carrying Charges'!W147</f>
        <v>0</v>
      </c>
      <c r="L141" s="479">
        <f>'6.  Carrying Charges'!W162</f>
        <v>0</v>
      </c>
      <c r="M141" s="481">
        <f>SUM(C141:L141)</f>
        <v>0</v>
      </c>
    </row>
    <row r="142" spans="2:21" ht="23.25" hidden="1" customHeight="1">
      <c r="B142" s="494" t="s">
        <v>26</v>
      </c>
      <c r="C142" s="479">
        <f>C139-C140+C141</f>
        <v>0</v>
      </c>
      <c r="D142" s="479">
        <f t="shared" ref="D142:J142" si="9">D139-D140+D141</f>
        <v>0</v>
      </c>
      <c r="E142" s="479">
        <f t="shared" si="9"/>
        <v>0</v>
      </c>
      <c r="F142" s="479">
        <f t="shared" si="9"/>
        <v>0</v>
      </c>
      <c r="G142" s="479">
        <f t="shared" si="9"/>
        <v>0</v>
      </c>
      <c r="H142" s="479">
        <f t="shared" si="9"/>
        <v>0</v>
      </c>
      <c r="I142" s="479">
        <f t="shared" si="9"/>
        <v>0</v>
      </c>
      <c r="J142" s="479">
        <f t="shared" si="9"/>
        <v>0</v>
      </c>
      <c r="K142" s="479">
        <f>K139-K140+K141</f>
        <v>0</v>
      </c>
      <c r="L142" s="479">
        <f>L139-L140+L141</f>
        <v>0</v>
      </c>
      <c r="M142" s="479">
        <f>M139-M140+M141</f>
        <v>0</v>
      </c>
    </row>
    <row r="143" spans="2:21" ht="15.6" hidden="1" customHeight="1"/>
    <row r="144" spans="2:21">
      <c r="B144" s="512" t="s">
        <v>523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zoomScale="70" zoomScaleNormal="70" workbookViewId="0">
      <selection activeCell="B14" sqref="B14"/>
    </sheetView>
  </sheetViews>
  <sheetFormatPr defaultColWidth="9" defaultRowHeight="15"/>
  <cols>
    <col min="1" max="1" width="5.42578125" style="1" customWidth="1"/>
    <col min="2" max="2" width="27" style="1" customWidth="1"/>
    <col min="3" max="3" width="24.28515625" style="1" customWidth="1"/>
    <col min="4" max="4" width="23.42578125" style="1" customWidth="1"/>
    <col min="5" max="5" width="28.5703125" style="1" customWidth="1"/>
    <col min="6" max="6" width="44" style="1" customWidth="1"/>
    <col min="7" max="7" width="72.5703125" style="1" customWidth="1"/>
    <col min="8" max="16384" width="9" style="1"/>
  </cols>
  <sheetData>
    <row r="13" spans="2:3" ht="15.75" thickBot="1"/>
    <row r="14" spans="2:3" ht="26.25" customHeight="1" thickBot="1">
      <c r="B14" s="67" t="s">
        <v>171</v>
      </c>
      <c r="C14" s="99" t="s">
        <v>175</v>
      </c>
    </row>
    <row r="15" spans="2:3" ht="26.25" customHeight="1" thickBot="1">
      <c r="C15" s="101" t="s">
        <v>405</v>
      </c>
    </row>
    <row r="16" spans="2:3" ht="27" customHeight="1" thickBot="1">
      <c r="C16" s="492" t="s">
        <v>548</v>
      </c>
    </row>
    <row r="19" spans="2:8" ht="15.75">
      <c r="B19" s="67" t="s">
        <v>602</v>
      </c>
    </row>
    <row r="20" spans="2:8" ht="13.5" customHeight="1"/>
    <row r="21" spans="2:8" ht="41.1" customHeight="1">
      <c r="B21" s="1098" t="s">
        <v>655</v>
      </c>
      <c r="C21" s="1098"/>
      <c r="D21" s="1098"/>
      <c r="E21" s="1098"/>
      <c r="F21" s="1098"/>
      <c r="G21" s="1098"/>
      <c r="H21" s="1098"/>
    </row>
    <row r="23" spans="2:8" s="529" customFormat="1" ht="15.75">
      <c r="B23" s="537" t="s">
        <v>543</v>
      </c>
      <c r="C23" s="537" t="s">
        <v>558</v>
      </c>
      <c r="D23" s="537" t="s">
        <v>542</v>
      </c>
      <c r="E23" s="1105" t="s">
        <v>34</v>
      </c>
      <c r="F23" s="1106"/>
      <c r="G23" s="1105" t="s">
        <v>541</v>
      </c>
      <c r="H23" s="1106"/>
    </row>
    <row r="24" spans="2:8">
      <c r="B24" s="528">
        <v>1</v>
      </c>
      <c r="C24" s="558"/>
      <c r="D24" s="527"/>
      <c r="E24" s="1103"/>
      <c r="F24" s="1104"/>
      <c r="G24" s="1107"/>
      <c r="H24" s="1108"/>
    </row>
    <row r="25" spans="2:8">
      <c r="B25" s="528">
        <v>2</v>
      </c>
      <c r="C25" s="558"/>
      <c r="D25" s="527"/>
      <c r="E25" s="1103"/>
      <c r="F25" s="1104"/>
      <c r="G25" s="1107"/>
      <c r="H25" s="1108"/>
    </row>
    <row r="26" spans="2:8">
      <c r="B26" s="528">
        <v>3</v>
      </c>
      <c r="C26" s="558"/>
      <c r="D26" s="527"/>
      <c r="E26" s="1103"/>
      <c r="F26" s="1104"/>
      <c r="G26" s="1107"/>
      <c r="H26" s="1108"/>
    </row>
    <row r="27" spans="2:8">
      <c r="B27" s="528">
        <v>4</v>
      </c>
      <c r="C27" s="558"/>
      <c r="D27" s="527"/>
      <c r="E27" s="1103"/>
      <c r="F27" s="1104"/>
      <c r="G27" s="1107"/>
      <c r="H27" s="1108"/>
    </row>
    <row r="28" spans="2:8">
      <c r="B28" s="528">
        <v>5</v>
      </c>
      <c r="C28" s="558"/>
      <c r="D28" s="527"/>
      <c r="E28" s="1103"/>
      <c r="F28" s="1104"/>
      <c r="G28" s="1107"/>
      <c r="H28" s="1108"/>
    </row>
    <row r="29" spans="2:8">
      <c r="B29" s="528">
        <v>6</v>
      </c>
      <c r="C29" s="558"/>
      <c r="D29" s="527"/>
      <c r="E29" s="1103"/>
      <c r="F29" s="1104"/>
      <c r="G29" s="1107"/>
      <c r="H29" s="1108"/>
    </row>
    <row r="30" spans="2:8">
      <c r="B30" s="528">
        <v>7</v>
      </c>
      <c r="C30" s="558"/>
      <c r="D30" s="527"/>
      <c r="E30" s="1103"/>
      <c r="F30" s="1104"/>
      <c r="G30" s="1107"/>
      <c r="H30" s="1108"/>
    </row>
    <row r="31" spans="2:8">
      <c r="B31" s="528">
        <v>8</v>
      </c>
      <c r="C31" s="558"/>
      <c r="D31" s="527"/>
      <c r="E31" s="1103"/>
      <c r="F31" s="1104"/>
      <c r="G31" s="1107"/>
      <c r="H31" s="1108"/>
    </row>
    <row r="32" spans="2:8">
      <c r="B32" s="528">
        <v>9</v>
      </c>
      <c r="C32" s="558"/>
      <c r="D32" s="527"/>
      <c r="E32" s="1103"/>
      <c r="F32" s="1104"/>
      <c r="G32" s="1107"/>
      <c r="H32" s="1108"/>
    </row>
    <row r="33" spans="2:8">
      <c r="B33" s="528">
        <v>10</v>
      </c>
      <c r="C33" s="558"/>
      <c r="D33" s="527"/>
      <c r="E33" s="1103"/>
      <c r="F33" s="1104"/>
      <c r="G33" s="1107"/>
      <c r="H33" s="1108"/>
    </row>
    <row r="34" spans="2:8">
      <c r="B34" s="528" t="s">
        <v>477</v>
      </c>
      <c r="C34" s="558"/>
      <c r="D34" s="527"/>
      <c r="E34" s="1103"/>
      <c r="F34" s="1104"/>
      <c r="G34" s="1107"/>
      <c r="H34" s="1108"/>
    </row>
    <row r="36" spans="2:8" ht="30.75" customHeight="1">
      <c r="B36" s="67" t="s">
        <v>598</v>
      </c>
    </row>
    <row r="37" spans="2:8" ht="23.25" customHeight="1">
      <c r="B37" s="491" t="s">
        <v>603</v>
      </c>
      <c r="C37" s="526"/>
      <c r="D37" s="526"/>
      <c r="E37" s="526"/>
      <c r="F37" s="526"/>
      <c r="G37" s="526"/>
      <c r="H37" s="526"/>
    </row>
    <row r="39" spans="2:8" s="30" customFormat="1" ht="15.75">
      <c r="B39" s="537" t="s">
        <v>543</v>
      </c>
      <c r="C39" s="537" t="s">
        <v>558</v>
      </c>
      <c r="D39" s="537" t="s">
        <v>542</v>
      </c>
      <c r="E39" s="1105" t="s">
        <v>34</v>
      </c>
      <c r="F39" s="1106"/>
      <c r="G39" s="1105" t="s">
        <v>541</v>
      </c>
      <c r="H39" s="1106"/>
    </row>
    <row r="40" spans="2:8">
      <c r="B40" s="528">
        <v>1</v>
      </c>
      <c r="C40" s="558"/>
      <c r="D40" s="527"/>
      <c r="E40" s="1103"/>
      <c r="F40" s="1104"/>
      <c r="G40" s="1107"/>
      <c r="H40" s="1108"/>
    </row>
    <row r="41" spans="2:8">
      <c r="B41" s="528">
        <v>2</v>
      </c>
      <c r="C41" s="558"/>
      <c r="D41" s="527"/>
      <c r="E41" s="1103"/>
      <c r="F41" s="1104"/>
      <c r="G41" s="1107"/>
      <c r="H41" s="1108"/>
    </row>
    <row r="42" spans="2:8">
      <c r="B42" s="528">
        <v>3</v>
      </c>
      <c r="C42" s="558"/>
      <c r="D42" s="527"/>
      <c r="E42" s="1103"/>
      <c r="F42" s="1104"/>
      <c r="G42" s="1107"/>
      <c r="H42" s="1108"/>
    </row>
    <row r="43" spans="2:8">
      <c r="B43" s="528">
        <v>4</v>
      </c>
      <c r="C43" s="558"/>
      <c r="D43" s="527"/>
      <c r="E43" s="1103"/>
      <c r="F43" s="1104"/>
      <c r="G43" s="1107"/>
      <c r="H43" s="1108"/>
    </row>
    <row r="44" spans="2:8">
      <c r="B44" s="528">
        <v>5</v>
      </c>
      <c r="C44" s="558"/>
      <c r="D44" s="527"/>
      <c r="E44" s="1103"/>
      <c r="F44" s="1104"/>
      <c r="G44" s="1107"/>
      <c r="H44" s="1108"/>
    </row>
    <row r="45" spans="2:8">
      <c r="B45" s="528">
        <v>6</v>
      </c>
      <c r="C45" s="558"/>
      <c r="D45" s="527"/>
      <c r="E45" s="1103"/>
      <c r="F45" s="1104"/>
      <c r="G45" s="1107"/>
      <c r="H45" s="1108"/>
    </row>
    <row r="46" spans="2:8">
      <c r="B46" s="528">
        <v>7</v>
      </c>
      <c r="C46" s="558"/>
      <c r="D46" s="527"/>
      <c r="E46" s="1103"/>
      <c r="F46" s="1104"/>
      <c r="G46" s="1107"/>
      <c r="H46" s="1108"/>
    </row>
    <row r="47" spans="2:8">
      <c r="B47" s="528">
        <v>8</v>
      </c>
      <c r="C47" s="558"/>
      <c r="D47" s="527"/>
      <c r="E47" s="1103"/>
      <c r="F47" s="1104"/>
      <c r="G47" s="1107"/>
      <c r="H47" s="1108"/>
    </row>
    <row r="48" spans="2:8">
      <c r="B48" s="528">
        <v>9</v>
      </c>
      <c r="C48" s="558"/>
      <c r="D48" s="527"/>
      <c r="E48" s="1103"/>
      <c r="F48" s="1104"/>
      <c r="G48" s="1107"/>
      <c r="H48" s="1108"/>
    </row>
    <row r="49" spans="2:8">
      <c r="B49" s="528">
        <v>10</v>
      </c>
      <c r="C49" s="558"/>
      <c r="D49" s="527"/>
      <c r="E49" s="1103"/>
      <c r="F49" s="1104"/>
      <c r="G49" s="1107"/>
      <c r="H49" s="1108"/>
    </row>
    <row r="50" spans="2:8">
      <c r="B50" s="528" t="s">
        <v>477</v>
      </c>
      <c r="C50" s="558"/>
      <c r="D50" s="527"/>
      <c r="E50" s="1103"/>
      <c r="F50" s="1104"/>
      <c r="G50" s="1107"/>
      <c r="H50" s="1108"/>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B4" zoomScale="80" zoomScaleNormal="80" workbookViewId="0">
      <selection activeCell="B4" sqref="B4"/>
    </sheetView>
  </sheetViews>
  <sheetFormatPr defaultColWidth="9" defaultRowHeight="1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8"/>
      <c r="C3" s="21"/>
      <c r="D3" s="13"/>
      <c r="E3" s="118"/>
      <c r="F3" s="13"/>
      <c r="G3" s="13"/>
      <c r="H3" s="55"/>
      <c r="I3" s="118"/>
      <c r="J3" s="118"/>
      <c r="K3" s="118"/>
      <c r="L3" s="118"/>
      <c r="M3" s="118"/>
      <c r="N3" s="118"/>
      <c r="O3" s="118"/>
      <c r="P3" s="118"/>
      <c r="Q3" s="118"/>
    </row>
    <row r="4" spans="2:17" s="2" customFormat="1" ht="27" customHeight="1" thickBot="1">
      <c r="B4" s="236" t="s">
        <v>171</v>
      </c>
      <c r="C4" s="407"/>
      <c r="D4" s="222" t="s">
        <v>175</v>
      </c>
      <c r="E4" s="391"/>
      <c r="F4" s="391"/>
      <c r="G4" s="391"/>
      <c r="H4" s="391"/>
      <c r="I4" s="391"/>
      <c r="J4" s="391"/>
      <c r="K4" s="391"/>
      <c r="L4" s="391"/>
      <c r="M4" s="391"/>
      <c r="N4" s="391"/>
      <c r="O4" s="391"/>
      <c r="P4" s="391"/>
      <c r="Q4" s="391"/>
    </row>
    <row r="5" spans="2:17" s="2" customFormat="1" ht="24" customHeight="1" thickBot="1">
      <c r="B5" s="408"/>
      <c r="C5" s="407"/>
      <c r="D5" s="409" t="s">
        <v>405</v>
      </c>
      <c r="F5" s="391"/>
      <c r="G5" s="391"/>
      <c r="H5" s="391"/>
      <c r="I5" s="391"/>
      <c r="J5" s="391"/>
      <c r="K5" s="391"/>
      <c r="L5" s="391"/>
      <c r="M5" s="391"/>
      <c r="N5" s="391"/>
      <c r="O5" s="391"/>
      <c r="P5" s="391"/>
      <c r="Q5" s="391"/>
    </row>
    <row r="6" spans="2:17" s="2" customFormat="1" ht="28.5" customHeight="1" thickBot="1">
      <c r="B6" s="408"/>
      <c r="C6" s="407"/>
      <c r="D6" s="225" t="s">
        <v>172</v>
      </c>
      <c r="E6" s="391"/>
      <c r="F6" s="391"/>
      <c r="G6" s="391"/>
      <c r="H6" s="391"/>
      <c r="I6" s="391"/>
      <c r="J6" s="391"/>
      <c r="K6" s="391"/>
      <c r="L6" s="391"/>
      <c r="M6" s="391"/>
      <c r="N6" s="391"/>
      <c r="O6" s="391"/>
      <c r="P6" s="391"/>
      <c r="Q6" s="391"/>
    </row>
    <row r="7" spans="2:17" s="83" customFormat="1" ht="29.25" customHeight="1" thickBot="1">
      <c r="D7" s="492" t="s">
        <v>548</v>
      </c>
      <c r="P7" s="84"/>
      <c r="Q7" s="84"/>
    </row>
    <row r="8" spans="2:17" s="83" customFormat="1" ht="30" customHeight="1">
      <c r="D8" s="497"/>
      <c r="P8" s="84"/>
      <c r="Q8" s="84"/>
    </row>
    <row r="9" spans="2:17" s="2" customFormat="1" ht="24.75" customHeight="1">
      <c r="B9" s="93" t="s">
        <v>410</v>
      </c>
      <c r="C9" s="13"/>
      <c r="D9" s="406"/>
    </row>
    <row r="10" spans="2:17" s="13" customFormat="1" ht="16.5" customHeight="1"/>
    <row r="11" spans="2:17" s="13" customFormat="1" ht="36.75" customHeight="1">
      <c r="B11" s="1109" t="s">
        <v>896</v>
      </c>
      <c r="C11" s="1109"/>
      <c r="D11" s="1109"/>
      <c r="E11" s="1109"/>
      <c r="F11" s="1109"/>
      <c r="G11" s="1109"/>
      <c r="H11" s="1109"/>
      <c r="I11" s="1109"/>
      <c r="J11" s="1109"/>
      <c r="K11" s="1109"/>
      <c r="L11" s="1109"/>
      <c r="M11" s="1109"/>
      <c r="N11" s="533"/>
      <c r="O11" s="533"/>
      <c r="P11" s="533"/>
      <c r="Q11" s="533"/>
    </row>
    <row r="12" spans="2:17" s="2" customFormat="1" ht="15.75" customHeight="1"/>
    <row r="13" spans="2:17" s="13" customFormat="1" ht="48" customHeight="1">
      <c r="C13" s="210" t="str">
        <f>'1.  LRAMVA Summary'!R53</f>
        <v>Total</v>
      </c>
      <c r="D13" s="210" t="str">
        <f>'1.  LRAMVA Summary'!D53</f>
        <v>Residential</v>
      </c>
      <c r="E13" s="210" t="str">
        <f>'1.  LRAMVA Summary'!E53</f>
        <v>GS&lt;50 kW</v>
      </c>
      <c r="F13" s="210" t="str">
        <f>'1.  LRAMVA Summary'!F53</f>
        <v>GS&gt;50 KW - Thermal Demand Meter</v>
      </c>
      <c r="G13" s="210" t="str">
        <f>'1.  LRAMVA Summary'!G53</f>
        <v>GS&gt;50 KW - Interval Meter</v>
      </c>
      <c r="H13" s="210" t="str">
        <f>'1.  LRAMVA Summary'!H53</f>
        <v>Street Lighting</v>
      </c>
      <c r="I13" s="210" t="str">
        <f>'1.  LRAMVA Summary'!I53</f>
        <v/>
      </c>
      <c r="J13" s="210" t="str">
        <f>'1.  LRAMVA Summary'!J53</f>
        <v/>
      </c>
      <c r="K13" s="210" t="str">
        <f>'1.  LRAMVA Summary'!K53</f>
        <v/>
      </c>
      <c r="L13" s="210" t="str">
        <f>'1.  LRAMVA Summary'!L53</f>
        <v/>
      </c>
      <c r="M13" s="210" t="str">
        <f>'1.  LRAMVA Summary'!M53</f>
        <v/>
      </c>
      <c r="N13" s="210" t="str">
        <f>'1.  LRAMVA Summary'!N53</f>
        <v/>
      </c>
      <c r="O13" s="210" t="str">
        <f>'1.  LRAMVA Summary'!O53</f>
        <v/>
      </c>
      <c r="P13" s="210" t="str">
        <f>'1.  LRAMVA Summary'!P53</f>
        <v/>
      </c>
      <c r="Q13" s="210" t="str">
        <f>'1.  LRAMVA Summary'!Q53</f>
        <v/>
      </c>
    </row>
    <row r="14" spans="2:17" s="2" customFormat="1" ht="15.75" customHeight="1">
      <c r="B14" s="66"/>
      <c r="C14" s="501"/>
      <c r="D14" s="502" t="str">
        <f>'1.  LRAMVA Summary'!D54</f>
        <v>kWh</v>
      </c>
      <c r="E14" s="502" t="str">
        <f>'1.  LRAMVA Summary'!E54</f>
        <v>kWh</v>
      </c>
      <c r="F14" s="502" t="str">
        <f>'1.  LRAMVA Summary'!F54</f>
        <v>kW</v>
      </c>
      <c r="G14" s="502" t="str">
        <f>'1.  LRAMVA Summary'!G54</f>
        <v>kW</v>
      </c>
      <c r="H14" s="502" t="str">
        <f>'1.  LRAMVA Summary'!H54</f>
        <v>kW</v>
      </c>
      <c r="I14" s="502">
        <f>'1.  LRAMVA Summary'!I54</f>
        <v>0</v>
      </c>
      <c r="J14" s="502">
        <f>'1.  LRAMVA Summary'!J54</f>
        <v>0</v>
      </c>
      <c r="K14" s="502">
        <f>'1.  LRAMVA Summary'!K54</f>
        <v>0</v>
      </c>
      <c r="L14" s="502">
        <f>'1.  LRAMVA Summary'!L54</f>
        <v>0</v>
      </c>
      <c r="M14" s="502">
        <f>'1.  LRAMVA Summary'!M54</f>
        <v>0</v>
      </c>
      <c r="N14" s="502">
        <f>'1.  LRAMVA Summary'!N54</f>
        <v>0</v>
      </c>
      <c r="O14" s="502">
        <f>'1.  LRAMVA Summary'!O54</f>
        <v>0</v>
      </c>
      <c r="P14" s="502">
        <f>'1.  LRAMVA Summary'!P54</f>
        <v>0</v>
      </c>
      <c r="Q14" s="503">
        <f>'1.  LRAMVA Summary'!Q54</f>
        <v>0</v>
      </c>
    </row>
    <row r="15" spans="2:17" s="407" customFormat="1" ht="15.75" customHeight="1">
      <c r="B15" s="411" t="s">
        <v>27</v>
      </c>
      <c r="C15" s="543">
        <f>SUM(D15:Q15)</f>
        <v>0</v>
      </c>
      <c r="D15" s="404"/>
      <c r="E15" s="404"/>
      <c r="F15" s="404"/>
      <c r="G15" s="404"/>
      <c r="H15" s="404"/>
      <c r="I15" s="404"/>
      <c r="J15" s="404"/>
      <c r="K15" s="404"/>
      <c r="L15" s="404"/>
      <c r="M15" s="404"/>
      <c r="N15" s="404"/>
      <c r="O15" s="404"/>
      <c r="P15" s="405"/>
      <c r="Q15" s="405"/>
    </row>
    <row r="16" spans="2:17" s="407" customFormat="1" ht="15.75" customHeight="1">
      <c r="B16" s="411" t="s">
        <v>28</v>
      </c>
      <c r="C16" s="543">
        <f>SUM(D16:Q16)</f>
        <v>0</v>
      </c>
      <c r="D16" s="403"/>
      <c r="E16" s="403"/>
      <c r="F16" s="403"/>
      <c r="G16" s="403"/>
      <c r="H16" s="403"/>
      <c r="I16" s="403"/>
      <c r="J16" s="403"/>
      <c r="K16" s="405"/>
      <c r="L16" s="405"/>
      <c r="M16" s="405"/>
      <c r="N16" s="405"/>
      <c r="O16" s="405"/>
      <c r="P16" s="405"/>
      <c r="Q16" s="405"/>
    </row>
    <row r="17" spans="2:17" s="13" customFormat="1" ht="15.75" customHeight="1"/>
    <row r="18" spans="2:17" s="19" customFormat="1" ht="15.75" customHeight="1">
      <c r="B18" s="160" t="s">
        <v>448</v>
      </c>
      <c r="C18" s="161"/>
      <c r="D18" s="161">
        <f t="shared" ref="D18:E18" si="0">IF(D14="kw",HLOOKUP(D14,D14:D16,3,FALSE),HLOOKUP(D14,D14:D16,2,FALSE))</f>
        <v>0</v>
      </c>
      <c r="E18" s="161">
        <f t="shared" si="0"/>
        <v>0</v>
      </c>
      <c r="F18" s="161">
        <f>IF(F14="kw",HLOOKUP(F14,F14:F16,3,FALSE),HLOOKUP(F14,F14:F16,2,FALSE))</f>
        <v>0</v>
      </c>
      <c r="G18" s="161">
        <f t="shared" ref="G18:Q18" si="1">IF(G14="kw",HLOOKUP(G14,G14:G16,3,FALSE),HLOOKUP(G14,G14:G16,2,FALSE))</f>
        <v>0</v>
      </c>
      <c r="H18" s="161">
        <f t="shared" si="1"/>
        <v>0</v>
      </c>
      <c r="I18" s="161">
        <f t="shared" si="1"/>
        <v>0</v>
      </c>
      <c r="J18" s="161">
        <f t="shared" si="1"/>
        <v>0</v>
      </c>
      <c r="K18" s="161">
        <f t="shared" si="1"/>
        <v>0</v>
      </c>
      <c r="L18" s="161">
        <f t="shared" si="1"/>
        <v>0</v>
      </c>
      <c r="M18" s="161">
        <f t="shared" si="1"/>
        <v>0</v>
      </c>
      <c r="N18" s="161">
        <f t="shared" si="1"/>
        <v>0</v>
      </c>
      <c r="O18" s="161">
        <f t="shared" si="1"/>
        <v>0</v>
      </c>
      <c r="P18" s="161">
        <f t="shared" si="1"/>
        <v>0</v>
      </c>
      <c r="Q18" s="161">
        <f t="shared" si="1"/>
        <v>0</v>
      </c>
    </row>
    <row r="19" spans="2:17" s="2" customFormat="1" ht="15.75" customHeight="1">
      <c r="B19" s="75"/>
      <c r="C19" s="56"/>
      <c r="D19" s="56"/>
      <c r="E19" s="56"/>
      <c r="F19" s="56"/>
      <c r="G19" s="56"/>
      <c r="H19" s="56"/>
      <c r="I19" s="56"/>
      <c r="J19" s="56"/>
      <c r="K19" s="56"/>
      <c r="L19" s="56"/>
      <c r="M19" s="56"/>
      <c r="N19" s="56"/>
      <c r="O19" s="56"/>
      <c r="P19" s="56"/>
      <c r="Q19" s="56"/>
    </row>
    <row r="20" spans="2:17" s="391" customFormat="1" ht="32.450000000000003" customHeight="1">
      <c r="B20" s="410" t="s">
        <v>649</v>
      </c>
      <c r="C20" s="324"/>
      <c r="D20" s="324"/>
    </row>
    <row r="21" spans="2:17" s="391" customFormat="1" ht="21" customHeight="1">
      <c r="B21" s="410" t="s">
        <v>365</v>
      </c>
      <c r="C21" s="324" t="s">
        <v>412</v>
      </c>
      <c r="D21" s="324"/>
    </row>
    <row r="22" spans="2:17" s="13" customFormat="1" ht="15.75" customHeight="1">
      <c r="B22" s="136"/>
      <c r="C22" s="137"/>
    </row>
    <row r="23" spans="2:17" s="13" customFormat="1" ht="23.25" customHeight="1">
      <c r="B23" s="138"/>
      <c r="C23" s="138"/>
    </row>
    <row r="24" spans="2:17" s="13" customFormat="1" ht="22.5" customHeight="1">
      <c r="B24" s="93" t="s">
        <v>411</v>
      </c>
      <c r="C24" s="93"/>
      <c r="D24" s="406"/>
    </row>
    <row r="25" spans="2:17" s="2" customFormat="1" ht="15.75" customHeight="1"/>
    <row r="26" spans="2:17" s="2" customFormat="1" ht="42" customHeight="1">
      <c r="B26" s="1109" t="s">
        <v>709</v>
      </c>
      <c r="C26" s="1109"/>
      <c r="D26" s="1109"/>
      <c r="E26" s="1109"/>
      <c r="F26" s="1109"/>
      <c r="G26" s="1109"/>
      <c r="H26" s="1109"/>
      <c r="I26" s="1109"/>
      <c r="J26" s="1109"/>
      <c r="K26" s="1109"/>
      <c r="L26" s="1109"/>
      <c r="M26" s="1109"/>
      <c r="N26" s="533"/>
      <c r="O26" s="533"/>
      <c r="P26" s="533"/>
      <c r="Q26" s="533"/>
    </row>
    <row r="27" spans="2:17" s="2" customFormat="1" ht="15.75" customHeight="1"/>
    <row r="28" spans="2:17" s="13" customFormat="1" ht="44.25" customHeight="1">
      <c r="C28" s="210" t="str">
        <f>'1.  LRAMVA Summary'!R53</f>
        <v>Total</v>
      </c>
      <c r="D28" s="210" t="str">
        <f>'1.  LRAMVA Summary'!D53</f>
        <v>Residential</v>
      </c>
      <c r="E28" s="210" t="str">
        <f>'1.  LRAMVA Summary'!E53</f>
        <v>GS&lt;50 kW</v>
      </c>
      <c r="F28" s="210" t="str">
        <f>'1.  LRAMVA Summary'!F53</f>
        <v>GS&gt;50 KW - Thermal Demand Meter</v>
      </c>
      <c r="G28" s="210" t="str">
        <f>'1.  LRAMVA Summary'!G53</f>
        <v>GS&gt;50 KW - Interval Meter</v>
      </c>
      <c r="H28" s="210" t="str">
        <f>'1.  LRAMVA Summary'!H53</f>
        <v>Street Lighting</v>
      </c>
      <c r="I28" s="210" t="str">
        <f>'1.  LRAMVA Summary'!I53</f>
        <v/>
      </c>
      <c r="J28" s="210" t="str">
        <f>'1.  LRAMVA Summary'!J53</f>
        <v/>
      </c>
      <c r="K28" s="210" t="str">
        <f>'1.  LRAMVA Summary'!K53</f>
        <v/>
      </c>
      <c r="L28" s="210" t="str">
        <f>'1.  LRAMVA Summary'!L53</f>
        <v/>
      </c>
      <c r="M28" s="210" t="str">
        <f>'1.  LRAMVA Summary'!M53</f>
        <v/>
      </c>
      <c r="N28" s="210" t="str">
        <f>'1.  LRAMVA Summary'!N53</f>
        <v/>
      </c>
      <c r="O28" s="210" t="str">
        <f>'1.  LRAMVA Summary'!O53</f>
        <v/>
      </c>
      <c r="P28" s="210" t="str">
        <f>'1.  LRAMVA Summary'!P53</f>
        <v/>
      </c>
      <c r="Q28" s="210" t="str">
        <f>'1.  LRAMVA Summary'!Q53</f>
        <v/>
      </c>
    </row>
    <row r="29" spans="2:17" s="2" customFormat="1" ht="15.75" customHeight="1">
      <c r="B29" s="66"/>
      <c r="C29" s="501"/>
      <c r="D29" s="502" t="str">
        <f>'1.  LRAMVA Summary'!D54</f>
        <v>kWh</v>
      </c>
      <c r="E29" s="502" t="str">
        <f>'1.  LRAMVA Summary'!E54</f>
        <v>kWh</v>
      </c>
      <c r="F29" s="502" t="str">
        <f>'1.  LRAMVA Summary'!F54</f>
        <v>kW</v>
      </c>
      <c r="G29" s="502" t="str">
        <f>'1.  LRAMVA Summary'!G54</f>
        <v>kW</v>
      </c>
      <c r="H29" s="502" t="str">
        <f>'1.  LRAMVA Summary'!H54</f>
        <v>kW</v>
      </c>
      <c r="I29" s="502">
        <f>'1.  LRAMVA Summary'!I54</f>
        <v>0</v>
      </c>
      <c r="J29" s="502">
        <f>'1.  LRAMVA Summary'!J54</f>
        <v>0</v>
      </c>
      <c r="K29" s="502">
        <f>'1.  LRAMVA Summary'!K54</f>
        <v>0</v>
      </c>
      <c r="L29" s="502">
        <f>'1.  LRAMVA Summary'!L54</f>
        <v>0</v>
      </c>
      <c r="M29" s="502">
        <f>'1.  LRAMVA Summary'!M54</f>
        <v>0</v>
      </c>
      <c r="N29" s="502">
        <f>'1.  LRAMVA Summary'!N54</f>
        <v>0</v>
      </c>
      <c r="O29" s="502">
        <f>'1.  LRAMVA Summary'!O54</f>
        <v>0</v>
      </c>
      <c r="P29" s="502">
        <f>'1.  LRAMVA Summary'!P54</f>
        <v>0</v>
      </c>
      <c r="Q29" s="503">
        <f>'1.  LRAMVA Summary'!Q54</f>
        <v>0</v>
      </c>
    </row>
    <row r="30" spans="2:17" s="407" customFormat="1" ht="15.75" customHeight="1">
      <c r="B30" s="411" t="s">
        <v>27</v>
      </c>
      <c r="C30" s="543">
        <f>SUM(D30:Q30)</f>
        <v>0</v>
      </c>
      <c r="D30" s="412"/>
      <c r="E30" s="412"/>
      <c r="F30" s="412"/>
      <c r="G30" s="412"/>
      <c r="H30" s="412"/>
      <c r="I30" s="412"/>
      <c r="J30" s="412"/>
      <c r="K30" s="412"/>
      <c r="L30" s="412"/>
      <c r="M30" s="412"/>
      <c r="N30" s="412"/>
      <c r="O30" s="412"/>
      <c r="P30" s="412"/>
      <c r="Q30" s="405"/>
    </row>
    <row r="31" spans="2:17" s="407" customFormat="1" ht="15" customHeight="1">
      <c r="B31" s="411" t="s">
        <v>28</v>
      </c>
      <c r="C31" s="543">
        <f>SUM(D31:Q31)</f>
        <v>0</v>
      </c>
      <c r="D31" s="403"/>
      <c r="E31" s="403"/>
      <c r="F31" s="403"/>
      <c r="G31" s="403"/>
      <c r="H31" s="403"/>
      <c r="I31" s="403"/>
      <c r="J31" s="403"/>
      <c r="K31" s="405"/>
      <c r="L31" s="405"/>
      <c r="M31" s="405"/>
      <c r="N31" s="405"/>
      <c r="O31" s="405"/>
      <c r="P31" s="405"/>
      <c r="Q31" s="405"/>
    </row>
    <row r="32" spans="2:17" s="13" customFormat="1" ht="15.75" customHeight="1"/>
    <row r="33" spans="2:18" s="19" customFormat="1" ht="15.75" customHeight="1">
      <c r="B33" s="160" t="s">
        <v>448</v>
      </c>
      <c r="C33" s="161"/>
      <c r="D33" s="161">
        <f>IF(D29="kw",HLOOKUP(D29,D29:D31,3,FALSE),HLOOKUP(D29,D29:D31,2,FALSE))</f>
        <v>0</v>
      </c>
      <c r="E33" s="161">
        <f>IF(E29="kw",HLOOKUP(E29,E29:E31,3,FALSE),HLOOKUP(E29,E29:E31,2,FALSE))</f>
        <v>0</v>
      </c>
      <c r="F33" s="161">
        <f>IF(F29="kw",HLOOKUP(F29,F29:F31,3,FALSE),HLOOKUP(F29,F29:F31,2,FALSE))</f>
        <v>0</v>
      </c>
      <c r="G33" s="161">
        <f>IF(G29="kw",HLOOKUP(G29,G29:G31,3,FALSE),HLOOKUP(G29,G29:G31,2,FALSE))</f>
        <v>0</v>
      </c>
      <c r="H33" s="161">
        <f t="shared" ref="H33:Q33" si="2">IF(H29="kw",HLOOKUP(H29,H29:H31,3,FALSE),HLOOKUP(H29,H29:H31,2,FALSE))</f>
        <v>0</v>
      </c>
      <c r="I33" s="161">
        <f t="shared" si="2"/>
        <v>0</v>
      </c>
      <c r="J33" s="161">
        <f t="shared" si="2"/>
        <v>0</v>
      </c>
      <c r="K33" s="161">
        <f t="shared" si="2"/>
        <v>0</v>
      </c>
      <c r="L33" s="161">
        <f t="shared" si="2"/>
        <v>0</v>
      </c>
      <c r="M33" s="161">
        <f t="shared" si="2"/>
        <v>0</v>
      </c>
      <c r="N33" s="161">
        <f t="shared" si="2"/>
        <v>0</v>
      </c>
      <c r="O33" s="161">
        <f t="shared" si="2"/>
        <v>0</v>
      </c>
      <c r="P33" s="161">
        <f t="shared" si="2"/>
        <v>0</v>
      </c>
      <c r="Q33" s="161">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10" t="s">
        <v>649</v>
      </c>
      <c r="C35" s="324"/>
      <c r="D35" s="324"/>
      <c r="E35" s="56"/>
      <c r="F35" s="56"/>
      <c r="G35" s="56"/>
      <c r="H35" s="56"/>
      <c r="I35" s="56"/>
      <c r="J35" s="56"/>
      <c r="K35" s="56"/>
      <c r="L35" s="56"/>
      <c r="M35" s="56"/>
      <c r="N35" s="56"/>
      <c r="O35" s="56"/>
      <c r="P35" s="56"/>
      <c r="Q35" s="56"/>
    </row>
    <row r="36" spans="2:18" s="391" customFormat="1" ht="21" customHeight="1">
      <c r="B36" s="410" t="s">
        <v>365</v>
      </c>
      <c r="C36" s="324" t="s">
        <v>412</v>
      </c>
      <c r="D36" s="324"/>
    </row>
    <row r="37" spans="2:18" s="13" customFormat="1" ht="15.75" customHeight="1">
      <c r="B37" s="136"/>
      <c r="C37" s="137"/>
    </row>
    <row r="38" spans="2:18" s="13" customFormat="1" ht="15.75" customHeight="1">
      <c r="B38" s="136"/>
      <c r="C38" s="136"/>
    </row>
    <row r="39" spans="2:18" s="2" customFormat="1" ht="15.75">
      <c r="B39" s="93" t="s">
        <v>450</v>
      </c>
      <c r="C39" s="27"/>
      <c r="D39" s="26"/>
      <c r="E39" s="29"/>
      <c r="F39" s="30"/>
    </row>
    <row r="40" spans="2:18" s="3" customFormat="1" ht="39" customHeight="1">
      <c r="B40" s="1109" t="s">
        <v>596</v>
      </c>
      <c r="C40" s="1109"/>
      <c r="D40" s="1109"/>
      <c r="E40" s="1109"/>
      <c r="F40" s="1109"/>
      <c r="G40" s="1109"/>
      <c r="H40" s="1109"/>
      <c r="I40" s="1109"/>
      <c r="J40" s="1109"/>
      <c r="K40" s="1109"/>
      <c r="L40" s="1109"/>
      <c r="M40" s="1109"/>
      <c r="N40" s="533"/>
      <c r="O40" s="533"/>
      <c r="P40" s="533"/>
      <c r="Q40" s="533"/>
    </row>
    <row r="41" spans="2:18" s="2" customFormat="1" ht="16.5" customHeight="1">
      <c r="B41" s="9"/>
      <c r="C41" s="9"/>
      <c r="D41" s="16"/>
    </row>
    <row r="42" spans="2:18" s="13" customFormat="1" ht="56.25" customHeight="1">
      <c r="B42" s="210" t="s">
        <v>234</v>
      </c>
      <c r="C42" s="210" t="s">
        <v>593</v>
      </c>
      <c r="D42" s="210" t="str">
        <f>'1.  LRAMVA Summary'!D53</f>
        <v>Residential</v>
      </c>
      <c r="E42" s="210" t="str">
        <f>'1.  LRAMVA Summary'!E53</f>
        <v>GS&lt;50 kW</v>
      </c>
      <c r="F42" s="210" t="str">
        <f>'1.  LRAMVA Summary'!F53</f>
        <v>GS&gt;50 KW - Thermal Demand Meter</v>
      </c>
      <c r="G42" s="210" t="str">
        <f>'1.  LRAMVA Summary'!G53</f>
        <v>GS&gt;50 KW - Interval Meter</v>
      </c>
      <c r="H42" s="210" t="str">
        <f>'1.  LRAMVA Summary'!H53</f>
        <v>Street Lighting</v>
      </c>
      <c r="I42" s="210" t="str">
        <f>'1.  LRAMVA Summary'!I53</f>
        <v/>
      </c>
      <c r="J42" s="210" t="str">
        <f>'1.  LRAMVA Summary'!J53</f>
        <v/>
      </c>
      <c r="K42" s="210" t="str">
        <f>'1.  LRAMVA Summary'!K53</f>
        <v/>
      </c>
      <c r="L42" s="210" t="str">
        <f>'1.  LRAMVA Summary'!L53</f>
        <v/>
      </c>
      <c r="M42" s="210" t="str">
        <f>'1.  LRAMVA Summary'!M53</f>
        <v/>
      </c>
      <c r="N42" s="210" t="str">
        <f>'1.  LRAMVA Summary'!N53</f>
        <v/>
      </c>
      <c r="O42" s="210" t="str">
        <f>'1.  LRAMVA Summary'!O53</f>
        <v/>
      </c>
      <c r="P42" s="210" t="str">
        <f>'1.  LRAMVA Summary'!P53</f>
        <v/>
      </c>
      <c r="Q42" s="210" t="str">
        <f>'1.  LRAMVA Summary'!Q53</f>
        <v/>
      </c>
      <c r="R42" s="162"/>
    </row>
    <row r="43" spans="2:18" s="118" customFormat="1" ht="18" customHeight="1">
      <c r="B43" s="504"/>
      <c r="C43" s="505"/>
      <c r="D43" s="506" t="str">
        <f>'1.  LRAMVA Summary'!D54</f>
        <v>kWh</v>
      </c>
      <c r="E43" s="506" t="str">
        <f>'1.  LRAMVA Summary'!E54</f>
        <v>kWh</v>
      </c>
      <c r="F43" s="506" t="str">
        <f>'1.  LRAMVA Summary'!F54</f>
        <v>kW</v>
      </c>
      <c r="G43" s="506" t="str">
        <f>'1.  LRAMVA Summary'!G54</f>
        <v>kW</v>
      </c>
      <c r="H43" s="506" t="str">
        <f>'1.  LRAMVA Summary'!H54</f>
        <v>kW</v>
      </c>
      <c r="I43" s="506">
        <f>'1.  LRAMVA Summary'!I54</f>
        <v>0</v>
      </c>
      <c r="J43" s="506">
        <f>'1.  LRAMVA Summary'!J54</f>
        <v>0</v>
      </c>
      <c r="K43" s="506">
        <f>'1.  LRAMVA Summary'!K54</f>
        <v>0</v>
      </c>
      <c r="L43" s="506">
        <f>'1.  LRAMVA Summary'!L54</f>
        <v>0</v>
      </c>
      <c r="M43" s="506">
        <f>'1.  LRAMVA Summary'!M54</f>
        <v>0</v>
      </c>
      <c r="N43" s="506">
        <f>'1.  LRAMVA Summary'!N54</f>
        <v>0</v>
      </c>
      <c r="O43" s="506">
        <f>'1.  LRAMVA Summary'!O54</f>
        <v>0</v>
      </c>
      <c r="P43" s="506">
        <f>'1.  LRAMVA Summary'!P54</f>
        <v>0</v>
      </c>
      <c r="Q43" s="507">
        <f>'1.  LRAMVA Summary'!Q54</f>
        <v>0</v>
      </c>
      <c r="R43" s="139"/>
    </row>
    <row r="44" spans="2:18" s="13" customFormat="1" ht="15.75">
      <c r="B44" s="140">
        <v>2011</v>
      </c>
      <c r="C44" s="468"/>
      <c r="D44" s="159">
        <f t="shared" ref="D44:Q44" si="3">IF(ISBLANK($C$44),0,IF($C44=$D$9,HLOOKUP(D43,D14:D18,5,FALSE),HLOOKUP(D43,D29:D33,5,FALSE)))</f>
        <v>0</v>
      </c>
      <c r="E44" s="159">
        <f>IF(ISBLANK($C$44),0,IF($C44=$D$9,HLOOKUP(E43,E14:E18,5,FALSE),HLOOKUP(E43,E29:E33,5,FALSE)))</f>
        <v>0</v>
      </c>
      <c r="F44" s="159">
        <f t="shared" si="3"/>
        <v>0</v>
      </c>
      <c r="G44" s="159">
        <f t="shared" si="3"/>
        <v>0</v>
      </c>
      <c r="H44" s="159">
        <f t="shared" si="3"/>
        <v>0</v>
      </c>
      <c r="I44" s="159">
        <f t="shared" si="3"/>
        <v>0</v>
      </c>
      <c r="J44" s="159">
        <f t="shared" si="3"/>
        <v>0</v>
      </c>
      <c r="K44" s="159">
        <f t="shared" si="3"/>
        <v>0</v>
      </c>
      <c r="L44" s="159">
        <f t="shared" si="3"/>
        <v>0</v>
      </c>
      <c r="M44" s="159">
        <f t="shared" si="3"/>
        <v>0</v>
      </c>
      <c r="N44" s="159">
        <f t="shared" si="3"/>
        <v>0</v>
      </c>
      <c r="O44" s="159">
        <f t="shared" si="3"/>
        <v>0</v>
      </c>
      <c r="P44" s="159">
        <f t="shared" si="3"/>
        <v>0</v>
      </c>
      <c r="Q44" s="159">
        <f t="shared" si="3"/>
        <v>0</v>
      </c>
      <c r="R44" s="163"/>
    </row>
    <row r="45" spans="2:18" s="13" customFormat="1" ht="15.75">
      <c r="B45" s="140">
        <v>2012</v>
      </c>
      <c r="C45" s="468"/>
      <c r="D45" s="159">
        <f t="shared" ref="D45:Q45" si="4">IF(ISBLANK($C$45),0,IF($C$45=$D$9,HLOOKUP(D43,D14:D18,5,FALSE),HLOOKUP(D43,D29:D33,5,FALSE)))</f>
        <v>0</v>
      </c>
      <c r="E45" s="159">
        <f t="shared" si="4"/>
        <v>0</v>
      </c>
      <c r="F45" s="159">
        <f t="shared" si="4"/>
        <v>0</v>
      </c>
      <c r="G45" s="159">
        <f t="shared" si="4"/>
        <v>0</v>
      </c>
      <c r="H45" s="159">
        <f t="shared" si="4"/>
        <v>0</v>
      </c>
      <c r="I45" s="159">
        <f t="shared" si="4"/>
        <v>0</v>
      </c>
      <c r="J45" s="159">
        <f t="shared" si="4"/>
        <v>0</v>
      </c>
      <c r="K45" s="159">
        <f t="shared" si="4"/>
        <v>0</v>
      </c>
      <c r="L45" s="159">
        <f t="shared" si="4"/>
        <v>0</v>
      </c>
      <c r="M45" s="159">
        <f t="shared" si="4"/>
        <v>0</v>
      </c>
      <c r="N45" s="159">
        <f t="shared" si="4"/>
        <v>0</v>
      </c>
      <c r="O45" s="159">
        <f t="shared" si="4"/>
        <v>0</v>
      </c>
      <c r="P45" s="159">
        <f t="shared" si="4"/>
        <v>0</v>
      </c>
      <c r="Q45" s="159">
        <f t="shared" si="4"/>
        <v>0</v>
      </c>
    </row>
    <row r="46" spans="2:18" s="13" customFormat="1" ht="15.75">
      <c r="B46" s="141">
        <v>2013</v>
      </c>
      <c r="C46" s="468"/>
      <c r="D46" s="159">
        <f t="shared" ref="D46:Q46" si="5">IF(ISBLANK($C$46),0,IF($C$46=$D$9,HLOOKUP(D43,D14:D18,5,FALSE),HLOOKUP(D43,D29:D33,5,FALSE)))</f>
        <v>0</v>
      </c>
      <c r="E46" s="159">
        <f t="shared" si="5"/>
        <v>0</v>
      </c>
      <c r="F46" s="159">
        <f t="shared" si="5"/>
        <v>0</v>
      </c>
      <c r="G46" s="159">
        <f t="shared" si="5"/>
        <v>0</v>
      </c>
      <c r="H46" s="159">
        <f t="shared" si="5"/>
        <v>0</v>
      </c>
      <c r="I46" s="159">
        <f t="shared" si="5"/>
        <v>0</v>
      </c>
      <c r="J46" s="159">
        <f t="shared" si="5"/>
        <v>0</v>
      </c>
      <c r="K46" s="159">
        <f t="shared" si="5"/>
        <v>0</v>
      </c>
      <c r="L46" s="159">
        <f t="shared" si="5"/>
        <v>0</v>
      </c>
      <c r="M46" s="159">
        <f t="shared" si="5"/>
        <v>0</v>
      </c>
      <c r="N46" s="159">
        <f t="shared" si="5"/>
        <v>0</v>
      </c>
      <c r="O46" s="159">
        <f t="shared" si="5"/>
        <v>0</v>
      </c>
      <c r="P46" s="159">
        <f t="shared" si="5"/>
        <v>0</v>
      </c>
      <c r="Q46" s="159">
        <f t="shared" si="5"/>
        <v>0</v>
      </c>
    </row>
    <row r="47" spans="2:18" s="13" customFormat="1" ht="15.75">
      <c r="B47" s="141">
        <v>2014</v>
      </c>
      <c r="C47" s="468"/>
      <c r="D47" s="159">
        <f t="shared" ref="D47:Q47" si="6">IF(ISBLANK($C$47),0,IF($C$47=$D$9,HLOOKUP(D43,D14:D18,5,FALSE),HLOOKUP(D43,D29:D33,5,FALSE)))</f>
        <v>0</v>
      </c>
      <c r="E47" s="159">
        <f t="shared" si="6"/>
        <v>0</v>
      </c>
      <c r="F47" s="159">
        <f t="shared" si="6"/>
        <v>0</v>
      </c>
      <c r="G47" s="159">
        <f t="shared" si="6"/>
        <v>0</v>
      </c>
      <c r="H47" s="159">
        <f t="shared" si="6"/>
        <v>0</v>
      </c>
      <c r="I47" s="159">
        <f t="shared" si="6"/>
        <v>0</v>
      </c>
      <c r="J47" s="159">
        <f t="shared" si="6"/>
        <v>0</v>
      </c>
      <c r="K47" s="159">
        <f t="shared" si="6"/>
        <v>0</v>
      </c>
      <c r="L47" s="159">
        <f t="shared" si="6"/>
        <v>0</v>
      </c>
      <c r="M47" s="159">
        <f t="shared" si="6"/>
        <v>0</v>
      </c>
      <c r="N47" s="159">
        <f t="shared" si="6"/>
        <v>0</v>
      </c>
      <c r="O47" s="159">
        <f t="shared" si="6"/>
        <v>0</v>
      </c>
      <c r="P47" s="159">
        <f t="shared" si="6"/>
        <v>0</v>
      </c>
      <c r="Q47" s="159">
        <f t="shared" si="6"/>
        <v>0</v>
      </c>
    </row>
    <row r="48" spans="2:18" s="13" customFormat="1" ht="15.75">
      <c r="B48" s="141">
        <v>2015</v>
      </c>
      <c r="C48" s="468"/>
      <c r="D48" s="159">
        <f t="shared" ref="D48:Q48" si="7">IF(ISBLANK($C$48),0,IF($C$48=$D$9,HLOOKUP(D43,D14:D18,5,FALSE),HLOOKUP(D43,D29:D33,5,FALSE)))</f>
        <v>0</v>
      </c>
      <c r="E48" s="159">
        <f t="shared" si="7"/>
        <v>0</v>
      </c>
      <c r="F48" s="159">
        <f t="shared" si="7"/>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row>
    <row r="49" spans="2:17" s="13" customFormat="1" ht="15.75">
      <c r="B49" s="141">
        <v>2016</v>
      </c>
      <c r="C49" s="468"/>
      <c r="D49" s="159">
        <f t="shared" ref="D49:Q49" si="8">IF(ISBLANK($C$49),0,IF($C$49=$D$9,HLOOKUP(D43,D14:D18,5,FALSE),HLOOKUP(D43,D29:D33,5,FALSE)))</f>
        <v>0</v>
      </c>
      <c r="E49" s="159">
        <f t="shared" si="8"/>
        <v>0</v>
      </c>
      <c r="F49" s="159">
        <f t="shared" si="8"/>
        <v>0</v>
      </c>
      <c r="G49" s="159">
        <f t="shared" si="8"/>
        <v>0</v>
      </c>
      <c r="H49" s="159">
        <f t="shared" si="8"/>
        <v>0</v>
      </c>
      <c r="I49" s="159">
        <f t="shared" si="8"/>
        <v>0</v>
      </c>
      <c r="J49" s="159">
        <f t="shared" si="8"/>
        <v>0</v>
      </c>
      <c r="K49" s="159">
        <f t="shared" si="8"/>
        <v>0</v>
      </c>
      <c r="L49" s="159">
        <f t="shared" si="8"/>
        <v>0</v>
      </c>
      <c r="M49" s="159">
        <f t="shared" si="8"/>
        <v>0</v>
      </c>
      <c r="N49" s="159">
        <f t="shared" si="8"/>
        <v>0</v>
      </c>
      <c r="O49" s="159">
        <f t="shared" si="8"/>
        <v>0</v>
      </c>
      <c r="P49" s="159">
        <f t="shared" si="8"/>
        <v>0</v>
      </c>
      <c r="Q49" s="159">
        <f t="shared" si="8"/>
        <v>0</v>
      </c>
    </row>
    <row r="50" spans="2:17" s="13" customFormat="1" ht="15.75">
      <c r="B50" s="141">
        <v>2017</v>
      </c>
      <c r="C50" s="468"/>
      <c r="D50" s="159">
        <f t="shared" ref="D50:I50" si="9">IF(ISBLANK($C$50),0,IF($C$50=$D$9,HLOOKUP(D43,D14:D18,5,FALSE),HLOOKUP(D43,D29:D33,5,FALSE)))</f>
        <v>0</v>
      </c>
      <c r="E50" s="159">
        <f t="shared" si="9"/>
        <v>0</v>
      </c>
      <c r="F50" s="159">
        <f t="shared" si="9"/>
        <v>0</v>
      </c>
      <c r="G50" s="159">
        <f t="shared" si="9"/>
        <v>0</v>
      </c>
      <c r="H50" s="159">
        <f t="shared" si="9"/>
        <v>0</v>
      </c>
      <c r="I50" s="159">
        <f t="shared" si="9"/>
        <v>0</v>
      </c>
      <c r="J50" s="159">
        <f t="shared" ref="J50:Q50" si="10">IF(ISBLANK($C$50),0,IF($C$50=$D$9,HLOOKUP(J43,J14:J18,5,FALSE),HLOOKUP(J43,J29:J33,5,FALSE)))</f>
        <v>0</v>
      </c>
      <c r="K50" s="159">
        <f t="shared" si="10"/>
        <v>0</v>
      </c>
      <c r="L50" s="159">
        <f t="shared" si="10"/>
        <v>0</v>
      </c>
      <c r="M50" s="159">
        <f t="shared" si="10"/>
        <v>0</v>
      </c>
      <c r="N50" s="159">
        <f t="shared" si="10"/>
        <v>0</v>
      </c>
      <c r="O50" s="159">
        <f t="shared" si="10"/>
        <v>0</v>
      </c>
      <c r="P50" s="159">
        <f t="shared" si="10"/>
        <v>0</v>
      </c>
      <c r="Q50" s="159">
        <f t="shared" si="10"/>
        <v>0</v>
      </c>
    </row>
    <row r="51" spans="2:17" s="13" customFormat="1" ht="15.75">
      <c r="B51" s="141">
        <v>2018</v>
      </c>
      <c r="C51" s="468"/>
      <c r="D51" s="159">
        <f>IF(ISBLANK($C$51),0,IF($C$51=$D$9,HLOOKUP(D43,D14:D18,5,FALSE),HLOOKUP(D43,D29:D33,5,FALSE)))</f>
        <v>0</v>
      </c>
      <c r="E51" s="159">
        <f t="shared" ref="E51:Q51" si="11">IF(ISBLANK($C$51),0,IF($C$51=$D$9,HLOOKUP(E43,E14:E18,5,FALSE),HLOOKUP(E43,E29:E33,5,FALSE)))</f>
        <v>0</v>
      </c>
      <c r="F51" s="159">
        <f t="shared" si="11"/>
        <v>0</v>
      </c>
      <c r="G51" s="159">
        <f t="shared" si="11"/>
        <v>0</v>
      </c>
      <c r="H51" s="159">
        <f t="shared" si="11"/>
        <v>0</v>
      </c>
      <c r="I51" s="159">
        <f t="shared" si="11"/>
        <v>0</v>
      </c>
      <c r="J51" s="159">
        <f t="shared" si="11"/>
        <v>0</v>
      </c>
      <c r="K51" s="159">
        <f t="shared" si="11"/>
        <v>0</v>
      </c>
      <c r="L51" s="159">
        <f t="shared" si="11"/>
        <v>0</v>
      </c>
      <c r="M51" s="159">
        <f t="shared" si="11"/>
        <v>0</v>
      </c>
      <c r="N51" s="159">
        <f t="shared" si="11"/>
        <v>0</v>
      </c>
      <c r="O51" s="159">
        <f t="shared" si="11"/>
        <v>0</v>
      </c>
      <c r="P51" s="159">
        <f t="shared" si="11"/>
        <v>0</v>
      </c>
      <c r="Q51" s="159">
        <f t="shared" si="11"/>
        <v>0</v>
      </c>
    </row>
    <row r="52" spans="2:17" s="13" customFormat="1" ht="15.75">
      <c r="B52" s="141">
        <v>2019</v>
      </c>
      <c r="C52" s="468"/>
      <c r="D52" s="159">
        <f>IF(ISBLANK($C$52),0,IF($C$52=$D$9,HLOOKUP(D43,D14:D18,5,FALSE),HLOOKUP(D43,D29:D33,5,FALSE)))</f>
        <v>0</v>
      </c>
      <c r="E52" s="159">
        <f t="shared" ref="E52:Q52" si="12">IF(ISBLANK($C$52),0,IF($C$52=$D$9,HLOOKUP(E43,E14:E18,5,FALSE),HLOOKUP(E43,E29:E33,5,FALSE)))</f>
        <v>0</v>
      </c>
      <c r="F52" s="159">
        <f t="shared" si="12"/>
        <v>0</v>
      </c>
      <c r="G52" s="159">
        <f t="shared" si="12"/>
        <v>0</v>
      </c>
      <c r="H52" s="159">
        <f t="shared" si="12"/>
        <v>0</v>
      </c>
      <c r="I52" s="159">
        <f t="shared" si="12"/>
        <v>0</v>
      </c>
      <c r="J52" s="159">
        <f t="shared" si="12"/>
        <v>0</v>
      </c>
      <c r="K52" s="159">
        <f t="shared" si="12"/>
        <v>0</v>
      </c>
      <c r="L52" s="159">
        <f t="shared" si="12"/>
        <v>0</v>
      </c>
      <c r="M52" s="159">
        <f t="shared" si="12"/>
        <v>0</v>
      </c>
      <c r="N52" s="159">
        <f t="shared" si="12"/>
        <v>0</v>
      </c>
      <c r="O52" s="159">
        <f t="shared" si="12"/>
        <v>0</v>
      </c>
      <c r="P52" s="159">
        <f t="shared" si="12"/>
        <v>0</v>
      </c>
      <c r="Q52" s="159">
        <f t="shared" si="12"/>
        <v>0</v>
      </c>
    </row>
    <row r="53" spans="2:17" s="13" customFormat="1" ht="15.75">
      <c r="B53" s="141">
        <v>2020</v>
      </c>
      <c r="C53" s="468"/>
      <c r="D53" s="159">
        <f>IF(ISBLANK($C$53),0,IF($C$53=$D$9,HLOOKUP(D43,D14:D18,5,FALSE),HLOOKUP(D43,D29:D33,5,FALSE)))</f>
        <v>0</v>
      </c>
      <c r="E53" s="159">
        <f t="shared" ref="E53:Q53" si="13">IF(ISBLANK($C$53),0,IF($C$53=$D$9,HLOOKUP(E43,E14:E18,5,FALSE),HLOOKUP(E43,E29:E33,5,FALSE)))</f>
        <v>0</v>
      </c>
      <c r="F53" s="159">
        <f t="shared" si="13"/>
        <v>0</v>
      </c>
      <c r="G53" s="159">
        <f t="shared" si="13"/>
        <v>0</v>
      </c>
      <c r="H53" s="159">
        <f t="shared" si="13"/>
        <v>0</v>
      </c>
      <c r="I53" s="159">
        <f t="shared" si="13"/>
        <v>0</v>
      </c>
      <c r="J53" s="159">
        <f t="shared" si="13"/>
        <v>0</v>
      </c>
      <c r="K53" s="159">
        <f t="shared" si="13"/>
        <v>0</v>
      </c>
      <c r="L53" s="159">
        <f t="shared" si="13"/>
        <v>0</v>
      </c>
      <c r="M53" s="159">
        <f t="shared" si="13"/>
        <v>0</v>
      </c>
      <c r="N53" s="159">
        <f t="shared" si="13"/>
        <v>0</v>
      </c>
      <c r="O53" s="159">
        <f t="shared" si="13"/>
        <v>0</v>
      </c>
      <c r="P53" s="159">
        <f t="shared" si="13"/>
        <v>0</v>
      </c>
      <c r="Q53" s="159">
        <f t="shared" si="13"/>
        <v>0</v>
      </c>
    </row>
    <row r="54" spans="2:17" s="13" customFormat="1" ht="15.75">
      <c r="B54" s="141">
        <v>2021</v>
      </c>
      <c r="C54" s="468"/>
      <c r="D54" s="159">
        <f>IF(ISBLANK($C$54),0,IF($C$54=$D$9,HLOOKUP(D43,D14:D18,5,FALSE),HLOOKUP(D43,D29:D33,5,FALSE)))</f>
        <v>0</v>
      </c>
      <c r="E54" s="159">
        <f>IF(ISBLANK($C$54),0,IF($C$54=$D$9,HLOOKUP(E43,E14:E18,5,FALSE),HLOOKUP(E43,E29:E33,5,FALSE)))</f>
        <v>0</v>
      </c>
      <c r="F54" s="159">
        <f>IF(ISBLANK($C$54),0,IF($C$54=$D$9,HLOOKUP(F43,F14:F18,5,FALSE),HLOOKUP(F43,F29:F33,5,FALSE)))</f>
        <v>0</v>
      </c>
      <c r="G54" s="159">
        <f>IF(ISBLANK($C$54),0,IF($C$54=$D$9,HLOOKUP(G43,G14:G18,5,FALSE),HLOOKUP(G43,G29:G33,5,FALSE)))</f>
        <v>0</v>
      </c>
      <c r="H54" s="159">
        <f t="shared" ref="H54:Q54" si="14">IF(ISBLANK($C$54),0,IF($C$54=$D$9,HLOOKUP(H43,H14:H18,5,FALSE),HLOOKUP(H43,H29:H33,5,FALSE)))</f>
        <v>0</v>
      </c>
      <c r="I54" s="159">
        <f t="shared" si="14"/>
        <v>0</v>
      </c>
      <c r="J54" s="159">
        <f t="shared" si="14"/>
        <v>0</v>
      </c>
      <c r="K54" s="159">
        <f t="shared" si="14"/>
        <v>0</v>
      </c>
      <c r="L54" s="159">
        <f t="shared" si="14"/>
        <v>0</v>
      </c>
      <c r="M54" s="159">
        <f t="shared" si="14"/>
        <v>0</v>
      </c>
      <c r="N54" s="159">
        <f t="shared" si="14"/>
        <v>0</v>
      </c>
      <c r="O54" s="159">
        <f t="shared" si="14"/>
        <v>0</v>
      </c>
      <c r="P54" s="159">
        <f t="shared" si="14"/>
        <v>0</v>
      </c>
      <c r="Q54" s="159">
        <f t="shared" si="14"/>
        <v>0</v>
      </c>
    </row>
    <row r="55" spans="2:17" s="13" customFormat="1" ht="15.75">
      <c r="B55" s="141">
        <v>2022</v>
      </c>
      <c r="C55" s="468"/>
      <c r="D55" s="159">
        <f>IF(ISBLANK($C$55),0,IF($C$55=$D$9,HLOOKUP(D43,D14:D18,5,FALSE),HLOOKUP(D43,D29:D33,5,FALSE)))</f>
        <v>0</v>
      </c>
      <c r="E55" s="159">
        <f>IF(ISBLANK($C$55),0,IF($C$55=$D$9,HLOOKUP(E43,E14:E18,5,FALSE),HLOOKUP(E43,E29:E33,5,FALSE)))</f>
        <v>0</v>
      </c>
      <c r="F55" s="159">
        <f>IF(ISBLANK($C$55),0,IF($C$55=$D$9,HLOOKUP(F43,F14:F18,5,FALSE),HLOOKUP(F43,F29:F33,5,FALSE)))</f>
        <v>0</v>
      </c>
      <c r="G55" s="159">
        <f t="shared" ref="G55:Q55" si="15">IF(ISBLANK($C$55),0,IF($C$55=$D$9,HLOOKUP(G43,G14:G18,5,FALSE),HLOOKUP(G43,G29:G33,5,FALSE)))</f>
        <v>0</v>
      </c>
      <c r="H55" s="159">
        <f t="shared" si="15"/>
        <v>0</v>
      </c>
      <c r="I55" s="159">
        <f t="shared" si="15"/>
        <v>0</v>
      </c>
      <c r="J55" s="159">
        <f>IF(ISBLANK($C$55),0,IF($C$55=$D$9,HLOOKUP(J43,J14:J18,5,FALSE),HLOOKUP(J43,J29:J33,5,FALSE)))</f>
        <v>0</v>
      </c>
      <c r="K55" s="159">
        <f t="shared" si="15"/>
        <v>0</v>
      </c>
      <c r="L55" s="159">
        <f t="shared" si="15"/>
        <v>0</v>
      </c>
      <c r="M55" s="159">
        <f t="shared" si="15"/>
        <v>0</v>
      </c>
      <c r="N55" s="159">
        <f t="shared" si="15"/>
        <v>0</v>
      </c>
      <c r="O55" s="159">
        <f t="shared" si="15"/>
        <v>0</v>
      </c>
      <c r="P55" s="159">
        <f t="shared" si="15"/>
        <v>0</v>
      </c>
      <c r="Q55" s="159">
        <f t="shared" si="15"/>
        <v>0</v>
      </c>
    </row>
    <row r="56" spans="2:17" s="13" customFormat="1" ht="15.75">
      <c r="B56" s="141">
        <v>2023</v>
      </c>
      <c r="C56" s="468"/>
      <c r="D56" s="159">
        <f>IF(ISBLANK($C$56),0,IF($C$56=$D$9,HLOOKUP(D43,D14:D18,5,FALSE),HLOOKUP(D43,D29:D33,5,FALSE)))</f>
        <v>0</v>
      </c>
      <c r="E56" s="159">
        <f t="shared" ref="E56:Q56" si="16">IF(ISBLANK($C$56),0,IF($C$56=$D$9,HLOOKUP(E43,E14:E18,5,FALSE),HLOOKUP(E43,E29:E33,5,FALSE)))</f>
        <v>0</v>
      </c>
      <c r="F56" s="159">
        <f t="shared" si="16"/>
        <v>0</v>
      </c>
      <c r="G56" s="159">
        <f t="shared" si="16"/>
        <v>0</v>
      </c>
      <c r="H56" s="159">
        <f t="shared" si="16"/>
        <v>0</v>
      </c>
      <c r="I56" s="159">
        <f t="shared" si="16"/>
        <v>0</v>
      </c>
      <c r="J56" s="159">
        <f t="shared" si="16"/>
        <v>0</v>
      </c>
      <c r="K56" s="159">
        <f>IF(ISBLANK($C$56),0,IF($C$56=$D$9,HLOOKUP(K43,K14:K18,5,FALSE),HLOOKUP(K43,K29:K33,5,FALSE)))</f>
        <v>0</v>
      </c>
      <c r="L56" s="159">
        <f t="shared" si="16"/>
        <v>0</v>
      </c>
      <c r="M56" s="159">
        <f t="shared" si="16"/>
        <v>0</v>
      </c>
      <c r="N56" s="159">
        <f t="shared" si="16"/>
        <v>0</v>
      </c>
      <c r="O56" s="159">
        <f t="shared" si="16"/>
        <v>0</v>
      </c>
      <c r="P56" s="159">
        <f t="shared" si="16"/>
        <v>0</v>
      </c>
      <c r="Q56" s="159">
        <f t="shared" si="16"/>
        <v>0</v>
      </c>
    </row>
    <row r="57" spans="2:17" s="13" customFormat="1" ht="15.75">
      <c r="B57" s="141">
        <v>2024</v>
      </c>
      <c r="C57" s="468"/>
      <c r="D57" s="159">
        <f>IF(ISBLANK($C$57),0,IF($C$57=$D$9,HLOOKUP(D43,D14:D18,5,FALSE),HLOOKUP(D43,D29:D33,5,FALSE)))</f>
        <v>0</v>
      </c>
      <c r="E57" s="159">
        <f t="shared" ref="E57:Q57" si="17">IF(ISBLANK($C$57),0,IF($C$57=$D$9,HLOOKUP(E43,E14:E18,5,FALSE),HLOOKUP(E43,E29:E33,5,FALSE)))</f>
        <v>0</v>
      </c>
      <c r="F57" s="159">
        <f t="shared" si="17"/>
        <v>0</v>
      </c>
      <c r="G57" s="159">
        <f>IF(ISBLANK($C$57),0,IF($C$57=$D$9,HLOOKUP(G43,G14:G18,5,FALSE),HLOOKUP(G43,G29:G33,5,FALSE)))</f>
        <v>0</v>
      </c>
      <c r="H57" s="159">
        <f t="shared" si="17"/>
        <v>0</v>
      </c>
      <c r="I57" s="159">
        <f t="shared" si="17"/>
        <v>0</v>
      </c>
      <c r="J57" s="159">
        <f t="shared" si="17"/>
        <v>0</v>
      </c>
      <c r="K57" s="159">
        <f t="shared" si="17"/>
        <v>0</v>
      </c>
      <c r="L57" s="159">
        <f t="shared" si="17"/>
        <v>0</v>
      </c>
      <c r="M57" s="159">
        <f t="shared" si="17"/>
        <v>0</v>
      </c>
      <c r="N57" s="159">
        <f t="shared" si="17"/>
        <v>0</v>
      </c>
      <c r="O57" s="159">
        <f t="shared" si="17"/>
        <v>0</v>
      </c>
      <c r="P57" s="159">
        <f t="shared" si="17"/>
        <v>0</v>
      </c>
      <c r="Q57" s="159">
        <f t="shared" si="17"/>
        <v>0</v>
      </c>
    </row>
    <row r="58" spans="2:17" s="13" customFormat="1" ht="15.75">
      <c r="B58" s="141">
        <v>2025</v>
      </c>
      <c r="C58" s="468"/>
      <c r="D58" s="159">
        <f>IF(ISBLANK($C$58),0,IF($C$58=$D$9,HLOOKUP(D43,D14:D18,5,FALSE),HLOOKUP(D43,D29:D33,5,FALSE)))</f>
        <v>0</v>
      </c>
      <c r="E58" s="159">
        <f t="shared" ref="E58:Q58" si="18">IF(ISBLANK($C$58),0,IF($C$58=$D$9,HLOOKUP(E43,E14:E18,5,FALSE),HLOOKUP(E43,E29:E33,5,FALSE)))</f>
        <v>0</v>
      </c>
      <c r="F58" s="159">
        <f t="shared" si="18"/>
        <v>0</v>
      </c>
      <c r="G58" s="159">
        <f t="shared" si="18"/>
        <v>0</v>
      </c>
      <c r="H58" s="159">
        <f t="shared" si="18"/>
        <v>0</v>
      </c>
      <c r="I58" s="159">
        <f t="shared" si="18"/>
        <v>0</v>
      </c>
      <c r="J58" s="159">
        <f t="shared" si="18"/>
        <v>0</v>
      </c>
      <c r="K58" s="159">
        <f t="shared" si="18"/>
        <v>0</v>
      </c>
      <c r="L58" s="159">
        <f t="shared" si="18"/>
        <v>0</v>
      </c>
      <c r="M58" s="159">
        <f t="shared" si="18"/>
        <v>0</v>
      </c>
      <c r="N58" s="159">
        <f t="shared" si="18"/>
        <v>0</v>
      </c>
      <c r="O58" s="159">
        <f t="shared" si="18"/>
        <v>0</v>
      </c>
      <c r="P58" s="159">
        <f t="shared" si="18"/>
        <v>0</v>
      </c>
      <c r="Q58" s="159">
        <f t="shared" si="18"/>
        <v>0</v>
      </c>
    </row>
    <row r="59" spans="2:17" s="13" customFormat="1" ht="15.75">
      <c r="B59" s="141">
        <v>2026</v>
      </c>
      <c r="C59" s="468"/>
      <c r="D59" s="159">
        <f>IF(ISBLANK($C$59),0,IF($C$59=$D$9,HLOOKUP(D43,D14:D18,5,FALSE),HLOOKUP(D43,D29:D33,5,FALSE)))</f>
        <v>0</v>
      </c>
      <c r="E59" s="159">
        <f t="shared" ref="E59:Q59" si="19">IF(ISBLANK($C$59),0,IF($C$59=$D$9,HLOOKUP(E43,E14:E18,5,FALSE),HLOOKUP(E43,E29:E33,5,FALSE)))</f>
        <v>0</v>
      </c>
      <c r="F59" s="159">
        <f>IF(ISBLANK($C$59),0,IF($C$59=$D$9,HLOOKUP(F43,F14:F18,5,FALSE),HLOOKUP(F43,F29:F33,5,FALSE)))</f>
        <v>0</v>
      </c>
      <c r="G59" s="159">
        <f t="shared" si="19"/>
        <v>0</v>
      </c>
      <c r="H59" s="159">
        <f>IF(ISBLANK($C$59),0,IF($C$59=$D$9,HLOOKUP(H43,H14:H18,5,FALSE),HLOOKUP(H43,H29:H33,5,FALSE)))</f>
        <v>0</v>
      </c>
      <c r="I59" s="159">
        <f t="shared" si="19"/>
        <v>0</v>
      </c>
      <c r="J59" s="159">
        <f t="shared" si="19"/>
        <v>0</v>
      </c>
      <c r="K59" s="159">
        <f t="shared" si="19"/>
        <v>0</v>
      </c>
      <c r="L59" s="159">
        <f t="shared" si="19"/>
        <v>0</v>
      </c>
      <c r="M59" s="159">
        <f t="shared" si="19"/>
        <v>0</v>
      </c>
      <c r="N59" s="159">
        <f t="shared" si="19"/>
        <v>0</v>
      </c>
      <c r="O59" s="159">
        <f t="shared" si="19"/>
        <v>0</v>
      </c>
      <c r="P59" s="159">
        <f t="shared" si="19"/>
        <v>0</v>
      </c>
      <c r="Q59" s="159">
        <f t="shared" si="19"/>
        <v>0</v>
      </c>
    </row>
    <row r="60" spans="2:17" s="13" customFormat="1" ht="15.75">
      <c r="B60" s="141">
        <v>2027</v>
      </c>
      <c r="C60" s="468"/>
      <c r="D60" s="159">
        <f>IF(ISBLANK($C$60),0,IF($C$60=$D$9,HLOOKUP(D43,D14:D18,5,FALSE),HLOOKUP(D43,D29:D33,5,FALSE)))</f>
        <v>0</v>
      </c>
      <c r="E60" s="159">
        <f t="shared" ref="E60:Q60" si="20">IF(ISBLANK($C$60),0,IF($C$60=$D$9,HLOOKUP(E43,E14:E18,5,FALSE),HLOOKUP(E43,E29:E33,5,FALSE)))</f>
        <v>0</v>
      </c>
      <c r="F60" s="159">
        <f t="shared" si="20"/>
        <v>0</v>
      </c>
      <c r="G60" s="159">
        <f t="shared" si="20"/>
        <v>0</v>
      </c>
      <c r="H60" s="159">
        <f t="shared" si="20"/>
        <v>0</v>
      </c>
      <c r="I60" s="159">
        <f>IF(ISBLANK($C$60),0,IF($C$60=$D$9,HLOOKUP(I43,I14:I18,5,FALSE),HLOOKUP(I43,I29:I33,5,FALSE)))</f>
        <v>0</v>
      </c>
      <c r="J60" s="159">
        <f t="shared" si="20"/>
        <v>0</v>
      </c>
      <c r="K60" s="159">
        <f t="shared" si="20"/>
        <v>0</v>
      </c>
      <c r="L60" s="159">
        <f t="shared" si="20"/>
        <v>0</v>
      </c>
      <c r="M60" s="159">
        <f t="shared" si="20"/>
        <v>0</v>
      </c>
      <c r="N60" s="159">
        <f t="shared" si="20"/>
        <v>0</v>
      </c>
      <c r="O60" s="159">
        <f t="shared" si="20"/>
        <v>0</v>
      </c>
      <c r="P60" s="159">
        <f t="shared" si="20"/>
        <v>0</v>
      </c>
      <c r="Q60" s="159">
        <f t="shared" si="20"/>
        <v>0</v>
      </c>
    </row>
    <row r="61" spans="2:17" s="391" customFormat="1" ht="21" customHeight="1">
      <c r="B61" s="324" t="s">
        <v>533</v>
      </c>
      <c r="C61" s="413"/>
      <c r="D61" s="414"/>
      <c r="E61" s="414"/>
      <c r="F61" s="414"/>
      <c r="G61" s="414"/>
      <c r="H61" s="414"/>
      <c r="I61" s="414"/>
      <c r="J61" s="414"/>
      <c r="K61" s="414"/>
      <c r="L61" s="414"/>
      <c r="M61" s="414"/>
      <c r="N61" s="414"/>
      <c r="O61" s="414"/>
      <c r="P61" s="414"/>
      <c r="Q61" s="414"/>
    </row>
    <row r="62" spans="2:17" s="13" customFormat="1" ht="15.75" customHeight="1">
      <c r="B62" s="138"/>
      <c r="C62" s="138"/>
    </row>
    <row r="63" spans="2:17" s="13" customFormat="1" ht="15.75" customHeight="1">
      <c r="B63" s="138"/>
      <c r="C63" s="138"/>
    </row>
    <row r="64" spans="2:17" s="2" customFormat="1" ht="15.75" customHeight="1">
      <c r="B64" s="66"/>
      <c r="C64" s="66"/>
    </row>
    <row r="65" spans="2:3" s="2" customFormat="1" ht="15.75" customHeight="1">
      <c r="B65" s="66"/>
      <c r="C65" s="66"/>
    </row>
    <row r="66" spans="2:3" s="2" customFormat="1" ht="15.75" customHeight="1">
      <c r="B66" s="66"/>
      <c r="C66" s="66"/>
    </row>
    <row r="67" spans="2:3" s="2" customFormat="1" ht="15.75" customHeight="1">
      <c r="B67" s="66"/>
      <c r="C67" s="66"/>
    </row>
    <row r="68" spans="2:3" s="2" customFormat="1" ht="15.75" customHeight="1">
      <c r="B68" s="66"/>
      <c r="C68" s="66"/>
    </row>
    <row r="69" spans="2:3" s="2"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B12" zoomScale="90" zoomScaleNormal="90" workbookViewId="0">
      <selection activeCell="G27" sqref="G27"/>
    </sheetView>
  </sheetViews>
  <sheetFormatPr defaultColWidth="9" defaultRowHeight="15" outlineLevelRow="1"/>
  <cols>
    <col min="1" max="1" width="6.5703125" style="4" customWidth="1"/>
    <col min="2" max="2" width="36.5703125" style="5" customWidth="1"/>
    <col min="3" max="3" width="17" style="62" customWidth="1"/>
    <col min="4" max="16" width="16.42578125" style="5" customWidth="1"/>
    <col min="17" max="16384" width="9" style="5"/>
  </cols>
  <sheetData>
    <row r="1" spans="1:25" ht="143.25" customHeight="1"/>
    <row r="2" spans="1:25" ht="14.25" customHeight="1">
      <c r="B2" s="36"/>
      <c r="C2" s="36"/>
      <c r="D2" s="36"/>
      <c r="E2" s="36"/>
      <c r="F2" s="36"/>
      <c r="G2" s="36"/>
      <c r="H2" s="36"/>
      <c r="I2" s="36"/>
      <c r="J2" s="36"/>
      <c r="K2" s="36"/>
      <c r="L2" s="36"/>
      <c r="M2" s="36"/>
      <c r="N2" s="36"/>
      <c r="O2" s="36"/>
    </row>
    <row r="3" spans="1:25" ht="16.5" hidden="1" customHeight="1" outlineLevel="1" thickBot="1">
      <c r="B3" s="36"/>
      <c r="C3" s="63"/>
      <c r="D3" s="36"/>
      <c r="E3" s="36"/>
      <c r="F3" s="36"/>
      <c r="G3" s="36"/>
      <c r="H3" s="36"/>
      <c r="I3" s="36"/>
      <c r="J3" s="36"/>
      <c r="K3" s="36"/>
    </row>
    <row r="4" spans="1:25" ht="26.25" hidden="1" customHeight="1" outlineLevel="1" thickBot="1">
      <c r="B4" s="1110" t="s">
        <v>171</v>
      </c>
      <c r="C4" s="68" t="s">
        <v>175</v>
      </c>
      <c r="D4" s="68"/>
      <c r="E4" s="38"/>
    </row>
    <row r="5" spans="1:25" ht="26.25" hidden="1" customHeight="1" outlineLevel="1" thickBot="1">
      <c r="B5" s="1110"/>
      <c r="C5" s="69" t="s">
        <v>172</v>
      </c>
      <c r="D5" s="69"/>
      <c r="E5" s="38"/>
    </row>
    <row r="6" spans="1:25" ht="26.25" hidden="1" customHeight="1" outlineLevel="1" thickBot="1">
      <c r="B6" s="1110"/>
      <c r="C6" s="1116" t="s">
        <v>548</v>
      </c>
      <c r="D6" s="1117"/>
      <c r="M6" s="6"/>
      <c r="N6" s="6"/>
      <c r="O6" s="6"/>
      <c r="P6" s="6"/>
      <c r="Q6" s="6"/>
      <c r="R6" s="6"/>
      <c r="S6" s="6"/>
      <c r="T6" s="6"/>
      <c r="U6" s="6"/>
      <c r="V6" s="6"/>
      <c r="W6" s="6"/>
      <c r="X6" s="6"/>
      <c r="Y6" s="6"/>
    </row>
    <row r="7" spans="1:25" ht="26.25" hidden="1" customHeight="1" outlineLevel="1">
      <c r="B7" s="92"/>
      <c r="C7" s="5"/>
      <c r="M7" s="6"/>
      <c r="N7" s="6"/>
      <c r="O7" s="6"/>
      <c r="P7" s="6"/>
      <c r="Q7" s="6"/>
      <c r="R7" s="6"/>
      <c r="S7" s="6"/>
      <c r="T7" s="6"/>
      <c r="U7" s="6"/>
      <c r="V7" s="6"/>
      <c r="W7" s="6"/>
      <c r="X7" s="6"/>
      <c r="Y7" s="6"/>
    </row>
    <row r="8" spans="1:25" ht="19.5" hidden="1" customHeight="1" outlineLevel="1">
      <c r="B8" s="92" t="s">
        <v>524</v>
      </c>
      <c r="C8" s="517" t="s">
        <v>479</v>
      </c>
      <c r="D8" s="516"/>
      <c r="M8" s="6"/>
      <c r="N8" s="6"/>
      <c r="O8" s="6"/>
      <c r="P8" s="6"/>
      <c r="Q8" s="6"/>
      <c r="R8" s="6"/>
      <c r="S8" s="6"/>
      <c r="T8" s="6"/>
      <c r="U8" s="6"/>
      <c r="V8" s="6"/>
      <c r="W8" s="6"/>
      <c r="X8" s="6"/>
      <c r="Y8" s="6"/>
    </row>
    <row r="9" spans="1:25" ht="19.5" hidden="1" customHeight="1" outlineLevel="1">
      <c r="B9" s="92"/>
      <c r="C9" s="517" t="s">
        <v>525</v>
      </c>
      <c r="D9" s="516"/>
      <c r="M9" s="6"/>
      <c r="N9" s="6"/>
      <c r="O9" s="6"/>
      <c r="P9" s="6"/>
      <c r="Q9" s="6"/>
      <c r="R9" s="6"/>
      <c r="S9" s="6"/>
      <c r="T9" s="6"/>
      <c r="U9" s="6"/>
      <c r="V9" s="6"/>
      <c r="W9" s="6"/>
      <c r="X9" s="6"/>
      <c r="Y9" s="6"/>
    </row>
    <row r="10" spans="1:25" hidden="1" outlineLevel="1">
      <c r="B10" s="80"/>
      <c r="C10" s="70"/>
      <c r="D10" s="70"/>
      <c r="E10" s="70"/>
      <c r="M10" s="6"/>
      <c r="N10" s="6"/>
      <c r="O10" s="6"/>
      <c r="P10" s="6"/>
      <c r="Q10" s="6"/>
      <c r="R10" s="6"/>
      <c r="S10" s="6"/>
      <c r="T10" s="6"/>
      <c r="U10" s="6"/>
      <c r="V10" s="6"/>
      <c r="W10" s="6"/>
      <c r="X10" s="6"/>
      <c r="Y10" s="6"/>
    </row>
    <row r="11" spans="1:25" ht="32.25" customHeight="1" collapsed="1">
      <c r="A11" s="12"/>
      <c r="B11" s="93" t="s">
        <v>480</v>
      </c>
      <c r="C11" s="5"/>
      <c r="O11" s="477"/>
    </row>
    <row r="12" spans="1:25" ht="58.5" customHeight="1">
      <c r="B12" s="1118" t="s">
        <v>604</v>
      </c>
      <c r="C12" s="1118"/>
      <c r="D12" s="1118"/>
      <c r="E12" s="1118"/>
      <c r="F12" s="1118"/>
      <c r="G12" s="1118"/>
      <c r="H12" s="1118"/>
      <c r="I12" s="1118"/>
      <c r="J12" s="1118"/>
      <c r="K12" s="1118"/>
      <c r="L12" s="1118"/>
      <c r="M12" s="1118"/>
      <c r="N12" s="1118"/>
      <c r="O12" s="1118"/>
    </row>
    <row r="13" spans="1:25" ht="15.75" customHeight="1">
      <c r="A13" s="6"/>
      <c r="C13" s="5"/>
      <c r="P13" s="7"/>
      <c r="Q13" s="6"/>
      <c r="R13" s="6"/>
      <c r="S13" s="6"/>
      <c r="T13" s="6"/>
      <c r="U13" s="6"/>
      <c r="V13" s="6"/>
      <c r="W13" s="6"/>
      <c r="X13" s="6"/>
      <c r="Y13" s="6"/>
    </row>
    <row r="14" spans="1:25" s="43" customFormat="1" ht="46.5" customHeight="1">
      <c r="A14" s="42"/>
      <c r="B14" s="478"/>
      <c r="C14" s="419" t="s">
        <v>41</v>
      </c>
      <c r="D14" s="420" t="s">
        <v>560</v>
      </c>
      <c r="E14" s="420" t="s">
        <v>1020</v>
      </c>
      <c r="F14" s="420" t="s">
        <v>1020</v>
      </c>
      <c r="G14" s="420" t="s">
        <v>1021</v>
      </c>
      <c r="H14" s="420" t="s">
        <v>1022</v>
      </c>
      <c r="I14" s="420" t="s">
        <v>1022</v>
      </c>
      <c r="J14" s="420" t="s">
        <v>1023</v>
      </c>
      <c r="K14" s="420" t="s">
        <v>1024</v>
      </c>
      <c r="L14" s="420" t="s">
        <v>1025</v>
      </c>
      <c r="M14" s="420" t="s">
        <v>1026</v>
      </c>
      <c r="N14" s="420" t="s">
        <v>1027</v>
      </c>
      <c r="O14" s="420" t="s">
        <v>1028</v>
      </c>
      <c r="P14" s="420" t="s">
        <v>1014</v>
      </c>
    </row>
    <row r="15" spans="1:25" s="7" customFormat="1" ht="18.75" customHeight="1">
      <c r="B15" s="421" t="s">
        <v>188</v>
      </c>
      <c r="C15" s="1111"/>
      <c r="D15" s="422">
        <v>2010</v>
      </c>
      <c r="E15" s="422">
        <v>2011</v>
      </c>
      <c r="F15" s="422">
        <v>2012</v>
      </c>
      <c r="G15" s="422">
        <v>2013</v>
      </c>
      <c r="H15" s="422">
        <v>2014</v>
      </c>
      <c r="I15" s="422">
        <v>2015</v>
      </c>
      <c r="J15" s="422">
        <v>2016</v>
      </c>
      <c r="K15" s="422">
        <v>2017</v>
      </c>
      <c r="L15" s="422">
        <v>2018</v>
      </c>
      <c r="M15" s="422">
        <v>2019</v>
      </c>
      <c r="N15" s="422">
        <v>2020</v>
      </c>
      <c r="O15" s="423">
        <v>2021</v>
      </c>
      <c r="P15" s="423">
        <v>2022</v>
      </c>
    </row>
    <row r="16" spans="1:25" s="87" customFormat="1" ht="18" customHeight="1">
      <c r="B16" s="424" t="s">
        <v>556</v>
      </c>
      <c r="C16" s="1112"/>
      <c r="D16" s="685">
        <v>0</v>
      </c>
      <c r="E16" s="685">
        <v>0</v>
      </c>
      <c r="F16" s="685">
        <v>0</v>
      </c>
      <c r="G16" s="685">
        <v>0</v>
      </c>
      <c r="H16" s="685">
        <v>0</v>
      </c>
      <c r="I16" s="685">
        <v>5</v>
      </c>
      <c r="J16" s="685">
        <v>0</v>
      </c>
      <c r="K16" s="685">
        <v>4</v>
      </c>
      <c r="L16" s="769">
        <v>4</v>
      </c>
      <c r="M16" s="769">
        <v>4</v>
      </c>
      <c r="N16" s="769">
        <v>4</v>
      </c>
      <c r="O16" s="769">
        <v>4</v>
      </c>
      <c r="P16" s="686">
        <v>0</v>
      </c>
    </row>
    <row r="17" spans="1:16" s="87" customFormat="1" ht="17.25" customHeight="1">
      <c r="B17" s="425" t="s">
        <v>557</v>
      </c>
      <c r="C17" s="1113"/>
      <c r="D17" s="88">
        <f>12-D16</f>
        <v>12</v>
      </c>
      <c r="E17" s="88">
        <f>12-E16</f>
        <v>12</v>
      </c>
      <c r="F17" s="88">
        <f t="shared" ref="F17:K17" si="0">12-F16</f>
        <v>12</v>
      </c>
      <c r="G17" s="88">
        <f t="shared" si="0"/>
        <v>12</v>
      </c>
      <c r="H17" s="88">
        <f t="shared" si="0"/>
        <v>12</v>
      </c>
      <c r="I17" s="88">
        <f t="shared" si="0"/>
        <v>7</v>
      </c>
      <c r="J17" s="88">
        <f t="shared" si="0"/>
        <v>12</v>
      </c>
      <c r="K17" s="88">
        <f t="shared" si="0"/>
        <v>8</v>
      </c>
      <c r="L17" s="88">
        <f t="shared" ref="L17:O17" si="1">12-L16</f>
        <v>8</v>
      </c>
      <c r="M17" s="88">
        <f t="shared" si="1"/>
        <v>8</v>
      </c>
      <c r="N17" s="88">
        <f t="shared" si="1"/>
        <v>8</v>
      </c>
      <c r="O17" s="89">
        <f t="shared" si="1"/>
        <v>8</v>
      </c>
      <c r="P17" s="89">
        <f t="shared" ref="P17" si="2">12-P16</f>
        <v>12</v>
      </c>
    </row>
    <row r="18" spans="1:16" s="7" customFormat="1" ht="17.25" customHeight="1">
      <c r="B18" s="426" t="str">
        <f>'1.  LRAMVA Summary'!B30</f>
        <v>Residential</v>
      </c>
      <c r="C18" s="1114" t="str">
        <f>'2. LRAMVA Threshold'!D43</f>
        <v>kWh</v>
      </c>
      <c r="D18" s="35"/>
      <c r="E18" s="35">
        <v>1.43E-2</v>
      </c>
      <c r="F18" s="35">
        <f>E18</f>
        <v>1.43E-2</v>
      </c>
      <c r="G18" s="35">
        <v>1.44E-2</v>
      </c>
      <c r="H18" s="35">
        <v>1.46E-2</v>
      </c>
      <c r="I18" s="35">
        <f>H18</f>
        <v>1.46E-2</v>
      </c>
      <c r="J18" s="35">
        <v>1.11E-2</v>
      </c>
      <c r="K18" s="35">
        <v>7.4999999999999997E-3</v>
      </c>
      <c r="L18" s="35">
        <v>3.8E-3</v>
      </c>
      <c r="M18" s="35"/>
      <c r="N18" s="35"/>
      <c r="O18" s="57"/>
      <c r="P18" s="57"/>
    </row>
    <row r="19" spans="1:16" s="7" customFormat="1" ht="15" customHeight="1" outlineLevel="1">
      <c r="B19" s="470" t="s">
        <v>508</v>
      </c>
      <c r="C19" s="1112"/>
      <c r="D19" s="35"/>
      <c r="E19" s="35"/>
      <c r="F19" s="35"/>
      <c r="G19" s="35">
        <v>-2.0000000000000001E-4</v>
      </c>
      <c r="H19" s="35">
        <v>-2.0000000000000001E-4</v>
      </c>
      <c r="I19" s="35">
        <f>H19</f>
        <v>-2.0000000000000001E-4</v>
      </c>
      <c r="J19" s="35"/>
      <c r="K19" s="35"/>
      <c r="L19" s="35"/>
      <c r="M19" s="35"/>
      <c r="N19" s="35"/>
      <c r="O19" s="57"/>
      <c r="P19" s="57"/>
    </row>
    <row r="20" spans="1:16" s="7" customFormat="1" ht="15" customHeight="1" outlineLevel="1">
      <c r="B20" s="470" t="s">
        <v>509</v>
      </c>
      <c r="C20" s="1112"/>
      <c r="D20" s="35"/>
      <c r="E20" s="35"/>
      <c r="F20" s="35"/>
      <c r="G20" s="35"/>
      <c r="H20" s="35"/>
      <c r="I20" s="35"/>
      <c r="J20" s="35"/>
      <c r="K20" s="35"/>
      <c r="L20" s="35"/>
      <c r="M20" s="35"/>
      <c r="N20" s="35"/>
      <c r="O20" s="57"/>
      <c r="P20" s="57"/>
    </row>
    <row r="21" spans="1:16" s="7" customFormat="1" ht="15" customHeight="1" outlineLevel="1">
      <c r="B21" s="470" t="s">
        <v>487</v>
      </c>
      <c r="C21" s="1112"/>
      <c r="D21" s="35"/>
      <c r="E21" s="35"/>
      <c r="F21" s="35"/>
      <c r="G21" s="35"/>
      <c r="H21" s="35"/>
      <c r="I21" s="35"/>
      <c r="J21" s="35"/>
      <c r="K21" s="35"/>
      <c r="L21" s="35"/>
      <c r="M21" s="35"/>
      <c r="N21" s="35"/>
      <c r="O21" s="57"/>
      <c r="P21" s="57"/>
    </row>
    <row r="22" spans="1:16" s="7" customFormat="1" ht="14.25" customHeight="1">
      <c r="B22" s="470" t="s">
        <v>510</v>
      </c>
      <c r="C22" s="1115"/>
      <c r="D22" s="54">
        <f>SUM(D18:D21)</f>
        <v>0</v>
      </c>
      <c r="E22" s="54">
        <f t="shared" ref="E22:P22" si="3">SUM(E18:E21)</f>
        <v>1.43E-2</v>
      </c>
      <c r="F22" s="54">
        <f t="shared" si="3"/>
        <v>1.43E-2</v>
      </c>
      <c r="G22" s="54">
        <f t="shared" si="3"/>
        <v>1.4199999999999999E-2</v>
      </c>
      <c r="H22" s="54">
        <f t="shared" si="3"/>
        <v>1.44E-2</v>
      </c>
      <c r="I22" s="54">
        <f t="shared" si="3"/>
        <v>1.44E-2</v>
      </c>
      <c r="J22" s="54">
        <f t="shared" si="3"/>
        <v>1.11E-2</v>
      </c>
      <c r="K22" s="54">
        <f t="shared" si="3"/>
        <v>7.4999999999999997E-3</v>
      </c>
      <c r="L22" s="54">
        <f t="shared" si="3"/>
        <v>3.8E-3</v>
      </c>
      <c r="M22" s="54">
        <f t="shared" si="3"/>
        <v>0</v>
      </c>
      <c r="N22" s="54">
        <f t="shared" si="3"/>
        <v>0</v>
      </c>
      <c r="O22" s="54">
        <f t="shared" si="3"/>
        <v>0</v>
      </c>
      <c r="P22" s="54">
        <f t="shared" si="3"/>
        <v>0</v>
      </c>
    </row>
    <row r="23" spans="1:16" s="52" customFormat="1">
      <c r="A23" s="51"/>
      <c r="B23" s="436" t="s">
        <v>511</v>
      </c>
      <c r="C23" s="428"/>
      <c r="D23" s="429"/>
      <c r="E23" s="430">
        <f>ROUND(SUM(D22*E16+E22*E17)/12,4)</f>
        <v>1.43E-2</v>
      </c>
      <c r="F23" s="430">
        <f t="shared" ref="F23:P23" si="4">ROUND(SUM(E22*F16+F22*F17)/12,4)</f>
        <v>1.43E-2</v>
      </c>
      <c r="G23" s="430">
        <f t="shared" si="4"/>
        <v>1.4200000000000001E-2</v>
      </c>
      <c r="H23" s="430">
        <f t="shared" si="4"/>
        <v>1.44E-2</v>
      </c>
      <c r="I23" s="430">
        <f t="shared" si="4"/>
        <v>1.44E-2</v>
      </c>
      <c r="J23" s="430">
        <f t="shared" si="4"/>
        <v>1.11E-2</v>
      </c>
      <c r="K23" s="430">
        <f t="shared" si="4"/>
        <v>8.6999999999999994E-3</v>
      </c>
      <c r="L23" s="430">
        <f t="shared" si="4"/>
        <v>5.0000000000000001E-3</v>
      </c>
      <c r="M23" s="430">
        <f t="shared" si="4"/>
        <v>1.2999999999999999E-3</v>
      </c>
      <c r="N23" s="430">
        <f t="shared" si="4"/>
        <v>0</v>
      </c>
      <c r="O23" s="430">
        <f t="shared" si="4"/>
        <v>0</v>
      </c>
      <c r="P23" s="430">
        <f t="shared" si="4"/>
        <v>0</v>
      </c>
    </row>
    <row r="24" spans="1:16" s="52" customFormat="1">
      <c r="A24" s="51"/>
      <c r="B24" s="427"/>
      <c r="C24" s="431"/>
      <c r="D24" s="429"/>
      <c r="E24" s="430"/>
      <c r="F24" s="430"/>
      <c r="G24" s="430"/>
      <c r="H24" s="430"/>
      <c r="I24" s="430"/>
      <c r="J24" s="430"/>
      <c r="K24" s="430"/>
      <c r="L24" s="432"/>
      <c r="M24" s="432"/>
      <c r="N24" s="432"/>
      <c r="O24" s="432"/>
      <c r="P24" s="432"/>
    </row>
    <row r="25" spans="1:16" s="52" customFormat="1" ht="15.75" customHeight="1">
      <c r="A25" s="51"/>
      <c r="B25" s="525" t="str">
        <f>'1.  LRAMVA Summary'!B31</f>
        <v>GS&lt;50 kW</v>
      </c>
      <c r="C25" s="1114" t="str">
        <f>'2. LRAMVA Threshold'!E43</f>
        <v>kWh</v>
      </c>
      <c r="D25" s="35"/>
      <c r="E25" s="35">
        <v>1.9099999999999999E-2</v>
      </c>
      <c r="F25" s="35">
        <f>E25</f>
        <v>1.9099999999999999E-2</v>
      </c>
      <c r="G25" s="35">
        <v>1.9300000000000001E-2</v>
      </c>
      <c r="H25" s="35">
        <v>1.95E-2</v>
      </c>
      <c r="I25" s="35">
        <f>H25</f>
        <v>1.95E-2</v>
      </c>
      <c r="J25" s="35">
        <v>1.9699999999999999E-2</v>
      </c>
      <c r="K25" s="35">
        <v>0.02</v>
      </c>
      <c r="L25" s="35">
        <v>2.01E-2</v>
      </c>
      <c r="M25" s="35">
        <v>2.0299999999999999E-2</v>
      </c>
      <c r="N25" s="35">
        <v>2.06E-2</v>
      </c>
      <c r="O25" s="57">
        <v>2.0899999999999998E-2</v>
      </c>
      <c r="P25" s="35">
        <v>2.1499999999999998E-2</v>
      </c>
    </row>
    <row r="26" spans="1:16" outlineLevel="1">
      <c r="B26" s="470" t="s">
        <v>508</v>
      </c>
      <c r="C26" s="1112"/>
      <c r="D26" s="35"/>
      <c r="E26" s="35"/>
      <c r="F26" s="35"/>
      <c r="G26" s="35">
        <v>-1E-4</v>
      </c>
      <c r="H26" s="35">
        <v>-1E-4</v>
      </c>
      <c r="I26" s="35">
        <f>H26</f>
        <v>-1E-4</v>
      </c>
      <c r="J26" s="35">
        <v>-1E-4</v>
      </c>
      <c r="K26" s="35">
        <v>-1E-4</v>
      </c>
      <c r="L26" s="35"/>
      <c r="M26" s="35">
        <v>-1E-4</v>
      </c>
      <c r="N26" s="35">
        <v>-1E-4</v>
      </c>
      <c r="O26" s="35">
        <v>-1E-4</v>
      </c>
      <c r="P26" s="35">
        <v>-1E-4</v>
      </c>
    </row>
    <row r="27" spans="1:16" outlineLevel="1">
      <c r="B27" s="470" t="s">
        <v>509</v>
      </c>
      <c r="C27" s="1112"/>
      <c r="D27" s="35"/>
      <c r="E27" s="35"/>
      <c r="F27" s="35"/>
      <c r="G27" s="35"/>
      <c r="H27" s="35"/>
      <c r="I27" s="35"/>
      <c r="J27" s="35"/>
      <c r="K27" s="35"/>
      <c r="L27" s="35"/>
      <c r="M27" s="35"/>
      <c r="N27" s="35"/>
      <c r="O27" s="57"/>
      <c r="P27" s="35"/>
    </row>
    <row r="28" spans="1:16" ht="28.5" outlineLevel="1">
      <c r="B28" s="470" t="s">
        <v>1029</v>
      </c>
      <c r="C28" s="1112"/>
      <c r="D28" s="35"/>
      <c r="E28" s="35"/>
      <c r="F28" s="35"/>
      <c r="G28" s="35"/>
      <c r="H28" s="35"/>
      <c r="I28" s="35"/>
      <c r="J28" s="35"/>
      <c r="K28" s="35"/>
      <c r="L28" s="35"/>
      <c r="M28" s="35"/>
      <c r="N28" s="35"/>
      <c r="O28" s="57">
        <v>6.9999999999999999E-4</v>
      </c>
      <c r="P28" s="35">
        <v>6.9999999999999999E-4</v>
      </c>
    </row>
    <row r="29" spans="1:16">
      <c r="B29" s="470" t="s">
        <v>510</v>
      </c>
      <c r="C29" s="1115"/>
      <c r="D29" s="54">
        <f>SUM(D25:D28)</f>
        <v>0</v>
      </c>
      <c r="E29" s="54">
        <f t="shared" ref="E29:P29" si="5">SUM(E25:E28)</f>
        <v>1.9099999999999999E-2</v>
      </c>
      <c r="F29" s="54">
        <f t="shared" si="5"/>
        <v>1.9099999999999999E-2</v>
      </c>
      <c r="G29" s="54">
        <f t="shared" si="5"/>
        <v>1.9200000000000002E-2</v>
      </c>
      <c r="H29" s="54">
        <f t="shared" si="5"/>
        <v>1.9400000000000001E-2</v>
      </c>
      <c r="I29" s="54">
        <f t="shared" si="5"/>
        <v>1.9400000000000001E-2</v>
      </c>
      <c r="J29" s="54">
        <f t="shared" si="5"/>
        <v>1.9599999999999999E-2</v>
      </c>
      <c r="K29" s="54">
        <f t="shared" si="5"/>
        <v>1.9900000000000001E-2</v>
      </c>
      <c r="L29" s="54">
        <f t="shared" si="5"/>
        <v>2.01E-2</v>
      </c>
      <c r="M29" s="54">
        <f t="shared" si="5"/>
        <v>2.0199999999999999E-2</v>
      </c>
      <c r="N29" s="54">
        <f t="shared" si="5"/>
        <v>2.0500000000000001E-2</v>
      </c>
      <c r="O29" s="54">
        <f t="shared" si="5"/>
        <v>2.1499999999999998E-2</v>
      </c>
      <c r="P29" s="54">
        <f t="shared" si="5"/>
        <v>2.2099999999999998E-2</v>
      </c>
    </row>
    <row r="30" spans="1:16">
      <c r="B30" s="436" t="s">
        <v>511</v>
      </c>
      <c r="C30" s="433"/>
      <c r="D30" s="58"/>
      <c r="E30" s="430">
        <f>ROUND(SUM(D29*E16+E29*E17)/12,4)</f>
        <v>1.9099999999999999E-2</v>
      </c>
      <c r="F30" s="430">
        <f t="shared" ref="F30:P30" si="6">ROUND(SUM(E29*F16+F29*F17)/12,4)</f>
        <v>1.9099999999999999E-2</v>
      </c>
      <c r="G30" s="430">
        <f t="shared" si="6"/>
        <v>1.9199999999999998E-2</v>
      </c>
      <c r="H30" s="430">
        <f t="shared" si="6"/>
        <v>1.9400000000000001E-2</v>
      </c>
      <c r="I30" s="430">
        <f t="shared" si="6"/>
        <v>1.9400000000000001E-2</v>
      </c>
      <c r="J30" s="430">
        <f t="shared" si="6"/>
        <v>1.9599999999999999E-2</v>
      </c>
      <c r="K30" s="430">
        <f t="shared" si="6"/>
        <v>1.9800000000000002E-2</v>
      </c>
      <c r="L30" s="430">
        <f t="shared" si="6"/>
        <v>0.02</v>
      </c>
      <c r="M30" s="430">
        <f t="shared" si="6"/>
        <v>2.0199999999999999E-2</v>
      </c>
      <c r="N30" s="430">
        <f t="shared" si="6"/>
        <v>2.0400000000000001E-2</v>
      </c>
      <c r="O30" s="430">
        <f t="shared" si="6"/>
        <v>2.12E-2</v>
      </c>
      <c r="P30" s="430">
        <f t="shared" si="6"/>
        <v>2.2100000000000002E-2</v>
      </c>
    </row>
    <row r="31" spans="1:16">
      <c r="B31" s="427"/>
      <c r="C31" s="434"/>
      <c r="D31" s="435"/>
      <c r="E31" s="435"/>
      <c r="F31" s="435"/>
      <c r="G31" s="435"/>
      <c r="H31" s="435"/>
      <c r="I31" s="435"/>
      <c r="J31" s="435"/>
      <c r="K31" s="435"/>
      <c r="L31" s="435"/>
      <c r="M31" s="435"/>
      <c r="N31" s="432"/>
      <c r="O31" s="432"/>
      <c r="P31" s="432"/>
    </row>
    <row r="32" spans="1:16" s="53" customFormat="1" ht="30">
      <c r="B32" s="525" t="str">
        <f>'1.  LRAMVA Summary'!B32</f>
        <v>GS&gt;50 KW - Thermal Demand Meter</v>
      </c>
      <c r="C32" s="1114" t="str">
        <f>'2. LRAMVA Threshold'!F43</f>
        <v>kW</v>
      </c>
      <c r="D32" s="35"/>
      <c r="E32" s="35">
        <v>4.58</v>
      </c>
      <c r="F32" s="35">
        <f>E32</f>
        <v>4.58</v>
      </c>
      <c r="G32" s="35">
        <v>4.6203000000000003</v>
      </c>
      <c r="H32" s="35">
        <v>4.6711</v>
      </c>
      <c r="I32" s="35">
        <f>H32</f>
        <v>4.6711</v>
      </c>
      <c r="J32" s="35">
        <v>4.7178000000000004</v>
      </c>
      <c r="K32" s="35">
        <v>4.7790999999999997</v>
      </c>
      <c r="L32" s="35">
        <v>4.8078000000000003</v>
      </c>
      <c r="M32" s="35">
        <v>4.8510999999999997</v>
      </c>
      <c r="N32" s="35">
        <v>4.9189999999999996</v>
      </c>
      <c r="O32" s="57">
        <v>4.9867999999999997</v>
      </c>
      <c r="P32" s="35">
        <v>5.1214000000000004</v>
      </c>
    </row>
    <row r="33" spans="1:16" outlineLevel="1">
      <c r="B33" s="470" t="s">
        <v>508</v>
      </c>
      <c r="C33" s="1112"/>
      <c r="D33" s="35"/>
      <c r="E33" s="35"/>
      <c r="F33" s="35"/>
      <c r="G33" s="35">
        <v>-2.5000000000000001E-2</v>
      </c>
      <c r="H33" s="35">
        <v>-2.5700000000000001E-2</v>
      </c>
      <c r="I33" s="35">
        <f>H33</f>
        <v>-2.5700000000000001E-2</v>
      </c>
      <c r="J33" s="35">
        <v>-2.5499999999999998E-2</v>
      </c>
      <c r="K33" s="35">
        <v>-1.46E-2</v>
      </c>
      <c r="L33" s="35"/>
      <c r="M33" s="35">
        <v>-1.38E-2</v>
      </c>
      <c r="N33" s="35">
        <v>-1.6500000000000001E-2</v>
      </c>
      <c r="O33" s="57">
        <v>-0.13900000000000001</v>
      </c>
      <c r="P33" s="35">
        <v>-1.5699999999999999E-2</v>
      </c>
    </row>
    <row r="34" spans="1:16" outlineLevel="1">
      <c r="B34" s="470" t="s">
        <v>509</v>
      </c>
      <c r="C34" s="1112"/>
      <c r="D34" s="35"/>
      <c r="E34" s="35"/>
      <c r="F34" s="35"/>
      <c r="G34" s="35"/>
      <c r="H34" s="35"/>
      <c r="I34" s="35"/>
      <c r="J34" s="35"/>
      <c r="K34" s="35"/>
      <c r="L34" s="35"/>
      <c r="M34" s="35"/>
      <c r="N34" s="35"/>
      <c r="O34" s="57"/>
      <c r="P34" s="35"/>
    </row>
    <row r="35" spans="1:16" ht="28.5" outlineLevel="1">
      <c r="B35" s="470" t="s">
        <v>1029</v>
      </c>
      <c r="C35" s="1112"/>
      <c r="D35" s="35"/>
      <c r="E35" s="35"/>
      <c r="F35" s="35"/>
      <c r="G35" s="35"/>
      <c r="H35" s="35"/>
      <c r="I35" s="35"/>
      <c r="J35" s="35"/>
      <c r="K35" s="35"/>
      <c r="L35" s="35"/>
      <c r="M35" s="35"/>
      <c r="N35" s="35"/>
      <c r="O35" s="57">
        <v>0.15709999999999999</v>
      </c>
      <c r="P35" s="57">
        <v>0.15709999999999999</v>
      </c>
    </row>
    <row r="36" spans="1:16">
      <c r="B36" s="470" t="s">
        <v>510</v>
      </c>
      <c r="C36" s="1115"/>
      <c r="D36" s="54">
        <f>SUM(D32:D35)</f>
        <v>0</v>
      </c>
      <c r="E36" s="54">
        <f>SUM(E32:E35)</f>
        <v>4.58</v>
      </c>
      <c r="F36" s="54">
        <f t="shared" ref="F36:M36" si="7">SUM(F32:F35)</f>
        <v>4.58</v>
      </c>
      <c r="G36" s="54">
        <f t="shared" si="7"/>
        <v>4.5952999999999999</v>
      </c>
      <c r="H36" s="54">
        <f t="shared" si="7"/>
        <v>4.6454000000000004</v>
      </c>
      <c r="I36" s="54">
        <f t="shared" si="7"/>
        <v>4.6454000000000004</v>
      </c>
      <c r="J36" s="54">
        <f t="shared" si="7"/>
        <v>4.6923000000000004</v>
      </c>
      <c r="K36" s="54">
        <f t="shared" si="7"/>
        <v>4.7645</v>
      </c>
      <c r="L36" s="54">
        <f t="shared" si="7"/>
        <v>4.8078000000000003</v>
      </c>
      <c r="M36" s="54">
        <f t="shared" si="7"/>
        <v>4.8372999999999999</v>
      </c>
      <c r="N36" s="54">
        <f>SUM(N32:N35)</f>
        <v>4.9024999999999999</v>
      </c>
      <c r="O36" s="54">
        <f t="shared" ref="O36:P36" si="8">SUM(O32:O35)</f>
        <v>5.0048999999999992</v>
      </c>
      <c r="P36" s="54">
        <f t="shared" si="8"/>
        <v>5.2628000000000004</v>
      </c>
    </row>
    <row r="37" spans="1:16">
      <c r="B37" s="436" t="s">
        <v>511</v>
      </c>
      <c r="C37" s="433"/>
      <c r="D37" s="58"/>
      <c r="E37" s="430">
        <f t="shared" ref="E37:M37" si="9">ROUND(SUM(D36*E16+E36*E17)/12,4)</f>
        <v>4.58</v>
      </c>
      <c r="F37" s="430">
        <f t="shared" si="9"/>
        <v>4.58</v>
      </c>
      <c r="G37" s="430">
        <f t="shared" si="9"/>
        <v>4.5952999999999999</v>
      </c>
      <c r="H37" s="430">
        <f t="shared" si="9"/>
        <v>4.6454000000000004</v>
      </c>
      <c r="I37" s="430">
        <f t="shared" si="9"/>
        <v>4.6454000000000004</v>
      </c>
      <c r="J37" s="430">
        <f t="shared" si="9"/>
        <v>4.6923000000000004</v>
      </c>
      <c r="K37" s="430">
        <f t="shared" si="9"/>
        <v>4.7404000000000002</v>
      </c>
      <c r="L37" s="430">
        <f t="shared" si="9"/>
        <v>4.7934000000000001</v>
      </c>
      <c r="M37" s="430">
        <f t="shared" si="9"/>
        <v>4.8274999999999997</v>
      </c>
      <c r="N37" s="430">
        <f>ROUND(SUM(M36*N16+N36*N17)/12,4)</f>
        <v>4.8807999999999998</v>
      </c>
      <c r="O37" s="430">
        <f t="shared" ref="O37:P37" si="10">ROUND(SUM(N36*O16+O36*O17)/12,4)</f>
        <v>4.9707999999999997</v>
      </c>
      <c r="P37" s="430">
        <f t="shared" si="10"/>
        <v>5.2628000000000004</v>
      </c>
    </row>
    <row r="38" spans="1:16" s="3" customFormat="1" ht="15.75" customHeight="1">
      <c r="B38" s="436"/>
      <c r="C38" s="433"/>
      <c r="D38" s="58"/>
      <c r="E38" s="58"/>
      <c r="F38" s="58"/>
      <c r="G38" s="58"/>
      <c r="H38" s="58"/>
      <c r="I38" s="58"/>
      <c r="J38" s="58"/>
      <c r="K38" s="58"/>
      <c r="L38" s="432"/>
      <c r="M38" s="432"/>
      <c r="N38" s="432"/>
      <c r="O38" s="432"/>
      <c r="P38" s="432"/>
    </row>
    <row r="39" spans="1:16" s="53" customFormat="1">
      <c r="A39" s="51"/>
      <c r="B39" s="525" t="str">
        <f>'1.  LRAMVA Summary'!B33</f>
        <v>GS&gt;50 KW - Interval Meter</v>
      </c>
      <c r="C39" s="1114" t="str">
        <f>'2. LRAMVA Threshold'!G43</f>
        <v>kW</v>
      </c>
      <c r="D39" s="35"/>
      <c r="E39" s="35">
        <v>4.7081</v>
      </c>
      <c r="F39" s="35">
        <f>E39</f>
        <v>4.7081</v>
      </c>
      <c r="G39" s="35">
        <v>4.7495000000000003</v>
      </c>
      <c r="H39" s="35">
        <v>4.8017000000000003</v>
      </c>
      <c r="I39" s="35">
        <f>H39</f>
        <v>4.8017000000000003</v>
      </c>
      <c r="J39" s="35">
        <v>4.8497000000000003</v>
      </c>
      <c r="K39" s="35">
        <v>4.9127000000000001</v>
      </c>
      <c r="L39" s="35">
        <v>4.9421999999999997</v>
      </c>
      <c r="M39" s="35">
        <v>4.8510999999999997</v>
      </c>
      <c r="N39" s="35">
        <v>5.0564999999999998</v>
      </c>
      <c r="O39" s="57">
        <v>5.1265000000000001</v>
      </c>
      <c r="P39" s="35">
        <v>5.2648999999999999</v>
      </c>
    </row>
    <row r="40" spans="1:16" outlineLevel="1">
      <c r="B40" s="470" t="s">
        <v>508</v>
      </c>
      <c r="C40" s="1112"/>
      <c r="D40" s="35"/>
      <c r="E40" s="35"/>
      <c r="F40" s="35"/>
      <c r="G40" s="35">
        <v>-2.5000000000000001E-2</v>
      </c>
      <c r="H40" s="35">
        <v>-2.5700000000000001E-2</v>
      </c>
      <c r="I40" s="35">
        <f>H40</f>
        <v>-2.5700000000000001E-2</v>
      </c>
      <c r="J40" s="35">
        <v>-2.5499999999999998E-2</v>
      </c>
      <c r="K40" s="35">
        <v>-1.46E-2</v>
      </c>
      <c r="L40" s="35"/>
      <c r="M40" s="35">
        <v>-1.38E-2</v>
      </c>
      <c r="N40" s="35">
        <v>-1.6500000000000001E-2</v>
      </c>
      <c r="O40" s="35">
        <v>-1.6500000000000001E-2</v>
      </c>
      <c r="P40" s="35">
        <v>-1.5699999999999999E-2</v>
      </c>
    </row>
    <row r="41" spans="1:16" outlineLevel="1">
      <c r="B41" s="470" t="s">
        <v>509</v>
      </c>
      <c r="C41" s="1112"/>
      <c r="D41" s="35"/>
      <c r="E41" s="35"/>
      <c r="F41" s="35"/>
      <c r="G41" s="35"/>
      <c r="H41" s="35"/>
      <c r="I41" s="35"/>
      <c r="J41" s="35"/>
      <c r="K41" s="35"/>
      <c r="L41" s="35"/>
      <c r="M41" s="35"/>
      <c r="N41" s="35"/>
      <c r="O41" s="57"/>
      <c r="P41" s="35"/>
    </row>
    <row r="42" spans="1:16" ht="28.5" outlineLevel="1">
      <c r="B42" s="470" t="s">
        <v>1029</v>
      </c>
      <c r="C42" s="1112"/>
      <c r="D42" s="35"/>
      <c r="E42" s="35"/>
      <c r="F42" s="35"/>
      <c r="G42" s="35"/>
      <c r="H42" s="35"/>
      <c r="I42" s="35"/>
      <c r="J42" s="35"/>
      <c r="K42" s="35"/>
      <c r="L42" s="35"/>
      <c r="M42" s="35"/>
      <c r="N42" s="35"/>
      <c r="O42" s="57">
        <v>0.15709999999999999</v>
      </c>
      <c r="P42" s="57">
        <v>0.15709999999999999</v>
      </c>
    </row>
    <row r="43" spans="1:16">
      <c r="B43" s="470" t="s">
        <v>510</v>
      </c>
      <c r="C43" s="1115"/>
      <c r="D43" s="54">
        <f>SUM(D39:D42)</f>
        <v>0</v>
      </c>
      <c r="E43" s="54">
        <f t="shared" ref="E43:N43" si="11">SUM(E39:E42)</f>
        <v>4.7081</v>
      </c>
      <c r="F43" s="54">
        <f t="shared" si="11"/>
        <v>4.7081</v>
      </c>
      <c r="G43" s="54">
        <f t="shared" si="11"/>
        <v>4.7244999999999999</v>
      </c>
      <c r="H43" s="54">
        <f t="shared" si="11"/>
        <v>4.7760000000000007</v>
      </c>
      <c r="I43" s="54">
        <f t="shared" si="11"/>
        <v>4.7760000000000007</v>
      </c>
      <c r="J43" s="54">
        <f t="shared" si="11"/>
        <v>4.8242000000000003</v>
      </c>
      <c r="K43" s="54">
        <f t="shared" si="11"/>
        <v>4.8981000000000003</v>
      </c>
      <c r="L43" s="54">
        <f t="shared" si="11"/>
        <v>4.9421999999999997</v>
      </c>
      <c r="M43" s="54">
        <f t="shared" si="11"/>
        <v>4.8372999999999999</v>
      </c>
      <c r="N43" s="54">
        <f t="shared" si="11"/>
        <v>5.04</v>
      </c>
      <c r="O43" s="54">
        <f t="shared" ref="O43:P43" si="12">SUM(O39:O42)</f>
        <v>5.2671000000000001</v>
      </c>
      <c r="P43" s="54">
        <f t="shared" si="12"/>
        <v>5.4062999999999999</v>
      </c>
    </row>
    <row r="44" spans="1:16">
      <c r="B44" s="436" t="s">
        <v>511</v>
      </c>
      <c r="C44" s="433"/>
      <c r="D44" s="58"/>
      <c r="E44" s="430">
        <f t="shared" ref="E44:M44" si="13">ROUND(SUM(D43*E16+E43*E17)/12,4)</f>
        <v>4.7081</v>
      </c>
      <c r="F44" s="430">
        <f t="shared" si="13"/>
        <v>4.7081</v>
      </c>
      <c r="G44" s="430">
        <f t="shared" si="13"/>
        <v>4.7244999999999999</v>
      </c>
      <c r="H44" s="430">
        <f t="shared" si="13"/>
        <v>4.7759999999999998</v>
      </c>
      <c r="I44" s="430">
        <f t="shared" si="13"/>
        <v>4.7759999999999998</v>
      </c>
      <c r="J44" s="430">
        <f t="shared" si="13"/>
        <v>4.8242000000000003</v>
      </c>
      <c r="K44" s="430">
        <f t="shared" si="13"/>
        <v>4.8734999999999999</v>
      </c>
      <c r="L44" s="430">
        <f t="shared" si="13"/>
        <v>4.9275000000000002</v>
      </c>
      <c r="M44" s="430">
        <f t="shared" si="13"/>
        <v>4.8723000000000001</v>
      </c>
      <c r="N44" s="430">
        <f>ROUND(SUM(M43*N16+N43*N17)/12,4)</f>
        <v>4.9724000000000004</v>
      </c>
      <c r="O44" s="430">
        <f t="shared" ref="O44:P44" si="14">ROUND(SUM(N43*O16+O43*O17)/12,4)</f>
        <v>5.1913999999999998</v>
      </c>
      <c r="P44" s="430">
        <f t="shared" si="14"/>
        <v>5.4062999999999999</v>
      </c>
    </row>
    <row r="45" spans="1:16" s="3" customFormat="1" ht="14.25">
      <c r="A45" s="4"/>
      <c r="B45" s="436"/>
      <c r="C45" s="433"/>
      <c r="D45" s="58"/>
      <c r="E45" s="58"/>
      <c r="F45" s="58"/>
      <c r="G45" s="58"/>
      <c r="H45" s="58"/>
      <c r="I45" s="58"/>
      <c r="J45" s="58"/>
      <c r="K45" s="58"/>
      <c r="L45" s="432"/>
      <c r="M45" s="432"/>
      <c r="N45" s="432"/>
      <c r="O45" s="432"/>
      <c r="P45" s="432"/>
    </row>
    <row r="46" spans="1:16" s="53" customFormat="1">
      <c r="A46" s="51"/>
      <c r="B46" s="525" t="str">
        <f>'1.  LRAMVA Summary'!B34</f>
        <v>Street Lighting</v>
      </c>
      <c r="C46" s="1114" t="str">
        <f>'2. LRAMVA Threshold'!H43</f>
        <v>kW</v>
      </c>
      <c r="D46" s="35"/>
      <c r="E46" s="35"/>
      <c r="F46" s="35"/>
      <c r="G46" s="35"/>
      <c r="H46" s="35"/>
      <c r="I46" s="35"/>
      <c r="J46" s="35"/>
      <c r="K46" s="35"/>
      <c r="L46" s="35"/>
      <c r="M46" s="35"/>
      <c r="N46" s="35"/>
      <c r="O46" s="35"/>
      <c r="P46" s="35"/>
    </row>
    <row r="47" spans="1:16" outlineLevel="1">
      <c r="B47" s="470" t="s">
        <v>508</v>
      </c>
      <c r="C47" s="1112"/>
      <c r="D47" s="35"/>
      <c r="E47" s="35"/>
      <c r="F47" s="35"/>
      <c r="G47" s="35"/>
      <c r="H47" s="35"/>
      <c r="I47" s="35"/>
      <c r="J47" s="35"/>
      <c r="K47" s="35"/>
      <c r="L47" s="35"/>
      <c r="M47" s="35"/>
      <c r="N47" s="35"/>
      <c r="O47" s="35"/>
      <c r="P47" s="35"/>
    </row>
    <row r="48" spans="1:16" outlineLevel="1">
      <c r="B48" s="470" t="s">
        <v>509</v>
      </c>
      <c r="C48" s="1112"/>
      <c r="D48" s="35"/>
      <c r="E48" s="35"/>
      <c r="F48" s="35"/>
      <c r="G48" s="35"/>
      <c r="H48" s="35"/>
      <c r="I48" s="35"/>
      <c r="J48" s="35"/>
      <c r="K48" s="35"/>
      <c r="L48" s="35"/>
      <c r="M48" s="35"/>
      <c r="N48" s="35"/>
      <c r="O48" s="35"/>
      <c r="P48" s="35"/>
    </row>
    <row r="49" spans="1:16" outlineLevel="1">
      <c r="B49" s="470" t="s">
        <v>487</v>
      </c>
      <c r="C49" s="1112"/>
      <c r="D49" s="35"/>
      <c r="E49" s="35"/>
      <c r="F49" s="35"/>
      <c r="G49" s="35"/>
      <c r="H49" s="35"/>
      <c r="I49" s="35"/>
      <c r="J49" s="35"/>
      <c r="K49" s="35"/>
      <c r="L49" s="35"/>
      <c r="M49" s="35"/>
      <c r="N49" s="35"/>
      <c r="O49" s="35"/>
      <c r="P49" s="35"/>
    </row>
    <row r="50" spans="1:16">
      <c r="B50" s="470" t="s">
        <v>510</v>
      </c>
      <c r="C50" s="1115"/>
      <c r="D50" s="54">
        <f>SUM(D46:D49)</f>
        <v>0</v>
      </c>
      <c r="E50" s="54">
        <f t="shared" ref="E50:N50" si="15">SUM(E46:E49)</f>
        <v>0</v>
      </c>
      <c r="F50" s="54">
        <f t="shared" si="15"/>
        <v>0</v>
      </c>
      <c r="G50" s="54">
        <f t="shared" si="15"/>
        <v>0</v>
      </c>
      <c r="H50" s="54">
        <f t="shared" si="15"/>
        <v>0</v>
      </c>
      <c r="I50" s="54">
        <f t="shared" si="15"/>
        <v>0</v>
      </c>
      <c r="J50" s="54">
        <f t="shared" si="15"/>
        <v>0</v>
      </c>
      <c r="K50" s="54">
        <f t="shared" si="15"/>
        <v>0</v>
      </c>
      <c r="L50" s="54">
        <f t="shared" si="15"/>
        <v>0</v>
      </c>
      <c r="M50" s="54">
        <f t="shared" si="15"/>
        <v>0</v>
      </c>
      <c r="N50" s="54">
        <f t="shared" si="15"/>
        <v>0</v>
      </c>
      <c r="O50" s="54">
        <f t="shared" ref="O50:P50" si="16">SUM(O46:O49)</f>
        <v>0</v>
      </c>
      <c r="P50" s="54">
        <f t="shared" si="16"/>
        <v>0</v>
      </c>
    </row>
    <row r="51" spans="1:16">
      <c r="B51" s="436" t="s">
        <v>511</v>
      </c>
      <c r="C51" s="433"/>
      <c r="D51" s="58"/>
      <c r="E51" s="430">
        <f t="shared" ref="E51:M51" si="17">ROUND(SUM(D50*E16+E50*E17)/12,4)</f>
        <v>0</v>
      </c>
      <c r="F51" s="430">
        <f t="shared" si="17"/>
        <v>0</v>
      </c>
      <c r="G51" s="430">
        <f t="shared" si="17"/>
        <v>0</v>
      </c>
      <c r="H51" s="430">
        <f t="shared" si="17"/>
        <v>0</v>
      </c>
      <c r="I51" s="430">
        <f t="shared" si="17"/>
        <v>0</v>
      </c>
      <c r="J51" s="430">
        <f t="shared" si="17"/>
        <v>0</v>
      </c>
      <c r="K51" s="430">
        <f t="shared" si="17"/>
        <v>0</v>
      </c>
      <c r="L51" s="430">
        <f t="shared" si="17"/>
        <v>0</v>
      </c>
      <c r="M51" s="430">
        <f t="shared" si="17"/>
        <v>0</v>
      </c>
      <c r="N51" s="430">
        <f>ROUND(SUM(M50*N16+N50*N17)/12,4)</f>
        <v>0</v>
      </c>
      <c r="O51" s="430">
        <f t="shared" ref="O51:P51" si="18">ROUND(SUM(N50*O16+O50*O17)/12,4)</f>
        <v>0</v>
      </c>
      <c r="P51" s="430">
        <f t="shared" si="18"/>
        <v>0</v>
      </c>
    </row>
    <row r="52" spans="1:16" s="3" customFormat="1" ht="14.25">
      <c r="A52" s="4"/>
      <c r="B52" s="436"/>
      <c r="C52" s="433"/>
      <c r="D52" s="58"/>
      <c r="E52" s="58"/>
      <c r="F52" s="58"/>
      <c r="G52" s="58"/>
      <c r="H52" s="58"/>
      <c r="I52" s="58"/>
      <c r="J52" s="58"/>
      <c r="K52" s="58"/>
      <c r="L52" s="437"/>
      <c r="M52" s="437"/>
      <c r="N52" s="437"/>
      <c r="O52" s="437"/>
      <c r="P52" s="437"/>
    </row>
    <row r="53" spans="1:16" s="53" customFormat="1">
      <c r="A53" s="51"/>
      <c r="B53" s="525">
        <f>'1.  LRAMVA Summary'!B35</f>
        <v>0</v>
      </c>
      <c r="C53" s="1114">
        <f>'2. LRAMVA Threshold'!I43</f>
        <v>0</v>
      </c>
      <c r="D53" s="35"/>
      <c r="E53" s="35"/>
      <c r="F53" s="35"/>
      <c r="G53" s="35"/>
      <c r="H53" s="35"/>
      <c r="I53" s="35"/>
      <c r="J53" s="35"/>
      <c r="K53" s="35"/>
      <c r="L53" s="35"/>
      <c r="M53" s="35"/>
      <c r="N53" s="35"/>
      <c r="O53" s="35"/>
      <c r="P53" s="35"/>
    </row>
    <row r="54" spans="1:16" outlineLevel="1">
      <c r="B54" s="470" t="s">
        <v>508</v>
      </c>
      <c r="C54" s="1112"/>
      <c r="D54" s="35"/>
      <c r="E54" s="35"/>
      <c r="F54" s="35"/>
      <c r="G54" s="35"/>
      <c r="H54" s="35"/>
      <c r="I54" s="35"/>
      <c r="J54" s="35"/>
      <c r="K54" s="35"/>
      <c r="L54" s="35"/>
      <c r="M54" s="35"/>
      <c r="N54" s="35"/>
      <c r="O54" s="35"/>
      <c r="P54" s="35"/>
    </row>
    <row r="55" spans="1:16" outlineLevel="1">
      <c r="B55" s="470" t="s">
        <v>509</v>
      </c>
      <c r="C55" s="1112"/>
      <c r="D55" s="35"/>
      <c r="E55" s="35"/>
      <c r="F55" s="35"/>
      <c r="G55" s="35"/>
      <c r="H55" s="35"/>
      <c r="I55" s="35"/>
      <c r="J55" s="35"/>
      <c r="K55" s="35"/>
      <c r="L55" s="35"/>
      <c r="M55" s="35"/>
      <c r="N55" s="35"/>
      <c r="O55" s="35"/>
      <c r="P55" s="35"/>
    </row>
    <row r="56" spans="1:16" outlineLevel="1">
      <c r="B56" s="470" t="s">
        <v>487</v>
      </c>
      <c r="C56" s="1112"/>
      <c r="D56" s="35"/>
      <c r="E56" s="35"/>
      <c r="F56" s="35"/>
      <c r="G56" s="35"/>
      <c r="H56" s="35"/>
      <c r="I56" s="35"/>
      <c r="J56" s="35"/>
      <c r="K56" s="35"/>
      <c r="L56" s="35"/>
      <c r="M56" s="35"/>
      <c r="N56" s="35"/>
      <c r="O56" s="35"/>
      <c r="P56" s="35"/>
    </row>
    <row r="57" spans="1:16">
      <c r="B57" s="470" t="s">
        <v>510</v>
      </c>
      <c r="C57" s="1115"/>
      <c r="D57" s="54">
        <f>SUM(D53:D56)</f>
        <v>0</v>
      </c>
      <c r="E57" s="54">
        <f t="shared" ref="E57:N57" si="19">SUM(E53:E56)</f>
        <v>0</v>
      </c>
      <c r="F57" s="54">
        <f t="shared" si="19"/>
        <v>0</v>
      </c>
      <c r="G57" s="54">
        <f t="shared" si="19"/>
        <v>0</v>
      </c>
      <c r="H57" s="54">
        <f t="shared" si="19"/>
        <v>0</v>
      </c>
      <c r="I57" s="54">
        <f t="shared" si="19"/>
        <v>0</v>
      </c>
      <c r="J57" s="54">
        <f t="shared" si="19"/>
        <v>0</v>
      </c>
      <c r="K57" s="54">
        <f t="shared" si="19"/>
        <v>0</v>
      </c>
      <c r="L57" s="54">
        <f t="shared" si="19"/>
        <v>0</v>
      </c>
      <c r="M57" s="54">
        <f t="shared" si="19"/>
        <v>0</v>
      </c>
      <c r="N57" s="54">
        <f t="shared" si="19"/>
        <v>0</v>
      </c>
      <c r="O57" s="54">
        <f t="shared" ref="O57:P57" si="20">SUM(O53:O56)</f>
        <v>0</v>
      </c>
      <c r="P57" s="54">
        <f t="shared" si="20"/>
        <v>0</v>
      </c>
    </row>
    <row r="58" spans="1:16">
      <c r="B58" s="436" t="s">
        <v>511</v>
      </c>
      <c r="C58" s="433"/>
      <c r="D58" s="58"/>
      <c r="E58" s="430">
        <f t="shared" ref="E58:M58" si="21">ROUND(SUM(D57*E16+E57*E17)/12,4)</f>
        <v>0</v>
      </c>
      <c r="F58" s="430">
        <f t="shared" si="21"/>
        <v>0</v>
      </c>
      <c r="G58" s="430">
        <f t="shared" si="21"/>
        <v>0</v>
      </c>
      <c r="H58" s="430">
        <f t="shared" si="21"/>
        <v>0</v>
      </c>
      <c r="I58" s="430">
        <f t="shared" si="21"/>
        <v>0</v>
      </c>
      <c r="J58" s="430">
        <f t="shared" si="21"/>
        <v>0</v>
      </c>
      <c r="K58" s="430">
        <f t="shared" si="21"/>
        <v>0</v>
      </c>
      <c r="L58" s="430">
        <f t="shared" si="21"/>
        <v>0</v>
      </c>
      <c r="M58" s="430">
        <f t="shared" si="21"/>
        <v>0</v>
      </c>
      <c r="N58" s="430">
        <f>ROUND(SUM(M57*N16+N57*N17)/12,4)</f>
        <v>0</v>
      </c>
      <c r="O58" s="430">
        <f t="shared" ref="O58:P58" si="22">ROUND(SUM(N57*O16+O57*O17)/12,4)</f>
        <v>0</v>
      </c>
      <c r="P58" s="430">
        <f t="shared" si="22"/>
        <v>0</v>
      </c>
    </row>
    <row r="59" spans="1:16" s="3" customFormat="1" ht="14.25">
      <c r="A59" s="4"/>
      <c r="B59" s="436"/>
      <c r="C59" s="433"/>
      <c r="D59" s="58"/>
      <c r="E59" s="58"/>
      <c r="F59" s="58"/>
      <c r="G59" s="58"/>
      <c r="H59" s="58"/>
      <c r="I59" s="58"/>
      <c r="J59" s="58"/>
      <c r="K59" s="58"/>
      <c r="L59" s="437"/>
      <c r="M59" s="437"/>
      <c r="N59" s="437"/>
      <c r="O59" s="437"/>
      <c r="P59" s="437"/>
    </row>
    <row r="60" spans="1:16" s="53" customFormat="1">
      <c r="A60" s="51"/>
      <c r="B60" s="525">
        <f>'1.  LRAMVA Summary'!B36</f>
        <v>0</v>
      </c>
      <c r="C60" s="1114">
        <f>'2. LRAMVA Threshold'!J43</f>
        <v>0</v>
      </c>
      <c r="D60" s="35"/>
      <c r="E60" s="35"/>
      <c r="F60" s="35"/>
      <c r="G60" s="35"/>
      <c r="H60" s="35"/>
      <c r="I60" s="35"/>
      <c r="J60" s="35"/>
      <c r="K60" s="35"/>
      <c r="L60" s="35"/>
      <c r="M60" s="35"/>
      <c r="N60" s="35"/>
      <c r="O60" s="35"/>
      <c r="P60" s="35"/>
    </row>
    <row r="61" spans="1:16" outlineLevel="1">
      <c r="B61" s="470" t="s">
        <v>508</v>
      </c>
      <c r="C61" s="1112"/>
      <c r="D61" s="35"/>
      <c r="E61" s="35"/>
      <c r="F61" s="35"/>
      <c r="G61" s="35"/>
      <c r="H61" s="35"/>
      <c r="I61" s="35"/>
      <c r="J61" s="35"/>
      <c r="K61" s="35"/>
      <c r="L61" s="35"/>
      <c r="M61" s="35"/>
      <c r="N61" s="35"/>
      <c r="O61" s="35"/>
      <c r="P61" s="35"/>
    </row>
    <row r="62" spans="1:16" outlineLevel="1">
      <c r="B62" s="470" t="s">
        <v>509</v>
      </c>
      <c r="C62" s="1112"/>
      <c r="D62" s="35"/>
      <c r="E62" s="35"/>
      <c r="F62" s="35"/>
      <c r="G62" s="35"/>
      <c r="H62" s="35"/>
      <c r="I62" s="35"/>
      <c r="J62" s="35"/>
      <c r="K62" s="35"/>
      <c r="L62" s="35"/>
      <c r="M62" s="35"/>
      <c r="N62" s="35"/>
      <c r="O62" s="35"/>
      <c r="P62" s="35"/>
    </row>
    <row r="63" spans="1:16" outlineLevel="1">
      <c r="B63" s="470" t="s">
        <v>487</v>
      </c>
      <c r="C63" s="1112"/>
      <c r="D63" s="35"/>
      <c r="E63" s="35"/>
      <c r="F63" s="35"/>
      <c r="G63" s="35"/>
      <c r="H63" s="35"/>
      <c r="I63" s="35"/>
      <c r="J63" s="35"/>
      <c r="K63" s="35"/>
      <c r="L63" s="35"/>
      <c r="M63" s="35"/>
      <c r="N63" s="35"/>
      <c r="O63" s="35"/>
      <c r="P63" s="35"/>
    </row>
    <row r="64" spans="1:16">
      <c r="B64" s="470" t="s">
        <v>510</v>
      </c>
      <c r="C64" s="1115"/>
      <c r="D64" s="54">
        <f>SUM(D60:D63)</f>
        <v>0</v>
      </c>
      <c r="E64" s="54">
        <f t="shared" ref="E64:N64" si="23">SUM(E60:E63)</f>
        <v>0</v>
      </c>
      <c r="F64" s="54">
        <f t="shared" si="23"/>
        <v>0</v>
      </c>
      <c r="G64" s="54">
        <f t="shared" si="23"/>
        <v>0</v>
      </c>
      <c r="H64" s="54">
        <f t="shared" si="23"/>
        <v>0</v>
      </c>
      <c r="I64" s="54">
        <f t="shared" si="23"/>
        <v>0</v>
      </c>
      <c r="J64" s="54">
        <f t="shared" si="23"/>
        <v>0</v>
      </c>
      <c r="K64" s="54">
        <f t="shared" si="23"/>
        <v>0</v>
      </c>
      <c r="L64" s="54">
        <f t="shared" si="23"/>
        <v>0</v>
      </c>
      <c r="M64" s="54">
        <f t="shared" si="23"/>
        <v>0</v>
      </c>
      <c r="N64" s="54">
        <f t="shared" si="23"/>
        <v>0</v>
      </c>
      <c r="O64" s="54">
        <f t="shared" ref="O64:P64" si="24">SUM(O60:O63)</f>
        <v>0</v>
      </c>
      <c r="P64" s="54">
        <f t="shared" si="24"/>
        <v>0</v>
      </c>
    </row>
    <row r="65" spans="1:16">
      <c r="B65" s="436" t="s">
        <v>511</v>
      </c>
      <c r="C65" s="433"/>
      <c r="D65" s="58"/>
      <c r="E65" s="430">
        <f t="shared" ref="E65:M65" si="25">ROUND(SUM(D64*E16+E64*E17)/12,4)</f>
        <v>0</v>
      </c>
      <c r="F65" s="430">
        <f t="shared" si="25"/>
        <v>0</v>
      </c>
      <c r="G65" s="430">
        <f t="shared" si="25"/>
        <v>0</v>
      </c>
      <c r="H65" s="430">
        <f t="shared" si="25"/>
        <v>0</v>
      </c>
      <c r="I65" s="430">
        <f>ROUND(SUM(H64*I16+I64*I17)/12,4)</f>
        <v>0</v>
      </c>
      <c r="J65" s="430">
        <f t="shared" si="25"/>
        <v>0</v>
      </c>
      <c r="K65" s="430">
        <f t="shared" si="25"/>
        <v>0</v>
      </c>
      <c r="L65" s="430">
        <f t="shared" si="25"/>
        <v>0</v>
      </c>
      <c r="M65" s="430">
        <f t="shared" si="25"/>
        <v>0</v>
      </c>
      <c r="N65" s="430">
        <f>ROUND(SUM(M64*N16+N64*N17)/12,4)</f>
        <v>0</v>
      </c>
      <c r="O65" s="430">
        <f t="shared" ref="O65:P65" si="26">ROUND(SUM(N64*O16+O64*O17)/12,4)</f>
        <v>0</v>
      </c>
      <c r="P65" s="430">
        <f t="shared" si="26"/>
        <v>0</v>
      </c>
    </row>
    <row r="66" spans="1:16">
      <c r="B66" s="59"/>
      <c r="C66" s="64"/>
      <c r="D66" s="58"/>
      <c r="E66" s="58"/>
      <c r="F66" s="58"/>
      <c r="G66" s="58"/>
      <c r="H66" s="58"/>
      <c r="I66" s="58"/>
      <c r="J66" s="58"/>
      <c r="K66" s="58"/>
      <c r="L66" s="432"/>
      <c r="M66" s="432"/>
      <c r="N66" s="432"/>
      <c r="O66" s="432"/>
      <c r="P66" s="432"/>
    </row>
    <row r="67" spans="1:16" s="53" customFormat="1">
      <c r="A67" s="51"/>
      <c r="B67" s="525">
        <f>'1.  LRAMVA Summary'!B37</f>
        <v>0</v>
      </c>
      <c r="C67" s="1114">
        <f>'2. LRAMVA Threshold'!K43</f>
        <v>0</v>
      </c>
      <c r="D67" s="35"/>
      <c r="E67" s="35"/>
      <c r="F67" s="35"/>
      <c r="G67" s="35"/>
      <c r="H67" s="35"/>
      <c r="I67" s="35"/>
      <c r="J67" s="35"/>
      <c r="K67" s="35"/>
      <c r="L67" s="35"/>
      <c r="M67" s="35"/>
      <c r="N67" s="35"/>
      <c r="O67" s="35"/>
      <c r="P67" s="35"/>
    </row>
    <row r="68" spans="1:16" outlineLevel="1">
      <c r="B68" s="470" t="s">
        <v>508</v>
      </c>
      <c r="C68" s="1112"/>
      <c r="D68" s="35"/>
      <c r="E68" s="35"/>
      <c r="F68" s="35"/>
      <c r="G68" s="35"/>
      <c r="H68" s="35"/>
      <c r="I68" s="35"/>
      <c r="J68" s="35"/>
      <c r="K68" s="35"/>
      <c r="L68" s="35"/>
      <c r="M68" s="35"/>
      <c r="N68" s="35"/>
      <c r="O68" s="35"/>
      <c r="P68" s="35"/>
    </row>
    <row r="69" spans="1:16" outlineLevel="1">
      <c r="B69" s="470" t="s">
        <v>509</v>
      </c>
      <c r="C69" s="1112"/>
      <c r="D69" s="35"/>
      <c r="E69" s="35"/>
      <c r="F69" s="35"/>
      <c r="G69" s="35"/>
      <c r="H69" s="35"/>
      <c r="I69" s="35"/>
      <c r="J69" s="35"/>
      <c r="K69" s="35"/>
      <c r="L69" s="35"/>
      <c r="M69" s="35"/>
      <c r="N69" s="35"/>
      <c r="O69" s="35"/>
      <c r="P69" s="35"/>
    </row>
    <row r="70" spans="1:16" outlineLevel="1">
      <c r="B70" s="470" t="s">
        <v>487</v>
      </c>
      <c r="C70" s="1112"/>
      <c r="D70" s="35"/>
      <c r="E70" s="35"/>
      <c r="F70" s="35"/>
      <c r="G70" s="35"/>
      <c r="H70" s="35"/>
      <c r="I70" s="35"/>
      <c r="J70" s="35"/>
      <c r="K70" s="35"/>
      <c r="L70" s="35"/>
      <c r="M70" s="35"/>
      <c r="N70" s="35"/>
      <c r="O70" s="35"/>
      <c r="P70" s="35"/>
    </row>
    <row r="71" spans="1:16">
      <c r="B71" s="470" t="s">
        <v>510</v>
      </c>
      <c r="C71" s="1115"/>
      <c r="D71" s="54">
        <f>SUM(D67:D70)</f>
        <v>0</v>
      </c>
      <c r="E71" s="54">
        <f t="shared" ref="E71:N71" si="27">SUM(E67:E70)</f>
        <v>0</v>
      </c>
      <c r="F71" s="54">
        <f>SUM(F67:F70)</f>
        <v>0</v>
      </c>
      <c r="G71" s="54">
        <f t="shared" si="27"/>
        <v>0</v>
      </c>
      <c r="H71" s="54">
        <f t="shared" si="27"/>
        <v>0</v>
      </c>
      <c r="I71" s="54">
        <f t="shared" si="27"/>
        <v>0</v>
      </c>
      <c r="J71" s="54">
        <f t="shared" si="27"/>
        <v>0</v>
      </c>
      <c r="K71" s="54">
        <f t="shared" si="27"/>
        <v>0</v>
      </c>
      <c r="L71" s="54">
        <f t="shared" si="27"/>
        <v>0</v>
      </c>
      <c r="M71" s="54">
        <f t="shared" si="27"/>
        <v>0</v>
      </c>
      <c r="N71" s="54">
        <f t="shared" si="27"/>
        <v>0</v>
      </c>
      <c r="O71" s="54">
        <f t="shared" ref="O71:P71" si="28">SUM(O67:O70)</f>
        <v>0</v>
      </c>
      <c r="P71" s="54">
        <f t="shared" si="28"/>
        <v>0</v>
      </c>
    </row>
    <row r="72" spans="1:16">
      <c r="B72" s="436" t="s">
        <v>511</v>
      </c>
      <c r="C72" s="433"/>
      <c r="D72" s="58"/>
      <c r="E72" s="430">
        <f t="shared" ref="E72:N72" si="29">ROUND(SUM(D71*E16+E71*E17)/12,4)</f>
        <v>0</v>
      </c>
      <c r="F72" s="430">
        <f t="shared" si="29"/>
        <v>0</v>
      </c>
      <c r="G72" s="430">
        <f t="shared" si="29"/>
        <v>0</v>
      </c>
      <c r="H72" s="430">
        <f t="shared" si="29"/>
        <v>0</v>
      </c>
      <c r="I72" s="430">
        <f t="shared" si="29"/>
        <v>0</v>
      </c>
      <c r="J72" s="430">
        <f t="shared" si="29"/>
        <v>0</v>
      </c>
      <c r="K72" s="430">
        <f t="shared" si="29"/>
        <v>0</v>
      </c>
      <c r="L72" s="430">
        <f t="shared" si="29"/>
        <v>0</v>
      </c>
      <c r="M72" s="430">
        <f t="shared" si="29"/>
        <v>0</v>
      </c>
      <c r="N72" s="430">
        <f t="shared" si="29"/>
        <v>0</v>
      </c>
      <c r="O72" s="430">
        <f t="shared" ref="O72" si="30">ROUND(SUM(N71*O16+O71*O17)/12,4)</f>
        <v>0</v>
      </c>
      <c r="P72" s="430">
        <f t="shared" ref="P72" si="31">ROUND(SUM(O71*P16+P71*P17)/12,4)</f>
        <v>0</v>
      </c>
    </row>
    <row r="73" spans="1:16">
      <c r="B73" s="427"/>
      <c r="C73" s="433"/>
      <c r="D73" s="58"/>
      <c r="E73" s="430"/>
      <c r="F73" s="430"/>
      <c r="G73" s="430"/>
      <c r="H73" s="430"/>
      <c r="I73" s="430"/>
      <c r="J73" s="430"/>
      <c r="K73" s="430"/>
      <c r="L73" s="430"/>
      <c r="M73" s="430"/>
      <c r="N73" s="430"/>
      <c r="O73" s="430"/>
      <c r="P73" s="430"/>
    </row>
    <row r="74" spans="1:16" s="53" customFormat="1">
      <c r="A74" s="51"/>
      <c r="B74" s="525">
        <f>'1.  LRAMVA Summary'!B38</f>
        <v>0</v>
      </c>
      <c r="C74" s="1114">
        <f>'2. LRAMVA Threshold'!L43</f>
        <v>0</v>
      </c>
      <c r="D74" s="35"/>
      <c r="E74" s="35"/>
      <c r="F74" s="35"/>
      <c r="G74" s="35"/>
      <c r="H74" s="35"/>
      <c r="I74" s="35"/>
      <c r="J74" s="35"/>
      <c r="K74" s="35"/>
      <c r="L74" s="35"/>
      <c r="M74" s="35"/>
      <c r="N74" s="35"/>
      <c r="O74" s="35"/>
      <c r="P74" s="35"/>
    </row>
    <row r="75" spans="1:16" outlineLevel="1">
      <c r="B75" s="470" t="s">
        <v>508</v>
      </c>
      <c r="C75" s="1112"/>
      <c r="D75" s="35"/>
      <c r="E75" s="35"/>
      <c r="F75" s="35"/>
      <c r="G75" s="35"/>
      <c r="H75" s="35"/>
      <c r="I75" s="35"/>
      <c r="J75" s="35"/>
      <c r="K75" s="35"/>
      <c r="L75" s="35"/>
      <c r="M75" s="35"/>
      <c r="N75" s="35"/>
      <c r="O75" s="35"/>
      <c r="P75" s="35"/>
    </row>
    <row r="76" spans="1:16" outlineLevel="1">
      <c r="B76" s="470" t="s">
        <v>509</v>
      </c>
      <c r="C76" s="1112"/>
      <c r="D76" s="35"/>
      <c r="E76" s="35"/>
      <c r="F76" s="35"/>
      <c r="G76" s="35"/>
      <c r="H76" s="35"/>
      <c r="I76" s="35"/>
      <c r="J76" s="35"/>
      <c r="K76" s="35"/>
      <c r="L76" s="35"/>
      <c r="M76" s="35"/>
      <c r="N76" s="35"/>
      <c r="O76" s="35"/>
      <c r="P76" s="35"/>
    </row>
    <row r="77" spans="1:16" outlineLevel="1">
      <c r="B77" s="470" t="s">
        <v>487</v>
      </c>
      <c r="C77" s="1112"/>
      <c r="D77" s="35"/>
      <c r="E77" s="35"/>
      <c r="F77" s="35"/>
      <c r="G77" s="35"/>
      <c r="H77" s="35"/>
      <c r="I77" s="35"/>
      <c r="J77" s="35"/>
      <c r="K77" s="35"/>
      <c r="L77" s="35"/>
      <c r="M77" s="35"/>
      <c r="N77" s="35"/>
      <c r="O77" s="35"/>
      <c r="P77" s="35"/>
    </row>
    <row r="78" spans="1:16">
      <c r="B78" s="470" t="s">
        <v>510</v>
      </c>
      <c r="C78" s="1115"/>
      <c r="D78" s="54">
        <f>SUM(D74:D77)</f>
        <v>0</v>
      </c>
      <c r="E78" s="54">
        <f>SUM(E74:E77)</f>
        <v>0</v>
      </c>
      <c r="F78" s="54">
        <f t="shared" ref="F78:N78" si="32">SUM(F74:F77)</f>
        <v>0</v>
      </c>
      <c r="G78" s="54">
        <f t="shared" si="32"/>
        <v>0</v>
      </c>
      <c r="H78" s="54">
        <f t="shared" si="32"/>
        <v>0</v>
      </c>
      <c r="I78" s="54">
        <f t="shared" si="32"/>
        <v>0</v>
      </c>
      <c r="J78" s="54">
        <f t="shared" si="32"/>
        <v>0</v>
      </c>
      <c r="K78" s="54">
        <f t="shared" si="32"/>
        <v>0</v>
      </c>
      <c r="L78" s="54">
        <f t="shared" si="32"/>
        <v>0</v>
      </c>
      <c r="M78" s="54">
        <f t="shared" si="32"/>
        <v>0</v>
      </c>
      <c r="N78" s="54">
        <f t="shared" si="32"/>
        <v>0</v>
      </c>
      <c r="O78" s="54">
        <f t="shared" ref="O78:P78" si="33">SUM(O74:O77)</f>
        <v>0</v>
      </c>
      <c r="P78" s="54">
        <f t="shared" si="33"/>
        <v>0</v>
      </c>
    </row>
    <row r="79" spans="1:16">
      <c r="B79" s="436" t="s">
        <v>511</v>
      </c>
      <c r="C79" s="433"/>
      <c r="D79" s="58"/>
      <c r="E79" s="430">
        <f t="shared" ref="E79:M79" si="34">ROUND(SUM(D78*E16+E78*E17)/12,4)</f>
        <v>0</v>
      </c>
      <c r="F79" s="430">
        <f t="shared" si="34"/>
        <v>0</v>
      </c>
      <c r="G79" s="430">
        <f t="shared" si="34"/>
        <v>0</v>
      </c>
      <c r="H79" s="430">
        <f t="shared" si="34"/>
        <v>0</v>
      </c>
      <c r="I79" s="430">
        <f t="shared" si="34"/>
        <v>0</v>
      </c>
      <c r="J79" s="430">
        <f t="shared" si="34"/>
        <v>0</v>
      </c>
      <c r="K79" s="430">
        <f t="shared" si="34"/>
        <v>0</v>
      </c>
      <c r="L79" s="430">
        <f t="shared" si="34"/>
        <v>0</v>
      </c>
      <c r="M79" s="430">
        <f t="shared" si="34"/>
        <v>0</v>
      </c>
      <c r="N79" s="430">
        <f>ROUND(SUM(M78*N16+N78*N17)/12,4)</f>
        <v>0</v>
      </c>
      <c r="O79" s="430">
        <f t="shared" ref="O79:P79" si="35">ROUND(SUM(N78*O16+O78*O17)/12,4)</f>
        <v>0</v>
      </c>
      <c r="P79" s="430">
        <f t="shared" si="35"/>
        <v>0</v>
      </c>
    </row>
    <row r="80" spans="1:16">
      <c r="B80" s="427"/>
      <c r="C80" s="433"/>
      <c r="D80" s="58"/>
      <c r="E80" s="430"/>
      <c r="F80" s="430"/>
      <c r="G80" s="430"/>
      <c r="H80" s="430"/>
      <c r="I80" s="430"/>
      <c r="J80" s="430"/>
      <c r="K80" s="430"/>
      <c r="L80" s="430"/>
      <c r="M80" s="430"/>
      <c r="N80" s="430"/>
      <c r="O80" s="430"/>
      <c r="P80" s="430"/>
    </row>
    <row r="81" spans="1:16" s="53" customFormat="1">
      <c r="A81" s="51"/>
      <c r="B81" s="525">
        <f>'1.  LRAMVA Summary'!B39</f>
        <v>0</v>
      </c>
      <c r="C81" s="1114">
        <f>'2. LRAMVA Threshold'!M43</f>
        <v>0</v>
      </c>
      <c r="D81" s="35"/>
      <c r="E81" s="35"/>
      <c r="F81" s="35"/>
      <c r="G81" s="35"/>
      <c r="H81" s="35"/>
      <c r="I81" s="35"/>
      <c r="J81" s="35"/>
      <c r="K81" s="35"/>
      <c r="L81" s="35"/>
      <c r="M81" s="35"/>
      <c r="N81" s="35"/>
      <c r="O81" s="35"/>
      <c r="P81" s="35"/>
    </row>
    <row r="82" spans="1:16" outlineLevel="1">
      <c r="B82" s="470" t="s">
        <v>508</v>
      </c>
      <c r="C82" s="1112"/>
      <c r="D82" s="35"/>
      <c r="E82" s="35"/>
      <c r="F82" s="35"/>
      <c r="G82" s="35"/>
      <c r="H82" s="35"/>
      <c r="I82" s="35"/>
      <c r="J82" s="35"/>
      <c r="K82" s="35"/>
      <c r="L82" s="35"/>
      <c r="M82" s="35"/>
      <c r="N82" s="35"/>
      <c r="O82" s="35"/>
      <c r="P82" s="35"/>
    </row>
    <row r="83" spans="1:16" outlineLevel="1">
      <c r="B83" s="470" t="s">
        <v>509</v>
      </c>
      <c r="C83" s="1112"/>
      <c r="D83" s="35"/>
      <c r="E83" s="35"/>
      <c r="F83" s="35"/>
      <c r="G83" s="35"/>
      <c r="H83" s="35"/>
      <c r="I83" s="35"/>
      <c r="J83" s="35"/>
      <c r="K83" s="35"/>
      <c r="L83" s="35"/>
      <c r="M83" s="35"/>
      <c r="N83" s="35"/>
      <c r="O83" s="35"/>
      <c r="P83" s="35"/>
    </row>
    <row r="84" spans="1:16" outlineLevel="1">
      <c r="B84" s="470" t="s">
        <v>487</v>
      </c>
      <c r="C84" s="1112"/>
      <c r="D84" s="35"/>
      <c r="E84" s="35"/>
      <c r="F84" s="35"/>
      <c r="G84" s="35"/>
      <c r="H84" s="35"/>
      <c r="I84" s="35"/>
      <c r="J84" s="35"/>
      <c r="K84" s="35"/>
      <c r="L84" s="35"/>
      <c r="M84" s="35"/>
      <c r="N84" s="35"/>
      <c r="O84" s="35"/>
      <c r="P84" s="35"/>
    </row>
    <row r="85" spans="1:16">
      <c r="B85" s="470" t="s">
        <v>510</v>
      </c>
      <c r="C85" s="1115"/>
      <c r="D85" s="54">
        <f>SUM(D81:D84)</f>
        <v>0</v>
      </c>
      <c r="E85" s="54">
        <f>SUM(E81:E84)</f>
        <v>0</v>
      </c>
      <c r="F85" s="54">
        <f t="shared" ref="F85:N85" si="36">SUM(F81:F84)</f>
        <v>0</v>
      </c>
      <c r="G85" s="54">
        <f t="shared" si="36"/>
        <v>0</v>
      </c>
      <c r="H85" s="54">
        <f t="shared" si="36"/>
        <v>0</v>
      </c>
      <c r="I85" s="54">
        <f t="shared" si="36"/>
        <v>0</v>
      </c>
      <c r="J85" s="54">
        <f t="shared" si="36"/>
        <v>0</v>
      </c>
      <c r="K85" s="54">
        <f t="shared" si="36"/>
        <v>0</v>
      </c>
      <c r="L85" s="54">
        <f t="shared" si="36"/>
        <v>0</v>
      </c>
      <c r="M85" s="54">
        <f t="shared" si="36"/>
        <v>0</v>
      </c>
      <c r="N85" s="54">
        <f t="shared" si="36"/>
        <v>0</v>
      </c>
      <c r="O85" s="54">
        <f t="shared" ref="O85:P85" si="37">SUM(O81:O84)</f>
        <v>0</v>
      </c>
      <c r="P85" s="54">
        <f t="shared" si="37"/>
        <v>0</v>
      </c>
    </row>
    <row r="86" spans="1:16">
      <c r="B86" s="436" t="s">
        <v>511</v>
      </c>
      <c r="C86" s="433"/>
      <c r="D86" s="58"/>
      <c r="E86" s="430">
        <f t="shared" ref="E86:N86" si="38">ROUND(SUM(D85*E16+E85*E17)/12,4)</f>
        <v>0</v>
      </c>
      <c r="F86" s="430">
        <f t="shared" si="38"/>
        <v>0</v>
      </c>
      <c r="G86" s="430">
        <f t="shared" si="38"/>
        <v>0</v>
      </c>
      <c r="H86" s="430">
        <f t="shared" si="38"/>
        <v>0</v>
      </c>
      <c r="I86" s="430">
        <f t="shared" si="38"/>
        <v>0</v>
      </c>
      <c r="J86" s="430">
        <f t="shared" si="38"/>
        <v>0</v>
      </c>
      <c r="K86" s="430">
        <f t="shared" si="38"/>
        <v>0</v>
      </c>
      <c r="L86" s="430">
        <f t="shared" si="38"/>
        <v>0</v>
      </c>
      <c r="M86" s="430">
        <f t="shared" si="38"/>
        <v>0</v>
      </c>
      <c r="N86" s="430">
        <f t="shared" si="38"/>
        <v>0</v>
      </c>
      <c r="O86" s="430">
        <f t="shared" ref="O86" si="39">ROUND(SUM(N85*O16+O85*O17)/12,4)</f>
        <v>0</v>
      </c>
      <c r="P86" s="430">
        <f t="shared" ref="P86" si="40">ROUND(SUM(O85*P16+P85*P17)/12,4)</f>
        <v>0</v>
      </c>
    </row>
    <row r="87" spans="1:16">
      <c r="B87" s="427"/>
      <c r="C87" s="433"/>
      <c r="D87" s="58"/>
      <c r="E87" s="430"/>
      <c r="F87" s="430"/>
      <c r="G87" s="430"/>
      <c r="H87" s="430"/>
      <c r="I87" s="430"/>
      <c r="J87" s="430"/>
      <c r="K87" s="430"/>
      <c r="L87" s="430"/>
      <c r="M87" s="430"/>
      <c r="N87" s="430"/>
      <c r="O87" s="430"/>
      <c r="P87" s="430"/>
    </row>
    <row r="88" spans="1:16" s="53" customFormat="1">
      <c r="A88" s="51"/>
      <c r="B88" s="525">
        <f>'1.  LRAMVA Summary'!B40</f>
        <v>0</v>
      </c>
      <c r="C88" s="1114">
        <f>'2. LRAMVA Threshold'!N43</f>
        <v>0</v>
      </c>
      <c r="D88" s="35"/>
      <c r="E88" s="35"/>
      <c r="F88" s="35"/>
      <c r="G88" s="35"/>
      <c r="H88" s="35"/>
      <c r="I88" s="35"/>
      <c r="J88" s="35"/>
      <c r="K88" s="35"/>
      <c r="L88" s="35"/>
      <c r="M88" s="35"/>
      <c r="N88" s="35"/>
      <c r="O88" s="35"/>
      <c r="P88" s="35"/>
    </row>
    <row r="89" spans="1:16" outlineLevel="1">
      <c r="B89" s="470" t="s">
        <v>508</v>
      </c>
      <c r="C89" s="1112"/>
      <c r="D89" s="35"/>
      <c r="E89" s="35"/>
      <c r="F89" s="35"/>
      <c r="G89" s="35"/>
      <c r="H89" s="35"/>
      <c r="I89" s="35"/>
      <c r="J89" s="35"/>
      <c r="K89" s="35"/>
      <c r="L89" s="35"/>
      <c r="M89" s="35"/>
      <c r="N89" s="35"/>
      <c r="O89" s="35"/>
      <c r="P89" s="35"/>
    </row>
    <row r="90" spans="1:16" outlineLevel="1">
      <c r="B90" s="470" t="s">
        <v>509</v>
      </c>
      <c r="C90" s="1112"/>
      <c r="D90" s="35"/>
      <c r="E90" s="35"/>
      <c r="F90" s="35"/>
      <c r="G90" s="35"/>
      <c r="H90" s="35"/>
      <c r="I90" s="35"/>
      <c r="J90" s="35"/>
      <c r="K90" s="35"/>
      <c r="L90" s="35"/>
      <c r="M90" s="35"/>
      <c r="N90" s="35"/>
      <c r="O90" s="35"/>
      <c r="P90" s="35"/>
    </row>
    <row r="91" spans="1:16" outlineLevel="1">
      <c r="B91" s="470" t="s">
        <v>487</v>
      </c>
      <c r="C91" s="1112"/>
      <c r="D91" s="35"/>
      <c r="E91" s="35"/>
      <c r="F91" s="35"/>
      <c r="G91" s="35"/>
      <c r="H91" s="35"/>
      <c r="I91" s="35"/>
      <c r="J91" s="35"/>
      <c r="K91" s="35"/>
      <c r="L91" s="35"/>
      <c r="M91" s="35"/>
      <c r="N91" s="35"/>
      <c r="O91" s="35"/>
      <c r="P91" s="35"/>
    </row>
    <row r="92" spans="1:16">
      <c r="B92" s="470" t="s">
        <v>510</v>
      </c>
      <c r="C92" s="1115"/>
      <c r="D92" s="54">
        <f>SUM(D88:D91)</f>
        <v>0</v>
      </c>
      <c r="E92" s="54">
        <f>SUM(E88:E91)</f>
        <v>0</v>
      </c>
      <c r="F92" s="54">
        <f t="shared" ref="F92:N92" si="41">SUM(F88:F91)</f>
        <v>0</v>
      </c>
      <c r="G92" s="54">
        <f t="shared" si="41"/>
        <v>0</v>
      </c>
      <c r="H92" s="54">
        <f t="shared" si="41"/>
        <v>0</v>
      </c>
      <c r="I92" s="54">
        <f t="shared" si="41"/>
        <v>0</v>
      </c>
      <c r="J92" s="54">
        <f t="shared" si="41"/>
        <v>0</v>
      </c>
      <c r="K92" s="54">
        <f t="shared" si="41"/>
        <v>0</v>
      </c>
      <c r="L92" s="54">
        <f t="shared" si="41"/>
        <v>0</v>
      </c>
      <c r="M92" s="54">
        <f t="shared" si="41"/>
        <v>0</v>
      </c>
      <c r="N92" s="54">
        <f t="shared" si="41"/>
        <v>0</v>
      </c>
      <c r="O92" s="54">
        <f t="shared" ref="O92:P92" si="42">SUM(O88:O91)</f>
        <v>0</v>
      </c>
      <c r="P92" s="54">
        <f t="shared" si="42"/>
        <v>0</v>
      </c>
    </row>
    <row r="93" spans="1:16">
      <c r="B93" s="436" t="s">
        <v>511</v>
      </c>
      <c r="C93" s="433"/>
      <c r="D93" s="58"/>
      <c r="E93" s="430">
        <f t="shared" ref="E93:M93" si="43">ROUND(SUM(D92*E16+E92*E17)/12,4)</f>
        <v>0</v>
      </c>
      <c r="F93" s="430">
        <f t="shared" si="43"/>
        <v>0</v>
      </c>
      <c r="G93" s="430">
        <f t="shared" si="43"/>
        <v>0</v>
      </c>
      <c r="H93" s="430">
        <f t="shared" si="43"/>
        <v>0</v>
      </c>
      <c r="I93" s="430">
        <f t="shared" si="43"/>
        <v>0</v>
      </c>
      <c r="J93" s="430">
        <f t="shared" si="43"/>
        <v>0</v>
      </c>
      <c r="K93" s="430">
        <f t="shared" si="43"/>
        <v>0</v>
      </c>
      <c r="L93" s="430">
        <f t="shared" si="43"/>
        <v>0</v>
      </c>
      <c r="M93" s="430">
        <f t="shared" si="43"/>
        <v>0</v>
      </c>
      <c r="N93" s="430">
        <f>ROUND(SUM(M92*N16+N92*N17)/12,4)</f>
        <v>0</v>
      </c>
      <c r="O93" s="430">
        <f t="shared" ref="O93:P93" si="44">ROUND(SUM(N92*O16+O92*O17)/12,4)</f>
        <v>0</v>
      </c>
      <c r="P93" s="430">
        <f t="shared" si="44"/>
        <v>0</v>
      </c>
    </row>
    <row r="94" spans="1:16">
      <c r="B94" s="427"/>
      <c r="C94" s="433"/>
      <c r="D94" s="58"/>
      <c r="E94" s="430"/>
      <c r="F94" s="430"/>
      <c r="G94" s="430"/>
      <c r="H94" s="430"/>
      <c r="I94" s="430"/>
      <c r="J94" s="430"/>
      <c r="K94" s="430"/>
      <c r="L94" s="430"/>
      <c r="M94" s="430"/>
      <c r="N94" s="430"/>
      <c r="O94" s="430"/>
      <c r="P94" s="430"/>
    </row>
    <row r="95" spans="1:16" s="53" customFormat="1">
      <c r="A95" s="51"/>
      <c r="B95" s="525">
        <f>'1.  LRAMVA Summary'!B41</f>
        <v>0</v>
      </c>
      <c r="C95" s="1114">
        <f>'2. LRAMVA Threshold'!O43</f>
        <v>0</v>
      </c>
      <c r="D95" s="35"/>
      <c r="E95" s="35"/>
      <c r="F95" s="35"/>
      <c r="G95" s="35"/>
      <c r="H95" s="35"/>
      <c r="I95" s="35"/>
      <c r="J95" s="35"/>
      <c r="K95" s="35"/>
      <c r="L95" s="35"/>
      <c r="M95" s="35"/>
      <c r="N95" s="35"/>
      <c r="O95" s="35"/>
      <c r="P95" s="35"/>
    </row>
    <row r="96" spans="1:16" outlineLevel="1">
      <c r="B96" s="470" t="s">
        <v>508</v>
      </c>
      <c r="C96" s="1112"/>
      <c r="D96" s="35"/>
      <c r="E96" s="35"/>
      <c r="F96" s="35"/>
      <c r="G96" s="35"/>
      <c r="H96" s="35"/>
      <c r="I96" s="35"/>
      <c r="J96" s="35"/>
      <c r="K96" s="35"/>
      <c r="L96" s="35"/>
      <c r="M96" s="35"/>
      <c r="N96" s="35"/>
      <c r="O96" s="35"/>
      <c r="P96" s="35"/>
    </row>
    <row r="97" spans="1:16" outlineLevel="1">
      <c r="B97" s="470" t="s">
        <v>509</v>
      </c>
      <c r="C97" s="1112"/>
      <c r="D97" s="35"/>
      <c r="E97" s="35"/>
      <c r="F97" s="35"/>
      <c r="G97" s="35"/>
      <c r="H97" s="35"/>
      <c r="I97" s="35"/>
      <c r="J97" s="35"/>
      <c r="K97" s="35"/>
      <c r="L97" s="35"/>
      <c r="M97" s="35"/>
      <c r="N97" s="35"/>
      <c r="O97" s="35"/>
      <c r="P97" s="35"/>
    </row>
    <row r="98" spans="1:16" outlineLevel="1">
      <c r="B98" s="470" t="s">
        <v>487</v>
      </c>
      <c r="C98" s="1112"/>
      <c r="D98" s="35"/>
      <c r="E98" s="35"/>
      <c r="F98" s="35"/>
      <c r="G98" s="35"/>
      <c r="H98" s="35"/>
      <c r="I98" s="35"/>
      <c r="J98" s="35"/>
      <c r="K98" s="35"/>
      <c r="L98" s="35"/>
      <c r="M98" s="35"/>
      <c r="N98" s="35"/>
      <c r="O98" s="35"/>
      <c r="P98" s="35"/>
    </row>
    <row r="99" spans="1:16">
      <c r="B99" s="470" t="s">
        <v>510</v>
      </c>
      <c r="C99" s="1115"/>
      <c r="D99" s="54">
        <f>SUM(D95:D98)</f>
        <v>0</v>
      </c>
      <c r="E99" s="54">
        <f>SUM(E95:E98)</f>
        <v>0</v>
      </c>
      <c r="F99" s="54">
        <f t="shared" ref="F99:N99" si="45">SUM(F95:F98)</f>
        <v>0</v>
      </c>
      <c r="G99" s="54">
        <f t="shared" si="45"/>
        <v>0</v>
      </c>
      <c r="H99" s="54">
        <f t="shared" si="45"/>
        <v>0</v>
      </c>
      <c r="I99" s="54">
        <f t="shared" si="45"/>
        <v>0</v>
      </c>
      <c r="J99" s="54">
        <f t="shared" si="45"/>
        <v>0</v>
      </c>
      <c r="K99" s="54">
        <f t="shared" si="45"/>
        <v>0</v>
      </c>
      <c r="L99" s="54">
        <f t="shared" si="45"/>
        <v>0</v>
      </c>
      <c r="M99" s="54">
        <f t="shared" si="45"/>
        <v>0</v>
      </c>
      <c r="N99" s="54">
        <f t="shared" si="45"/>
        <v>0</v>
      </c>
      <c r="O99" s="54">
        <f t="shared" ref="O99:P99" si="46">SUM(O95:O98)</f>
        <v>0</v>
      </c>
      <c r="P99" s="54">
        <f t="shared" si="46"/>
        <v>0</v>
      </c>
    </row>
    <row r="100" spans="1:16">
      <c r="B100" s="436" t="s">
        <v>511</v>
      </c>
      <c r="C100" s="433"/>
      <c r="D100" s="58"/>
      <c r="E100" s="430">
        <f t="shared" ref="E100:M100" si="47">ROUND(SUM(D99*E16+E99*E17)/12,4)</f>
        <v>0</v>
      </c>
      <c r="F100" s="430">
        <f t="shared" si="47"/>
        <v>0</v>
      </c>
      <c r="G100" s="430">
        <f t="shared" si="47"/>
        <v>0</v>
      </c>
      <c r="H100" s="430">
        <f t="shared" si="47"/>
        <v>0</v>
      </c>
      <c r="I100" s="430">
        <f t="shared" si="47"/>
        <v>0</v>
      </c>
      <c r="J100" s="430">
        <f t="shared" si="47"/>
        <v>0</v>
      </c>
      <c r="K100" s="430">
        <f t="shared" si="47"/>
        <v>0</v>
      </c>
      <c r="L100" s="430">
        <f t="shared" si="47"/>
        <v>0</v>
      </c>
      <c r="M100" s="430">
        <f t="shared" si="47"/>
        <v>0</v>
      </c>
      <c r="N100" s="430">
        <f>ROUND(SUM(M99*N16+N99*N17)/12,4)</f>
        <v>0</v>
      </c>
      <c r="O100" s="430">
        <f t="shared" ref="O100:P100" si="48">ROUND(SUM(N99*O16+O99*O17)/12,4)</f>
        <v>0</v>
      </c>
      <c r="P100" s="430">
        <f t="shared" si="48"/>
        <v>0</v>
      </c>
    </row>
    <row r="101" spans="1:16">
      <c r="B101" s="427"/>
      <c r="C101" s="433"/>
      <c r="D101" s="58"/>
      <c r="E101" s="430"/>
      <c r="F101" s="430"/>
      <c r="G101" s="430"/>
      <c r="H101" s="430"/>
      <c r="I101" s="430"/>
      <c r="J101" s="430"/>
      <c r="K101" s="430"/>
      <c r="L101" s="430"/>
      <c r="M101" s="430"/>
      <c r="N101" s="430"/>
      <c r="O101" s="430"/>
      <c r="P101" s="430"/>
    </row>
    <row r="102" spans="1:16" s="53" customFormat="1">
      <c r="A102" s="51"/>
      <c r="B102" s="525">
        <f>'1.  LRAMVA Summary'!B42</f>
        <v>0</v>
      </c>
      <c r="C102" s="1114">
        <f>'2. LRAMVA Threshold'!P43</f>
        <v>0</v>
      </c>
      <c r="D102" s="35"/>
      <c r="E102" s="35"/>
      <c r="F102" s="35"/>
      <c r="G102" s="35"/>
      <c r="H102" s="35"/>
      <c r="I102" s="35"/>
      <c r="J102" s="35"/>
      <c r="K102" s="35"/>
      <c r="L102" s="35"/>
      <c r="M102" s="35"/>
      <c r="N102" s="35"/>
      <c r="O102" s="35"/>
      <c r="P102" s="35"/>
    </row>
    <row r="103" spans="1:16" outlineLevel="1">
      <c r="B103" s="470" t="s">
        <v>508</v>
      </c>
      <c r="C103" s="1112"/>
      <c r="D103" s="35"/>
      <c r="E103" s="35"/>
      <c r="F103" s="35"/>
      <c r="G103" s="35"/>
      <c r="H103" s="35"/>
      <c r="I103" s="35"/>
      <c r="J103" s="35"/>
      <c r="K103" s="35"/>
      <c r="L103" s="35"/>
      <c r="M103" s="35"/>
      <c r="N103" s="35"/>
      <c r="O103" s="35"/>
      <c r="P103" s="35"/>
    </row>
    <row r="104" spans="1:16" outlineLevel="1">
      <c r="B104" s="470" t="s">
        <v>509</v>
      </c>
      <c r="C104" s="1112"/>
      <c r="D104" s="35"/>
      <c r="E104" s="35"/>
      <c r="F104" s="35"/>
      <c r="G104" s="35"/>
      <c r="H104" s="35"/>
      <c r="I104" s="35"/>
      <c r="J104" s="35"/>
      <c r="K104" s="35"/>
      <c r="L104" s="35"/>
      <c r="M104" s="35"/>
      <c r="N104" s="35"/>
      <c r="O104" s="35"/>
      <c r="P104" s="35"/>
    </row>
    <row r="105" spans="1:16" outlineLevel="1">
      <c r="B105" s="470" t="s">
        <v>487</v>
      </c>
      <c r="C105" s="1112"/>
      <c r="D105" s="35"/>
      <c r="E105" s="35"/>
      <c r="F105" s="35"/>
      <c r="G105" s="35"/>
      <c r="H105" s="35"/>
      <c r="I105" s="35"/>
      <c r="J105" s="35"/>
      <c r="K105" s="35"/>
      <c r="L105" s="35"/>
      <c r="M105" s="35"/>
      <c r="N105" s="35"/>
      <c r="O105" s="35"/>
      <c r="P105" s="35"/>
    </row>
    <row r="106" spans="1:16">
      <c r="B106" s="470" t="s">
        <v>510</v>
      </c>
      <c r="C106" s="1115"/>
      <c r="D106" s="54">
        <f>SUM(D102:D105)</f>
        <v>0</v>
      </c>
      <c r="E106" s="54">
        <f>SUM(E102:E105)</f>
        <v>0</v>
      </c>
      <c r="F106" s="54">
        <f>SUM(F102:F105)</f>
        <v>0</v>
      </c>
      <c r="G106" s="54">
        <f t="shared" ref="G106:N106" si="49">SUM(G102:G105)</f>
        <v>0</v>
      </c>
      <c r="H106" s="54">
        <f t="shared" si="49"/>
        <v>0</v>
      </c>
      <c r="I106" s="54">
        <f t="shared" si="49"/>
        <v>0</v>
      </c>
      <c r="J106" s="54">
        <f t="shared" si="49"/>
        <v>0</v>
      </c>
      <c r="K106" s="54">
        <f t="shared" si="49"/>
        <v>0</v>
      </c>
      <c r="L106" s="54">
        <f t="shared" si="49"/>
        <v>0</v>
      </c>
      <c r="M106" s="54">
        <f t="shared" si="49"/>
        <v>0</v>
      </c>
      <c r="N106" s="54">
        <f t="shared" si="49"/>
        <v>0</v>
      </c>
      <c r="O106" s="54">
        <f t="shared" ref="O106:P106" si="50">SUM(O102:O105)</f>
        <v>0</v>
      </c>
      <c r="P106" s="54">
        <f t="shared" si="50"/>
        <v>0</v>
      </c>
    </row>
    <row r="107" spans="1:16">
      <c r="B107" s="436" t="s">
        <v>511</v>
      </c>
      <c r="C107" s="433"/>
      <c r="D107" s="58"/>
      <c r="E107" s="430">
        <f t="shared" ref="E107:M107" si="51">ROUND(SUM(D106*E16+E106*E17)/12,4)</f>
        <v>0</v>
      </c>
      <c r="F107" s="430">
        <f t="shared" si="51"/>
        <v>0</v>
      </c>
      <c r="G107" s="430">
        <f t="shared" si="51"/>
        <v>0</v>
      </c>
      <c r="H107" s="430">
        <f t="shared" si="51"/>
        <v>0</v>
      </c>
      <c r="I107" s="430">
        <f t="shared" si="51"/>
        <v>0</v>
      </c>
      <c r="J107" s="430">
        <f t="shared" si="51"/>
        <v>0</v>
      </c>
      <c r="K107" s="430">
        <f t="shared" si="51"/>
        <v>0</v>
      </c>
      <c r="L107" s="430">
        <f t="shared" si="51"/>
        <v>0</v>
      </c>
      <c r="M107" s="430">
        <f t="shared" si="51"/>
        <v>0</v>
      </c>
      <c r="N107" s="430">
        <f>ROUND(SUM(M106*N16+N106*N17)/12,4)</f>
        <v>0</v>
      </c>
      <c r="O107" s="430">
        <f t="shared" ref="O107:P107" si="52">ROUND(SUM(N106*O16+O106*O17)/12,4)</f>
        <v>0</v>
      </c>
      <c r="P107" s="430">
        <f t="shared" si="52"/>
        <v>0</v>
      </c>
    </row>
    <row r="108" spans="1:16">
      <c r="B108" s="427"/>
      <c r="C108" s="433"/>
      <c r="D108" s="58"/>
      <c r="E108" s="430"/>
      <c r="F108" s="430"/>
      <c r="G108" s="430"/>
      <c r="H108" s="430"/>
      <c r="I108" s="430"/>
      <c r="J108" s="430"/>
      <c r="K108" s="430"/>
      <c r="L108" s="430"/>
      <c r="M108" s="430"/>
      <c r="N108" s="430"/>
      <c r="O108" s="430"/>
      <c r="P108" s="430"/>
    </row>
    <row r="109" spans="1:16" s="53" customFormat="1">
      <c r="A109" s="51"/>
      <c r="B109" s="525">
        <f>'1.  LRAMVA Summary'!B43</f>
        <v>0</v>
      </c>
      <c r="C109" s="1114">
        <f>'2. LRAMVA Threshold'!Q43</f>
        <v>0</v>
      </c>
      <c r="D109" s="35"/>
      <c r="E109" s="35"/>
      <c r="F109" s="35"/>
      <c r="G109" s="35"/>
      <c r="H109" s="35"/>
      <c r="I109" s="35"/>
      <c r="J109" s="35"/>
      <c r="K109" s="35"/>
      <c r="L109" s="35"/>
      <c r="M109" s="35"/>
      <c r="N109" s="35"/>
      <c r="O109" s="35"/>
      <c r="P109" s="35"/>
    </row>
    <row r="110" spans="1:16" outlineLevel="1">
      <c r="B110" s="470" t="s">
        <v>508</v>
      </c>
      <c r="C110" s="1112"/>
      <c r="D110" s="35"/>
      <c r="E110" s="35"/>
      <c r="F110" s="35"/>
      <c r="G110" s="35"/>
      <c r="H110" s="35"/>
      <c r="I110" s="35"/>
      <c r="J110" s="35"/>
      <c r="K110" s="35"/>
      <c r="L110" s="35"/>
      <c r="M110" s="35"/>
      <c r="N110" s="35"/>
      <c r="O110" s="35"/>
      <c r="P110" s="35"/>
    </row>
    <row r="111" spans="1:16" outlineLevel="1">
      <c r="B111" s="470" t="s">
        <v>509</v>
      </c>
      <c r="C111" s="1112"/>
      <c r="D111" s="35"/>
      <c r="E111" s="35"/>
      <c r="F111" s="35"/>
      <c r="G111" s="35"/>
      <c r="H111" s="35"/>
      <c r="I111" s="35"/>
      <c r="J111" s="35"/>
      <c r="K111" s="35"/>
      <c r="L111" s="35"/>
      <c r="M111" s="35"/>
      <c r="N111" s="35"/>
      <c r="O111" s="35"/>
      <c r="P111" s="35"/>
    </row>
    <row r="112" spans="1:16" outlineLevel="1">
      <c r="B112" s="470" t="s">
        <v>487</v>
      </c>
      <c r="C112" s="1112"/>
      <c r="D112" s="35"/>
      <c r="E112" s="35"/>
      <c r="F112" s="35"/>
      <c r="G112" s="35"/>
      <c r="H112" s="35"/>
      <c r="I112" s="35"/>
      <c r="J112" s="35"/>
      <c r="K112" s="35"/>
      <c r="L112" s="35"/>
      <c r="M112" s="35"/>
      <c r="N112" s="35"/>
      <c r="O112" s="35"/>
      <c r="P112" s="35"/>
    </row>
    <row r="113" spans="1:16">
      <c r="B113" s="470" t="s">
        <v>510</v>
      </c>
      <c r="C113" s="1115"/>
      <c r="D113" s="54">
        <f>SUM(D109:D112)</f>
        <v>0</v>
      </c>
      <c r="E113" s="54">
        <f>SUM(E109:E112)</f>
        <v>0</v>
      </c>
      <c r="F113" s="54">
        <f>SUM(F109:F112)</f>
        <v>0</v>
      </c>
      <c r="G113" s="54">
        <f>SUM(G109:G112)</f>
        <v>0</v>
      </c>
      <c r="H113" s="54">
        <f t="shared" ref="H113:N113" si="53">SUM(H109:H112)</f>
        <v>0</v>
      </c>
      <c r="I113" s="54">
        <f t="shared" si="53"/>
        <v>0</v>
      </c>
      <c r="J113" s="54">
        <f t="shared" si="53"/>
        <v>0</v>
      </c>
      <c r="K113" s="54">
        <f t="shared" si="53"/>
        <v>0</v>
      </c>
      <c r="L113" s="54">
        <f t="shared" si="53"/>
        <v>0</v>
      </c>
      <c r="M113" s="54">
        <f t="shared" si="53"/>
        <v>0</v>
      </c>
      <c r="N113" s="54">
        <f t="shared" si="53"/>
        <v>0</v>
      </c>
      <c r="O113" s="54">
        <f t="shared" ref="O113:P113" si="54">SUM(O109:O112)</f>
        <v>0</v>
      </c>
      <c r="P113" s="54">
        <f t="shared" si="54"/>
        <v>0</v>
      </c>
    </row>
    <row r="114" spans="1:16">
      <c r="B114" s="436" t="s">
        <v>511</v>
      </c>
      <c r="C114" s="433"/>
      <c r="D114" s="58"/>
      <c r="E114" s="430">
        <f t="shared" ref="E114:M114" si="55">ROUND(SUM(D113*E16+E113*E17)/12,4)</f>
        <v>0</v>
      </c>
      <c r="F114" s="430">
        <f t="shared" si="55"/>
        <v>0</v>
      </c>
      <c r="G114" s="430">
        <f t="shared" si="55"/>
        <v>0</v>
      </c>
      <c r="H114" s="430">
        <f t="shared" si="55"/>
        <v>0</v>
      </c>
      <c r="I114" s="430">
        <f t="shared" si="55"/>
        <v>0</v>
      </c>
      <c r="J114" s="430">
        <f t="shared" si="55"/>
        <v>0</v>
      </c>
      <c r="K114" s="430">
        <f t="shared" si="55"/>
        <v>0</v>
      </c>
      <c r="L114" s="430">
        <f t="shared" si="55"/>
        <v>0</v>
      </c>
      <c r="M114" s="430">
        <f t="shared" si="55"/>
        <v>0</v>
      </c>
      <c r="N114" s="430">
        <f>ROUND(SUM(M113*N16+N113*N17)/12,4)</f>
        <v>0</v>
      </c>
      <c r="O114" s="430">
        <f t="shared" ref="O114:P114" si="56">ROUND(SUM(N113*O16+O113*O17)/12,4)</f>
        <v>0</v>
      </c>
      <c r="P114" s="430">
        <f t="shared" si="56"/>
        <v>0</v>
      </c>
    </row>
    <row r="115" spans="1:16" s="3" customFormat="1" ht="14.25">
      <c r="A115" s="4"/>
      <c r="B115" s="60"/>
      <c r="C115" s="65"/>
      <c r="D115" s="61"/>
      <c r="E115" s="61"/>
      <c r="F115" s="61"/>
      <c r="G115" s="61"/>
      <c r="H115" s="61"/>
      <c r="I115" s="61"/>
      <c r="J115" s="61"/>
      <c r="K115" s="438"/>
      <c r="L115" s="439"/>
      <c r="M115" s="439"/>
      <c r="N115" s="439"/>
      <c r="O115" s="439"/>
      <c r="P115" s="439"/>
    </row>
    <row r="116" spans="1:16" s="3" customFormat="1" ht="21" customHeight="1">
      <c r="A116" s="4"/>
      <c r="B116" s="440" t="s">
        <v>600</v>
      </c>
      <c r="C116" s="78"/>
      <c r="D116" s="441"/>
      <c r="E116" s="441"/>
      <c r="F116" s="441"/>
      <c r="G116" s="441"/>
      <c r="H116" s="441"/>
      <c r="I116" s="441"/>
      <c r="J116" s="441"/>
      <c r="K116" s="441"/>
      <c r="L116" s="441"/>
      <c r="M116" s="441"/>
      <c r="N116" s="441"/>
      <c r="O116" s="441"/>
      <c r="P116" s="441"/>
    </row>
    <row r="119" spans="1:16" ht="15.75">
      <c r="B119" s="93" t="s">
        <v>481</v>
      </c>
    </row>
    <row r="120" spans="1:16" ht="75.75" customHeight="1">
      <c r="B120" s="1119" t="s">
        <v>651</v>
      </c>
      <c r="C120" s="1119"/>
      <c r="D120" s="1119"/>
      <c r="E120" s="1119"/>
      <c r="F120" s="1119"/>
      <c r="G120" s="1119"/>
      <c r="H120" s="1119"/>
      <c r="I120" s="1119"/>
      <c r="J120" s="1119"/>
      <c r="K120" s="1119"/>
      <c r="L120" s="1119"/>
      <c r="M120" s="1119"/>
      <c r="N120" s="1119"/>
      <c r="O120" s="1119"/>
      <c r="P120" s="1119"/>
    </row>
    <row r="121" spans="1:16" ht="9" customHeight="1">
      <c r="B121" s="93"/>
    </row>
    <row r="122" spans="1:16" ht="63.75" customHeight="1">
      <c r="B122" s="211" t="s">
        <v>234</v>
      </c>
      <c r="C122" s="211" t="str">
        <f>'1.  LRAMVA Summary'!D53</f>
        <v>Residential</v>
      </c>
      <c r="D122" s="211" t="str">
        <f>'1.  LRAMVA Summary'!E53</f>
        <v>GS&lt;50 kW</v>
      </c>
      <c r="E122" s="211" t="str">
        <f>'1.  LRAMVA Summary'!F53</f>
        <v>GS&gt;50 KW - Thermal Demand Meter</v>
      </c>
      <c r="F122" s="211" t="str">
        <f>'1.  LRAMVA Summary'!G53</f>
        <v>GS&gt;50 KW - Interval Meter</v>
      </c>
      <c r="G122" s="211" t="str">
        <f>'1.  LRAMVA Summary'!H53</f>
        <v>Street Lighting</v>
      </c>
      <c r="H122" s="211" t="str">
        <f>'1.  LRAMVA Summary'!I53</f>
        <v/>
      </c>
      <c r="I122" s="211" t="str">
        <f>'1.  LRAMVA Summary'!J53</f>
        <v/>
      </c>
      <c r="J122" s="211" t="str">
        <f>'1.  LRAMVA Summary'!K53</f>
        <v/>
      </c>
      <c r="K122" s="211" t="str">
        <f>'1.  LRAMVA Summary'!L53</f>
        <v/>
      </c>
      <c r="L122" s="211" t="str">
        <f>'1.  LRAMVA Summary'!M53</f>
        <v/>
      </c>
      <c r="M122" s="211" t="str">
        <f>'1.  LRAMVA Summary'!N53</f>
        <v/>
      </c>
      <c r="N122" s="211" t="str">
        <f>'1.  LRAMVA Summary'!O53</f>
        <v/>
      </c>
      <c r="O122" s="211" t="str">
        <f>'1.  LRAMVA Summary'!P53</f>
        <v/>
      </c>
      <c r="P122" s="211" t="str">
        <f>'1.  LRAMVA Summary'!Q53</f>
        <v/>
      </c>
    </row>
    <row r="123" spans="1:16">
      <c r="A123" s="72"/>
      <c r="B123" s="508"/>
      <c r="C123" s="509" t="str">
        <f>'1.  LRAMVA Summary'!D54</f>
        <v>kWh</v>
      </c>
      <c r="D123" s="509" t="str">
        <f>'1.  LRAMVA Summary'!E54</f>
        <v>kWh</v>
      </c>
      <c r="E123" s="509" t="str">
        <f>'1.  LRAMVA Summary'!F54</f>
        <v>kW</v>
      </c>
      <c r="F123" s="509" t="str">
        <f>'1.  LRAMVA Summary'!G54</f>
        <v>kW</v>
      </c>
      <c r="G123" s="509" t="str">
        <f>'1.  LRAMVA Summary'!H54</f>
        <v>kW</v>
      </c>
      <c r="H123" s="509">
        <f>'1.  LRAMVA Summary'!I54</f>
        <v>0</v>
      </c>
      <c r="I123" s="509">
        <f>'1.  LRAMVA Summary'!J54</f>
        <v>0</v>
      </c>
      <c r="J123" s="509">
        <f>'1.  LRAMVA Summary'!K54</f>
        <v>0</v>
      </c>
      <c r="K123" s="509">
        <f>'1.  LRAMVA Summary'!L54</f>
        <v>0</v>
      </c>
      <c r="L123" s="509">
        <f>'1.  LRAMVA Summary'!M54</f>
        <v>0</v>
      </c>
      <c r="M123" s="509">
        <f>'1.  LRAMVA Summary'!N54</f>
        <v>0</v>
      </c>
      <c r="N123" s="509">
        <f>'1.  LRAMVA Summary'!O54</f>
        <v>0</v>
      </c>
      <c r="O123" s="509">
        <f>'1.  LRAMVA Summary'!P54</f>
        <v>0</v>
      </c>
      <c r="P123" s="510">
        <f>'1.  LRAMVA Summary'!Q54</f>
        <v>0</v>
      </c>
    </row>
    <row r="124" spans="1:16">
      <c r="B124" s="442">
        <v>2011</v>
      </c>
      <c r="C124" s="591">
        <f>HLOOKUP(B124,$E$15:$P$114,9,FALSE)</f>
        <v>1.43E-2</v>
      </c>
      <c r="D124" s="592">
        <f>HLOOKUP(B124,$E$15:$P$114,16,FALSE)</f>
        <v>1.9099999999999999E-2</v>
      </c>
      <c r="E124" s="593">
        <f t="shared" ref="E124:E135" si="57">HLOOKUP(B124,$E$15:$P$114,23,FALSE)</f>
        <v>4.58</v>
      </c>
      <c r="F124" s="592">
        <f t="shared" ref="F124:F135" si="58">HLOOKUP(B124,$E$15:$P$114,30,FALSE)</f>
        <v>4.7081</v>
      </c>
      <c r="G124" s="593">
        <f t="shared" ref="G124:G135" si="59">HLOOKUP(B124,$E$15:$P$114,37,FALSE)</f>
        <v>0</v>
      </c>
      <c r="H124" s="592">
        <f t="shared" ref="H124:H135" si="60">HLOOKUP(B124,$E$15:$P$114,44,FALSE)</f>
        <v>0</v>
      </c>
      <c r="I124" s="593">
        <f t="shared" ref="I124:I135" si="61">HLOOKUP(B124,$E$15:$P$114,51,FALSE)</f>
        <v>0</v>
      </c>
      <c r="J124" s="593">
        <f t="shared" ref="J124:J135" si="62">HLOOKUP(B124,$E$15:$P$114,58,FALSE)</f>
        <v>0</v>
      </c>
      <c r="K124" s="593">
        <f t="shared" ref="K124:K135" si="63">HLOOKUP(B124,$E$15:$P$114,65,FALSE)</f>
        <v>0</v>
      </c>
      <c r="L124" s="593">
        <f t="shared" ref="L124:L135" si="64">HLOOKUP(B124,$E$15:$P$114,72,FALSE)</f>
        <v>0</v>
      </c>
      <c r="M124" s="593">
        <f t="shared" ref="M124:M135" si="65">HLOOKUP(B124,$E$15:$P$114,79,FALSE)</f>
        <v>0</v>
      </c>
      <c r="N124" s="593">
        <f t="shared" ref="N124:N135" si="66">HLOOKUP(B124,$E$15:$P$114,86,FALSE)</f>
        <v>0</v>
      </c>
      <c r="O124" s="593">
        <f t="shared" ref="O124:O135" si="67">HLOOKUP(B124,$E$15:$P$114,93,FALSE)</f>
        <v>0</v>
      </c>
      <c r="P124" s="593">
        <f t="shared" ref="P124:P135" si="68">HLOOKUP(B124,$E$15:$P$114,100,FALSE)</f>
        <v>0</v>
      </c>
    </row>
    <row r="125" spans="1:16">
      <c r="B125" s="443">
        <v>2012</v>
      </c>
      <c r="C125" s="594">
        <f>HLOOKUP(B125,$E$15:$P$114,9,FALSE)</f>
        <v>1.43E-2</v>
      </c>
      <c r="D125" s="595">
        <f>HLOOKUP(B125,$E$15:$P$114,16,FALSE)</f>
        <v>1.9099999999999999E-2</v>
      </c>
      <c r="E125" s="596">
        <f t="shared" si="57"/>
        <v>4.58</v>
      </c>
      <c r="F125" s="595">
        <f t="shared" si="58"/>
        <v>4.7081</v>
      </c>
      <c r="G125" s="596">
        <f t="shared" si="59"/>
        <v>0</v>
      </c>
      <c r="H125" s="595">
        <f t="shared" si="60"/>
        <v>0</v>
      </c>
      <c r="I125" s="596">
        <f t="shared" si="61"/>
        <v>0</v>
      </c>
      <c r="J125" s="596">
        <f t="shared" si="62"/>
        <v>0</v>
      </c>
      <c r="K125" s="596">
        <f t="shared" si="63"/>
        <v>0</v>
      </c>
      <c r="L125" s="596">
        <f t="shared" si="64"/>
        <v>0</v>
      </c>
      <c r="M125" s="596">
        <f t="shared" si="65"/>
        <v>0</v>
      </c>
      <c r="N125" s="596">
        <f t="shared" si="66"/>
        <v>0</v>
      </c>
      <c r="O125" s="596">
        <f t="shared" si="67"/>
        <v>0</v>
      </c>
      <c r="P125" s="596">
        <f t="shared" si="68"/>
        <v>0</v>
      </c>
    </row>
    <row r="126" spans="1:16">
      <c r="B126" s="443">
        <v>2013</v>
      </c>
      <c r="C126" s="594">
        <f>HLOOKUP(B126,$E$15:$P$114,9,FALSE)</f>
        <v>1.4200000000000001E-2</v>
      </c>
      <c r="D126" s="595">
        <f>HLOOKUP(B126,$E$15:$P$114,16,FALSE)</f>
        <v>1.9199999999999998E-2</v>
      </c>
      <c r="E126" s="596">
        <f t="shared" si="57"/>
        <v>4.5952999999999999</v>
      </c>
      <c r="F126" s="595">
        <f t="shared" si="58"/>
        <v>4.7244999999999999</v>
      </c>
      <c r="G126" s="596">
        <f t="shared" si="59"/>
        <v>0</v>
      </c>
      <c r="H126" s="595">
        <f t="shared" si="60"/>
        <v>0</v>
      </c>
      <c r="I126" s="596">
        <f t="shared" si="61"/>
        <v>0</v>
      </c>
      <c r="J126" s="596">
        <f t="shared" si="62"/>
        <v>0</v>
      </c>
      <c r="K126" s="596">
        <f t="shared" si="63"/>
        <v>0</v>
      </c>
      <c r="L126" s="596">
        <f t="shared" si="64"/>
        <v>0</v>
      </c>
      <c r="M126" s="596">
        <f t="shared" si="65"/>
        <v>0</v>
      </c>
      <c r="N126" s="596">
        <f t="shared" si="66"/>
        <v>0</v>
      </c>
      <c r="O126" s="596">
        <f t="shared" si="67"/>
        <v>0</v>
      </c>
      <c r="P126" s="596">
        <f t="shared" si="68"/>
        <v>0</v>
      </c>
    </row>
    <row r="127" spans="1:16">
      <c r="B127" s="443">
        <v>2014</v>
      </c>
      <c r="C127" s="691">
        <f t="shared" ref="C127:C135" si="69">HLOOKUP(B127,$E$15:$P$114,9,FALSE)</f>
        <v>1.44E-2</v>
      </c>
      <c r="D127" s="731">
        <f t="shared" ref="D127:D134" si="70">HLOOKUP(B127,$E$15:$P$114,16,FALSE)</f>
        <v>1.9400000000000001E-2</v>
      </c>
      <c r="E127" s="596">
        <f t="shared" si="57"/>
        <v>4.6454000000000004</v>
      </c>
      <c r="F127" s="595">
        <f t="shared" si="58"/>
        <v>4.7759999999999998</v>
      </c>
      <c r="G127" s="596">
        <f t="shared" si="59"/>
        <v>0</v>
      </c>
      <c r="H127" s="595">
        <f t="shared" si="60"/>
        <v>0</v>
      </c>
      <c r="I127" s="596">
        <f t="shared" si="61"/>
        <v>0</v>
      </c>
      <c r="J127" s="596">
        <f t="shared" si="62"/>
        <v>0</v>
      </c>
      <c r="K127" s="596">
        <f t="shared" si="63"/>
        <v>0</v>
      </c>
      <c r="L127" s="596">
        <f t="shared" si="64"/>
        <v>0</v>
      </c>
      <c r="M127" s="596">
        <f t="shared" si="65"/>
        <v>0</v>
      </c>
      <c r="N127" s="596">
        <f t="shared" si="66"/>
        <v>0</v>
      </c>
      <c r="O127" s="596">
        <f t="shared" si="67"/>
        <v>0</v>
      </c>
      <c r="P127" s="596">
        <f t="shared" si="68"/>
        <v>0</v>
      </c>
    </row>
    <row r="128" spans="1:16">
      <c r="B128" s="443">
        <v>2015</v>
      </c>
      <c r="C128" s="594">
        <f t="shared" si="69"/>
        <v>1.44E-2</v>
      </c>
      <c r="D128" s="595">
        <f t="shared" si="70"/>
        <v>1.9400000000000001E-2</v>
      </c>
      <c r="E128" s="596">
        <f t="shared" si="57"/>
        <v>4.6454000000000004</v>
      </c>
      <c r="F128" s="595">
        <f t="shared" si="58"/>
        <v>4.7759999999999998</v>
      </c>
      <c r="G128" s="596">
        <f t="shared" si="59"/>
        <v>0</v>
      </c>
      <c r="H128" s="595">
        <f t="shared" si="60"/>
        <v>0</v>
      </c>
      <c r="I128" s="596">
        <f t="shared" si="61"/>
        <v>0</v>
      </c>
      <c r="J128" s="596">
        <f t="shared" si="62"/>
        <v>0</v>
      </c>
      <c r="K128" s="596">
        <f t="shared" si="63"/>
        <v>0</v>
      </c>
      <c r="L128" s="596">
        <f t="shared" si="64"/>
        <v>0</v>
      </c>
      <c r="M128" s="596">
        <f t="shared" si="65"/>
        <v>0</v>
      </c>
      <c r="N128" s="596">
        <f t="shared" si="66"/>
        <v>0</v>
      </c>
      <c r="O128" s="596">
        <f t="shared" si="67"/>
        <v>0</v>
      </c>
      <c r="P128" s="596">
        <f t="shared" si="68"/>
        <v>0</v>
      </c>
    </row>
    <row r="129" spans="2:16">
      <c r="B129" s="443">
        <v>2016</v>
      </c>
      <c r="C129" s="691">
        <f t="shared" si="69"/>
        <v>1.11E-2</v>
      </c>
      <c r="D129" s="595">
        <f t="shared" si="70"/>
        <v>1.9599999999999999E-2</v>
      </c>
      <c r="E129" s="596">
        <f t="shared" si="57"/>
        <v>4.6923000000000004</v>
      </c>
      <c r="F129" s="595">
        <f t="shared" si="58"/>
        <v>4.8242000000000003</v>
      </c>
      <c r="G129" s="596">
        <f t="shared" si="59"/>
        <v>0</v>
      </c>
      <c r="H129" s="595">
        <f t="shared" si="60"/>
        <v>0</v>
      </c>
      <c r="I129" s="596">
        <f t="shared" si="61"/>
        <v>0</v>
      </c>
      <c r="J129" s="596">
        <f t="shared" si="62"/>
        <v>0</v>
      </c>
      <c r="K129" s="596">
        <f t="shared" si="63"/>
        <v>0</v>
      </c>
      <c r="L129" s="596">
        <f t="shared" si="64"/>
        <v>0</v>
      </c>
      <c r="M129" s="596">
        <f t="shared" si="65"/>
        <v>0</v>
      </c>
      <c r="N129" s="596">
        <f t="shared" si="66"/>
        <v>0</v>
      </c>
      <c r="O129" s="596">
        <f t="shared" si="67"/>
        <v>0</v>
      </c>
      <c r="P129" s="596">
        <f t="shared" si="68"/>
        <v>0</v>
      </c>
    </row>
    <row r="130" spans="2:16">
      <c r="B130" s="443">
        <v>2017</v>
      </c>
      <c r="C130" s="732">
        <f t="shared" si="69"/>
        <v>8.6999999999999994E-3</v>
      </c>
      <c r="D130" s="731">
        <f t="shared" si="70"/>
        <v>1.9800000000000002E-2</v>
      </c>
      <c r="E130" s="596">
        <f t="shared" si="57"/>
        <v>4.7404000000000002</v>
      </c>
      <c r="F130" s="595">
        <f t="shared" si="58"/>
        <v>4.8734999999999999</v>
      </c>
      <c r="G130" s="596">
        <f t="shared" si="59"/>
        <v>0</v>
      </c>
      <c r="H130" s="595">
        <f t="shared" si="60"/>
        <v>0</v>
      </c>
      <c r="I130" s="596">
        <f t="shared" si="61"/>
        <v>0</v>
      </c>
      <c r="J130" s="596">
        <f t="shared" si="62"/>
        <v>0</v>
      </c>
      <c r="K130" s="596">
        <f t="shared" si="63"/>
        <v>0</v>
      </c>
      <c r="L130" s="596">
        <f t="shared" si="64"/>
        <v>0</v>
      </c>
      <c r="M130" s="596">
        <f t="shared" si="65"/>
        <v>0</v>
      </c>
      <c r="N130" s="596">
        <f t="shared" si="66"/>
        <v>0</v>
      </c>
      <c r="O130" s="596">
        <f t="shared" si="67"/>
        <v>0</v>
      </c>
      <c r="P130" s="596">
        <f t="shared" si="68"/>
        <v>0</v>
      </c>
    </row>
    <row r="131" spans="2:16">
      <c r="B131" s="443">
        <v>2018</v>
      </c>
      <c r="C131" s="594">
        <f t="shared" si="69"/>
        <v>5.0000000000000001E-3</v>
      </c>
      <c r="D131" s="595">
        <f t="shared" si="70"/>
        <v>0.02</v>
      </c>
      <c r="E131" s="596">
        <f t="shared" si="57"/>
        <v>4.7934000000000001</v>
      </c>
      <c r="F131" s="595">
        <f t="shared" si="58"/>
        <v>4.9275000000000002</v>
      </c>
      <c r="G131" s="596">
        <f t="shared" si="59"/>
        <v>0</v>
      </c>
      <c r="H131" s="595">
        <f t="shared" si="60"/>
        <v>0</v>
      </c>
      <c r="I131" s="596">
        <f t="shared" si="61"/>
        <v>0</v>
      </c>
      <c r="J131" s="596">
        <f t="shared" si="62"/>
        <v>0</v>
      </c>
      <c r="K131" s="596">
        <f t="shared" si="63"/>
        <v>0</v>
      </c>
      <c r="L131" s="596">
        <f t="shared" si="64"/>
        <v>0</v>
      </c>
      <c r="M131" s="596">
        <f t="shared" si="65"/>
        <v>0</v>
      </c>
      <c r="N131" s="596">
        <f t="shared" si="66"/>
        <v>0</v>
      </c>
      <c r="O131" s="596">
        <f t="shared" si="67"/>
        <v>0</v>
      </c>
      <c r="P131" s="596">
        <f t="shared" si="68"/>
        <v>0</v>
      </c>
    </row>
    <row r="132" spans="2:16">
      <c r="B132" s="443">
        <v>2019</v>
      </c>
      <c r="C132" s="594">
        <f t="shared" si="69"/>
        <v>1.2999999999999999E-3</v>
      </c>
      <c r="D132" s="595">
        <f t="shared" si="70"/>
        <v>2.0199999999999999E-2</v>
      </c>
      <c r="E132" s="596">
        <f t="shared" si="57"/>
        <v>4.8274999999999997</v>
      </c>
      <c r="F132" s="595">
        <f t="shared" si="58"/>
        <v>4.8723000000000001</v>
      </c>
      <c r="G132" s="596">
        <f t="shared" si="59"/>
        <v>0</v>
      </c>
      <c r="H132" s="595">
        <f t="shared" si="60"/>
        <v>0</v>
      </c>
      <c r="I132" s="596">
        <f t="shared" si="61"/>
        <v>0</v>
      </c>
      <c r="J132" s="596">
        <f t="shared" si="62"/>
        <v>0</v>
      </c>
      <c r="K132" s="596">
        <f t="shared" si="63"/>
        <v>0</v>
      </c>
      <c r="L132" s="596">
        <f t="shared" si="64"/>
        <v>0</v>
      </c>
      <c r="M132" s="596">
        <f t="shared" si="65"/>
        <v>0</v>
      </c>
      <c r="N132" s="596">
        <f t="shared" si="66"/>
        <v>0</v>
      </c>
      <c r="O132" s="596">
        <f t="shared" si="67"/>
        <v>0</v>
      </c>
      <c r="P132" s="596">
        <f t="shared" si="68"/>
        <v>0</v>
      </c>
    </row>
    <row r="133" spans="2:16">
      <c r="B133" s="443">
        <v>2020</v>
      </c>
      <c r="C133" s="691">
        <f t="shared" si="69"/>
        <v>0</v>
      </c>
      <c r="D133" s="731">
        <f t="shared" si="70"/>
        <v>2.0400000000000001E-2</v>
      </c>
      <c r="E133" s="596">
        <f t="shared" si="57"/>
        <v>4.8807999999999998</v>
      </c>
      <c r="F133" s="595">
        <f t="shared" si="58"/>
        <v>4.9724000000000004</v>
      </c>
      <c r="G133" s="596">
        <f t="shared" si="59"/>
        <v>0</v>
      </c>
      <c r="H133" s="595">
        <f t="shared" si="60"/>
        <v>0</v>
      </c>
      <c r="I133" s="596">
        <f t="shared" si="61"/>
        <v>0</v>
      </c>
      <c r="J133" s="596">
        <f t="shared" si="62"/>
        <v>0</v>
      </c>
      <c r="K133" s="596">
        <f t="shared" si="63"/>
        <v>0</v>
      </c>
      <c r="L133" s="596">
        <f t="shared" si="64"/>
        <v>0</v>
      </c>
      <c r="M133" s="596">
        <f t="shared" si="65"/>
        <v>0</v>
      </c>
      <c r="N133" s="596">
        <f t="shared" si="66"/>
        <v>0</v>
      </c>
      <c r="O133" s="596">
        <f t="shared" si="67"/>
        <v>0</v>
      </c>
      <c r="P133" s="596">
        <f t="shared" si="68"/>
        <v>0</v>
      </c>
    </row>
    <row r="134" spans="2:16">
      <c r="B134" s="690">
        <v>2021</v>
      </c>
      <c r="C134" s="594">
        <f t="shared" si="69"/>
        <v>0</v>
      </c>
      <c r="D134" s="595">
        <f t="shared" si="70"/>
        <v>2.12E-2</v>
      </c>
      <c r="E134" s="693">
        <f t="shared" si="57"/>
        <v>4.9707999999999997</v>
      </c>
      <c r="F134" s="692">
        <f t="shared" si="58"/>
        <v>5.1913999999999998</v>
      </c>
      <c r="G134" s="693">
        <f t="shared" si="59"/>
        <v>0</v>
      </c>
      <c r="H134" s="692">
        <f t="shared" si="60"/>
        <v>0</v>
      </c>
      <c r="I134" s="693">
        <f t="shared" si="61"/>
        <v>0</v>
      </c>
      <c r="J134" s="693">
        <f t="shared" si="62"/>
        <v>0</v>
      </c>
      <c r="K134" s="693">
        <f t="shared" si="63"/>
        <v>0</v>
      </c>
      <c r="L134" s="693">
        <f t="shared" si="64"/>
        <v>0</v>
      </c>
      <c r="M134" s="693">
        <f t="shared" si="65"/>
        <v>0</v>
      </c>
      <c r="N134" s="693">
        <f t="shared" si="66"/>
        <v>0</v>
      </c>
      <c r="O134" s="693">
        <f t="shared" si="67"/>
        <v>0</v>
      </c>
      <c r="P134" s="693">
        <f t="shared" si="68"/>
        <v>0</v>
      </c>
    </row>
    <row r="135" spans="2:16">
      <c r="B135" s="687">
        <v>2022</v>
      </c>
      <c r="C135" s="735">
        <f t="shared" si="69"/>
        <v>0</v>
      </c>
      <c r="D135" s="733">
        <f>HLOOKUP(B135,$E$15:$P$114,16,FALSE)</f>
        <v>2.2100000000000002E-2</v>
      </c>
      <c r="E135" s="689">
        <f t="shared" si="57"/>
        <v>5.2628000000000004</v>
      </c>
      <c r="F135" s="688">
        <f t="shared" si="58"/>
        <v>5.4062999999999999</v>
      </c>
      <c r="G135" s="689">
        <f t="shared" si="59"/>
        <v>0</v>
      </c>
      <c r="H135" s="688">
        <f t="shared" si="60"/>
        <v>0</v>
      </c>
      <c r="I135" s="689">
        <f t="shared" si="61"/>
        <v>0</v>
      </c>
      <c r="J135" s="689">
        <f t="shared" si="62"/>
        <v>0</v>
      </c>
      <c r="K135" s="689">
        <f t="shared" si="63"/>
        <v>0</v>
      </c>
      <c r="L135" s="689">
        <f t="shared" si="64"/>
        <v>0</v>
      </c>
      <c r="M135" s="689">
        <f t="shared" si="65"/>
        <v>0</v>
      </c>
      <c r="N135" s="689">
        <f t="shared" si="66"/>
        <v>0</v>
      </c>
      <c r="O135" s="689">
        <f t="shared" si="67"/>
        <v>0</v>
      </c>
      <c r="P135" s="689">
        <f t="shared" si="68"/>
        <v>0</v>
      </c>
    </row>
    <row r="136" spans="2:16" ht="18.75" customHeight="1">
      <c r="B136" s="440" t="s">
        <v>615</v>
      </c>
      <c r="C136" s="734"/>
      <c r="D136" s="521"/>
      <c r="E136" s="522"/>
      <c r="F136" s="521"/>
      <c r="G136" s="521"/>
      <c r="H136" s="521"/>
      <c r="I136" s="521"/>
      <c r="J136" s="521"/>
      <c r="K136" s="521"/>
      <c r="L136" s="521"/>
      <c r="M136" s="521"/>
      <c r="N136" s="521"/>
      <c r="O136" s="521"/>
      <c r="P136" s="521"/>
    </row>
    <row r="138" spans="2:16">
      <c r="B138" s="515" t="s">
        <v>523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B114" zoomScaleNormal="100" zoomScaleSheetLayoutView="80" zoomScalePageLayoutView="85" workbookViewId="0">
      <selection activeCell="AU130" sqref="AU130"/>
    </sheetView>
  </sheetViews>
  <sheetFormatPr defaultColWidth="9" defaultRowHeight="14.25" outlineLevelRow="1" outlineLevelCol="1"/>
  <cols>
    <col min="1" max="1" width="4.5703125" style="450" customWidth="1"/>
    <col min="2" max="2" width="43.5703125" style="220" customWidth="1"/>
    <col min="3" max="3" width="14" style="220" customWidth="1"/>
    <col min="4" max="4" width="18" style="219" customWidth="1"/>
    <col min="5" max="8" width="10.42578125" style="219" customWidth="1" outlineLevel="1"/>
    <col min="9" max="10" width="9" style="219" customWidth="1" outlineLevel="1"/>
    <col min="11" max="11" width="12.7109375" style="219" customWidth="1" outlineLevel="1"/>
    <col min="12" max="12" width="12.42578125" style="219" customWidth="1" outlineLevel="1"/>
    <col min="13" max="13" width="10.85546875" style="219" customWidth="1" outlineLevel="1"/>
    <col min="14" max="14" width="10.28515625" style="219" customWidth="1" outlineLevel="1"/>
    <col min="15" max="15" width="10.5703125" style="219" customWidth="1" outlineLevel="1"/>
    <col min="16" max="16" width="11" style="219" customWidth="1" outlineLevel="1"/>
    <col min="17" max="20" width="10.28515625" style="219" customWidth="1" outlineLevel="1"/>
    <col min="21" max="21" width="12.42578125" style="219" customWidth="1" outlineLevel="1"/>
    <col min="22" max="22" width="17.5703125" style="219" customWidth="1"/>
    <col min="23" max="28" width="9.42578125" style="219" customWidth="1" outlineLevel="1"/>
    <col min="29" max="29" width="11.85546875" style="219" customWidth="1" outlineLevel="1"/>
    <col min="30" max="31" width="9.42578125" style="219" customWidth="1" outlineLevel="1"/>
    <col min="32" max="32" width="11.28515625" style="219" customWidth="1" outlineLevel="1"/>
    <col min="33" max="38" width="9.42578125" style="219" customWidth="1" outlineLevel="1"/>
    <col min="39" max="39" width="14" style="221" customWidth="1"/>
    <col min="40" max="40" width="14.5703125" style="221" customWidth="1"/>
    <col min="41" max="41" width="17" style="221" customWidth="1"/>
    <col min="42" max="42" width="17.5703125" style="221" customWidth="1"/>
    <col min="43" max="49" width="14.5703125" style="221" customWidth="1"/>
    <col min="50" max="52" width="15" style="221" customWidth="1"/>
    <col min="53" max="53" width="14.28515625" style="221" customWidth="1"/>
    <col min="54" max="54" width="14.5703125" style="219" customWidth="1"/>
    <col min="55" max="55" width="15" style="219" customWidth="1"/>
    <col min="56" max="56" width="14" style="219" customWidth="1"/>
    <col min="57" max="57" width="9.5703125" style="219" customWidth="1"/>
    <col min="58" max="58" width="11" style="219" customWidth="1"/>
    <col min="59" max="59" width="12" style="219" customWidth="1"/>
    <col min="60" max="60" width="6.42578125" style="219" bestFit="1" customWidth="1"/>
    <col min="61" max="65" width="9" style="219"/>
    <col min="66" max="66" width="6.42578125" style="219" bestFit="1" customWidth="1"/>
    <col min="67" max="16384" width="9" style="219"/>
  </cols>
  <sheetData>
    <row r="1" spans="1:53" ht="164.25" customHeight="1"/>
    <row r="2" spans="1:53" ht="23.25" customHeight="1" thickBot="1"/>
    <row r="3" spans="1:53" ht="25.5" customHeight="1" thickBot="1">
      <c r="B3" s="1133" t="s">
        <v>171</v>
      </c>
      <c r="C3" s="222" t="s">
        <v>175</v>
      </c>
      <c r="D3" s="448"/>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row>
    <row r="4" spans="1:53" ht="24" customHeight="1" thickBot="1">
      <c r="B4" s="1133"/>
      <c r="C4" s="225" t="s">
        <v>172</v>
      </c>
      <c r="D4" s="226"/>
      <c r="E4" s="227"/>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row>
    <row r="5" spans="1:53" ht="29.25" customHeight="1" thickBot="1">
      <c r="B5" s="236"/>
      <c r="C5" s="1116" t="s">
        <v>548</v>
      </c>
      <c r="D5" s="1117"/>
      <c r="E5" s="227"/>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row>
    <row r="6" spans="1:53" ht="20.25" customHeight="1">
      <c r="B6" s="228"/>
      <c r="C6" s="229"/>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1"/>
      <c r="AN6" s="231"/>
      <c r="AO6" s="231"/>
      <c r="AP6" s="231"/>
      <c r="AQ6" s="231"/>
      <c r="AR6" s="231"/>
      <c r="AS6" s="231"/>
      <c r="AT6" s="232"/>
      <c r="AU6" s="232"/>
      <c r="AV6" s="232"/>
      <c r="AW6" s="232"/>
      <c r="AX6" s="232"/>
      <c r="AY6" s="232"/>
      <c r="AZ6" s="232"/>
      <c r="BA6" s="232"/>
    </row>
    <row r="7" spans="1:53" ht="70.5" customHeight="1">
      <c r="B7" s="1133" t="s">
        <v>502</v>
      </c>
      <c r="C7" s="1134" t="s">
        <v>895</v>
      </c>
      <c r="D7" s="1134"/>
      <c r="E7" s="1134"/>
      <c r="F7" s="1134"/>
      <c r="G7" s="1134"/>
      <c r="H7" s="1134"/>
      <c r="I7" s="1134"/>
      <c r="J7" s="1134"/>
      <c r="K7" s="1134"/>
      <c r="L7" s="1134"/>
      <c r="M7" s="1134"/>
      <c r="N7" s="1134"/>
      <c r="O7" s="1134"/>
      <c r="P7" s="1134"/>
      <c r="Q7" s="1134"/>
      <c r="R7" s="1134"/>
      <c r="S7" s="1134"/>
      <c r="T7" s="1134"/>
      <c r="U7" s="1134"/>
      <c r="V7" s="1134"/>
      <c r="W7" s="1134"/>
      <c r="X7" s="1134"/>
      <c r="Y7" s="1134"/>
      <c r="Z7" s="1134"/>
      <c r="AA7" s="1134"/>
      <c r="AB7" s="1134"/>
      <c r="AC7" s="1134"/>
      <c r="AD7" s="1134"/>
      <c r="AE7" s="1134"/>
      <c r="AF7" s="1134"/>
      <c r="AG7" s="1134"/>
      <c r="AH7" s="1134"/>
      <c r="AI7" s="1134"/>
      <c r="AJ7" s="1134"/>
      <c r="AK7" s="1134"/>
      <c r="AL7" s="1134"/>
      <c r="AM7" s="381"/>
      <c r="AN7" s="381"/>
      <c r="AO7" s="381"/>
      <c r="AP7" s="381"/>
      <c r="AQ7" s="381"/>
      <c r="AR7" s="381"/>
      <c r="AS7" s="381"/>
      <c r="AT7" s="381"/>
      <c r="AU7" s="381"/>
      <c r="AV7" s="381"/>
      <c r="AW7" s="381"/>
      <c r="AX7" s="381"/>
      <c r="AY7" s="381"/>
      <c r="AZ7" s="381"/>
      <c r="BA7" s="381"/>
    </row>
    <row r="8" spans="1:53" s="234" customFormat="1" ht="58.5" customHeight="1">
      <c r="A8" s="450"/>
      <c r="B8" s="1133"/>
      <c r="C8" s="1134" t="s">
        <v>562</v>
      </c>
      <c r="D8" s="1134"/>
      <c r="E8" s="1134"/>
      <c r="F8" s="1134"/>
      <c r="G8" s="1134"/>
      <c r="H8" s="1134"/>
      <c r="I8" s="1134"/>
      <c r="J8" s="1134"/>
      <c r="K8" s="1134"/>
      <c r="L8" s="1134"/>
      <c r="M8" s="1134"/>
      <c r="N8" s="1134"/>
      <c r="O8" s="1134"/>
      <c r="P8" s="1134"/>
      <c r="Q8" s="1134"/>
      <c r="R8" s="1134"/>
      <c r="S8" s="1134"/>
      <c r="T8" s="1134"/>
      <c r="U8" s="1134"/>
      <c r="V8" s="1134"/>
      <c r="W8" s="1134"/>
      <c r="X8" s="1134"/>
      <c r="Y8" s="1134"/>
      <c r="Z8" s="1134"/>
      <c r="AA8" s="1134"/>
      <c r="AB8" s="1134"/>
      <c r="AC8" s="1134"/>
      <c r="AD8" s="1134"/>
      <c r="AE8" s="1134"/>
      <c r="AF8" s="1134"/>
      <c r="AG8" s="1134"/>
      <c r="AH8" s="1134"/>
      <c r="AI8" s="1134"/>
      <c r="AJ8" s="1134"/>
      <c r="AK8" s="1134"/>
      <c r="AL8" s="1134"/>
      <c r="AM8" s="381"/>
      <c r="AN8" s="381"/>
      <c r="AO8" s="381"/>
      <c r="AP8" s="381"/>
      <c r="AQ8" s="381"/>
      <c r="AR8" s="381"/>
      <c r="AS8" s="381"/>
      <c r="AT8" s="381"/>
      <c r="AU8" s="381"/>
      <c r="AV8" s="381"/>
      <c r="AW8" s="381"/>
      <c r="AX8" s="381"/>
      <c r="AY8" s="381"/>
      <c r="AZ8" s="381"/>
      <c r="BA8" s="381"/>
    </row>
    <row r="9" spans="1:53" s="234" customFormat="1" ht="57.75" customHeight="1">
      <c r="A9" s="450"/>
      <c r="B9" s="236"/>
      <c r="C9" s="1134" t="s">
        <v>561</v>
      </c>
      <c r="D9" s="1134"/>
      <c r="E9" s="1134"/>
      <c r="F9" s="1134"/>
      <c r="G9" s="1134"/>
      <c r="H9" s="1134"/>
      <c r="I9" s="1134"/>
      <c r="J9" s="1134"/>
      <c r="K9" s="1134"/>
      <c r="L9" s="1134"/>
      <c r="M9" s="1134"/>
      <c r="N9" s="1134"/>
      <c r="O9" s="1134"/>
      <c r="P9" s="1134"/>
      <c r="Q9" s="1134"/>
      <c r="R9" s="1134"/>
      <c r="S9" s="1134"/>
      <c r="T9" s="1134"/>
      <c r="U9" s="1134"/>
      <c r="V9" s="1134"/>
      <c r="W9" s="1134"/>
      <c r="X9" s="1134"/>
      <c r="Y9" s="1134"/>
      <c r="Z9" s="1134"/>
      <c r="AA9" s="1134"/>
      <c r="AB9" s="1134"/>
      <c r="AC9" s="1134"/>
      <c r="AD9" s="1134"/>
      <c r="AE9" s="1134"/>
      <c r="AF9" s="1134"/>
      <c r="AG9" s="1134"/>
      <c r="AH9" s="1134"/>
      <c r="AI9" s="1134"/>
      <c r="AJ9" s="1134"/>
      <c r="AK9" s="1134"/>
      <c r="AL9" s="1134"/>
      <c r="AM9" s="381"/>
      <c r="AN9" s="381"/>
      <c r="AO9" s="381"/>
      <c r="AP9" s="381"/>
      <c r="AQ9" s="381"/>
      <c r="AR9" s="381"/>
      <c r="AS9" s="381"/>
      <c r="AT9" s="381"/>
      <c r="AU9" s="381"/>
      <c r="AV9" s="381"/>
      <c r="AW9" s="381"/>
      <c r="AX9" s="381"/>
      <c r="AY9" s="381"/>
      <c r="AZ9" s="381"/>
      <c r="BA9" s="381"/>
    </row>
    <row r="10" spans="1:53" ht="41.25" customHeight="1">
      <c r="B10" s="238"/>
      <c r="C10" s="1134" t="s">
        <v>617</v>
      </c>
      <c r="D10" s="1134"/>
      <c r="E10" s="1134"/>
      <c r="F10" s="1134"/>
      <c r="G10" s="1134"/>
      <c r="H10" s="1134"/>
      <c r="I10" s="1134"/>
      <c r="J10" s="1134"/>
      <c r="K10" s="1134"/>
      <c r="L10" s="1134"/>
      <c r="M10" s="1134"/>
      <c r="N10" s="1134"/>
      <c r="O10" s="1134"/>
      <c r="P10" s="1134"/>
      <c r="Q10" s="1134"/>
      <c r="R10" s="1134"/>
      <c r="S10" s="1134"/>
      <c r="T10" s="1134"/>
      <c r="U10" s="1134"/>
      <c r="V10" s="1134"/>
      <c r="W10" s="1134"/>
      <c r="X10" s="1134"/>
      <c r="Y10" s="1134"/>
      <c r="Z10" s="1134"/>
      <c r="AA10" s="1134"/>
      <c r="AB10" s="1134"/>
      <c r="AC10" s="1134"/>
      <c r="AD10" s="1134"/>
      <c r="AE10" s="1134"/>
      <c r="AF10" s="1134"/>
      <c r="AG10" s="1134"/>
      <c r="AH10" s="1134"/>
      <c r="AI10" s="1134"/>
      <c r="AJ10" s="1134"/>
      <c r="AK10" s="1134"/>
      <c r="AL10" s="1134"/>
      <c r="AM10" s="381"/>
      <c r="AN10" s="381"/>
      <c r="AO10" s="381"/>
      <c r="AP10" s="381"/>
      <c r="AQ10" s="381"/>
      <c r="AR10" s="381"/>
      <c r="AS10" s="381"/>
      <c r="AT10" s="381"/>
      <c r="AU10" s="381"/>
      <c r="AV10" s="381"/>
      <c r="AW10" s="381"/>
      <c r="AX10" s="381"/>
      <c r="AY10" s="381"/>
      <c r="AZ10" s="381"/>
      <c r="BA10" s="381"/>
    </row>
    <row r="11" spans="1:53" ht="53.25" customHeight="1">
      <c r="C11" s="1134" t="s">
        <v>605</v>
      </c>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c r="Z11" s="1134"/>
      <c r="AA11" s="1134"/>
      <c r="AB11" s="1134"/>
      <c r="AC11" s="1134"/>
      <c r="AD11" s="1134"/>
      <c r="AE11" s="1134"/>
      <c r="AF11" s="1134"/>
      <c r="AG11" s="1134"/>
      <c r="AH11" s="1134"/>
      <c r="AI11" s="1134"/>
      <c r="AJ11" s="1134"/>
      <c r="AK11" s="1134"/>
      <c r="AL11" s="1134"/>
      <c r="AM11" s="381"/>
      <c r="AN11" s="381"/>
      <c r="AO11" s="381"/>
      <c r="AP11" s="381"/>
      <c r="AQ11" s="381"/>
      <c r="AR11" s="381"/>
      <c r="AS11" s="381"/>
      <c r="AT11" s="381"/>
      <c r="AU11" s="381"/>
      <c r="AV11" s="381"/>
      <c r="AW11" s="381"/>
      <c r="AX11" s="381"/>
      <c r="AY11" s="381"/>
      <c r="AZ11" s="381"/>
      <c r="BA11" s="381"/>
    </row>
    <row r="12" spans="1:53" ht="20.25" customHeight="1">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5"/>
      <c r="AT12" s="239"/>
      <c r="AU12" s="239"/>
      <c r="AV12" s="239"/>
      <c r="AW12" s="239"/>
      <c r="AX12" s="239"/>
      <c r="AY12" s="239"/>
      <c r="AZ12" s="239"/>
      <c r="BA12" s="219"/>
    </row>
    <row r="13" spans="1:53" ht="20.25" customHeight="1">
      <c r="B13" s="1133" t="s">
        <v>524</v>
      </c>
      <c r="C13" s="514" t="s">
        <v>519</v>
      </c>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5"/>
      <c r="AT13" s="239"/>
      <c r="AU13" s="239"/>
      <c r="AV13" s="239"/>
      <c r="AW13" s="239"/>
      <c r="AX13" s="239"/>
      <c r="AY13" s="239"/>
      <c r="AZ13" s="239"/>
      <c r="BA13" s="219"/>
    </row>
    <row r="14" spans="1:53" ht="20.25" customHeight="1">
      <c r="B14" s="1133"/>
      <c r="C14" s="514" t="s">
        <v>520</v>
      </c>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5"/>
      <c r="AT14" s="239"/>
      <c r="AU14" s="239"/>
      <c r="AV14" s="239"/>
      <c r="AW14" s="239"/>
      <c r="AX14" s="239"/>
      <c r="AY14" s="239"/>
      <c r="AZ14" s="239"/>
      <c r="BA14" s="219"/>
    </row>
    <row r="15" spans="1:53" ht="20.25" customHeight="1">
      <c r="C15" s="514" t="s">
        <v>521</v>
      </c>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5"/>
      <c r="AT15" s="239"/>
      <c r="AU15" s="239"/>
      <c r="AV15" s="239"/>
      <c r="AW15" s="239"/>
      <c r="AX15" s="239"/>
      <c r="AY15" s="239"/>
      <c r="AZ15" s="239"/>
      <c r="BA15" s="219"/>
    </row>
    <row r="16" spans="1:53" ht="20.25" customHeight="1">
      <c r="C16" s="514" t="s">
        <v>522</v>
      </c>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5"/>
      <c r="AT16" s="239"/>
      <c r="AU16" s="239"/>
      <c r="AV16" s="239"/>
      <c r="AW16" s="239"/>
      <c r="AX16" s="239"/>
      <c r="AY16" s="239"/>
      <c r="AZ16" s="239"/>
      <c r="BA16" s="219"/>
    </row>
    <row r="17" spans="1:53" ht="23.25" customHeight="1">
      <c r="B17" s="240"/>
      <c r="C17" s="241"/>
      <c r="D17" s="242"/>
      <c r="E17" s="242"/>
      <c r="F17" s="242"/>
      <c r="G17" s="242"/>
      <c r="H17" s="242"/>
      <c r="I17" s="242"/>
      <c r="J17" s="242"/>
      <c r="K17" s="242"/>
      <c r="L17" s="242"/>
      <c r="M17" s="242"/>
      <c r="N17" s="242"/>
      <c r="O17" s="242"/>
      <c r="P17" s="242"/>
      <c r="Q17" s="242"/>
      <c r="R17" s="242"/>
      <c r="S17" s="242"/>
      <c r="T17" s="242"/>
      <c r="U17" s="242"/>
      <c r="W17" s="242"/>
      <c r="X17" s="242"/>
      <c r="Y17" s="242"/>
      <c r="Z17" s="242"/>
      <c r="AA17" s="242"/>
      <c r="AB17" s="242"/>
      <c r="AC17" s="242"/>
      <c r="AD17" s="242"/>
      <c r="AE17" s="242"/>
      <c r="AF17" s="242"/>
      <c r="AG17" s="242"/>
      <c r="AH17" s="242"/>
      <c r="AI17" s="242"/>
      <c r="AJ17" s="242"/>
      <c r="AK17" s="242"/>
      <c r="AL17" s="242"/>
      <c r="AM17" s="233"/>
    </row>
    <row r="18" spans="1:53" ht="15.75">
      <c r="B18" s="243" t="s">
        <v>240</v>
      </c>
      <c r="C18" s="244"/>
      <c r="E18" s="513"/>
      <c r="V18" s="244"/>
      <c r="AM18" s="233"/>
      <c r="AN18" s="231"/>
      <c r="AO18" s="231"/>
      <c r="AP18" s="231"/>
      <c r="AQ18" s="231"/>
      <c r="AR18" s="231"/>
      <c r="AS18" s="231"/>
      <c r="AT18" s="231"/>
      <c r="AU18" s="231"/>
      <c r="AV18" s="231"/>
      <c r="AW18" s="231"/>
      <c r="AX18" s="231"/>
      <c r="AY18" s="231"/>
      <c r="AZ18" s="231"/>
      <c r="BA18" s="231"/>
    </row>
    <row r="19" spans="1:53" s="245" customFormat="1" ht="36" customHeight="1">
      <c r="A19" s="450"/>
      <c r="B19" s="1123" t="s">
        <v>211</v>
      </c>
      <c r="C19" s="1125" t="s">
        <v>33</v>
      </c>
      <c r="D19" s="246" t="s">
        <v>421</v>
      </c>
      <c r="E19" s="1129" t="s">
        <v>209</v>
      </c>
      <c r="F19" s="1130"/>
      <c r="G19" s="1130"/>
      <c r="H19" s="1130"/>
      <c r="I19" s="1130"/>
      <c r="J19" s="1130"/>
      <c r="K19" s="1130"/>
      <c r="L19" s="1130"/>
      <c r="M19" s="1130"/>
      <c r="N19" s="1130"/>
      <c r="O19" s="1130"/>
      <c r="P19" s="1130"/>
      <c r="Q19" s="1130"/>
      <c r="R19" s="1130"/>
      <c r="S19" s="1130"/>
      <c r="T19" s="1131"/>
      <c r="U19" s="1127" t="s">
        <v>213</v>
      </c>
      <c r="V19" s="246" t="s">
        <v>422</v>
      </c>
      <c r="W19" s="1120" t="s">
        <v>212</v>
      </c>
      <c r="X19" s="1121"/>
      <c r="Y19" s="1121"/>
      <c r="Z19" s="1121"/>
      <c r="AA19" s="1121"/>
      <c r="AB19" s="1121"/>
      <c r="AC19" s="1121"/>
      <c r="AD19" s="1121"/>
      <c r="AE19" s="1121"/>
      <c r="AF19" s="1121"/>
      <c r="AG19" s="1121"/>
      <c r="AH19" s="1121"/>
      <c r="AI19" s="1121"/>
      <c r="AJ19" s="1121"/>
      <c r="AK19" s="1121"/>
      <c r="AL19" s="1132"/>
      <c r="AM19" s="1120" t="s">
        <v>242</v>
      </c>
      <c r="AN19" s="1121"/>
      <c r="AO19" s="1121"/>
      <c r="AP19" s="1121"/>
      <c r="AQ19" s="1121"/>
      <c r="AR19" s="1121"/>
      <c r="AS19" s="1121"/>
      <c r="AT19" s="1121"/>
      <c r="AU19" s="1121"/>
      <c r="AV19" s="1121"/>
      <c r="AW19" s="1121"/>
      <c r="AX19" s="1121"/>
      <c r="AY19" s="1121"/>
      <c r="AZ19" s="1121"/>
      <c r="BA19" s="1122"/>
    </row>
    <row r="20" spans="1:53" s="245" customFormat="1" ht="59.25" customHeight="1">
      <c r="A20" s="450"/>
      <c r="B20" s="1124"/>
      <c r="C20" s="1126"/>
      <c r="D20" s="247">
        <v>2011</v>
      </c>
      <c r="E20" s="247">
        <v>2012</v>
      </c>
      <c r="F20" s="247">
        <v>2013</v>
      </c>
      <c r="G20" s="247">
        <v>2014</v>
      </c>
      <c r="H20" s="247">
        <v>2015</v>
      </c>
      <c r="I20" s="247">
        <v>2016</v>
      </c>
      <c r="J20" s="247">
        <v>2017</v>
      </c>
      <c r="K20" s="247">
        <v>2018</v>
      </c>
      <c r="L20" s="247">
        <v>2019</v>
      </c>
      <c r="M20" s="247">
        <v>2020</v>
      </c>
      <c r="N20" s="247">
        <v>2021</v>
      </c>
      <c r="O20" s="247">
        <v>2022</v>
      </c>
      <c r="P20" s="247">
        <v>2023</v>
      </c>
      <c r="Q20" s="247">
        <v>2024</v>
      </c>
      <c r="R20" s="247">
        <v>2025</v>
      </c>
      <c r="S20" s="247">
        <v>2026</v>
      </c>
      <c r="T20" s="247">
        <v>2027</v>
      </c>
      <c r="U20" s="1128"/>
      <c r="V20" s="247">
        <v>2011</v>
      </c>
      <c r="W20" s="247">
        <v>2012</v>
      </c>
      <c r="X20" s="247">
        <v>2013</v>
      </c>
      <c r="Y20" s="247">
        <v>2014</v>
      </c>
      <c r="Z20" s="247">
        <v>2015</v>
      </c>
      <c r="AA20" s="247">
        <v>2016</v>
      </c>
      <c r="AB20" s="247">
        <v>2017</v>
      </c>
      <c r="AC20" s="247">
        <v>2018</v>
      </c>
      <c r="AD20" s="247">
        <v>2019</v>
      </c>
      <c r="AE20" s="247">
        <v>2020</v>
      </c>
      <c r="AF20" s="247">
        <v>2021</v>
      </c>
      <c r="AG20" s="247">
        <v>2022</v>
      </c>
      <c r="AH20" s="247">
        <v>2023</v>
      </c>
      <c r="AI20" s="247">
        <v>2024</v>
      </c>
      <c r="AJ20" s="247">
        <v>2025</v>
      </c>
      <c r="AK20" s="247">
        <v>2026</v>
      </c>
      <c r="AL20" s="247">
        <v>2027</v>
      </c>
      <c r="AM20" s="247" t="str">
        <f>'1.  LRAMVA Summary'!D53</f>
        <v>Residential</v>
      </c>
      <c r="AN20" s="248" t="str">
        <f>'1.  LRAMVA Summary'!E53</f>
        <v>GS&lt;50 kW</v>
      </c>
      <c r="AO20" s="248" t="str">
        <f>'1.  LRAMVA Summary'!F53</f>
        <v>GS&gt;50 KW - Thermal Demand Meter</v>
      </c>
      <c r="AP20" s="248" t="str">
        <f>'1.  LRAMVA Summary'!G53</f>
        <v>GS&gt;50 KW - Interval Meter</v>
      </c>
      <c r="AQ20" s="248" t="str">
        <f>'1.  LRAMVA Summary'!H53</f>
        <v>Street Lighting</v>
      </c>
      <c r="AR20" s="248" t="str">
        <f>'1.  LRAMVA Summary'!I53</f>
        <v/>
      </c>
      <c r="AS20" s="248" t="str">
        <f>'1.  LRAMVA Summary'!J53</f>
        <v/>
      </c>
      <c r="AT20" s="248" t="str">
        <f>'1.  LRAMVA Summary'!K53</f>
        <v/>
      </c>
      <c r="AU20" s="248" t="str">
        <f>'1.  LRAMVA Summary'!L53</f>
        <v/>
      </c>
      <c r="AV20" s="248" t="str">
        <f>'1.  LRAMVA Summary'!M53</f>
        <v/>
      </c>
      <c r="AW20" s="248" t="str">
        <f>'1.  LRAMVA Summary'!N53</f>
        <v/>
      </c>
      <c r="AX20" s="248" t="str">
        <f>'1.  LRAMVA Summary'!O53</f>
        <v/>
      </c>
      <c r="AY20" s="248" t="str">
        <f>'1.  LRAMVA Summary'!P53</f>
        <v/>
      </c>
      <c r="AZ20" s="248" t="str">
        <f>'1.  LRAMVA Summary'!Q53</f>
        <v/>
      </c>
      <c r="BA20" s="249" t="str">
        <f>'1.  LRAMVA Summary'!R53</f>
        <v>Total</v>
      </c>
    </row>
    <row r="21" spans="1:53" s="255" customFormat="1" ht="15.75" customHeight="1">
      <c r="A21" s="451"/>
      <c r="B21" s="250" t="s">
        <v>0</v>
      </c>
      <c r="C21" s="251"/>
      <c r="D21" s="251"/>
      <c r="E21" s="251"/>
      <c r="F21" s="251"/>
      <c r="G21" s="251"/>
      <c r="H21" s="251"/>
      <c r="I21" s="251"/>
      <c r="J21" s="251"/>
      <c r="K21" s="251"/>
      <c r="L21" s="251"/>
      <c r="M21" s="251"/>
      <c r="N21" s="251"/>
      <c r="O21" s="251"/>
      <c r="P21" s="251"/>
      <c r="Q21" s="251"/>
      <c r="R21" s="251"/>
      <c r="S21" s="251"/>
      <c r="T21" s="251"/>
      <c r="U21" s="252"/>
      <c r="V21" s="251"/>
      <c r="W21" s="251"/>
      <c r="X21" s="251"/>
      <c r="Y21" s="251"/>
      <c r="Z21" s="251"/>
      <c r="AA21" s="251"/>
      <c r="AB21" s="251"/>
      <c r="AC21" s="251"/>
      <c r="AD21" s="251"/>
      <c r="AE21" s="251"/>
      <c r="AF21" s="251"/>
      <c r="AG21" s="251"/>
      <c r="AH21" s="251"/>
      <c r="AI21" s="251"/>
      <c r="AJ21" s="251"/>
      <c r="AK21" s="251"/>
      <c r="AL21" s="251"/>
      <c r="AM21" s="253" t="str">
        <f>'1.  LRAMVA Summary'!D54</f>
        <v>kWh</v>
      </c>
      <c r="AN21" s="253" t="str">
        <f>'1.  LRAMVA Summary'!E54</f>
        <v>kWh</v>
      </c>
      <c r="AO21" s="253" t="str">
        <f>'1.  LRAMVA Summary'!F54</f>
        <v>kW</v>
      </c>
      <c r="AP21" s="253" t="str">
        <f>'1.  LRAMVA Summary'!G54</f>
        <v>kW</v>
      </c>
      <c r="AQ21" s="253" t="str">
        <f>'1.  LRAMVA Summary'!H54</f>
        <v>kW</v>
      </c>
      <c r="AR21" s="253">
        <f>'1.  LRAMVA Summary'!I54</f>
        <v>0</v>
      </c>
      <c r="AS21" s="253">
        <f>'1.  LRAMVA Summary'!J54</f>
        <v>0</v>
      </c>
      <c r="AT21" s="253">
        <f>'1.  LRAMVA Summary'!K54</f>
        <v>0</v>
      </c>
      <c r="AU21" s="253">
        <f>'1.  LRAMVA Summary'!L54</f>
        <v>0</v>
      </c>
      <c r="AV21" s="253">
        <f>'1.  LRAMVA Summary'!M54</f>
        <v>0</v>
      </c>
      <c r="AW21" s="253">
        <f>'1.  LRAMVA Summary'!N54</f>
        <v>0</v>
      </c>
      <c r="AX21" s="253">
        <f>'1.  LRAMVA Summary'!O54</f>
        <v>0</v>
      </c>
      <c r="AY21" s="253">
        <f>'1.  LRAMVA Summary'!P54</f>
        <v>0</v>
      </c>
      <c r="AZ21" s="253">
        <f>'1.  LRAMVA Summary'!Q54</f>
        <v>0</v>
      </c>
      <c r="BA21" s="254"/>
    </row>
    <row r="22" spans="1:53" s="245" customFormat="1" ht="15" customHeight="1" outlineLevel="1">
      <c r="A22" s="450">
        <v>1</v>
      </c>
      <c r="B22" s="256" t="s">
        <v>1</v>
      </c>
      <c r="C22" s="253" t="s">
        <v>25</v>
      </c>
      <c r="D22" s="257"/>
      <c r="E22" s="257"/>
      <c r="F22" s="257"/>
      <c r="G22" s="257"/>
      <c r="H22" s="257"/>
      <c r="I22" s="257"/>
      <c r="J22" s="257"/>
      <c r="K22" s="257"/>
      <c r="L22" s="257"/>
      <c r="M22" s="257"/>
      <c r="N22" s="257"/>
      <c r="O22" s="257"/>
      <c r="P22" s="257"/>
      <c r="Q22" s="257"/>
      <c r="R22" s="257"/>
      <c r="S22" s="257"/>
      <c r="T22" s="257"/>
      <c r="U22" s="253"/>
      <c r="V22" s="257"/>
      <c r="W22" s="257"/>
      <c r="X22" s="257"/>
      <c r="Y22" s="257"/>
      <c r="Z22" s="257"/>
      <c r="AA22" s="257"/>
      <c r="AB22" s="257"/>
      <c r="AC22" s="257"/>
      <c r="AD22" s="257"/>
      <c r="AE22" s="257"/>
      <c r="AF22" s="257"/>
      <c r="AG22" s="257"/>
      <c r="AH22" s="257"/>
      <c r="AI22" s="257"/>
      <c r="AJ22" s="257"/>
      <c r="AK22" s="257"/>
      <c r="AL22" s="257"/>
      <c r="AM22" s="363"/>
      <c r="AN22" s="363"/>
      <c r="AO22" s="363"/>
      <c r="AP22" s="363"/>
      <c r="AQ22" s="363"/>
      <c r="AR22" s="363"/>
      <c r="AS22" s="363"/>
      <c r="AT22" s="363"/>
      <c r="AU22" s="363"/>
      <c r="AV22" s="363"/>
      <c r="AW22" s="363"/>
      <c r="AX22" s="363"/>
      <c r="AY22" s="363"/>
      <c r="AZ22" s="363"/>
      <c r="BA22" s="258">
        <f>SUM(AM22:AZ22)</f>
        <v>0</v>
      </c>
    </row>
    <row r="23" spans="1:53" s="245" customFormat="1" ht="15" outlineLevel="1">
      <c r="A23" s="450"/>
      <c r="B23" s="256" t="s">
        <v>214</v>
      </c>
      <c r="C23" s="253" t="s">
        <v>163</v>
      </c>
      <c r="D23" s="257"/>
      <c r="E23" s="257"/>
      <c r="F23" s="257"/>
      <c r="G23" s="257"/>
      <c r="H23" s="257"/>
      <c r="I23" s="257"/>
      <c r="J23" s="257"/>
      <c r="K23" s="257"/>
      <c r="L23" s="257"/>
      <c r="M23" s="257"/>
      <c r="N23" s="257"/>
      <c r="O23" s="257"/>
      <c r="P23" s="257"/>
      <c r="Q23" s="257"/>
      <c r="R23" s="257"/>
      <c r="S23" s="257"/>
      <c r="T23" s="257"/>
      <c r="U23" s="416"/>
      <c r="V23" s="257"/>
      <c r="W23" s="257"/>
      <c r="X23" s="257"/>
      <c r="Y23" s="257"/>
      <c r="Z23" s="257"/>
      <c r="AA23" s="257"/>
      <c r="AB23" s="257"/>
      <c r="AC23" s="257"/>
      <c r="AD23" s="257"/>
      <c r="AE23" s="257"/>
      <c r="AF23" s="257"/>
      <c r="AG23" s="257"/>
      <c r="AH23" s="257"/>
      <c r="AI23" s="257"/>
      <c r="AJ23" s="257"/>
      <c r="AK23" s="257"/>
      <c r="AL23" s="257"/>
      <c r="AM23" s="364">
        <f>AM22</f>
        <v>0</v>
      </c>
      <c r="AN23" s="364">
        <f>AN22</f>
        <v>0</v>
      </c>
      <c r="AO23" s="364">
        <f t="shared" ref="AO23:AZ23" si="0">AO22</f>
        <v>0</v>
      </c>
      <c r="AP23" s="364">
        <f t="shared" si="0"/>
        <v>0</v>
      </c>
      <c r="AQ23" s="364">
        <f t="shared" si="0"/>
        <v>0</v>
      </c>
      <c r="AR23" s="364">
        <f t="shared" si="0"/>
        <v>0</v>
      </c>
      <c r="AS23" s="364">
        <f t="shared" si="0"/>
        <v>0</v>
      </c>
      <c r="AT23" s="364">
        <f t="shared" si="0"/>
        <v>0</v>
      </c>
      <c r="AU23" s="364">
        <f t="shared" si="0"/>
        <v>0</v>
      </c>
      <c r="AV23" s="364">
        <f t="shared" si="0"/>
        <v>0</v>
      </c>
      <c r="AW23" s="364">
        <f t="shared" si="0"/>
        <v>0</v>
      </c>
      <c r="AX23" s="364">
        <f t="shared" si="0"/>
        <v>0</v>
      </c>
      <c r="AY23" s="364">
        <f t="shared" si="0"/>
        <v>0</v>
      </c>
      <c r="AZ23" s="364">
        <f t="shared" si="0"/>
        <v>0</v>
      </c>
      <c r="BA23" s="259"/>
    </row>
    <row r="24" spans="1:53" s="265" customFormat="1" ht="15.75" outlineLevel="1">
      <c r="A24" s="452"/>
      <c r="B24" s="260"/>
      <c r="C24" s="261"/>
      <c r="D24" s="261"/>
      <c r="E24" s="261"/>
      <c r="F24" s="261"/>
      <c r="G24" s="261"/>
      <c r="H24" s="261"/>
      <c r="I24" s="261"/>
      <c r="J24" s="261"/>
      <c r="K24" s="261"/>
      <c r="L24" s="261"/>
      <c r="M24" s="261"/>
      <c r="N24" s="261"/>
      <c r="O24" s="261"/>
      <c r="P24" s="261"/>
      <c r="Q24" s="261"/>
      <c r="R24" s="261"/>
      <c r="S24" s="261"/>
      <c r="T24" s="261"/>
      <c r="V24" s="261"/>
      <c r="W24" s="261"/>
      <c r="X24" s="261"/>
      <c r="Y24" s="261"/>
      <c r="Z24" s="261"/>
      <c r="AA24" s="261"/>
      <c r="AB24" s="261"/>
      <c r="AC24" s="261"/>
      <c r="AD24" s="261"/>
      <c r="AE24" s="261"/>
      <c r="AF24" s="261"/>
      <c r="AG24" s="261"/>
      <c r="AH24" s="261"/>
      <c r="AI24" s="261"/>
      <c r="AJ24" s="261"/>
      <c r="AK24" s="261"/>
      <c r="AL24" s="261"/>
      <c r="AM24" s="365"/>
      <c r="AN24" s="366"/>
      <c r="AO24" s="366"/>
      <c r="AP24" s="366"/>
      <c r="AQ24" s="366"/>
      <c r="AR24" s="366"/>
      <c r="AS24" s="366"/>
      <c r="AT24" s="366"/>
      <c r="AU24" s="366"/>
      <c r="AV24" s="366"/>
      <c r="AW24" s="366"/>
      <c r="AX24" s="366"/>
      <c r="AY24" s="366"/>
      <c r="AZ24" s="366"/>
      <c r="BA24" s="264"/>
    </row>
    <row r="25" spans="1:53" s="245" customFormat="1" ht="15" outlineLevel="1">
      <c r="A25" s="450">
        <v>2</v>
      </c>
      <c r="B25" s="256" t="s">
        <v>2</v>
      </c>
      <c r="C25" s="253" t="s">
        <v>25</v>
      </c>
      <c r="D25" s="257"/>
      <c r="E25" s="257"/>
      <c r="F25" s="257"/>
      <c r="G25" s="257"/>
      <c r="H25" s="257"/>
      <c r="I25" s="257"/>
      <c r="J25" s="257"/>
      <c r="K25" s="257"/>
      <c r="L25" s="257"/>
      <c r="M25" s="257"/>
      <c r="N25" s="257"/>
      <c r="O25" s="257"/>
      <c r="P25" s="257"/>
      <c r="Q25" s="257"/>
      <c r="R25" s="257"/>
      <c r="S25" s="257"/>
      <c r="T25" s="257"/>
      <c r="U25" s="253"/>
      <c r="V25" s="257"/>
      <c r="W25" s="257"/>
      <c r="X25" s="257"/>
      <c r="Y25" s="257"/>
      <c r="Z25" s="257"/>
      <c r="AA25" s="257"/>
      <c r="AB25" s="257"/>
      <c r="AC25" s="257"/>
      <c r="AD25" s="257"/>
      <c r="AE25" s="257"/>
      <c r="AF25" s="257"/>
      <c r="AG25" s="257"/>
      <c r="AH25" s="257"/>
      <c r="AI25" s="257"/>
      <c r="AJ25" s="257"/>
      <c r="AK25" s="257"/>
      <c r="AL25" s="257"/>
      <c r="AM25" s="363"/>
      <c r="AN25" s="363"/>
      <c r="AO25" s="363"/>
      <c r="AP25" s="363"/>
      <c r="AQ25" s="363"/>
      <c r="AR25" s="363"/>
      <c r="AS25" s="363"/>
      <c r="AT25" s="363"/>
      <c r="AU25" s="363"/>
      <c r="AV25" s="363"/>
      <c r="AW25" s="363"/>
      <c r="AX25" s="363"/>
      <c r="AY25" s="363"/>
      <c r="AZ25" s="363"/>
      <c r="BA25" s="258">
        <f>SUM(AM25:AZ25)</f>
        <v>0</v>
      </c>
    </row>
    <row r="26" spans="1:53" s="245" customFormat="1" ht="15" outlineLevel="1">
      <c r="A26" s="450"/>
      <c r="B26" s="256" t="s">
        <v>214</v>
      </c>
      <c r="C26" s="253" t="s">
        <v>163</v>
      </c>
      <c r="D26" s="257"/>
      <c r="E26" s="257"/>
      <c r="F26" s="257"/>
      <c r="G26" s="257"/>
      <c r="H26" s="257"/>
      <c r="I26" s="257"/>
      <c r="J26" s="257"/>
      <c r="K26" s="257"/>
      <c r="L26" s="257"/>
      <c r="M26" s="257"/>
      <c r="N26" s="257"/>
      <c r="O26" s="257"/>
      <c r="P26" s="257"/>
      <c r="Q26" s="257"/>
      <c r="R26" s="257"/>
      <c r="S26" s="257"/>
      <c r="T26" s="257"/>
      <c r="U26" s="416"/>
      <c r="V26" s="257"/>
      <c r="W26" s="257"/>
      <c r="X26" s="257"/>
      <c r="Y26" s="257"/>
      <c r="Z26" s="257"/>
      <c r="AA26" s="257"/>
      <c r="AB26" s="257"/>
      <c r="AC26" s="257"/>
      <c r="AD26" s="257"/>
      <c r="AE26" s="257"/>
      <c r="AF26" s="257"/>
      <c r="AG26" s="257"/>
      <c r="AH26" s="257"/>
      <c r="AI26" s="257"/>
      <c r="AJ26" s="257"/>
      <c r="AK26" s="257"/>
      <c r="AL26" s="257"/>
      <c r="AM26" s="364">
        <f>AM25</f>
        <v>0</v>
      </c>
      <c r="AN26" s="364">
        <f>AN25</f>
        <v>0</v>
      </c>
      <c r="AO26" s="364">
        <f t="shared" ref="AO26:AZ26" si="1">AO25</f>
        <v>0</v>
      </c>
      <c r="AP26" s="364">
        <f t="shared" si="1"/>
        <v>0</v>
      </c>
      <c r="AQ26" s="364">
        <f t="shared" si="1"/>
        <v>0</v>
      </c>
      <c r="AR26" s="364">
        <f t="shared" si="1"/>
        <v>0</v>
      </c>
      <c r="AS26" s="364">
        <f t="shared" si="1"/>
        <v>0</v>
      </c>
      <c r="AT26" s="364">
        <f t="shared" si="1"/>
        <v>0</v>
      </c>
      <c r="AU26" s="364">
        <f t="shared" si="1"/>
        <v>0</v>
      </c>
      <c r="AV26" s="364">
        <f t="shared" si="1"/>
        <v>0</v>
      </c>
      <c r="AW26" s="364">
        <f t="shared" si="1"/>
        <v>0</v>
      </c>
      <c r="AX26" s="364">
        <f t="shared" si="1"/>
        <v>0</v>
      </c>
      <c r="AY26" s="364">
        <f t="shared" si="1"/>
        <v>0</v>
      </c>
      <c r="AZ26" s="364">
        <f t="shared" si="1"/>
        <v>0</v>
      </c>
      <c r="BA26" s="259"/>
    </row>
    <row r="27" spans="1:53" s="265" customFormat="1" ht="15.75" outlineLevel="1">
      <c r="A27" s="452"/>
      <c r="B27" s="260"/>
      <c r="C27" s="261"/>
      <c r="D27" s="266"/>
      <c r="E27" s="266"/>
      <c r="F27" s="266"/>
      <c r="G27" s="266"/>
      <c r="H27" s="266"/>
      <c r="I27" s="266"/>
      <c r="J27" s="266"/>
      <c r="K27" s="266"/>
      <c r="L27" s="266"/>
      <c r="M27" s="266"/>
      <c r="N27" s="266"/>
      <c r="O27" s="266"/>
      <c r="P27" s="266"/>
      <c r="Q27" s="266"/>
      <c r="R27" s="266"/>
      <c r="S27" s="266"/>
      <c r="T27" s="266"/>
      <c r="V27" s="266"/>
      <c r="W27" s="266"/>
      <c r="X27" s="266"/>
      <c r="Y27" s="266"/>
      <c r="Z27" s="266"/>
      <c r="AA27" s="266"/>
      <c r="AB27" s="266"/>
      <c r="AC27" s="266"/>
      <c r="AD27" s="266"/>
      <c r="AE27" s="266"/>
      <c r="AF27" s="266"/>
      <c r="AG27" s="266"/>
      <c r="AH27" s="266"/>
      <c r="AI27" s="266"/>
      <c r="AJ27" s="266"/>
      <c r="AK27" s="266"/>
      <c r="AL27" s="266"/>
      <c r="AM27" s="365"/>
      <c r="AN27" s="366"/>
      <c r="AO27" s="366"/>
      <c r="AP27" s="366"/>
      <c r="AQ27" s="366"/>
      <c r="AR27" s="366"/>
      <c r="AS27" s="366"/>
      <c r="AT27" s="366"/>
      <c r="AU27" s="366"/>
      <c r="AV27" s="366"/>
      <c r="AW27" s="366"/>
      <c r="AX27" s="366"/>
      <c r="AY27" s="366"/>
      <c r="AZ27" s="366"/>
      <c r="BA27" s="264"/>
    </row>
    <row r="28" spans="1:53" s="245" customFormat="1" ht="15" outlineLevel="1">
      <c r="A28" s="450">
        <v>3</v>
      </c>
      <c r="B28" s="256" t="s">
        <v>3</v>
      </c>
      <c r="C28" s="253" t="s">
        <v>25</v>
      </c>
      <c r="D28" s="257"/>
      <c r="E28" s="257"/>
      <c r="F28" s="257"/>
      <c r="G28" s="257"/>
      <c r="H28" s="257"/>
      <c r="I28" s="257"/>
      <c r="J28" s="257"/>
      <c r="K28" s="257"/>
      <c r="L28" s="257"/>
      <c r="M28" s="257"/>
      <c r="N28" s="257">
        <f>+'7.  Persistence Report'!BA28</f>
        <v>470201.88961928355</v>
      </c>
      <c r="O28" s="257">
        <f>+'7.  Persistence Report'!BB28</f>
        <v>470201.88961928355</v>
      </c>
      <c r="P28" s="257">
        <f>+'7.  Persistence Report'!BC28</f>
        <v>470201.88961928355</v>
      </c>
      <c r="Q28" s="257">
        <f>+'7.  Persistence Report'!BD28</f>
        <v>470201.88961928355</v>
      </c>
      <c r="R28" s="257">
        <f>+'7.  Persistence Report'!BE28</f>
        <v>470201.88961928355</v>
      </c>
      <c r="S28" s="257">
        <f>+'7.  Persistence Report'!BF28</f>
        <v>470201.88961928355</v>
      </c>
      <c r="T28" s="257">
        <f>+'7.  Persistence Report'!BG28</f>
        <v>470201.88961928355</v>
      </c>
      <c r="U28" s="253"/>
      <c r="V28" s="257"/>
      <c r="W28" s="257"/>
      <c r="X28" s="257"/>
      <c r="Y28" s="257"/>
      <c r="Z28" s="257"/>
      <c r="AA28" s="257"/>
      <c r="AB28" s="257"/>
      <c r="AC28" s="257"/>
      <c r="AD28" s="257"/>
      <c r="AE28" s="257"/>
      <c r="AF28" s="257">
        <f>+'7.  Persistence Report'!V28</f>
        <v>256.03823261252819</v>
      </c>
      <c r="AG28" s="257">
        <f>+'7.  Persistence Report'!W28</f>
        <v>256.03823261252819</v>
      </c>
      <c r="AH28" s="257">
        <f>+'7.  Persistence Report'!X28</f>
        <v>256.03823261252819</v>
      </c>
      <c r="AI28" s="257">
        <f>+'7.  Persistence Report'!Y28</f>
        <v>256.03823261252819</v>
      </c>
      <c r="AJ28" s="257">
        <f>+'7.  Persistence Report'!Z28</f>
        <v>256.03823261252819</v>
      </c>
      <c r="AK28" s="257">
        <f>+'7.  Persistence Report'!AA28</f>
        <v>256.03823261252819</v>
      </c>
      <c r="AL28" s="257">
        <f>+'7.  Persistence Report'!AB28</f>
        <v>256.03823261252819</v>
      </c>
      <c r="AM28" s="363"/>
      <c r="AN28" s="363"/>
      <c r="AO28" s="363"/>
      <c r="AP28" s="363"/>
      <c r="AQ28" s="363"/>
      <c r="AR28" s="363"/>
      <c r="AS28" s="363"/>
      <c r="AT28" s="363"/>
      <c r="AU28" s="363"/>
      <c r="AV28" s="363"/>
      <c r="AW28" s="363"/>
      <c r="AX28" s="363"/>
      <c r="AY28" s="363"/>
      <c r="AZ28" s="363"/>
      <c r="BA28" s="258">
        <f>SUM(AM28:AZ28)</f>
        <v>0</v>
      </c>
    </row>
    <row r="29" spans="1:53" s="245" customFormat="1" ht="15" outlineLevel="1">
      <c r="A29" s="450"/>
      <c r="B29" s="256" t="s">
        <v>214</v>
      </c>
      <c r="C29" s="253" t="s">
        <v>163</v>
      </c>
      <c r="D29" s="257"/>
      <c r="E29" s="257"/>
      <c r="F29" s="257"/>
      <c r="G29" s="257"/>
      <c r="H29" s="257"/>
      <c r="I29" s="257"/>
      <c r="J29" s="257"/>
      <c r="K29" s="257"/>
      <c r="L29" s="257"/>
      <c r="M29" s="257"/>
      <c r="N29" s="257">
        <f>+'7.  Persistence Report'!BA40</f>
        <v>-88548.136135912064</v>
      </c>
      <c r="O29" s="257">
        <f>+'7.  Persistence Report'!BB40</f>
        <v>-88548.136135912064</v>
      </c>
      <c r="P29" s="257">
        <f>+'7.  Persistence Report'!BC40</f>
        <v>-88548.136135912064</v>
      </c>
      <c r="Q29" s="257">
        <f>+'7.  Persistence Report'!BD40</f>
        <v>-88548.136135912064</v>
      </c>
      <c r="R29" s="257">
        <f>+'7.  Persistence Report'!BE40</f>
        <v>-88548.136135912064</v>
      </c>
      <c r="S29" s="257">
        <f>+'7.  Persistence Report'!BF40</f>
        <v>-88548.136135912064</v>
      </c>
      <c r="T29" s="257">
        <f>+'7.  Persistence Report'!BG40</f>
        <v>-88548.136135912064</v>
      </c>
      <c r="U29" s="416"/>
      <c r="V29" s="257"/>
      <c r="W29" s="257"/>
      <c r="X29" s="257"/>
      <c r="Y29" s="257"/>
      <c r="Z29" s="257"/>
      <c r="AA29" s="257"/>
      <c r="AB29" s="257"/>
      <c r="AC29" s="257"/>
      <c r="AD29" s="257"/>
      <c r="AE29" s="257"/>
      <c r="AF29" s="257">
        <f>+'7.  Persistence Report'!V40</f>
        <v>-47.960857457883151</v>
      </c>
      <c r="AG29" s="257">
        <f>+'7.  Persistence Report'!W40</f>
        <v>-47.960857457883151</v>
      </c>
      <c r="AH29" s="257">
        <f>+'7.  Persistence Report'!X40</f>
        <v>-47.960857457883151</v>
      </c>
      <c r="AI29" s="257">
        <f>+'7.  Persistence Report'!Y40</f>
        <v>-47.960857457883151</v>
      </c>
      <c r="AJ29" s="257">
        <f>+'7.  Persistence Report'!Z40</f>
        <v>-47.960857457883151</v>
      </c>
      <c r="AK29" s="257">
        <f>+'7.  Persistence Report'!AA40</f>
        <v>-47.960857457883151</v>
      </c>
      <c r="AL29" s="257">
        <f>+'7.  Persistence Report'!AB40</f>
        <v>-47.960857457883151</v>
      </c>
      <c r="AM29" s="364">
        <f>AM28</f>
        <v>0</v>
      </c>
      <c r="AN29" s="364">
        <f>AN28</f>
        <v>0</v>
      </c>
      <c r="AO29" s="364">
        <f t="shared" ref="AO29:AZ29" si="2">AO28</f>
        <v>0</v>
      </c>
      <c r="AP29" s="364">
        <f t="shared" si="2"/>
        <v>0</v>
      </c>
      <c r="AQ29" s="364">
        <f t="shared" si="2"/>
        <v>0</v>
      </c>
      <c r="AR29" s="364">
        <f t="shared" si="2"/>
        <v>0</v>
      </c>
      <c r="AS29" s="364">
        <f t="shared" si="2"/>
        <v>0</v>
      </c>
      <c r="AT29" s="364">
        <f t="shared" si="2"/>
        <v>0</v>
      </c>
      <c r="AU29" s="364">
        <f t="shared" si="2"/>
        <v>0</v>
      </c>
      <c r="AV29" s="364">
        <f t="shared" si="2"/>
        <v>0</v>
      </c>
      <c r="AW29" s="364">
        <f t="shared" si="2"/>
        <v>0</v>
      </c>
      <c r="AX29" s="364">
        <f t="shared" si="2"/>
        <v>0</v>
      </c>
      <c r="AY29" s="364">
        <f t="shared" si="2"/>
        <v>0</v>
      </c>
      <c r="AZ29" s="364">
        <f t="shared" si="2"/>
        <v>0</v>
      </c>
      <c r="BA29" s="259"/>
    </row>
    <row r="30" spans="1:53" s="245" customFormat="1" ht="15" outlineLevel="1">
      <c r="A30" s="450"/>
      <c r="B30" s="256"/>
      <c r="C30" s="267"/>
      <c r="D30" s="253"/>
      <c r="E30" s="253"/>
      <c r="F30" s="253"/>
      <c r="G30" s="253"/>
      <c r="H30" s="253"/>
      <c r="I30" s="253"/>
      <c r="J30" s="253"/>
      <c r="K30" s="253"/>
      <c r="L30" s="253"/>
      <c r="M30" s="253"/>
      <c r="N30" s="253"/>
      <c r="O30" s="253"/>
      <c r="P30" s="253"/>
      <c r="Q30" s="253"/>
      <c r="R30" s="253"/>
      <c r="S30" s="253"/>
      <c r="T30" s="253"/>
      <c r="V30" s="253"/>
      <c r="W30" s="253"/>
      <c r="X30" s="253"/>
      <c r="Y30" s="253"/>
      <c r="Z30" s="253"/>
      <c r="AA30" s="253"/>
      <c r="AB30" s="253"/>
      <c r="AC30" s="253"/>
      <c r="AD30" s="253"/>
      <c r="AE30" s="253"/>
      <c r="AF30" s="253"/>
      <c r="AG30" s="253"/>
      <c r="AH30" s="253"/>
      <c r="AI30" s="253"/>
      <c r="AJ30" s="253"/>
      <c r="AK30" s="253"/>
      <c r="AL30" s="253"/>
      <c r="AM30" s="365"/>
      <c r="AN30" s="365"/>
      <c r="AO30" s="365"/>
      <c r="AP30" s="365"/>
      <c r="AQ30" s="365"/>
      <c r="AR30" s="365"/>
      <c r="AS30" s="365"/>
      <c r="AT30" s="365"/>
      <c r="AU30" s="365"/>
      <c r="AV30" s="365"/>
      <c r="AW30" s="365"/>
      <c r="AX30" s="365"/>
      <c r="AY30" s="365"/>
      <c r="AZ30" s="365"/>
      <c r="BA30" s="268"/>
    </row>
    <row r="31" spans="1:53" s="245" customFormat="1" ht="15" outlineLevel="1">
      <c r="A31" s="450">
        <v>4</v>
      </c>
      <c r="B31" s="256" t="s">
        <v>4</v>
      </c>
      <c r="C31" s="253" t="s">
        <v>25</v>
      </c>
      <c r="D31" s="257"/>
      <c r="E31" s="257"/>
      <c r="F31" s="257"/>
      <c r="G31" s="257"/>
      <c r="H31" s="257"/>
      <c r="I31" s="257"/>
      <c r="J31" s="257"/>
      <c r="K31" s="257"/>
      <c r="L31" s="257"/>
      <c r="M31" s="257"/>
      <c r="N31" s="257">
        <f>+'7.  Persistence Report'!BA35</f>
        <v>12416.771249942365</v>
      </c>
      <c r="O31" s="257">
        <f>+'7.  Persistence Report'!BB35</f>
        <v>10128.446855369426</v>
      </c>
      <c r="P31" s="257">
        <f>+'7.  Persistence Report'!BC35</f>
        <v>10128.446855369426</v>
      </c>
      <c r="Q31" s="257">
        <f>+'7.  Persistence Report'!BD35</f>
        <v>9317.0253118486999</v>
      </c>
      <c r="R31" s="257">
        <f>+'7.  Persistence Report'!BE35</f>
        <v>9317.0253118486999</v>
      </c>
      <c r="S31" s="257">
        <f>+'7.  Persistence Report'!BF35</f>
        <v>9056.1544139574144</v>
      </c>
      <c r="T31" s="257">
        <f>+'7.  Persistence Report'!BG35</f>
        <v>0</v>
      </c>
      <c r="U31" s="253"/>
      <c r="V31" s="257"/>
      <c r="W31" s="257"/>
      <c r="X31" s="257"/>
      <c r="Y31" s="257"/>
      <c r="Z31" s="257"/>
      <c r="AA31" s="257"/>
      <c r="AB31" s="257"/>
      <c r="AC31" s="257"/>
      <c r="AD31" s="257"/>
      <c r="AE31" s="257"/>
      <c r="AF31" s="257">
        <f>+'7.  Persistence Report'!V35</f>
        <v>0.45063487003204167</v>
      </c>
      <c r="AG31" s="257">
        <f>+'7.  Persistence Report'!W35</f>
        <v>0.45035719931005186</v>
      </c>
      <c r="AH31" s="257">
        <f>+'7.  Persistence Report'!X35</f>
        <v>0.45035719931005186</v>
      </c>
      <c r="AI31" s="257">
        <f>+'7.  Persistence Report'!Y35</f>
        <v>0.44151674242925931</v>
      </c>
      <c r="AJ31" s="257">
        <f>+'7.  Persistence Report'!Z35</f>
        <v>0.44151674242925931</v>
      </c>
      <c r="AK31" s="257">
        <f>+'7.  Persistence Report'!AA35</f>
        <v>0.41932666595439466</v>
      </c>
      <c r="AL31" s="257">
        <f>+'7.  Persistence Report'!AB35</f>
        <v>0</v>
      </c>
      <c r="AM31" s="363"/>
      <c r="AN31" s="363"/>
      <c r="AO31" s="363"/>
      <c r="AP31" s="363"/>
      <c r="AQ31" s="363"/>
      <c r="AR31" s="363"/>
      <c r="AS31" s="363"/>
      <c r="AT31" s="363"/>
      <c r="AU31" s="363"/>
      <c r="AV31" s="363"/>
      <c r="AW31" s="363"/>
      <c r="AX31" s="363"/>
      <c r="AY31" s="363"/>
      <c r="AZ31" s="363"/>
      <c r="BA31" s="258">
        <f>SUM(AM31:AZ31)</f>
        <v>0</v>
      </c>
    </row>
    <row r="32" spans="1:53" s="245" customFormat="1" ht="15" outlineLevel="1">
      <c r="A32" s="450"/>
      <c r="B32" s="256" t="s">
        <v>214</v>
      </c>
      <c r="C32" s="253" t="s">
        <v>163</v>
      </c>
      <c r="D32" s="257"/>
      <c r="E32" s="257"/>
      <c r="F32" s="257"/>
      <c r="G32" s="257"/>
      <c r="H32" s="257"/>
      <c r="I32" s="257"/>
      <c r="J32" s="257"/>
      <c r="K32" s="257"/>
      <c r="L32" s="257"/>
      <c r="M32" s="257"/>
      <c r="N32" s="257">
        <f>+'7.  Persistence Report'!BA38</f>
        <v>163.08369478835289</v>
      </c>
      <c r="O32" s="257">
        <f>+'7.  Persistence Report'!BB38</f>
        <v>118.66001362302934</v>
      </c>
      <c r="P32" s="257">
        <f>+'7.  Persistence Report'!BC38</f>
        <v>118.66001362302934</v>
      </c>
      <c r="Q32" s="257">
        <f>+'7.  Persistence Report'!BD38</f>
        <v>106.49420223862022</v>
      </c>
      <c r="R32" s="257">
        <f>+'7.  Persistence Report'!BE38</f>
        <v>106.49420223862022</v>
      </c>
      <c r="S32" s="257">
        <f>+'7.  Persistence Report'!BF38</f>
        <v>105.42505921447561</v>
      </c>
      <c r="T32" s="257">
        <f>+'7.  Persistence Report'!BG38</f>
        <v>0</v>
      </c>
      <c r="U32" s="416"/>
      <c r="V32" s="257"/>
      <c r="W32" s="257"/>
      <c r="X32" s="257"/>
      <c r="Y32" s="257"/>
      <c r="Z32" s="257"/>
      <c r="AA32" s="257"/>
      <c r="AB32" s="257"/>
      <c r="AC32" s="257"/>
      <c r="AD32" s="257"/>
      <c r="AE32" s="257"/>
      <c r="AF32" s="257">
        <f>+'7.  Persistence Report'!V38</f>
        <v>5.1103714702288826E-3</v>
      </c>
      <c r="AG32" s="257">
        <f>+'7.  Persistence Report'!W38</f>
        <v>5.1049809951494414E-3</v>
      </c>
      <c r="AH32" s="257">
        <f>+'7.  Persistence Report'!X38</f>
        <v>5.1049809951494414E-3</v>
      </c>
      <c r="AI32" s="257">
        <f>+'7.  Persistence Report'!Y38</f>
        <v>4.9724341927844676E-3</v>
      </c>
      <c r="AJ32" s="257">
        <f>+'7.  Persistence Report'!Z38</f>
        <v>4.9724341927844676E-3</v>
      </c>
      <c r="AK32" s="257">
        <f>+'7.  Persistence Report'!AA38</f>
        <v>4.8814912564120704E-3</v>
      </c>
      <c r="AL32" s="257">
        <f>+'7.  Persistence Report'!AB38</f>
        <v>0</v>
      </c>
      <c r="AM32" s="364">
        <f>AM31</f>
        <v>0</v>
      </c>
      <c r="AN32" s="364">
        <f>AN31</f>
        <v>0</v>
      </c>
      <c r="AO32" s="364">
        <f t="shared" ref="AO32:AZ32" si="3">AO31</f>
        <v>0</v>
      </c>
      <c r="AP32" s="364">
        <f t="shared" si="3"/>
        <v>0</v>
      </c>
      <c r="AQ32" s="364">
        <f t="shared" si="3"/>
        <v>0</v>
      </c>
      <c r="AR32" s="364">
        <f t="shared" si="3"/>
        <v>0</v>
      </c>
      <c r="AS32" s="364">
        <f t="shared" si="3"/>
        <v>0</v>
      </c>
      <c r="AT32" s="364">
        <f t="shared" si="3"/>
        <v>0</v>
      </c>
      <c r="AU32" s="364">
        <f t="shared" si="3"/>
        <v>0</v>
      </c>
      <c r="AV32" s="364">
        <f t="shared" si="3"/>
        <v>0</v>
      </c>
      <c r="AW32" s="364">
        <f t="shared" si="3"/>
        <v>0</v>
      </c>
      <c r="AX32" s="364">
        <f t="shared" si="3"/>
        <v>0</v>
      </c>
      <c r="AY32" s="364">
        <f t="shared" si="3"/>
        <v>0</v>
      </c>
      <c r="AZ32" s="364">
        <f t="shared" si="3"/>
        <v>0</v>
      </c>
      <c r="BA32" s="259"/>
    </row>
    <row r="33" spans="1:53" s="245" customFormat="1" ht="15" outlineLevel="1">
      <c r="A33" s="450"/>
      <c r="B33" s="256"/>
      <c r="C33" s="267"/>
      <c r="D33" s="266"/>
      <c r="E33" s="266"/>
      <c r="F33" s="266"/>
      <c r="G33" s="266"/>
      <c r="H33" s="266"/>
      <c r="I33" s="266"/>
      <c r="J33" s="266"/>
      <c r="K33" s="266"/>
      <c r="L33" s="266"/>
      <c r="M33" s="266"/>
      <c r="N33" s="266"/>
      <c r="O33" s="266"/>
      <c r="P33" s="266"/>
      <c r="Q33" s="266"/>
      <c r="R33" s="266"/>
      <c r="S33" s="266"/>
      <c r="T33" s="266"/>
      <c r="U33" s="253"/>
      <c r="V33" s="266"/>
      <c r="W33" s="266"/>
      <c r="X33" s="266"/>
      <c r="Y33" s="266"/>
      <c r="Z33" s="266"/>
      <c r="AA33" s="266"/>
      <c r="AB33" s="266"/>
      <c r="AC33" s="266"/>
      <c r="AD33" s="266"/>
      <c r="AE33" s="266"/>
      <c r="AF33" s="266"/>
      <c r="AG33" s="266"/>
      <c r="AH33" s="266"/>
      <c r="AI33" s="266"/>
      <c r="AJ33" s="266"/>
      <c r="AK33" s="266"/>
      <c r="AL33" s="266"/>
      <c r="AM33" s="365"/>
      <c r="AN33" s="365"/>
      <c r="AO33" s="365"/>
      <c r="AP33" s="365"/>
      <c r="AQ33" s="365"/>
      <c r="AR33" s="365"/>
      <c r="AS33" s="365"/>
      <c r="AT33" s="365"/>
      <c r="AU33" s="365"/>
      <c r="AV33" s="365"/>
      <c r="AW33" s="365"/>
      <c r="AX33" s="365"/>
      <c r="AY33" s="365"/>
      <c r="AZ33" s="365"/>
      <c r="BA33" s="268"/>
    </row>
    <row r="34" spans="1:53" s="245" customFormat="1" ht="15" outlineLevel="1">
      <c r="A34" s="450">
        <v>5</v>
      </c>
      <c r="B34" s="256" t="s">
        <v>5</v>
      </c>
      <c r="C34" s="253" t="s">
        <v>25</v>
      </c>
      <c r="D34" s="257"/>
      <c r="E34" s="257"/>
      <c r="F34" s="257"/>
      <c r="G34" s="257"/>
      <c r="H34" s="257"/>
      <c r="I34" s="257"/>
      <c r="J34" s="257"/>
      <c r="K34" s="257"/>
      <c r="L34" s="257"/>
      <c r="M34" s="257"/>
      <c r="N34" s="257">
        <f>+'7.  Persistence Report'!BA34</f>
        <v>17856.227266042519</v>
      </c>
      <c r="O34" s="257">
        <f>+'7.  Persistence Report'!BB34</f>
        <v>15718.337609961249</v>
      </c>
      <c r="P34" s="257">
        <f>+'7.  Persistence Report'!BC34</f>
        <v>15718.337609961249</v>
      </c>
      <c r="Q34" s="257">
        <f>+'7.  Persistence Report'!BD34</f>
        <v>11608.652521650871</v>
      </c>
      <c r="R34" s="257">
        <f>+'7.  Persistence Report'!BE34</f>
        <v>11608.652521650871</v>
      </c>
      <c r="S34" s="257">
        <f>+'7.  Persistence Report'!BF34</f>
        <v>10547.706260691368</v>
      </c>
      <c r="T34" s="257">
        <f>+'7.  Persistence Report'!BG34</f>
        <v>0</v>
      </c>
      <c r="U34" s="253"/>
      <c r="V34" s="257"/>
      <c r="W34" s="257"/>
      <c r="X34" s="257"/>
      <c r="Y34" s="257"/>
      <c r="Z34" s="257"/>
      <c r="AA34" s="257"/>
      <c r="AB34" s="257"/>
      <c r="AC34" s="257"/>
      <c r="AD34" s="257"/>
      <c r="AE34" s="257"/>
      <c r="AF34" s="257">
        <f>+'7.  Persistence Report'!V34</f>
        <v>0.62367015659605463</v>
      </c>
      <c r="AG34" s="257">
        <f>+'7.  Persistence Report'!W34</f>
        <v>0.62341073998285645</v>
      </c>
      <c r="AH34" s="257">
        <f>+'7.  Persistence Report'!X34</f>
        <v>0.62341073998285645</v>
      </c>
      <c r="AI34" s="257">
        <f>+'7.  Persistence Report'!Y34</f>
        <v>0.57863562388327272</v>
      </c>
      <c r="AJ34" s="257">
        <f>+'7.  Persistence Report'!Z34</f>
        <v>0.57863562388327272</v>
      </c>
      <c r="AK34" s="257">
        <f>+'7.  Persistence Report'!AA34</f>
        <v>0.4883899166897317</v>
      </c>
      <c r="AL34" s="257">
        <f>+'7.  Persistence Report'!AB34</f>
        <v>0</v>
      </c>
      <c r="AM34" s="363"/>
      <c r="AN34" s="363"/>
      <c r="AO34" s="363"/>
      <c r="AP34" s="363"/>
      <c r="AQ34" s="363"/>
      <c r="AR34" s="363"/>
      <c r="AS34" s="363"/>
      <c r="AT34" s="363"/>
      <c r="AU34" s="363"/>
      <c r="AV34" s="363"/>
      <c r="AW34" s="363"/>
      <c r="AX34" s="363"/>
      <c r="AY34" s="363"/>
      <c r="AZ34" s="363"/>
      <c r="BA34" s="258">
        <f>SUM(AM34:AZ34)</f>
        <v>0</v>
      </c>
    </row>
    <row r="35" spans="1:53" s="245" customFormat="1" ht="15" outlineLevel="1">
      <c r="A35" s="450"/>
      <c r="B35" s="256" t="s">
        <v>214</v>
      </c>
      <c r="C35" s="253" t="s">
        <v>163</v>
      </c>
      <c r="D35" s="257"/>
      <c r="E35" s="257"/>
      <c r="F35" s="257"/>
      <c r="G35" s="257"/>
      <c r="H35" s="257"/>
      <c r="I35" s="257"/>
      <c r="J35" s="257"/>
      <c r="K35" s="257"/>
      <c r="L35" s="257"/>
      <c r="M35" s="257"/>
      <c r="N35" s="257">
        <f>+'7.  Persistence Report'!BA36</f>
        <v>1311.3096585568605</v>
      </c>
      <c r="O35" s="257">
        <f>+'7.  Persistence Report'!BB36</f>
        <v>1204.1781782523283</v>
      </c>
      <c r="P35" s="257">
        <f>+'7.  Persistence Report'!BC36</f>
        <v>1204.1781782523283</v>
      </c>
      <c r="Q35" s="257">
        <f>+'7.  Persistence Report'!BD36</f>
        <v>999.2897826509278</v>
      </c>
      <c r="R35" s="257">
        <f>+'7.  Persistence Report'!BE36</f>
        <v>999.2897826509278</v>
      </c>
      <c r="S35" s="257">
        <f>+'7.  Persistence Report'!BF36</f>
        <v>998.08815279556416</v>
      </c>
      <c r="T35" s="257">
        <f>+'7.  Persistence Report'!BG36</f>
        <v>0</v>
      </c>
      <c r="U35" s="416"/>
      <c r="V35" s="257"/>
      <c r="W35" s="257"/>
      <c r="X35" s="257"/>
      <c r="Y35" s="257"/>
      <c r="Z35" s="257"/>
      <c r="AA35" s="257"/>
      <c r="AB35" s="257"/>
      <c r="AC35" s="257"/>
      <c r="AD35" s="257"/>
      <c r="AE35" s="257"/>
      <c r="AF35" s="257">
        <f>+'7.  Persistence Report'!V36</f>
        <v>4.8561901903214501E-2</v>
      </c>
      <c r="AG35" s="257">
        <f>+'7.  Persistence Report'!W36</f>
        <v>4.8548902314714482E-2</v>
      </c>
      <c r="AH35" s="257">
        <f>+'7.  Persistence Report'!X36</f>
        <v>4.8548902314714482E-2</v>
      </c>
      <c r="AI35" s="257">
        <f>+'7.  Persistence Report'!Y36</f>
        <v>4.6316638405588098E-2</v>
      </c>
      <c r="AJ35" s="257">
        <f>+'7.  Persistence Report'!Z36</f>
        <v>4.6316638405588098E-2</v>
      </c>
      <c r="AK35" s="257">
        <f>+'7.  Persistence Report'!AA36</f>
        <v>4.6214425937273172E-2</v>
      </c>
      <c r="AL35" s="257">
        <f>+'7.  Persistence Report'!AB36</f>
        <v>0</v>
      </c>
      <c r="AM35" s="364">
        <f>AM34</f>
        <v>0</v>
      </c>
      <c r="AN35" s="364">
        <f>AN34</f>
        <v>0</v>
      </c>
      <c r="AO35" s="364">
        <f t="shared" ref="AO35:AZ35" si="4">AO34</f>
        <v>0</v>
      </c>
      <c r="AP35" s="364">
        <f t="shared" si="4"/>
        <v>0</v>
      </c>
      <c r="AQ35" s="364">
        <f t="shared" si="4"/>
        <v>0</v>
      </c>
      <c r="AR35" s="364">
        <f t="shared" si="4"/>
        <v>0</v>
      </c>
      <c r="AS35" s="364">
        <f t="shared" si="4"/>
        <v>0</v>
      </c>
      <c r="AT35" s="364">
        <f t="shared" si="4"/>
        <v>0</v>
      </c>
      <c r="AU35" s="364">
        <f t="shared" si="4"/>
        <v>0</v>
      </c>
      <c r="AV35" s="364">
        <f t="shared" si="4"/>
        <v>0</v>
      </c>
      <c r="AW35" s="364">
        <f t="shared" si="4"/>
        <v>0</v>
      </c>
      <c r="AX35" s="364">
        <f t="shared" si="4"/>
        <v>0</v>
      </c>
      <c r="AY35" s="364">
        <f t="shared" si="4"/>
        <v>0</v>
      </c>
      <c r="AZ35" s="364">
        <f t="shared" si="4"/>
        <v>0</v>
      </c>
      <c r="BA35" s="259"/>
    </row>
    <row r="36" spans="1:53" s="245" customFormat="1" ht="15" outlineLevel="1">
      <c r="A36" s="450"/>
      <c r="B36" s="256"/>
      <c r="C36" s="267"/>
      <c r="D36" s="266"/>
      <c r="E36" s="266"/>
      <c r="F36" s="266"/>
      <c r="G36" s="266"/>
      <c r="H36" s="266"/>
      <c r="I36" s="266"/>
      <c r="J36" s="266"/>
      <c r="K36" s="266"/>
      <c r="L36" s="266"/>
      <c r="M36" s="266"/>
      <c r="N36" s="266"/>
      <c r="O36" s="266"/>
      <c r="P36" s="266"/>
      <c r="Q36" s="266"/>
      <c r="R36" s="266"/>
      <c r="S36" s="266"/>
      <c r="T36" s="266"/>
      <c r="U36" s="253"/>
      <c r="V36" s="266"/>
      <c r="W36" s="266"/>
      <c r="X36" s="266"/>
      <c r="Y36" s="266"/>
      <c r="Z36" s="266"/>
      <c r="AA36" s="266"/>
      <c r="AB36" s="266"/>
      <c r="AC36" s="266"/>
      <c r="AD36" s="266"/>
      <c r="AE36" s="266"/>
      <c r="AF36" s="266"/>
      <c r="AG36" s="266"/>
      <c r="AH36" s="266"/>
      <c r="AI36" s="266"/>
      <c r="AJ36" s="266"/>
      <c r="AK36" s="266"/>
      <c r="AL36" s="266"/>
      <c r="AM36" s="365"/>
      <c r="AN36" s="365"/>
      <c r="AO36" s="365"/>
      <c r="AP36" s="365"/>
      <c r="AQ36" s="365"/>
      <c r="AR36" s="365"/>
      <c r="AS36" s="365"/>
      <c r="AT36" s="365"/>
      <c r="AU36" s="365"/>
      <c r="AV36" s="365"/>
      <c r="AW36" s="365"/>
      <c r="AX36" s="365"/>
      <c r="AY36" s="365"/>
      <c r="AZ36" s="365"/>
      <c r="BA36" s="268"/>
    </row>
    <row r="37" spans="1:53" s="245" customFormat="1" ht="15" outlineLevel="1">
      <c r="A37" s="450">
        <v>6</v>
      </c>
      <c r="B37" s="256" t="s">
        <v>6</v>
      </c>
      <c r="C37" s="253" t="s">
        <v>25</v>
      </c>
      <c r="D37" s="257"/>
      <c r="E37" s="257"/>
      <c r="F37" s="257"/>
      <c r="G37" s="257"/>
      <c r="H37" s="257"/>
      <c r="I37" s="257"/>
      <c r="J37" s="257"/>
      <c r="K37" s="257"/>
      <c r="L37" s="257"/>
      <c r="M37" s="257"/>
      <c r="N37" s="257"/>
      <c r="O37" s="257"/>
      <c r="P37" s="257"/>
      <c r="Q37" s="257"/>
      <c r="R37" s="257"/>
      <c r="S37" s="257"/>
      <c r="T37" s="257"/>
      <c r="U37" s="253"/>
      <c r="V37" s="257"/>
      <c r="W37" s="257"/>
      <c r="X37" s="257"/>
      <c r="Y37" s="257"/>
      <c r="Z37" s="257"/>
      <c r="AA37" s="257"/>
      <c r="AB37" s="257"/>
      <c r="AC37" s="257"/>
      <c r="AD37" s="257"/>
      <c r="AE37" s="257"/>
      <c r="AF37" s="257"/>
      <c r="AG37" s="257"/>
      <c r="AH37" s="257"/>
      <c r="AI37" s="257"/>
      <c r="AJ37" s="257"/>
      <c r="AK37" s="257"/>
      <c r="AL37" s="257"/>
      <c r="AM37" s="363"/>
      <c r="AN37" s="363"/>
      <c r="AO37" s="363"/>
      <c r="AP37" s="363"/>
      <c r="AQ37" s="363"/>
      <c r="AR37" s="363"/>
      <c r="AS37" s="363"/>
      <c r="AT37" s="363"/>
      <c r="AU37" s="363"/>
      <c r="AV37" s="363"/>
      <c r="AW37" s="363"/>
      <c r="AX37" s="363"/>
      <c r="AY37" s="363"/>
      <c r="AZ37" s="363"/>
      <c r="BA37" s="258">
        <f>SUM(AM37:AZ37)</f>
        <v>0</v>
      </c>
    </row>
    <row r="38" spans="1:53" s="245" customFormat="1" ht="15" outlineLevel="1">
      <c r="A38" s="450"/>
      <c r="B38" s="256" t="s">
        <v>214</v>
      </c>
      <c r="C38" s="253" t="s">
        <v>163</v>
      </c>
      <c r="D38" s="257"/>
      <c r="E38" s="257"/>
      <c r="F38" s="257"/>
      <c r="G38" s="257"/>
      <c r="H38" s="257"/>
      <c r="I38" s="257"/>
      <c r="J38" s="257"/>
      <c r="K38" s="257"/>
      <c r="L38" s="257"/>
      <c r="M38" s="257"/>
      <c r="N38" s="257"/>
      <c r="O38" s="257"/>
      <c r="P38" s="257"/>
      <c r="Q38" s="257"/>
      <c r="R38" s="257"/>
      <c r="S38" s="257"/>
      <c r="T38" s="257"/>
      <c r="U38" s="416"/>
      <c r="V38" s="257"/>
      <c r="W38" s="257"/>
      <c r="X38" s="257"/>
      <c r="Y38" s="257"/>
      <c r="Z38" s="257"/>
      <c r="AA38" s="257"/>
      <c r="AB38" s="257"/>
      <c r="AC38" s="257"/>
      <c r="AD38" s="257"/>
      <c r="AE38" s="257"/>
      <c r="AF38" s="257"/>
      <c r="AG38" s="257"/>
      <c r="AH38" s="257"/>
      <c r="AI38" s="257"/>
      <c r="AJ38" s="257"/>
      <c r="AK38" s="257"/>
      <c r="AL38" s="257"/>
      <c r="AM38" s="364">
        <f>AM37</f>
        <v>0</v>
      </c>
      <c r="AN38" s="364">
        <f>AN37</f>
        <v>0</v>
      </c>
      <c r="AO38" s="364">
        <f t="shared" ref="AO38:AZ38" si="5">AO37</f>
        <v>0</v>
      </c>
      <c r="AP38" s="364">
        <f t="shared" si="5"/>
        <v>0</v>
      </c>
      <c r="AQ38" s="364">
        <f t="shared" si="5"/>
        <v>0</v>
      </c>
      <c r="AR38" s="364">
        <f t="shared" si="5"/>
        <v>0</v>
      </c>
      <c r="AS38" s="364">
        <f t="shared" si="5"/>
        <v>0</v>
      </c>
      <c r="AT38" s="364">
        <f t="shared" si="5"/>
        <v>0</v>
      </c>
      <c r="AU38" s="364">
        <f t="shared" si="5"/>
        <v>0</v>
      </c>
      <c r="AV38" s="364">
        <f t="shared" si="5"/>
        <v>0</v>
      </c>
      <c r="AW38" s="364">
        <f t="shared" si="5"/>
        <v>0</v>
      </c>
      <c r="AX38" s="364">
        <f t="shared" si="5"/>
        <v>0</v>
      </c>
      <c r="AY38" s="364">
        <f t="shared" si="5"/>
        <v>0</v>
      </c>
      <c r="AZ38" s="364">
        <f t="shared" si="5"/>
        <v>0</v>
      </c>
      <c r="BA38" s="259"/>
    </row>
    <row r="39" spans="1:53" s="245" customFormat="1" ht="15" outlineLevel="1">
      <c r="A39" s="450"/>
      <c r="B39" s="256"/>
      <c r="C39" s="267"/>
      <c r="D39" s="266"/>
      <c r="E39" s="266"/>
      <c r="F39" s="266"/>
      <c r="G39" s="266"/>
      <c r="H39" s="266"/>
      <c r="I39" s="266"/>
      <c r="J39" s="266"/>
      <c r="K39" s="266"/>
      <c r="L39" s="266"/>
      <c r="M39" s="266"/>
      <c r="N39" s="266"/>
      <c r="O39" s="266"/>
      <c r="P39" s="266"/>
      <c r="Q39" s="266"/>
      <c r="R39" s="266"/>
      <c r="S39" s="266"/>
      <c r="T39" s="266"/>
      <c r="U39" s="253"/>
      <c r="V39" s="266"/>
      <c r="W39" s="266"/>
      <c r="X39" s="266"/>
      <c r="Y39" s="266"/>
      <c r="Z39" s="266"/>
      <c r="AA39" s="266"/>
      <c r="AB39" s="266"/>
      <c r="AC39" s="266"/>
      <c r="AD39" s="266"/>
      <c r="AE39" s="266"/>
      <c r="AF39" s="266"/>
      <c r="AG39" s="266"/>
      <c r="AH39" s="266"/>
      <c r="AI39" s="266"/>
      <c r="AJ39" s="266"/>
      <c r="AK39" s="266"/>
      <c r="AL39" s="266"/>
      <c r="AM39" s="365"/>
      <c r="AN39" s="365"/>
      <c r="AO39" s="365"/>
      <c r="AP39" s="365"/>
      <c r="AQ39" s="365"/>
      <c r="AR39" s="365"/>
      <c r="AS39" s="365"/>
      <c r="AT39" s="365"/>
      <c r="AU39" s="365"/>
      <c r="AV39" s="365"/>
      <c r="AW39" s="365"/>
      <c r="AX39" s="365"/>
      <c r="AY39" s="365"/>
      <c r="AZ39" s="365"/>
      <c r="BA39" s="268"/>
    </row>
    <row r="40" spans="1:53" s="245" customFormat="1" ht="15" outlineLevel="1">
      <c r="A40" s="450">
        <v>7</v>
      </c>
      <c r="B40" s="256" t="s">
        <v>42</v>
      </c>
      <c r="C40" s="253" t="s">
        <v>25</v>
      </c>
      <c r="D40" s="257"/>
      <c r="E40" s="257"/>
      <c r="F40" s="257"/>
      <c r="G40" s="257"/>
      <c r="H40" s="257"/>
      <c r="I40" s="257"/>
      <c r="J40" s="257"/>
      <c r="K40" s="257"/>
      <c r="L40" s="257"/>
      <c r="M40" s="257"/>
      <c r="N40" s="257"/>
      <c r="O40" s="257"/>
      <c r="P40" s="257"/>
      <c r="Q40" s="257"/>
      <c r="R40" s="257"/>
      <c r="S40" s="257"/>
      <c r="T40" s="257"/>
      <c r="U40" s="253"/>
      <c r="V40" s="257"/>
      <c r="W40" s="257"/>
      <c r="X40" s="257"/>
      <c r="Y40" s="257"/>
      <c r="Z40" s="257"/>
      <c r="AA40" s="257"/>
      <c r="AB40" s="257"/>
      <c r="AC40" s="257"/>
      <c r="AD40" s="257"/>
      <c r="AE40" s="257"/>
      <c r="AF40" s="257"/>
      <c r="AG40" s="257"/>
      <c r="AH40" s="257"/>
      <c r="AI40" s="257"/>
      <c r="AJ40" s="257"/>
      <c r="AK40" s="257"/>
      <c r="AL40" s="257"/>
      <c r="AM40" s="363"/>
      <c r="AN40" s="363"/>
      <c r="AO40" s="363"/>
      <c r="AP40" s="363"/>
      <c r="AQ40" s="363"/>
      <c r="AR40" s="363"/>
      <c r="AS40" s="363"/>
      <c r="AT40" s="363"/>
      <c r="AU40" s="363"/>
      <c r="AV40" s="363"/>
      <c r="AW40" s="363"/>
      <c r="AX40" s="363"/>
      <c r="AY40" s="363"/>
      <c r="AZ40" s="363"/>
      <c r="BA40" s="258">
        <f>SUM(AM40:AZ40)</f>
        <v>0</v>
      </c>
    </row>
    <row r="41" spans="1:53" s="245" customFormat="1" ht="15" outlineLevel="1">
      <c r="A41" s="450"/>
      <c r="B41" s="256" t="s">
        <v>214</v>
      </c>
      <c r="C41" s="253" t="s">
        <v>163</v>
      </c>
      <c r="D41" s="257"/>
      <c r="E41" s="257"/>
      <c r="F41" s="257"/>
      <c r="G41" s="257"/>
      <c r="H41" s="257"/>
      <c r="I41" s="257"/>
      <c r="J41" s="257"/>
      <c r="K41" s="257"/>
      <c r="L41" s="257"/>
      <c r="M41" s="257"/>
      <c r="N41" s="257"/>
      <c r="O41" s="257"/>
      <c r="P41" s="257"/>
      <c r="Q41" s="257"/>
      <c r="R41" s="257"/>
      <c r="S41" s="257"/>
      <c r="T41" s="257"/>
      <c r="U41" s="253"/>
      <c r="V41" s="257"/>
      <c r="W41" s="257"/>
      <c r="X41" s="257"/>
      <c r="Y41" s="257"/>
      <c r="Z41" s="257"/>
      <c r="AA41" s="257"/>
      <c r="AB41" s="257"/>
      <c r="AC41" s="257"/>
      <c r="AD41" s="257"/>
      <c r="AE41" s="257"/>
      <c r="AF41" s="257"/>
      <c r="AG41" s="257"/>
      <c r="AH41" s="257"/>
      <c r="AI41" s="257"/>
      <c r="AJ41" s="257"/>
      <c r="AK41" s="257"/>
      <c r="AL41" s="257"/>
      <c r="AM41" s="364">
        <f>AM40</f>
        <v>0</v>
      </c>
      <c r="AN41" s="364">
        <f>AN40</f>
        <v>0</v>
      </c>
      <c r="AO41" s="364">
        <f t="shared" ref="AO41:AZ41" si="6">AO40</f>
        <v>0</v>
      </c>
      <c r="AP41" s="364">
        <f t="shared" si="6"/>
        <v>0</v>
      </c>
      <c r="AQ41" s="364">
        <f t="shared" si="6"/>
        <v>0</v>
      </c>
      <c r="AR41" s="364">
        <f t="shared" si="6"/>
        <v>0</v>
      </c>
      <c r="AS41" s="364">
        <f t="shared" si="6"/>
        <v>0</v>
      </c>
      <c r="AT41" s="364">
        <f t="shared" si="6"/>
        <v>0</v>
      </c>
      <c r="AU41" s="364">
        <f t="shared" si="6"/>
        <v>0</v>
      </c>
      <c r="AV41" s="364">
        <f t="shared" si="6"/>
        <v>0</v>
      </c>
      <c r="AW41" s="364">
        <f t="shared" si="6"/>
        <v>0</v>
      </c>
      <c r="AX41" s="364">
        <f t="shared" si="6"/>
        <v>0</v>
      </c>
      <c r="AY41" s="364">
        <f t="shared" si="6"/>
        <v>0</v>
      </c>
      <c r="AZ41" s="364">
        <f t="shared" si="6"/>
        <v>0</v>
      </c>
      <c r="BA41" s="259"/>
    </row>
    <row r="42" spans="1:53" s="245" customFormat="1" ht="15" outlineLevel="1">
      <c r="A42" s="450"/>
      <c r="B42" s="256"/>
      <c r="C42" s="267"/>
      <c r="D42" s="266"/>
      <c r="E42" s="266"/>
      <c r="F42" s="266"/>
      <c r="G42" s="266"/>
      <c r="H42" s="266"/>
      <c r="I42" s="266"/>
      <c r="J42" s="266"/>
      <c r="K42" s="266"/>
      <c r="L42" s="266"/>
      <c r="M42" s="266"/>
      <c r="N42" s="266"/>
      <c r="O42" s="266"/>
      <c r="P42" s="266"/>
      <c r="Q42" s="266"/>
      <c r="R42" s="266"/>
      <c r="S42" s="266"/>
      <c r="T42" s="266"/>
      <c r="U42" s="253"/>
      <c r="V42" s="266"/>
      <c r="W42" s="266"/>
      <c r="X42" s="266"/>
      <c r="Y42" s="266"/>
      <c r="Z42" s="266"/>
      <c r="AA42" s="266"/>
      <c r="AB42" s="266"/>
      <c r="AC42" s="266"/>
      <c r="AD42" s="266"/>
      <c r="AE42" s="266"/>
      <c r="AF42" s="266"/>
      <c r="AG42" s="266"/>
      <c r="AH42" s="266"/>
      <c r="AI42" s="266"/>
      <c r="AJ42" s="266"/>
      <c r="AK42" s="266"/>
      <c r="AL42" s="266"/>
      <c r="AM42" s="365"/>
      <c r="AN42" s="365"/>
      <c r="AO42" s="365"/>
      <c r="AP42" s="365"/>
      <c r="AQ42" s="365"/>
      <c r="AR42" s="365"/>
      <c r="AS42" s="365"/>
      <c r="AT42" s="365"/>
      <c r="AU42" s="365"/>
      <c r="AV42" s="365"/>
      <c r="AW42" s="365"/>
      <c r="AX42" s="365"/>
      <c r="AY42" s="365"/>
      <c r="AZ42" s="365"/>
      <c r="BA42" s="268"/>
    </row>
    <row r="43" spans="1:53" s="245" customFormat="1" ht="15" outlineLevel="1">
      <c r="A43" s="450">
        <v>8</v>
      </c>
      <c r="B43" s="256" t="s">
        <v>482</v>
      </c>
      <c r="C43" s="253" t="s">
        <v>25</v>
      </c>
      <c r="D43" s="257"/>
      <c r="E43" s="257"/>
      <c r="F43" s="257"/>
      <c r="G43" s="257"/>
      <c r="H43" s="257"/>
      <c r="I43" s="257"/>
      <c r="J43" s="257"/>
      <c r="K43" s="257"/>
      <c r="L43" s="257"/>
      <c r="M43" s="257"/>
      <c r="N43" s="257"/>
      <c r="O43" s="257"/>
      <c r="P43" s="257"/>
      <c r="Q43" s="257"/>
      <c r="R43" s="257"/>
      <c r="S43" s="257"/>
      <c r="T43" s="257"/>
      <c r="U43" s="253"/>
      <c r="V43" s="257"/>
      <c r="W43" s="257"/>
      <c r="X43" s="257"/>
      <c r="Y43" s="257"/>
      <c r="Z43" s="257"/>
      <c r="AA43" s="257"/>
      <c r="AB43" s="257"/>
      <c r="AC43" s="257"/>
      <c r="AD43" s="257"/>
      <c r="AE43" s="257"/>
      <c r="AF43" s="257"/>
      <c r="AG43" s="257"/>
      <c r="AH43" s="257"/>
      <c r="AI43" s="257"/>
      <c r="AJ43" s="257"/>
      <c r="AK43" s="257"/>
      <c r="AL43" s="257"/>
      <c r="AM43" s="363"/>
      <c r="AN43" s="363"/>
      <c r="AO43" s="363"/>
      <c r="AP43" s="363"/>
      <c r="AQ43" s="363"/>
      <c r="AR43" s="363"/>
      <c r="AS43" s="363"/>
      <c r="AT43" s="363"/>
      <c r="AU43" s="363"/>
      <c r="AV43" s="363"/>
      <c r="AW43" s="363"/>
      <c r="AX43" s="363"/>
      <c r="AY43" s="363"/>
      <c r="AZ43" s="363"/>
      <c r="BA43" s="258">
        <f>SUM(AM43:AZ43)</f>
        <v>0</v>
      </c>
    </row>
    <row r="44" spans="1:53" s="245" customFormat="1" ht="15" outlineLevel="1">
      <c r="A44" s="450"/>
      <c r="B44" s="256" t="s">
        <v>214</v>
      </c>
      <c r="C44" s="253" t="s">
        <v>163</v>
      </c>
      <c r="D44" s="257"/>
      <c r="E44" s="257"/>
      <c r="F44" s="257"/>
      <c r="G44" s="257"/>
      <c r="H44" s="257"/>
      <c r="I44" s="257"/>
      <c r="J44" s="257"/>
      <c r="K44" s="257"/>
      <c r="L44" s="257"/>
      <c r="M44" s="257"/>
      <c r="N44" s="257"/>
      <c r="O44" s="257"/>
      <c r="P44" s="257"/>
      <c r="Q44" s="257"/>
      <c r="R44" s="257"/>
      <c r="S44" s="257"/>
      <c r="T44" s="257"/>
      <c r="U44" s="253"/>
      <c r="V44" s="257"/>
      <c r="W44" s="257"/>
      <c r="X44" s="257"/>
      <c r="Y44" s="257"/>
      <c r="Z44" s="257"/>
      <c r="AA44" s="257"/>
      <c r="AB44" s="257"/>
      <c r="AC44" s="257"/>
      <c r="AD44" s="257"/>
      <c r="AE44" s="257"/>
      <c r="AF44" s="257"/>
      <c r="AG44" s="257"/>
      <c r="AH44" s="257"/>
      <c r="AI44" s="257"/>
      <c r="AJ44" s="257"/>
      <c r="AK44" s="257"/>
      <c r="AL44" s="257"/>
      <c r="AM44" s="364">
        <f>AM43</f>
        <v>0</v>
      </c>
      <c r="AN44" s="364">
        <f>AN43</f>
        <v>0</v>
      </c>
      <c r="AO44" s="364">
        <f t="shared" ref="AO44:AZ44" si="7">AO43</f>
        <v>0</v>
      </c>
      <c r="AP44" s="364">
        <f t="shared" si="7"/>
        <v>0</v>
      </c>
      <c r="AQ44" s="364">
        <f t="shared" si="7"/>
        <v>0</v>
      </c>
      <c r="AR44" s="364">
        <f t="shared" si="7"/>
        <v>0</v>
      </c>
      <c r="AS44" s="364">
        <f t="shared" si="7"/>
        <v>0</v>
      </c>
      <c r="AT44" s="364">
        <f t="shared" si="7"/>
        <v>0</v>
      </c>
      <c r="AU44" s="364">
        <f t="shared" si="7"/>
        <v>0</v>
      </c>
      <c r="AV44" s="364">
        <f t="shared" si="7"/>
        <v>0</v>
      </c>
      <c r="AW44" s="364">
        <f t="shared" si="7"/>
        <v>0</v>
      </c>
      <c r="AX44" s="364">
        <f t="shared" si="7"/>
        <v>0</v>
      </c>
      <c r="AY44" s="364">
        <f t="shared" si="7"/>
        <v>0</v>
      </c>
      <c r="AZ44" s="364">
        <f t="shared" si="7"/>
        <v>0</v>
      </c>
      <c r="BA44" s="259"/>
    </row>
    <row r="45" spans="1:53" s="245" customFormat="1" ht="15" outlineLevel="1">
      <c r="A45" s="450"/>
      <c r="B45" s="256"/>
      <c r="C45" s="267"/>
      <c r="D45" s="266"/>
      <c r="E45" s="266"/>
      <c r="F45" s="266"/>
      <c r="G45" s="266"/>
      <c r="H45" s="266"/>
      <c r="I45" s="266"/>
      <c r="J45" s="266"/>
      <c r="K45" s="266"/>
      <c r="L45" s="266"/>
      <c r="M45" s="266"/>
      <c r="N45" s="266"/>
      <c r="O45" s="266"/>
      <c r="P45" s="266"/>
      <c r="Q45" s="266"/>
      <c r="R45" s="266"/>
      <c r="S45" s="266"/>
      <c r="T45" s="266"/>
      <c r="U45" s="253"/>
      <c r="V45" s="266"/>
      <c r="W45" s="266"/>
      <c r="X45" s="266"/>
      <c r="Y45" s="266"/>
      <c r="Z45" s="266"/>
      <c r="AA45" s="266"/>
      <c r="AB45" s="266"/>
      <c r="AC45" s="266"/>
      <c r="AD45" s="266"/>
      <c r="AE45" s="266"/>
      <c r="AF45" s="266"/>
      <c r="AG45" s="266"/>
      <c r="AH45" s="266"/>
      <c r="AI45" s="266"/>
      <c r="AJ45" s="266"/>
      <c r="AK45" s="266"/>
      <c r="AL45" s="266"/>
      <c r="AM45" s="365"/>
      <c r="AN45" s="365"/>
      <c r="AO45" s="365"/>
      <c r="AP45" s="365"/>
      <c r="AQ45" s="365"/>
      <c r="AR45" s="365"/>
      <c r="AS45" s="365"/>
      <c r="AT45" s="365"/>
      <c r="AU45" s="365"/>
      <c r="AV45" s="365"/>
      <c r="AW45" s="365"/>
      <c r="AX45" s="365"/>
      <c r="AY45" s="365"/>
      <c r="AZ45" s="365"/>
      <c r="BA45" s="268"/>
    </row>
    <row r="46" spans="1:53" s="245" customFormat="1" ht="15" outlineLevel="1">
      <c r="A46" s="450">
        <v>9</v>
      </c>
      <c r="B46" s="256" t="s">
        <v>7</v>
      </c>
      <c r="C46" s="253" t="s">
        <v>25</v>
      </c>
      <c r="D46" s="257"/>
      <c r="E46" s="257"/>
      <c r="F46" s="257"/>
      <c r="G46" s="257"/>
      <c r="H46" s="257"/>
      <c r="I46" s="257"/>
      <c r="J46" s="257"/>
      <c r="K46" s="257"/>
      <c r="L46" s="257"/>
      <c r="M46" s="257"/>
      <c r="N46" s="257"/>
      <c r="O46" s="257"/>
      <c r="P46" s="257"/>
      <c r="Q46" s="257"/>
      <c r="R46" s="257"/>
      <c r="S46" s="257"/>
      <c r="T46" s="257"/>
      <c r="U46" s="253"/>
      <c r="V46" s="257"/>
      <c r="W46" s="257"/>
      <c r="X46" s="257"/>
      <c r="Y46" s="257"/>
      <c r="Z46" s="257"/>
      <c r="AA46" s="257"/>
      <c r="AB46" s="257"/>
      <c r="AC46" s="257"/>
      <c r="AD46" s="257"/>
      <c r="AE46" s="257"/>
      <c r="AF46" s="257"/>
      <c r="AG46" s="257"/>
      <c r="AH46" s="257"/>
      <c r="AI46" s="257"/>
      <c r="AJ46" s="257"/>
      <c r="AK46" s="257"/>
      <c r="AL46" s="257"/>
      <c r="AM46" s="363"/>
      <c r="AN46" s="363"/>
      <c r="AO46" s="363"/>
      <c r="AP46" s="363"/>
      <c r="AQ46" s="363"/>
      <c r="AR46" s="363"/>
      <c r="AS46" s="363"/>
      <c r="AT46" s="363"/>
      <c r="AU46" s="363"/>
      <c r="AV46" s="363"/>
      <c r="AW46" s="363"/>
      <c r="AX46" s="363"/>
      <c r="AY46" s="363"/>
      <c r="AZ46" s="363"/>
      <c r="BA46" s="258">
        <f>SUM(AM46:AZ46)</f>
        <v>0</v>
      </c>
    </row>
    <row r="47" spans="1:53" s="245" customFormat="1" ht="15" outlineLevel="1">
      <c r="A47" s="450"/>
      <c r="B47" s="256" t="s">
        <v>214</v>
      </c>
      <c r="C47" s="253" t="s">
        <v>163</v>
      </c>
      <c r="D47" s="257"/>
      <c r="E47" s="257"/>
      <c r="F47" s="257"/>
      <c r="G47" s="257"/>
      <c r="H47" s="257"/>
      <c r="I47" s="257"/>
      <c r="J47" s="257"/>
      <c r="K47" s="257"/>
      <c r="L47" s="257"/>
      <c r="M47" s="257"/>
      <c r="N47" s="257"/>
      <c r="O47" s="257"/>
      <c r="P47" s="257"/>
      <c r="Q47" s="257"/>
      <c r="R47" s="257"/>
      <c r="S47" s="257"/>
      <c r="T47" s="257"/>
      <c r="U47" s="253"/>
      <c r="V47" s="257"/>
      <c r="W47" s="257"/>
      <c r="X47" s="257"/>
      <c r="Y47" s="257"/>
      <c r="Z47" s="257"/>
      <c r="AA47" s="257"/>
      <c r="AB47" s="257"/>
      <c r="AC47" s="257"/>
      <c r="AD47" s="257"/>
      <c r="AE47" s="257"/>
      <c r="AF47" s="257"/>
      <c r="AG47" s="257"/>
      <c r="AH47" s="257"/>
      <c r="AI47" s="257"/>
      <c r="AJ47" s="257"/>
      <c r="AK47" s="257"/>
      <c r="AL47" s="257"/>
      <c r="AM47" s="364">
        <f>AM46</f>
        <v>0</v>
      </c>
      <c r="AN47" s="364">
        <f>AN46</f>
        <v>0</v>
      </c>
      <c r="AO47" s="364">
        <f t="shared" ref="AO47:AZ47" si="8">AO46</f>
        <v>0</v>
      </c>
      <c r="AP47" s="364">
        <f t="shared" si="8"/>
        <v>0</v>
      </c>
      <c r="AQ47" s="364">
        <f t="shared" si="8"/>
        <v>0</v>
      </c>
      <c r="AR47" s="364">
        <f t="shared" si="8"/>
        <v>0</v>
      </c>
      <c r="AS47" s="364">
        <f t="shared" si="8"/>
        <v>0</v>
      </c>
      <c r="AT47" s="364">
        <f t="shared" si="8"/>
        <v>0</v>
      </c>
      <c r="AU47" s="364">
        <f t="shared" si="8"/>
        <v>0</v>
      </c>
      <c r="AV47" s="364">
        <f t="shared" si="8"/>
        <v>0</v>
      </c>
      <c r="AW47" s="364">
        <f t="shared" si="8"/>
        <v>0</v>
      </c>
      <c r="AX47" s="364">
        <f t="shared" si="8"/>
        <v>0</v>
      </c>
      <c r="AY47" s="364">
        <f t="shared" si="8"/>
        <v>0</v>
      </c>
      <c r="AZ47" s="364">
        <f t="shared" si="8"/>
        <v>0</v>
      </c>
      <c r="BA47" s="259"/>
    </row>
    <row r="48" spans="1:53" s="245" customFormat="1" ht="15" outlineLevel="1">
      <c r="A48" s="450"/>
      <c r="B48" s="269"/>
      <c r="C48" s="270"/>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365"/>
      <c r="AN48" s="365"/>
      <c r="AO48" s="365"/>
      <c r="AP48" s="365"/>
      <c r="AQ48" s="365"/>
      <c r="AR48" s="365"/>
      <c r="AS48" s="365"/>
      <c r="AT48" s="365"/>
      <c r="AU48" s="365"/>
      <c r="AV48" s="365"/>
      <c r="AW48" s="365"/>
      <c r="AX48" s="365"/>
      <c r="AY48" s="365"/>
      <c r="AZ48" s="365"/>
      <c r="BA48" s="268"/>
    </row>
    <row r="49" spans="1:56" s="255" customFormat="1" ht="15.75" outlineLevel="1">
      <c r="A49" s="451"/>
      <c r="B49" s="250" t="s">
        <v>8</v>
      </c>
      <c r="C49" s="251"/>
      <c r="D49" s="251"/>
      <c r="E49" s="251"/>
      <c r="F49" s="251"/>
      <c r="G49" s="251"/>
      <c r="H49" s="251"/>
      <c r="I49" s="251"/>
      <c r="J49" s="251"/>
      <c r="K49" s="251"/>
      <c r="L49" s="251"/>
      <c r="M49" s="251"/>
      <c r="N49" s="251"/>
      <c r="O49" s="251"/>
      <c r="P49" s="251"/>
      <c r="Q49" s="251"/>
      <c r="R49" s="251"/>
      <c r="S49" s="251"/>
      <c r="T49" s="251"/>
      <c r="U49" s="253"/>
      <c r="V49" s="251"/>
      <c r="W49" s="251"/>
      <c r="X49" s="251"/>
      <c r="Y49" s="251"/>
      <c r="Z49" s="251"/>
      <c r="AA49" s="251"/>
      <c r="AB49" s="251"/>
      <c r="AC49" s="251"/>
      <c r="AD49" s="251"/>
      <c r="AE49" s="251"/>
      <c r="AF49" s="251"/>
      <c r="AG49" s="251"/>
      <c r="AH49" s="251"/>
      <c r="AI49" s="251"/>
      <c r="AJ49" s="251"/>
      <c r="AK49" s="251"/>
      <c r="AL49" s="251"/>
      <c r="AM49" s="367"/>
      <c r="AN49" s="367"/>
      <c r="AO49" s="367"/>
      <c r="AP49" s="367"/>
      <c r="AQ49" s="367"/>
      <c r="AR49" s="367"/>
      <c r="AS49" s="367"/>
      <c r="AT49" s="367"/>
      <c r="AU49" s="367"/>
      <c r="AV49" s="367"/>
      <c r="AW49" s="367"/>
      <c r="AX49" s="367"/>
      <c r="AY49" s="367"/>
      <c r="AZ49" s="367"/>
      <c r="BA49" s="254"/>
      <c r="BC49" s="245"/>
      <c r="BD49" s="245"/>
    </row>
    <row r="50" spans="1:56" s="245" customFormat="1" ht="15" outlineLevel="1">
      <c r="A50" s="450">
        <v>10</v>
      </c>
      <c r="B50" s="271" t="s">
        <v>22</v>
      </c>
      <c r="C50" s="253" t="s">
        <v>25</v>
      </c>
      <c r="D50" s="257"/>
      <c r="E50" s="257"/>
      <c r="F50" s="257"/>
      <c r="G50" s="257"/>
      <c r="H50" s="257"/>
      <c r="I50" s="257"/>
      <c r="J50" s="257"/>
      <c r="K50" s="257"/>
      <c r="L50" s="257"/>
      <c r="M50" s="257"/>
      <c r="N50" s="257"/>
      <c r="O50" s="257"/>
      <c r="P50" s="257"/>
      <c r="Q50" s="257"/>
      <c r="R50" s="257"/>
      <c r="S50" s="257"/>
      <c r="T50" s="257"/>
      <c r="U50" s="257">
        <v>12</v>
      </c>
      <c r="V50" s="257"/>
      <c r="W50" s="257"/>
      <c r="X50" s="257"/>
      <c r="Y50" s="257"/>
      <c r="Z50" s="257"/>
      <c r="AA50" s="257"/>
      <c r="AB50" s="257"/>
      <c r="AC50" s="257"/>
      <c r="AD50" s="257"/>
      <c r="AE50" s="257"/>
      <c r="AF50" s="257"/>
      <c r="AG50" s="257"/>
      <c r="AH50" s="257"/>
      <c r="AI50" s="257"/>
      <c r="AJ50" s="257"/>
      <c r="AK50" s="257"/>
      <c r="AL50" s="257"/>
      <c r="AM50" s="368"/>
      <c r="AN50" s="368"/>
      <c r="AO50" s="368"/>
      <c r="AP50" s="368"/>
      <c r="AQ50" s="368"/>
      <c r="AR50" s="368"/>
      <c r="AS50" s="368"/>
      <c r="AT50" s="368"/>
      <c r="AU50" s="368"/>
      <c r="AV50" s="368"/>
      <c r="AW50" s="368"/>
      <c r="AX50" s="368"/>
      <c r="AY50" s="368"/>
      <c r="AZ50" s="368"/>
      <c r="BA50" s="258">
        <f>SUM(AM50:AZ50)</f>
        <v>0</v>
      </c>
    </row>
    <row r="51" spans="1:56" s="245" customFormat="1" ht="15" outlineLevel="1">
      <c r="A51" s="450"/>
      <c r="B51" s="256" t="s">
        <v>214</v>
      </c>
      <c r="C51" s="253" t="s">
        <v>163</v>
      </c>
      <c r="D51" s="257"/>
      <c r="E51" s="257"/>
      <c r="F51" s="257"/>
      <c r="G51" s="257"/>
      <c r="H51" s="257"/>
      <c r="I51" s="257"/>
      <c r="J51" s="257"/>
      <c r="K51" s="257"/>
      <c r="L51" s="257"/>
      <c r="M51" s="257"/>
      <c r="N51" s="257"/>
      <c r="O51" s="257"/>
      <c r="P51" s="257"/>
      <c r="Q51" s="257"/>
      <c r="R51" s="257"/>
      <c r="S51" s="257"/>
      <c r="T51" s="257"/>
      <c r="U51" s="257">
        <f>U50</f>
        <v>12</v>
      </c>
      <c r="V51" s="257"/>
      <c r="W51" s="257"/>
      <c r="X51" s="257"/>
      <c r="Y51" s="257"/>
      <c r="Z51" s="257"/>
      <c r="AA51" s="257"/>
      <c r="AB51" s="257"/>
      <c r="AC51" s="257"/>
      <c r="AD51" s="257"/>
      <c r="AE51" s="257"/>
      <c r="AF51" s="257"/>
      <c r="AG51" s="257"/>
      <c r="AH51" s="257"/>
      <c r="AI51" s="257"/>
      <c r="AJ51" s="257"/>
      <c r="AK51" s="257"/>
      <c r="AL51" s="257"/>
      <c r="AM51" s="364">
        <f>AM50</f>
        <v>0</v>
      </c>
      <c r="AN51" s="364">
        <f>AN50</f>
        <v>0</v>
      </c>
      <c r="AO51" s="364">
        <f t="shared" ref="AO51:AZ51" si="9">AO50</f>
        <v>0</v>
      </c>
      <c r="AP51" s="364">
        <f t="shared" si="9"/>
        <v>0</v>
      </c>
      <c r="AQ51" s="364">
        <f t="shared" si="9"/>
        <v>0</v>
      </c>
      <c r="AR51" s="364">
        <f t="shared" si="9"/>
        <v>0</v>
      </c>
      <c r="AS51" s="364">
        <f t="shared" si="9"/>
        <v>0</v>
      </c>
      <c r="AT51" s="364">
        <f t="shared" si="9"/>
        <v>0</v>
      </c>
      <c r="AU51" s="364">
        <f t="shared" si="9"/>
        <v>0</v>
      </c>
      <c r="AV51" s="364">
        <f t="shared" si="9"/>
        <v>0</v>
      </c>
      <c r="AW51" s="364">
        <f t="shared" si="9"/>
        <v>0</v>
      </c>
      <c r="AX51" s="364">
        <f t="shared" si="9"/>
        <v>0</v>
      </c>
      <c r="AY51" s="364">
        <f t="shared" si="9"/>
        <v>0</v>
      </c>
      <c r="AZ51" s="364">
        <f t="shared" si="9"/>
        <v>0</v>
      </c>
      <c r="BA51" s="272"/>
    </row>
    <row r="52" spans="1:56" s="245" customFormat="1" ht="15" outlineLevel="1">
      <c r="A52" s="450"/>
      <c r="B52" s="271"/>
      <c r="C52" s="27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369"/>
      <c r="AN52" s="369"/>
      <c r="AO52" s="369"/>
      <c r="AP52" s="369"/>
      <c r="AQ52" s="369"/>
      <c r="AR52" s="369"/>
      <c r="AS52" s="369"/>
      <c r="AT52" s="369"/>
      <c r="AU52" s="369"/>
      <c r="AV52" s="369"/>
      <c r="AW52" s="369"/>
      <c r="AX52" s="369"/>
      <c r="AY52" s="369"/>
      <c r="AZ52" s="369"/>
      <c r="BA52" s="274"/>
    </row>
    <row r="53" spans="1:56" s="245" customFormat="1" ht="15" outlineLevel="1">
      <c r="A53" s="450">
        <v>11</v>
      </c>
      <c r="B53" s="275" t="s">
        <v>21</v>
      </c>
      <c r="C53" s="253" t="s">
        <v>25</v>
      </c>
      <c r="D53" s="257"/>
      <c r="E53" s="257"/>
      <c r="F53" s="257"/>
      <c r="G53" s="257"/>
      <c r="H53" s="257"/>
      <c r="I53" s="257"/>
      <c r="J53" s="257"/>
      <c r="K53" s="257"/>
      <c r="L53" s="257"/>
      <c r="M53" s="257"/>
      <c r="N53" s="257">
        <f>+'7.  Persistence Report'!BA32</f>
        <v>65522.695254192127</v>
      </c>
      <c r="O53" s="257">
        <f>+'7.  Persistence Report'!BB32</f>
        <v>65522.695254192127</v>
      </c>
      <c r="P53" s="257">
        <f>+'7.  Persistence Report'!BC32</f>
        <v>0</v>
      </c>
      <c r="Q53" s="257">
        <f>+'7.  Persistence Report'!BD32</f>
        <v>0</v>
      </c>
      <c r="R53" s="257">
        <f>+'7.  Persistence Report'!BE32</f>
        <v>0</v>
      </c>
      <c r="S53" s="257">
        <f>+'7.  Persistence Report'!BF32</f>
        <v>0</v>
      </c>
      <c r="T53" s="257">
        <f>+'7.  Persistence Report'!BG32</f>
        <v>0</v>
      </c>
      <c r="U53" s="257">
        <v>12</v>
      </c>
      <c r="V53" s="257"/>
      <c r="W53" s="257"/>
      <c r="X53" s="257"/>
      <c r="Y53" s="257"/>
      <c r="Z53" s="257"/>
      <c r="AA53" s="257"/>
      <c r="AB53" s="257"/>
      <c r="AC53" s="257"/>
      <c r="AD53" s="257"/>
      <c r="AE53" s="257"/>
      <c r="AF53" s="257">
        <f>+'7.  Persistence Report'!V32</f>
        <v>24.820897602813524</v>
      </c>
      <c r="AG53" s="257">
        <f>+'7.  Persistence Report'!W32</f>
        <v>24.820897602813524</v>
      </c>
      <c r="AH53" s="257">
        <f>+'7.  Persistence Report'!X32</f>
        <v>0</v>
      </c>
      <c r="AI53" s="257">
        <f>+'7.  Persistence Report'!Y32</f>
        <v>0</v>
      </c>
      <c r="AJ53" s="257">
        <f>+'7.  Persistence Report'!Z32</f>
        <v>0</v>
      </c>
      <c r="AK53" s="257">
        <f>+'7.  Persistence Report'!AA32</f>
        <v>0</v>
      </c>
      <c r="AL53" s="257">
        <f>+'7.  Persistence Report'!AB32</f>
        <v>0</v>
      </c>
      <c r="AM53" s="368"/>
      <c r="AN53" s="368"/>
      <c r="AO53" s="368"/>
      <c r="AP53" s="368"/>
      <c r="AQ53" s="368"/>
      <c r="AR53" s="368"/>
      <c r="AS53" s="368"/>
      <c r="AT53" s="368"/>
      <c r="AU53" s="368"/>
      <c r="AV53" s="368"/>
      <c r="AW53" s="368"/>
      <c r="AX53" s="368"/>
      <c r="AY53" s="368"/>
      <c r="AZ53" s="368"/>
      <c r="BA53" s="258">
        <f>SUM(AM53:AZ53)</f>
        <v>0</v>
      </c>
    </row>
    <row r="54" spans="1:56" s="245" customFormat="1" ht="15" outlineLevel="1">
      <c r="A54" s="450"/>
      <c r="B54" s="276" t="s">
        <v>214</v>
      </c>
      <c r="C54" s="253" t="s">
        <v>163</v>
      </c>
      <c r="D54" s="257"/>
      <c r="E54" s="257"/>
      <c r="F54" s="257"/>
      <c r="G54" s="257"/>
      <c r="H54" s="257"/>
      <c r="I54" s="257"/>
      <c r="J54" s="257"/>
      <c r="K54" s="257"/>
      <c r="L54" s="257"/>
      <c r="M54" s="257"/>
      <c r="N54" s="257">
        <f>+'7.  Persistence Report'!BA37</f>
        <v>607.68510311357647</v>
      </c>
      <c r="O54" s="257">
        <f>+'7.  Persistence Report'!BB37</f>
        <v>607.68510311357647</v>
      </c>
      <c r="P54" s="257">
        <f>+'7.  Persistence Report'!BC37</f>
        <v>0</v>
      </c>
      <c r="Q54" s="257">
        <f>+'7.  Persistence Report'!BD37</f>
        <v>0</v>
      </c>
      <c r="R54" s="257">
        <f>+'7.  Persistence Report'!BE37</f>
        <v>0</v>
      </c>
      <c r="S54" s="257">
        <f>+'7.  Persistence Report'!BF37</f>
        <v>0</v>
      </c>
      <c r="T54" s="257">
        <f>+'7.  Persistence Report'!BG37</f>
        <v>0</v>
      </c>
      <c r="U54" s="257">
        <f>U53</f>
        <v>12</v>
      </c>
      <c r="V54" s="257"/>
      <c r="W54" s="257"/>
      <c r="X54" s="257"/>
      <c r="Y54" s="257"/>
      <c r="Z54" s="257"/>
      <c r="AA54" s="257"/>
      <c r="AB54" s="257"/>
      <c r="AC54" s="257"/>
      <c r="AD54" s="257"/>
      <c r="AE54" s="257"/>
      <c r="AF54" s="257">
        <f>+'7.  Persistence Report'!V37</f>
        <v>0.24886570497181143</v>
      </c>
      <c r="AG54" s="257">
        <f>+'7.  Persistence Report'!W37</f>
        <v>0.24886570497181143</v>
      </c>
      <c r="AH54" s="257">
        <f>+'7.  Persistence Report'!X37</f>
        <v>0</v>
      </c>
      <c r="AI54" s="257">
        <f>+'7.  Persistence Report'!Y37</f>
        <v>0</v>
      </c>
      <c r="AJ54" s="257">
        <f>+'7.  Persistence Report'!Z37</f>
        <v>0</v>
      </c>
      <c r="AK54" s="257">
        <f>+'7.  Persistence Report'!AA37</f>
        <v>0</v>
      </c>
      <c r="AL54" s="257">
        <f>+'7.  Persistence Report'!AB37</f>
        <v>0</v>
      </c>
      <c r="AM54" s="364">
        <f>AM53</f>
        <v>0</v>
      </c>
      <c r="AN54" s="364">
        <f>AN53</f>
        <v>0</v>
      </c>
      <c r="AO54" s="364">
        <f t="shared" ref="AO54:AZ54" si="10">AO53</f>
        <v>0</v>
      </c>
      <c r="AP54" s="364">
        <f t="shared" si="10"/>
        <v>0</v>
      </c>
      <c r="AQ54" s="364">
        <f t="shared" si="10"/>
        <v>0</v>
      </c>
      <c r="AR54" s="364">
        <f t="shared" si="10"/>
        <v>0</v>
      </c>
      <c r="AS54" s="364">
        <f t="shared" si="10"/>
        <v>0</v>
      </c>
      <c r="AT54" s="364">
        <f t="shared" si="10"/>
        <v>0</v>
      </c>
      <c r="AU54" s="364">
        <f t="shared" si="10"/>
        <v>0</v>
      </c>
      <c r="AV54" s="364">
        <f t="shared" si="10"/>
        <v>0</v>
      </c>
      <c r="AW54" s="364">
        <f t="shared" si="10"/>
        <v>0</v>
      </c>
      <c r="AX54" s="364">
        <f t="shared" si="10"/>
        <v>0</v>
      </c>
      <c r="AY54" s="364">
        <f t="shared" si="10"/>
        <v>0</v>
      </c>
      <c r="AZ54" s="364">
        <f t="shared" si="10"/>
        <v>0</v>
      </c>
      <c r="BA54" s="272"/>
    </row>
    <row r="55" spans="1:56" s="245" customFormat="1" ht="15" outlineLevel="1">
      <c r="A55" s="450"/>
      <c r="B55" s="275"/>
      <c r="C55" s="27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369"/>
      <c r="AN55" s="370"/>
      <c r="AO55" s="369"/>
      <c r="AP55" s="369"/>
      <c r="AQ55" s="369"/>
      <c r="AR55" s="369"/>
      <c r="AS55" s="369"/>
      <c r="AT55" s="369"/>
      <c r="AU55" s="369"/>
      <c r="AV55" s="369"/>
      <c r="AW55" s="369"/>
      <c r="AX55" s="369"/>
      <c r="AY55" s="369"/>
      <c r="AZ55" s="369"/>
      <c r="BA55" s="274"/>
    </row>
    <row r="56" spans="1:56" s="245" customFormat="1" ht="15" outlineLevel="1">
      <c r="A56" s="450">
        <v>12</v>
      </c>
      <c r="B56" s="275" t="s">
        <v>23</v>
      </c>
      <c r="C56" s="253" t="s">
        <v>25</v>
      </c>
      <c r="D56" s="257"/>
      <c r="E56" s="257"/>
      <c r="F56" s="257"/>
      <c r="G56" s="257"/>
      <c r="H56" s="257"/>
      <c r="I56" s="257"/>
      <c r="J56" s="257"/>
      <c r="K56" s="257"/>
      <c r="L56" s="257"/>
      <c r="M56" s="257"/>
      <c r="N56" s="257"/>
      <c r="O56" s="257"/>
      <c r="P56" s="257"/>
      <c r="Q56" s="257"/>
      <c r="R56" s="257"/>
      <c r="S56" s="257"/>
      <c r="T56" s="257"/>
      <c r="U56" s="257">
        <v>3</v>
      </c>
      <c r="V56" s="257"/>
      <c r="W56" s="257"/>
      <c r="X56" s="257"/>
      <c r="Y56" s="257"/>
      <c r="Z56" s="257"/>
      <c r="AA56" s="257"/>
      <c r="AB56" s="257"/>
      <c r="AC56" s="257"/>
      <c r="AD56" s="257"/>
      <c r="AE56" s="257"/>
      <c r="AF56" s="257"/>
      <c r="AG56" s="257"/>
      <c r="AH56" s="257"/>
      <c r="AI56" s="257"/>
      <c r="AJ56" s="257"/>
      <c r="AK56" s="257"/>
      <c r="AL56" s="257"/>
      <c r="AM56" s="368"/>
      <c r="AN56" s="368"/>
      <c r="AO56" s="368"/>
      <c r="AP56" s="368"/>
      <c r="AQ56" s="368"/>
      <c r="AR56" s="368"/>
      <c r="AS56" s="368"/>
      <c r="AT56" s="368"/>
      <c r="AU56" s="368"/>
      <c r="AV56" s="368"/>
      <c r="AW56" s="368"/>
      <c r="AX56" s="368"/>
      <c r="AY56" s="368"/>
      <c r="AZ56" s="368"/>
      <c r="BA56" s="258">
        <f>SUM(AM56:AZ56)</f>
        <v>0</v>
      </c>
    </row>
    <row r="57" spans="1:56" s="245" customFormat="1" ht="15" outlineLevel="1">
      <c r="A57" s="450"/>
      <c r="B57" s="276" t="s">
        <v>214</v>
      </c>
      <c r="C57" s="253" t="s">
        <v>163</v>
      </c>
      <c r="D57" s="257"/>
      <c r="E57" s="257"/>
      <c r="F57" s="257"/>
      <c r="G57" s="257"/>
      <c r="H57" s="257"/>
      <c r="I57" s="257"/>
      <c r="J57" s="257"/>
      <c r="K57" s="257"/>
      <c r="L57" s="257"/>
      <c r="M57" s="257"/>
      <c r="N57" s="257"/>
      <c r="O57" s="257"/>
      <c r="P57" s="257"/>
      <c r="Q57" s="257"/>
      <c r="R57" s="257"/>
      <c r="S57" s="257"/>
      <c r="T57" s="257"/>
      <c r="U57" s="257">
        <f>U56</f>
        <v>3</v>
      </c>
      <c r="V57" s="257"/>
      <c r="W57" s="257"/>
      <c r="X57" s="257"/>
      <c r="Y57" s="257"/>
      <c r="Z57" s="257"/>
      <c r="AA57" s="257"/>
      <c r="AB57" s="257"/>
      <c r="AC57" s="257"/>
      <c r="AD57" s="257"/>
      <c r="AE57" s="257"/>
      <c r="AF57" s="257"/>
      <c r="AG57" s="257"/>
      <c r="AH57" s="257"/>
      <c r="AI57" s="257"/>
      <c r="AJ57" s="257"/>
      <c r="AK57" s="257"/>
      <c r="AL57" s="257"/>
      <c r="AM57" s="364">
        <f>AM56</f>
        <v>0</v>
      </c>
      <c r="AN57" s="364">
        <f>AN56</f>
        <v>0</v>
      </c>
      <c r="AO57" s="364">
        <f t="shared" ref="AO57:AZ57" si="11">AO56</f>
        <v>0</v>
      </c>
      <c r="AP57" s="364">
        <f t="shared" si="11"/>
        <v>0</v>
      </c>
      <c r="AQ57" s="364">
        <f t="shared" si="11"/>
        <v>0</v>
      </c>
      <c r="AR57" s="364">
        <f t="shared" si="11"/>
        <v>0</v>
      </c>
      <c r="AS57" s="364">
        <f t="shared" si="11"/>
        <v>0</v>
      </c>
      <c r="AT57" s="364">
        <f t="shared" si="11"/>
        <v>0</v>
      </c>
      <c r="AU57" s="364">
        <f t="shared" si="11"/>
        <v>0</v>
      </c>
      <c r="AV57" s="364">
        <f t="shared" si="11"/>
        <v>0</v>
      </c>
      <c r="AW57" s="364">
        <f t="shared" si="11"/>
        <v>0</v>
      </c>
      <c r="AX57" s="364">
        <f t="shared" si="11"/>
        <v>0</v>
      </c>
      <c r="AY57" s="364">
        <f t="shared" si="11"/>
        <v>0</v>
      </c>
      <c r="AZ57" s="364">
        <f t="shared" si="11"/>
        <v>0</v>
      </c>
      <c r="BA57" s="272"/>
    </row>
    <row r="58" spans="1:56" s="245" customFormat="1" ht="15" outlineLevel="1">
      <c r="A58" s="450"/>
      <c r="B58" s="275"/>
      <c r="C58" s="273"/>
      <c r="D58" s="277"/>
      <c r="E58" s="277"/>
      <c r="F58" s="277"/>
      <c r="G58" s="277"/>
      <c r="H58" s="277"/>
      <c r="I58" s="277"/>
      <c r="J58" s="277"/>
      <c r="K58" s="277"/>
      <c r="L58" s="277"/>
      <c r="M58" s="277"/>
      <c r="N58" s="277"/>
      <c r="O58" s="277"/>
      <c r="P58" s="277"/>
      <c r="Q58" s="277"/>
      <c r="R58" s="277"/>
      <c r="S58" s="277"/>
      <c r="T58" s="277"/>
      <c r="U58" s="253"/>
      <c r="V58" s="277"/>
      <c r="W58" s="277"/>
      <c r="X58" s="277"/>
      <c r="Y58" s="277"/>
      <c r="Z58" s="277"/>
      <c r="AA58" s="277"/>
      <c r="AB58" s="277"/>
      <c r="AC58" s="277"/>
      <c r="AD58" s="277"/>
      <c r="AE58" s="277"/>
      <c r="AF58" s="277"/>
      <c r="AG58" s="277"/>
      <c r="AH58" s="277"/>
      <c r="AI58" s="277"/>
      <c r="AJ58" s="277"/>
      <c r="AK58" s="277"/>
      <c r="AL58" s="277"/>
      <c r="AM58" s="369"/>
      <c r="AN58" s="370"/>
      <c r="AO58" s="369"/>
      <c r="AP58" s="369"/>
      <c r="AQ58" s="369"/>
      <c r="AR58" s="369"/>
      <c r="AS58" s="369"/>
      <c r="AT58" s="369"/>
      <c r="AU58" s="369"/>
      <c r="AV58" s="369"/>
      <c r="AW58" s="369"/>
      <c r="AX58" s="369"/>
      <c r="AY58" s="369"/>
      <c r="AZ58" s="369"/>
      <c r="BA58" s="274"/>
    </row>
    <row r="59" spans="1:56" s="245" customFormat="1" ht="15" outlineLevel="1">
      <c r="A59" s="450">
        <v>13</v>
      </c>
      <c r="B59" s="275" t="s">
        <v>24</v>
      </c>
      <c r="C59" s="253" t="s">
        <v>25</v>
      </c>
      <c r="D59" s="257"/>
      <c r="E59" s="257"/>
      <c r="F59" s="257"/>
      <c r="G59" s="257"/>
      <c r="H59" s="257"/>
      <c r="I59" s="257"/>
      <c r="J59" s="257"/>
      <c r="K59" s="257"/>
      <c r="L59" s="257"/>
      <c r="M59" s="257"/>
      <c r="N59" s="257"/>
      <c r="O59" s="257"/>
      <c r="P59" s="257"/>
      <c r="Q59" s="257"/>
      <c r="R59" s="257"/>
      <c r="S59" s="257"/>
      <c r="T59" s="257"/>
      <c r="U59" s="257">
        <v>12</v>
      </c>
      <c r="V59" s="257"/>
      <c r="W59" s="257"/>
      <c r="X59" s="257"/>
      <c r="Y59" s="257"/>
      <c r="Z59" s="257"/>
      <c r="AA59" s="257"/>
      <c r="AB59" s="257"/>
      <c r="AC59" s="257"/>
      <c r="AD59" s="257"/>
      <c r="AE59" s="257"/>
      <c r="AF59" s="257"/>
      <c r="AG59" s="257"/>
      <c r="AH59" s="257"/>
      <c r="AI59" s="257"/>
      <c r="AJ59" s="257"/>
      <c r="AK59" s="257"/>
      <c r="AL59" s="257"/>
      <c r="AM59" s="368"/>
      <c r="AN59" s="368"/>
      <c r="AO59" s="368"/>
      <c r="AP59" s="368"/>
      <c r="AQ59" s="368"/>
      <c r="AR59" s="368"/>
      <c r="AS59" s="368"/>
      <c r="AT59" s="368"/>
      <c r="AU59" s="368"/>
      <c r="AV59" s="368"/>
      <c r="AW59" s="368"/>
      <c r="AX59" s="368"/>
      <c r="AY59" s="368"/>
      <c r="AZ59" s="368"/>
      <c r="BA59" s="258">
        <f>SUM(AM59:AZ59)</f>
        <v>0</v>
      </c>
    </row>
    <row r="60" spans="1:56" s="245" customFormat="1" ht="15" outlineLevel="1">
      <c r="A60" s="450"/>
      <c r="B60" s="276" t="s">
        <v>214</v>
      </c>
      <c r="C60" s="253" t="s">
        <v>163</v>
      </c>
      <c r="D60" s="257"/>
      <c r="E60" s="257"/>
      <c r="F60" s="257"/>
      <c r="G60" s="257"/>
      <c r="H60" s="257"/>
      <c r="I60" s="257"/>
      <c r="J60" s="257"/>
      <c r="K60" s="257"/>
      <c r="L60" s="257"/>
      <c r="M60" s="257"/>
      <c r="N60" s="257"/>
      <c r="O60" s="257"/>
      <c r="P60" s="257"/>
      <c r="Q60" s="257"/>
      <c r="R60" s="257"/>
      <c r="S60" s="257"/>
      <c r="T60" s="257"/>
      <c r="U60" s="257">
        <f>U59</f>
        <v>12</v>
      </c>
      <c r="V60" s="257"/>
      <c r="W60" s="257"/>
      <c r="X60" s="257"/>
      <c r="Y60" s="257"/>
      <c r="Z60" s="257"/>
      <c r="AA60" s="257"/>
      <c r="AB60" s="257"/>
      <c r="AC60" s="257"/>
      <c r="AD60" s="257"/>
      <c r="AE60" s="257"/>
      <c r="AF60" s="257"/>
      <c r="AG60" s="257"/>
      <c r="AH60" s="257"/>
      <c r="AI60" s="257"/>
      <c r="AJ60" s="257"/>
      <c r="AK60" s="257"/>
      <c r="AL60" s="257"/>
      <c r="AM60" s="364">
        <f>AM59</f>
        <v>0</v>
      </c>
      <c r="AN60" s="364">
        <f>AN59</f>
        <v>0</v>
      </c>
      <c r="AO60" s="364">
        <f t="shared" ref="AO60:AZ60" si="12">AO59</f>
        <v>0</v>
      </c>
      <c r="AP60" s="364">
        <f t="shared" si="12"/>
        <v>0</v>
      </c>
      <c r="AQ60" s="364">
        <f t="shared" si="12"/>
        <v>0</v>
      </c>
      <c r="AR60" s="364">
        <f t="shared" si="12"/>
        <v>0</v>
      </c>
      <c r="AS60" s="364">
        <f t="shared" si="12"/>
        <v>0</v>
      </c>
      <c r="AT60" s="364">
        <f t="shared" si="12"/>
        <v>0</v>
      </c>
      <c r="AU60" s="364">
        <f t="shared" si="12"/>
        <v>0</v>
      </c>
      <c r="AV60" s="364">
        <f t="shared" si="12"/>
        <v>0</v>
      </c>
      <c r="AW60" s="364">
        <f t="shared" si="12"/>
        <v>0</v>
      </c>
      <c r="AX60" s="364">
        <f t="shared" si="12"/>
        <v>0</v>
      </c>
      <c r="AY60" s="364">
        <f t="shared" si="12"/>
        <v>0</v>
      </c>
      <c r="AZ60" s="364">
        <f t="shared" si="12"/>
        <v>0</v>
      </c>
      <c r="BA60" s="272"/>
    </row>
    <row r="61" spans="1:56" s="245" customFormat="1" ht="15" outlineLevel="1">
      <c r="A61" s="450"/>
      <c r="B61" s="275"/>
      <c r="C61" s="273"/>
      <c r="D61" s="277"/>
      <c r="E61" s="277"/>
      <c r="F61" s="277"/>
      <c r="G61" s="277"/>
      <c r="H61" s="277"/>
      <c r="I61" s="277"/>
      <c r="J61" s="277"/>
      <c r="K61" s="277"/>
      <c r="L61" s="277"/>
      <c r="M61" s="277"/>
      <c r="N61" s="277"/>
      <c r="O61" s="277"/>
      <c r="P61" s="277"/>
      <c r="Q61" s="277"/>
      <c r="R61" s="277"/>
      <c r="S61" s="277"/>
      <c r="T61" s="277"/>
      <c r="U61" s="253"/>
      <c r="V61" s="277"/>
      <c r="W61" s="277"/>
      <c r="X61" s="277"/>
      <c r="Y61" s="277"/>
      <c r="Z61" s="277"/>
      <c r="AA61" s="277"/>
      <c r="AB61" s="277"/>
      <c r="AC61" s="277"/>
      <c r="AD61" s="277"/>
      <c r="AE61" s="277"/>
      <c r="AF61" s="277"/>
      <c r="AG61" s="277"/>
      <c r="AH61" s="277"/>
      <c r="AI61" s="277"/>
      <c r="AJ61" s="277"/>
      <c r="AK61" s="277"/>
      <c r="AL61" s="277"/>
      <c r="AM61" s="369"/>
      <c r="AN61" s="369"/>
      <c r="AO61" s="369"/>
      <c r="AP61" s="369"/>
      <c r="AQ61" s="369"/>
      <c r="AR61" s="369"/>
      <c r="AS61" s="369"/>
      <c r="AT61" s="369"/>
      <c r="AU61" s="369"/>
      <c r="AV61" s="369"/>
      <c r="AW61" s="369"/>
      <c r="AX61" s="369"/>
      <c r="AY61" s="369"/>
      <c r="AZ61" s="369"/>
      <c r="BA61" s="274"/>
    </row>
    <row r="62" spans="1:56" s="245" customFormat="1" ht="15" outlineLevel="1">
      <c r="A62" s="450">
        <v>14</v>
      </c>
      <c r="B62" s="275" t="s">
        <v>20</v>
      </c>
      <c r="C62" s="253" t="s">
        <v>25</v>
      </c>
      <c r="D62" s="257"/>
      <c r="E62" s="257"/>
      <c r="F62" s="257"/>
      <c r="G62" s="257"/>
      <c r="H62" s="257"/>
      <c r="I62" s="257"/>
      <c r="J62" s="257"/>
      <c r="K62" s="257"/>
      <c r="L62" s="257"/>
      <c r="M62" s="257"/>
      <c r="N62" s="257"/>
      <c r="O62" s="257"/>
      <c r="P62" s="257"/>
      <c r="Q62" s="257"/>
      <c r="R62" s="257"/>
      <c r="S62" s="257"/>
      <c r="T62" s="257"/>
      <c r="U62" s="257">
        <v>12</v>
      </c>
      <c r="V62" s="257"/>
      <c r="W62" s="257"/>
      <c r="X62" s="257"/>
      <c r="Y62" s="257"/>
      <c r="Z62" s="257"/>
      <c r="AA62" s="257"/>
      <c r="AB62" s="257"/>
      <c r="AC62" s="257"/>
      <c r="AD62" s="257"/>
      <c r="AE62" s="257"/>
      <c r="AF62" s="257"/>
      <c r="AG62" s="257"/>
      <c r="AH62" s="257"/>
      <c r="AI62" s="257"/>
      <c r="AJ62" s="257"/>
      <c r="AK62" s="257"/>
      <c r="AL62" s="257"/>
      <c r="AM62" s="368"/>
      <c r="AN62" s="368"/>
      <c r="AO62" s="368"/>
      <c r="AP62" s="368"/>
      <c r="AQ62" s="368"/>
      <c r="AR62" s="368"/>
      <c r="AS62" s="368"/>
      <c r="AT62" s="368"/>
      <c r="AU62" s="368"/>
      <c r="AV62" s="368"/>
      <c r="AW62" s="368"/>
      <c r="AX62" s="368"/>
      <c r="AY62" s="368"/>
      <c r="AZ62" s="368"/>
      <c r="BA62" s="258">
        <f>SUM(AM62:AZ62)</f>
        <v>0</v>
      </c>
    </row>
    <row r="63" spans="1:56" s="245" customFormat="1" ht="15" outlineLevel="1">
      <c r="A63" s="450"/>
      <c r="B63" s="276" t="s">
        <v>214</v>
      </c>
      <c r="C63" s="253" t="s">
        <v>163</v>
      </c>
      <c r="D63" s="257"/>
      <c r="E63" s="257"/>
      <c r="F63" s="257"/>
      <c r="G63" s="257"/>
      <c r="H63" s="257"/>
      <c r="I63" s="257"/>
      <c r="J63" s="257"/>
      <c r="K63" s="257"/>
      <c r="L63" s="257"/>
      <c r="M63" s="257"/>
      <c r="N63" s="257"/>
      <c r="O63" s="257"/>
      <c r="P63" s="257"/>
      <c r="Q63" s="257"/>
      <c r="R63" s="257"/>
      <c r="S63" s="257"/>
      <c r="T63" s="257"/>
      <c r="U63" s="257">
        <f>U62</f>
        <v>12</v>
      </c>
      <c r="V63" s="257"/>
      <c r="W63" s="257"/>
      <c r="X63" s="257"/>
      <c r="Y63" s="257"/>
      <c r="Z63" s="257"/>
      <c r="AA63" s="257"/>
      <c r="AB63" s="257"/>
      <c r="AC63" s="257"/>
      <c r="AD63" s="257"/>
      <c r="AE63" s="257"/>
      <c r="AF63" s="257"/>
      <c r="AG63" s="257"/>
      <c r="AH63" s="257"/>
      <c r="AI63" s="257"/>
      <c r="AJ63" s="257"/>
      <c r="AK63" s="257"/>
      <c r="AL63" s="257"/>
      <c r="AM63" s="364">
        <f>AM62</f>
        <v>0</v>
      </c>
      <c r="AN63" s="364">
        <f>AN62</f>
        <v>0</v>
      </c>
      <c r="AO63" s="364">
        <f t="shared" ref="AO63:AZ63" si="13">AO62</f>
        <v>0</v>
      </c>
      <c r="AP63" s="364">
        <f t="shared" si="13"/>
        <v>0</v>
      </c>
      <c r="AQ63" s="364">
        <f t="shared" si="13"/>
        <v>0</v>
      </c>
      <c r="AR63" s="364">
        <f t="shared" si="13"/>
        <v>0</v>
      </c>
      <c r="AS63" s="364">
        <f t="shared" si="13"/>
        <v>0</v>
      </c>
      <c r="AT63" s="364">
        <f t="shared" si="13"/>
        <v>0</v>
      </c>
      <c r="AU63" s="364">
        <f t="shared" si="13"/>
        <v>0</v>
      </c>
      <c r="AV63" s="364">
        <f t="shared" si="13"/>
        <v>0</v>
      </c>
      <c r="AW63" s="364">
        <f t="shared" si="13"/>
        <v>0</v>
      </c>
      <c r="AX63" s="364">
        <f t="shared" si="13"/>
        <v>0</v>
      </c>
      <c r="AY63" s="364">
        <f t="shared" si="13"/>
        <v>0</v>
      </c>
      <c r="AZ63" s="364">
        <f t="shared" si="13"/>
        <v>0</v>
      </c>
      <c r="BA63" s="272"/>
    </row>
    <row r="64" spans="1:56" s="245" customFormat="1" ht="15" outlineLevel="1">
      <c r="A64" s="450"/>
      <c r="B64" s="275"/>
      <c r="C64" s="273"/>
      <c r="D64" s="277"/>
      <c r="E64" s="277"/>
      <c r="F64" s="277"/>
      <c r="G64" s="277"/>
      <c r="H64" s="277"/>
      <c r="I64" s="277"/>
      <c r="J64" s="277"/>
      <c r="K64" s="277"/>
      <c r="L64" s="277"/>
      <c r="M64" s="277"/>
      <c r="N64" s="277"/>
      <c r="O64" s="277"/>
      <c r="P64" s="277"/>
      <c r="Q64" s="277"/>
      <c r="R64" s="277"/>
      <c r="S64" s="277"/>
      <c r="T64" s="277"/>
      <c r="U64" s="253"/>
      <c r="V64" s="277"/>
      <c r="W64" s="277"/>
      <c r="X64" s="277"/>
      <c r="Y64" s="277"/>
      <c r="Z64" s="277"/>
      <c r="AA64" s="277"/>
      <c r="AB64" s="277"/>
      <c r="AC64" s="277"/>
      <c r="AD64" s="277"/>
      <c r="AE64" s="277"/>
      <c r="AF64" s="277"/>
      <c r="AG64" s="277"/>
      <c r="AH64" s="277"/>
      <c r="AI64" s="277"/>
      <c r="AJ64" s="277"/>
      <c r="AK64" s="277"/>
      <c r="AL64" s="277"/>
      <c r="AM64" s="369"/>
      <c r="AN64" s="370"/>
      <c r="AO64" s="369"/>
      <c r="AP64" s="369"/>
      <c r="AQ64" s="369"/>
      <c r="AR64" s="369"/>
      <c r="AS64" s="369"/>
      <c r="AT64" s="369"/>
      <c r="AU64" s="369"/>
      <c r="AV64" s="369"/>
      <c r="AW64" s="369"/>
      <c r="AX64" s="369"/>
      <c r="AY64" s="369"/>
      <c r="AZ64" s="369"/>
      <c r="BA64" s="274"/>
    </row>
    <row r="65" spans="1:53" s="245" customFormat="1" ht="15" outlineLevel="1">
      <c r="A65" s="450">
        <v>15</v>
      </c>
      <c r="B65" s="275" t="s">
        <v>483</v>
      </c>
      <c r="C65" s="253" t="s">
        <v>25</v>
      </c>
      <c r="D65" s="257"/>
      <c r="E65" s="257"/>
      <c r="F65" s="257"/>
      <c r="G65" s="257"/>
      <c r="H65" s="257"/>
      <c r="I65" s="257"/>
      <c r="J65" s="257"/>
      <c r="K65" s="257"/>
      <c r="L65" s="257"/>
      <c r="M65" s="257"/>
      <c r="N65" s="257"/>
      <c r="O65" s="257"/>
      <c r="P65" s="257"/>
      <c r="Q65" s="257"/>
      <c r="R65" s="257"/>
      <c r="S65" s="257"/>
      <c r="T65" s="257"/>
      <c r="U65" s="253"/>
      <c r="V65" s="257"/>
      <c r="W65" s="257"/>
      <c r="X65" s="257"/>
      <c r="Y65" s="257"/>
      <c r="Z65" s="257"/>
      <c r="AA65" s="257"/>
      <c r="AB65" s="257"/>
      <c r="AC65" s="257"/>
      <c r="AD65" s="257"/>
      <c r="AE65" s="257"/>
      <c r="AF65" s="257"/>
      <c r="AG65" s="257"/>
      <c r="AH65" s="257"/>
      <c r="AI65" s="257"/>
      <c r="AJ65" s="257"/>
      <c r="AK65" s="257"/>
      <c r="AL65" s="257"/>
      <c r="AM65" s="368"/>
      <c r="AN65" s="368"/>
      <c r="AO65" s="368"/>
      <c r="AP65" s="368"/>
      <c r="AQ65" s="368"/>
      <c r="AR65" s="368"/>
      <c r="AS65" s="368"/>
      <c r="AT65" s="368"/>
      <c r="AU65" s="368"/>
      <c r="AV65" s="368"/>
      <c r="AW65" s="368"/>
      <c r="AX65" s="368"/>
      <c r="AY65" s="368"/>
      <c r="AZ65" s="368"/>
      <c r="BA65" s="258">
        <f>SUM(AM65:AZ65)</f>
        <v>0</v>
      </c>
    </row>
    <row r="66" spans="1:53" s="245" customFormat="1" ht="15" outlineLevel="1">
      <c r="A66" s="450"/>
      <c r="B66" s="276" t="s">
        <v>214</v>
      </c>
      <c r="C66" s="253" t="s">
        <v>163</v>
      </c>
      <c r="D66" s="257"/>
      <c r="E66" s="257"/>
      <c r="F66" s="257"/>
      <c r="G66" s="257"/>
      <c r="H66" s="257"/>
      <c r="I66" s="257"/>
      <c r="J66" s="257"/>
      <c r="K66" s="257"/>
      <c r="L66" s="257"/>
      <c r="M66" s="257"/>
      <c r="N66" s="257"/>
      <c r="O66" s="257"/>
      <c r="P66" s="257"/>
      <c r="Q66" s="257"/>
      <c r="R66" s="257"/>
      <c r="S66" s="257"/>
      <c r="T66" s="257"/>
      <c r="U66" s="253"/>
      <c r="V66" s="257"/>
      <c r="W66" s="257"/>
      <c r="X66" s="257"/>
      <c r="Y66" s="257"/>
      <c r="Z66" s="257"/>
      <c r="AA66" s="257"/>
      <c r="AB66" s="257"/>
      <c r="AC66" s="257"/>
      <c r="AD66" s="257"/>
      <c r="AE66" s="257"/>
      <c r="AF66" s="257"/>
      <c r="AG66" s="257"/>
      <c r="AH66" s="257"/>
      <c r="AI66" s="257"/>
      <c r="AJ66" s="257"/>
      <c r="AK66" s="257"/>
      <c r="AL66" s="257"/>
      <c r="AM66" s="364">
        <f>AM65</f>
        <v>0</v>
      </c>
      <c r="AN66" s="364">
        <f>AN65</f>
        <v>0</v>
      </c>
      <c r="AO66" s="364">
        <f t="shared" ref="AO66:AZ66" si="14">AO65</f>
        <v>0</v>
      </c>
      <c r="AP66" s="364">
        <f t="shared" si="14"/>
        <v>0</v>
      </c>
      <c r="AQ66" s="364">
        <f t="shared" si="14"/>
        <v>0</v>
      </c>
      <c r="AR66" s="364">
        <f t="shared" si="14"/>
        <v>0</v>
      </c>
      <c r="AS66" s="364">
        <f t="shared" si="14"/>
        <v>0</v>
      </c>
      <c r="AT66" s="364">
        <f t="shared" si="14"/>
        <v>0</v>
      </c>
      <c r="AU66" s="364">
        <f t="shared" si="14"/>
        <v>0</v>
      </c>
      <c r="AV66" s="364">
        <f t="shared" si="14"/>
        <v>0</v>
      </c>
      <c r="AW66" s="364">
        <f t="shared" si="14"/>
        <v>0</v>
      </c>
      <c r="AX66" s="364">
        <f t="shared" si="14"/>
        <v>0</v>
      </c>
      <c r="AY66" s="364">
        <f t="shared" si="14"/>
        <v>0</v>
      </c>
      <c r="AZ66" s="364">
        <f t="shared" si="14"/>
        <v>0</v>
      </c>
      <c r="BA66" s="272"/>
    </row>
    <row r="67" spans="1:53" s="245" customFormat="1" ht="15" outlineLevel="1">
      <c r="A67" s="450"/>
      <c r="B67" s="275"/>
      <c r="C67" s="273"/>
      <c r="D67" s="277"/>
      <c r="E67" s="277"/>
      <c r="F67" s="277"/>
      <c r="G67" s="277"/>
      <c r="H67" s="277"/>
      <c r="I67" s="277"/>
      <c r="J67" s="277"/>
      <c r="K67" s="277"/>
      <c r="L67" s="277"/>
      <c r="M67" s="277"/>
      <c r="N67" s="277"/>
      <c r="O67" s="277"/>
      <c r="P67" s="277"/>
      <c r="Q67" s="277"/>
      <c r="R67" s="277"/>
      <c r="S67" s="277"/>
      <c r="T67" s="277"/>
      <c r="U67" s="253"/>
      <c r="V67" s="277"/>
      <c r="W67" s="277"/>
      <c r="X67" s="277"/>
      <c r="Y67" s="277"/>
      <c r="Z67" s="277"/>
      <c r="AA67" s="277"/>
      <c r="AB67" s="277"/>
      <c r="AC67" s="277"/>
      <c r="AD67" s="277"/>
      <c r="AE67" s="277"/>
      <c r="AF67" s="277"/>
      <c r="AG67" s="277"/>
      <c r="AH67" s="277"/>
      <c r="AI67" s="277"/>
      <c r="AJ67" s="277"/>
      <c r="AK67" s="277"/>
      <c r="AL67" s="277"/>
      <c r="AM67" s="371"/>
      <c r="AN67" s="369"/>
      <c r="AO67" s="369"/>
      <c r="AP67" s="369"/>
      <c r="AQ67" s="369"/>
      <c r="AR67" s="369"/>
      <c r="AS67" s="369"/>
      <c r="AT67" s="369"/>
      <c r="AU67" s="369"/>
      <c r="AV67" s="369"/>
      <c r="AW67" s="369"/>
      <c r="AX67" s="369"/>
      <c r="AY67" s="369"/>
      <c r="AZ67" s="369"/>
      <c r="BA67" s="274"/>
    </row>
    <row r="68" spans="1:53" s="245" customFormat="1" ht="30" outlineLevel="1">
      <c r="A68" s="450">
        <v>16</v>
      </c>
      <c r="B68" s="275" t="s">
        <v>484</v>
      </c>
      <c r="C68" s="253" t="s">
        <v>25</v>
      </c>
      <c r="D68" s="257"/>
      <c r="E68" s="257"/>
      <c r="F68" s="257"/>
      <c r="G68" s="257"/>
      <c r="H68" s="257"/>
      <c r="I68" s="257"/>
      <c r="J68" s="257"/>
      <c r="K68" s="257"/>
      <c r="L68" s="257"/>
      <c r="M68" s="257"/>
      <c r="N68" s="257"/>
      <c r="O68" s="257"/>
      <c r="P68" s="257"/>
      <c r="Q68" s="257"/>
      <c r="R68" s="257"/>
      <c r="S68" s="257"/>
      <c r="T68" s="257"/>
      <c r="U68" s="253"/>
      <c r="V68" s="257"/>
      <c r="W68" s="257"/>
      <c r="X68" s="257"/>
      <c r="Y68" s="257"/>
      <c r="Z68" s="257"/>
      <c r="AA68" s="257"/>
      <c r="AB68" s="257"/>
      <c r="AC68" s="257"/>
      <c r="AD68" s="257"/>
      <c r="AE68" s="257"/>
      <c r="AF68" s="257"/>
      <c r="AG68" s="257"/>
      <c r="AH68" s="257"/>
      <c r="AI68" s="257"/>
      <c r="AJ68" s="257"/>
      <c r="AK68" s="257"/>
      <c r="AL68" s="257"/>
      <c r="AM68" s="368"/>
      <c r="AN68" s="368"/>
      <c r="AO68" s="368"/>
      <c r="AP68" s="368"/>
      <c r="AQ68" s="368"/>
      <c r="AR68" s="368"/>
      <c r="AS68" s="368"/>
      <c r="AT68" s="368"/>
      <c r="AU68" s="368"/>
      <c r="AV68" s="368"/>
      <c r="AW68" s="368"/>
      <c r="AX68" s="368"/>
      <c r="AY68" s="368"/>
      <c r="AZ68" s="368"/>
      <c r="BA68" s="258">
        <f>SUM(AM68:AZ68)</f>
        <v>0</v>
      </c>
    </row>
    <row r="69" spans="1:53" s="245" customFormat="1" ht="15" outlineLevel="1">
      <c r="A69" s="450"/>
      <c r="B69" s="276" t="s">
        <v>214</v>
      </c>
      <c r="C69" s="253" t="s">
        <v>163</v>
      </c>
      <c r="D69" s="257"/>
      <c r="E69" s="257"/>
      <c r="F69" s="257"/>
      <c r="G69" s="257"/>
      <c r="H69" s="257"/>
      <c r="I69" s="257"/>
      <c r="J69" s="257"/>
      <c r="K69" s="257"/>
      <c r="L69" s="257"/>
      <c r="M69" s="257"/>
      <c r="N69" s="257"/>
      <c r="O69" s="257"/>
      <c r="P69" s="257"/>
      <c r="Q69" s="257"/>
      <c r="R69" s="257"/>
      <c r="S69" s="257"/>
      <c r="T69" s="257"/>
      <c r="U69" s="253"/>
      <c r="V69" s="257"/>
      <c r="W69" s="257"/>
      <c r="X69" s="257"/>
      <c r="Y69" s="257"/>
      <c r="Z69" s="257"/>
      <c r="AA69" s="257"/>
      <c r="AB69" s="257"/>
      <c r="AC69" s="257"/>
      <c r="AD69" s="257"/>
      <c r="AE69" s="257"/>
      <c r="AF69" s="257"/>
      <c r="AG69" s="257"/>
      <c r="AH69" s="257"/>
      <c r="AI69" s="257"/>
      <c r="AJ69" s="257"/>
      <c r="AK69" s="257"/>
      <c r="AL69" s="257"/>
      <c r="AM69" s="364">
        <f>AM68</f>
        <v>0</v>
      </c>
      <c r="AN69" s="364">
        <f>AN68</f>
        <v>0</v>
      </c>
      <c r="AO69" s="364">
        <f t="shared" ref="AO69:AZ69" si="15">AO68</f>
        <v>0</v>
      </c>
      <c r="AP69" s="364">
        <f t="shared" si="15"/>
        <v>0</v>
      </c>
      <c r="AQ69" s="364">
        <f t="shared" si="15"/>
        <v>0</v>
      </c>
      <c r="AR69" s="364">
        <f t="shared" si="15"/>
        <v>0</v>
      </c>
      <c r="AS69" s="364">
        <f t="shared" si="15"/>
        <v>0</v>
      </c>
      <c r="AT69" s="364">
        <f t="shared" si="15"/>
        <v>0</v>
      </c>
      <c r="AU69" s="364">
        <f t="shared" si="15"/>
        <v>0</v>
      </c>
      <c r="AV69" s="364">
        <f t="shared" si="15"/>
        <v>0</v>
      </c>
      <c r="AW69" s="364">
        <f t="shared" si="15"/>
        <v>0</v>
      </c>
      <c r="AX69" s="364">
        <f t="shared" si="15"/>
        <v>0</v>
      </c>
      <c r="AY69" s="364">
        <f t="shared" si="15"/>
        <v>0</v>
      </c>
      <c r="AZ69" s="364">
        <f t="shared" si="15"/>
        <v>0</v>
      </c>
      <c r="BA69" s="272"/>
    </row>
    <row r="70" spans="1:53" s="245" customFormat="1" ht="15" outlineLevel="1">
      <c r="A70" s="450"/>
      <c r="B70" s="275"/>
      <c r="C70" s="273"/>
      <c r="D70" s="277"/>
      <c r="E70" s="277"/>
      <c r="F70" s="277"/>
      <c r="G70" s="277"/>
      <c r="H70" s="277"/>
      <c r="I70" s="277"/>
      <c r="J70" s="277"/>
      <c r="K70" s="277"/>
      <c r="L70" s="277"/>
      <c r="M70" s="277"/>
      <c r="N70" s="277"/>
      <c r="O70" s="277"/>
      <c r="P70" s="277"/>
      <c r="Q70" s="277"/>
      <c r="R70" s="277"/>
      <c r="S70" s="277"/>
      <c r="T70" s="277"/>
      <c r="U70" s="253"/>
      <c r="V70" s="277"/>
      <c r="W70" s="277"/>
      <c r="X70" s="277"/>
      <c r="Y70" s="277"/>
      <c r="Z70" s="277"/>
      <c r="AA70" s="277"/>
      <c r="AB70" s="277"/>
      <c r="AC70" s="277"/>
      <c r="AD70" s="277"/>
      <c r="AE70" s="277"/>
      <c r="AF70" s="277"/>
      <c r="AG70" s="277"/>
      <c r="AH70" s="277"/>
      <c r="AI70" s="277"/>
      <c r="AJ70" s="277"/>
      <c r="AK70" s="277"/>
      <c r="AL70" s="277"/>
      <c r="AM70" s="371"/>
      <c r="AN70" s="369"/>
      <c r="AO70" s="369"/>
      <c r="AP70" s="369"/>
      <c r="AQ70" s="369"/>
      <c r="AR70" s="369"/>
      <c r="AS70" s="369"/>
      <c r="AT70" s="369"/>
      <c r="AU70" s="369"/>
      <c r="AV70" s="369"/>
      <c r="AW70" s="369"/>
      <c r="AX70" s="369"/>
      <c r="AY70" s="369"/>
      <c r="AZ70" s="369"/>
      <c r="BA70" s="274"/>
    </row>
    <row r="71" spans="1:53" s="245" customFormat="1" ht="15" outlineLevel="1">
      <c r="A71" s="450">
        <v>17</v>
      </c>
      <c r="B71" s="275" t="s">
        <v>9</v>
      </c>
      <c r="C71" s="253" t="s">
        <v>25</v>
      </c>
      <c r="D71" s="257"/>
      <c r="E71" s="257"/>
      <c r="F71" s="257"/>
      <c r="G71" s="257"/>
      <c r="H71" s="257"/>
      <c r="I71" s="257"/>
      <c r="J71" s="257"/>
      <c r="K71" s="257"/>
      <c r="L71" s="257"/>
      <c r="M71" s="257"/>
      <c r="N71" s="257"/>
      <c r="O71" s="257"/>
      <c r="P71" s="257"/>
      <c r="Q71" s="257"/>
      <c r="R71" s="257"/>
      <c r="S71" s="257"/>
      <c r="T71" s="257"/>
      <c r="U71" s="253"/>
      <c r="V71" s="257"/>
      <c r="W71" s="257"/>
      <c r="X71" s="257"/>
      <c r="Y71" s="257"/>
      <c r="Z71" s="257"/>
      <c r="AA71" s="257"/>
      <c r="AB71" s="257"/>
      <c r="AC71" s="257"/>
      <c r="AD71" s="257"/>
      <c r="AE71" s="257"/>
      <c r="AF71" s="257"/>
      <c r="AG71" s="257"/>
      <c r="AH71" s="257"/>
      <c r="AI71" s="257"/>
      <c r="AJ71" s="257"/>
      <c r="AK71" s="257"/>
      <c r="AL71" s="257"/>
      <c r="AM71" s="368"/>
      <c r="AN71" s="368"/>
      <c r="AO71" s="368"/>
      <c r="AP71" s="368"/>
      <c r="AQ71" s="368"/>
      <c r="AR71" s="368"/>
      <c r="AS71" s="368"/>
      <c r="AT71" s="368"/>
      <c r="AU71" s="368"/>
      <c r="AV71" s="368"/>
      <c r="AW71" s="368"/>
      <c r="AX71" s="368"/>
      <c r="AY71" s="368"/>
      <c r="AZ71" s="368"/>
      <c r="BA71" s="258">
        <f>SUM(AM71:AZ71)</f>
        <v>0</v>
      </c>
    </row>
    <row r="72" spans="1:53" s="245" customFormat="1" ht="15" outlineLevel="1">
      <c r="A72" s="450"/>
      <c r="B72" s="276" t="s">
        <v>214</v>
      </c>
      <c r="C72" s="253" t="s">
        <v>163</v>
      </c>
      <c r="D72" s="257"/>
      <c r="E72" s="257"/>
      <c r="F72" s="257"/>
      <c r="G72" s="257"/>
      <c r="H72" s="257"/>
      <c r="I72" s="257"/>
      <c r="J72" s="257"/>
      <c r="K72" s="257"/>
      <c r="L72" s="257"/>
      <c r="M72" s="257"/>
      <c r="N72" s="257"/>
      <c r="O72" s="257"/>
      <c r="P72" s="257"/>
      <c r="Q72" s="257"/>
      <c r="R72" s="257"/>
      <c r="S72" s="257"/>
      <c r="T72" s="257"/>
      <c r="U72" s="253"/>
      <c r="V72" s="257"/>
      <c r="W72" s="257"/>
      <c r="X72" s="257"/>
      <c r="Y72" s="257"/>
      <c r="Z72" s="257"/>
      <c r="AA72" s="257"/>
      <c r="AB72" s="257"/>
      <c r="AC72" s="257"/>
      <c r="AD72" s="257"/>
      <c r="AE72" s="257"/>
      <c r="AF72" s="257"/>
      <c r="AG72" s="257"/>
      <c r="AH72" s="257"/>
      <c r="AI72" s="257"/>
      <c r="AJ72" s="257"/>
      <c r="AK72" s="257"/>
      <c r="AL72" s="257"/>
      <c r="AM72" s="364">
        <f>AM71</f>
        <v>0</v>
      </c>
      <c r="AN72" s="364">
        <f>AN71</f>
        <v>0</v>
      </c>
      <c r="AO72" s="364">
        <f t="shared" ref="AO72:AZ72" si="16">AO71</f>
        <v>0</v>
      </c>
      <c r="AP72" s="364">
        <f t="shared" si="16"/>
        <v>0</v>
      </c>
      <c r="AQ72" s="364">
        <f t="shared" si="16"/>
        <v>0</v>
      </c>
      <c r="AR72" s="364">
        <f t="shared" si="16"/>
        <v>0</v>
      </c>
      <c r="AS72" s="364">
        <f t="shared" si="16"/>
        <v>0</v>
      </c>
      <c r="AT72" s="364">
        <f t="shared" si="16"/>
        <v>0</v>
      </c>
      <c r="AU72" s="364">
        <f t="shared" si="16"/>
        <v>0</v>
      </c>
      <c r="AV72" s="364">
        <f t="shared" si="16"/>
        <v>0</v>
      </c>
      <c r="AW72" s="364">
        <f t="shared" si="16"/>
        <v>0</v>
      </c>
      <c r="AX72" s="364">
        <f t="shared" si="16"/>
        <v>0</v>
      </c>
      <c r="AY72" s="364">
        <f t="shared" si="16"/>
        <v>0</v>
      </c>
      <c r="AZ72" s="364">
        <f t="shared" si="16"/>
        <v>0</v>
      </c>
      <c r="BA72" s="272"/>
    </row>
    <row r="73" spans="1:53" s="245" customFormat="1" ht="15" outlineLevel="1">
      <c r="A73" s="450"/>
      <c r="B73" s="276"/>
      <c r="C73" s="267"/>
      <c r="D73" s="253"/>
      <c r="E73" s="253"/>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372"/>
      <c r="AN73" s="373"/>
      <c r="AO73" s="373"/>
      <c r="AP73" s="373"/>
      <c r="AQ73" s="373"/>
      <c r="AR73" s="373"/>
      <c r="AS73" s="373"/>
      <c r="AT73" s="373"/>
      <c r="AU73" s="373"/>
      <c r="AV73" s="373"/>
      <c r="AW73" s="373"/>
      <c r="AX73" s="373"/>
      <c r="AY73" s="373"/>
      <c r="AZ73" s="373"/>
      <c r="BA73" s="278"/>
    </row>
    <row r="74" spans="1:53" s="255" customFormat="1" ht="15.75" outlineLevel="1">
      <c r="A74" s="451"/>
      <c r="B74" s="250" t="s">
        <v>10</v>
      </c>
      <c r="C74" s="251"/>
      <c r="D74" s="251"/>
      <c r="E74" s="251"/>
      <c r="F74" s="251"/>
      <c r="G74" s="251"/>
      <c r="H74" s="251"/>
      <c r="I74" s="251"/>
      <c r="J74" s="251"/>
      <c r="K74" s="251"/>
      <c r="L74" s="251"/>
      <c r="M74" s="251"/>
      <c r="N74" s="251"/>
      <c r="O74" s="251"/>
      <c r="P74" s="251"/>
      <c r="Q74" s="251"/>
      <c r="R74" s="251"/>
      <c r="S74" s="251"/>
      <c r="T74" s="251"/>
      <c r="U74" s="252"/>
      <c r="V74" s="251"/>
      <c r="W74" s="251"/>
      <c r="X74" s="251"/>
      <c r="Y74" s="251"/>
      <c r="Z74" s="251"/>
      <c r="AA74" s="251"/>
      <c r="AB74" s="251"/>
      <c r="AC74" s="251"/>
      <c r="AD74" s="251"/>
      <c r="AE74" s="251"/>
      <c r="AF74" s="251"/>
      <c r="AG74" s="251"/>
      <c r="AH74" s="251"/>
      <c r="AI74" s="251"/>
      <c r="AJ74" s="251"/>
      <c r="AK74" s="251"/>
      <c r="AL74" s="251"/>
      <c r="AM74" s="367"/>
      <c r="AN74" s="367"/>
      <c r="AO74" s="367"/>
      <c r="AP74" s="367"/>
      <c r="AQ74" s="367"/>
      <c r="AR74" s="367"/>
      <c r="AS74" s="367"/>
      <c r="AT74" s="367"/>
      <c r="AU74" s="367"/>
      <c r="AV74" s="367"/>
      <c r="AW74" s="367"/>
      <c r="AX74" s="367"/>
      <c r="AY74" s="367"/>
      <c r="AZ74" s="367"/>
      <c r="BA74" s="254"/>
    </row>
    <row r="75" spans="1:53" s="245" customFormat="1" ht="15" outlineLevel="1">
      <c r="A75" s="450">
        <v>18</v>
      </c>
      <c r="B75" s="276" t="s">
        <v>11</v>
      </c>
      <c r="C75" s="253" t="s">
        <v>25</v>
      </c>
      <c r="D75" s="257"/>
      <c r="E75" s="257"/>
      <c r="F75" s="257"/>
      <c r="G75" s="257"/>
      <c r="H75" s="257"/>
      <c r="I75" s="257"/>
      <c r="J75" s="257"/>
      <c r="K75" s="257"/>
      <c r="L75" s="257"/>
      <c r="M75" s="257"/>
      <c r="N75" s="257"/>
      <c r="O75" s="257"/>
      <c r="P75" s="257"/>
      <c r="Q75" s="257"/>
      <c r="R75" s="257"/>
      <c r="S75" s="257"/>
      <c r="T75" s="257"/>
      <c r="U75" s="257">
        <v>12</v>
      </c>
      <c r="V75" s="257"/>
      <c r="W75" s="257"/>
      <c r="X75" s="257"/>
      <c r="Y75" s="257"/>
      <c r="Z75" s="257"/>
      <c r="AA75" s="257"/>
      <c r="AB75" s="257"/>
      <c r="AC75" s="257"/>
      <c r="AD75" s="257"/>
      <c r="AE75" s="257"/>
      <c r="AF75" s="257"/>
      <c r="AG75" s="257"/>
      <c r="AH75" s="257"/>
      <c r="AI75" s="257"/>
      <c r="AJ75" s="257"/>
      <c r="AK75" s="257"/>
      <c r="AL75" s="257"/>
      <c r="AM75" s="368"/>
      <c r="AN75" s="368"/>
      <c r="AO75" s="368"/>
      <c r="AP75" s="368"/>
      <c r="AQ75" s="368"/>
      <c r="AR75" s="368"/>
      <c r="AS75" s="368"/>
      <c r="AT75" s="368"/>
      <c r="AU75" s="368"/>
      <c r="AV75" s="368"/>
      <c r="AW75" s="368"/>
      <c r="AX75" s="368"/>
      <c r="AY75" s="368"/>
      <c r="AZ75" s="368"/>
      <c r="BA75" s="258">
        <f>SUM(AM75:AZ75)</f>
        <v>0</v>
      </c>
    </row>
    <row r="76" spans="1:53" s="245" customFormat="1" ht="15" outlineLevel="1">
      <c r="A76" s="450"/>
      <c r="B76" s="276" t="s">
        <v>214</v>
      </c>
      <c r="C76" s="253" t="s">
        <v>163</v>
      </c>
      <c r="D76" s="257"/>
      <c r="E76" s="257"/>
      <c r="F76" s="257"/>
      <c r="G76" s="257"/>
      <c r="H76" s="257"/>
      <c r="I76" s="257"/>
      <c r="J76" s="257"/>
      <c r="K76" s="257"/>
      <c r="L76" s="257"/>
      <c r="M76" s="257"/>
      <c r="N76" s="257"/>
      <c r="O76" s="257"/>
      <c r="P76" s="257"/>
      <c r="Q76" s="257"/>
      <c r="R76" s="257"/>
      <c r="S76" s="257"/>
      <c r="T76" s="257"/>
      <c r="U76" s="257">
        <f>U75</f>
        <v>12</v>
      </c>
      <c r="V76" s="257"/>
      <c r="W76" s="257"/>
      <c r="X76" s="257"/>
      <c r="Y76" s="257"/>
      <c r="Z76" s="257"/>
      <c r="AA76" s="257"/>
      <c r="AB76" s="257"/>
      <c r="AC76" s="257"/>
      <c r="AD76" s="257"/>
      <c r="AE76" s="257"/>
      <c r="AF76" s="257"/>
      <c r="AG76" s="257"/>
      <c r="AH76" s="257"/>
      <c r="AI76" s="257"/>
      <c r="AJ76" s="257"/>
      <c r="AK76" s="257"/>
      <c r="AL76" s="257"/>
      <c r="AM76" s="364">
        <f>AM75</f>
        <v>0</v>
      </c>
      <c r="AN76" s="364">
        <f>AN75</f>
        <v>0</v>
      </c>
      <c r="AO76" s="364">
        <f t="shared" ref="AO76:AZ76" si="17">AO75</f>
        <v>0</v>
      </c>
      <c r="AP76" s="364">
        <f t="shared" si="17"/>
        <v>0</v>
      </c>
      <c r="AQ76" s="364">
        <f t="shared" si="17"/>
        <v>0</v>
      </c>
      <c r="AR76" s="364">
        <f t="shared" si="17"/>
        <v>0</v>
      </c>
      <c r="AS76" s="364">
        <f t="shared" si="17"/>
        <v>0</v>
      </c>
      <c r="AT76" s="364">
        <f t="shared" si="17"/>
        <v>0</v>
      </c>
      <c r="AU76" s="364">
        <f t="shared" si="17"/>
        <v>0</v>
      </c>
      <c r="AV76" s="364">
        <f t="shared" si="17"/>
        <v>0</v>
      </c>
      <c r="AW76" s="364">
        <f t="shared" si="17"/>
        <v>0</v>
      </c>
      <c r="AX76" s="364">
        <f t="shared" si="17"/>
        <v>0</v>
      </c>
      <c r="AY76" s="364">
        <f t="shared" si="17"/>
        <v>0</v>
      </c>
      <c r="AZ76" s="364">
        <f t="shared" si="17"/>
        <v>0</v>
      </c>
      <c r="BA76" s="259"/>
    </row>
    <row r="77" spans="1:53" s="245" customFormat="1" ht="15" outlineLevel="1">
      <c r="A77" s="450"/>
      <c r="B77" s="276"/>
      <c r="C77" s="267"/>
      <c r="D77" s="253"/>
      <c r="E77" s="253"/>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365"/>
      <c r="AN77" s="374"/>
      <c r="AO77" s="374"/>
      <c r="AP77" s="374"/>
      <c r="AQ77" s="374"/>
      <c r="AR77" s="374"/>
      <c r="AS77" s="374"/>
      <c r="AT77" s="374"/>
      <c r="AU77" s="374"/>
      <c r="AV77" s="374"/>
      <c r="AW77" s="374"/>
      <c r="AX77" s="374"/>
      <c r="AY77" s="374"/>
      <c r="AZ77" s="374"/>
      <c r="BA77" s="268"/>
    </row>
    <row r="78" spans="1:53" s="245" customFormat="1" ht="15" outlineLevel="1">
      <c r="A78" s="450">
        <v>19</v>
      </c>
      <c r="B78" s="276" t="s">
        <v>12</v>
      </c>
      <c r="C78" s="253" t="s">
        <v>25</v>
      </c>
      <c r="D78" s="257"/>
      <c r="E78" s="257"/>
      <c r="F78" s="257"/>
      <c r="G78" s="257"/>
      <c r="H78" s="257"/>
      <c r="I78" s="257"/>
      <c r="J78" s="257"/>
      <c r="K78" s="257"/>
      <c r="L78" s="257"/>
      <c r="M78" s="257"/>
      <c r="N78" s="257"/>
      <c r="O78" s="257"/>
      <c r="P78" s="257"/>
      <c r="Q78" s="257"/>
      <c r="R78" s="257"/>
      <c r="S78" s="257"/>
      <c r="T78" s="257"/>
      <c r="U78" s="257">
        <v>12</v>
      </c>
      <c r="V78" s="257"/>
      <c r="W78" s="257"/>
      <c r="X78" s="257"/>
      <c r="Y78" s="257"/>
      <c r="Z78" s="257"/>
      <c r="AA78" s="257"/>
      <c r="AB78" s="257"/>
      <c r="AC78" s="257"/>
      <c r="AD78" s="257"/>
      <c r="AE78" s="257"/>
      <c r="AF78" s="257"/>
      <c r="AG78" s="257"/>
      <c r="AH78" s="257"/>
      <c r="AI78" s="257"/>
      <c r="AJ78" s="257"/>
      <c r="AK78" s="257"/>
      <c r="AL78" s="257"/>
      <c r="AM78" s="363"/>
      <c r="AN78" s="368"/>
      <c r="AO78" s="368"/>
      <c r="AP78" s="368"/>
      <c r="AQ78" s="368"/>
      <c r="AR78" s="368"/>
      <c r="AS78" s="368"/>
      <c r="AT78" s="368"/>
      <c r="AU78" s="368"/>
      <c r="AV78" s="368"/>
      <c r="AW78" s="368"/>
      <c r="AX78" s="368"/>
      <c r="AY78" s="368"/>
      <c r="AZ78" s="368"/>
      <c r="BA78" s="258">
        <f>SUM(AM78:AZ78)</f>
        <v>0</v>
      </c>
    </row>
    <row r="79" spans="1:53" s="245" customFormat="1" ht="15" outlineLevel="1">
      <c r="A79" s="450"/>
      <c r="B79" s="276" t="s">
        <v>214</v>
      </c>
      <c r="C79" s="253" t="s">
        <v>163</v>
      </c>
      <c r="D79" s="257"/>
      <c r="E79" s="257"/>
      <c r="F79" s="257"/>
      <c r="G79" s="257"/>
      <c r="H79" s="257"/>
      <c r="I79" s="257"/>
      <c r="J79" s="257"/>
      <c r="K79" s="257"/>
      <c r="L79" s="257"/>
      <c r="M79" s="257"/>
      <c r="N79" s="257"/>
      <c r="O79" s="257"/>
      <c r="P79" s="257"/>
      <c r="Q79" s="257"/>
      <c r="R79" s="257"/>
      <c r="S79" s="257"/>
      <c r="T79" s="257"/>
      <c r="U79" s="257">
        <f>U78</f>
        <v>12</v>
      </c>
      <c r="V79" s="257"/>
      <c r="W79" s="257"/>
      <c r="X79" s="257"/>
      <c r="Y79" s="257"/>
      <c r="Z79" s="257"/>
      <c r="AA79" s="257"/>
      <c r="AB79" s="257"/>
      <c r="AC79" s="257"/>
      <c r="AD79" s="257"/>
      <c r="AE79" s="257"/>
      <c r="AF79" s="257"/>
      <c r="AG79" s="257"/>
      <c r="AH79" s="257"/>
      <c r="AI79" s="257"/>
      <c r="AJ79" s="257"/>
      <c r="AK79" s="257"/>
      <c r="AL79" s="257"/>
      <c r="AM79" s="364">
        <f>AM78</f>
        <v>0</v>
      </c>
      <c r="AN79" s="364">
        <f>AN78</f>
        <v>0</v>
      </c>
      <c r="AO79" s="364">
        <f t="shared" ref="AO79:AZ79" si="18">AO78</f>
        <v>0</v>
      </c>
      <c r="AP79" s="364">
        <f t="shared" si="18"/>
        <v>0</v>
      </c>
      <c r="AQ79" s="364">
        <f t="shared" si="18"/>
        <v>0</v>
      </c>
      <c r="AR79" s="364">
        <f t="shared" si="18"/>
        <v>0</v>
      </c>
      <c r="AS79" s="364">
        <f t="shared" si="18"/>
        <v>0</v>
      </c>
      <c r="AT79" s="364">
        <f t="shared" si="18"/>
        <v>0</v>
      </c>
      <c r="AU79" s="364">
        <f t="shared" si="18"/>
        <v>0</v>
      </c>
      <c r="AV79" s="364">
        <f t="shared" si="18"/>
        <v>0</v>
      </c>
      <c r="AW79" s="364">
        <f t="shared" si="18"/>
        <v>0</v>
      </c>
      <c r="AX79" s="364">
        <f t="shared" si="18"/>
        <v>0</v>
      </c>
      <c r="AY79" s="364">
        <f t="shared" si="18"/>
        <v>0</v>
      </c>
      <c r="AZ79" s="364">
        <f t="shared" si="18"/>
        <v>0</v>
      </c>
      <c r="BA79" s="259"/>
    </row>
    <row r="80" spans="1:53" s="245" customFormat="1" ht="15" outlineLevel="1">
      <c r="A80" s="450"/>
      <c r="B80" s="276"/>
      <c r="C80" s="267"/>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375"/>
      <c r="AN80" s="375"/>
      <c r="AO80" s="365"/>
      <c r="AP80" s="365"/>
      <c r="AQ80" s="365"/>
      <c r="AR80" s="365"/>
      <c r="AS80" s="365"/>
      <c r="AT80" s="365"/>
      <c r="AU80" s="365"/>
      <c r="AV80" s="365"/>
      <c r="AW80" s="365"/>
      <c r="AX80" s="365"/>
      <c r="AY80" s="365"/>
      <c r="AZ80" s="365"/>
      <c r="BA80" s="268"/>
    </row>
    <row r="81" spans="1:53" s="245" customFormat="1" ht="15" outlineLevel="1">
      <c r="A81" s="450">
        <v>20</v>
      </c>
      <c r="B81" s="276" t="s">
        <v>13</v>
      </c>
      <c r="C81" s="253" t="s">
        <v>25</v>
      </c>
      <c r="D81" s="257"/>
      <c r="E81" s="257"/>
      <c r="F81" s="257"/>
      <c r="G81" s="257"/>
      <c r="H81" s="257"/>
      <c r="I81" s="257"/>
      <c r="J81" s="257"/>
      <c r="K81" s="257"/>
      <c r="L81" s="257"/>
      <c r="M81" s="257"/>
      <c r="N81" s="257"/>
      <c r="O81" s="257"/>
      <c r="P81" s="257"/>
      <c r="Q81" s="257"/>
      <c r="R81" s="257"/>
      <c r="S81" s="257"/>
      <c r="T81" s="257"/>
      <c r="U81" s="257">
        <v>12</v>
      </c>
      <c r="V81" s="257"/>
      <c r="W81" s="257"/>
      <c r="X81" s="257"/>
      <c r="Y81" s="257"/>
      <c r="Z81" s="257"/>
      <c r="AA81" s="257"/>
      <c r="AB81" s="257"/>
      <c r="AC81" s="257"/>
      <c r="AD81" s="257"/>
      <c r="AE81" s="257"/>
      <c r="AF81" s="257"/>
      <c r="AG81" s="257"/>
      <c r="AH81" s="257"/>
      <c r="AI81" s="257"/>
      <c r="AJ81" s="257"/>
      <c r="AK81" s="257"/>
      <c r="AL81" s="257"/>
      <c r="AM81" s="363"/>
      <c r="AN81" s="368"/>
      <c r="AO81" s="368"/>
      <c r="AP81" s="368"/>
      <c r="AQ81" s="368"/>
      <c r="AR81" s="368"/>
      <c r="AS81" s="368"/>
      <c r="AT81" s="368"/>
      <c r="AU81" s="368"/>
      <c r="AV81" s="368"/>
      <c r="AW81" s="368"/>
      <c r="AX81" s="368"/>
      <c r="AY81" s="368"/>
      <c r="AZ81" s="368"/>
      <c r="BA81" s="258">
        <f>SUM(AM81:AZ81)</f>
        <v>0</v>
      </c>
    </row>
    <row r="82" spans="1:53" s="245" customFormat="1" ht="15" outlineLevel="1">
      <c r="A82" s="450"/>
      <c r="B82" s="276" t="s">
        <v>214</v>
      </c>
      <c r="C82" s="253" t="s">
        <v>163</v>
      </c>
      <c r="D82" s="257"/>
      <c r="E82" s="257"/>
      <c r="F82" s="257"/>
      <c r="G82" s="257"/>
      <c r="H82" s="257"/>
      <c r="I82" s="257"/>
      <c r="J82" s="257"/>
      <c r="K82" s="257"/>
      <c r="L82" s="257"/>
      <c r="M82" s="257"/>
      <c r="N82" s="257"/>
      <c r="O82" s="257"/>
      <c r="P82" s="257"/>
      <c r="Q82" s="257"/>
      <c r="R82" s="257"/>
      <c r="S82" s="257"/>
      <c r="T82" s="257"/>
      <c r="U82" s="257">
        <f>U81</f>
        <v>12</v>
      </c>
      <c r="V82" s="257"/>
      <c r="W82" s="257"/>
      <c r="X82" s="257"/>
      <c r="Y82" s="257"/>
      <c r="Z82" s="257"/>
      <c r="AA82" s="257"/>
      <c r="AB82" s="257"/>
      <c r="AC82" s="257"/>
      <c r="AD82" s="257"/>
      <c r="AE82" s="257"/>
      <c r="AF82" s="257"/>
      <c r="AG82" s="257"/>
      <c r="AH82" s="257"/>
      <c r="AI82" s="257"/>
      <c r="AJ82" s="257"/>
      <c r="AK82" s="257"/>
      <c r="AL82" s="257"/>
      <c r="AM82" s="364">
        <f>AM81</f>
        <v>0</v>
      </c>
      <c r="AN82" s="364">
        <f>AN81</f>
        <v>0</v>
      </c>
      <c r="AO82" s="364">
        <f t="shared" ref="AO82:AZ82" si="19">AO81</f>
        <v>0</v>
      </c>
      <c r="AP82" s="364">
        <f t="shared" si="19"/>
        <v>0</v>
      </c>
      <c r="AQ82" s="364">
        <f t="shared" si="19"/>
        <v>0</v>
      </c>
      <c r="AR82" s="364">
        <f t="shared" si="19"/>
        <v>0</v>
      </c>
      <c r="AS82" s="364">
        <f t="shared" si="19"/>
        <v>0</v>
      </c>
      <c r="AT82" s="364">
        <f t="shared" si="19"/>
        <v>0</v>
      </c>
      <c r="AU82" s="364">
        <f t="shared" si="19"/>
        <v>0</v>
      </c>
      <c r="AV82" s="364">
        <f t="shared" si="19"/>
        <v>0</v>
      </c>
      <c r="AW82" s="364">
        <f t="shared" si="19"/>
        <v>0</v>
      </c>
      <c r="AX82" s="364">
        <f t="shared" si="19"/>
        <v>0</v>
      </c>
      <c r="AY82" s="364">
        <f t="shared" si="19"/>
        <v>0</v>
      </c>
      <c r="AZ82" s="364">
        <f t="shared" si="19"/>
        <v>0</v>
      </c>
      <c r="BA82" s="268"/>
    </row>
    <row r="83" spans="1:53" s="245" customFormat="1" ht="15" outlineLevel="1">
      <c r="A83" s="450"/>
      <c r="B83" s="276"/>
      <c r="C83" s="267"/>
      <c r="D83" s="253"/>
      <c r="E83" s="253"/>
      <c r="F83" s="253"/>
      <c r="G83" s="253"/>
      <c r="H83" s="253"/>
      <c r="I83" s="253"/>
      <c r="J83" s="253"/>
      <c r="K83" s="253"/>
      <c r="L83" s="253"/>
      <c r="M83" s="253"/>
      <c r="N83" s="253"/>
      <c r="O83" s="253"/>
      <c r="P83" s="253"/>
      <c r="Q83" s="253"/>
      <c r="R83" s="253"/>
      <c r="S83" s="253"/>
      <c r="T83" s="253"/>
      <c r="U83" s="279"/>
      <c r="V83" s="253"/>
      <c r="W83" s="253"/>
      <c r="X83" s="253"/>
      <c r="Y83" s="253"/>
      <c r="Z83" s="253"/>
      <c r="AA83" s="253"/>
      <c r="AB83" s="253"/>
      <c r="AC83" s="253"/>
      <c r="AD83" s="253"/>
      <c r="AE83" s="253"/>
      <c r="AF83" s="253"/>
      <c r="AG83" s="253"/>
      <c r="AH83" s="253"/>
      <c r="AI83" s="253"/>
      <c r="AJ83" s="253"/>
      <c r="AK83" s="253"/>
      <c r="AL83" s="253"/>
      <c r="AM83" s="365"/>
      <c r="AN83" s="365"/>
      <c r="AO83" s="365"/>
      <c r="AP83" s="365"/>
      <c r="AQ83" s="365"/>
      <c r="AR83" s="365"/>
      <c r="AS83" s="365"/>
      <c r="AT83" s="365"/>
      <c r="AU83" s="365"/>
      <c r="AV83" s="365"/>
      <c r="AW83" s="365"/>
      <c r="AX83" s="365"/>
      <c r="AY83" s="365"/>
      <c r="AZ83" s="365"/>
      <c r="BA83" s="268"/>
    </row>
    <row r="84" spans="1:53" s="245" customFormat="1" ht="15" outlineLevel="1">
      <c r="A84" s="450">
        <v>21</v>
      </c>
      <c r="B84" s="276" t="s">
        <v>22</v>
      </c>
      <c r="C84" s="253" t="s">
        <v>25</v>
      </c>
      <c r="D84" s="257"/>
      <c r="E84" s="257"/>
      <c r="F84" s="257"/>
      <c r="G84" s="257"/>
      <c r="H84" s="257"/>
      <c r="I84" s="257"/>
      <c r="J84" s="257"/>
      <c r="K84" s="257"/>
      <c r="L84" s="257"/>
      <c r="M84" s="257"/>
      <c r="N84" s="257">
        <f>+'7.  Persistence Report'!BA27+'7.  Persistence Report'!BA33</f>
        <v>138164.66129369556</v>
      </c>
      <c r="O84" s="257">
        <f>+'7.  Persistence Report'!BB27+'7.  Persistence Report'!BB33</f>
        <v>0</v>
      </c>
      <c r="P84" s="257">
        <f>+'7.  Persistence Report'!BC27+'7.  Persistence Report'!BC33</f>
        <v>0</v>
      </c>
      <c r="Q84" s="257">
        <f>+'7.  Persistence Report'!BD27+'7.  Persistence Report'!BD33</f>
        <v>0</v>
      </c>
      <c r="R84" s="257">
        <f>+'7.  Persistence Report'!BE27+'7.  Persistence Report'!BE33</f>
        <v>0</v>
      </c>
      <c r="S84" s="257">
        <f>+'7.  Persistence Report'!BF27+'7.  Persistence Report'!BF33</f>
        <v>0</v>
      </c>
      <c r="T84" s="257">
        <f>+'7.  Persistence Report'!BG27+'7.  Persistence Report'!BG33</f>
        <v>0</v>
      </c>
      <c r="U84" s="257">
        <v>12</v>
      </c>
      <c r="V84" s="257"/>
      <c r="W84" s="257"/>
      <c r="X84" s="257"/>
      <c r="Y84" s="257"/>
      <c r="Z84" s="257"/>
      <c r="AA84" s="257"/>
      <c r="AB84" s="257"/>
      <c r="AC84" s="257"/>
      <c r="AD84" s="257"/>
      <c r="AE84" s="257"/>
      <c r="AF84" s="257">
        <f>+'7.  Persistence Report'!V27+'7.  Persistence Report'!V33</f>
        <v>5.629368775326177</v>
      </c>
      <c r="AG84" s="257">
        <f>+'7.  Persistence Report'!W27+'7.  Persistence Report'!W33</f>
        <v>0</v>
      </c>
      <c r="AH84" s="257">
        <f>+'7.  Persistence Report'!X27+'7.  Persistence Report'!X33</f>
        <v>0</v>
      </c>
      <c r="AI84" s="257">
        <f>+'7.  Persistence Report'!Y27+'7.  Persistence Report'!Y33</f>
        <v>0</v>
      </c>
      <c r="AJ84" s="257">
        <f>+'7.  Persistence Report'!Z27+'7.  Persistence Report'!Z33</f>
        <v>0</v>
      </c>
      <c r="AK84" s="257">
        <f>+'7.  Persistence Report'!AA27+'7.  Persistence Report'!AA33</f>
        <v>0</v>
      </c>
      <c r="AL84" s="257">
        <f>+'7.  Persistence Report'!AB27+'7.  Persistence Report'!AB33</f>
        <v>0</v>
      </c>
      <c r="AM84" s="363"/>
      <c r="AN84" s="368">
        <v>0.3</v>
      </c>
      <c r="AO84" s="368">
        <v>0.65</v>
      </c>
      <c r="AP84" s="368">
        <v>0.05</v>
      </c>
      <c r="AQ84" s="368"/>
      <c r="AR84" s="368"/>
      <c r="AS84" s="368"/>
      <c r="AT84" s="368"/>
      <c r="AU84" s="368"/>
      <c r="AV84" s="368"/>
      <c r="AW84" s="368"/>
      <c r="AX84" s="368"/>
      <c r="AY84" s="368"/>
      <c r="AZ84" s="368"/>
      <c r="BA84" s="258">
        <f>SUM(AM84:AZ84)</f>
        <v>1</v>
      </c>
    </row>
    <row r="85" spans="1:53" s="245" customFormat="1" ht="15" outlineLevel="1">
      <c r="A85" s="450"/>
      <c r="B85" s="276" t="s">
        <v>214</v>
      </c>
      <c r="C85" s="253" t="s">
        <v>163</v>
      </c>
      <c r="D85" s="257"/>
      <c r="E85" s="257"/>
      <c r="F85" s="257"/>
      <c r="G85" s="257"/>
      <c r="H85" s="257"/>
      <c r="I85" s="257"/>
      <c r="J85" s="257"/>
      <c r="K85" s="257"/>
      <c r="L85" s="257"/>
      <c r="M85" s="257"/>
      <c r="N85" s="257"/>
      <c r="O85" s="257"/>
      <c r="P85" s="257"/>
      <c r="Q85" s="257"/>
      <c r="R85" s="257"/>
      <c r="S85" s="257"/>
      <c r="T85" s="257"/>
      <c r="U85" s="257">
        <f>U84</f>
        <v>12</v>
      </c>
      <c r="V85" s="257"/>
      <c r="W85" s="257"/>
      <c r="X85" s="257"/>
      <c r="Y85" s="257"/>
      <c r="Z85" s="257"/>
      <c r="AA85" s="257"/>
      <c r="AB85" s="257"/>
      <c r="AC85" s="257"/>
      <c r="AD85" s="257"/>
      <c r="AE85" s="257"/>
      <c r="AF85" s="257"/>
      <c r="AG85" s="257"/>
      <c r="AH85" s="257"/>
      <c r="AI85" s="257"/>
      <c r="AJ85" s="257"/>
      <c r="AK85" s="257"/>
      <c r="AL85" s="257"/>
      <c r="AM85" s="364">
        <f>AM84</f>
        <v>0</v>
      </c>
      <c r="AN85" s="364">
        <f>AN84</f>
        <v>0.3</v>
      </c>
      <c r="AO85" s="364">
        <f t="shared" ref="AO85:AZ85" si="20">AO84</f>
        <v>0.65</v>
      </c>
      <c r="AP85" s="364">
        <f t="shared" si="20"/>
        <v>0.05</v>
      </c>
      <c r="AQ85" s="364">
        <f t="shared" si="20"/>
        <v>0</v>
      </c>
      <c r="AR85" s="364">
        <f t="shared" si="20"/>
        <v>0</v>
      </c>
      <c r="AS85" s="364">
        <f t="shared" si="20"/>
        <v>0</v>
      </c>
      <c r="AT85" s="364">
        <f t="shared" si="20"/>
        <v>0</v>
      </c>
      <c r="AU85" s="364">
        <f t="shared" si="20"/>
        <v>0</v>
      </c>
      <c r="AV85" s="364">
        <f t="shared" si="20"/>
        <v>0</v>
      </c>
      <c r="AW85" s="364">
        <f t="shared" si="20"/>
        <v>0</v>
      </c>
      <c r="AX85" s="364">
        <f t="shared" si="20"/>
        <v>0</v>
      </c>
      <c r="AY85" s="364">
        <f t="shared" si="20"/>
        <v>0</v>
      </c>
      <c r="AZ85" s="364">
        <f t="shared" si="20"/>
        <v>0</v>
      </c>
      <c r="BA85" s="259"/>
    </row>
    <row r="86" spans="1:53" s="245" customFormat="1" ht="15" outlineLevel="1">
      <c r="A86" s="450"/>
      <c r="B86" s="276"/>
      <c r="C86" s="267"/>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375"/>
      <c r="AN86" s="365"/>
      <c r="AO86" s="365"/>
      <c r="AP86" s="365"/>
      <c r="AQ86" s="365"/>
      <c r="AR86" s="365"/>
      <c r="AS86" s="365"/>
      <c r="AT86" s="365"/>
      <c r="AU86" s="365"/>
      <c r="AV86" s="365"/>
      <c r="AW86" s="365"/>
      <c r="AX86" s="365"/>
      <c r="AY86" s="365"/>
      <c r="AZ86" s="365"/>
      <c r="BA86" s="268"/>
    </row>
    <row r="87" spans="1:53" s="245" customFormat="1" ht="15" outlineLevel="1">
      <c r="A87" s="450">
        <v>22</v>
      </c>
      <c r="B87" s="276" t="s">
        <v>9</v>
      </c>
      <c r="C87" s="253" t="s">
        <v>25</v>
      </c>
      <c r="D87" s="257"/>
      <c r="E87" s="257"/>
      <c r="F87" s="257"/>
      <c r="G87" s="257"/>
      <c r="H87" s="257"/>
      <c r="I87" s="257"/>
      <c r="J87" s="257"/>
      <c r="K87" s="257"/>
      <c r="L87" s="257"/>
      <c r="M87" s="257"/>
      <c r="N87" s="257"/>
      <c r="O87" s="257"/>
      <c r="P87" s="257"/>
      <c r="Q87" s="257"/>
      <c r="R87" s="257"/>
      <c r="S87" s="257"/>
      <c r="T87" s="257"/>
      <c r="U87" s="253"/>
      <c r="V87" s="257"/>
      <c r="W87" s="257"/>
      <c r="X87" s="257"/>
      <c r="Y87" s="257"/>
      <c r="Z87" s="257"/>
      <c r="AA87" s="257"/>
      <c r="AB87" s="257"/>
      <c r="AC87" s="257"/>
      <c r="AD87" s="257"/>
      <c r="AE87" s="257"/>
      <c r="AF87" s="257"/>
      <c r="AG87" s="257"/>
      <c r="AH87" s="257"/>
      <c r="AI87" s="257"/>
      <c r="AJ87" s="257"/>
      <c r="AK87" s="257"/>
      <c r="AL87" s="257"/>
      <c r="AM87" s="363"/>
      <c r="AN87" s="368"/>
      <c r="AO87" s="368"/>
      <c r="AP87" s="368"/>
      <c r="AQ87" s="368"/>
      <c r="AR87" s="368"/>
      <c r="AS87" s="368"/>
      <c r="AT87" s="368"/>
      <c r="AU87" s="368"/>
      <c r="AV87" s="368"/>
      <c r="AW87" s="368"/>
      <c r="AX87" s="368"/>
      <c r="AY87" s="368"/>
      <c r="AZ87" s="368"/>
      <c r="BA87" s="258">
        <f>SUM(AM87:AZ87)</f>
        <v>0</v>
      </c>
    </row>
    <row r="88" spans="1:53" s="245" customFormat="1" ht="15" outlineLevel="1">
      <c r="A88" s="450"/>
      <c r="B88" s="276" t="s">
        <v>214</v>
      </c>
      <c r="C88" s="253" t="s">
        <v>163</v>
      </c>
      <c r="D88" s="257"/>
      <c r="E88" s="257"/>
      <c r="F88" s="257"/>
      <c r="G88" s="257"/>
      <c r="H88" s="257"/>
      <c r="I88" s="257"/>
      <c r="J88" s="257"/>
      <c r="K88" s="257"/>
      <c r="L88" s="257"/>
      <c r="M88" s="257"/>
      <c r="N88" s="257"/>
      <c r="O88" s="257"/>
      <c r="P88" s="257"/>
      <c r="Q88" s="257"/>
      <c r="R88" s="257"/>
      <c r="S88" s="257"/>
      <c r="T88" s="257"/>
      <c r="U88" s="253"/>
      <c r="V88" s="257"/>
      <c r="W88" s="257"/>
      <c r="X88" s="257"/>
      <c r="Y88" s="257"/>
      <c r="Z88" s="257"/>
      <c r="AA88" s="257"/>
      <c r="AB88" s="257"/>
      <c r="AC88" s="257"/>
      <c r="AD88" s="257"/>
      <c r="AE88" s="257"/>
      <c r="AF88" s="257"/>
      <c r="AG88" s="257"/>
      <c r="AH88" s="257"/>
      <c r="AI88" s="257"/>
      <c r="AJ88" s="257"/>
      <c r="AK88" s="257"/>
      <c r="AL88" s="257"/>
      <c r="AM88" s="364">
        <f>AM87</f>
        <v>0</v>
      </c>
      <c r="AN88" s="364">
        <f>AN87</f>
        <v>0</v>
      </c>
      <c r="AO88" s="364">
        <f t="shared" ref="AO88:AZ88" si="21">AO87</f>
        <v>0</v>
      </c>
      <c r="AP88" s="364">
        <f t="shared" si="21"/>
        <v>0</v>
      </c>
      <c r="AQ88" s="364">
        <f t="shared" si="21"/>
        <v>0</v>
      </c>
      <c r="AR88" s="364">
        <f t="shared" si="21"/>
        <v>0</v>
      </c>
      <c r="AS88" s="364">
        <f t="shared" si="21"/>
        <v>0</v>
      </c>
      <c r="AT88" s="364">
        <f t="shared" si="21"/>
        <v>0</v>
      </c>
      <c r="AU88" s="364">
        <f t="shared" si="21"/>
        <v>0</v>
      </c>
      <c r="AV88" s="364">
        <f t="shared" si="21"/>
        <v>0</v>
      </c>
      <c r="AW88" s="364">
        <f t="shared" si="21"/>
        <v>0</v>
      </c>
      <c r="AX88" s="364">
        <f t="shared" si="21"/>
        <v>0</v>
      </c>
      <c r="AY88" s="364">
        <f t="shared" si="21"/>
        <v>0</v>
      </c>
      <c r="AZ88" s="364">
        <f t="shared" si="21"/>
        <v>0</v>
      </c>
      <c r="BA88" s="268"/>
    </row>
    <row r="89" spans="1:53" s="245" customFormat="1" ht="15" outlineLevel="1">
      <c r="A89" s="450"/>
      <c r="B89" s="276"/>
      <c r="C89" s="267"/>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365"/>
      <c r="AN89" s="365"/>
      <c r="AO89" s="365"/>
      <c r="AP89" s="365"/>
      <c r="AQ89" s="365"/>
      <c r="AR89" s="365"/>
      <c r="AS89" s="365"/>
      <c r="AT89" s="365"/>
      <c r="AU89" s="365"/>
      <c r="AV89" s="365"/>
      <c r="AW89" s="365"/>
      <c r="AX89" s="365"/>
      <c r="AY89" s="365"/>
      <c r="AZ89" s="365"/>
      <c r="BA89" s="268"/>
    </row>
    <row r="90" spans="1:53" s="255" customFormat="1" ht="15.75" outlineLevel="1">
      <c r="A90" s="451"/>
      <c r="B90" s="250" t="s">
        <v>14</v>
      </c>
      <c r="C90" s="251"/>
      <c r="D90" s="252"/>
      <c r="E90" s="252"/>
      <c r="F90" s="252"/>
      <c r="G90" s="252"/>
      <c r="H90" s="252"/>
      <c r="I90" s="252"/>
      <c r="J90" s="252"/>
      <c r="K90" s="252"/>
      <c r="L90" s="252"/>
      <c r="M90" s="252"/>
      <c r="N90" s="252"/>
      <c r="O90" s="252"/>
      <c r="P90" s="252"/>
      <c r="Q90" s="252"/>
      <c r="R90" s="252"/>
      <c r="S90" s="252"/>
      <c r="T90" s="252"/>
      <c r="U90" s="252"/>
      <c r="V90" s="252"/>
      <c r="W90" s="251"/>
      <c r="X90" s="251"/>
      <c r="Y90" s="251"/>
      <c r="Z90" s="251"/>
      <c r="AA90" s="251"/>
      <c r="AB90" s="251"/>
      <c r="AC90" s="251"/>
      <c r="AD90" s="251"/>
      <c r="AE90" s="251"/>
      <c r="AF90" s="252"/>
      <c r="AG90" s="252"/>
      <c r="AH90" s="252"/>
      <c r="AI90" s="252"/>
      <c r="AJ90" s="252"/>
      <c r="AK90" s="252"/>
      <c r="AL90" s="252"/>
      <c r="AM90" s="367"/>
      <c r="AN90" s="367"/>
      <c r="AO90" s="367"/>
      <c r="AP90" s="367"/>
      <c r="AQ90" s="367"/>
      <c r="AR90" s="367"/>
      <c r="AS90" s="367"/>
      <c r="AT90" s="367"/>
      <c r="AU90" s="367"/>
      <c r="AV90" s="367"/>
      <c r="AW90" s="367"/>
      <c r="AX90" s="367"/>
      <c r="AY90" s="367"/>
      <c r="AZ90" s="367"/>
      <c r="BA90" s="254"/>
    </row>
    <row r="91" spans="1:53" s="245" customFormat="1" ht="15" outlineLevel="1">
      <c r="A91" s="450">
        <v>23</v>
      </c>
      <c r="B91" s="276" t="s">
        <v>14</v>
      </c>
      <c r="C91" s="253" t="s">
        <v>25</v>
      </c>
      <c r="D91" s="257"/>
      <c r="E91" s="257"/>
      <c r="F91" s="257"/>
      <c r="G91" s="257"/>
      <c r="H91" s="257"/>
      <c r="I91" s="257"/>
      <c r="J91" s="257"/>
      <c r="K91" s="257"/>
      <c r="L91" s="257"/>
      <c r="M91" s="257"/>
      <c r="N91" s="257"/>
      <c r="O91" s="257"/>
      <c r="P91" s="257"/>
      <c r="Q91" s="257"/>
      <c r="R91" s="257"/>
      <c r="S91" s="257"/>
      <c r="T91" s="257"/>
      <c r="U91" s="253"/>
      <c r="V91" s="257"/>
      <c r="W91" s="257"/>
      <c r="X91" s="257"/>
      <c r="Y91" s="257"/>
      <c r="Z91" s="257"/>
      <c r="AA91" s="257"/>
      <c r="AB91" s="257"/>
      <c r="AC91" s="257"/>
      <c r="AD91" s="257"/>
      <c r="AE91" s="257"/>
      <c r="AF91" s="257"/>
      <c r="AG91" s="257"/>
      <c r="AH91" s="257"/>
      <c r="AI91" s="257"/>
      <c r="AJ91" s="257"/>
      <c r="AK91" s="257"/>
      <c r="AL91" s="257"/>
      <c r="AM91" s="363"/>
      <c r="AN91" s="363"/>
      <c r="AO91" s="363"/>
      <c r="AP91" s="363"/>
      <c r="AQ91" s="363"/>
      <c r="AR91" s="363"/>
      <c r="AS91" s="363"/>
      <c r="AT91" s="363"/>
      <c r="AU91" s="363"/>
      <c r="AV91" s="363"/>
      <c r="AW91" s="363"/>
      <c r="AX91" s="363"/>
      <c r="AY91" s="363"/>
      <c r="AZ91" s="363"/>
      <c r="BA91" s="258">
        <f>SUM(AM91:AZ91)</f>
        <v>0</v>
      </c>
    </row>
    <row r="92" spans="1:53" s="245" customFormat="1" ht="15" outlineLevel="1">
      <c r="A92" s="450"/>
      <c r="B92" s="276" t="s">
        <v>214</v>
      </c>
      <c r="C92" s="253" t="s">
        <v>163</v>
      </c>
      <c r="D92" s="257"/>
      <c r="E92" s="257"/>
      <c r="F92" s="257"/>
      <c r="G92" s="257"/>
      <c r="H92" s="257"/>
      <c r="I92" s="257"/>
      <c r="J92" s="257"/>
      <c r="K92" s="257"/>
      <c r="L92" s="257"/>
      <c r="M92" s="257"/>
      <c r="N92" s="257">
        <f>+'7.  Persistence Report'!BA39</f>
        <v>0</v>
      </c>
      <c r="O92" s="257">
        <f>+'7.  Persistence Report'!BB39</f>
        <v>0</v>
      </c>
      <c r="P92" s="257">
        <f>+'7.  Persistence Report'!BC39</f>
        <v>0</v>
      </c>
      <c r="Q92" s="257">
        <f>+'7.  Persistence Report'!BD39</f>
        <v>0</v>
      </c>
      <c r="R92" s="257">
        <f>+'7.  Persistence Report'!BE39</f>
        <v>0</v>
      </c>
      <c r="S92" s="257">
        <f>+'7.  Persistence Report'!BF39</f>
        <v>0</v>
      </c>
      <c r="T92" s="257">
        <f>+'7.  Persistence Report'!BG39</f>
        <v>0</v>
      </c>
      <c r="U92" s="416"/>
      <c r="V92" s="257"/>
      <c r="W92" s="257"/>
      <c r="X92" s="257"/>
      <c r="Y92" s="257"/>
      <c r="Z92" s="257"/>
      <c r="AA92" s="257"/>
      <c r="AB92" s="257"/>
      <c r="AC92" s="257"/>
      <c r="AD92" s="257"/>
      <c r="AE92" s="257"/>
      <c r="AF92" s="257">
        <f>+'7.  Persistence Report'!V39</f>
        <v>0</v>
      </c>
      <c r="AG92" s="257">
        <f>+'7.  Persistence Report'!W39</f>
        <v>0</v>
      </c>
      <c r="AH92" s="257">
        <f>+'7.  Persistence Report'!X39</f>
        <v>0</v>
      </c>
      <c r="AI92" s="257">
        <f>+'7.  Persistence Report'!Y39</f>
        <v>0</v>
      </c>
      <c r="AJ92" s="257">
        <f>+'7.  Persistence Report'!Z39</f>
        <v>0</v>
      </c>
      <c r="AK92" s="257">
        <f>+'7.  Persistence Report'!AA39</f>
        <v>0</v>
      </c>
      <c r="AL92" s="257">
        <f>+'7.  Persistence Report'!AB39</f>
        <v>0</v>
      </c>
      <c r="AM92" s="364">
        <f>AM91</f>
        <v>0</v>
      </c>
      <c r="AN92" s="364">
        <f>AN91</f>
        <v>0</v>
      </c>
      <c r="AO92" s="364">
        <f t="shared" ref="AO92:AZ92" si="22">AO91</f>
        <v>0</v>
      </c>
      <c r="AP92" s="364">
        <f t="shared" si="22"/>
        <v>0</v>
      </c>
      <c r="AQ92" s="364">
        <f t="shared" si="22"/>
        <v>0</v>
      </c>
      <c r="AR92" s="364">
        <f t="shared" si="22"/>
        <v>0</v>
      </c>
      <c r="AS92" s="364">
        <f t="shared" si="22"/>
        <v>0</v>
      </c>
      <c r="AT92" s="364">
        <f t="shared" si="22"/>
        <v>0</v>
      </c>
      <c r="AU92" s="364">
        <f t="shared" si="22"/>
        <v>0</v>
      </c>
      <c r="AV92" s="364">
        <f t="shared" si="22"/>
        <v>0</v>
      </c>
      <c r="AW92" s="364">
        <f t="shared" si="22"/>
        <v>0</v>
      </c>
      <c r="AX92" s="364">
        <f t="shared" si="22"/>
        <v>0</v>
      </c>
      <c r="AY92" s="364">
        <f t="shared" si="22"/>
        <v>0</v>
      </c>
      <c r="AZ92" s="364">
        <f t="shared" si="22"/>
        <v>0</v>
      </c>
      <c r="BA92" s="259"/>
    </row>
    <row r="93" spans="1:53" s="245" customFormat="1" ht="15" outlineLevel="1">
      <c r="A93" s="450"/>
      <c r="B93" s="276"/>
      <c r="C93" s="267"/>
      <c r="D93" s="253"/>
      <c r="E93" s="253"/>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365"/>
      <c r="AN93" s="365"/>
      <c r="AO93" s="365"/>
      <c r="AP93" s="365"/>
      <c r="AQ93" s="365"/>
      <c r="AR93" s="365"/>
      <c r="AS93" s="365"/>
      <c r="AT93" s="365"/>
      <c r="AU93" s="365"/>
      <c r="AV93" s="365"/>
      <c r="AW93" s="365"/>
      <c r="AX93" s="365"/>
      <c r="AY93" s="365"/>
      <c r="AZ93" s="365"/>
      <c r="BA93" s="268"/>
    </row>
    <row r="94" spans="1:53" s="255" customFormat="1" ht="15.75" outlineLevel="1">
      <c r="A94" s="451"/>
      <c r="B94" s="250" t="s">
        <v>485</v>
      </c>
      <c r="C94" s="251"/>
      <c r="D94" s="252"/>
      <c r="E94" s="252"/>
      <c r="F94" s="252"/>
      <c r="G94" s="252"/>
      <c r="H94" s="252"/>
      <c r="I94" s="252"/>
      <c r="J94" s="252"/>
      <c r="K94" s="252"/>
      <c r="L94" s="252"/>
      <c r="M94" s="252"/>
      <c r="N94" s="252"/>
      <c r="O94" s="252"/>
      <c r="P94" s="252"/>
      <c r="Q94" s="252"/>
      <c r="R94" s="252"/>
      <c r="S94" s="252"/>
      <c r="T94" s="252"/>
      <c r="U94" s="252"/>
      <c r="V94" s="252"/>
      <c r="W94" s="251"/>
      <c r="X94" s="251"/>
      <c r="Y94" s="251"/>
      <c r="Z94" s="251"/>
      <c r="AA94" s="251"/>
      <c r="AB94" s="251"/>
      <c r="AC94" s="251"/>
      <c r="AD94" s="251"/>
      <c r="AE94" s="251"/>
      <c r="AF94" s="252"/>
      <c r="AG94" s="252"/>
      <c r="AH94" s="252"/>
      <c r="AI94" s="252"/>
      <c r="AJ94" s="252"/>
      <c r="AK94" s="252"/>
      <c r="AL94" s="252"/>
      <c r="AM94" s="367"/>
      <c r="AN94" s="367"/>
      <c r="AO94" s="367"/>
      <c r="AP94" s="367"/>
      <c r="AQ94" s="367"/>
      <c r="AR94" s="367"/>
      <c r="AS94" s="367"/>
      <c r="AT94" s="367"/>
      <c r="AU94" s="367"/>
      <c r="AV94" s="367"/>
      <c r="AW94" s="367"/>
      <c r="AX94" s="367"/>
      <c r="AY94" s="367"/>
      <c r="AZ94" s="367"/>
      <c r="BA94" s="254"/>
    </row>
    <row r="95" spans="1:53" s="245" customFormat="1" ht="15" outlineLevel="1">
      <c r="A95" s="450">
        <v>24</v>
      </c>
      <c r="B95" s="276" t="s">
        <v>14</v>
      </c>
      <c r="C95" s="253" t="s">
        <v>25</v>
      </c>
      <c r="D95" s="257"/>
      <c r="E95" s="257"/>
      <c r="F95" s="257"/>
      <c r="G95" s="257"/>
      <c r="H95" s="257"/>
      <c r="I95" s="257"/>
      <c r="J95" s="257"/>
      <c r="K95" s="257"/>
      <c r="L95" s="257"/>
      <c r="M95" s="257"/>
      <c r="N95" s="257"/>
      <c r="O95" s="257"/>
      <c r="P95" s="257"/>
      <c r="Q95" s="257"/>
      <c r="R95" s="257"/>
      <c r="S95" s="257"/>
      <c r="T95" s="257"/>
      <c r="U95" s="253"/>
      <c r="V95" s="257"/>
      <c r="W95" s="257"/>
      <c r="X95" s="257"/>
      <c r="Y95" s="257"/>
      <c r="Z95" s="257"/>
      <c r="AA95" s="257"/>
      <c r="AB95" s="257"/>
      <c r="AC95" s="257"/>
      <c r="AD95" s="257"/>
      <c r="AE95" s="257"/>
      <c r="AF95" s="257"/>
      <c r="AG95" s="257"/>
      <c r="AH95" s="257"/>
      <c r="AI95" s="257"/>
      <c r="AJ95" s="257"/>
      <c r="AK95" s="257"/>
      <c r="AL95" s="257"/>
      <c r="AM95" s="363"/>
      <c r="AN95" s="363"/>
      <c r="AO95" s="363"/>
      <c r="AP95" s="363"/>
      <c r="AQ95" s="363"/>
      <c r="AR95" s="363"/>
      <c r="AS95" s="363"/>
      <c r="AT95" s="363"/>
      <c r="AU95" s="363"/>
      <c r="AV95" s="363"/>
      <c r="AW95" s="363"/>
      <c r="AX95" s="363"/>
      <c r="AY95" s="363"/>
      <c r="AZ95" s="363"/>
      <c r="BA95" s="258">
        <f>SUM(AM95:AZ95)</f>
        <v>0</v>
      </c>
    </row>
    <row r="96" spans="1:53" s="245" customFormat="1" ht="15" outlineLevel="1">
      <c r="A96" s="450"/>
      <c r="B96" s="276" t="s">
        <v>214</v>
      </c>
      <c r="C96" s="253" t="s">
        <v>163</v>
      </c>
      <c r="D96" s="257"/>
      <c r="E96" s="257"/>
      <c r="F96" s="257"/>
      <c r="G96" s="257"/>
      <c r="H96" s="257"/>
      <c r="I96" s="257"/>
      <c r="J96" s="257"/>
      <c r="K96" s="257"/>
      <c r="L96" s="257"/>
      <c r="M96" s="257"/>
      <c r="N96" s="257"/>
      <c r="O96" s="257"/>
      <c r="P96" s="257"/>
      <c r="Q96" s="257"/>
      <c r="R96" s="257"/>
      <c r="S96" s="257"/>
      <c r="T96" s="257"/>
      <c r="U96" s="416"/>
      <c r="V96" s="257"/>
      <c r="W96" s="257"/>
      <c r="X96" s="257"/>
      <c r="Y96" s="257"/>
      <c r="Z96" s="257"/>
      <c r="AA96" s="257"/>
      <c r="AB96" s="257"/>
      <c r="AC96" s="257"/>
      <c r="AD96" s="257"/>
      <c r="AE96" s="257"/>
      <c r="AF96" s="257"/>
      <c r="AG96" s="257"/>
      <c r="AH96" s="257"/>
      <c r="AI96" s="257"/>
      <c r="AJ96" s="257"/>
      <c r="AK96" s="257"/>
      <c r="AL96" s="257"/>
      <c r="AM96" s="364">
        <f>AM95</f>
        <v>0</v>
      </c>
      <c r="AN96" s="364">
        <f>AN95</f>
        <v>0</v>
      </c>
      <c r="AO96" s="364">
        <f t="shared" ref="AO96:AZ96" si="23">AO95</f>
        <v>0</v>
      </c>
      <c r="AP96" s="364">
        <f t="shared" si="23"/>
        <v>0</v>
      </c>
      <c r="AQ96" s="364">
        <f t="shared" si="23"/>
        <v>0</v>
      </c>
      <c r="AR96" s="364">
        <f t="shared" si="23"/>
        <v>0</v>
      </c>
      <c r="AS96" s="364">
        <f t="shared" si="23"/>
        <v>0</v>
      </c>
      <c r="AT96" s="364">
        <f t="shared" si="23"/>
        <v>0</v>
      </c>
      <c r="AU96" s="364">
        <f t="shared" si="23"/>
        <v>0</v>
      </c>
      <c r="AV96" s="364">
        <f t="shared" si="23"/>
        <v>0</v>
      </c>
      <c r="AW96" s="364">
        <f t="shared" si="23"/>
        <v>0</v>
      </c>
      <c r="AX96" s="364">
        <f t="shared" si="23"/>
        <v>0</v>
      </c>
      <c r="AY96" s="364">
        <f t="shared" si="23"/>
        <v>0</v>
      </c>
      <c r="AZ96" s="364">
        <f t="shared" si="23"/>
        <v>0</v>
      </c>
      <c r="BA96" s="259"/>
    </row>
    <row r="97" spans="1:53" s="245" customFormat="1" ht="15" outlineLevel="1">
      <c r="A97" s="450"/>
      <c r="B97" s="276"/>
      <c r="C97" s="267"/>
      <c r="D97" s="253"/>
      <c r="E97" s="253"/>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365"/>
      <c r="AN97" s="365"/>
      <c r="AO97" s="365"/>
      <c r="AP97" s="365"/>
      <c r="AQ97" s="365"/>
      <c r="AR97" s="365"/>
      <c r="AS97" s="365"/>
      <c r="AT97" s="365"/>
      <c r="AU97" s="365"/>
      <c r="AV97" s="365"/>
      <c r="AW97" s="365"/>
      <c r="AX97" s="365"/>
      <c r="AY97" s="365"/>
      <c r="AZ97" s="365"/>
      <c r="BA97" s="268"/>
    </row>
    <row r="98" spans="1:53" s="245" customFormat="1" ht="15" outlineLevel="1">
      <c r="A98" s="450">
        <v>25</v>
      </c>
      <c r="B98" s="275" t="s">
        <v>21</v>
      </c>
      <c r="C98" s="253" t="s">
        <v>25</v>
      </c>
      <c r="D98" s="257"/>
      <c r="E98" s="257"/>
      <c r="F98" s="257"/>
      <c r="G98" s="257"/>
      <c r="H98" s="257"/>
      <c r="I98" s="257"/>
      <c r="J98" s="257"/>
      <c r="K98" s="257"/>
      <c r="L98" s="257"/>
      <c r="M98" s="257"/>
      <c r="N98" s="257"/>
      <c r="O98" s="257"/>
      <c r="P98" s="257"/>
      <c r="Q98" s="257"/>
      <c r="R98" s="257"/>
      <c r="S98" s="257"/>
      <c r="T98" s="257"/>
      <c r="U98" s="257">
        <v>0</v>
      </c>
      <c r="V98" s="257"/>
      <c r="W98" s="257"/>
      <c r="X98" s="257"/>
      <c r="Y98" s="257"/>
      <c r="Z98" s="257"/>
      <c r="AA98" s="257"/>
      <c r="AB98" s="257"/>
      <c r="AC98" s="257"/>
      <c r="AD98" s="257"/>
      <c r="AE98" s="257"/>
      <c r="AF98" s="257"/>
      <c r="AG98" s="257"/>
      <c r="AH98" s="257"/>
      <c r="AI98" s="257"/>
      <c r="AJ98" s="257"/>
      <c r="AK98" s="257"/>
      <c r="AL98" s="257"/>
      <c r="AM98" s="368"/>
      <c r="AN98" s="368"/>
      <c r="AO98" s="368"/>
      <c r="AP98" s="368"/>
      <c r="AQ98" s="368"/>
      <c r="AR98" s="368"/>
      <c r="AS98" s="368"/>
      <c r="AT98" s="368"/>
      <c r="AU98" s="368"/>
      <c r="AV98" s="368"/>
      <c r="AW98" s="368"/>
      <c r="AX98" s="368"/>
      <c r="AY98" s="368"/>
      <c r="AZ98" s="368"/>
      <c r="BA98" s="258">
        <f>SUM(AM98:AZ98)</f>
        <v>0</v>
      </c>
    </row>
    <row r="99" spans="1:53" s="245" customFormat="1" ht="15" outlineLevel="1">
      <c r="A99" s="450"/>
      <c r="B99" s="276" t="s">
        <v>214</v>
      </c>
      <c r="C99" s="253" t="s">
        <v>163</v>
      </c>
      <c r="D99" s="257"/>
      <c r="E99" s="257"/>
      <c r="F99" s="257"/>
      <c r="G99" s="257"/>
      <c r="H99" s="257"/>
      <c r="I99" s="257"/>
      <c r="J99" s="257"/>
      <c r="K99" s="257"/>
      <c r="L99" s="257"/>
      <c r="M99" s="257"/>
      <c r="N99" s="257"/>
      <c r="O99" s="257"/>
      <c r="P99" s="257"/>
      <c r="Q99" s="257"/>
      <c r="R99" s="257"/>
      <c r="S99" s="257"/>
      <c r="T99" s="257"/>
      <c r="U99" s="257">
        <f>U98</f>
        <v>0</v>
      </c>
      <c r="V99" s="257"/>
      <c r="W99" s="257"/>
      <c r="X99" s="257"/>
      <c r="Y99" s="257"/>
      <c r="Z99" s="257"/>
      <c r="AA99" s="257"/>
      <c r="AB99" s="257"/>
      <c r="AC99" s="257"/>
      <c r="AD99" s="257"/>
      <c r="AE99" s="257"/>
      <c r="AF99" s="257"/>
      <c r="AG99" s="257"/>
      <c r="AH99" s="257"/>
      <c r="AI99" s="257"/>
      <c r="AJ99" s="257"/>
      <c r="AK99" s="257"/>
      <c r="AL99" s="257"/>
      <c r="AM99" s="364">
        <f>AM98</f>
        <v>0</v>
      </c>
      <c r="AN99" s="364">
        <f>AN98</f>
        <v>0</v>
      </c>
      <c r="AO99" s="364">
        <f t="shared" ref="AO99:AZ99" si="24">AO98</f>
        <v>0</v>
      </c>
      <c r="AP99" s="364">
        <f t="shared" si="24"/>
        <v>0</v>
      </c>
      <c r="AQ99" s="364">
        <f t="shared" si="24"/>
        <v>0</v>
      </c>
      <c r="AR99" s="364">
        <f t="shared" si="24"/>
        <v>0</v>
      </c>
      <c r="AS99" s="364">
        <f t="shared" si="24"/>
        <v>0</v>
      </c>
      <c r="AT99" s="364">
        <f t="shared" si="24"/>
        <v>0</v>
      </c>
      <c r="AU99" s="364">
        <f t="shared" si="24"/>
        <v>0</v>
      </c>
      <c r="AV99" s="364">
        <f t="shared" si="24"/>
        <v>0</v>
      </c>
      <c r="AW99" s="364">
        <f t="shared" si="24"/>
        <v>0</v>
      </c>
      <c r="AX99" s="364">
        <f t="shared" si="24"/>
        <v>0</v>
      </c>
      <c r="AY99" s="364">
        <f t="shared" si="24"/>
        <v>0</v>
      </c>
      <c r="AZ99" s="364">
        <f t="shared" si="24"/>
        <v>0</v>
      </c>
      <c r="BA99" s="272"/>
    </row>
    <row r="100" spans="1:53" s="245" customFormat="1" ht="15" outlineLevel="1">
      <c r="A100" s="450"/>
      <c r="B100" s="275"/>
      <c r="C100" s="27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369"/>
      <c r="AN100" s="370"/>
      <c r="AO100" s="369"/>
      <c r="AP100" s="369"/>
      <c r="AQ100" s="369"/>
      <c r="AR100" s="369"/>
      <c r="AS100" s="369"/>
      <c r="AT100" s="369"/>
      <c r="AU100" s="369"/>
      <c r="AV100" s="369"/>
      <c r="AW100" s="369"/>
      <c r="AX100" s="369"/>
      <c r="AY100" s="369"/>
      <c r="AZ100" s="369"/>
      <c r="BA100" s="274"/>
    </row>
    <row r="101" spans="1:53" s="255" customFormat="1" ht="15.75" outlineLevel="1">
      <c r="A101" s="451"/>
      <c r="B101" s="250" t="s">
        <v>15</v>
      </c>
      <c r="C101" s="281"/>
      <c r="D101" s="252"/>
      <c r="E101" s="251"/>
      <c r="F101" s="251"/>
      <c r="G101" s="251"/>
      <c r="H101" s="251"/>
      <c r="I101" s="251"/>
      <c r="J101" s="251"/>
      <c r="K101" s="251"/>
      <c r="L101" s="251"/>
      <c r="M101" s="251"/>
      <c r="N101" s="251"/>
      <c r="O101" s="251"/>
      <c r="P101" s="251"/>
      <c r="Q101" s="251"/>
      <c r="R101" s="251"/>
      <c r="S101" s="251"/>
      <c r="T101" s="251"/>
      <c r="U101" s="253"/>
      <c r="V101" s="251"/>
      <c r="W101" s="251"/>
      <c r="X101" s="251"/>
      <c r="Y101" s="251"/>
      <c r="Z101" s="251"/>
      <c r="AA101" s="251"/>
      <c r="AB101" s="251"/>
      <c r="AC101" s="251"/>
      <c r="AD101" s="251"/>
      <c r="AE101" s="251"/>
      <c r="AF101" s="251"/>
      <c r="AG101" s="251"/>
      <c r="AH101" s="251"/>
      <c r="AI101" s="251"/>
      <c r="AJ101" s="251"/>
      <c r="AK101" s="251"/>
      <c r="AL101" s="251"/>
      <c r="AM101" s="367"/>
      <c r="AN101" s="367"/>
      <c r="AO101" s="367"/>
      <c r="AP101" s="367"/>
      <c r="AQ101" s="367"/>
      <c r="AR101" s="367"/>
      <c r="AS101" s="367"/>
      <c r="AT101" s="367"/>
      <c r="AU101" s="367"/>
      <c r="AV101" s="367"/>
      <c r="AW101" s="367"/>
      <c r="AX101" s="367"/>
      <c r="AY101" s="367"/>
      <c r="AZ101" s="367"/>
      <c r="BA101" s="254"/>
    </row>
    <row r="102" spans="1:53" s="245" customFormat="1" ht="15" outlineLevel="1">
      <c r="A102" s="450">
        <v>26</v>
      </c>
      <c r="B102" s="282" t="s">
        <v>16</v>
      </c>
      <c r="C102" s="253" t="s">
        <v>25</v>
      </c>
      <c r="D102" s="257"/>
      <c r="E102" s="257"/>
      <c r="F102" s="257"/>
      <c r="G102" s="257"/>
      <c r="H102" s="257"/>
      <c r="I102" s="257"/>
      <c r="J102" s="257"/>
      <c r="K102" s="257"/>
      <c r="L102" s="257"/>
      <c r="M102" s="257"/>
      <c r="N102" s="257">
        <f>+'7.  Persistence Report'!BA29</f>
        <v>455514.21895980003</v>
      </c>
      <c r="O102" s="257">
        <f>+'7.  Persistence Report'!BB29</f>
        <v>455514.21895980003</v>
      </c>
      <c r="P102" s="257">
        <f>+'7.  Persistence Report'!BC29</f>
        <v>455514.21895980003</v>
      </c>
      <c r="Q102" s="257">
        <f>+'7.  Persistence Report'!BD29</f>
        <v>0</v>
      </c>
      <c r="R102" s="257">
        <f>+'7.  Persistence Report'!BE29</f>
        <v>0</v>
      </c>
      <c r="S102" s="257">
        <f>+'7.  Persistence Report'!BF29</f>
        <v>0</v>
      </c>
      <c r="T102" s="257">
        <f>+'7.  Persistence Report'!BG29</f>
        <v>0</v>
      </c>
      <c r="U102" s="257">
        <v>12</v>
      </c>
      <c r="V102" s="257"/>
      <c r="W102" s="257"/>
      <c r="X102" s="257"/>
      <c r="Y102" s="257"/>
      <c r="Z102" s="257"/>
      <c r="AA102" s="257"/>
      <c r="AB102" s="257"/>
      <c r="AC102" s="257"/>
      <c r="AD102" s="257"/>
      <c r="AE102" s="257"/>
      <c r="AF102" s="257">
        <f>+'7.  Persistence Report'!V29</f>
        <v>78.392313999999999</v>
      </c>
      <c r="AG102" s="257">
        <f>+'7.  Persistence Report'!W29</f>
        <v>78.392313999999999</v>
      </c>
      <c r="AH102" s="257">
        <f>+'7.  Persistence Report'!X29</f>
        <v>78.392313999999999</v>
      </c>
      <c r="AI102" s="257">
        <f>+'7.  Persistence Report'!Y29</f>
        <v>0</v>
      </c>
      <c r="AJ102" s="257">
        <f>+'7.  Persistence Report'!Z29</f>
        <v>0</v>
      </c>
      <c r="AK102" s="257">
        <f>+'7.  Persistence Report'!AA29</f>
        <v>0</v>
      </c>
      <c r="AL102" s="257">
        <f>+'7.  Persistence Report'!AB29</f>
        <v>0</v>
      </c>
      <c r="AM102" s="363"/>
      <c r="AN102" s="363">
        <v>0.5</v>
      </c>
      <c r="AO102" s="363">
        <v>0.5</v>
      </c>
      <c r="AP102" s="363"/>
      <c r="AQ102" s="363"/>
      <c r="AR102" s="363"/>
      <c r="AS102" s="368"/>
      <c r="AT102" s="368"/>
      <c r="AU102" s="368"/>
      <c r="AV102" s="368"/>
      <c r="AW102" s="368"/>
      <c r="AX102" s="368"/>
      <c r="AY102" s="368"/>
      <c r="AZ102" s="368"/>
      <c r="BA102" s="258">
        <f>SUM(AM102:AZ102)</f>
        <v>1</v>
      </c>
    </row>
    <row r="103" spans="1:53" s="245" customFormat="1" ht="15" outlineLevel="1">
      <c r="A103" s="450"/>
      <c r="B103" s="276" t="s">
        <v>214</v>
      </c>
      <c r="C103" s="253" t="s">
        <v>163</v>
      </c>
      <c r="D103" s="257"/>
      <c r="E103" s="257"/>
      <c r="F103" s="257"/>
      <c r="G103" s="257"/>
      <c r="H103" s="257"/>
      <c r="I103" s="257"/>
      <c r="J103" s="257"/>
      <c r="K103" s="257"/>
      <c r="L103" s="257"/>
      <c r="M103" s="257"/>
      <c r="N103" s="257"/>
      <c r="O103" s="257"/>
      <c r="P103" s="257"/>
      <c r="Q103" s="257"/>
      <c r="R103" s="257"/>
      <c r="S103" s="257"/>
      <c r="T103" s="257"/>
      <c r="U103" s="257">
        <f>U102</f>
        <v>12</v>
      </c>
      <c r="V103" s="257"/>
      <c r="W103" s="257"/>
      <c r="X103" s="257"/>
      <c r="Y103" s="257"/>
      <c r="Z103" s="257"/>
      <c r="AA103" s="257"/>
      <c r="AB103" s="257"/>
      <c r="AC103" s="257"/>
      <c r="AD103" s="257"/>
      <c r="AE103" s="257"/>
      <c r="AF103" s="257"/>
      <c r="AG103" s="257"/>
      <c r="AH103" s="257"/>
      <c r="AI103" s="257"/>
      <c r="AJ103" s="257"/>
      <c r="AK103" s="257"/>
      <c r="AL103" s="257"/>
      <c r="AM103" s="364">
        <f>AM102</f>
        <v>0</v>
      </c>
      <c r="AN103" s="364">
        <f>AN102</f>
        <v>0.5</v>
      </c>
      <c r="AO103" s="364">
        <f t="shared" ref="AO103:AZ103" si="25">AO102</f>
        <v>0.5</v>
      </c>
      <c r="AP103" s="364">
        <f t="shared" si="25"/>
        <v>0</v>
      </c>
      <c r="AQ103" s="364">
        <f t="shared" si="25"/>
        <v>0</v>
      </c>
      <c r="AR103" s="364">
        <f t="shared" si="25"/>
        <v>0</v>
      </c>
      <c r="AS103" s="364">
        <f t="shared" si="25"/>
        <v>0</v>
      </c>
      <c r="AT103" s="364">
        <f t="shared" si="25"/>
        <v>0</v>
      </c>
      <c r="AU103" s="364">
        <f t="shared" si="25"/>
        <v>0</v>
      </c>
      <c r="AV103" s="364">
        <f t="shared" si="25"/>
        <v>0</v>
      </c>
      <c r="AW103" s="364">
        <f t="shared" si="25"/>
        <v>0</v>
      </c>
      <c r="AX103" s="364">
        <f t="shared" si="25"/>
        <v>0</v>
      </c>
      <c r="AY103" s="364">
        <f t="shared" si="25"/>
        <v>0</v>
      </c>
      <c r="AZ103" s="364">
        <f t="shared" si="25"/>
        <v>0</v>
      </c>
      <c r="BA103" s="268"/>
    </row>
    <row r="104" spans="1:53" s="245" customFormat="1" ht="15" outlineLevel="1">
      <c r="A104" s="450"/>
      <c r="B104" s="28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376"/>
      <c r="AN104" s="377"/>
      <c r="AO104" s="377"/>
      <c r="AP104" s="377"/>
      <c r="AQ104" s="377"/>
      <c r="AR104" s="377"/>
      <c r="AS104" s="377"/>
      <c r="AT104" s="377"/>
      <c r="AU104" s="377"/>
      <c r="AV104" s="377"/>
      <c r="AW104" s="377"/>
      <c r="AX104" s="377"/>
      <c r="AY104" s="377"/>
      <c r="AZ104" s="377"/>
      <c r="BA104" s="259"/>
    </row>
    <row r="105" spans="1:53" s="245" customFormat="1" ht="15" outlineLevel="1">
      <c r="A105" s="450">
        <v>27</v>
      </c>
      <c r="B105" s="282" t="s">
        <v>17</v>
      </c>
      <c r="C105" s="253" t="s">
        <v>25</v>
      </c>
      <c r="D105" s="257"/>
      <c r="E105" s="257"/>
      <c r="F105" s="257"/>
      <c r="G105" s="257"/>
      <c r="H105" s="257"/>
      <c r="I105" s="257"/>
      <c r="J105" s="257"/>
      <c r="K105" s="257"/>
      <c r="L105" s="257"/>
      <c r="M105" s="257"/>
      <c r="N105" s="257">
        <f>+'7.  Persistence Report'!BA30</f>
        <v>151314.81927754878</v>
      </c>
      <c r="O105" s="257">
        <f>+'7.  Persistence Report'!BB30</f>
        <v>151314.81927754878</v>
      </c>
      <c r="P105" s="257">
        <f>+'7.  Persistence Report'!BC30</f>
        <v>151314.81927754878</v>
      </c>
      <c r="Q105" s="257">
        <f>+'7.  Persistence Report'!BD30</f>
        <v>151314.81927754878</v>
      </c>
      <c r="R105" s="257">
        <f>+'7.  Persistence Report'!BE30</f>
        <v>151314.81927754878</v>
      </c>
      <c r="S105" s="257">
        <f>+'7.  Persistence Report'!BF30</f>
        <v>151314.81927754878</v>
      </c>
      <c r="T105" s="257">
        <f>+'7.  Persistence Report'!BG30</f>
        <v>151314.81927754878</v>
      </c>
      <c r="U105" s="257">
        <v>12</v>
      </c>
      <c r="V105" s="257"/>
      <c r="W105" s="257"/>
      <c r="X105" s="257"/>
      <c r="Y105" s="257"/>
      <c r="Z105" s="257"/>
      <c r="AA105" s="257"/>
      <c r="AB105" s="257"/>
      <c r="AC105" s="257"/>
      <c r="AD105" s="257"/>
      <c r="AE105" s="257"/>
      <c r="AF105" s="257">
        <f>+'7.  Persistence Report'!V30</f>
        <v>29.461608114787534</v>
      </c>
      <c r="AG105" s="257">
        <f>+'7.  Persistence Report'!W30</f>
        <v>29.461608114787534</v>
      </c>
      <c r="AH105" s="257">
        <f>+'7.  Persistence Report'!X30</f>
        <v>29.461608114787534</v>
      </c>
      <c r="AI105" s="257">
        <f>+'7.  Persistence Report'!Y30</f>
        <v>29.461608114787534</v>
      </c>
      <c r="AJ105" s="257">
        <f>+'7.  Persistence Report'!Z30</f>
        <v>29.461608114787534</v>
      </c>
      <c r="AK105" s="257">
        <f>+'7.  Persistence Report'!AA30</f>
        <v>29.461608114787534</v>
      </c>
      <c r="AL105" s="257">
        <f>+'7.  Persistence Report'!AB30</f>
        <v>29.461608114787534</v>
      </c>
      <c r="AM105" s="363"/>
      <c r="AN105" s="363"/>
      <c r="AO105" s="363">
        <v>1</v>
      </c>
      <c r="AP105" s="363"/>
      <c r="AQ105" s="363"/>
      <c r="AR105" s="363"/>
      <c r="AS105" s="368"/>
      <c r="AT105" s="368"/>
      <c r="AU105" s="368"/>
      <c r="AV105" s="368"/>
      <c r="AW105" s="368"/>
      <c r="AX105" s="368"/>
      <c r="AY105" s="368"/>
      <c r="AZ105" s="368"/>
      <c r="BA105" s="258">
        <f>SUM(AM105:AZ105)</f>
        <v>1</v>
      </c>
    </row>
    <row r="106" spans="1:53" s="245" customFormat="1" ht="15" outlineLevel="1">
      <c r="A106" s="450"/>
      <c r="B106" s="276" t="s">
        <v>214</v>
      </c>
      <c r="C106" s="253" t="s">
        <v>163</v>
      </c>
      <c r="D106" s="257"/>
      <c r="E106" s="257"/>
      <c r="F106" s="257"/>
      <c r="G106" s="257"/>
      <c r="H106" s="257"/>
      <c r="I106" s="257"/>
      <c r="J106" s="257"/>
      <c r="K106" s="257"/>
      <c r="L106" s="257"/>
      <c r="M106" s="257"/>
      <c r="N106" s="257">
        <f>+'7.  Persistence Report'!BA31</f>
        <v>127966.5</v>
      </c>
      <c r="O106" s="257">
        <f>+'7.  Persistence Report'!BB31</f>
        <v>127966.5</v>
      </c>
      <c r="P106" s="257">
        <f>+'7.  Persistence Report'!BC31</f>
        <v>127966.5</v>
      </c>
      <c r="Q106" s="257">
        <f>+'7.  Persistence Report'!BD31</f>
        <v>127966.5</v>
      </c>
      <c r="R106" s="257">
        <f>+'7.  Persistence Report'!BE31</f>
        <v>127966.5</v>
      </c>
      <c r="S106" s="257">
        <f>+'7.  Persistence Report'!BF31</f>
        <v>127966.5</v>
      </c>
      <c r="T106" s="257">
        <f>+'7.  Persistence Report'!BG31</f>
        <v>127966.5</v>
      </c>
      <c r="U106" s="257">
        <f>U105</f>
        <v>12</v>
      </c>
      <c r="V106" s="257"/>
      <c r="W106" s="257"/>
      <c r="X106" s="257"/>
      <c r="Y106" s="257"/>
      <c r="Z106" s="257"/>
      <c r="AA106" s="257"/>
      <c r="AB106" s="257"/>
      <c r="AC106" s="257"/>
      <c r="AD106" s="257"/>
      <c r="AE106" s="257"/>
      <c r="AF106" s="257">
        <f>+'7.  Persistence Report'!V31</f>
        <v>29.1</v>
      </c>
      <c r="AG106" s="257">
        <f>+'7.  Persistence Report'!W31</f>
        <v>29.1</v>
      </c>
      <c r="AH106" s="257">
        <f>+'7.  Persistence Report'!X31</f>
        <v>29.1</v>
      </c>
      <c r="AI106" s="257">
        <f>+'7.  Persistence Report'!Y31</f>
        <v>29.1</v>
      </c>
      <c r="AJ106" s="257">
        <f>+'7.  Persistence Report'!Z31</f>
        <v>29.1</v>
      </c>
      <c r="AK106" s="257">
        <f>+'7.  Persistence Report'!AA31</f>
        <v>29.1</v>
      </c>
      <c r="AL106" s="257">
        <f>+'7.  Persistence Report'!AB31</f>
        <v>29.1</v>
      </c>
      <c r="AM106" s="364">
        <f>AM105</f>
        <v>0</v>
      </c>
      <c r="AN106" s="364">
        <f>AN105</f>
        <v>0</v>
      </c>
      <c r="AO106" s="364">
        <f>AO105</f>
        <v>1</v>
      </c>
      <c r="AP106" s="364">
        <f>AP105</f>
        <v>0</v>
      </c>
      <c r="AQ106" s="364">
        <f t="shared" ref="AQ106:AZ106" si="26">AQ105</f>
        <v>0</v>
      </c>
      <c r="AR106" s="364">
        <f t="shared" si="26"/>
        <v>0</v>
      </c>
      <c r="AS106" s="364">
        <f t="shared" si="26"/>
        <v>0</v>
      </c>
      <c r="AT106" s="364">
        <f t="shared" si="26"/>
        <v>0</v>
      </c>
      <c r="AU106" s="364">
        <f t="shared" si="26"/>
        <v>0</v>
      </c>
      <c r="AV106" s="364">
        <f t="shared" si="26"/>
        <v>0</v>
      </c>
      <c r="AW106" s="364">
        <f t="shared" si="26"/>
        <v>0</v>
      </c>
      <c r="AX106" s="364">
        <f t="shared" si="26"/>
        <v>0</v>
      </c>
      <c r="AY106" s="364">
        <f t="shared" si="26"/>
        <v>0</v>
      </c>
      <c r="AZ106" s="364">
        <f t="shared" si="26"/>
        <v>0</v>
      </c>
      <c r="BA106" s="268"/>
    </row>
    <row r="107" spans="1:53" s="245" customFormat="1" ht="15.75" outlineLevel="1">
      <c r="A107" s="450"/>
      <c r="B107" s="284"/>
      <c r="C107" s="262"/>
      <c r="D107" s="253"/>
      <c r="E107" s="253"/>
      <c r="F107" s="253"/>
      <c r="G107" s="253"/>
      <c r="H107" s="253"/>
      <c r="I107" s="253"/>
      <c r="J107" s="253"/>
      <c r="K107" s="253"/>
      <c r="L107" s="253"/>
      <c r="M107" s="253"/>
      <c r="N107" s="253"/>
      <c r="O107" s="253"/>
      <c r="P107" s="253"/>
      <c r="Q107" s="253"/>
      <c r="R107" s="253"/>
      <c r="S107" s="253"/>
      <c r="T107" s="253"/>
      <c r="U107" s="262"/>
      <c r="V107" s="253"/>
      <c r="W107" s="253"/>
      <c r="X107" s="253"/>
      <c r="Y107" s="253"/>
      <c r="Z107" s="253"/>
      <c r="AA107" s="253"/>
      <c r="AB107" s="253"/>
      <c r="AC107" s="253"/>
      <c r="AD107" s="253"/>
      <c r="AE107" s="253"/>
      <c r="AF107" s="253"/>
      <c r="AG107" s="253"/>
      <c r="AH107" s="253"/>
      <c r="AI107" s="253"/>
      <c r="AJ107" s="253"/>
      <c r="AK107" s="253"/>
      <c r="AL107" s="253"/>
      <c r="AM107" s="365"/>
      <c r="AN107" s="365"/>
      <c r="AO107" s="365"/>
      <c r="AP107" s="365"/>
      <c r="AQ107" s="365"/>
      <c r="AR107" s="365"/>
      <c r="AS107" s="365"/>
      <c r="AT107" s="365"/>
      <c r="AU107" s="365"/>
      <c r="AV107" s="365"/>
      <c r="AW107" s="365"/>
      <c r="AX107" s="365"/>
      <c r="AY107" s="365"/>
      <c r="AZ107" s="365"/>
      <c r="BA107" s="268"/>
    </row>
    <row r="108" spans="1:53" s="245" customFormat="1" ht="15" outlineLevel="1">
      <c r="A108" s="450">
        <v>28</v>
      </c>
      <c r="B108" s="282" t="s">
        <v>18</v>
      </c>
      <c r="C108" s="253" t="s">
        <v>25</v>
      </c>
      <c r="D108" s="257"/>
      <c r="E108" s="257"/>
      <c r="F108" s="257"/>
      <c r="G108" s="257"/>
      <c r="H108" s="257"/>
      <c r="I108" s="257"/>
      <c r="J108" s="257"/>
      <c r="K108" s="257"/>
      <c r="L108" s="257"/>
      <c r="M108" s="257"/>
      <c r="N108" s="257"/>
      <c r="O108" s="257"/>
      <c r="P108" s="257"/>
      <c r="Q108" s="257"/>
      <c r="R108" s="257"/>
      <c r="S108" s="257"/>
      <c r="T108" s="257"/>
      <c r="U108" s="257">
        <v>0</v>
      </c>
      <c r="V108" s="257"/>
      <c r="W108" s="257"/>
      <c r="X108" s="257"/>
      <c r="Y108" s="257"/>
      <c r="Z108" s="257"/>
      <c r="AA108" s="257"/>
      <c r="AB108" s="257"/>
      <c r="AC108" s="257"/>
      <c r="AD108" s="257"/>
      <c r="AE108" s="257"/>
      <c r="AF108" s="257"/>
      <c r="AG108" s="257"/>
      <c r="AH108" s="257"/>
      <c r="AI108" s="257"/>
      <c r="AJ108" s="257"/>
      <c r="AK108" s="257"/>
      <c r="AL108" s="257"/>
      <c r="AM108" s="363"/>
      <c r="AN108" s="363"/>
      <c r="AO108" s="363"/>
      <c r="AP108" s="363"/>
      <c r="AQ108" s="363"/>
      <c r="AR108" s="363"/>
      <c r="AS108" s="368"/>
      <c r="AT108" s="368"/>
      <c r="AU108" s="368"/>
      <c r="AV108" s="368"/>
      <c r="AW108" s="368"/>
      <c r="AX108" s="368"/>
      <c r="AY108" s="368"/>
      <c r="AZ108" s="368"/>
      <c r="BA108" s="258">
        <f>SUM(AM108:AZ108)</f>
        <v>0</v>
      </c>
    </row>
    <row r="109" spans="1:53" s="245" customFormat="1" ht="15" outlineLevel="1">
      <c r="A109" s="450"/>
      <c r="B109" s="276" t="s">
        <v>214</v>
      </c>
      <c r="C109" s="253" t="s">
        <v>163</v>
      </c>
      <c r="D109" s="257"/>
      <c r="E109" s="257"/>
      <c r="F109" s="257"/>
      <c r="G109" s="257"/>
      <c r="H109" s="257"/>
      <c r="I109" s="257"/>
      <c r="J109" s="257"/>
      <c r="K109" s="257"/>
      <c r="L109" s="257"/>
      <c r="M109" s="257"/>
      <c r="N109" s="257"/>
      <c r="O109" s="257"/>
      <c r="P109" s="257"/>
      <c r="Q109" s="257"/>
      <c r="R109" s="257"/>
      <c r="S109" s="257"/>
      <c r="T109" s="257"/>
      <c r="U109" s="257">
        <f>U108</f>
        <v>0</v>
      </c>
      <c r="V109" s="257"/>
      <c r="W109" s="257"/>
      <c r="X109" s="257"/>
      <c r="Y109" s="257"/>
      <c r="Z109" s="257"/>
      <c r="AA109" s="257"/>
      <c r="AB109" s="257"/>
      <c r="AC109" s="257"/>
      <c r="AD109" s="257"/>
      <c r="AE109" s="257"/>
      <c r="AF109" s="257"/>
      <c r="AG109" s="257"/>
      <c r="AH109" s="257"/>
      <c r="AI109" s="257"/>
      <c r="AJ109" s="257"/>
      <c r="AK109" s="257"/>
      <c r="AL109" s="257"/>
      <c r="AM109" s="364">
        <f>AM108</f>
        <v>0</v>
      </c>
      <c r="AN109" s="364">
        <f>AN108</f>
        <v>0</v>
      </c>
      <c r="AO109" s="364">
        <f t="shared" ref="AO109:AY109" si="27">AO108</f>
        <v>0</v>
      </c>
      <c r="AP109" s="364">
        <f t="shared" si="27"/>
        <v>0</v>
      </c>
      <c r="AQ109" s="364">
        <f t="shared" si="27"/>
        <v>0</v>
      </c>
      <c r="AR109" s="364">
        <f t="shared" si="27"/>
        <v>0</v>
      </c>
      <c r="AS109" s="364">
        <f t="shared" si="27"/>
        <v>0</v>
      </c>
      <c r="AT109" s="364">
        <f t="shared" si="27"/>
        <v>0</v>
      </c>
      <c r="AU109" s="364">
        <f t="shared" si="27"/>
        <v>0</v>
      </c>
      <c r="AV109" s="364">
        <f t="shared" si="27"/>
        <v>0</v>
      </c>
      <c r="AW109" s="364">
        <f t="shared" si="27"/>
        <v>0</v>
      </c>
      <c r="AX109" s="364">
        <f t="shared" si="27"/>
        <v>0</v>
      </c>
      <c r="AY109" s="364">
        <f t="shared" si="27"/>
        <v>0</v>
      </c>
      <c r="AZ109" s="364">
        <f>AZ108</f>
        <v>0</v>
      </c>
      <c r="BA109" s="259"/>
    </row>
    <row r="110" spans="1:53" s="245" customFormat="1" ht="15" outlineLevel="1">
      <c r="A110" s="450"/>
      <c r="B110" s="28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365"/>
      <c r="AN110" s="365"/>
      <c r="AO110" s="365"/>
      <c r="AP110" s="365"/>
      <c r="AQ110" s="365"/>
      <c r="AR110" s="365"/>
      <c r="AS110" s="365"/>
      <c r="AT110" s="365"/>
      <c r="AU110" s="365"/>
      <c r="AV110" s="365"/>
      <c r="AW110" s="365"/>
      <c r="AX110" s="365"/>
      <c r="AY110" s="365"/>
      <c r="AZ110" s="365"/>
      <c r="BA110" s="268"/>
    </row>
    <row r="111" spans="1:53" s="245" customFormat="1" ht="15" outlineLevel="1">
      <c r="A111" s="450">
        <v>29</v>
      </c>
      <c r="B111" s="285" t="s">
        <v>19</v>
      </c>
      <c r="C111" s="253" t="s">
        <v>25</v>
      </c>
      <c r="D111" s="257"/>
      <c r="E111" s="257"/>
      <c r="F111" s="257"/>
      <c r="G111" s="257"/>
      <c r="H111" s="257"/>
      <c r="I111" s="257"/>
      <c r="J111" s="257"/>
      <c r="K111" s="257"/>
      <c r="L111" s="257"/>
      <c r="M111" s="257"/>
      <c r="N111" s="257"/>
      <c r="O111" s="257"/>
      <c r="P111" s="257"/>
      <c r="Q111" s="257"/>
      <c r="R111" s="257"/>
      <c r="S111" s="257"/>
      <c r="T111" s="257"/>
      <c r="U111" s="257">
        <v>0</v>
      </c>
      <c r="V111" s="257"/>
      <c r="W111" s="257"/>
      <c r="X111" s="257"/>
      <c r="Y111" s="257"/>
      <c r="Z111" s="257"/>
      <c r="AA111" s="257"/>
      <c r="AB111" s="257"/>
      <c r="AC111" s="257"/>
      <c r="AD111" s="257"/>
      <c r="AE111" s="257"/>
      <c r="AF111" s="257"/>
      <c r="AG111" s="257"/>
      <c r="AH111" s="257"/>
      <c r="AI111" s="257"/>
      <c r="AJ111" s="257"/>
      <c r="AK111" s="257"/>
      <c r="AL111" s="257"/>
      <c r="AM111" s="363"/>
      <c r="AN111" s="363"/>
      <c r="AO111" s="363"/>
      <c r="AP111" s="363"/>
      <c r="AQ111" s="363"/>
      <c r="AR111" s="363"/>
      <c r="AS111" s="368"/>
      <c r="AT111" s="368"/>
      <c r="AU111" s="368"/>
      <c r="AV111" s="368"/>
      <c r="AW111" s="368"/>
      <c r="AX111" s="368"/>
      <c r="AY111" s="368"/>
      <c r="AZ111" s="368"/>
      <c r="BA111" s="258">
        <f>SUM(AM111:AZ111)</f>
        <v>0</v>
      </c>
    </row>
    <row r="112" spans="1:53" s="245" customFormat="1" ht="15" outlineLevel="1">
      <c r="A112" s="450"/>
      <c r="B112" s="285" t="s">
        <v>214</v>
      </c>
      <c r="C112" s="253" t="s">
        <v>163</v>
      </c>
      <c r="D112" s="257"/>
      <c r="E112" s="257"/>
      <c r="F112" s="257"/>
      <c r="G112" s="257"/>
      <c r="H112" s="257"/>
      <c r="I112" s="257"/>
      <c r="J112" s="257"/>
      <c r="K112" s="257"/>
      <c r="L112" s="257"/>
      <c r="M112" s="257"/>
      <c r="N112" s="257"/>
      <c r="O112" s="257"/>
      <c r="P112" s="257"/>
      <c r="Q112" s="257"/>
      <c r="R112" s="257"/>
      <c r="S112" s="257"/>
      <c r="T112" s="257"/>
      <c r="U112" s="257">
        <f>U111</f>
        <v>0</v>
      </c>
      <c r="V112" s="257"/>
      <c r="W112" s="257"/>
      <c r="X112" s="257"/>
      <c r="Y112" s="257"/>
      <c r="Z112" s="257"/>
      <c r="AA112" s="257"/>
      <c r="AB112" s="257"/>
      <c r="AC112" s="257"/>
      <c r="AD112" s="257"/>
      <c r="AE112" s="257"/>
      <c r="AF112" s="257"/>
      <c r="AG112" s="257"/>
      <c r="AH112" s="257"/>
      <c r="AI112" s="257"/>
      <c r="AJ112" s="257"/>
      <c r="AK112" s="257"/>
      <c r="AL112" s="257"/>
      <c r="AM112" s="364">
        <f>AM111</f>
        <v>0</v>
      </c>
      <c r="AN112" s="364">
        <f t="shared" ref="AN112:AY112" si="28">AN111</f>
        <v>0</v>
      </c>
      <c r="AO112" s="364">
        <f t="shared" si="28"/>
        <v>0</v>
      </c>
      <c r="AP112" s="364">
        <f t="shared" si="28"/>
        <v>0</v>
      </c>
      <c r="AQ112" s="364">
        <f t="shared" si="28"/>
        <v>0</v>
      </c>
      <c r="AR112" s="364">
        <f t="shared" si="28"/>
        <v>0</v>
      </c>
      <c r="AS112" s="364">
        <f t="shared" si="28"/>
        <v>0</v>
      </c>
      <c r="AT112" s="364">
        <f t="shared" si="28"/>
        <v>0</v>
      </c>
      <c r="AU112" s="364">
        <f t="shared" si="28"/>
        <v>0</v>
      </c>
      <c r="AV112" s="364">
        <f t="shared" si="28"/>
        <v>0</v>
      </c>
      <c r="AW112" s="364">
        <f t="shared" si="28"/>
        <v>0</v>
      </c>
      <c r="AX112" s="364">
        <f t="shared" si="28"/>
        <v>0</v>
      </c>
      <c r="AY112" s="364">
        <f t="shared" si="28"/>
        <v>0</v>
      </c>
      <c r="AZ112" s="364">
        <f>AZ111</f>
        <v>0</v>
      </c>
      <c r="BA112" s="446"/>
    </row>
    <row r="113" spans="1:53" s="245" customFormat="1" ht="15" outlineLevel="1">
      <c r="A113" s="450"/>
      <c r="B113" s="285"/>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365"/>
      <c r="AO113" s="365"/>
      <c r="AP113" s="365"/>
      <c r="AQ113" s="365"/>
      <c r="AR113" s="365"/>
      <c r="AS113" s="369"/>
      <c r="AT113" s="369"/>
      <c r="AU113" s="369"/>
      <c r="AV113" s="369"/>
      <c r="AW113" s="369"/>
      <c r="AX113" s="369"/>
      <c r="AY113" s="369"/>
      <c r="AZ113" s="369"/>
      <c r="BA113" s="274"/>
    </row>
    <row r="114" spans="1:53" s="245" customFormat="1" ht="15" outlineLevel="1">
      <c r="A114" s="450">
        <v>30</v>
      </c>
      <c r="B114" s="285" t="s">
        <v>486</v>
      </c>
      <c r="C114" s="253" t="s">
        <v>25</v>
      </c>
      <c r="D114" s="257"/>
      <c r="E114" s="257"/>
      <c r="F114" s="257"/>
      <c r="G114" s="257"/>
      <c r="H114" s="257"/>
      <c r="I114" s="257"/>
      <c r="J114" s="257"/>
      <c r="K114" s="257"/>
      <c r="L114" s="257"/>
      <c r="M114" s="257"/>
      <c r="N114" s="257"/>
      <c r="O114" s="257"/>
      <c r="P114" s="257"/>
      <c r="Q114" s="257"/>
      <c r="R114" s="257"/>
      <c r="S114" s="257"/>
      <c r="T114" s="257"/>
      <c r="U114" s="257">
        <v>0</v>
      </c>
      <c r="V114" s="257"/>
      <c r="W114" s="257"/>
      <c r="X114" s="257"/>
      <c r="Y114" s="257"/>
      <c r="Z114" s="257"/>
      <c r="AA114" s="257"/>
      <c r="AB114" s="257"/>
      <c r="AC114" s="257"/>
      <c r="AD114" s="257"/>
      <c r="AE114" s="257"/>
      <c r="AF114" s="257"/>
      <c r="AG114" s="257"/>
      <c r="AH114" s="257"/>
      <c r="AI114" s="257"/>
      <c r="AJ114" s="257"/>
      <c r="AK114" s="257"/>
      <c r="AL114" s="257"/>
      <c r="AM114" s="363"/>
      <c r="AN114" s="363"/>
      <c r="AO114" s="363"/>
      <c r="AP114" s="363"/>
      <c r="AQ114" s="363"/>
      <c r="AR114" s="363"/>
      <c r="AS114" s="368"/>
      <c r="AT114" s="368"/>
      <c r="AU114" s="368"/>
      <c r="AV114" s="368"/>
      <c r="AW114" s="368"/>
      <c r="AX114" s="368"/>
      <c r="AY114" s="368"/>
      <c r="AZ114" s="368"/>
      <c r="BA114" s="258">
        <f>SUM(AM114:AZ114)</f>
        <v>0</v>
      </c>
    </row>
    <row r="115" spans="1:53" s="245" customFormat="1" ht="15" outlineLevel="1">
      <c r="A115" s="450"/>
      <c r="B115" s="285" t="s">
        <v>214</v>
      </c>
      <c r="C115" s="253" t="s">
        <v>163</v>
      </c>
      <c r="D115" s="257"/>
      <c r="E115" s="257"/>
      <c r="F115" s="257"/>
      <c r="G115" s="257"/>
      <c r="H115" s="257"/>
      <c r="I115" s="257"/>
      <c r="J115" s="257"/>
      <c r="K115" s="257"/>
      <c r="L115" s="257"/>
      <c r="M115" s="257"/>
      <c r="N115" s="257"/>
      <c r="O115" s="257"/>
      <c r="P115" s="257"/>
      <c r="Q115" s="257"/>
      <c r="R115" s="257"/>
      <c r="S115" s="257"/>
      <c r="T115" s="257"/>
      <c r="U115" s="257">
        <f>U114</f>
        <v>0</v>
      </c>
      <c r="V115" s="257"/>
      <c r="W115" s="257"/>
      <c r="X115" s="257"/>
      <c r="Y115" s="257"/>
      <c r="Z115" s="257"/>
      <c r="AA115" s="257"/>
      <c r="AB115" s="257"/>
      <c r="AC115" s="257"/>
      <c r="AD115" s="257"/>
      <c r="AE115" s="257"/>
      <c r="AF115" s="257"/>
      <c r="AG115" s="257"/>
      <c r="AH115" s="257"/>
      <c r="AI115" s="257"/>
      <c r="AJ115" s="257"/>
      <c r="AK115" s="257"/>
      <c r="AL115" s="257"/>
      <c r="AM115" s="364">
        <f>AM114</f>
        <v>0</v>
      </c>
      <c r="AN115" s="364">
        <f t="shared" ref="AN115:AZ115" si="29">AN114</f>
        <v>0</v>
      </c>
      <c r="AO115" s="364">
        <f t="shared" si="29"/>
        <v>0</v>
      </c>
      <c r="AP115" s="364">
        <f t="shared" si="29"/>
        <v>0</v>
      </c>
      <c r="AQ115" s="364">
        <f t="shared" si="29"/>
        <v>0</v>
      </c>
      <c r="AR115" s="364">
        <f t="shared" si="29"/>
        <v>0</v>
      </c>
      <c r="AS115" s="364">
        <f t="shared" si="29"/>
        <v>0</v>
      </c>
      <c r="AT115" s="364">
        <f t="shared" si="29"/>
        <v>0</v>
      </c>
      <c r="AU115" s="364">
        <f t="shared" si="29"/>
        <v>0</v>
      </c>
      <c r="AV115" s="364">
        <f t="shared" si="29"/>
        <v>0</v>
      </c>
      <c r="AW115" s="364">
        <f t="shared" si="29"/>
        <v>0</v>
      </c>
      <c r="AX115" s="364">
        <f t="shared" si="29"/>
        <v>0</v>
      </c>
      <c r="AY115" s="364">
        <f t="shared" si="29"/>
        <v>0</v>
      </c>
      <c r="AZ115" s="364">
        <f t="shared" si="29"/>
        <v>0</v>
      </c>
      <c r="BA115" s="446"/>
    </row>
    <row r="116" spans="1:53" s="245" customFormat="1" ht="15" outlineLevel="1">
      <c r="A116" s="450"/>
      <c r="B116" s="285"/>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365"/>
      <c r="AO116" s="365"/>
      <c r="AP116" s="365"/>
      <c r="AQ116" s="365"/>
      <c r="AR116" s="365"/>
      <c r="AS116" s="369"/>
      <c r="AT116" s="369"/>
      <c r="AU116" s="369"/>
      <c r="AV116" s="369"/>
      <c r="AW116" s="369"/>
      <c r="AX116" s="369"/>
      <c r="AY116" s="369"/>
      <c r="AZ116" s="369"/>
      <c r="BA116" s="274"/>
    </row>
    <row r="117" spans="1:53" s="245" customFormat="1" ht="15.75" outlineLevel="1">
      <c r="A117" s="450"/>
      <c r="B117" s="250" t="s">
        <v>487</v>
      </c>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365"/>
      <c r="AO117" s="365"/>
      <c r="AP117" s="365"/>
      <c r="AQ117" s="365"/>
      <c r="AR117" s="365"/>
      <c r="AS117" s="369"/>
      <c r="AT117" s="369"/>
      <c r="AU117" s="369"/>
      <c r="AV117" s="369"/>
      <c r="AW117" s="369"/>
      <c r="AX117" s="369"/>
      <c r="AY117" s="369"/>
      <c r="AZ117" s="369"/>
      <c r="BA117" s="274"/>
    </row>
    <row r="118" spans="1:53" s="245" customFormat="1" ht="15" outlineLevel="1">
      <c r="A118" s="450">
        <v>31</v>
      </c>
      <c r="B118" s="285" t="s">
        <v>488</v>
      </c>
      <c r="C118" s="253" t="s">
        <v>25</v>
      </c>
      <c r="D118" s="257"/>
      <c r="E118" s="257"/>
      <c r="F118" s="257"/>
      <c r="G118" s="257"/>
      <c r="H118" s="257"/>
      <c r="I118" s="257"/>
      <c r="J118" s="257"/>
      <c r="K118" s="257"/>
      <c r="L118" s="257"/>
      <c r="M118" s="257"/>
      <c r="N118" s="257"/>
      <c r="O118" s="257"/>
      <c r="P118" s="257"/>
      <c r="Q118" s="257"/>
      <c r="R118" s="257"/>
      <c r="S118" s="257"/>
      <c r="T118" s="257"/>
      <c r="U118" s="257">
        <v>0</v>
      </c>
      <c r="V118" s="257"/>
      <c r="W118" s="257"/>
      <c r="X118" s="257"/>
      <c r="Y118" s="257"/>
      <c r="Z118" s="257"/>
      <c r="AA118" s="257"/>
      <c r="AB118" s="257"/>
      <c r="AC118" s="257"/>
      <c r="AD118" s="257"/>
      <c r="AE118" s="257"/>
      <c r="AF118" s="257"/>
      <c r="AG118" s="257"/>
      <c r="AH118" s="257"/>
      <c r="AI118" s="257"/>
      <c r="AJ118" s="257"/>
      <c r="AK118" s="257"/>
      <c r="AL118" s="257"/>
      <c r="AM118" s="363"/>
      <c r="AN118" s="363"/>
      <c r="AO118" s="363"/>
      <c r="AP118" s="363"/>
      <c r="AQ118" s="363"/>
      <c r="AR118" s="363"/>
      <c r="AS118" s="368"/>
      <c r="AT118" s="368"/>
      <c r="AU118" s="368"/>
      <c r="AV118" s="368"/>
      <c r="AW118" s="368"/>
      <c r="AX118" s="368"/>
      <c r="AY118" s="368"/>
      <c r="AZ118" s="368"/>
      <c r="BA118" s="258">
        <f>SUM(AM118:AZ118)</f>
        <v>0</v>
      </c>
    </row>
    <row r="119" spans="1:53" s="245" customFormat="1" ht="15" outlineLevel="1">
      <c r="A119" s="450"/>
      <c r="B119" s="285" t="s">
        <v>214</v>
      </c>
      <c r="C119" s="253" t="s">
        <v>163</v>
      </c>
      <c r="D119" s="257"/>
      <c r="E119" s="257"/>
      <c r="F119" s="257"/>
      <c r="G119" s="257"/>
      <c r="H119" s="257"/>
      <c r="I119" s="257"/>
      <c r="J119" s="257"/>
      <c r="K119" s="257"/>
      <c r="L119" s="257"/>
      <c r="M119" s="257"/>
      <c r="N119" s="257"/>
      <c r="O119" s="257"/>
      <c r="P119" s="257"/>
      <c r="Q119" s="257"/>
      <c r="R119" s="257"/>
      <c r="S119" s="257"/>
      <c r="T119" s="257"/>
      <c r="U119" s="257">
        <f>U118</f>
        <v>0</v>
      </c>
      <c r="V119" s="257"/>
      <c r="W119" s="257"/>
      <c r="X119" s="257"/>
      <c r="Y119" s="257"/>
      <c r="Z119" s="257"/>
      <c r="AA119" s="257"/>
      <c r="AB119" s="257"/>
      <c r="AC119" s="257"/>
      <c r="AD119" s="257"/>
      <c r="AE119" s="257"/>
      <c r="AF119" s="257"/>
      <c r="AG119" s="257"/>
      <c r="AH119" s="257"/>
      <c r="AI119" s="257"/>
      <c r="AJ119" s="257"/>
      <c r="AK119" s="257"/>
      <c r="AL119" s="257"/>
      <c r="AM119" s="364">
        <f>AM118</f>
        <v>0</v>
      </c>
      <c r="AN119" s="364">
        <f t="shared" ref="AN119:AZ119" si="30">AN118</f>
        <v>0</v>
      </c>
      <c r="AO119" s="364">
        <f t="shared" si="30"/>
        <v>0</v>
      </c>
      <c r="AP119" s="364">
        <f t="shared" si="30"/>
        <v>0</v>
      </c>
      <c r="AQ119" s="364">
        <f t="shared" si="30"/>
        <v>0</v>
      </c>
      <c r="AR119" s="364">
        <f t="shared" si="30"/>
        <v>0</v>
      </c>
      <c r="AS119" s="364">
        <f t="shared" si="30"/>
        <v>0</v>
      </c>
      <c r="AT119" s="364">
        <f t="shared" si="30"/>
        <v>0</v>
      </c>
      <c r="AU119" s="364">
        <f t="shared" si="30"/>
        <v>0</v>
      </c>
      <c r="AV119" s="364">
        <f t="shared" si="30"/>
        <v>0</v>
      </c>
      <c r="AW119" s="364">
        <f t="shared" si="30"/>
        <v>0</v>
      </c>
      <c r="AX119" s="364">
        <f t="shared" si="30"/>
        <v>0</v>
      </c>
      <c r="AY119" s="364">
        <f t="shared" si="30"/>
        <v>0</v>
      </c>
      <c r="AZ119" s="364">
        <f t="shared" si="30"/>
        <v>0</v>
      </c>
      <c r="BA119" s="446"/>
    </row>
    <row r="120" spans="1:53" s="245" customFormat="1" ht="15" outlineLevel="1">
      <c r="A120" s="450"/>
      <c r="B120" s="285"/>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365"/>
      <c r="AN120" s="365"/>
      <c r="AO120" s="365"/>
      <c r="AP120" s="365"/>
      <c r="AQ120" s="365"/>
      <c r="AR120" s="365"/>
      <c r="AS120" s="369"/>
      <c r="AT120" s="369"/>
      <c r="AU120" s="369"/>
      <c r="AV120" s="369"/>
      <c r="AW120" s="369"/>
      <c r="AX120" s="369"/>
      <c r="AY120" s="369"/>
      <c r="AZ120" s="369"/>
      <c r="BA120" s="274"/>
    </row>
    <row r="121" spans="1:53" s="245" customFormat="1" ht="15" outlineLevel="1">
      <c r="A121" s="450">
        <v>32</v>
      </c>
      <c r="B121" s="285" t="s">
        <v>489</v>
      </c>
      <c r="C121" s="253" t="s">
        <v>25</v>
      </c>
      <c r="D121" s="257"/>
      <c r="E121" s="257"/>
      <c r="F121" s="257"/>
      <c r="G121" s="257"/>
      <c r="H121" s="257"/>
      <c r="I121" s="257"/>
      <c r="J121" s="257"/>
      <c r="K121" s="257"/>
      <c r="L121" s="257"/>
      <c r="M121" s="257"/>
      <c r="N121" s="257"/>
      <c r="O121" s="257"/>
      <c r="P121" s="257"/>
      <c r="Q121" s="257"/>
      <c r="R121" s="257"/>
      <c r="S121" s="257"/>
      <c r="T121" s="257"/>
      <c r="U121" s="257">
        <v>0</v>
      </c>
      <c r="V121" s="257"/>
      <c r="W121" s="257"/>
      <c r="X121" s="257"/>
      <c r="Y121" s="257"/>
      <c r="Z121" s="257"/>
      <c r="AA121" s="257"/>
      <c r="AB121" s="257"/>
      <c r="AC121" s="257"/>
      <c r="AD121" s="257"/>
      <c r="AE121" s="257"/>
      <c r="AF121" s="257"/>
      <c r="AG121" s="257"/>
      <c r="AH121" s="257"/>
      <c r="AI121" s="257"/>
      <c r="AJ121" s="257"/>
      <c r="AK121" s="257"/>
      <c r="AL121" s="257"/>
      <c r="AM121" s="363"/>
      <c r="AN121" s="363"/>
      <c r="AO121" s="363"/>
      <c r="AP121" s="363"/>
      <c r="AQ121" s="363"/>
      <c r="AR121" s="363"/>
      <c r="AS121" s="368"/>
      <c r="AT121" s="368"/>
      <c r="AU121" s="368"/>
      <c r="AV121" s="368"/>
      <c r="AW121" s="368"/>
      <c r="AX121" s="368"/>
      <c r="AY121" s="368"/>
      <c r="AZ121" s="368"/>
      <c r="BA121" s="258">
        <f>SUM(AM121:AZ121)</f>
        <v>0</v>
      </c>
    </row>
    <row r="122" spans="1:53" s="245" customFormat="1" ht="15" outlineLevel="1">
      <c r="A122" s="450"/>
      <c r="B122" s="285" t="s">
        <v>214</v>
      </c>
      <c r="C122" s="253" t="s">
        <v>163</v>
      </c>
      <c r="D122" s="257"/>
      <c r="E122" s="257"/>
      <c r="F122" s="257"/>
      <c r="G122" s="257"/>
      <c r="H122" s="257"/>
      <c r="I122" s="257"/>
      <c r="J122" s="257"/>
      <c r="K122" s="257"/>
      <c r="L122" s="257"/>
      <c r="M122" s="257"/>
      <c r="N122" s="257"/>
      <c r="O122" s="257"/>
      <c r="P122" s="257"/>
      <c r="Q122" s="257"/>
      <c r="R122" s="257"/>
      <c r="S122" s="257"/>
      <c r="T122" s="257"/>
      <c r="U122" s="257">
        <f>U121</f>
        <v>0</v>
      </c>
      <c r="V122" s="257"/>
      <c r="W122" s="257"/>
      <c r="X122" s="257"/>
      <c r="Y122" s="257"/>
      <c r="Z122" s="257"/>
      <c r="AA122" s="257"/>
      <c r="AB122" s="257"/>
      <c r="AC122" s="257"/>
      <c r="AD122" s="257"/>
      <c r="AE122" s="257"/>
      <c r="AF122" s="257"/>
      <c r="AG122" s="257"/>
      <c r="AH122" s="257"/>
      <c r="AI122" s="257"/>
      <c r="AJ122" s="257"/>
      <c r="AK122" s="257"/>
      <c r="AL122" s="257"/>
      <c r="AM122" s="364">
        <f>AM121</f>
        <v>0</v>
      </c>
      <c r="AN122" s="364">
        <f t="shared" ref="AN122:AZ122" si="31">AN121</f>
        <v>0</v>
      </c>
      <c r="AO122" s="364">
        <f t="shared" si="31"/>
        <v>0</v>
      </c>
      <c r="AP122" s="364">
        <f t="shared" si="31"/>
        <v>0</v>
      </c>
      <c r="AQ122" s="364">
        <f t="shared" si="31"/>
        <v>0</v>
      </c>
      <c r="AR122" s="364">
        <f t="shared" si="31"/>
        <v>0</v>
      </c>
      <c r="AS122" s="364">
        <f t="shared" si="31"/>
        <v>0</v>
      </c>
      <c r="AT122" s="364">
        <f t="shared" si="31"/>
        <v>0</v>
      </c>
      <c r="AU122" s="364">
        <f t="shared" si="31"/>
        <v>0</v>
      </c>
      <c r="AV122" s="364">
        <f t="shared" si="31"/>
        <v>0</v>
      </c>
      <c r="AW122" s="364">
        <f t="shared" si="31"/>
        <v>0</v>
      </c>
      <c r="AX122" s="364">
        <f t="shared" si="31"/>
        <v>0</v>
      </c>
      <c r="AY122" s="364">
        <f t="shared" si="31"/>
        <v>0</v>
      </c>
      <c r="AZ122" s="364">
        <f t="shared" si="31"/>
        <v>0</v>
      </c>
      <c r="BA122" s="446"/>
    </row>
    <row r="123" spans="1:53" s="245" customFormat="1" ht="15" outlineLevel="1">
      <c r="A123" s="450"/>
      <c r="B123" s="285"/>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365"/>
      <c r="AN123" s="365"/>
      <c r="AO123" s="365"/>
      <c r="AP123" s="365"/>
      <c r="AQ123" s="365"/>
      <c r="AR123" s="365"/>
      <c r="AS123" s="369"/>
      <c r="AT123" s="369"/>
      <c r="AU123" s="369"/>
      <c r="AV123" s="369"/>
      <c r="AW123" s="369"/>
      <c r="AX123" s="369"/>
      <c r="AY123" s="369"/>
      <c r="AZ123" s="369"/>
      <c r="BA123" s="274"/>
    </row>
    <row r="124" spans="1:53" s="245" customFormat="1" ht="15" outlineLevel="1">
      <c r="A124" s="450">
        <v>33</v>
      </c>
      <c r="B124" s="285" t="s">
        <v>490</v>
      </c>
      <c r="C124" s="253" t="s">
        <v>25</v>
      </c>
      <c r="D124" s="257"/>
      <c r="E124" s="257"/>
      <c r="F124" s="257"/>
      <c r="G124" s="257"/>
      <c r="H124" s="257"/>
      <c r="I124" s="257"/>
      <c r="J124" s="257"/>
      <c r="K124" s="257"/>
      <c r="L124" s="257"/>
      <c r="M124" s="257"/>
      <c r="N124" s="257"/>
      <c r="O124" s="257"/>
      <c r="P124" s="257"/>
      <c r="Q124" s="257"/>
      <c r="R124" s="257"/>
      <c r="S124" s="257"/>
      <c r="T124" s="257"/>
      <c r="U124" s="257">
        <v>12</v>
      </c>
      <c r="V124" s="257"/>
      <c r="W124" s="257"/>
      <c r="X124" s="257"/>
      <c r="Y124" s="257"/>
      <c r="Z124" s="257"/>
      <c r="AA124" s="257"/>
      <c r="AB124" s="257"/>
      <c r="AC124" s="257"/>
      <c r="AD124" s="257"/>
      <c r="AE124" s="257"/>
      <c r="AF124" s="257"/>
      <c r="AG124" s="257"/>
      <c r="AH124" s="257"/>
      <c r="AI124" s="257"/>
      <c r="AJ124" s="257"/>
      <c r="AK124" s="257"/>
      <c r="AL124" s="257"/>
      <c r="AM124" s="363"/>
      <c r="AN124" s="363"/>
      <c r="AO124" s="363"/>
      <c r="AP124" s="363"/>
      <c r="AQ124" s="363"/>
      <c r="AR124" s="363"/>
      <c r="AS124" s="368"/>
      <c r="AT124" s="368"/>
      <c r="AU124" s="368"/>
      <c r="AV124" s="368"/>
      <c r="AW124" s="368"/>
      <c r="AX124" s="368"/>
      <c r="AY124" s="368"/>
      <c r="AZ124" s="368"/>
      <c r="BA124" s="258">
        <f>SUM(AM124:AZ124)</f>
        <v>0</v>
      </c>
    </row>
    <row r="125" spans="1:53" s="245" customFormat="1" ht="15" outlineLevel="1">
      <c r="A125" s="450"/>
      <c r="B125" s="285" t="s">
        <v>214</v>
      </c>
      <c r="C125" s="253" t="s">
        <v>163</v>
      </c>
      <c r="D125" s="257"/>
      <c r="E125" s="257"/>
      <c r="F125" s="257"/>
      <c r="G125" s="257"/>
      <c r="H125" s="257"/>
      <c r="I125" s="257"/>
      <c r="J125" s="257"/>
      <c r="K125" s="257"/>
      <c r="L125" s="257"/>
      <c r="M125" s="257"/>
      <c r="N125" s="257"/>
      <c r="O125" s="257"/>
      <c r="P125" s="257"/>
      <c r="Q125" s="257"/>
      <c r="R125" s="257"/>
      <c r="S125" s="257"/>
      <c r="T125" s="257"/>
      <c r="U125" s="257">
        <f>U124</f>
        <v>12</v>
      </c>
      <c r="V125" s="257"/>
      <c r="W125" s="257"/>
      <c r="X125" s="257"/>
      <c r="Y125" s="257"/>
      <c r="Z125" s="257"/>
      <c r="AA125" s="257"/>
      <c r="AB125" s="257"/>
      <c r="AC125" s="257"/>
      <c r="AD125" s="257"/>
      <c r="AE125" s="257"/>
      <c r="AF125" s="257"/>
      <c r="AG125" s="257"/>
      <c r="AH125" s="257"/>
      <c r="AI125" s="257"/>
      <c r="AJ125" s="257"/>
      <c r="AK125" s="257"/>
      <c r="AL125" s="257"/>
      <c r="AM125" s="364">
        <f>AM124</f>
        <v>0</v>
      </c>
      <c r="AN125" s="364">
        <f t="shared" ref="AN125:AZ125" si="32">AN124</f>
        <v>0</v>
      </c>
      <c r="AO125" s="364">
        <f t="shared" si="32"/>
        <v>0</v>
      </c>
      <c r="AP125" s="364">
        <f t="shared" si="32"/>
        <v>0</v>
      </c>
      <c r="AQ125" s="364">
        <f t="shared" si="32"/>
        <v>0</v>
      </c>
      <c r="AR125" s="364">
        <f t="shared" si="32"/>
        <v>0</v>
      </c>
      <c r="AS125" s="364">
        <f t="shared" si="32"/>
        <v>0</v>
      </c>
      <c r="AT125" s="364">
        <f t="shared" si="32"/>
        <v>0</v>
      </c>
      <c r="AU125" s="364">
        <f t="shared" si="32"/>
        <v>0</v>
      </c>
      <c r="AV125" s="364">
        <f t="shared" si="32"/>
        <v>0</v>
      </c>
      <c r="AW125" s="364">
        <f t="shared" si="32"/>
        <v>0</v>
      </c>
      <c r="AX125" s="364">
        <f t="shared" si="32"/>
        <v>0</v>
      </c>
      <c r="AY125" s="364">
        <f t="shared" si="32"/>
        <v>0</v>
      </c>
      <c r="AZ125" s="364">
        <f t="shared" si="32"/>
        <v>0</v>
      </c>
      <c r="BA125" s="446"/>
    </row>
    <row r="126" spans="1:53" s="245" customFormat="1" ht="15" outlineLevel="1">
      <c r="A126" s="450"/>
      <c r="B126" s="276"/>
      <c r="C126" s="286"/>
      <c r="D126" s="287"/>
      <c r="E126" s="287"/>
      <c r="F126" s="287"/>
      <c r="G126" s="287"/>
      <c r="H126" s="287"/>
      <c r="I126" s="287"/>
      <c r="J126" s="287"/>
      <c r="K126" s="287"/>
      <c r="L126" s="287"/>
      <c r="M126" s="287"/>
      <c r="N126" s="737"/>
      <c r="O126" s="737"/>
      <c r="P126" s="737"/>
      <c r="Q126" s="737"/>
      <c r="R126" s="737"/>
      <c r="S126" s="737"/>
      <c r="T126" s="737"/>
      <c r="U126" s="287"/>
      <c r="V126" s="287"/>
      <c r="W126" s="287"/>
      <c r="X126" s="287"/>
      <c r="Y126" s="287"/>
      <c r="Z126" s="287"/>
      <c r="AA126" s="287"/>
      <c r="AB126" s="287"/>
      <c r="AC126" s="287"/>
      <c r="AD126" s="287"/>
      <c r="AE126" s="287"/>
      <c r="AF126" s="737"/>
      <c r="AG126" s="737"/>
      <c r="AH126" s="737"/>
      <c r="AI126" s="737"/>
      <c r="AJ126" s="737"/>
      <c r="AK126" s="737"/>
      <c r="AL126" s="737"/>
      <c r="AM126" s="365"/>
      <c r="AN126" s="365"/>
      <c r="AO126" s="365"/>
      <c r="AP126" s="365"/>
      <c r="AQ126" s="365"/>
      <c r="AR126" s="365"/>
      <c r="AS126" s="365"/>
      <c r="AT126" s="365"/>
      <c r="AU126" s="365"/>
      <c r="AV126" s="365"/>
      <c r="AW126" s="365"/>
      <c r="AX126" s="365"/>
      <c r="AY126" s="365"/>
      <c r="AZ126" s="365"/>
      <c r="BA126" s="268"/>
    </row>
    <row r="127" spans="1:53" s="245" customFormat="1" ht="15.75">
      <c r="A127" s="450"/>
      <c r="B127" s="288" t="s">
        <v>237</v>
      </c>
      <c r="C127" s="289"/>
      <c r="D127" s="289">
        <f>SUM(D22:D125)</f>
        <v>0</v>
      </c>
      <c r="E127" s="289"/>
      <c r="F127" s="289"/>
      <c r="G127" s="289"/>
      <c r="H127" s="289"/>
      <c r="I127" s="289"/>
      <c r="J127" s="289"/>
      <c r="K127" s="289"/>
      <c r="L127" s="289"/>
      <c r="M127" s="289"/>
      <c r="N127" s="289">
        <f t="shared" ref="N127:T127" si="33">SUM(N22:N125)</f>
        <v>1352491.7252410515</v>
      </c>
      <c r="O127" s="289">
        <f t="shared" si="33"/>
        <v>1209749.2947352319</v>
      </c>
      <c r="P127" s="289">
        <f t="shared" si="33"/>
        <v>1143618.9143779264</v>
      </c>
      <c r="Q127" s="289">
        <f t="shared" si="33"/>
        <v>682966.5345793094</v>
      </c>
      <c r="R127" s="289">
        <f t="shared" si="33"/>
        <v>682966.5345793094</v>
      </c>
      <c r="S127" s="289">
        <f t="shared" si="33"/>
        <v>681642.44664757908</v>
      </c>
      <c r="T127" s="289">
        <f t="shared" si="33"/>
        <v>660935.07276092027</v>
      </c>
      <c r="U127" s="289"/>
      <c r="V127" s="289">
        <f>SUM(V22:V125)</f>
        <v>0</v>
      </c>
      <c r="W127" s="289"/>
      <c r="X127" s="289"/>
      <c r="Y127" s="289"/>
      <c r="Z127" s="289"/>
      <c r="AA127" s="289"/>
      <c r="AB127" s="289"/>
      <c r="AC127" s="289"/>
      <c r="AD127" s="289"/>
      <c r="AE127" s="289"/>
      <c r="AF127" s="289">
        <f t="shared" ref="AF127:AL127" si="34">SUM(AF22:AF125)</f>
        <v>376.85840665254568</v>
      </c>
      <c r="AG127" s="289">
        <f t="shared" si="34"/>
        <v>371.22848239982068</v>
      </c>
      <c r="AH127" s="289">
        <f t="shared" si="34"/>
        <v>346.15871909203531</v>
      </c>
      <c r="AI127" s="289">
        <f t="shared" si="34"/>
        <v>267.71042470834351</v>
      </c>
      <c r="AJ127" s="289">
        <f t="shared" si="34"/>
        <v>267.71042470834351</v>
      </c>
      <c r="AK127" s="289">
        <f t="shared" si="34"/>
        <v>267.59779576927042</v>
      </c>
      <c r="AL127" s="289">
        <f t="shared" si="34"/>
        <v>266.63898326943257</v>
      </c>
      <c r="AM127" s="290">
        <f>IF(AM21="kWh",SUMPRODUCT(D22:D125,AM22:AM125))</f>
        <v>0</v>
      </c>
      <c r="AN127" s="290">
        <f>IF(AN21="kWh",SUMPRODUCT(D22:D125,AN22:AN125))</f>
        <v>0</v>
      </c>
      <c r="AO127" s="290">
        <f>IF(AO21="kW",SUMPRODUCT(U22:U125,V22:V125,AO22:AO125),SUMPRODUCT(D22:D125,AO22:AO125))</f>
        <v>0</v>
      </c>
      <c r="AP127" s="290">
        <f>IF(AP21="kW",SUMPRODUCT(U22:U125,V22:V125,AP22:AP125),SUMPRODUCT(D22:D125,AP22:AP125))</f>
        <v>0</v>
      </c>
      <c r="AQ127" s="290">
        <f>IF(AQ21="kW",SUMPRODUCT(U22:U125,V22:V125,AQ22:AQ125),SUMPRODUCT(D22:D125,AQ22:AQ125))</f>
        <v>0</v>
      </c>
      <c r="AR127" s="290">
        <f>IF(AR21="kW",SUMPRODUCT(U22:U125,V22:V125,AR22:AR125),SUMPRODUCT(D22:D125,AR22:AR125))</f>
        <v>0</v>
      </c>
      <c r="AS127" s="290">
        <f>IF(AS21="kW",SUMPRODUCT(U22:U125,V22:V125,AS22:AS125),SUMPRODUCT(D22:D125,AS22:AS125))</f>
        <v>0</v>
      </c>
      <c r="AT127" s="290">
        <f>IF(AT21="kW",SUMPRODUCT(U22:U125,V22:V125,AT22:AT125),SUMPRODUCT(D22:D125,AT22:AT125))</f>
        <v>0</v>
      </c>
      <c r="AU127" s="290">
        <f>IF(AU21="kW",SUMPRODUCT(U22:U125,V22:V125,AU22:AU125),SUMPRODUCT(D22:D125,AU22:AU125))</f>
        <v>0</v>
      </c>
      <c r="AV127" s="290">
        <f>IF(AV21="kW",SUMPRODUCT(U22:U125,V22:V125,AV22:AV125),SUMPRODUCT(D22:D125,AV22:AV125))</f>
        <v>0</v>
      </c>
      <c r="AW127" s="290">
        <f>IF(AW21="kW",SUMPRODUCT(U22:U125,V22:V125,AW22:AW125),SUMPRODUCT(D22:D125,AW22:AW125))</f>
        <v>0</v>
      </c>
      <c r="AX127" s="290">
        <f>IF(AX21="kW",SUMPRODUCT(U22:U125,V22:V125,AX22:AX125),SUMPRODUCT(D22:D125,AX22:AX125))</f>
        <v>0</v>
      </c>
      <c r="AY127" s="290">
        <f>IF(AY21="kW",SUMPRODUCT(U22:U125,V22:V125,AY22:AY125),SUMPRODUCT(D22:D125,AY22:AY125))</f>
        <v>0</v>
      </c>
      <c r="AZ127" s="290">
        <f>IF(AZ21="kW",SUMPRODUCT(U22:U125,V22:V125,AZ22:AZ125),SUMPRODUCT(D22:D125,AZ22:AZ125))</f>
        <v>0</v>
      </c>
      <c r="BA127" s="291"/>
    </row>
    <row r="128" spans="1:53" s="245" customFormat="1" ht="15.75">
      <c r="A128" s="450"/>
      <c r="B128" s="292" t="s">
        <v>238</v>
      </c>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f>HLOOKUP(AM20,'2. LRAMVA Threshold'!$B$42:$Q$53,3,FALSE)</f>
        <v>0</v>
      </c>
      <c r="AN128" s="289">
        <f>HLOOKUP(AN20,'2. LRAMVA Threshold'!$B$42:$Q$53,3,FALSE)</f>
        <v>0</v>
      </c>
      <c r="AO128" s="289">
        <f>HLOOKUP(AO20,'2. LRAMVA Threshold'!$B$42:$Q$53,3,FALSE)</f>
        <v>0</v>
      </c>
      <c r="AP128" s="289">
        <f>HLOOKUP(AP20,'2. LRAMVA Threshold'!$B$42:$Q$53,3,FALSE)</f>
        <v>0</v>
      </c>
      <c r="AQ128" s="289">
        <f>HLOOKUP(AQ20,'2. LRAMVA Threshold'!$B$42:$Q$53,3,FALSE)</f>
        <v>0</v>
      </c>
      <c r="AR128" s="289">
        <f>HLOOKUP(AR20,'2. LRAMVA Threshold'!$B$42:$Q$53,3,FALSE)</f>
        <v>0</v>
      </c>
      <c r="AS128" s="289">
        <f>HLOOKUP(AS20,'2. LRAMVA Threshold'!$B$42:$Q$53,3,FALSE)</f>
        <v>0</v>
      </c>
      <c r="AT128" s="289">
        <f>HLOOKUP(AT20,'2. LRAMVA Threshold'!$B$42:$Q$53,3,FALSE)</f>
        <v>0</v>
      </c>
      <c r="AU128" s="289">
        <f>HLOOKUP(AU20,'2. LRAMVA Threshold'!$B$42:$Q$53,3,FALSE)</f>
        <v>0</v>
      </c>
      <c r="AV128" s="289">
        <f>HLOOKUP(AV20,'2. LRAMVA Threshold'!$B$42:$Q$53,3,FALSE)</f>
        <v>0</v>
      </c>
      <c r="AW128" s="289">
        <f>HLOOKUP(AW20,'2. LRAMVA Threshold'!$B$42:$Q$53,3,FALSE)</f>
        <v>0</v>
      </c>
      <c r="AX128" s="289">
        <f>HLOOKUP(AX20,'2. LRAMVA Threshold'!$B$42:$Q$53,3,FALSE)</f>
        <v>0</v>
      </c>
      <c r="AY128" s="289">
        <f>HLOOKUP(AY20,'2. LRAMVA Threshold'!$B$42:$Q$53,3,FALSE)</f>
        <v>0</v>
      </c>
      <c r="AZ128" s="289">
        <f>HLOOKUP(AZ20,'2. LRAMVA Threshold'!$B$42:$Q$53,3,FALSE)</f>
        <v>0</v>
      </c>
      <c r="BA128" s="293"/>
    </row>
    <row r="129" spans="1:54" s="265" customFormat="1" ht="15">
      <c r="A129" s="452"/>
      <c r="B129" s="285"/>
      <c r="C129" s="294"/>
      <c r="D129" s="295"/>
      <c r="E129" s="295"/>
      <c r="F129" s="295"/>
      <c r="G129" s="295"/>
      <c r="H129" s="295"/>
      <c r="I129" s="295"/>
      <c r="J129" s="295"/>
      <c r="K129" s="295"/>
      <c r="L129" s="295"/>
      <c r="M129" s="295"/>
      <c r="N129" s="295"/>
      <c r="O129" s="295"/>
      <c r="P129" s="295"/>
      <c r="Q129" s="295"/>
      <c r="R129" s="295"/>
      <c r="S129" s="295"/>
      <c r="T129" s="295"/>
      <c r="U129" s="295"/>
      <c r="V129" s="296"/>
      <c r="W129" s="295"/>
      <c r="X129" s="295"/>
      <c r="Y129" s="295"/>
      <c r="AD129" s="295"/>
      <c r="AE129" s="295"/>
      <c r="AF129" s="295"/>
      <c r="AG129" s="295"/>
      <c r="AH129" s="295"/>
      <c r="AI129" s="295"/>
      <c r="AJ129" s="295"/>
      <c r="AK129" s="295"/>
      <c r="AL129" s="295"/>
      <c r="AM129" s="262"/>
      <c r="AN129" s="262"/>
      <c r="AO129" s="262"/>
      <c r="AP129" s="262"/>
      <c r="AQ129" s="262"/>
      <c r="AR129" s="262"/>
      <c r="AS129" s="262"/>
      <c r="AT129" s="262"/>
      <c r="AU129" s="262"/>
      <c r="AV129" s="262"/>
      <c r="AW129" s="262"/>
      <c r="AX129" s="262"/>
      <c r="AY129" s="262"/>
      <c r="AZ129" s="262"/>
      <c r="BA129" s="297"/>
    </row>
    <row r="130" spans="1:54" s="298" customFormat="1" ht="15">
      <c r="A130" s="449"/>
      <c r="B130" s="285" t="s">
        <v>164</v>
      </c>
      <c r="AA130" s="299"/>
      <c r="AB130" s="299"/>
      <c r="AC130" s="299"/>
      <c r="AD130" s="300"/>
      <c r="AE130" s="300"/>
      <c r="AF130" s="300"/>
      <c r="AG130" s="300"/>
      <c r="AH130" s="300"/>
      <c r="AI130" s="300"/>
      <c r="AJ130" s="300"/>
      <c r="AK130" s="300"/>
      <c r="AL130" s="300"/>
      <c r="AM130" s="736">
        <f>HLOOKUP(AM$20,'3.  Distribution Rates'!$C$122:$P$133,3,FALSE)</f>
        <v>1.43E-2</v>
      </c>
      <c r="AN130" s="736">
        <f>HLOOKUP(AN$20,'3.  Distribution Rates'!$C$122:$P$133,3,FALSE)</f>
        <v>1.9099999999999999E-2</v>
      </c>
      <c r="AO130" s="301">
        <f>HLOOKUP(AO$20,'3.  Distribution Rates'!$C$122:$P$133,3,FALSE)</f>
        <v>4.58</v>
      </c>
      <c r="AP130" s="301">
        <f>HLOOKUP(AP$20,'3.  Distribution Rates'!$C$122:$P$133,3,FALSE)</f>
        <v>4.7081</v>
      </c>
      <c r="AQ130" s="301">
        <f>HLOOKUP(AQ$20,'3.  Distribution Rates'!$C$122:$P$133,3,FALSE)</f>
        <v>0</v>
      </c>
      <c r="AR130" s="301">
        <f>HLOOKUP(AR$20,'3.  Distribution Rates'!$C$122:$P$133,3,FALSE)</f>
        <v>0</v>
      </c>
      <c r="AS130" s="301">
        <f>HLOOKUP(AS$20,'3.  Distribution Rates'!$C$122:$P$133,3,FALSE)</f>
        <v>0</v>
      </c>
      <c r="AT130" s="301">
        <f>HLOOKUP(AT$20,'3.  Distribution Rates'!$C$122:$P$133,3,FALSE)</f>
        <v>0</v>
      </c>
      <c r="AU130" s="301">
        <f>HLOOKUP(AU$20,'3.  Distribution Rates'!$C$122:$P$133,3,FALSE)</f>
        <v>0</v>
      </c>
      <c r="AV130" s="301">
        <f>HLOOKUP(AV$20,'3.  Distribution Rates'!$C$122:$P$133,3,FALSE)</f>
        <v>0</v>
      </c>
      <c r="AW130" s="301">
        <f>HLOOKUP(AW$20,'3.  Distribution Rates'!$C$122:$P$133,3,FALSE)</f>
        <v>0</v>
      </c>
      <c r="AX130" s="301">
        <f>HLOOKUP(AX$20,'3.  Distribution Rates'!$C$122:$P$133,3,FALSE)</f>
        <v>0</v>
      </c>
      <c r="AY130" s="301">
        <f>HLOOKUP(AY$20,'3.  Distribution Rates'!$C$122:$P$133,3,FALSE)</f>
        <v>0</v>
      </c>
      <c r="AZ130" s="301">
        <f>HLOOKUP(AZ$20,'3.  Distribution Rates'!$C$122:$P$133,3,FALSE)</f>
        <v>0</v>
      </c>
      <c r="BA130" s="302"/>
      <c r="BB130" s="299"/>
    </row>
    <row r="131" spans="1:54" s="265" customFormat="1" ht="15.75">
      <c r="A131" s="452"/>
      <c r="B131" s="260" t="s">
        <v>252</v>
      </c>
      <c r="C131" s="303"/>
      <c r="E131" s="295"/>
      <c r="F131" s="295"/>
      <c r="G131" s="295"/>
      <c r="H131" s="295"/>
      <c r="I131" s="295"/>
      <c r="J131" s="295"/>
      <c r="K131" s="295"/>
      <c r="L131" s="295"/>
      <c r="M131" s="295"/>
      <c r="N131" s="295"/>
      <c r="O131" s="295"/>
      <c r="P131" s="295"/>
      <c r="Q131" s="295"/>
      <c r="R131" s="295"/>
      <c r="S131" s="295"/>
      <c r="T131" s="295"/>
      <c r="U131" s="295"/>
      <c r="V131" s="262"/>
      <c r="W131" s="295"/>
      <c r="X131" s="295"/>
      <c r="Y131" s="295"/>
      <c r="AD131" s="295"/>
      <c r="AE131" s="295"/>
      <c r="AF131" s="295"/>
      <c r="AG131" s="295"/>
      <c r="AH131" s="295"/>
      <c r="AI131" s="295"/>
      <c r="AJ131" s="295"/>
      <c r="AK131" s="295"/>
      <c r="AL131" s="295"/>
      <c r="AM131" s="304">
        <f t="shared" ref="AM131:AR131" si="35">AM127*AM130</f>
        <v>0</v>
      </c>
      <c r="AN131" s="304">
        <f t="shared" si="35"/>
        <v>0</v>
      </c>
      <c r="AO131" s="305">
        <f t="shared" si="35"/>
        <v>0</v>
      </c>
      <c r="AP131" s="305">
        <f t="shared" si="35"/>
        <v>0</v>
      </c>
      <c r="AQ131" s="305">
        <f t="shared" si="35"/>
        <v>0</v>
      </c>
      <c r="AR131" s="305">
        <f t="shared" si="35"/>
        <v>0</v>
      </c>
      <c r="AS131" s="305">
        <f>AS127*AS130</f>
        <v>0</v>
      </c>
      <c r="AT131" s="305">
        <f t="shared" ref="AT131:AZ131" si="36">AT127*AT130</f>
        <v>0</v>
      </c>
      <c r="AU131" s="305">
        <f t="shared" si="36"/>
        <v>0</v>
      </c>
      <c r="AV131" s="305">
        <f t="shared" si="36"/>
        <v>0</v>
      </c>
      <c r="AW131" s="305">
        <f t="shared" si="36"/>
        <v>0</v>
      </c>
      <c r="AX131" s="305">
        <f t="shared" si="36"/>
        <v>0</v>
      </c>
      <c r="AY131" s="305">
        <f t="shared" si="36"/>
        <v>0</v>
      </c>
      <c r="AZ131" s="305">
        <f t="shared" si="36"/>
        <v>0</v>
      </c>
      <c r="BA131" s="361">
        <f>SUM(AM131:AZ131)</f>
        <v>0</v>
      </c>
    </row>
    <row r="132" spans="1:54" s="265" customFormat="1" ht="15.75">
      <c r="A132" s="452"/>
      <c r="B132" s="307" t="s">
        <v>210</v>
      </c>
      <c r="C132" s="303"/>
      <c r="D132" s="308"/>
      <c r="E132" s="295"/>
      <c r="F132" s="295"/>
      <c r="G132" s="295"/>
      <c r="H132" s="295"/>
      <c r="I132" s="295"/>
      <c r="J132" s="295"/>
      <c r="K132" s="295"/>
      <c r="L132" s="295"/>
      <c r="M132" s="295"/>
      <c r="N132" s="295"/>
      <c r="O132" s="295"/>
      <c r="P132" s="295"/>
      <c r="Q132" s="295"/>
      <c r="R132" s="295"/>
      <c r="S132" s="295"/>
      <c r="T132" s="295"/>
      <c r="U132" s="295"/>
      <c r="V132" s="262"/>
      <c r="W132" s="295"/>
      <c r="X132" s="295"/>
      <c r="Y132" s="295"/>
      <c r="AD132" s="295"/>
      <c r="AE132" s="295"/>
      <c r="AF132" s="295"/>
      <c r="AG132" s="295"/>
      <c r="AH132" s="295"/>
      <c r="AI132" s="295"/>
      <c r="AJ132" s="295"/>
      <c r="AK132" s="295"/>
      <c r="AL132" s="295"/>
      <c r="AM132" s="305">
        <f t="shared" ref="AM132:AR132" si="37">AM128*AM130</f>
        <v>0</v>
      </c>
      <c r="AN132" s="305">
        <f t="shared" si="37"/>
        <v>0</v>
      </c>
      <c r="AO132" s="305">
        <f t="shared" si="37"/>
        <v>0</v>
      </c>
      <c r="AP132" s="305">
        <f t="shared" si="37"/>
        <v>0</v>
      </c>
      <c r="AQ132" s="305">
        <f t="shared" si="37"/>
        <v>0</v>
      </c>
      <c r="AR132" s="305">
        <f t="shared" si="37"/>
        <v>0</v>
      </c>
      <c r="AS132" s="305">
        <f>AS128*AS130</f>
        <v>0</v>
      </c>
      <c r="AT132" s="305">
        <f t="shared" ref="AT132:AZ132" si="38">AT128*AT130</f>
        <v>0</v>
      </c>
      <c r="AU132" s="305">
        <f t="shared" si="38"/>
        <v>0</v>
      </c>
      <c r="AV132" s="305">
        <f t="shared" si="38"/>
        <v>0</v>
      </c>
      <c r="AW132" s="305">
        <f t="shared" si="38"/>
        <v>0</v>
      </c>
      <c r="AX132" s="305">
        <f t="shared" si="38"/>
        <v>0</v>
      </c>
      <c r="AY132" s="305">
        <f t="shared" si="38"/>
        <v>0</v>
      </c>
      <c r="AZ132" s="305">
        <f t="shared" si="38"/>
        <v>0</v>
      </c>
      <c r="BA132" s="361">
        <f>SUM(AM132:AZ132)</f>
        <v>0</v>
      </c>
    </row>
    <row r="133" spans="1:54" s="308" customFormat="1" ht="17.25" customHeight="1">
      <c r="A133" s="449"/>
      <c r="B133" s="307" t="s">
        <v>255</v>
      </c>
      <c r="C133" s="303"/>
      <c r="E133" s="295"/>
      <c r="F133" s="295"/>
      <c r="G133" s="295"/>
      <c r="H133" s="295"/>
      <c r="I133" s="295"/>
      <c r="J133" s="295"/>
      <c r="K133" s="295"/>
      <c r="L133" s="295"/>
      <c r="M133" s="295"/>
      <c r="N133" s="295"/>
      <c r="O133" s="295"/>
      <c r="P133" s="295"/>
      <c r="Q133" s="295"/>
      <c r="R133" s="295"/>
      <c r="S133" s="295"/>
      <c r="T133" s="295"/>
      <c r="U133" s="295"/>
      <c r="V133" s="262"/>
      <c r="W133" s="295"/>
      <c r="X133" s="295"/>
      <c r="Y133" s="295"/>
      <c r="AD133" s="295"/>
      <c r="AE133" s="295"/>
      <c r="AF133" s="295"/>
      <c r="AG133" s="295"/>
      <c r="AH133" s="295"/>
      <c r="AI133" s="295"/>
      <c r="AJ133" s="295"/>
      <c r="AK133" s="295"/>
      <c r="AL133" s="295"/>
      <c r="AM133" s="309"/>
      <c r="AN133" s="309"/>
      <c r="AO133" s="309"/>
      <c r="AP133" s="309"/>
      <c r="AQ133" s="309"/>
      <c r="AR133" s="309"/>
      <c r="AS133" s="309"/>
      <c r="AT133" s="309"/>
      <c r="AU133" s="309"/>
      <c r="AV133" s="309"/>
      <c r="AW133" s="309"/>
      <c r="AX133" s="309"/>
      <c r="AY133" s="309"/>
      <c r="AZ133" s="309"/>
      <c r="BA133" s="361">
        <f>BA131-BA132</f>
        <v>0</v>
      </c>
    </row>
    <row r="134" spans="1:54" s="308" customFormat="1" ht="19.5" customHeight="1">
      <c r="A134" s="449"/>
      <c r="B134" s="285"/>
      <c r="E134" s="295"/>
      <c r="F134" s="295"/>
      <c r="G134" s="295"/>
      <c r="H134" s="295"/>
      <c r="I134" s="295"/>
      <c r="J134" s="295"/>
      <c r="K134" s="295"/>
      <c r="L134" s="295"/>
      <c r="M134" s="295"/>
      <c r="N134" s="295"/>
      <c r="O134" s="295"/>
      <c r="P134" s="295"/>
      <c r="Q134" s="295"/>
      <c r="R134" s="295"/>
      <c r="S134" s="295"/>
      <c r="T134" s="295"/>
      <c r="U134" s="295"/>
      <c r="V134" s="262"/>
      <c r="W134" s="295"/>
      <c r="X134" s="295"/>
      <c r="Y134" s="295"/>
      <c r="AA134" s="303"/>
      <c r="AD134" s="295"/>
      <c r="AE134" s="295"/>
      <c r="AF134" s="295"/>
      <c r="AG134" s="295"/>
      <c r="AH134" s="295"/>
      <c r="AI134" s="295"/>
      <c r="AJ134" s="295"/>
      <c r="AK134" s="295"/>
      <c r="AL134" s="295"/>
      <c r="AM134" s="310"/>
      <c r="AN134" s="310"/>
      <c r="AO134" s="310"/>
      <c r="AP134" s="310"/>
      <c r="AQ134" s="310"/>
      <c r="AR134" s="310"/>
      <c r="AS134" s="310"/>
      <c r="AT134" s="310"/>
      <c r="AU134" s="310"/>
      <c r="AV134" s="310"/>
      <c r="AW134" s="310"/>
      <c r="AX134" s="310"/>
      <c r="AY134" s="310"/>
      <c r="AZ134" s="310"/>
      <c r="BA134" s="311"/>
    </row>
    <row r="135" spans="1:54" s="245" customFormat="1" ht="15">
      <c r="A135" s="450"/>
      <c r="B135" s="312" t="s">
        <v>215</v>
      </c>
      <c r="C135" s="313"/>
      <c r="D135" s="242"/>
      <c r="E135" s="242"/>
      <c r="F135" s="242"/>
      <c r="G135" s="242"/>
      <c r="H135" s="242"/>
      <c r="I135" s="242"/>
      <c r="J135" s="242"/>
      <c r="K135" s="242"/>
      <c r="L135" s="242"/>
      <c r="M135" s="242"/>
      <c r="N135" s="242"/>
      <c r="O135" s="242"/>
      <c r="P135" s="242"/>
      <c r="Q135" s="242"/>
      <c r="R135" s="242"/>
      <c r="S135" s="242"/>
      <c r="T135" s="242"/>
      <c r="U135" s="242"/>
      <c r="V135" s="314"/>
      <c r="W135" s="242"/>
      <c r="X135" s="242"/>
      <c r="Y135" s="242"/>
      <c r="Z135" s="266"/>
      <c r="AC135" s="242"/>
      <c r="AD135" s="242"/>
      <c r="AM135" s="253">
        <f>SUMPRODUCT($E$22:$E$125,AM22:AM125)</f>
        <v>0</v>
      </c>
      <c r="AN135" s="253">
        <f>SUMPRODUCT($E$22:$E$125,AN22:AN125)</f>
        <v>0</v>
      </c>
      <c r="AO135" s="253">
        <f>IF(AO21="kW",SUMPRODUCT($U$22:$U$125,$W$22:$W$125,AO22:AO125),SUMPRODUCT($E$22:$E$125,AO22:AO125))</f>
        <v>0</v>
      </c>
      <c r="AP135" s="253">
        <f t="shared" ref="AP135:AZ135" si="39">IF(AP21="kW",SUMPRODUCT($U$22:$U$125,$W$22:$W$125,AP22:AP125),SUMPRODUCT($E$22:$E$125,AP22:AP125))</f>
        <v>0</v>
      </c>
      <c r="AQ135" s="253">
        <f t="shared" si="39"/>
        <v>0</v>
      </c>
      <c r="AR135" s="253">
        <f t="shared" si="39"/>
        <v>0</v>
      </c>
      <c r="AS135" s="253">
        <f t="shared" si="39"/>
        <v>0</v>
      </c>
      <c r="AT135" s="253">
        <f t="shared" si="39"/>
        <v>0</v>
      </c>
      <c r="AU135" s="253">
        <f t="shared" si="39"/>
        <v>0</v>
      </c>
      <c r="AV135" s="253">
        <f t="shared" si="39"/>
        <v>0</v>
      </c>
      <c r="AW135" s="253">
        <f t="shared" si="39"/>
        <v>0</v>
      </c>
      <c r="AX135" s="253">
        <f t="shared" si="39"/>
        <v>0</v>
      </c>
      <c r="AY135" s="253">
        <f t="shared" si="39"/>
        <v>0</v>
      </c>
      <c r="AZ135" s="253">
        <f t="shared" si="39"/>
        <v>0</v>
      </c>
      <c r="BA135" s="297"/>
    </row>
    <row r="136" spans="1:54" s="245" customFormat="1" ht="15">
      <c r="A136" s="450"/>
      <c r="B136" s="312" t="s">
        <v>216</v>
      </c>
      <c r="C136" s="313"/>
      <c r="D136" s="242"/>
      <c r="E136" s="242"/>
      <c r="F136" s="242"/>
      <c r="G136" s="242"/>
      <c r="H136" s="242"/>
      <c r="I136" s="242"/>
      <c r="J136" s="242"/>
      <c r="K136" s="242"/>
      <c r="L136" s="242"/>
      <c r="M136" s="242"/>
      <c r="N136" s="242"/>
      <c r="O136" s="242"/>
      <c r="P136" s="242"/>
      <c r="Q136" s="242"/>
      <c r="R136" s="242"/>
      <c r="S136" s="242"/>
      <c r="T136" s="242"/>
      <c r="U136" s="242"/>
      <c r="V136" s="314"/>
      <c r="W136" s="242"/>
      <c r="X136" s="242"/>
      <c r="Y136" s="242"/>
      <c r="Z136" s="266"/>
      <c r="AC136" s="242"/>
      <c r="AD136" s="242"/>
      <c r="AM136" s="253">
        <f>SUMPRODUCT($F$22:$F$125,AM22:AM125)</f>
        <v>0</v>
      </c>
      <c r="AN136" s="253">
        <f>SUMPRODUCT($F$22:$F$125,AN22:AN125)</f>
        <v>0</v>
      </c>
      <c r="AO136" s="253">
        <f>IF(AO21="kW",SUMPRODUCT($U$22:$U$125,$X$22:$X$125,AO22:AO125),SUMPRODUCT($F$22:$F$125,AO22:AO125))</f>
        <v>0</v>
      </c>
      <c r="AP136" s="253">
        <f t="shared" ref="AP136:AZ136" si="40">IF(AP21="kW",SUMPRODUCT($U$22:$U$125,$X$22:$X$125,AP22:AP125),SUMPRODUCT($F$22:$F$125,AP22:AP125))</f>
        <v>0</v>
      </c>
      <c r="AQ136" s="253">
        <f t="shared" si="40"/>
        <v>0</v>
      </c>
      <c r="AR136" s="253">
        <f t="shared" si="40"/>
        <v>0</v>
      </c>
      <c r="AS136" s="253">
        <f t="shared" si="40"/>
        <v>0</v>
      </c>
      <c r="AT136" s="253">
        <f t="shared" si="40"/>
        <v>0</v>
      </c>
      <c r="AU136" s="253">
        <f t="shared" si="40"/>
        <v>0</v>
      </c>
      <c r="AV136" s="253">
        <f t="shared" si="40"/>
        <v>0</v>
      </c>
      <c r="AW136" s="253">
        <f t="shared" si="40"/>
        <v>0</v>
      </c>
      <c r="AX136" s="253">
        <f t="shared" si="40"/>
        <v>0</v>
      </c>
      <c r="AY136" s="253">
        <f t="shared" si="40"/>
        <v>0</v>
      </c>
      <c r="AZ136" s="253">
        <f t="shared" si="40"/>
        <v>0</v>
      </c>
      <c r="BA136" s="297"/>
    </row>
    <row r="137" spans="1:54" s="245" customFormat="1" ht="15">
      <c r="A137" s="450"/>
      <c r="B137" s="312" t="s">
        <v>217</v>
      </c>
      <c r="C137" s="313"/>
      <c r="D137" s="242"/>
      <c r="E137" s="242"/>
      <c r="F137" s="242"/>
      <c r="G137" s="242"/>
      <c r="H137" s="242"/>
      <c r="I137" s="242"/>
      <c r="J137" s="242"/>
      <c r="K137" s="242"/>
      <c r="L137" s="242"/>
      <c r="M137" s="242"/>
      <c r="N137" s="242"/>
      <c r="O137" s="242"/>
      <c r="P137" s="242"/>
      <c r="Q137" s="242"/>
      <c r="R137" s="242"/>
      <c r="S137" s="242"/>
      <c r="T137" s="242"/>
      <c r="U137" s="242"/>
      <c r="V137" s="314"/>
      <c r="W137" s="242"/>
      <c r="X137" s="242"/>
      <c r="Y137" s="242"/>
      <c r="Z137" s="266"/>
      <c r="AC137" s="242"/>
      <c r="AD137" s="242"/>
      <c r="AM137" s="253">
        <f>SUMPRODUCT($G$22:$G$125,AM22:AM125)</f>
        <v>0</v>
      </c>
      <c r="AN137" s="253">
        <f>SUMPRODUCT($G$22:$G$125,AN22:AN125)</f>
        <v>0</v>
      </c>
      <c r="AO137" s="253">
        <f>IF(AO21="kW",SUMPRODUCT($U$22:$U$125,$Y$22:$Y$125,AO22:AO125),SUMPRODUCT($G$22:$G$125,AO22:AO125))</f>
        <v>0</v>
      </c>
      <c r="AP137" s="253">
        <f t="shared" ref="AP137:AZ137" si="41">IF(AP21="kW",SUMPRODUCT($U$22:$U$125,$Y$22:$Y$125,AP22:AP125),SUMPRODUCT($G$22:$G$125,AP22:AP125))</f>
        <v>0</v>
      </c>
      <c r="AQ137" s="253">
        <f t="shared" si="41"/>
        <v>0</v>
      </c>
      <c r="AR137" s="253">
        <f t="shared" si="41"/>
        <v>0</v>
      </c>
      <c r="AS137" s="253">
        <f t="shared" si="41"/>
        <v>0</v>
      </c>
      <c r="AT137" s="253">
        <f t="shared" si="41"/>
        <v>0</v>
      </c>
      <c r="AU137" s="253">
        <f t="shared" si="41"/>
        <v>0</v>
      </c>
      <c r="AV137" s="253">
        <f t="shared" si="41"/>
        <v>0</v>
      </c>
      <c r="AW137" s="253">
        <f t="shared" si="41"/>
        <v>0</v>
      </c>
      <c r="AX137" s="253">
        <f t="shared" si="41"/>
        <v>0</v>
      </c>
      <c r="AY137" s="253">
        <f t="shared" si="41"/>
        <v>0</v>
      </c>
      <c r="AZ137" s="253">
        <f t="shared" si="41"/>
        <v>0</v>
      </c>
      <c r="BA137" s="297"/>
    </row>
    <row r="138" spans="1:54" s="245" customFormat="1" ht="15">
      <c r="A138" s="450"/>
      <c r="B138" s="312" t="s">
        <v>218</v>
      </c>
      <c r="C138" s="313"/>
      <c r="D138" s="242"/>
      <c r="E138" s="242"/>
      <c r="F138" s="242"/>
      <c r="G138" s="242"/>
      <c r="H138" s="242"/>
      <c r="I138" s="242"/>
      <c r="J138" s="242"/>
      <c r="K138" s="242"/>
      <c r="L138" s="242"/>
      <c r="M138" s="242"/>
      <c r="N138" s="242"/>
      <c r="O138" s="242"/>
      <c r="P138" s="242"/>
      <c r="Q138" s="242"/>
      <c r="R138" s="242"/>
      <c r="S138" s="242"/>
      <c r="T138" s="242"/>
      <c r="U138" s="242"/>
      <c r="V138" s="314"/>
      <c r="W138" s="242"/>
      <c r="X138" s="242"/>
      <c r="Y138" s="242"/>
      <c r="Z138" s="266"/>
      <c r="AC138" s="242"/>
      <c r="AD138" s="242"/>
      <c r="AM138" s="253">
        <f>SUMPRODUCT($H$22:$H$125,AM22:AM125)</f>
        <v>0</v>
      </c>
      <c r="AN138" s="253">
        <f>SUMPRODUCT($H$22:$H$125,AN22:AN125)</f>
        <v>0</v>
      </c>
      <c r="AO138" s="253">
        <f>IF(AO21="kW",SUMPRODUCT($U$22:$U$125,$Z$22:$Z$125,AO22:AO125),SUMPRODUCT($H$22:$H$125,AO22:AO125))</f>
        <v>0</v>
      </c>
      <c r="AP138" s="253">
        <f t="shared" ref="AP138:AZ138" si="42">IF(AP21="kW",SUMPRODUCT($U$22:$U$125,$Z$22:$Z$125,AP22:AP125),SUMPRODUCT($H$22:$H$125,AP22:AP125))</f>
        <v>0</v>
      </c>
      <c r="AQ138" s="253">
        <f t="shared" si="42"/>
        <v>0</v>
      </c>
      <c r="AR138" s="253">
        <f t="shared" si="42"/>
        <v>0</v>
      </c>
      <c r="AS138" s="253">
        <f t="shared" si="42"/>
        <v>0</v>
      </c>
      <c r="AT138" s="253">
        <f t="shared" si="42"/>
        <v>0</v>
      </c>
      <c r="AU138" s="253">
        <f t="shared" si="42"/>
        <v>0</v>
      </c>
      <c r="AV138" s="253">
        <f t="shared" si="42"/>
        <v>0</v>
      </c>
      <c r="AW138" s="253">
        <f t="shared" si="42"/>
        <v>0</v>
      </c>
      <c r="AX138" s="253">
        <f t="shared" si="42"/>
        <v>0</v>
      </c>
      <c r="AY138" s="253">
        <f t="shared" si="42"/>
        <v>0</v>
      </c>
      <c r="AZ138" s="253">
        <f t="shared" si="42"/>
        <v>0</v>
      </c>
      <c r="BA138" s="297"/>
    </row>
    <row r="139" spans="1:54" s="245" customFormat="1" ht="15">
      <c r="A139" s="450"/>
      <c r="B139" s="312" t="s">
        <v>219</v>
      </c>
      <c r="C139" s="313"/>
      <c r="D139" s="242"/>
      <c r="E139" s="242"/>
      <c r="F139" s="242"/>
      <c r="G139" s="242"/>
      <c r="H139" s="242"/>
      <c r="I139" s="242"/>
      <c r="J139" s="242"/>
      <c r="K139" s="242"/>
      <c r="L139" s="242"/>
      <c r="M139" s="242"/>
      <c r="N139" s="242"/>
      <c r="O139" s="242"/>
      <c r="P139" s="242"/>
      <c r="Q139" s="242"/>
      <c r="R139" s="242"/>
      <c r="S139" s="242"/>
      <c r="T139" s="242"/>
      <c r="U139" s="242"/>
      <c r="V139" s="314"/>
      <c r="W139" s="242"/>
      <c r="X139" s="242"/>
      <c r="Y139" s="242"/>
      <c r="Z139" s="266"/>
      <c r="AC139" s="242"/>
      <c r="AD139" s="242"/>
      <c r="AM139" s="253">
        <f>SUMPRODUCT($I$22:$I$125,AM22:AM125)</f>
        <v>0</v>
      </c>
      <c r="AN139" s="253">
        <f>SUMPRODUCT($I$22:$I$125,AN22:AN125)</f>
        <v>0</v>
      </c>
      <c r="AO139" s="253">
        <f>IF(AO21="kW",SUMPRODUCT($U$22:$U$125,$AA$22:$AA$125,AO22:AO125),SUMPRODUCT($I$22:$I$125,AO22:AO125))</f>
        <v>0</v>
      </c>
      <c r="AP139" s="253">
        <f t="shared" ref="AP139:AZ139" si="43">IF(AP21="kW",SUMPRODUCT($U$22:$U$125,$AA$22:$AA$125,AP22:AP125),SUMPRODUCT($I$22:$I$125,AP22:AP125))</f>
        <v>0</v>
      </c>
      <c r="AQ139" s="253">
        <f t="shared" si="43"/>
        <v>0</v>
      </c>
      <c r="AR139" s="253">
        <f t="shared" si="43"/>
        <v>0</v>
      </c>
      <c r="AS139" s="253">
        <f t="shared" si="43"/>
        <v>0</v>
      </c>
      <c r="AT139" s="253">
        <f t="shared" si="43"/>
        <v>0</v>
      </c>
      <c r="AU139" s="253">
        <f t="shared" si="43"/>
        <v>0</v>
      </c>
      <c r="AV139" s="253">
        <f t="shared" si="43"/>
        <v>0</v>
      </c>
      <c r="AW139" s="253">
        <f t="shared" si="43"/>
        <v>0</v>
      </c>
      <c r="AX139" s="253">
        <f t="shared" si="43"/>
        <v>0</v>
      </c>
      <c r="AY139" s="253">
        <f t="shared" si="43"/>
        <v>0</v>
      </c>
      <c r="AZ139" s="253">
        <f t="shared" si="43"/>
        <v>0</v>
      </c>
      <c r="BA139" s="297"/>
    </row>
    <row r="140" spans="1:54" s="245" customFormat="1" ht="15">
      <c r="A140" s="450"/>
      <c r="B140" s="312" t="s">
        <v>220</v>
      </c>
      <c r="C140" s="313"/>
      <c r="V140" s="314"/>
      <c r="Z140" s="266"/>
      <c r="AM140" s="253">
        <f>SUMPRODUCT($J$22:$J$125,AM22:AM125)</f>
        <v>0</v>
      </c>
      <c r="AN140" s="253">
        <f>SUMPRODUCT($J$22:$J$125,AN22:AN125)</f>
        <v>0</v>
      </c>
      <c r="AO140" s="253">
        <f>IF(AO21="kW",SUMPRODUCT($U$22:$U$125,$AB$22:$AB$125,AO22:AO125),SUMPRODUCT($J$22:$J$125,AO22:AO125))</f>
        <v>0</v>
      </c>
      <c r="AP140" s="253">
        <f t="shared" ref="AP140:AZ140" si="44">IF(AP21="kW",SUMPRODUCT($U$22:$U$125,$AB$22:$AB$125,AP22:AP125),SUMPRODUCT($J$22:$J$125,AP22:AP125))</f>
        <v>0</v>
      </c>
      <c r="AQ140" s="253">
        <f t="shared" si="44"/>
        <v>0</v>
      </c>
      <c r="AR140" s="253">
        <f t="shared" si="44"/>
        <v>0</v>
      </c>
      <c r="AS140" s="253">
        <f t="shared" si="44"/>
        <v>0</v>
      </c>
      <c r="AT140" s="253">
        <f t="shared" si="44"/>
        <v>0</v>
      </c>
      <c r="AU140" s="253">
        <f t="shared" si="44"/>
        <v>0</v>
      </c>
      <c r="AV140" s="253">
        <f t="shared" si="44"/>
        <v>0</v>
      </c>
      <c r="AW140" s="253">
        <f t="shared" si="44"/>
        <v>0</v>
      </c>
      <c r="AX140" s="253">
        <f t="shared" si="44"/>
        <v>0</v>
      </c>
      <c r="AY140" s="253">
        <f t="shared" si="44"/>
        <v>0</v>
      </c>
      <c r="AZ140" s="253">
        <f t="shared" si="44"/>
        <v>0</v>
      </c>
      <c r="BA140" s="297"/>
    </row>
    <row r="141" spans="1:54" s="245" customFormat="1" ht="15">
      <c r="A141" s="450"/>
      <c r="B141" s="312" t="s">
        <v>221</v>
      </c>
      <c r="C141" s="313"/>
      <c r="D141" s="296"/>
      <c r="E141" s="296"/>
      <c r="F141" s="296"/>
      <c r="G141" s="296"/>
      <c r="H141" s="296"/>
      <c r="I141" s="296"/>
      <c r="J141" s="296"/>
      <c r="K141" s="296"/>
      <c r="L141" s="296"/>
      <c r="M141" s="296"/>
      <c r="N141" s="296"/>
      <c r="O141" s="296"/>
      <c r="P141" s="296"/>
      <c r="Q141" s="296"/>
      <c r="R141" s="296"/>
      <c r="S141" s="296"/>
      <c r="T141" s="296"/>
      <c r="U141" s="296"/>
      <c r="W141" s="242"/>
      <c r="X141" s="242"/>
      <c r="Z141" s="266"/>
      <c r="AC141" s="314"/>
      <c r="AD141" s="314"/>
      <c r="AM141" s="253">
        <f>SUMPRODUCT($K$22:$K$125,AM22:AM125)</f>
        <v>0</v>
      </c>
      <c r="AN141" s="253">
        <f>SUMPRODUCT($K$22:$K$125,AN22:AN125)</f>
        <v>0</v>
      </c>
      <c r="AO141" s="253">
        <f>IF(AO21="kW",SUMPRODUCT($U$22:$U$125,$AC$22:$AC$125,AO22:AO125),SUMPRODUCT($K$22:$K$125,AO22:AO125))</f>
        <v>0</v>
      </c>
      <c r="AP141" s="253">
        <f t="shared" ref="AP141:AZ141" si="45">IF(AP21="kW",SUMPRODUCT($U$22:$U$125,$AC$22:$AC$125,AP22:AP125),SUMPRODUCT($K$22:$K$125,AP22:AP125))</f>
        <v>0</v>
      </c>
      <c r="AQ141" s="253">
        <f t="shared" si="45"/>
        <v>0</v>
      </c>
      <c r="AR141" s="253">
        <f t="shared" si="45"/>
        <v>0</v>
      </c>
      <c r="AS141" s="253">
        <f t="shared" si="45"/>
        <v>0</v>
      </c>
      <c r="AT141" s="253">
        <f t="shared" si="45"/>
        <v>0</v>
      </c>
      <c r="AU141" s="253">
        <f t="shared" si="45"/>
        <v>0</v>
      </c>
      <c r="AV141" s="253">
        <f t="shared" si="45"/>
        <v>0</v>
      </c>
      <c r="AW141" s="253">
        <f t="shared" si="45"/>
        <v>0</v>
      </c>
      <c r="AX141" s="253">
        <f t="shared" si="45"/>
        <v>0</v>
      </c>
      <c r="AY141" s="253">
        <f t="shared" si="45"/>
        <v>0</v>
      </c>
      <c r="AZ141" s="253">
        <f t="shared" si="45"/>
        <v>0</v>
      </c>
      <c r="BA141" s="297"/>
    </row>
    <row r="142" spans="1:54" s="245" customFormat="1" ht="15">
      <c r="A142" s="450"/>
      <c r="B142" s="312" t="s">
        <v>222</v>
      </c>
      <c r="C142" s="313"/>
      <c r="D142" s="296"/>
      <c r="E142" s="296"/>
      <c r="F142" s="296"/>
      <c r="G142" s="296"/>
      <c r="H142" s="296"/>
      <c r="I142" s="296"/>
      <c r="J142" s="296"/>
      <c r="K142" s="296"/>
      <c r="L142" s="296"/>
      <c r="M142" s="296"/>
      <c r="N142" s="296"/>
      <c r="O142" s="296"/>
      <c r="P142" s="296"/>
      <c r="Q142" s="296"/>
      <c r="R142" s="296"/>
      <c r="S142" s="296"/>
      <c r="T142" s="296"/>
      <c r="U142" s="296"/>
      <c r="V142" s="314"/>
      <c r="W142" s="242"/>
      <c r="X142" s="242"/>
      <c r="Z142" s="266"/>
      <c r="AC142" s="314"/>
      <c r="AD142" s="314"/>
      <c r="AM142" s="253">
        <f>SUMPRODUCT($L$22:$L$125,AM22:AM125)</f>
        <v>0</v>
      </c>
      <c r="AN142" s="253">
        <f>SUMPRODUCT($L$22:$L$125,AN22:AN125)</f>
        <v>0</v>
      </c>
      <c r="AO142" s="253">
        <f>IF(AO21="kW",SUMPRODUCT($U$22:$U$125,$AD$22:$AD$125,AO22:AO125),SUMPRODUCT($L$22:$L$125,AO22:AO125))</f>
        <v>0</v>
      </c>
      <c r="AP142" s="253">
        <f t="shared" ref="AP142:AZ142" si="46">IF(AP21="kW",SUMPRODUCT($U$22:$U$125,$AD$22:$AD$125,AP22:AP125),SUMPRODUCT($L$22:$L$125,AP22:AP125))</f>
        <v>0</v>
      </c>
      <c r="AQ142" s="253">
        <f t="shared" si="46"/>
        <v>0</v>
      </c>
      <c r="AR142" s="253">
        <f t="shared" si="46"/>
        <v>0</v>
      </c>
      <c r="AS142" s="253">
        <f t="shared" si="46"/>
        <v>0</v>
      </c>
      <c r="AT142" s="253">
        <f t="shared" si="46"/>
        <v>0</v>
      </c>
      <c r="AU142" s="253">
        <f t="shared" si="46"/>
        <v>0</v>
      </c>
      <c r="AV142" s="253">
        <f t="shared" si="46"/>
        <v>0</v>
      </c>
      <c r="AW142" s="253">
        <f t="shared" si="46"/>
        <v>0</v>
      </c>
      <c r="AX142" s="253">
        <f t="shared" si="46"/>
        <v>0</v>
      </c>
      <c r="AY142" s="253">
        <f t="shared" si="46"/>
        <v>0</v>
      </c>
      <c r="AZ142" s="253">
        <f t="shared" si="46"/>
        <v>0</v>
      </c>
      <c r="BA142" s="297"/>
    </row>
    <row r="143" spans="1:54" s="245" customFormat="1" ht="15">
      <c r="A143" s="450"/>
      <c r="B143" s="312" t="s">
        <v>223</v>
      </c>
      <c r="C143" s="313"/>
      <c r="D143" s="296"/>
      <c r="E143" s="296"/>
      <c r="F143" s="296"/>
      <c r="G143" s="296"/>
      <c r="H143" s="296"/>
      <c r="I143" s="296"/>
      <c r="J143" s="296"/>
      <c r="K143" s="296"/>
      <c r="L143" s="296"/>
      <c r="M143" s="296"/>
      <c r="N143" s="296"/>
      <c r="O143" s="296"/>
      <c r="P143" s="296"/>
      <c r="Q143" s="296"/>
      <c r="R143" s="296"/>
      <c r="S143" s="296"/>
      <c r="T143" s="296"/>
      <c r="U143" s="296"/>
      <c r="V143" s="314"/>
      <c r="W143" s="242"/>
      <c r="X143" s="242"/>
      <c r="Z143" s="266"/>
      <c r="AC143" s="314"/>
      <c r="AD143" s="314"/>
      <c r="AM143" s="253">
        <f>SUMPRODUCT($M$22:$M$125,AM22:AM125)</f>
        <v>0</v>
      </c>
      <c r="AN143" s="253">
        <f>SUMPRODUCT($M$22:$M$125,AN22:AN125)</f>
        <v>0</v>
      </c>
      <c r="AO143" s="253">
        <f>IF(AO21="kW",SUMPRODUCT($U$22:$U$125,$AE$22:$AE$125,AO22:AO125),SUMPRODUCT($M$22:$M$125,AO22:AO125))</f>
        <v>0</v>
      </c>
      <c r="AP143" s="253">
        <f t="shared" ref="AP143:AZ143" si="47">IF(AP21="kW",SUMPRODUCT($U$22:$U$125,$AE$22:$AE$125,AP22:AP125),SUMPRODUCT($M$22:$M$125,AP22:AP125))</f>
        <v>0</v>
      </c>
      <c r="AQ143" s="253">
        <f t="shared" si="47"/>
        <v>0</v>
      </c>
      <c r="AR143" s="253">
        <f t="shared" si="47"/>
        <v>0</v>
      </c>
      <c r="AS143" s="253">
        <f t="shared" si="47"/>
        <v>0</v>
      </c>
      <c r="AT143" s="253">
        <f t="shared" si="47"/>
        <v>0</v>
      </c>
      <c r="AU143" s="253">
        <f t="shared" si="47"/>
        <v>0</v>
      </c>
      <c r="AV143" s="253">
        <f t="shared" si="47"/>
        <v>0</v>
      </c>
      <c r="AW143" s="253">
        <f t="shared" si="47"/>
        <v>0</v>
      </c>
      <c r="AX143" s="253">
        <f t="shared" si="47"/>
        <v>0</v>
      </c>
      <c r="AY143" s="253">
        <f t="shared" si="47"/>
        <v>0</v>
      </c>
      <c r="AZ143" s="253">
        <f t="shared" si="47"/>
        <v>0</v>
      </c>
      <c r="BA143" s="297"/>
    </row>
    <row r="144" spans="1:54" s="245" customFormat="1" ht="15">
      <c r="A144" s="450"/>
      <c r="B144" s="312" t="s">
        <v>835</v>
      </c>
      <c r="C144" s="313"/>
      <c r="D144" s="296"/>
      <c r="E144" s="296"/>
      <c r="F144" s="296"/>
      <c r="G144" s="296"/>
      <c r="H144" s="296"/>
      <c r="I144" s="296"/>
      <c r="J144" s="296"/>
      <c r="K144" s="296"/>
      <c r="L144" s="296"/>
      <c r="M144" s="296"/>
      <c r="N144" s="296"/>
      <c r="O144" s="296"/>
      <c r="P144" s="296"/>
      <c r="Q144" s="296"/>
      <c r="R144" s="296"/>
      <c r="S144" s="296"/>
      <c r="T144" s="296"/>
      <c r="U144" s="296"/>
      <c r="V144" s="314"/>
      <c r="W144" s="242"/>
      <c r="X144" s="242"/>
      <c r="Z144" s="266"/>
      <c r="AC144" s="314"/>
      <c r="AD144" s="314"/>
      <c r="AM144" s="253">
        <f>SUMPRODUCT($N$22:$N$125,AM22:AM125)</f>
        <v>0</v>
      </c>
      <c r="AN144" s="253">
        <f>SUMPRODUCT($N$22:$N$125,AN22:AN125)</f>
        <v>269206.50786800869</v>
      </c>
      <c r="AO144" s="253">
        <f>IF(AO21="kW",SUMPRODUCT($U$22:$U$125,$AF$22:$AF$125,AO22:AO125),SUMPRODUCT($N$22:$N$125,AO22:AO125))</f>
        <v>1217.0022578249946</v>
      </c>
      <c r="AP144" s="253">
        <f t="shared" ref="AP144:AZ144" si="48">IF(AP21="kW",SUMPRODUCT($U$22:$U$125,$AF$22:$AF$125,AP22:AP125),SUMPRODUCT($N$22:$N$125,AP22:AP125))</f>
        <v>3.3776212651957063</v>
      </c>
      <c r="AQ144" s="253">
        <f t="shared" si="48"/>
        <v>0</v>
      </c>
      <c r="AR144" s="253">
        <f t="shared" si="48"/>
        <v>0</v>
      </c>
      <c r="AS144" s="253">
        <f t="shared" si="48"/>
        <v>0</v>
      </c>
      <c r="AT144" s="253">
        <f t="shared" si="48"/>
        <v>0</v>
      </c>
      <c r="AU144" s="253">
        <f t="shared" si="48"/>
        <v>0</v>
      </c>
      <c r="AV144" s="253">
        <f t="shared" si="48"/>
        <v>0</v>
      </c>
      <c r="AW144" s="253">
        <f t="shared" si="48"/>
        <v>0</v>
      </c>
      <c r="AX144" s="253">
        <f t="shared" si="48"/>
        <v>0</v>
      </c>
      <c r="AY144" s="253">
        <f t="shared" si="48"/>
        <v>0</v>
      </c>
      <c r="AZ144" s="253">
        <f t="shared" si="48"/>
        <v>0</v>
      </c>
      <c r="BA144" s="297"/>
    </row>
    <row r="145" spans="1:54" s="245" customFormat="1" ht="15">
      <c r="A145" s="450"/>
      <c r="B145" s="312" t="s">
        <v>836</v>
      </c>
      <c r="C145" s="313"/>
      <c r="D145" s="296"/>
      <c r="E145" s="296"/>
      <c r="F145" s="296"/>
      <c r="G145" s="296"/>
      <c r="H145" s="296"/>
      <c r="I145" s="296"/>
      <c r="J145" s="296"/>
      <c r="K145" s="296"/>
      <c r="L145" s="296"/>
      <c r="M145" s="296"/>
      <c r="N145" s="296"/>
      <c r="O145" s="296"/>
      <c r="P145" s="296"/>
      <c r="Q145" s="296"/>
      <c r="R145" s="296"/>
      <c r="S145" s="296"/>
      <c r="T145" s="296"/>
      <c r="U145" s="296"/>
      <c r="V145" s="314"/>
      <c r="W145" s="242"/>
      <c r="X145" s="242"/>
      <c r="Z145" s="266"/>
      <c r="AC145" s="314"/>
      <c r="AD145" s="314"/>
      <c r="AM145" s="253">
        <f>SUMPRODUCT($O$22:$O$125,AM22:AM125)</f>
        <v>0</v>
      </c>
      <c r="AN145" s="253">
        <f>SUMPRODUCT($O$22:$O$125,AN22:AN125)</f>
        <v>227757.10947990001</v>
      </c>
      <c r="AO145" s="253">
        <f>IF(AO21="kW",SUMPRODUCT($U$22:$U$125,$AG$22:$AG$125,AO22:AO125),SUMPRODUCT($O$22:$O$125,AO22:AO125))</f>
        <v>1173.0931813774505</v>
      </c>
      <c r="AP145" s="253">
        <f t="shared" ref="AP145:AZ145" si="49">IF(AP21="kW",SUMPRODUCT($U$22:$U$125,$AG$22:$AG$125,AP22:AP125),SUMPRODUCT($O$22:$O$125,AP22:AP125))</f>
        <v>0</v>
      </c>
      <c r="AQ145" s="253">
        <f t="shared" si="49"/>
        <v>0</v>
      </c>
      <c r="AR145" s="253">
        <f t="shared" si="49"/>
        <v>0</v>
      </c>
      <c r="AS145" s="253">
        <f t="shared" si="49"/>
        <v>0</v>
      </c>
      <c r="AT145" s="253">
        <f t="shared" si="49"/>
        <v>0</v>
      </c>
      <c r="AU145" s="253">
        <f t="shared" si="49"/>
        <v>0</v>
      </c>
      <c r="AV145" s="253">
        <f t="shared" si="49"/>
        <v>0</v>
      </c>
      <c r="AW145" s="253">
        <f t="shared" si="49"/>
        <v>0</v>
      </c>
      <c r="AX145" s="253">
        <f t="shared" si="49"/>
        <v>0</v>
      </c>
      <c r="AY145" s="253">
        <f t="shared" si="49"/>
        <v>0</v>
      </c>
      <c r="AZ145" s="253">
        <f t="shared" si="49"/>
        <v>0</v>
      </c>
      <c r="BA145" s="297"/>
    </row>
    <row r="146" spans="1:54" s="245" customFormat="1" ht="15">
      <c r="A146" s="450"/>
      <c r="B146" s="312" t="s">
        <v>837</v>
      </c>
      <c r="C146" s="313"/>
      <c r="D146" s="296"/>
      <c r="E146" s="296"/>
      <c r="F146" s="296"/>
      <c r="G146" s="296"/>
      <c r="H146" s="296"/>
      <c r="I146" s="296"/>
      <c r="J146" s="296"/>
      <c r="K146" s="296"/>
      <c r="L146" s="296"/>
      <c r="M146" s="296"/>
      <c r="N146" s="296"/>
      <c r="O146" s="296"/>
      <c r="P146" s="296"/>
      <c r="Q146" s="296"/>
      <c r="R146" s="296"/>
      <c r="S146" s="296"/>
      <c r="T146" s="296"/>
      <c r="U146" s="296"/>
      <c r="V146" s="314"/>
      <c r="W146" s="242"/>
      <c r="X146" s="242"/>
      <c r="Z146" s="266"/>
      <c r="AC146" s="314"/>
      <c r="AD146" s="314"/>
      <c r="AM146" s="253">
        <f>SUMPRODUCT($P$22:$P$125,AM22:AM125)</f>
        <v>0</v>
      </c>
      <c r="AN146" s="253">
        <f>SUMPRODUCT($P$22:$P$125,AN22:AN125)</f>
        <v>227757.10947990001</v>
      </c>
      <c r="AO146" s="253">
        <f>IF(AO21="kW",SUMPRODUCT($U$22:$U$125,$AH$22:$AH$125,AO22:AO125),SUMPRODUCT($P$22:$P$125,AO22:AO125))</f>
        <v>1173.0931813774505</v>
      </c>
      <c r="AP146" s="253">
        <f t="shared" ref="AP146:AZ146" si="50">IF(AP21="kW",SUMPRODUCT($U$22:$U$125,$AH$22:$AH$125,AP22:AP125),SUMPRODUCT($P$22:$P$125,AP22:AP125))</f>
        <v>0</v>
      </c>
      <c r="AQ146" s="253">
        <f t="shared" si="50"/>
        <v>0</v>
      </c>
      <c r="AR146" s="253">
        <f t="shared" si="50"/>
        <v>0</v>
      </c>
      <c r="AS146" s="253">
        <f t="shared" si="50"/>
        <v>0</v>
      </c>
      <c r="AT146" s="253">
        <f t="shared" si="50"/>
        <v>0</v>
      </c>
      <c r="AU146" s="253">
        <f t="shared" si="50"/>
        <v>0</v>
      </c>
      <c r="AV146" s="253">
        <f t="shared" si="50"/>
        <v>0</v>
      </c>
      <c r="AW146" s="253">
        <f t="shared" si="50"/>
        <v>0</v>
      </c>
      <c r="AX146" s="253">
        <f t="shared" si="50"/>
        <v>0</v>
      </c>
      <c r="AY146" s="253">
        <f t="shared" si="50"/>
        <v>0</v>
      </c>
      <c r="AZ146" s="253">
        <f t="shared" si="50"/>
        <v>0</v>
      </c>
      <c r="BA146" s="297"/>
    </row>
    <row r="147" spans="1:54" s="245" customFormat="1" ht="15">
      <c r="A147" s="450"/>
      <c r="B147" s="312" t="s">
        <v>838</v>
      </c>
      <c r="C147" s="313"/>
      <c r="D147" s="296"/>
      <c r="E147" s="296"/>
      <c r="F147" s="296"/>
      <c r="G147" s="296"/>
      <c r="H147" s="296"/>
      <c r="I147" s="296"/>
      <c r="J147" s="296"/>
      <c r="K147" s="296"/>
      <c r="L147" s="296"/>
      <c r="M147" s="296"/>
      <c r="N147" s="296"/>
      <c r="O147" s="296"/>
      <c r="P147" s="296"/>
      <c r="Q147" s="296"/>
      <c r="R147" s="296"/>
      <c r="S147" s="296"/>
      <c r="T147" s="296"/>
      <c r="U147" s="296"/>
      <c r="V147" s="314"/>
      <c r="W147" s="242"/>
      <c r="X147" s="242"/>
      <c r="Z147" s="266"/>
      <c r="AC147" s="314"/>
      <c r="AD147" s="314"/>
      <c r="AM147" s="253">
        <f>SUMPRODUCT($Q$22:$Q$125,AM22:AM125)</f>
        <v>0</v>
      </c>
      <c r="AN147" s="253">
        <f>SUMPRODUCT($Q$22:$Q$125,AN22:AN125)</f>
        <v>0</v>
      </c>
      <c r="AO147" s="253">
        <f>IF(AO21="kW",SUMPRODUCT($U$22:$U$125,$AI$22:$AI$125,AO22:AO125),SUMPRODUCT($Q$22:$Q$125,AO22:AO125))</f>
        <v>702.73929737745038</v>
      </c>
      <c r="AP147" s="253">
        <f t="shared" ref="AP147:AZ147" si="51">IF(AP21="kW",SUMPRODUCT($U$22:$U$125,$AI$22:$AI$125,AP22:AP125),SUMPRODUCT($Q$22:$Q$125,AP22:AP125))</f>
        <v>0</v>
      </c>
      <c r="AQ147" s="253">
        <f t="shared" si="51"/>
        <v>0</v>
      </c>
      <c r="AR147" s="253">
        <f t="shared" si="51"/>
        <v>0</v>
      </c>
      <c r="AS147" s="253">
        <f t="shared" si="51"/>
        <v>0</v>
      </c>
      <c r="AT147" s="253">
        <f t="shared" si="51"/>
        <v>0</v>
      </c>
      <c r="AU147" s="253">
        <f t="shared" si="51"/>
        <v>0</v>
      </c>
      <c r="AV147" s="253">
        <f t="shared" si="51"/>
        <v>0</v>
      </c>
      <c r="AW147" s="253">
        <f t="shared" si="51"/>
        <v>0</v>
      </c>
      <c r="AX147" s="253">
        <f t="shared" si="51"/>
        <v>0</v>
      </c>
      <c r="AY147" s="253">
        <f t="shared" si="51"/>
        <v>0</v>
      </c>
      <c r="AZ147" s="253">
        <f t="shared" si="51"/>
        <v>0</v>
      </c>
      <c r="BA147" s="297"/>
    </row>
    <row r="148" spans="1:54" s="245" customFormat="1" ht="15">
      <c r="A148" s="450"/>
      <c r="B148" s="312" t="s">
        <v>839</v>
      </c>
      <c r="C148" s="313"/>
      <c r="D148" s="296"/>
      <c r="E148" s="296"/>
      <c r="F148" s="296"/>
      <c r="G148" s="296"/>
      <c r="H148" s="296"/>
      <c r="I148" s="296"/>
      <c r="J148" s="296"/>
      <c r="K148" s="296"/>
      <c r="L148" s="296"/>
      <c r="M148" s="296"/>
      <c r="N148" s="296"/>
      <c r="O148" s="296"/>
      <c r="P148" s="296"/>
      <c r="Q148" s="296"/>
      <c r="R148" s="296"/>
      <c r="S148" s="296"/>
      <c r="T148" s="296"/>
      <c r="U148" s="296"/>
      <c r="V148" s="314"/>
      <c r="W148" s="242"/>
      <c r="X148" s="242"/>
      <c r="Z148" s="266"/>
      <c r="AC148" s="314"/>
      <c r="AD148" s="314"/>
      <c r="AM148" s="253">
        <f>SUMPRODUCT($R$22:$R$125,AM22:AM125)</f>
        <v>0</v>
      </c>
      <c r="AN148" s="253">
        <f>SUMPRODUCT($R$22:$R$125,AN22:AN125)</f>
        <v>0</v>
      </c>
      <c r="AO148" s="253">
        <f>IF(AO21="kW",SUMPRODUCT($U$22:$U$125,$AJ$22:$AJ$125,AO22:AO125),SUMPRODUCT($R$22:$R$125,AO22:AO125))</f>
        <v>702.73929737745038</v>
      </c>
      <c r="AP148" s="253">
        <f t="shared" ref="AP148:AZ148" si="52">IF(AP21="kW",SUMPRODUCT($U$22:$U$125,$AJ$22:$AJ$125,AP22:AP125),SUMPRODUCT($R$22:$R$125,AP22:AP125))</f>
        <v>0</v>
      </c>
      <c r="AQ148" s="253">
        <f t="shared" si="52"/>
        <v>0</v>
      </c>
      <c r="AR148" s="253">
        <f t="shared" si="52"/>
        <v>0</v>
      </c>
      <c r="AS148" s="253">
        <f t="shared" si="52"/>
        <v>0</v>
      </c>
      <c r="AT148" s="253">
        <f t="shared" si="52"/>
        <v>0</v>
      </c>
      <c r="AU148" s="253">
        <f t="shared" si="52"/>
        <v>0</v>
      </c>
      <c r="AV148" s="253">
        <f t="shared" si="52"/>
        <v>0</v>
      </c>
      <c r="AW148" s="253">
        <f t="shared" si="52"/>
        <v>0</v>
      </c>
      <c r="AX148" s="253">
        <f t="shared" si="52"/>
        <v>0</v>
      </c>
      <c r="AY148" s="253">
        <f t="shared" si="52"/>
        <v>0</v>
      </c>
      <c r="AZ148" s="253">
        <f t="shared" si="52"/>
        <v>0</v>
      </c>
      <c r="BA148" s="297"/>
    </row>
    <row r="149" spans="1:54" s="245" customFormat="1" ht="15">
      <c r="A149" s="450"/>
      <c r="B149" s="312" t="s">
        <v>840</v>
      </c>
      <c r="C149" s="313"/>
      <c r="D149" s="296"/>
      <c r="E149" s="296"/>
      <c r="F149" s="296"/>
      <c r="G149" s="296"/>
      <c r="H149" s="296"/>
      <c r="I149" s="296"/>
      <c r="J149" s="296"/>
      <c r="K149" s="296"/>
      <c r="L149" s="296"/>
      <c r="M149" s="296"/>
      <c r="N149" s="296"/>
      <c r="O149" s="296"/>
      <c r="P149" s="296"/>
      <c r="Q149" s="296"/>
      <c r="R149" s="296"/>
      <c r="S149" s="296"/>
      <c r="T149" s="296"/>
      <c r="U149" s="296"/>
      <c r="V149" s="314"/>
      <c r="W149" s="242"/>
      <c r="X149" s="242"/>
      <c r="Z149" s="266"/>
      <c r="AC149" s="314"/>
      <c r="AD149" s="314"/>
      <c r="AM149" s="253">
        <f>SUMPRODUCT($S$22:$S$125,AM22:AM125)</f>
        <v>0</v>
      </c>
      <c r="AN149" s="253">
        <f>SUMPRODUCT($S$22:$S$125,AN22:AN125)</f>
        <v>0</v>
      </c>
      <c r="AO149" s="253">
        <f>IF(AO21="kW",SUMPRODUCT($U$22:$U$125,$AK$22:$AK$125,AO22:AO125),SUMPRODUCT($S$22:$S$125,AO22:AO125))</f>
        <v>702.73929737745038</v>
      </c>
      <c r="AP149" s="253">
        <f t="shared" ref="AP149:AZ149" si="53">IF(AP21="kW",SUMPRODUCT($U$22:$U$125,$AK$22:$AK$125,AP22:AP125),SUMPRODUCT($S$22:$S$125,AP22:AP125))</f>
        <v>0</v>
      </c>
      <c r="AQ149" s="253">
        <f t="shared" si="53"/>
        <v>0</v>
      </c>
      <c r="AR149" s="253">
        <f t="shared" si="53"/>
        <v>0</v>
      </c>
      <c r="AS149" s="253">
        <f t="shared" si="53"/>
        <v>0</v>
      </c>
      <c r="AT149" s="253">
        <f t="shared" si="53"/>
        <v>0</v>
      </c>
      <c r="AU149" s="253">
        <f t="shared" si="53"/>
        <v>0</v>
      </c>
      <c r="AV149" s="253">
        <f t="shared" si="53"/>
        <v>0</v>
      </c>
      <c r="AW149" s="253">
        <f t="shared" si="53"/>
        <v>0</v>
      </c>
      <c r="AX149" s="253">
        <f t="shared" si="53"/>
        <v>0</v>
      </c>
      <c r="AY149" s="253">
        <f t="shared" si="53"/>
        <v>0</v>
      </c>
      <c r="AZ149" s="253">
        <f t="shared" si="53"/>
        <v>0</v>
      </c>
      <c r="BA149" s="297"/>
    </row>
    <row r="150" spans="1:54" ht="15">
      <c r="B150" s="315" t="s">
        <v>841</v>
      </c>
      <c r="C150" s="316"/>
      <c r="D150" s="317"/>
      <c r="E150" s="317"/>
      <c r="F150" s="317"/>
      <c r="G150" s="317"/>
      <c r="H150" s="317"/>
      <c r="I150" s="317"/>
      <c r="J150" s="317"/>
      <c r="K150" s="317"/>
      <c r="L150" s="317"/>
      <c r="M150" s="317"/>
      <c r="N150" s="317"/>
      <c r="O150" s="317"/>
      <c r="P150" s="317"/>
      <c r="Q150" s="317"/>
      <c r="R150" s="317"/>
      <c r="S150" s="317"/>
      <c r="T150" s="317"/>
      <c r="U150" s="317"/>
      <c r="V150" s="318"/>
      <c r="W150" s="319"/>
      <c r="X150" s="320"/>
      <c r="Y150" s="318"/>
      <c r="Z150" s="321"/>
      <c r="AA150" s="322"/>
      <c r="AB150" s="322"/>
      <c r="AC150" s="318"/>
      <c r="AD150" s="318"/>
      <c r="AE150" s="322"/>
      <c r="AF150" s="322"/>
      <c r="AG150" s="322"/>
      <c r="AH150" s="322"/>
      <c r="AI150" s="322"/>
      <c r="AJ150" s="322"/>
      <c r="AK150" s="322"/>
      <c r="AL150" s="322"/>
      <c r="AM150" s="287">
        <f>SUMPRODUCT($T$22:$T$125,AM22:AM125)</f>
        <v>0</v>
      </c>
      <c r="AN150" s="287">
        <f>SUMPRODUCT($T$22:$T$125,AN22:AN125)</f>
        <v>0</v>
      </c>
      <c r="AO150" s="287">
        <f>IF(AO21="kW",SUMPRODUCT($U$22:$U$125,$AL$22:$AL$125,AO22:AO125),SUMPRODUCT($T$22:$T$125,AO22:AO125))</f>
        <v>702.73929737745038</v>
      </c>
      <c r="AP150" s="287">
        <f t="shared" ref="AP150:AZ150" si="54">IF(AP21="kW",SUMPRODUCT($U$22:$U$125,$AL$22:$AL$125,AP22:AP125),SUMPRODUCT($T$22:$T$125,AP22:AP125))</f>
        <v>0</v>
      </c>
      <c r="AQ150" s="287">
        <f t="shared" si="54"/>
        <v>0</v>
      </c>
      <c r="AR150" s="287">
        <f t="shared" si="54"/>
        <v>0</v>
      </c>
      <c r="AS150" s="287">
        <f t="shared" si="54"/>
        <v>0</v>
      </c>
      <c r="AT150" s="287">
        <f t="shared" si="54"/>
        <v>0</v>
      </c>
      <c r="AU150" s="287">
        <f t="shared" si="54"/>
        <v>0</v>
      </c>
      <c r="AV150" s="287">
        <f t="shared" si="54"/>
        <v>0</v>
      </c>
      <c r="AW150" s="287">
        <f t="shared" si="54"/>
        <v>0</v>
      </c>
      <c r="AX150" s="287">
        <f t="shared" si="54"/>
        <v>0</v>
      </c>
      <c r="AY150" s="287">
        <f t="shared" si="54"/>
        <v>0</v>
      </c>
      <c r="AZ150" s="287">
        <f t="shared" si="54"/>
        <v>0</v>
      </c>
      <c r="BA150" s="708"/>
      <c r="BB150" s="323"/>
    </row>
    <row r="151" spans="1:54" ht="15">
      <c r="B151" s="654"/>
      <c r="C151" s="313"/>
      <c r="D151" s="655"/>
      <c r="E151" s="655"/>
      <c r="F151" s="655"/>
      <c r="G151" s="655"/>
      <c r="H151" s="655"/>
      <c r="I151" s="655"/>
      <c r="J151" s="655"/>
      <c r="K151" s="655"/>
      <c r="L151" s="655"/>
      <c r="M151" s="655"/>
      <c r="N151" s="655"/>
      <c r="O151" s="655"/>
      <c r="P151" s="655"/>
      <c r="Q151" s="655"/>
      <c r="R151" s="655"/>
      <c r="S151" s="655"/>
      <c r="T151" s="655"/>
      <c r="U151" s="655"/>
      <c r="V151" s="656"/>
      <c r="W151" s="657"/>
      <c r="X151" s="658"/>
      <c r="Y151" s="656"/>
      <c r="Z151" s="266"/>
      <c r="AC151" s="656"/>
      <c r="AD151" s="656"/>
      <c r="AM151" s="253"/>
      <c r="AN151" s="253"/>
      <c r="AO151" s="253"/>
      <c r="AP151" s="253"/>
      <c r="AQ151" s="253"/>
      <c r="AR151" s="253"/>
      <c r="AS151" s="253"/>
      <c r="AT151" s="253"/>
      <c r="AU151" s="253"/>
      <c r="AV151" s="253"/>
      <c r="AW151" s="253"/>
      <c r="AX151" s="253"/>
      <c r="AY151" s="253"/>
      <c r="AZ151" s="253"/>
      <c r="BB151" s="323"/>
    </row>
    <row r="152" spans="1:54" ht="15">
      <c r="B152" s="654"/>
      <c r="C152" s="313"/>
      <c r="D152" s="655"/>
      <c r="E152" s="655"/>
      <c r="F152" s="655"/>
      <c r="G152" s="655"/>
      <c r="H152" s="655"/>
      <c r="I152" s="655"/>
      <c r="J152" s="655"/>
      <c r="K152" s="655"/>
      <c r="L152" s="655"/>
      <c r="M152" s="655"/>
      <c r="N152" s="655"/>
      <c r="O152" s="655"/>
      <c r="P152" s="655"/>
      <c r="Q152" s="655"/>
      <c r="R152" s="655"/>
      <c r="S152" s="655"/>
      <c r="T152" s="655"/>
      <c r="U152" s="655"/>
      <c r="V152" s="656"/>
      <c r="W152" s="657"/>
      <c r="X152" s="658"/>
      <c r="Y152" s="656"/>
      <c r="Z152" s="266"/>
      <c r="AC152" s="656"/>
      <c r="AD152" s="656"/>
      <c r="AM152" s="253"/>
      <c r="AN152" s="253"/>
      <c r="AO152" s="253"/>
      <c r="AP152" s="253"/>
      <c r="AQ152" s="253"/>
      <c r="AR152" s="253"/>
      <c r="AS152" s="253"/>
      <c r="AT152" s="253"/>
      <c r="AU152" s="253"/>
      <c r="AV152" s="253"/>
      <c r="AW152" s="253"/>
      <c r="AX152" s="253"/>
      <c r="AY152" s="253"/>
      <c r="AZ152" s="253"/>
      <c r="BB152" s="323"/>
    </row>
    <row r="153" spans="1:54" ht="15">
      <c r="B153" s="654"/>
      <c r="C153" s="313"/>
      <c r="D153" s="655"/>
      <c r="E153" s="655"/>
      <c r="F153" s="655"/>
      <c r="G153" s="655"/>
      <c r="H153" s="655"/>
      <c r="I153" s="655"/>
      <c r="J153" s="655"/>
      <c r="K153" s="655"/>
      <c r="L153" s="655"/>
      <c r="M153" s="655"/>
      <c r="N153" s="655"/>
      <c r="O153" s="655"/>
      <c r="P153" s="655"/>
      <c r="Q153" s="655"/>
      <c r="R153" s="655"/>
      <c r="S153" s="655"/>
      <c r="T153" s="655"/>
      <c r="U153" s="655"/>
      <c r="V153" s="656"/>
      <c r="W153" s="657"/>
      <c r="X153" s="658"/>
      <c r="Y153" s="656"/>
      <c r="Z153" s="266"/>
      <c r="AC153" s="656"/>
      <c r="AD153" s="656"/>
      <c r="AM153" s="253"/>
      <c r="AN153" s="253"/>
      <c r="AO153" s="253"/>
      <c r="AP153" s="253"/>
      <c r="AQ153" s="253"/>
      <c r="AR153" s="253"/>
      <c r="AS153" s="253"/>
      <c r="AT153" s="253"/>
      <c r="AU153" s="253"/>
      <c r="AV153" s="253"/>
      <c r="AW153" s="253"/>
      <c r="AX153" s="253"/>
      <c r="AY153" s="253"/>
      <c r="AZ153" s="253"/>
      <c r="BB153" s="323"/>
    </row>
    <row r="154" spans="1:54" ht="21.75" customHeight="1">
      <c r="B154" s="324" t="s">
        <v>579</v>
      </c>
      <c r="C154" s="325"/>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7"/>
      <c r="AA154" s="328"/>
      <c r="AB154" s="326"/>
      <c r="AC154" s="326"/>
      <c r="AD154" s="326"/>
      <c r="AE154" s="326"/>
      <c r="AF154" s="326"/>
      <c r="AG154" s="326"/>
      <c r="AH154" s="326"/>
      <c r="AI154" s="326"/>
      <c r="AJ154" s="326"/>
      <c r="AK154" s="326"/>
      <c r="AL154" s="326"/>
      <c r="AM154" s="329"/>
      <c r="AN154" s="329"/>
      <c r="AO154" s="329"/>
      <c r="AP154" s="329"/>
      <c r="AQ154" s="329"/>
      <c r="AR154" s="329"/>
      <c r="AS154" s="329"/>
      <c r="AT154" s="329"/>
      <c r="AU154" s="329"/>
      <c r="AV154" s="329"/>
      <c r="AW154" s="329"/>
      <c r="AX154" s="329"/>
      <c r="AY154" s="329"/>
      <c r="AZ154" s="329"/>
      <c r="BA154" s="329"/>
      <c r="BB154" s="323"/>
    </row>
    <row r="156" spans="1:54" ht="15.75">
      <c r="B156" s="243" t="s">
        <v>241</v>
      </c>
      <c r="C156" s="244"/>
      <c r="D156" s="513" t="s">
        <v>523</v>
      </c>
      <c r="F156" s="513"/>
      <c r="V156" s="244"/>
      <c r="AM156" s="233"/>
      <c r="AN156" s="231"/>
      <c r="AO156" s="231"/>
      <c r="AP156" s="231"/>
      <c r="AQ156" s="231"/>
      <c r="AR156" s="231"/>
      <c r="AS156" s="231"/>
      <c r="AT156" s="231"/>
      <c r="AU156" s="231"/>
      <c r="AV156" s="231"/>
      <c r="AW156" s="231"/>
      <c r="AX156" s="231"/>
      <c r="AY156" s="231"/>
      <c r="AZ156" s="231"/>
      <c r="BA156" s="231"/>
    </row>
    <row r="157" spans="1:54" ht="34.5" customHeight="1">
      <c r="B157" s="1123" t="s">
        <v>211</v>
      </c>
      <c r="C157" s="1125" t="s">
        <v>33</v>
      </c>
      <c r="D157" s="246" t="s">
        <v>421</v>
      </c>
      <c r="E157" s="1129" t="s">
        <v>209</v>
      </c>
      <c r="F157" s="1130"/>
      <c r="G157" s="1130"/>
      <c r="H157" s="1130"/>
      <c r="I157" s="1130"/>
      <c r="J157" s="1130"/>
      <c r="K157" s="1130"/>
      <c r="L157" s="1130"/>
      <c r="M157" s="1130"/>
      <c r="N157" s="1130"/>
      <c r="O157" s="1130"/>
      <c r="P157" s="1130"/>
      <c r="Q157" s="1130"/>
      <c r="R157" s="1130"/>
      <c r="S157" s="1130"/>
      <c r="T157" s="1131"/>
      <c r="U157" s="1127" t="s">
        <v>213</v>
      </c>
      <c r="V157" s="246" t="s">
        <v>422</v>
      </c>
      <c r="W157" s="1120" t="s">
        <v>212</v>
      </c>
      <c r="X157" s="1121"/>
      <c r="Y157" s="1121"/>
      <c r="Z157" s="1121"/>
      <c r="AA157" s="1121"/>
      <c r="AB157" s="1121"/>
      <c r="AC157" s="1121"/>
      <c r="AD157" s="1121"/>
      <c r="AE157" s="1121"/>
      <c r="AF157" s="1121"/>
      <c r="AG157" s="1121"/>
      <c r="AH157" s="1121"/>
      <c r="AI157" s="1121"/>
      <c r="AJ157" s="1121"/>
      <c r="AK157" s="1121"/>
      <c r="AL157" s="1132"/>
      <c r="AM157" s="1120" t="s">
        <v>242</v>
      </c>
      <c r="AN157" s="1121"/>
      <c r="AO157" s="1121"/>
      <c r="AP157" s="1121"/>
      <c r="AQ157" s="1121"/>
      <c r="AR157" s="1121"/>
      <c r="AS157" s="1121"/>
      <c r="AT157" s="1121"/>
      <c r="AU157" s="1121"/>
      <c r="AV157" s="1121"/>
      <c r="AW157" s="1121"/>
      <c r="AX157" s="1121"/>
      <c r="AY157" s="1121"/>
      <c r="AZ157" s="1121"/>
      <c r="BA157" s="1122"/>
    </row>
    <row r="158" spans="1:54" ht="60.75" customHeight="1">
      <c r="B158" s="1124"/>
      <c r="C158" s="1126"/>
      <c r="D158" s="247">
        <v>2012</v>
      </c>
      <c r="E158" s="247">
        <v>2013</v>
      </c>
      <c r="F158" s="247">
        <v>2014</v>
      </c>
      <c r="G158" s="247">
        <v>2015</v>
      </c>
      <c r="H158" s="247">
        <v>2016</v>
      </c>
      <c r="I158" s="247">
        <v>2017</v>
      </c>
      <c r="J158" s="247">
        <v>2018</v>
      </c>
      <c r="K158" s="247">
        <v>2019</v>
      </c>
      <c r="L158" s="247">
        <v>2020</v>
      </c>
      <c r="M158" s="247">
        <v>2021</v>
      </c>
      <c r="N158" s="247">
        <v>2022</v>
      </c>
      <c r="O158" s="247">
        <v>2023</v>
      </c>
      <c r="P158" s="247">
        <v>2024</v>
      </c>
      <c r="Q158" s="247">
        <v>2025</v>
      </c>
      <c r="R158" s="247">
        <v>2026</v>
      </c>
      <c r="S158" s="247">
        <v>2027</v>
      </c>
      <c r="T158" s="247">
        <v>2028</v>
      </c>
      <c r="U158" s="1128"/>
      <c r="V158" s="247">
        <v>2012</v>
      </c>
      <c r="W158" s="247">
        <v>2013</v>
      </c>
      <c r="X158" s="247">
        <v>2014</v>
      </c>
      <c r="Y158" s="247">
        <v>2015</v>
      </c>
      <c r="Z158" s="247">
        <v>2016</v>
      </c>
      <c r="AA158" s="247">
        <v>2017</v>
      </c>
      <c r="AB158" s="247">
        <v>2018</v>
      </c>
      <c r="AC158" s="247">
        <v>2019</v>
      </c>
      <c r="AD158" s="247">
        <v>2020</v>
      </c>
      <c r="AE158" s="247">
        <v>2021</v>
      </c>
      <c r="AF158" s="247">
        <v>2022</v>
      </c>
      <c r="AG158" s="247">
        <v>2023</v>
      </c>
      <c r="AH158" s="247">
        <v>2024</v>
      </c>
      <c r="AI158" s="247">
        <v>2025</v>
      </c>
      <c r="AJ158" s="247">
        <v>2026</v>
      </c>
      <c r="AK158" s="247">
        <v>2027</v>
      </c>
      <c r="AL158" s="247">
        <v>2028</v>
      </c>
      <c r="AM158" s="247" t="str">
        <f>'1.  LRAMVA Summary'!D53</f>
        <v>Residential</v>
      </c>
      <c r="AN158" s="247" t="str">
        <f>'1.  LRAMVA Summary'!E53</f>
        <v>GS&lt;50 kW</v>
      </c>
      <c r="AO158" s="247" t="str">
        <f>'1.  LRAMVA Summary'!F53</f>
        <v>GS&gt;50 KW - Thermal Demand Meter</v>
      </c>
      <c r="AP158" s="247" t="str">
        <f>'1.  LRAMVA Summary'!G53</f>
        <v>GS&gt;50 KW - Interval Meter</v>
      </c>
      <c r="AQ158" s="247" t="str">
        <f>'1.  LRAMVA Summary'!H53</f>
        <v>Street Lighting</v>
      </c>
      <c r="AR158" s="247" t="str">
        <f>'1.  LRAMVA Summary'!I53</f>
        <v/>
      </c>
      <c r="AS158" s="247" t="str">
        <f>'1.  LRAMVA Summary'!J53</f>
        <v/>
      </c>
      <c r="AT158" s="247" t="str">
        <f>'1.  LRAMVA Summary'!K53</f>
        <v/>
      </c>
      <c r="AU158" s="247" t="str">
        <f>'1.  LRAMVA Summary'!L53</f>
        <v/>
      </c>
      <c r="AV158" s="247" t="str">
        <f>'1.  LRAMVA Summary'!M53</f>
        <v/>
      </c>
      <c r="AW158" s="247" t="str">
        <f>'1.  LRAMVA Summary'!N53</f>
        <v/>
      </c>
      <c r="AX158" s="247" t="str">
        <f>'1.  LRAMVA Summary'!O53</f>
        <v/>
      </c>
      <c r="AY158" s="247" t="str">
        <f>'1.  LRAMVA Summary'!P53</f>
        <v/>
      </c>
      <c r="AZ158" s="247" t="str">
        <f>'1.  LRAMVA Summary'!Q53</f>
        <v/>
      </c>
      <c r="BA158" s="249" t="str">
        <f>'1.  LRAMVA Summary'!R53</f>
        <v>Total</v>
      </c>
    </row>
    <row r="159" spans="1:54" ht="15.75" customHeight="1">
      <c r="A159" s="451"/>
      <c r="B159" s="250" t="s">
        <v>0</v>
      </c>
      <c r="C159" s="251"/>
      <c r="D159" s="251"/>
      <c r="E159" s="251"/>
      <c r="F159" s="251"/>
      <c r="G159" s="251"/>
      <c r="H159" s="251"/>
      <c r="I159" s="251"/>
      <c r="J159" s="251"/>
      <c r="K159" s="251"/>
      <c r="L159" s="251"/>
      <c r="M159" s="251"/>
      <c r="N159" s="251"/>
      <c r="O159" s="251"/>
      <c r="P159" s="251"/>
      <c r="Q159" s="251"/>
      <c r="R159" s="251"/>
      <c r="S159" s="251"/>
      <c r="T159" s="251"/>
      <c r="U159" s="252"/>
      <c r="V159" s="251"/>
      <c r="W159" s="251"/>
      <c r="X159" s="251"/>
      <c r="Y159" s="251"/>
      <c r="Z159" s="251"/>
      <c r="AA159" s="251"/>
      <c r="AB159" s="251"/>
      <c r="AC159" s="251"/>
      <c r="AD159" s="251"/>
      <c r="AE159" s="251"/>
      <c r="AF159" s="251"/>
      <c r="AG159" s="251"/>
      <c r="AH159" s="251"/>
      <c r="AI159" s="251"/>
      <c r="AJ159" s="251"/>
      <c r="AK159" s="251"/>
      <c r="AL159" s="251"/>
      <c r="AM159" s="253" t="str">
        <f>'1.  LRAMVA Summary'!D54</f>
        <v>kWh</v>
      </c>
      <c r="AN159" s="253" t="str">
        <f>'1.  LRAMVA Summary'!E54</f>
        <v>kWh</v>
      </c>
      <c r="AO159" s="253" t="str">
        <f>'1.  LRAMVA Summary'!F54</f>
        <v>kW</v>
      </c>
      <c r="AP159" s="253" t="str">
        <f>'1.  LRAMVA Summary'!G54</f>
        <v>kW</v>
      </c>
      <c r="AQ159" s="253" t="str">
        <f>'1.  LRAMVA Summary'!H54</f>
        <v>kW</v>
      </c>
      <c r="AR159" s="253">
        <f>'1.  LRAMVA Summary'!I54</f>
        <v>0</v>
      </c>
      <c r="AS159" s="253">
        <f>'1.  LRAMVA Summary'!J54</f>
        <v>0</v>
      </c>
      <c r="AT159" s="253">
        <f>'1.  LRAMVA Summary'!K54</f>
        <v>0</v>
      </c>
      <c r="AU159" s="253">
        <f>'1.  LRAMVA Summary'!L54</f>
        <v>0</v>
      </c>
      <c r="AV159" s="253">
        <f>'1.  LRAMVA Summary'!M54</f>
        <v>0</v>
      </c>
      <c r="AW159" s="253">
        <f>'1.  LRAMVA Summary'!N54</f>
        <v>0</v>
      </c>
      <c r="AX159" s="253">
        <f>'1.  LRAMVA Summary'!O54</f>
        <v>0</v>
      </c>
      <c r="AY159" s="253">
        <f>'1.  LRAMVA Summary'!P54</f>
        <v>0</v>
      </c>
      <c r="AZ159" s="253">
        <f>'1.  LRAMVA Summary'!Q54</f>
        <v>0</v>
      </c>
      <c r="BA159" s="330"/>
    </row>
    <row r="160" spans="1:54" ht="15" outlineLevel="1">
      <c r="A160" s="450">
        <v>1</v>
      </c>
      <c r="B160" s="256" t="s">
        <v>1</v>
      </c>
      <c r="C160" s="253" t="s">
        <v>25</v>
      </c>
      <c r="D160" s="257"/>
      <c r="E160" s="257"/>
      <c r="F160" s="257"/>
      <c r="G160" s="257"/>
      <c r="H160" s="257"/>
      <c r="I160" s="257"/>
      <c r="J160" s="257"/>
      <c r="K160" s="257"/>
      <c r="L160" s="257"/>
      <c r="M160" s="257"/>
      <c r="N160" s="257"/>
      <c r="O160" s="257"/>
      <c r="P160" s="257"/>
      <c r="Q160" s="257"/>
      <c r="R160" s="257"/>
      <c r="S160" s="257"/>
      <c r="T160" s="257"/>
      <c r="U160" s="253"/>
      <c r="V160" s="257"/>
      <c r="W160" s="257"/>
      <c r="X160" s="257"/>
      <c r="Y160" s="257"/>
      <c r="Z160" s="257"/>
      <c r="AA160" s="257"/>
      <c r="AB160" s="257"/>
      <c r="AC160" s="257"/>
      <c r="AD160" s="257"/>
      <c r="AE160" s="257"/>
      <c r="AF160" s="257"/>
      <c r="AG160" s="257"/>
      <c r="AH160" s="257"/>
      <c r="AI160" s="257"/>
      <c r="AJ160" s="257"/>
      <c r="AK160" s="257"/>
      <c r="AL160" s="257"/>
      <c r="AM160" s="363"/>
      <c r="AN160" s="363"/>
      <c r="AO160" s="363"/>
      <c r="AP160" s="363"/>
      <c r="AQ160" s="363"/>
      <c r="AR160" s="363"/>
      <c r="AS160" s="363"/>
      <c r="AT160" s="363"/>
      <c r="AU160" s="363"/>
      <c r="AV160" s="363"/>
      <c r="AW160" s="363"/>
      <c r="AX160" s="363"/>
      <c r="AY160" s="363"/>
      <c r="AZ160" s="363"/>
      <c r="BA160" s="258">
        <f>SUM(AM160:AZ160)</f>
        <v>0</v>
      </c>
    </row>
    <row r="161" spans="1:53" ht="15" outlineLevel="1">
      <c r="B161" s="256" t="s">
        <v>243</v>
      </c>
      <c r="C161" s="253" t="s">
        <v>163</v>
      </c>
      <c r="D161" s="257"/>
      <c r="E161" s="257"/>
      <c r="F161" s="257"/>
      <c r="G161" s="257"/>
      <c r="H161" s="257"/>
      <c r="I161" s="257"/>
      <c r="J161" s="257"/>
      <c r="K161" s="257"/>
      <c r="L161" s="257"/>
      <c r="M161" s="257"/>
      <c r="N161" s="257"/>
      <c r="O161" s="257"/>
      <c r="P161" s="257"/>
      <c r="Q161" s="257"/>
      <c r="R161" s="257"/>
      <c r="S161" s="257"/>
      <c r="T161" s="257"/>
      <c r="U161" s="416"/>
      <c r="V161" s="257"/>
      <c r="W161" s="257"/>
      <c r="X161" s="257"/>
      <c r="Y161" s="257"/>
      <c r="Z161" s="257"/>
      <c r="AA161" s="257"/>
      <c r="AB161" s="257"/>
      <c r="AC161" s="257"/>
      <c r="AD161" s="257"/>
      <c r="AE161" s="257"/>
      <c r="AF161" s="257"/>
      <c r="AG161" s="257"/>
      <c r="AH161" s="257"/>
      <c r="AI161" s="257"/>
      <c r="AJ161" s="257"/>
      <c r="AK161" s="257"/>
      <c r="AL161" s="257"/>
      <c r="AM161" s="364">
        <f>AM160</f>
        <v>0</v>
      </c>
      <c r="AN161" s="364">
        <f>AN160</f>
        <v>0</v>
      </c>
      <c r="AO161" s="364">
        <f t="shared" ref="AO161:AZ161" si="55">AO160</f>
        <v>0</v>
      </c>
      <c r="AP161" s="364">
        <f t="shared" si="55"/>
        <v>0</v>
      </c>
      <c r="AQ161" s="364">
        <f t="shared" si="55"/>
        <v>0</v>
      </c>
      <c r="AR161" s="364">
        <f t="shared" si="55"/>
        <v>0</v>
      </c>
      <c r="AS161" s="364">
        <f t="shared" si="55"/>
        <v>0</v>
      </c>
      <c r="AT161" s="364">
        <f t="shared" si="55"/>
        <v>0</v>
      </c>
      <c r="AU161" s="364">
        <f t="shared" si="55"/>
        <v>0</v>
      </c>
      <c r="AV161" s="364">
        <f t="shared" si="55"/>
        <v>0</v>
      </c>
      <c r="AW161" s="364">
        <f t="shared" si="55"/>
        <v>0</v>
      </c>
      <c r="AX161" s="364">
        <f t="shared" si="55"/>
        <v>0</v>
      </c>
      <c r="AY161" s="364">
        <f t="shared" si="55"/>
        <v>0</v>
      </c>
      <c r="AZ161" s="364">
        <f t="shared" si="55"/>
        <v>0</v>
      </c>
      <c r="BA161" s="446"/>
    </row>
    <row r="162" spans="1:53" ht="15.75" outlineLevel="1">
      <c r="A162" s="452"/>
      <c r="B162" s="260"/>
      <c r="C162" s="261"/>
      <c r="D162" s="261"/>
      <c r="E162" s="261"/>
      <c r="F162" s="261"/>
      <c r="G162" s="261"/>
      <c r="H162" s="261"/>
      <c r="I162" s="261"/>
      <c r="J162" s="261"/>
      <c r="K162" s="261"/>
      <c r="L162" s="261"/>
      <c r="M162" s="261"/>
      <c r="N162" s="261"/>
      <c r="O162" s="261"/>
      <c r="P162" s="261"/>
      <c r="Q162" s="261"/>
      <c r="R162" s="261"/>
      <c r="S162" s="261"/>
      <c r="T162" s="261"/>
      <c r="U162" s="265"/>
      <c r="V162" s="261"/>
      <c r="W162" s="261"/>
      <c r="X162" s="261"/>
      <c r="Y162" s="261"/>
      <c r="Z162" s="261"/>
      <c r="AA162" s="261"/>
      <c r="AB162" s="261"/>
      <c r="AC162" s="261"/>
      <c r="AD162" s="261"/>
      <c r="AE162" s="261"/>
      <c r="AF162" s="261"/>
      <c r="AG162" s="261"/>
      <c r="AH162" s="261"/>
      <c r="AI162" s="261"/>
      <c r="AJ162" s="261"/>
      <c r="AK162" s="261"/>
      <c r="AL162" s="261"/>
      <c r="AM162" s="365"/>
      <c r="AN162" s="366"/>
      <c r="AO162" s="366"/>
      <c r="AP162" s="366"/>
      <c r="AQ162" s="366"/>
      <c r="AR162" s="366"/>
      <c r="AS162" s="366"/>
      <c r="AT162" s="366"/>
      <c r="AU162" s="366"/>
      <c r="AV162" s="366"/>
      <c r="AW162" s="366"/>
      <c r="AX162" s="366"/>
      <c r="AY162" s="366"/>
      <c r="AZ162" s="366"/>
      <c r="BA162" s="264"/>
    </row>
    <row r="163" spans="1:53" ht="15" outlineLevel="1">
      <c r="A163" s="450">
        <v>2</v>
      </c>
      <c r="B163" s="256" t="s">
        <v>2</v>
      </c>
      <c r="C163" s="253" t="s">
        <v>25</v>
      </c>
      <c r="D163" s="257"/>
      <c r="E163" s="257"/>
      <c r="F163" s="257"/>
      <c r="G163" s="257"/>
      <c r="H163" s="257"/>
      <c r="I163" s="257"/>
      <c r="J163" s="257"/>
      <c r="K163" s="257"/>
      <c r="L163" s="257"/>
      <c r="M163" s="257"/>
      <c r="N163" s="257"/>
      <c r="O163" s="257"/>
      <c r="P163" s="257"/>
      <c r="Q163" s="257"/>
      <c r="R163" s="257"/>
      <c r="S163" s="257"/>
      <c r="T163" s="257"/>
      <c r="U163" s="253"/>
      <c r="V163" s="257"/>
      <c r="W163" s="257"/>
      <c r="X163" s="257"/>
      <c r="Y163" s="257"/>
      <c r="Z163" s="257"/>
      <c r="AA163" s="257"/>
      <c r="AB163" s="257"/>
      <c r="AC163" s="257"/>
      <c r="AD163" s="257"/>
      <c r="AE163" s="257"/>
      <c r="AF163" s="257"/>
      <c r="AG163" s="257"/>
      <c r="AH163" s="257"/>
      <c r="AI163" s="257"/>
      <c r="AJ163" s="257"/>
      <c r="AK163" s="257"/>
      <c r="AL163" s="257"/>
      <c r="AM163" s="363"/>
      <c r="AN163" s="363"/>
      <c r="AO163" s="363"/>
      <c r="AP163" s="363"/>
      <c r="AQ163" s="363"/>
      <c r="AR163" s="363"/>
      <c r="AS163" s="363"/>
      <c r="AT163" s="363"/>
      <c r="AU163" s="363"/>
      <c r="AV163" s="363"/>
      <c r="AW163" s="363"/>
      <c r="AX163" s="363"/>
      <c r="AY163" s="363"/>
      <c r="AZ163" s="363"/>
      <c r="BA163" s="258">
        <f>SUM(AM163:AZ163)</f>
        <v>0</v>
      </c>
    </row>
    <row r="164" spans="1:53" ht="15" outlineLevel="1">
      <c r="B164" s="256" t="s">
        <v>243</v>
      </c>
      <c r="C164" s="253" t="s">
        <v>163</v>
      </c>
      <c r="D164" s="257"/>
      <c r="E164" s="257"/>
      <c r="F164" s="257"/>
      <c r="G164" s="257"/>
      <c r="H164" s="257"/>
      <c r="I164" s="257"/>
      <c r="J164" s="257"/>
      <c r="K164" s="257"/>
      <c r="L164" s="257"/>
      <c r="M164" s="257"/>
      <c r="N164" s="257"/>
      <c r="O164" s="257"/>
      <c r="P164" s="257"/>
      <c r="Q164" s="257"/>
      <c r="R164" s="257"/>
      <c r="S164" s="257"/>
      <c r="T164" s="257"/>
      <c r="U164" s="416"/>
      <c r="V164" s="257"/>
      <c r="W164" s="257"/>
      <c r="X164" s="257"/>
      <c r="Y164" s="257"/>
      <c r="Z164" s="257"/>
      <c r="AA164" s="257"/>
      <c r="AB164" s="257"/>
      <c r="AC164" s="257"/>
      <c r="AD164" s="257"/>
      <c r="AE164" s="257"/>
      <c r="AF164" s="257"/>
      <c r="AG164" s="257"/>
      <c r="AH164" s="257"/>
      <c r="AI164" s="257"/>
      <c r="AJ164" s="257"/>
      <c r="AK164" s="257"/>
      <c r="AL164" s="257"/>
      <c r="AM164" s="364">
        <f>AM163</f>
        <v>0</v>
      </c>
      <c r="AN164" s="364">
        <f>AN163</f>
        <v>0</v>
      </c>
      <c r="AO164" s="364">
        <f t="shared" ref="AO164:AZ164" si="56">AO163</f>
        <v>0</v>
      </c>
      <c r="AP164" s="364">
        <f t="shared" si="56"/>
        <v>0</v>
      </c>
      <c r="AQ164" s="364">
        <f t="shared" si="56"/>
        <v>0</v>
      </c>
      <c r="AR164" s="364">
        <f t="shared" si="56"/>
        <v>0</v>
      </c>
      <c r="AS164" s="364">
        <f t="shared" si="56"/>
        <v>0</v>
      </c>
      <c r="AT164" s="364">
        <f t="shared" si="56"/>
        <v>0</v>
      </c>
      <c r="AU164" s="364">
        <f t="shared" si="56"/>
        <v>0</v>
      </c>
      <c r="AV164" s="364">
        <f t="shared" si="56"/>
        <v>0</v>
      </c>
      <c r="AW164" s="364">
        <f t="shared" si="56"/>
        <v>0</v>
      </c>
      <c r="AX164" s="364">
        <f t="shared" si="56"/>
        <v>0</v>
      </c>
      <c r="AY164" s="364">
        <f t="shared" si="56"/>
        <v>0</v>
      </c>
      <c r="AZ164" s="364">
        <f t="shared" si="56"/>
        <v>0</v>
      </c>
      <c r="BA164" s="446"/>
    </row>
    <row r="165" spans="1:53" ht="15.75" outlineLevel="1">
      <c r="A165" s="452"/>
      <c r="B165" s="260"/>
      <c r="C165" s="261"/>
      <c r="D165" s="266"/>
      <c r="E165" s="266"/>
      <c r="F165" s="266"/>
      <c r="G165" s="266"/>
      <c r="H165" s="266"/>
      <c r="I165" s="266"/>
      <c r="J165" s="266"/>
      <c r="K165" s="266"/>
      <c r="L165" s="266"/>
      <c r="M165" s="266"/>
      <c r="N165" s="266"/>
      <c r="O165" s="266"/>
      <c r="P165" s="266"/>
      <c r="Q165" s="266"/>
      <c r="R165" s="266"/>
      <c r="S165" s="266"/>
      <c r="T165" s="266"/>
      <c r="U165" s="265"/>
      <c r="V165" s="266"/>
      <c r="W165" s="266"/>
      <c r="X165" s="266"/>
      <c r="Y165" s="266"/>
      <c r="Z165" s="266"/>
      <c r="AA165" s="266"/>
      <c r="AB165" s="266"/>
      <c r="AC165" s="266"/>
      <c r="AD165" s="266"/>
      <c r="AE165" s="266"/>
      <c r="AF165" s="266"/>
      <c r="AG165" s="266"/>
      <c r="AH165" s="266"/>
      <c r="AI165" s="266"/>
      <c r="AJ165" s="266"/>
      <c r="AK165" s="266"/>
      <c r="AL165" s="266"/>
      <c r="AM165" s="365"/>
      <c r="AN165" s="366"/>
      <c r="AO165" s="366"/>
      <c r="AP165" s="366"/>
      <c r="AQ165" s="366"/>
      <c r="AR165" s="366"/>
      <c r="AS165" s="366"/>
      <c r="AT165" s="366"/>
      <c r="AU165" s="366"/>
      <c r="AV165" s="366"/>
      <c r="AW165" s="366"/>
      <c r="AX165" s="366"/>
      <c r="AY165" s="366"/>
      <c r="AZ165" s="366"/>
      <c r="BA165" s="264"/>
    </row>
    <row r="166" spans="1:53" ht="15" outlineLevel="1">
      <c r="A166" s="450">
        <v>3</v>
      </c>
      <c r="B166" s="256" t="s">
        <v>3</v>
      </c>
      <c r="C166" s="253" t="s">
        <v>25</v>
      </c>
      <c r="D166" s="257"/>
      <c r="E166" s="257"/>
      <c r="F166" s="257"/>
      <c r="G166" s="257"/>
      <c r="H166" s="257"/>
      <c r="I166" s="257"/>
      <c r="J166" s="257"/>
      <c r="K166" s="257"/>
      <c r="L166" s="257"/>
      <c r="M166" s="257">
        <f>+'7.  Persistence Report'!BA46</f>
        <v>329402.44805685285</v>
      </c>
      <c r="N166" s="257">
        <f>+'7.  Persistence Report'!BB46</f>
        <v>329402.44805685285</v>
      </c>
      <c r="O166" s="257">
        <f>+'7.  Persistence Report'!BC46</f>
        <v>329402.44805685285</v>
      </c>
      <c r="P166" s="257">
        <f>+'7.  Persistence Report'!BD46</f>
        <v>329402.44805685285</v>
      </c>
      <c r="Q166" s="257">
        <f>+'7.  Persistence Report'!BE46</f>
        <v>329402.44805685285</v>
      </c>
      <c r="R166" s="257">
        <f>+'7.  Persistence Report'!BF46</f>
        <v>329402.44805685285</v>
      </c>
      <c r="S166" s="257">
        <f>+'7.  Persistence Report'!BG46</f>
        <v>329402.44805685285</v>
      </c>
      <c r="T166" s="257">
        <f>+'7.  Persistence Report'!BH46</f>
        <v>329402.44805685285</v>
      </c>
      <c r="U166" s="253"/>
      <c r="V166" s="257"/>
      <c r="W166" s="257"/>
      <c r="X166" s="257"/>
      <c r="Y166" s="257"/>
      <c r="Z166" s="257"/>
      <c r="AA166" s="257"/>
      <c r="AB166" s="257"/>
      <c r="AC166" s="257"/>
      <c r="AD166" s="257"/>
      <c r="AE166" s="257">
        <f>+'7.  Persistence Report'!V46</f>
        <v>196.03534226489899</v>
      </c>
      <c r="AF166" s="257">
        <f>+'7.  Persistence Report'!W46</f>
        <v>196.03534226489899</v>
      </c>
      <c r="AG166" s="257">
        <f>+'7.  Persistence Report'!X46</f>
        <v>196.03534226489899</v>
      </c>
      <c r="AH166" s="257">
        <f>+'7.  Persistence Report'!Y46</f>
        <v>196.03534226489899</v>
      </c>
      <c r="AI166" s="257">
        <f>+'7.  Persistence Report'!Z46</f>
        <v>196.03534226489899</v>
      </c>
      <c r="AJ166" s="257">
        <f>+'7.  Persistence Report'!AA46</f>
        <v>196.03534226489899</v>
      </c>
      <c r="AK166" s="257">
        <f>+'7.  Persistence Report'!AB46</f>
        <v>196.03534226489899</v>
      </c>
      <c r="AL166" s="257">
        <f>+'7.  Persistence Report'!AC46</f>
        <v>196.03534226489899</v>
      </c>
      <c r="AM166" s="363"/>
      <c r="AN166" s="363"/>
      <c r="AO166" s="363"/>
      <c r="AP166" s="363"/>
      <c r="AQ166" s="363"/>
      <c r="AR166" s="363"/>
      <c r="AS166" s="363"/>
      <c r="AT166" s="363"/>
      <c r="AU166" s="363"/>
      <c r="AV166" s="363"/>
      <c r="AW166" s="363"/>
      <c r="AX166" s="363"/>
      <c r="AY166" s="363"/>
      <c r="AZ166" s="363"/>
      <c r="BA166" s="258">
        <f>SUM(AM166:AZ166)</f>
        <v>0</v>
      </c>
    </row>
    <row r="167" spans="1:53" ht="15" outlineLevel="1">
      <c r="B167" s="256" t="s">
        <v>243</v>
      </c>
      <c r="C167" s="253" t="s">
        <v>163</v>
      </c>
      <c r="D167" s="257"/>
      <c r="E167" s="257"/>
      <c r="F167" s="257"/>
      <c r="G167" s="257"/>
      <c r="H167" s="257"/>
      <c r="I167" s="257"/>
      <c r="J167" s="257"/>
      <c r="K167" s="257"/>
      <c r="L167" s="257"/>
      <c r="M167" s="257">
        <f>+'7.  Persistence Report'!BA47+'7.  Persistence Report'!BA48+'7.  Persistence Report'!BA49</f>
        <v>7900.8041168199561</v>
      </c>
      <c r="N167" s="257">
        <f>+'7.  Persistence Report'!BB47+'7.  Persistence Report'!BB48+'7.  Persistence Report'!BB49</f>
        <v>7900.8041168199561</v>
      </c>
      <c r="O167" s="257">
        <f>+'7.  Persistence Report'!BC47+'7.  Persistence Report'!BC48+'7.  Persistence Report'!BC49</f>
        <v>7900.8041168199561</v>
      </c>
      <c r="P167" s="257">
        <f>+'7.  Persistence Report'!BD47+'7.  Persistence Report'!BD48+'7.  Persistence Report'!BD49</f>
        <v>7900.8041168199561</v>
      </c>
      <c r="Q167" s="257">
        <f>+'7.  Persistence Report'!BE47+'7.  Persistence Report'!BE48+'7.  Persistence Report'!BE49</f>
        <v>7900.8041168199561</v>
      </c>
      <c r="R167" s="257">
        <f>+'7.  Persistence Report'!BF47+'7.  Persistence Report'!BF48+'7.  Persistence Report'!BF49</f>
        <v>7900.8041168199561</v>
      </c>
      <c r="S167" s="257">
        <f>+'7.  Persistence Report'!BG47+'7.  Persistence Report'!BG48+'7.  Persistence Report'!BG49</f>
        <v>7900.8041168199561</v>
      </c>
      <c r="T167" s="257">
        <f>+'7.  Persistence Report'!BH47+'7.  Persistence Report'!BH48+'7.  Persistence Report'!BH49</f>
        <v>7900.8041168199561</v>
      </c>
      <c r="U167" s="416"/>
      <c r="V167" s="257"/>
      <c r="W167" s="257"/>
      <c r="X167" s="257"/>
      <c r="Y167" s="257"/>
      <c r="Z167" s="257"/>
      <c r="AA167" s="257"/>
      <c r="AB167" s="257"/>
      <c r="AC167" s="257"/>
      <c r="AD167" s="257"/>
      <c r="AE167" s="257">
        <f>+'7.  Persistence Report'!V47+'7.  Persistence Report'!V48+'7.  Persistence Report'!V49</f>
        <v>4.297150316414811</v>
      </c>
      <c r="AF167" s="257">
        <f>+'7.  Persistence Report'!W47+'7.  Persistence Report'!W48+'7.  Persistence Report'!W49</f>
        <v>4.297150316414811</v>
      </c>
      <c r="AG167" s="257">
        <f>+'7.  Persistence Report'!X47+'7.  Persistence Report'!X48+'7.  Persistence Report'!X49</f>
        <v>4.297150316414811</v>
      </c>
      <c r="AH167" s="257">
        <f>+'7.  Persistence Report'!Y47+'7.  Persistence Report'!Y48+'7.  Persistence Report'!Y49</f>
        <v>4.297150316414811</v>
      </c>
      <c r="AI167" s="257">
        <f>+'7.  Persistence Report'!Z47+'7.  Persistence Report'!Z48+'7.  Persistence Report'!Z49</f>
        <v>4.297150316414811</v>
      </c>
      <c r="AJ167" s="257">
        <f>+'7.  Persistence Report'!AA47+'7.  Persistence Report'!AA48+'7.  Persistence Report'!AA49</f>
        <v>4.297150316414811</v>
      </c>
      <c r="AK167" s="257">
        <f>+'7.  Persistence Report'!AB47+'7.  Persistence Report'!AB48+'7.  Persistence Report'!AB49</f>
        <v>4.297150316414811</v>
      </c>
      <c r="AL167" s="257">
        <f>+'7.  Persistence Report'!AC47+'7.  Persistence Report'!AC48+'7.  Persistence Report'!AC49</f>
        <v>4.297150316414811</v>
      </c>
      <c r="AM167" s="364">
        <f>AM166</f>
        <v>0</v>
      </c>
      <c r="AN167" s="364">
        <f>AN166</f>
        <v>0</v>
      </c>
      <c r="AO167" s="364">
        <f t="shared" ref="AO167:AZ167" si="57">AO166</f>
        <v>0</v>
      </c>
      <c r="AP167" s="364">
        <f t="shared" si="57"/>
        <v>0</v>
      </c>
      <c r="AQ167" s="364">
        <f t="shared" si="57"/>
        <v>0</v>
      </c>
      <c r="AR167" s="364">
        <f t="shared" si="57"/>
        <v>0</v>
      </c>
      <c r="AS167" s="364">
        <f t="shared" si="57"/>
        <v>0</v>
      </c>
      <c r="AT167" s="364">
        <f t="shared" si="57"/>
        <v>0</v>
      </c>
      <c r="AU167" s="364">
        <f t="shared" si="57"/>
        <v>0</v>
      </c>
      <c r="AV167" s="364">
        <f t="shared" si="57"/>
        <v>0</v>
      </c>
      <c r="AW167" s="364">
        <f t="shared" si="57"/>
        <v>0</v>
      </c>
      <c r="AX167" s="364">
        <f t="shared" si="57"/>
        <v>0</v>
      </c>
      <c r="AY167" s="364">
        <f t="shared" si="57"/>
        <v>0</v>
      </c>
      <c r="AZ167" s="364">
        <f t="shared" si="57"/>
        <v>0</v>
      </c>
      <c r="BA167" s="446"/>
    </row>
    <row r="168" spans="1:53" ht="15" outlineLevel="1">
      <c r="B168" s="256"/>
      <c r="C168" s="267"/>
      <c r="D168" s="253"/>
      <c r="E168" s="253"/>
      <c r="F168" s="253"/>
      <c r="G168" s="253"/>
      <c r="H168" s="253"/>
      <c r="I168" s="253"/>
      <c r="J168" s="253"/>
      <c r="K168" s="253"/>
      <c r="L168" s="253"/>
      <c r="M168" s="253"/>
      <c r="N168" s="253"/>
      <c r="O168" s="253"/>
      <c r="P168" s="253"/>
      <c r="Q168" s="253"/>
      <c r="R168" s="253"/>
      <c r="S168" s="253"/>
      <c r="T168" s="253"/>
      <c r="U168" s="245"/>
      <c r="V168" s="253"/>
      <c r="W168" s="253"/>
      <c r="X168" s="253"/>
      <c r="Y168" s="253"/>
      <c r="Z168" s="253"/>
      <c r="AA168" s="253"/>
      <c r="AB168" s="253"/>
      <c r="AC168" s="253"/>
      <c r="AD168" s="253"/>
      <c r="AE168" s="253"/>
      <c r="AF168" s="253"/>
      <c r="AG168" s="253"/>
      <c r="AH168" s="253"/>
      <c r="AI168" s="253"/>
      <c r="AJ168" s="253"/>
      <c r="AK168" s="253"/>
      <c r="AL168" s="253"/>
      <c r="AM168" s="365"/>
      <c r="AN168" s="365"/>
      <c r="AO168" s="365"/>
      <c r="AP168" s="365"/>
      <c r="AQ168" s="365"/>
      <c r="AR168" s="365"/>
      <c r="AS168" s="365"/>
      <c r="AT168" s="365"/>
      <c r="AU168" s="365"/>
      <c r="AV168" s="365"/>
      <c r="AW168" s="365"/>
      <c r="AX168" s="365"/>
      <c r="AY168" s="365"/>
      <c r="AZ168" s="365"/>
      <c r="BA168" s="268"/>
    </row>
    <row r="169" spans="1:53" ht="15" outlineLevel="1">
      <c r="A169" s="450">
        <v>4</v>
      </c>
      <c r="B169" s="256" t="s">
        <v>4</v>
      </c>
      <c r="C169" s="253" t="s">
        <v>25</v>
      </c>
      <c r="D169" s="257"/>
      <c r="E169" s="257"/>
      <c r="F169" s="257"/>
      <c r="G169" s="257"/>
      <c r="H169" s="257"/>
      <c r="I169" s="257"/>
      <c r="J169" s="257"/>
      <c r="K169" s="257"/>
      <c r="L169" s="257"/>
      <c r="M169" s="257">
        <f>+'7.  Persistence Report'!BA42</f>
        <v>4260.7978105143029</v>
      </c>
      <c r="N169" s="257">
        <f>+'7.  Persistence Report'!BB42</f>
        <v>692.01887605911634</v>
      </c>
      <c r="O169" s="257">
        <f>+'7.  Persistence Report'!BC42</f>
        <v>557.3201088041792</v>
      </c>
      <c r="P169" s="257">
        <f>+'7.  Persistence Report'!BD42</f>
        <v>557.3201088041792</v>
      </c>
      <c r="Q169" s="257">
        <f>+'7.  Persistence Report'!BE42</f>
        <v>478.93379518751851</v>
      </c>
      <c r="R169" s="257">
        <f>+'7.  Persistence Report'!BF42</f>
        <v>478.93379518751851</v>
      </c>
      <c r="S169" s="257">
        <f>+'7.  Persistence Report'!BG42</f>
        <v>461.21561909428306</v>
      </c>
      <c r="T169" s="257">
        <f>+'7.  Persistence Report'!BH42</f>
        <v>0</v>
      </c>
      <c r="U169" s="253"/>
      <c r="V169" s="257"/>
      <c r="W169" s="257"/>
      <c r="X169" s="257"/>
      <c r="Y169" s="257"/>
      <c r="Z169" s="257"/>
      <c r="AA169" s="257"/>
      <c r="AB169" s="257"/>
      <c r="AC169" s="257"/>
      <c r="AD169" s="257"/>
      <c r="AE169" s="257">
        <f>+'7.  Persistence Report'!V42</f>
        <v>1.2902172498230537</v>
      </c>
      <c r="AF169" s="257">
        <f>+'7.  Persistence Report'!W42</f>
        <v>2.373314428805964E-2</v>
      </c>
      <c r="AG169" s="257">
        <f>+'7.  Persistence Report'!X42</f>
        <v>2.371679961942633E-2</v>
      </c>
      <c r="AH169" s="257">
        <f>+'7.  Persistence Report'!Y42</f>
        <v>2.371679961942633E-2</v>
      </c>
      <c r="AI169" s="257">
        <f>+'7.  Persistence Report'!Z42</f>
        <v>2.286277888124677E-2</v>
      </c>
      <c r="AJ169" s="257">
        <f>+'7.  Persistence Report'!AA42</f>
        <v>2.286277888124677E-2</v>
      </c>
      <c r="AK169" s="257">
        <f>+'7.  Persistence Report'!AB42</f>
        <v>2.1355643797639781E-2</v>
      </c>
      <c r="AL169" s="257">
        <f>+'7.  Persistence Report'!AC42</f>
        <v>0</v>
      </c>
      <c r="AM169" s="363"/>
      <c r="AN169" s="363"/>
      <c r="AO169" s="363"/>
      <c r="AP169" s="363"/>
      <c r="AQ169" s="363"/>
      <c r="AR169" s="363"/>
      <c r="AS169" s="363"/>
      <c r="AT169" s="363"/>
      <c r="AU169" s="363"/>
      <c r="AV169" s="363"/>
      <c r="AW169" s="363"/>
      <c r="AX169" s="363"/>
      <c r="AY169" s="363"/>
      <c r="AZ169" s="363"/>
      <c r="BA169" s="258">
        <f>SUM(AM169:AZ169)</f>
        <v>0</v>
      </c>
    </row>
    <row r="170" spans="1:53" ht="15" outlineLevel="1">
      <c r="B170" s="256" t="s">
        <v>243</v>
      </c>
      <c r="C170" s="253" t="s">
        <v>163</v>
      </c>
      <c r="D170" s="257"/>
      <c r="E170" s="257"/>
      <c r="F170" s="257"/>
      <c r="G170" s="257"/>
      <c r="H170" s="257"/>
      <c r="I170" s="257"/>
      <c r="J170" s="257"/>
      <c r="K170" s="257"/>
      <c r="L170" s="257"/>
      <c r="M170" s="257"/>
      <c r="N170" s="257"/>
      <c r="O170" s="257"/>
      <c r="P170" s="257"/>
      <c r="Q170" s="257"/>
      <c r="R170" s="257"/>
      <c r="S170" s="257"/>
      <c r="T170" s="257"/>
      <c r="U170" s="416"/>
      <c r="V170" s="257"/>
      <c r="W170" s="257"/>
      <c r="X170" s="257"/>
      <c r="Y170" s="257"/>
      <c r="Z170" s="257"/>
      <c r="AA170" s="257"/>
      <c r="AB170" s="257"/>
      <c r="AC170" s="257"/>
      <c r="AD170" s="257"/>
      <c r="AE170" s="257"/>
      <c r="AF170" s="257"/>
      <c r="AG170" s="257"/>
      <c r="AH170" s="257"/>
      <c r="AI170" s="257"/>
      <c r="AJ170" s="257"/>
      <c r="AK170" s="257"/>
      <c r="AL170" s="257"/>
      <c r="AM170" s="364">
        <f>AM169</f>
        <v>0</v>
      </c>
      <c r="AN170" s="364">
        <f>AN169</f>
        <v>0</v>
      </c>
      <c r="AO170" s="364">
        <f t="shared" ref="AO170:AZ170" si="58">AO169</f>
        <v>0</v>
      </c>
      <c r="AP170" s="364">
        <f t="shared" si="58"/>
        <v>0</v>
      </c>
      <c r="AQ170" s="364">
        <f t="shared" si="58"/>
        <v>0</v>
      </c>
      <c r="AR170" s="364">
        <f t="shared" si="58"/>
        <v>0</v>
      </c>
      <c r="AS170" s="364">
        <f t="shared" si="58"/>
        <v>0</v>
      </c>
      <c r="AT170" s="364">
        <f t="shared" si="58"/>
        <v>0</v>
      </c>
      <c r="AU170" s="364">
        <f t="shared" si="58"/>
        <v>0</v>
      </c>
      <c r="AV170" s="364">
        <f t="shared" si="58"/>
        <v>0</v>
      </c>
      <c r="AW170" s="364">
        <f t="shared" si="58"/>
        <v>0</v>
      </c>
      <c r="AX170" s="364">
        <f t="shared" si="58"/>
        <v>0</v>
      </c>
      <c r="AY170" s="364">
        <f t="shared" si="58"/>
        <v>0</v>
      </c>
      <c r="AZ170" s="364">
        <f t="shared" si="58"/>
        <v>0</v>
      </c>
      <c r="BA170" s="446"/>
    </row>
    <row r="171" spans="1:53" ht="15" outlineLevel="1">
      <c r="B171" s="256"/>
      <c r="C171" s="267"/>
      <c r="D171" s="266"/>
      <c r="E171" s="266"/>
      <c r="F171" s="266"/>
      <c r="G171" s="266"/>
      <c r="H171" s="266"/>
      <c r="I171" s="266"/>
      <c r="J171" s="266"/>
      <c r="K171" s="266"/>
      <c r="L171" s="266"/>
      <c r="M171" s="266"/>
      <c r="N171" s="266"/>
      <c r="O171" s="266"/>
      <c r="P171" s="266"/>
      <c r="Q171" s="266"/>
      <c r="R171" s="266"/>
      <c r="S171" s="266"/>
      <c r="T171" s="266"/>
      <c r="U171" s="253"/>
      <c r="V171" s="266"/>
      <c r="W171" s="266"/>
      <c r="X171" s="266"/>
      <c r="Y171" s="266"/>
      <c r="Z171" s="266"/>
      <c r="AA171" s="266"/>
      <c r="AB171" s="266"/>
      <c r="AC171" s="266"/>
      <c r="AD171" s="266"/>
      <c r="AE171" s="266"/>
      <c r="AF171" s="266"/>
      <c r="AG171" s="266"/>
      <c r="AH171" s="266"/>
      <c r="AI171" s="266"/>
      <c r="AJ171" s="266"/>
      <c r="AK171" s="266"/>
      <c r="AL171" s="266"/>
      <c r="AM171" s="365"/>
      <c r="AN171" s="365"/>
      <c r="AO171" s="365"/>
      <c r="AP171" s="365"/>
      <c r="AQ171" s="365"/>
      <c r="AR171" s="365"/>
      <c r="AS171" s="365"/>
      <c r="AT171" s="365"/>
      <c r="AU171" s="365"/>
      <c r="AV171" s="365"/>
      <c r="AW171" s="365"/>
      <c r="AX171" s="365"/>
      <c r="AY171" s="365"/>
      <c r="AZ171" s="365"/>
      <c r="BA171" s="268"/>
    </row>
    <row r="172" spans="1:53" ht="15" outlineLevel="1">
      <c r="A172" s="450">
        <v>5</v>
      </c>
      <c r="B172" s="256" t="s">
        <v>5</v>
      </c>
      <c r="C172" s="253" t="s">
        <v>25</v>
      </c>
      <c r="D172" s="257"/>
      <c r="E172" s="257"/>
      <c r="F172" s="257"/>
      <c r="G172" s="257"/>
      <c r="H172" s="257"/>
      <c r="I172" s="257"/>
      <c r="J172" s="257"/>
      <c r="K172" s="257"/>
      <c r="L172" s="257"/>
      <c r="M172" s="257">
        <f>+'7.  Persistence Report'!BA41</f>
        <v>44714.800841565535</v>
      </c>
      <c r="N172" s="257">
        <f>+'7.  Persistence Report'!BB41</f>
        <v>33184.214592340846</v>
      </c>
      <c r="O172" s="257">
        <f>+'7.  Persistence Report'!BC41</f>
        <v>32152.903639698998</v>
      </c>
      <c r="P172" s="257">
        <f>+'7.  Persistence Report'!BD41</f>
        <v>32152.903639698998</v>
      </c>
      <c r="Q172" s="257">
        <f>+'7.  Persistence Report'!BE41</f>
        <v>29908.152290144386</v>
      </c>
      <c r="R172" s="257">
        <f>+'7.  Persistence Report'!BF41</f>
        <v>29908.152290144386</v>
      </c>
      <c r="S172" s="257">
        <f>+'7.  Persistence Report'!BG41</f>
        <v>29499.023496718764</v>
      </c>
      <c r="T172" s="257">
        <f>+'7.  Persistence Report'!BH41</f>
        <v>8276.8569947528485</v>
      </c>
      <c r="U172" s="253"/>
      <c r="V172" s="257"/>
      <c r="W172" s="257"/>
      <c r="X172" s="257"/>
      <c r="Y172" s="257"/>
      <c r="Z172" s="257"/>
      <c r="AA172" s="257"/>
      <c r="AB172" s="257"/>
      <c r="AC172" s="257"/>
      <c r="AD172" s="257"/>
      <c r="AE172" s="257">
        <f>+'7.  Persistence Report'!V41</f>
        <v>3.6429750993746555</v>
      </c>
      <c r="AF172" s="257">
        <f>+'7.  Persistence Report'!W41</f>
        <v>1.4252746929512032</v>
      </c>
      <c r="AG172" s="257">
        <f>+'7.  Persistence Report'!X41</f>
        <v>1.4251495512285106</v>
      </c>
      <c r="AH172" s="257">
        <f>+'7.  Persistence Report'!Y41</f>
        <v>1.4251495512285106</v>
      </c>
      <c r="AI172" s="257">
        <f>+'7.  Persistence Report'!Z41</f>
        <v>1.4006929322586306</v>
      </c>
      <c r="AJ172" s="257">
        <f>+'7.  Persistence Report'!AA41</f>
        <v>1.4006929322586306</v>
      </c>
      <c r="AK172" s="257">
        <f>+'7.  Persistence Report'!AB41</f>
        <v>1.3658918130553419</v>
      </c>
      <c r="AL172" s="257">
        <f>+'7.  Persistence Report'!AC41</f>
        <v>0.3832428964375808</v>
      </c>
      <c r="AM172" s="363"/>
      <c r="AN172" s="363"/>
      <c r="AO172" s="363"/>
      <c r="AP172" s="363"/>
      <c r="AQ172" s="363"/>
      <c r="AR172" s="363"/>
      <c r="AS172" s="363"/>
      <c r="AT172" s="363"/>
      <c r="AU172" s="363"/>
      <c r="AV172" s="363"/>
      <c r="AW172" s="363"/>
      <c r="AX172" s="363"/>
      <c r="AY172" s="363"/>
      <c r="AZ172" s="363"/>
      <c r="BA172" s="258">
        <f>SUM(AM172:AZ172)</f>
        <v>0</v>
      </c>
    </row>
    <row r="173" spans="1:53" ht="15" outlineLevel="1">
      <c r="B173" s="256" t="s">
        <v>243</v>
      </c>
      <c r="C173" s="253" t="s">
        <v>163</v>
      </c>
      <c r="D173" s="257"/>
      <c r="E173" s="257"/>
      <c r="F173" s="257"/>
      <c r="G173" s="257"/>
      <c r="H173" s="257"/>
      <c r="I173" s="257"/>
      <c r="J173" s="257"/>
      <c r="K173" s="257"/>
      <c r="L173" s="257"/>
      <c r="M173" s="257"/>
      <c r="N173" s="257"/>
      <c r="O173" s="257"/>
      <c r="P173" s="257"/>
      <c r="Q173" s="257"/>
      <c r="R173" s="257"/>
      <c r="S173" s="257"/>
      <c r="T173" s="257"/>
      <c r="U173" s="416"/>
      <c r="V173" s="257"/>
      <c r="W173" s="257"/>
      <c r="X173" s="257"/>
      <c r="Y173" s="257"/>
      <c r="Z173" s="257"/>
      <c r="AA173" s="257"/>
      <c r="AB173" s="257"/>
      <c r="AC173" s="257"/>
      <c r="AD173" s="257"/>
      <c r="AE173" s="257"/>
      <c r="AF173" s="257"/>
      <c r="AG173" s="257"/>
      <c r="AH173" s="257"/>
      <c r="AI173" s="257"/>
      <c r="AJ173" s="257"/>
      <c r="AK173" s="257"/>
      <c r="AL173" s="257"/>
      <c r="AM173" s="364">
        <f>AM172</f>
        <v>0</v>
      </c>
      <c r="AN173" s="364">
        <f>AN172</f>
        <v>0</v>
      </c>
      <c r="AO173" s="364">
        <f t="shared" ref="AO173:AZ173" si="59">AO172</f>
        <v>0</v>
      </c>
      <c r="AP173" s="364">
        <f t="shared" si="59"/>
        <v>0</v>
      </c>
      <c r="AQ173" s="364">
        <f t="shared" si="59"/>
        <v>0</v>
      </c>
      <c r="AR173" s="364">
        <f t="shared" si="59"/>
        <v>0</v>
      </c>
      <c r="AS173" s="364">
        <f t="shared" si="59"/>
        <v>0</v>
      </c>
      <c r="AT173" s="364">
        <f t="shared" si="59"/>
        <v>0</v>
      </c>
      <c r="AU173" s="364">
        <f t="shared" si="59"/>
        <v>0</v>
      </c>
      <c r="AV173" s="364">
        <f t="shared" si="59"/>
        <v>0</v>
      </c>
      <c r="AW173" s="364">
        <f t="shared" si="59"/>
        <v>0</v>
      </c>
      <c r="AX173" s="364">
        <f t="shared" si="59"/>
        <v>0</v>
      </c>
      <c r="AY173" s="364">
        <f t="shared" si="59"/>
        <v>0</v>
      </c>
      <c r="AZ173" s="364">
        <f t="shared" si="59"/>
        <v>0</v>
      </c>
      <c r="BA173" s="446"/>
    </row>
    <row r="174" spans="1:53" ht="15" outlineLevel="1">
      <c r="B174" s="256"/>
      <c r="C174" s="267"/>
      <c r="D174" s="266"/>
      <c r="E174" s="266"/>
      <c r="F174" s="266"/>
      <c r="G174" s="266"/>
      <c r="H174" s="266"/>
      <c r="I174" s="266"/>
      <c r="J174" s="266"/>
      <c r="K174" s="266"/>
      <c r="L174" s="266"/>
      <c r="M174" s="266"/>
      <c r="N174" s="266"/>
      <c r="O174" s="266"/>
      <c r="P174" s="266"/>
      <c r="Q174" s="266"/>
      <c r="R174" s="266"/>
      <c r="S174" s="266"/>
      <c r="T174" s="266"/>
      <c r="U174" s="253"/>
      <c r="V174" s="266"/>
      <c r="W174" s="266"/>
      <c r="X174" s="266"/>
      <c r="Y174" s="266"/>
      <c r="Z174" s="266"/>
      <c r="AA174" s="266"/>
      <c r="AB174" s="266"/>
      <c r="AC174" s="266"/>
      <c r="AD174" s="266"/>
      <c r="AE174" s="266"/>
      <c r="AF174" s="266"/>
      <c r="AG174" s="266"/>
      <c r="AH174" s="266"/>
      <c r="AI174" s="266"/>
      <c r="AJ174" s="266"/>
      <c r="AK174" s="266"/>
      <c r="AL174" s="266"/>
      <c r="AM174" s="365"/>
      <c r="AN174" s="365"/>
      <c r="AO174" s="365"/>
      <c r="AP174" s="365"/>
      <c r="AQ174" s="365"/>
      <c r="AR174" s="365"/>
      <c r="AS174" s="365"/>
      <c r="AT174" s="365"/>
      <c r="AU174" s="365"/>
      <c r="AV174" s="365"/>
      <c r="AW174" s="365"/>
      <c r="AX174" s="365"/>
      <c r="AY174" s="365"/>
      <c r="AZ174" s="365"/>
      <c r="BA174" s="268"/>
    </row>
    <row r="175" spans="1:53" ht="15" outlineLevel="1">
      <c r="A175" s="450">
        <v>6</v>
      </c>
      <c r="B175" s="256" t="s">
        <v>6</v>
      </c>
      <c r="C175" s="253" t="s">
        <v>25</v>
      </c>
      <c r="D175" s="257"/>
      <c r="E175" s="257"/>
      <c r="F175" s="257"/>
      <c r="G175" s="257"/>
      <c r="H175" s="257"/>
      <c r="I175" s="257"/>
      <c r="J175" s="257"/>
      <c r="K175" s="257"/>
      <c r="L175" s="257"/>
      <c r="M175" s="257"/>
      <c r="N175" s="257"/>
      <c r="O175" s="257"/>
      <c r="P175" s="257"/>
      <c r="Q175" s="257"/>
      <c r="R175" s="257"/>
      <c r="S175" s="257"/>
      <c r="T175" s="257"/>
      <c r="U175" s="253"/>
      <c r="V175" s="257"/>
      <c r="W175" s="257"/>
      <c r="X175" s="257"/>
      <c r="Y175" s="257"/>
      <c r="Z175" s="257"/>
      <c r="AA175" s="257"/>
      <c r="AB175" s="257"/>
      <c r="AC175" s="257"/>
      <c r="AD175" s="257"/>
      <c r="AE175" s="257"/>
      <c r="AF175" s="257"/>
      <c r="AG175" s="257"/>
      <c r="AH175" s="257"/>
      <c r="AI175" s="257"/>
      <c r="AJ175" s="257"/>
      <c r="AK175" s="257"/>
      <c r="AL175" s="257"/>
      <c r="AM175" s="363"/>
      <c r="AN175" s="363"/>
      <c r="AO175" s="363"/>
      <c r="AP175" s="363"/>
      <c r="AQ175" s="363"/>
      <c r="AR175" s="363"/>
      <c r="AS175" s="363"/>
      <c r="AT175" s="363"/>
      <c r="AU175" s="363"/>
      <c r="AV175" s="363"/>
      <c r="AW175" s="363"/>
      <c r="AX175" s="363"/>
      <c r="AY175" s="363"/>
      <c r="AZ175" s="363"/>
      <c r="BA175" s="258">
        <f>SUM(AM175:AZ175)</f>
        <v>0</v>
      </c>
    </row>
    <row r="176" spans="1:53" ht="15" outlineLevel="1">
      <c r="B176" s="256" t="s">
        <v>243</v>
      </c>
      <c r="C176" s="253" t="s">
        <v>163</v>
      </c>
      <c r="D176" s="257"/>
      <c r="E176" s="257"/>
      <c r="F176" s="257"/>
      <c r="G176" s="257"/>
      <c r="H176" s="257"/>
      <c r="I176" s="257"/>
      <c r="J176" s="257"/>
      <c r="K176" s="257"/>
      <c r="L176" s="257"/>
      <c r="M176" s="257"/>
      <c r="N176" s="257"/>
      <c r="O176" s="257"/>
      <c r="P176" s="257"/>
      <c r="Q176" s="257"/>
      <c r="R176" s="257"/>
      <c r="S176" s="257"/>
      <c r="T176" s="257"/>
      <c r="U176" s="416"/>
      <c r="V176" s="257"/>
      <c r="W176" s="257"/>
      <c r="X176" s="257"/>
      <c r="Y176" s="257"/>
      <c r="Z176" s="257"/>
      <c r="AA176" s="257"/>
      <c r="AB176" s="257"/>
      <c r="AC176" s="257"/>
      <c r="AD176" s="257"/>
      <c r="AE176" s="257"/>
      <c r="AF176" s="257"/>
      <c r="AG176" s="257"/>
      <c r="AH176" s="257"/>
      <c r="AI176" s="257"/>
      <c r="AJ176" s="257"/>
      <c r="AK176" s="257"/>
      <c r="AL176" s="257"/>
      <c r="AM176" s="364">
        <f>AM175</f>
        <v>0</v>
      </c>
      <c r="AN176" s="364">
        <f>AN175</f>
        <v>0</v>
      </c>
      <c r="AO176" s="364">
        <f t="shared" ref="AO176:AZ176" si="60">AO175</f>
        <v>0</v>
      </c>
      <c r="AP176" s="364">
        <f t="shared" si="60"/>
        <v>0</v>
      </c>
      <c r="AQ176" s="364">
        <f t="shared" si="60"/>
        <v>0</v>
      </c>
      <c r="AR176" s="364">
        <f t="shared" si="60"/>
        <v>0</v>
      </c>
      <c r="AS176" s="364">
        <f t="shared" si="60"/>
        <v>0</v>
      </c>
      <c r="AT176" s="364">
        <f t="shared" si="60"/>
        <v>0</v>
      </c>
      <c r="AU176" s="364">
        <f t="shared" si="60"/>
        <v>0</v>
      </c>
      <c r="AV176" s="364">
        <f t="shared" si="60"/>
        <v>0</v>
      </c>
      <c r="AW176" s="364">
        <f t="shared" si="60"/>
        <v>0</v>
      </c>
      <c r="AX176" s="364">
        <f t="shared" si="60"/>
        <v>0</v>
      </c>
      <c r="AY176" s="364">
        <f t="shared" si="60"/>
        <v>0</v>
      </c>
      <c r="AZ176" s="364">
        <f t="shared" si="60"/>
        <v>0</v>
      </c>
      <c r="BA176" s="446"/>
    </row>
    <row r="177" spans="1:53" ht="15" outlineLevel="1">
      <c r="B177" s="256"/>
      <c r="C177" s="267"/>
      <c r="D177" s="266"/>
      <c r="E177" s="266"/>
      <c r="F177" s="266"/>
      <c r="G177" s="266"/>
      <c r="H177" s="266"/>
      <c r="I177" s="266"/>
      <c r="J177" s="266"/>
      <c r="K177" s="266"/>
      <c r="L177" s="266"/>
      <c r="M177" s="266"/>
      <c r="N177" s="266"/>
      <c r="O177" s="266"/>
      <c r="P177" s="266"/>
      <c r="Q177" s="266"/>
      <c r="R177" s="266"/>
      <c r="S177" s="266"/>
      <c r="T177" s="266"/>
      <c r="U177" s="253"/>
      <c r="V177" s="266"/>
      <c r="W177" s="266"/>
      <c r="X177" s="266"/>
      <c r="Y177" s="266"/>
      <c r="Z177" s="266"/>
      <c r="AA177" s="266"/>
      <c r="AB177" s="266"/>
      <c r="AC177" s="266"/>
      <c r="AD177" s="266"/>
      <c r="AE177" s="266"/>
      <c r="AF177" s="266"/>
      <c r="AG177" s="266"/>
      <c r="AH177" s="266"/>
      <c r="AI177" s="266"/>
      <c r="AJ177" s="266"/>
      <c r="AK177" s="266"/>
      <c r="AL177" s="266"/>
      <c r="AM177" s="365"/>
      <c r="AN177" s="365"/>
      <c r="AO177" s="365"/>
      <c r="AP177" s="365"/>
      <c r="AQ177" s="365"/>
      <c r="AR177" s="365"/>
      <c r="AS177" s="365"/>
      <c r="AT177" s="365"/>
      <c r="AU177" s="365"/>
      <c r="AV177" s="365"/>
      <c r="AW177" s="365"/>
      <c r="AX177" s="365"/>
      <c r="AY177" s="365"/>
      <c r="AZ177" s="365"/>
      <c r="BA177" s="268"/>
    </row>
    <row r="178" spans="1:53" ht="15" outlineLevel="1">
      <c r="A178" s="450">
        <v>7</v>
      </c>
      <c r="B178" s="256" t="s">
        <v>42</v>
      </c>
      <c r="C178" s="253" t="s">
        <v>25</v>
      </c>
      <c r="D178" s="257"/>
      <c r="E178" s="257"/>
      <c r="F178" s="257"/>
      <c r="G178" s="257"/>
      <c r="H178" s="257"/>
      <c r="I178" s="257"/>
      <c r="J178" s="257"/>
      <c r="K178" s="257"/>
      <c r="L178" s="257"/>
      <c r="M178" s="257"/>
      <c r="N178" s="257"/>
      <c r="O178" s="257"/>
      <c r="P178" s="257"/>
      <c r="Q178" s="257"/>
      <c r="R178" s="257"/>
      <c r="S178" s="257"/>
      <c r="T178" s="257"/>
      <c r="U178" s="253"/>
      <c r="V178" s="257"/>
      <c r="W178" s="257"/>
      <c r="X178" s="257"/>
      <c r="Y178" s="257"/>
      <c r="Z178" s="257"/>
      <c r="AA178" s="257"/>
      <c r="AB178" s="257"/>
      <c r="AC178" s="257"/>
      <c r="AD178" s="257"/>
      <c r="AE178" s="257"/>
      <c r="AF178" s="257"/>
      <c r="AG178" s="257"/>
      <c r="AH178" s="257"/>
      <c r="AI178" s="257"/>
      <c r="AJ178" s="257"/>
      <c r="AK178" s="257"/>
      <c r="AL178" s="257"/>
      <c r="AM178" s="363"/>
      <c r="AN178" s="363"/>
      <c r="AO178" s="363"/>
      <c r="AP178" s="363"/>
      <c r="AQ178" s="363"/>
      <c r="AR178" s="363"/>
      <c r="AS178" s="363"/>
      <c r="AT178" s="363"/>
      <c r="AU178" s="363"/>
      <c r="AV178" s="363"/>
      <c r="AW178" s="363"/>
      <c r="AX178" s="363"/>
      <c r="AY178" s="363"/>
      <c r="AZ178" s="363"/>
      <c r="BA178" s="258">
        <f>SUM(AM178:AZ178)</f>
        <v>0</v>
      </c>
    </row>
    <row r="179" spans="1:53" ht="15" outlineLevel="1">
      <c r="B179" s="256" t="s">
        <v>243</v>
      </c>
      <c r="C179" s="253" t="s">
        <v>163</v>
      </c>
      <c r="D179" s="257"/>
      <c r="E179" s="257"/>
      <c r="F179" s="257"/>
      <c r="G179" s="257"/>
      <c r="H179" s="257"/>
      <c r="I179" s="257"/>
      <c r="J179" s="257"/>
      <c r="K179" s="257"/>
      <c r="L179" s="257"/>
      <c r="M179" s="257"/>
      <c r="N179" s="257"/>
      <c r="O179" s="257"/>
      <c r="P179" s="257"/>
      <c r="Q179" s="257"/>
      <c r="R179" s="257"/>
      <c r="S179" s="257"/>
      <c r="T179" s="257"/>
      <c r="U179" s="253"/>
      <c r="V179" s="257"/>
      <c r="W179" s="257"/>
      <c r="X179" s="257"/>
      <c r="Y179" s="257"/>
      <c r="Z179" s="257"/>
      <c r="AA179" s="257"/>
      <c r="AB179" s="257"/>
      <c r="AC179" s="257"/>
      <c r="AD179" s="257"/>
      <c r="AE179" s="257"/>
      <c r="AF179" s="257"/>
      <c r="AG179" s="257"/>
      <c r="AH179" s="257"/>
      <c r="AI179" s="257"/>
      <c r="AJ179" s="257"/>
      <c r="AK179" s="257"/>
      <c r="AL179" s="257"/>
      <c r="AM179" s="364">
        <f>AM178</f>
        <v>0</v>
      </c>
      <c r="AN179" s="364">
        <f>AN178</f>
        <v>0</v>
      </c>
      <c r="AO179" s="364">
        <f t="shared" ref="AO179:AZ179" si="61">AO178</f>
        <v>0</v>
      </c>
      <c r="AP179" s="364">
        <f t="shared" si="61"/>
        <v>0</v>
      </c>
      <c r="AQ179" s="364">
        <f t="shared" si="61"/>
        <v>0</v>
      </c>
      <c r="AR179" s="364">
        <f t="shared" si="61"/>
        <v>0</v>
      </c>
      <c r="AS179" s="364">
        <f t="shared" si="61"/>
        <v>0</v>
      </c>
      <c r="AT179" s="364">
        <f t="shared" si="61"/>
        <v>0</v>
      </c>
      <c r="AU179" s="364">
        <f t="shared" si="61"/>
        <v>0</v>
      </c>
      <c r="AV179" s="364">
        <f t="shared" si="61"/>
        <v>0</v>
      </c>
      <c r="AW179" s="364">
        <f t="shared" si="61"/>
        <v>0</v>
      </c>
      <c r="AX179" s="364">
        <f t="shared" si="61"/>
        <v>0</v>
      </c>
      <c r="AY179" s="364">
        <f t="shared" si="61"/>
        <v>0</v>
      </c>
      <c r="AZ179" s="364">
        <f t="shared" si="61"/>
        <v>0</v>
      </c>
      <c r="BA179" s="446"/>
    </row>
    <row r="180" spans="1:53" ht="15" outlineLevel="1">
      <c r="B180" s="256"/>
      <c r="C180" s="267"/>
      <c r="D180" s="266"/>
      <c r="E180" s="266"/>
      <c r="F180" s="266"/>
      <c r="G180" s="266"/>
      <c r="H180" s="266"/>
      <c r="I180" s="266"/>
      <c r="J180" s="266"/>
      <c r="K180" s="266"/>
      <c r="L180" s="266"/>
      <c r="M180" s="266"/>
      <c r="N180" s="266"/>
      <c r="O180" s="266"/>
      <c r="P180" s="266"/>
      <c r="Q180" s="266"/>
      <c r="R180" s="266"/>
      <c r="S180" s="266"/>
      <c r="T180" s="266"/>
      <c r="U180" s="253"/>
      <c r="V180" s="266"/>
      <c r="W180" s="266"/>
      <c r="X180" s="266"/>
      <c r="Y180" s="266"/>
      <c r="Z180" s="266"/>
      <c r="AA180" s="266"/>
      <c r="AB180" s="266"/>
      <c r="AC180" s="266"/>
      <c r="AD180" s="266"/>
      <c r="AE180" s="266"/>
      <c r="AF180" s="266"/>
      <c r="AG180" s="266"/>
      <c r="AH180" s="266"/>
      <c r="AI180" s="266"/>
      <c r="AJ180" s="266"/>
      <c r="AK180" s="266"/>
      <c r="AL180" s="266"/>
      <c r="AM180" s="365"/>
      <c r="AN180" s="365"/>
      <c r="AO180" s="365"/>
      <c r="AP180" s="365"/>
      <c r="AQ180" s="365"/>
      <c r="AR180" s="365"/>
      <c r="AS180" s="365"/>
      <c r="AT180" s="365"/>
      <c r="AU180" s="365"/>
      <c r="AV180" s="365"/>
      <c r="AW180" s="365"/>
      <c r="AX180" s="365"/>
      <c r="AY180" s="365"/>
      <c r="AZ180" s="365"/>
      <c r="BA180" s="268"/>
    </row>
    <row r="181" spans="1:53" s="245" customFormat="1" ht="15" outlineLevel="1">
      <c r="A181" s="450">
        <v>8</v>
      </c>
      <c r="B181" s="256" t="s">
        <v>482</v>
      </c>
      <c r="C181" s="253" t="s">
        <v>25</v>
      </c>
      <c r="D181" s="257"/>
      <c r="E181" s="257"/>
      <c r="F181" s="257"/>
      <c r="G181" s="257"/>
      <c r="H181" s="257"/>
      <c r="I181" s="257"/>
      <c r="J181" s="257"/>
      <c r="K181" s="257"/>
      <c r="L181" s="257"/>
      <c r="M181" s="257"/>
      <c r="N181" s="257"/>
      <c r="O181" s="257"/>
      <c r="P181" s="257"/>
      <c r="Q181" s="257"/>
      <c r="R181" s="257"/>
      <c r="S181" s="257"/>
      <c r="T181" s="257"/>
      <c r="U181" s="253"/>
      <c r="V181" s="257"/>
      <c r="W181" s="257"/>
      <c r="X181" s="257"/>
      <c r="Y181" s="257"/>
      <c r="Z181" s="257"/>
      <c r="AA181" s="257"/>
      <c r="AB181" s="257"/>
      <c r="AC181" s="257"/>
      <c r="AD181" s="257"/>
      <c r="AE181" s="257"/>
      <c r="AF181" s="257"/>
      <c r="AG181" s="257"/>
      <c r="AH181" s="257"/>
      <c r="AI181" s="257"/>
      <c r="AJ181" s="257"/>
      <c r="AK181" s="257"/>
      <c r="AL181" s="257"/>
      <c r="AM181" s="363"/>
      <c r="AN181" s="363"/>
      <c r="AO181" s="363"/>
      <c r="AP181" s="363"/>
      <c r="AQ181" s="363"/>
      <c r="AR181" s="363"/>
      <c r="AS181" s="363"/>
      <c r="AT181" s="363"/>
      <c r="AU181" s="363"/>
      <c r="AV181" s="363"/>
      <c r="AW181" s="363"/>
      <c r="AX181" s="363"/>
      <c r="AY181" s="363"/>
      <c r="AZ181" s="363"/>
      <c r="BA181" s="258">
        <f>SUM(AM181:AZ181)</f>
        <v>0</v>
      </c>
    </row>
    <row r="182" spans="1:53" s="245" customFormat="1" ht="15" outlineLevel="1">
      <c r="A182" s="450"/>
      <c r="B182" s="256" t="s">
        <v>243</v>
      </c>
      <c r="C182" s="253" t="s">
        <v>163</v>
      </c>
      <c r="D182" s="257"/>
      <c r="E182" s="257"/>
      <c r="F182" s="257"/>
      <c r="G182" s="257"/>
      <c r="H182" s="257"/>
      <c r="I182" s="257"/>
      <c r="J182" s="257"/>
      <c r="K182" s="257"/>
      <c r="L182" s="257"/>
      <c r="M182" s="257"/>
      <c r="N182" s="257"/>
      <c r="O182" s="257"/>
      <c r="P182" s="257"/>
      <c r="Q182" s="257"/>
      <c r="R182" s="257"/>
      <c r="S182" s="257"/>
      <c r="T182" s="257"/>
      <c r="U182" s="253"/>
      <c r="V182" s="257"/>
      <c r="W182" s="257"/>
      <c r="X182" s="257"/>
      <c r="Y182" s="257"/>
      <c r="Z182" s="257"/>
      <c r="AA182" s="257"/>
      <c r="AB182" s="257"/>
      <c r="AC182" s="257"/>
      <c r="AD182" s="257"/>
      <c r="AE182" s="257"/>
      <c r="AF182" s="257"/>
      <c r="AG182" s="257"/>
      <c r="AH182" s="257"/>
      <c r="AI182" s="257"/>
      <c r="AJ182" s="257"/>
      <c r="AK182" s="257"/>
      <c r="AL182" s="257"/>
      <c r="AM182" s="364">
        <f>AM181</f>
        <v>0</v>
      </c>
      <c r="AN182" s="364">
        <f>AN181</f>
        <v>0</v>
      </c>
      <c r="AO182" s="364">
        <f t="shared" ref="AO182:AZ182" si="62">AO181</f>
        <v>0</v>
      </c>
      <c r="AP182" s="364">
        <f t="shared" si="62"/>
        <v>0</v>
      </c>
      <c r="AQ182" s="364">
        <f t="shared" si="62"/>
        <v>0</v>
      </c>
      <c r="AR182" s="364">
        <f t="shared" si="62"/>
        <v>0</v>
      </c>
      <c r="AS182" s="364">
        <f t="shared" si="62"/>
        <v>0</v>
      </c>
      <c r="AT182" s="364">
        <f t="shared" si="62"/>
        <v>0</v>
      </c>
      <c r="AU182" s="364">
        <f t="shared" si="62"/>
        <v>0</v>
      </c>
      <c r="AV182" s="364">
        <f t="shared" si="62"/>
        <v>0</v>
      </c>
      <c r="AW182" s="364">
        <f t="shared" si="62"/>
        <v>0</v>
      </c>
      <c r="AX182" s="364">
        <f t="shared" si="62"/>
        <v>0</v>
      </c>
      <c r="AY182" s="364">
        <f t="shared" si="62"/>
        <v>0</v>
      </c>
      <c r="AZ182" s="364">
        <f t="shared" si="62"/>
        <v>0</v>
      </c>
      <c r="BA182" s="446"/>
    </row>
    <row r="183" spans="1:53" s="245" customFormat="1" ht="15" outlineLevel="1">
      <c r="A183" s="450"/>
      <c r="B183" s="256"/>
      <c r="C183" s="267"/>
      <c r="D183" s="266"/>
      <c r="E183" s="266"/>
      <c r="F183" s="266"/>
      <c r="G183" s="266"/>
      <c r="H183" s="266"/>
      <c r="I183" s="266"/>
      <c r="J183" s="266"/>
      <c r="K183" s="266"/>
      <c r="L183" s="266"/>
      <c r="M183" s="266"/>
      <c r="N183" s="266"/>
      <c r="O183" s="266"/>
      <c r="P183" s="266"/>
      <c r="Q183" s="266"/>
      <c r="R183" s="266"/>
      <c r="S183" s="266"/>
      <c r="T183" s="266"/>
      <c r="U183" s="253"/>
      <c r="V183" s="266"/>
      <c r="W183" s="266"/>
      <c r="X183" s="266"/>
      <c r="Y183" s="266"/>
      <c r="Z183" s="266"/>
      <c r="AA183" s="266"/>
      <c r="AB183" s="266"/>
      <c r="AC183" s="266"/>
      <c r="AD183" s="266"/>
      <c r="AE183" s="266"/>
      <c r="AF183" s="266"/>
      <c r="AG183" s="266"/>
      <c r="AH183" s="266"/>
      <c r="AI183" s="266"/>
      <c r="AJ183" s="266"/>
      <c r="AK183" s="266"/>
      <c r="AL183" s="266"/>
      <c r="AM183" s="365"/>
      <c r="AN183" s="365"/>
      <c r="AO183" s="365"/>
      <c r="AP183" s="365"/>
      <c r="AQ183" s="365"/>
      <c r="AR183" s="365"/>
      <c r="AS183" s="365"/>
      <c r="AT183" s="365"/>
      <c r="AU183" s="365"/>
      <c r="AV183" s="365"/>
      <c r="AW183" s="365"/>
      <c r="AX183" s="365"/>
      <c r="AY183" s="365"/>
      <c r="AZ183" s="365"/>
      <c r="BA183" s="268"/>
    </row>
    <row r="184" spans="1:53" ht="15" outlineLevel="1">
      <c r="A184" s="450">
        <v>9</v>
      </c>
      <c r="B184" s="256" t="s">
        <v>7</v>
      </c>
      <c r="C184" s="253" t="s">
        <v>25</v>
      </c>
      <c r="D184" s="257"/>
      <c r="E184" s="257"/>
      <c r="F184" s="257"/>
      <c r="G184" s="257"/>
      <c r="H184" s="257"/>
      <c r="I184" s="257"/>
      <c r="J184" s="257"/>
      <c r="K184" s="257"/>
      <c r="L184" s="257"/>
      <c r="M184" s="257"/>
      <c r="N184" s="257"/>
      <c r="O184" s="257"/>
      <c r="P184" s="257"/>
      <c r="Q184" s="257"/>
      <c r="R184" s="257"/>
      <c r="S184" s="257"/>
      <c r="T184" s="257"/>
      <c r="U184" s="253"/>
      <c r="V184" s="257"/>
      <c r="W184" s="257"/>
      <c r="X184" s="257"/>
      <c r="Y184" s="257"/>
      <c r="Z184" s="257"/>
      <c r="AA184" s="257"/>
      <c r="AB184" s="257"/>
      <c r="AC184" s="257"/>
      <c r="AD184" s="257"/>
      <c r="AE184" s="257"/>
      <c r="AF184" s="257"/>
      <c r="AG184" s="257"/>
      <c r="AH184" s="257"/>
      <c r="AI184" s="257"/>
      <c r="AJ184" s="257"/>
      <c r="AK184" s="257"/>
      <c r="AL184" s="257"/>
      <c r="AM184" s="363"/>
      <c r="AN184" s="363"/>
      <c r="AO184" s="363"/>
      <c r="AP184" s="363"/>
      <c r="AQ184" s="363"/>
      <c r="AR184" s="363"/>
      <c r="AS184" s="363"/>
      <c r="AT184" s="363"/>
      <c r="AU184" s="363"/>
      <c r="AV184" s="363"/>
      <c r="AW184" s="363"/>
      <c r="AX184" s="363"/>
      <c r="AY184" s="363"/>
      <c r="AZ184" s="363"/>
      <c r="BA184" s="258">
        <f>SUM(AM184:AZ184)</f>
        <v>0</v>
      </c>
    </row>
    <row r="185" spans="1:53" ht="15" outlineLevel="1">
      <c r="B185" s="256" t="s">
        <v>243</v>
      </c>
      <c r="C185" s="253" t="s">
        <v>163</v>
      </c>
      <c r="D185" s="257"/>
      <c r="E185" s="257"/>
      <c r="F185" s="257"/>
      <c r="G185" s="257"/>
      <c r="H185" s="257"/>
      <c r="I185" s="257"/>
      <c r="J185" s="257"/>
      <c r="K185" s="257"/>
      <c r="L185" s="257"/>
      <c r="M185" s="257"/>
      <c r="N185" s="257"/>
      <c r="O185" s="257"/>
      <c r="P185" s="257"/>
      <c r="Q185" s="257"/>
      <c r="R185" s="257"/>
      <c r="S185" s="257"/>
      <c r="T185" s="257"/>
      <c r="U185" s="253"/>
      <c r="V185" s="257"/>
      <c r="W185" s="257"/>
      <c r="X185" s="257"/>
      <c r="Y185" s="257"/>
      <c r="Z185" s="257"/>
      <c r="AA185" s="257"/>
      <c r="AB185" s="257"/>
      <c r="AC185" s="257"/>
      <c r="AD185" s="257"/>
      <c r="AE185" s="257"/>
      <c r="AF185" s="257"/>
      <c r="AG185" s="257"/>
      <c r="AH185" s="257"/>
      <c r="AI185" s="257"/>
      <c r="AJ185" s="257"/>
      <c r="AK185" s="257"/>
      <c r="AL185" s="257"/>
      <c r="AM185" s="364">
        <f>AM184</f>
        <v>0</v>
      </c>
      <c r="AN185" s="364">
        <f>AN184</f>
        <v>0</v>
      </c>
      <c r="AO185" s="364">
        <f t="shared" ref="AO185:AZ185" si="63">AO184</f>
        <v>0</v>
      </c>
      <c r="AP185" s="364">
        <f t="shared" si="63"/>
        <v>0</v>
      </c>
      <c r="AQ185" s="364">
        <f t="shared" si="63"/>
        <v>0</v>
      </c>
      <c r="AR185" s="364">
        <f t="shared" si="63"/>
        <v>0</v>
      </c>
      <c r="AS185" s="364">
        <f t="shared" si="63"/>
        <v>0</v>
      </c>
      <c r="AT185" s="364">
        <f t="shared" si="63"/>
        <v>0</v>
      </c>
      <c r="AU185" s="364">
        <f t="shared" si="63"/>
        <v>0</v>
      </c>
      <c r="AV185" s="364">
        <f t="shared" si="63"/>
        <v>0</v>
      </c>
      <c r="AW185" s="364">
        <f t="shared" si="63"/>
        <v>0</v>
      </c>
      <c r="AX185" s="364">
        <f t="shared" si="63"/>
        <v>0</v>
      </c>
      <c r="AY185" s="364">
        <f t="shared" si="63"/>
        <v>0</v>
      </c>
      <c r="AZ185" s="364">
        <f t="shared" si="63"/>
        <v>0</v>
      </c>
      <c r="BA185" s="446"/>
    </row>
    <row r="186" spans="1:53" ht="15" outlineLevel="1">
      <c r="B186" s="269"/>
      <c r="C186" s="270"/>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365"/>
      <c r="AN186" s="365"/>
      <c r="AO186" s="365"/>
      <c r="AP186" s="365"/>
      <c r="AQ186" s="365"/>
      <c r="AR186" s="365"/>
      <c r="AS186" s="365"/>
      <c r="AT186" s="365"/>
      <c r="AU186" s="365"/>
      <c r="AV186" s="365"/>
      <c r="AW186" s="365"/>
      <c r="AX186" s="365"/>
      <c r="AY186" s="365"/>
      <c r="AZ186" s="365"/>
      <c r="BA186" s="268"/>
    </row>
    <row r="187" spans="1:53" ht="15.75" outlineLevel="1">
      <c r="A187" s="451"/>
      <c r="B187" s="250" t="s">
        <v>8</v>
      </c>
      <c r="C187" s="251"/>
      <c r="D187" s="251"/>
      <c r="E187" s="251"/>
      <c r="F187" s="251"/>
      <c r="G187" s="251"/>
      <c r="H187" s="251"/>
      <c r="I187" s="251"/>
      <c r="J187" s="251"/>
      <c r="K187" s="251"/>
      <c r="L187" s="251"/>
      <c r="M187" s="251"/>
      <c r="N187" s="251"/>
      <c r="O187" s="251"/>
      <c r="P187" s="251"/>
      <c r="Q187" s="251"/>
      <c r="R187" s="251"/>
      <c r="S187" s="251"/>
      <c r="T187" s="251"/>
      <c r="U187" s="253"/>
      <c r="V187" s="251"/>
      <c r="W187" s="251"/>
      <c r="X187" s="251"/>
      <c r="Y187" s="251"/>
      <c r="Z187" s="251"/>
      <c r="AA187" s="251"/>
      <c r="AB187" s="251"/>
      <c r="AC187" s="251"/>
      <c r="AD187" s="251"/>
      <c r="AE187" s="251"/>
      <c r="AF187" s="251"/>
      <c r="AG187" s="251"/>
      <c r="AH187" s="251"/>
      <c r="AI187" s="251"/>
      <c r="AJ187" s="251"/>
      <c r="AK187" s="251"/>
      <c r="AL187" s="251"/>
      <c r="AM187" s="367"/>
      <c r="AN187" s="367"/>
      <c r="AO187" s="367"/>
      <c r="AP187" s="367"/>
      <c r="AQ187" s="367"/>
      <c r="AR187" s="367"/>
      <c r="AS187" s="367"/>
      <c r="AT187" s="367"/>
      <c r="AU187" s="367"/>
      <c r="AV187" s="367"/>
      <c r="AW187" s="367"/>
      <c r="AX187" s="367"/>
      <c r="AY187" s="367"/>
      <c r="AZ187" s="367"/>
      <c r="BA187" s="254"/>
    </row>
    <row r="188" spans="1:53" ht="15" outlineLevel="1">
      <c r="A188" s="450">
        <v>10</v>
      </c>
      <c r="B188" s="271" t="s">
        <v>22</v>
      </c>
      <c r="C188" s="253" t="s">
        <v>25</v>
      </c>
      <c r="D188" s="257"/>
      <c r="E188" s="257"/>
      <c r="F188" s="257"/>
      <c r="G188" s="257"/>
      <c r="H188" s="257"/>
      <c r="I188" s="257"/>
      <c r="J188" s="257"/>
      <c r="K188" s="257"/>
      <c r="L188" s="257"/>
      <c r="M188" s="257"/>
      <c r="N188" s="257"/>
      <c r="O188" s="257"/>
      <c r="P188" s="257"/>
      <c r="Q188" s="257"/>
      <c r="R188" s="257"/>
      <c r="S188" s="257"/>
      <c r="T188" s="257"/>
      <c r="U188" s="257">
        <v>12</v>
      </c>
      <c r="V188" s="257"/>
      <c r="W188" s="257"/>
      <c r="X188" s="257"/>
      <c r="Y188" s="257"/>
      <c r="Z188" s="257"/>
      <c r="AA188" s="257"/>
      <c r="AB188" s="257"/>
      <c r="AC188" s="257"/>
      <c r="AD188" s="257"/>
      <c r="AE188" s="257"/>
      <c r="AF188" s="257"/>
      <c r="AG188" s="257"/>
      <c r="AH188" s="257"/>
      <c r="AI188" s="257"/>
      <c r="AJ188" s="257"/>
      <c r="AK188" s="257"/>
      <c r="AL188" s="257"/>
      <c r="AM188" s="415"/>
      <c r="AN188" s="417"/>
      <c r="AO188" s="417"/>
      <c r="AP188" s="368"/>
      <c r="AQ188" s="368"/>
      <c r="AR188" s="368"/>
      <c r="AS188" s="368"/>
      <c r="AT188" s="368"/>
      <c r="AU188" s="368"/>
      <c r="AV188" s="368"/>
      <c r="AW188" s="368"/>
      <c r="AX188" s="368"/>
      <c r="AY188" s="368"/>
      <c r="AZ188" s="368"/>
      <c r="BA188" s="258">
        <f>SUM(AM188:AZ188)</f>
        <v>0</v>
      </c>
    </row>
    <row r="189" spans="1:53" ht="15" outlineLevel="1">
      <c r="B189" s="256" t="s">
        <v>243</v>
      </c>
      <c r="C189" s="253" t="s">
        <v>163</v>
      </c>
      <c r="D189" s="257"/>
      <c r="E189" s="257"/>
      <c r="F189" s="257"/>
      <c r="G189" s="257"/>
      <c r="H189" s="257"/>
      <c r="I189" s="257"/>
      <c r="J189" s="257"/>
      <c r="K189" s="257"/>
      <c r="L189" s="257"/>
      <c r="M189" s="257"/>
      <c r="N189" s="257"/>
      <c r="O189" s="257"/>
      <c r="P189" s="257"/>
      <c r="Q189" s="257"/>
      <c r="R189" s="257"/>
      <c r="S189" s="257"/>
      <c r="T189" s="257"/>
      <c r="U189" s="257">
        <f>U188</f>
        <v>12</v>
      </c>
      <c r="V189" s="257"/>
      <c r="W189" s="257"/>
      <c r="X189" s="257"/>
      <c r="Y189" s="257"/>
      <c r="Z189" s="257"/>
      <c r="AA189" s="257"/>
      <c r="AB189" s="257"/>
      <c r="AC189" s="257"/>
      <c r="AD189" s="257"/>
      <c r="AE189" s="257"/>
      <c r="AF189" s="257"/>
      <c r="AG189" s="257"/>
      <c r="AH189" s="257"/>
      <c r="AI189" s="257"/>
      <c r="AJ189" s="257"/>
      <c r="AK189" s="257"/>
      <c r="AL189" s="257"/>
      <c r="AM189" s="364">
        <f>AM188</f>
        <v>0</v>
      </c>
      <c r="AN189" s="364">
        <f>AN188</f>
        <v>0</v>
      </c>
      <c r="AO189" s="364">
        <f t="shared" ref="AO189:AZ189" si="64">AO188</f>
        <v>0</v>
      </c>
      <c r="AP189" s="364">
        <f t="shared" si="64"/>
        <v>0</v>
      </c>
      <c r="AQ189" s="364">
        <f t="shared" si="64"/>
        <v>0</v>
      </c>
      <c r="AR189" s="364">
        <f t="shared" si="64"/>
        <v>0</v>
      </c>
      <c r="AS189" s="364">
        <f t="shared" si="64"/>
        <v>0</v>
      </c>
      <c r="AT189" s="364">
        <f t="shared" si="64"/>
        <v>0</v>
      </c>
      <c r="AU189" s="364">
        <f t="shared" si="64"/>
        <v>0</v>
      </c>
      <c r="AV189" s="364">
        <f t="shared" si="64"/>
        <v>0</v>
      </c>
      <c r="AW189" s="364">
        <f t="shared" si="64"/>
        <v>0</v>
      </c>
      <c r="AX189" s="364">
        <f t="shared" si="64"/>
        <v>0</v>
      </c>
      <c r="AY189" s="364">
        <f t="shared" si="64"/>
        <v>0</v>
      </c>
      <c r="AZ189" s="364">
        <f t="shared" si="64"/>
        <v>0</v>
      </c>
      <c r="BA189" s="446"/>
    </row>
    <row r="190" spans="1:53" ht="15" outlineLevel="1">
      <c r="B190" s="271"/>
      <c r="C190" s="27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369"/>
      <c r="AN190" s="369"/>
      <c r="AO190" s="369"/>
      <c r="AP190" s="369"/>
      <c r="AQ190" s="369"/>
      <c r="AR190" s="369"/>
      <c r="AS190" s="369"/>
      <c r="AT190" s="369"/>
      <c r="AU190" s="369"/>
      <c r="AV190" s="369"/>
      <c r="AW190" s="369"/>
      <c r="AX190" s="369"/>
      <c r="AY190" s="369"/>
      <c r="AZ190" s="369"/>
      <c r="BA190" s="274"/>
    </row>
    <row r="191" spans="1:53" ht="15" outlineLevel="1">
      <c r="A191" s="450">
        <v>11</v>
      </c>
      <c r="B191" s="275" t="s">
        <v>21</v>
      </c>
      <c r="C191" s="253" t="s">
        <v>25</v>
      </c>
      <c r="D191" s="257"/>
      <c r="E191" s="257"/>
      <c r="F191" s="257"/>
      <c r="G191" s="257"/>
      <c r="H191" s="257"/>
      <c r="I191" s="257"/>
      <c r="J191" s="257"/>
      <c r="K191" s="257"/>
      <c r="L191" s="257"/>
      <c r="M191" s="257">
        <f>+'7.  Persistence Report'!BA43</f>
        <v>205740.25369164796</v>
      </c>
      <c r="N191" s="257">
        <f>+'7.  Persistence Report'!BB43</f>
        <v>178188.56889860189</v>
      </c>
      <c r="O191" s="257">
        <f>+'7.  Persistence Report'!BC43</f>
        <v>178188.56889860189</v>
      </c>
      <c r="P191" s="257">
        <f>+'7.  Persistence Report'!BD43</f>
        <v>0</v>
      </c>
      <c r="Q191" s="257">
        <f>+'7.  Persistence Report'!BE43</f>
        <v>0</v>
      </c>
      <c r="R191" s="257">
        <f>+'7.  Persistence Report'!BF43</f>
        <v>0</v>
      </c>
      <c r="S191" s="257">
        <f>+'7.  Persistence Report'!BG43</f>
        <v>0</v>
      </c>
      <c r="T191" s="257">
        <f>+'7.  Persistence Report'!BH43</f>
        <v>0</v>
      </c>
      <c r="U191" s="257">
        <v>12</v>
      </c>
      <c r="V191" s="257"/>
      <c r="W191" s="257"/>
      <c r="X191" s="257"/>
      <c r="Y191" s="257"/>
      <c r="Z191" s="257"/>
      <c r="AA191" s="257"/>
      <c r="AB191" s="257"/>
      <c r="AC191" s="257"/>
      <c r="AD191" s="257"/>
      <c r="AE191" s="257">
        <f>+'7.  Persistence Report'!V43</f>
        <v>50.76648620800502</v>
      </c>
      <c r="AF191" s="257">
        <f>+'7.  Persistence Report'!W43</f>
        <v>47.950717378927372</v>
      </c>
      <c r="AG191" s="257">
        <f>+'7.  Persistence Report'!X43</f>
        <v>47.950717378927372</v>
      </c>
      <c r="AH191" s="257">
        <f>+'7.  Persistence Report'!Y43</f>
        <v>0</v>
      </c>
      <c r="AI191" s="257">
        <f>+'7.  Persistence Report'!Z43</f>
        <v>0</v>
      </c>
      <c r="AJ191" s="257">
        <f>+'7.  Persistence Report'!AA43</f>
        <v>0</v>
      </c>
      <c r="AK191" s="257">
        <f>+'7.  Persistence Report'!AB43</f>
        <v>0</v>
      </c>
      <c r="AL191" s="257">
        <f>+'7.  Persistence Report'!AC43</f>
        <v>0</v>
      </c>
      <c r="AM191" s="368"/>
      <c r="AN191" s="417">
        <v>1</v>
      </c>
      <c r="AO191" s="368"/>
      <c r="AP191" s="368"/>
      <c r="AQ191" s="368"/>
      <c r="AR191" s="368"/>
      <c r="AS191" s="368"/>
      <c r="AT191" s="368"/>
      <c r="AU191" s="368"/>
      <c r="AV191" s="368"/>
      <c r="AW191" s="368"/>
      <c r="AX191" s="368"/>
      <c r="AY191" s="368"/>
      <c r="AZ191" s="368"/>
      <c r="BA191" s="258">
        <f>SUM(AM191:AZ191)</f>
        <v>1</v>
      </c>
    </row>
    <row r="192" spans="1:53" ht="15" outlineLevel="1">
      <c r="B192" s="256" t="s">
        <v>243</v>
      </c>
      <c r="C192" s="253" t="s">
        <v>163</v>
      </c>
      <c r="D192" s="257"/>
      <c r="E192" s="257"/>
      <c r="F192" s="257"/>
      <c r="G192" s="257"/>
      <c r="H192" s="257"/>
      <c r="I192" s="257"/>
      <c r="J192" s="257"/>
      <c r="K192" s="257"/>
      <c r="L192" s="257"/>
      <c r="M192" s="257">
        <f>+'7.  Persistence Report'!BA53</f>
        <v>1772.4534346559999</v>
      </c>
      <c r="N192" s="257">
        <f>+'7.  Persistence Report'!BB53</f>
        <v>1772.4534346559999</v>
      </c>
      <c r="O192" s="257">
        <f>+'7.  Persistence Report'!BC53</f>
        <v>1772.4534346559999</v>
      </c>
      <c r="P192" s="257">
        <f>+'7.  Persistence Report'!BD53</f>
        <v>0</v>
      </c>
      <c r="Q192" s="257">
        <f>+'7.  Persistence Report'!BE53</f>
        <v>0</v>
      </c>
      <c r="R192" s="257">
        <f>+'7.  Persistence Report'!BF53</f>
        <v>0</v>
      </c>
      <c r="S192" s="257">
        <f>+'7.  Persistence Report'!BG53</f>
        <v>0</v>
      </c>
      <c r="T192" s="257">
        <f>+'7.  Persistence Report'!BH53</f>
        <v>0</v>
      </c>
      <c r="U192" s="257">
        <f>U191</f>
        <v>12</v>
      </c>
      <c r="V192" s="257"/>
      <c r="W192" s="257"/>
      <c r="X192" s="257"/>
      <c r="Y192" s="257"/>
      <c r="Z192" s="257"/>
      <c r="AA192" s="257"/>
      <c r="AB192" s="257"/>
      <c r="AC192" s="257"/>
      <c r="AD192" s="257"/>
      <c r="AE192" s="257">
        <f>+'7.  Persistence Report'!V53</f>
        <v>0.48780215300000002</v>
      </c>
      <c r="AF192" s="257">
        <f>+'7.  Persistence Report'!W53</f>
        <v>0.48780215300000002</v>
      </c>
      <c r="AG192" s="257">
        <f>+'7.  Persistence Report'!X53</f>
        <v>0.48780215300000002</v>
      </c>
      <c r="AH192" s="257">
        <f>+'7.  Persistence Report'!Y53</f>
        <v>0</v>
      </c>
      <c r="AI192" s="257">
        <f>+'7.  Persistence Report'!Z53</f>
        <v>0</v>
      </c>
      <c r="AJ192" s="257">
        <f>+'7.  Persistence Report'!AA53</f>
        <v>0</v>
      </c>
      <c r="AK192" s="257">
        <f>+'7.  Persistence Report'!AB53</f>
        <v>0</v>
      </c>
      <c r="AL192" s="257">
        <f>+'7.  Persistence Report'!AC53</f>
        <v>0</v>
      </c>
      <c r="AM192" s="364">
        <f>AM191</f>
        <v>0</v>
      </c>
      <c r="AN192" s="364">
        <f>AN191</f>
        <v>1</v>
      </c>
      <c r="AO192" s="364">
        <f t="shared" ref="AO192:AZ192" si="65">AO191</f>
        <v>0</v>
      </c>
      <c r="AP192" s="364">
        <f t="shared" si="65"/>
        <v>0</v>
      </c>
      <c r="AQ192" s="364">
        <f t="shared" si="65"/>
        <v>0</v>
      </c>
      <c r="AR192" s="364">
        <f t="shared" si="65"/>
        <v>0</v>
      </c>
      <c r="AS192" s="364">
        <f t="shared" si="65"/>
        <v>0</v>
      </c>
      <c r="AT192" s="364">
        <f t="shared" si="65"/>
        <v>0</v>
      </c>
      <c r="AU192" s="364">
        <f t="shared" si="65"/>
        <v>0</v>
      </c>
      <c r="AV192" s="364">
        <f t="shared" si="65"/>
        <v>0</v>
      </c>
      <c r="AW192" s="364">
        <f t="shared" si="65"/>
        <v>0</v>
      </c>
      <c r="AX192" s="364">
        <f t="shared" si="65"/>
        <v>0</v>
      </c>
      <c r="AY192" s="364">
        <f t="shared" si="65"/>
        <v>0</v>
      </c>
      <c r="AZ192" s="364">
        <f t="shared" si="65"/>
        <v>0</v>
      </c>
      <c r="BA192" s="446"/>
    </row>
    <row r="193" spans="1:53" ht="15" outlineLevel="1">
      <c r="B193" s="275"/>
      <c r="C193" s="273"/>
      <c r="D193" s="253"/>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369"/>
      <c r="AN193" s="370"/>
      <c r="AO193" s="369"/>
      <c r="AP193" s="369"/>
      <c r="AQ193" s="369"/>
      <c r="AR193" s="369"/>
      <c r="AS193" s="369"/>
      <c r="AT193" s="369"/>
      <c r="AU193" s="369"/>
      <c r="AV193" s="369"/>
      <c r="AW193" s="369"/>
      <c r="AX193" s="369"/>
      <c r="AY193" s="369"/>
      <c r="AZ193" s="369"/>
      <c r="BA193" s="274"/>
    </row>
    <row r="194" spans="1:53" ht="15" outlineLevel="1">
      <c r="A194" s="450">
        <v>12</v>
      </c>
      <c r="B194" s="275" t="s">
        <v>23</v>
      </c>
      <c r="C194" s="253" t="s">
        <v>25</v>
      </c>
      <c r="D194" s="257"/>
      <c r="E194" s="257"/>
      <c r="F194" s="257"/>
      <c r="G194" s="257"/>
      <c r="H194" s="257"/>
      <c r="I194" s="257"/>
      <c r="J194" s="257"/>
      <c r="K194" s="257"/>
      <c r="L194" s="257"/>
      <c r="M194" s="257"/>
      <c r="N194" s="257"/>
      <c r="O194" s="257"/>
      <c r="P194" s="257"/>
      <c r="Q194" s="257"/>
      <c r="R194" s="257"/>
      <c r="S194" s="257"/>
      <c r="T194" s="257"/>
      <c r="U194" s="257">
        <v>3</v>
      </c>
      <c r="V194" s="257"/>
      <c r="W194" s="257"/>
      <c r="X194" s="257"/>
      <c r="Y194" s="257"/>
      <c r="Z194" s="257"/>
      <c r="AA194" s="257"/>
      <c r="AB194" s="257"/>
      <c r="AC194" s="257"/>
      <c r="AD194" s="257"/>
      <c r="AE194" s="257"/>
      <c r="AF194" s="257"/>
      <c r="AG194" s="257"/>
      <c r="AH194" s="257"/>
      <c r="AI194" s="257"/>
      <c r="AJ194" s="257"/>
      <c r="AK194" s="257"/>
      <c r="AL194" s="257"/>
      <c r="AM194" s="368"/>
      <c r="AN194" s="368"/>
      <c r="AO194" s="368"/>
      <c r="AP194" s="368"/>
      <c r="AQ194" s="368"/>
      <c r="AR194" s="368"/>
      <c r="AS194" s="368"/>
      <c r="AT194" s="368"/>
      <c r="AU194" s="368"/>
      <c r="AV194" s="368"/>
      <c r="AW194" s="368"/>
      <c r="AX194" s="368"/>
      <c r="AY194" s="368"/>
      <c r="AZ194" s="368"/>
      <c r="BA194" s="258">
        <f>SUM(AM194:AZ194)</f>
        <v>0</v>
      </c>
    </row>
    <row r="195" spans="1:53" ht="15" outlineLevel="1">
      <c r="B195" s="256" t="s">
        <v>243</v>
      </c>
      <c r="C195" s="253" t="s">
        <v>163</v>
      </c>
      <c r="D195" s="257"/>
      <c r="E195" s="257"/>
      <c r="F195" s="257"/>
      <c r="G195" s="257"/>
      <c r="H195" s="257"/>
      <c r="I195" s="257"/>
      <c r="J195" s="257"/>
      <c r="K195" s="257"/>
      <c r="L195" s="257"/>
      <c r="M195" s="257"/>
      <c r="N195" s="257"/>
      <c r="O195" s="257"/>
      <c r="P195" s="257"/>
      <c r="Q195" s="257"/>
      <c r="R195" s="257"/>
      <c r="S195" s="257"/>
      <c r="T195" s="257"/>
      <c r="U195" s="257">
        <f>U194</f>
        <v>3</v>
      </c>
      <c r="V195" s="257"/>
      <c r="W195" s="257"/>
      <c r="X195" s="257"/>
      <c r="Y195" s="257"/>
      <c r="Z195" s="257"/>
      <c r="AA195" s="257"/>
      <c r="AB195" s="257"/>
      <c r="AC195" s="257"/>
      <c r="AD195" s="257"/>
      <c r="AE195" s="257"/>
      <c r="AF195" s="257"/>
      <c r="AG195" s="257"/>
      <c r="AH195" s="257"/>
      <c r="AI195" s="257"/>
      <c r="AJ195" s="257"/>
      <c r="AK195" s="257"/>
      <c r="AL195" s="257"/>
      <c r="AM195" s="364">
        <f>AM194</f>
        <v>0</v>
      </c>
      <c r="AN195" s="364">
        <f>AN194</f>
        <v>0</v>
      </c>
      <c r="AO195" s="364">
        <f t="shared" ref="AO195:AZ195" si="66">AO194</f>
        <v>0</v>
      </c>
      <c r="AP195" s="364">
        <f t="shared" si="66"/>
        <v>0</v>
      </c>
      <c r="AQ195" s="364">
        <f t="shared" si="66"/>
        <v>0</v>
      </c>
      <c r="AR195" s="364">
        <f t="shared" si="66"/>
        <v>0</v>
      </c>
      <c r="AS195" s="364">
        <f t="shared" si="66"/>
        <v>0</v>
      </c>
      <c r="AT195" s="364">
        <f t="shared" si="66"/>
        <v>0</v>
      </c>
      <c r="AU195" s="364">
        <f t="shared" si="66"/>
        <v>0</v>
      </c>
      <c r="AV195" s="364">
        <f t="shared" si="66"/>
        <v>0</v>
      </c>
      <c r="AW195" s="364">
        <f t="shared" si="66"/>
        <v>0</v>
      </c>
      <c r="AX195" s="364">
        <f t="shared" si="66"/>
        <v>0</v>
      </c>
      <c r="AY195" s="364">
        <f t="shared" si="66"/>
        <v>0</v>
      </c>
      <c r="AZ195" s="364">
        <f t="shared" si="66"/>
        <v>0</v>
      </c>
      <c r="BA195" s="446"/>
    </row>
    <row r="196" spans="1:53" ht="15" outlineLevel="1">
      <c r="B196" s="275"/>
      <c r="C196" s="273"/>
      <c r="D196" s="277"/>
      <c r="E196" s="277"/>
      <c r="F196" s="277"/>
      <c r="G196" s="277"/>
      <c r="H196" s="277"/>
      <c r="I196" s="277"/>
      <c r="J196" s="277"/>
      <c r="K196" s="277"/>
      <c r="L196" s="277"/>
      <c r="M196" s="277"/>
      <c r="N196" s="277"/>
      <c r="O196" s="277"/>
      <c r="P196" s="277"/>
      <c r="Q196" s="277"/>
      <c r="R196" s="277"/>
      <c r="S196" s="277"/>
      <c r="T196" s="277"/>
      <c r="U196" s="253"/>
      <c r="V196" s="277"/>
      <c r="W196" s="277"/>
      <c r="X196" s="277"/>
      <c r="Y196" s="277"/>
      <c r="Z196" s="277"/>
      <c r="AA196" s="277"/>
      <c r="AB196" s="277"/>
      <c r="AC196" s="277"/>
      <c r="AD196" s="277"/>
      <c r="AE196" s="277"/>
      <c r="AF196" s="277"/>
      <c r="AG196" s="277"/>
      <c r="AH196" s="277"/>
      <c r="AI196" s="277"/>
      <c r="AJ196" s="277"/>
      <c r="AK196" s="277"/>
      <c r="AL196" s="277"/>
      <c r="AM196" s="369"/>
      <c r="AN196" s="370"/>
      <c r="AO196" s="369"/>
      <c r="AP196" s="369"/>
      <c r="AQ196" s="369"/>
      <c r="AR196" s="369"/>
      <c r="AS196" s="369"/>
      <c r="AT196" s="369"/>
      <c r="AU196" s="369"/>
      <c r="AV196" s="369"/>
      <c r="AW196" s="369"/>
      <c r="AX196" s="369"/>
      <c r="AY196" s="369"/>
      <c r="AZ196" s="369"/>
      <c r="BA196" s="274"/>
    </row>
    <row r="197" spans="1:53" ht="15" outlineLevel="1">
      <c r="A197" s="450">
        <v>13</v>
      </c>
      <c r="B197" s="275" t="s">
        <v>24</v>
      </c>
      <c r="C197" s="253" t="s">
        <v>25</v>
      </c>
      <c r="D197" s="257"/>
      <c r="E197" s="257"/>
      <c r="F197" s="257"/>
      <c r="G197" s="257"/>
      <c r="H197" s="257"/>
      <c r="I197" s="257"/>
      <c r="J197" s="257"/>
      <c r="K197" s="257"/>
      <c r="L197" s="257"/>
      <c r="M197" s="257"/>
      <c r="N197" s="257"/>
      <c r="O197" s="257"/>
      <c r="P197" s="257"/>
      <c r="Q197" s="257"/>
      <c r="R197" s="257"/>
      <c r="S197" s="257"/>
      <c r="T197" s="257"/>
      <c r="U197" s="257">
        <v>12</v>
      </c>
      <c r="V197" s="257"/>
      <c r="W197" s="257"/>
      <c r="X197" s="257"/>
      <c r="Y197" s="257"/>
      <c r="Z197" s="257"/>
      <c r="AA197" s="257"/>
      <c r="AB197" s="257"/>
      <c r="AC197" s="257"/>
      <c r="AD197" s="257"/>
      <c r="AE197" s="257"/>
      <c r="AF197" s="257"/>
      <c r="AG197" s="257"/>
      <c r="AH197" s="257"/>
      <c r="AI197" s="257"/>
      <c r="AJ197" s="257"/>
      <c r="AK197" s="257"/>
      <c r="AL197" s="257"/>
      <c r="AM197" s="368"/>
      <c r="AN197" s="368"/>
      <c r="AO197" s="368"/>
      <c r="AP197" s="368"/>
      <c r="AQ197" s="368"/>
      <c r="AR197" s="368"/>
      <c r="AS197" s="368"/>
      <c r="AT197" s="368"/>
      <c r="AU197" s="368"/>
      <c r="AV197" s="368"/>
      <c r="AW197" s="368"/>
      <c r="AX197" s="368"/>
      <c r="AY197" s="368"/>
      <c r="AZ197" s="368"/>
      <c r="BA197" s="258">
        <f>SUM(AM197:AZ197)</f>
        <v>0</v>
      </c>
    </row>
    <row r="198" spans="1:53" ht="15" outlineLevel="1">
      <c r="B198" s="256" t="s">
        <v>243</v>
      </c>
      <c r="C198" s="253" t="s">
        <v>163</v>
      </c>
      <c r="D198" s="257"/>
      <c r="E198" s="257"/>
      <c r="F198" s="257"/>
      <c r="G198" s="257"/>
      <c r="H198" s="257"/>
      <c r="I198" s="257"/>
      <c r="J198" s="257"/>
      <c r="K198" s="257"/>
      <c r="L198" s="257"/>
      <c r="M198" s="257"/>
      <c r="N198" s="257"/>
      <c r="O198" s="257"/>
      <c r="P198" s="257"/>
      <c r="Q198" s="257"/>
      <c r="R198" s="257"/>
      <c r="S198" s="257"/>
      <c r="T198" s="257"/>
      <c r="U198" s="257">
        <f>U197</f>
        <v>12</v>
      </c>
      <c r="V198" s="257"/>
      <c r="W198" s="257"/>
      <c r="X198" s="257"/>
      <c r="Y198" s="257"/>
      <c r="Z198" s="257"/>
      <c r="AA198" s="257"/>
      <c r="AB198" s="257"/>
      <c r="AC198" s="257"/>
      <c r="AD198" s="257"/>
      <c r="AE198" s="257"/>
      <c r="AF198" s="257"/>
      <c r="AG198" s="257"/>
      <c r="AH198" s="257"/>
      <c r="AI198" s="257"/>
      <c r="AJ198" s="257"/>
      <c r="AK198" s="257"/>
      <c r="AL198" s="257"/>
      <c r="AM198" s="364">
        <f>AM197</f>
        <v>0</v>
      </c>
      <c r="AN198" s="364">
        <f>AN197</f>
        <v>0</v>
      </c>
      <c r="AO198" s="364">
        <f t="shared" ref="AO198:AZ198" si="67">AO197</f>
        <v>0</v>
      </c>
      <c r="AP198" s="364">
        <f t="shared" si="67"/>
        <v>0</v>
      </c>
      <c r="AQ198" s="364">
        <f t="shared" si="67"/>
        <v>0</v>
      </c>
      <c r="AR198" s="364">
        <f t="shared" si="67"/>
        <v>0</v>
      </c>
      <c r="AS198" s="364">
        <f t="shared" si="67"/>
        <v>0</v>
      </c>
      <c r="AT198" s="364">
        <f t="shared" si="67"/>
        <v>0</v>
      </c>
      <c r="AU198" s="364">
        <f t="shared" si="67"/>
        <v>0</v>
      </c>
      <c r="AV198" s="364">
        <f t="shared" si="67"/>
        <v>0</v>
      </c>
      <c r="AW198" s="364">
        <f t="shared" si="67"/>
        <v>0</v>
      </c>
      <c r="AX198" s="364">
        <f t="shared" si="67"/>
        <v>0</v>
      </c>
      <c r="AY198" s="364">
        <f t="shared" si="67"/>
        <v>0</v>
      </c>
      <c r="AZ198" s="364">
        <f t="shared" si="67"/>
        <v>0</v>
      </c>
      <c r="BA198" s="446"/>
    </row>
    <row r="199" spans="1:53" ht="15" outlineLevel="1">
      <c r="B199" s="275"/>
      <c r="C199" s="273"/>
      <c r="D199" s="277"/>
      <c r="E199" s="277"/>
      <c r="F199" s="277"/>
      <c r="G199" s="277"/>
      <c r="H199" s="277"/>
      <c r="I199" s="277"/>
      <c r="J199" s="277"/>
      <c r="K199" s="277"/>
      <c r="L199" s="277"/>
      <c r="M199" s="277"/>
      <c r="N199" s="277"/>
      <c r="O199" s="277"/>
      <c r="P199" s="277"/>
      <c r="Q199" s="277"/>
      <c r="R199" s="277"/>
      <c r="S199" s="277"/>
      <c r="T199" s="277"/>
      <c r="U199" s="253"/>
      <c r="V199" s="277"/>
      <c r="W199" s="277"/>
      <c r="X199" s="277"/>
      <c r="Y199" s="277"/>
      <c r="Z199" s="277"/>
      <c r="AA199" s="277"/>
      <c r="AB199" s="277"/>
      <c r="AC199" s="277"/>
      <c r="AD199" s="277"/>
      <c r="AE199" s="277"/>
      <c r="AF199" s="277"/>
      <c r="AG199" s="277"/>
      <c r="AH199" s="277"/>
      <c r="AI199" s="277"/>
      <c r="AJ199" s="277"/>
      <c r="AK199" s="277"/>
      <c r="AL199" s="277"/>
      <c r="AM199" s="369"/>
      <c r="AN199" s="369"/>
      <c r="AO199" s="369"/>
      <c r="AP199" s="369"/>
      <c r="AQ199" s="369"/>
      <c r="AR199" s="369"/>
      <c r="AS199" s="369"/>
      <c r="AT199" s="369"/>
      <c r="AU199" s="369"/>
      <c r="AV199" s="369"/>
      <c r="AW199" s="369"/>
      <c r="AX199" s="369"/>
      <c r="AY199" s="369"/>
      <c r="AZ199" s="369"/>
      <c r="BA199" s="274"/>
    </row>
    <row r="200" spans="1:53" ht="15" outlineLevel="1">
      <c r="A200" s="450">
        <v>14</v>
      </c>
      <c r="B200" s="275" t="s">
        <v>20</v>
      </c>
      <c r="C200" s="253" t="s">
        <v>25</v>
      </c>
      <c r="D200" s="257"/>
      <c r="E200" s="257"/>
      <c r="F200" s="257"/>
      <c r="G200" s="257"/>
      <c r="H200" s="257"/>
      <c r="I200" s="257"/>
      <c r="J200" s="257"/>
      <c r="K200" s="257"/>
      <c r="L200" s="257"/>
      <c r="M200" s="257"/>
      <c r="N200" s="257"/>
      <c r="O200" s="257"/>
      <c r="P200" s="257"/>
      <c r="Q200" s="257"/>
      <c r="R200" s="257"/>
      <c r="S200" s="257"/>
      <c r="T200" s="257"/>
      <c r="U200" s="257">
        <v>12</v>
      </c>
      <c r="V200" s="257"/>
      <c r="W200" s="257"/>
      <c r="X200" s="257"/>
      <c r="Y200" s="257"/>
      <c r="Z200" s="257"/>
      <c r="AA200" s="257"/>
      <c r="AB200" s="257"/>
      <c r="AC200" s="257"/>
      <c r="AD200" s="257"/>
      <c r="AE200" s="257"/>
      <c r="AF200" s="257"/>
      <c r="AG200" s="257"/>
      <c r="AH200" s="257"/>
      <c r="AI200" s="257"/>
      <c r="AJ200" s="257"/>
      <c r="AK200" s="257"/>
      <c r="AL200" s="257"/>
      <c r="AM200" s="368"/>
      <c r="AN200" s="368"/>
      <c r="AO200" s="368"/>
      <c r="AP200" s="368"/>
      <c r="AQ200" s="368"/>
      <c r="AR200" s="368"/>
      <c r="AS200" s="368"/>
      <c r="AT200" s="368"/>
      <c r="AU200" s="368"/>
      <c r="AV200" s="368"/>
      <c r="AW200" s="368"/>
      <c r="AX200" s="368"/>
      <c r="AY200" s="368"/>
      <c r="AZ200" s="368"/>
      <c r="BA200" s="258">
        <f>SUM(AM200:AZ200)</f>
        <v>0</v>
      </c>
    </row>
    <row r="201" spans="1:53" ht="15" outlineLevel="1">
      <c r="B201" s="256" t="s">
        <v>243</v>
      </c>
      <c r="C201" s="253" t="s">
        <v>163</v>
      </c>
      <c r="D201" s="257"/>
      <c r="E201" s="257"/>
      <c r="F201" s="257"/>
      <c r="G201" s="257"/>
      <c r="H201" s="257"/>
      <c r="I201" s="257"/>
      <c r="J201" s="257"/>
      <c r="K201" s="257"/>
      <c r="L201" s="257"/>
      <c r="M201" s="257"/>
      <c r="N201" s="257"/>
      <c r="O201" s="257"/>
      <c r="P201" s="257"/>
      <c r="Q201" s="257"/>
      <c r="R201" s="257"/>
      <c r="S201" s="257"/>
      <c r="T201" s="257"/>
      <c r="U201" s="257">
        <f>U200</f>
        <v>12</v>
      </c>
      <c r="V201" s="257"/>
      <c r="W201" s="257"/>
      <c r="X201" s="257"/>
      <c r="Y201" s="257"/>
      <c r="Z201" s="257"/>
      <c r="AA201" s="257"/>
      <c r="AB201" s="257"/>
      <c r="AC201" s="257"/>
      <c r="AD201" s="257"/>
      <c r="AE201" s="257"/>
      <c r="AF201" s="257"/>
      <c r="AG201" s="257"/>
      <c r="AH201" s="257"/>
      <c r="AI201" s="257"/>
      <c r="AJ201" s="257"/>
      <c r="AK201" s="257"/>
      <c r="AL201" s="257"/>
      <c r="AM201" s="364">
        <f>AM200</f>
        <v>0</v>
      </c>
      <c r="AN201" s="364">
        <f>AN200</f>
        <v>0</v>
      </c>
      <c r="AO201" s="364">
        <f t="shared" ref="AO201:AZ201" si="68">AO200</f>
        <v>0</v>
      </c>
      <c r="AP201" s="364">
        <f t="shared" si="68"/>
        <v>0</v>
      </c>
      <c r="AQ201" s="364">
        <f t="shared" si="68"/>
        <v>0</v>
      </c>
      <c r="AR201" s="364">
        <f t="shared" si="68"/>
        <v>0</v>
      </c>
      <c r="AS201" s="364">
        <f t="shared" si="68"/>
        <v>0</v>
      </c>
      <c r="AT201" s="364">
        <f t="shared" si="68"/>
        <v>0</v>
      </c>
      <c r="AU201" s="364">
        <f t="shared" si="68"/>
        <v>0</v>
      </c>
      <c r="AV201" s="364">
        <f t="shared" si="68"/>
        <v>0</v>
      </c>
      <c r="AW201" s="364">
        <f t="shared" si="68"/>
        <v>0</v>
      </c>
      <c r="AX201" s="364">
        <f t="shared" si="68"/>
        <v>0</v>
      </c>
      <c r="AY201" s="364">
        <f t="shared" si="68"/>
        <v>0</v>
      </c>
      <c r="AZ201" s="364">
        <f t="shared" si="68"/>
        <v>0</v>
      </c>
      <c r="BA201" s="446"/>
    </row>
    <row r="202" spans="1:53" ht="15" outlineLevel="1">
      <c r="B202" s="275"/>
      <c r="C202" s="273"/>
      <c r="D202" s="277"/>
      <c r="E202" s="277"/>
      <c r="F202" s="277"/>
      <c r="G202" s="277"/>
      <c r="H202" s="277"/>
      <c r="I202" s="277"/>
      <c r="J202" s="277"/>
      <c r="K202" s="277"/>
      <c r="L202" s="277"/>
      <c r="M202" s="277"/>
      <c r="N202" s="277"/>
      <c r="O202" s="277"/>
      <c r="P202" s="277"/>
      <c r="Q202" s="277"/>
      <c r="R202" s="277"/>
      <c r="S202" s="277"/>
      <c r="T202" s="277"/>
      <c r="U202" s="253"/>
      <c r="V202" s="277"/>
      <c r="W202" s="277"/>
      <c r="X202" s="277"/>
      <c r="Y202" s="277"/>
      <c r="Z202" s="277"/>
      <c r="AA202" s="277"/>
      <c r="AB202" s="277"/>
      <c r="AC202" s="277"/>
      <c r="AD202" s="277"/>
      <c r="AE202" s="277"/>
      <c r="AF202" s="277"/>
      <c r="AG202" s="277"/>
      <c r="AH202" s="277"/>
      <c r="AI202" s="277"/>
      <c r="AJ202" s="277"/>
      <c r="AK202" s="277"/>
      <c r="AL202" s="277"/>
      <c r="AM202" s="369"/>
      <c r="AN202" s="370"/>
      <c r="AO202" s="369"/>
      <c r="AP202" s="369"/>
      <c r="AQ202" s="369"/>
      <c r="AR202" s="369"/>
      <c r="AS202" s="369"/>
      <c r="AT202" s="369"/>
      <c r="AU202" s="369"/>
      <c r="AV202" s="369"/>
      <c r="AW202" s="369"/>
      <c r="AX202" s="369"/>
      <c r="AY202" s="369"/>
      <c r="AZ202" s="369"/>
      <c r="BA202" s="274"/>
    </row>
    <row r="203" spans="1:53" s="245" customFormat="1" ht="15" outlineLevel="1">
      <c r="A203" s="450">
        <v>15</v>
      </c>
      <c r="B203" s="275" t="s">
        <v>483</v>
      </c>
      <c r="C203" s="253" t="s">
        <v>25</v>
      </c>
      <c r="D203" s="257"/>
      <c r="E203" s="257"/>
      <c r="F203" s="257"/>
      <c r="G203" s="257"/>
      <c r="H203" s="257"/>
      <c r="I203" s="257"/>
      <c r="J203" s="257"/>
      <c r="K203" s="257"/>
      <c r="L203" s="257"/>
      <c r="M203" s="257"/>
      <c r="N203" s="257"/>
      <c r="O203" s="257"/>
      <c r="P203" s="257"/>
      <c r="Q203" s="257"/>
      <c r="R203" s="257"/>
      <c r="S203" s="257"/>
      <c r="T203" s="257"/>
      <c r="U203" s="253"/>
      <c r="V203" s="257"/>
      <c r="W203" s="257"/>
      <c r="X203" s="257"/>
      <c r="Y203" s="257"/>
      <c r="Z203" s="257"/>
      <c r="AA203" s="257"/>
      <c r="AB203" s="257"/>
      <c r="AC203" s="257"/>
      <c r="AD203" s="257"/>
      <c r="AE203" s="257"/>
      <c r="AF203" s="257"/>
      <c r="AG203" s="257"/>
      <c r="AH203" s="257"/>
      <c r="AI203" s="257"/>
      <c r="AJ203" s="257"/>
      <c r="AK203" s="257"/>
      <c r="AL203" s="257"/>
      <c r="AM203" s="368"/>
      <c r="AN203" s="368"/>
      <c r="AO203" s="368"/>
      <c r="AP203" s="368"/>
      <c r="AQ203" s="368"/>
      <c r="AR203" s="368"/>
      <c r="AS203" s="368"/>
      <c r="AT203" s="368"/>
      <c r="AU203" s="368"/>
      <c r="AV203" s="368"/>
      <c r="AW203" s="368"/>
      <c r="AX203" s="368"/>
      <c r="AY203" s="368"/>
      <c r="AZ203" s="368"/>
      <c r="BA203" s="258">
        <f>SUM(AM203:AZ203)</f>
        <v>0</v>
      </c>
    </row>
    <row r="204" spans="1:53" s="245" customFormat="1" ht="15" outlineLevel="1">
      <c r="A204" s="450"/>
      <c r="B204" s="276" t="s">
        <v>243</v>
      </c>
      <c r="C204" s="253" t="s">
        <v>163</v>
      </c>
      <c r="D204" s="257"/>
      <c r="E204" s="257"/>
      <c r="F204" s="257"/>
      <c r="G204" s="257"/>
      <c r="H204" s="257"/>
      <c r="I204" s="257"/>
      <c r="J204" s="257"/>
      <c r="K204" s="257"/>
      <c r="L204" s="257"/>
      <c r="M204" s="257"/>
      <c r="N204" s="257"/>
      <c r="O204" s="257"/>
      <c r="P204" s="257"/>
      <c r="Q204" s="257"/>
      <c r="R204" s="257"/>
      <c r="S204" s="257"/>
      <c r="T204" s="257"/>
      <c r="U204" s="253"/>
      <c r="V204" s="257"/>
      <c r="W204" s="257"/>
      <c r="X204" s="257"/>
      <c r="Y204" s="257"/>
      <c r="Z204" s="257"/>
      <c r="AA204" s="257"/>
      <c r="AB204" s="257"/>
      <c r="AC204" s="257"/>
      <c r="AD204" s="257"/>
      <c r="AE204" s="257"/>
      <c r="AF204" s="257"/>
      <c r="AG204" s="257"/>
      <c r="AH204" s="257"/>
      <c r="AI204" s="257"/>
      <c r="AJ204" s="257"/>
      <c r="AK204" s="257"/>
      <c r="AL204" s="257"/>
      <c r="AM204" s="364">
        <f>AM203</f>
        <v>0</v>
      </c>
      <c r="AN204" s="364">
        <f>AN203</f>
        <v>0</v>
      </c>
      <c r="AO204" s="364">
        <f t="shared" ref="AO204:AZ204" si="69">AO203</f>
        <v>0</v>
      </c>
      <c r="AP204" s="364">
        <f t="shared" si="69"/>
        <v>0</v>
      </c>
      <c r="AQ204" s="364">
        <f t="shared" si="69"/>
        <v>0</v>
      </c>
      <c r="AR204" s="364">
        <f t="shared" si="69"/>
        <v>0</v>
      </c>
      <c r="AS204" s="364">
        <f t="shared" si="69"/>
        <v>0</v>
      </c>
      <c r="AT204" s="364">
        <f t="shared" si="69"/>
        <v>0</v>
      </c>
      <c r="AU204" s="364">
        <f t="shared" si="69"/>
        <v>0</v>
      </c>
      <c r="AV204" s="364">
        <f t="shared" si="69"/>
        <v>0</v>
      </c>
      <c r="AW204" s="364">
        <f t="shared" si="69"/>
        <v>0</v>
      </c>
      <c r="AX204" s="364">
        <f t="shared" si="69"/>
        <v>0</v>
      </c>
      <c r="AY204" s="364">
        <f t="shared" si="69"/>
        <v>0</v>
      </c>
      <c r="AZ204" s="364">
        <f t="shared" si="69"/>
        <v>0</v>
      </c>
      <c r="BA204" s="446"/>
    </row>
    <row r="205" spans="1:53" s="245" customFormat="1" ht="15" outlineLevel="1">
      <c r="A205" s="450"/>
      <c r="B205" s="275"/>
      <c r="C205" s="273"/>
      <c r="D205" s="277"/>
      <c r="E205" s="277"/>
      <c r="F205" s="277"/>
      <c r="G205" s="277"/>
      <c r="H205" s="277"/>
      <c r="I205" s="277"/>
      <c r="J205" s="277"/>
      <c r="K205" s="277"/>
      <c r="L205" s="277"/>
      <c r="M205" s="277"/>
      <c r="N205" s="277"/>
      <c r="O205" s="277"/>
      <c r="P205" s="277"/>
      <c r="Q205" s="277"/>
      <c r="R205" s="277"/>
      <c r="S205" s="277"/>
      <c r="T205" s="277"/>
      <c r="U205" s="253"/>
      <c r="V205" s="277"/>
      <c r="W205" s="277"/>
      <c r="X205" s="277"/>
      <c r="Y205" s="277"/>
      <c r="Z205" s="277"/>
      <c r="AA205" s="277"/>
      <c r="AB205" s="277"/>
      <c r="AC205" s="277"/>
      <c r="AD205" s="277"/>
      <c r="AE205" s="277"/>
      <c r="AF205" s="277"/>
      <c r="AG205" s="277"/>
      <c r="AH205" s="277"/>
      <c r="AI205" s="277"/>
      <c r="AJ205" s="277"/>
      <c r="AK205" s="277"/>
      <c r="AL205" s="277"/>
      <c r="AM205" s="371"/>
      <c r="AN205" s="369"/>
      <c r="AO205" s="369"/>
      <c r="AP205" s="369"/>
      <c r="AQ205" s="369"/>
      <c r="AR205" s="369"/>
      <c r="AS205" s="369"/>
      <c r="AT205" s="369"/>
      <c r="AU205" s="369"/>
      <c r="AV205" s="369"/>
      <c r="AW205" s="369"/>
      <c r="AX205" s="369"/>
      <c r="AY205" s="369"/>
      <c r="AZ205" s="369"/>
      <c r="BA205" s="274"/>
    </row>
    <row r="206" spans="1:53" s="245" customFormat="1" ht="30" outlineLevel="1">
      <c r="A206" s="450">
        <v>16</v>
      </c>
      <c r="B206" s="275" t="s">
        <v>484</v>
      </c>
      <c r="C206" s="253" t="s">
        <v>25</v>
      </c>
      <c r="D206" s="257"/>
      <c r="E206" s="257"/>
      <c r="F206" s="257"/>
      <c r="G206" s="257"/>
      <c r="H206" s="257"/>
      <c r="I206" s="257"/>
      <c r="J206" s="257"/>
      <c r="K206" s="257"/>
      <c r="L206" s="257"/>
      <c r="M206" s="257"/>
      <c r="N206" s="257"/>
      <c r="O206" s="257"/>
      <c r="P206" s="257"/>
      <c r="Q206" s="257"/>
      <c r="R206" s="257"/>
      <c r="S206" s="257"/>
      <c r="T206" s="257"/>
      <c r="U206" s="253"/>
      <c r="V206" s="257"/>
      <c r="W206" s="257"/>
      <c r="X206" s="257"/>
      <c r="Y206" s="257"/>
      <c r="Z206" s="257"/>
      <c r="AA206" s="257"/>
      <c r="AB206" s="257"/>
      <c r="AC206" s="257"/>
      <c r="AD206" s="257"/>
      <c r="AE206" s="257"/>
      <c r="AF206" s="257"/>
      <c r="AG206" s="257"/>
      <c r="AH206" s="257"/>
      <c r="AI206" s="257"/>
      <c r="AJ206" s="257"/>
      <c r="AK206" s="257"/>
      <c r="AL206" s="257"/>
      <c r="AM206" s="368"/>
      <c r="AN206" s="368"/>
      <c r="AO206" s="368"/>
      <c r="AP206" s="368"/>
      <c r="AQ206" s="368"/>
      <c r="AR206" s="368"/>
      <c r="AS206" s="368"/>
      <c r="AT206" s="368"/>
      <c r="AU206" s="368"/>
      <c r="AV206" s="368"/>
      <c r="AW206" s="368"/>
      <c r="AX206" s="368"/>
      <c r="AY206" s="368"/>
      <c r="AZ206" s="368"/>
      <c r="BA206" s="258">
        <f>SUM(AM206:AZ206)</f>
        <v>0</v>
      </c>
    </row>
    <row r="207" spans="1:53" s="245" customFormat="1" ht="15" outlineLevel="1">
      <c r="A207" s="450"/>
      <c r="B207" s="276" t="s">
        <v>243</v>
      </c>
      <c r="C207" s="253" t="s">
        <v>163</v>
      </c>
      <c r="D207" s="257"/>
      <c r="E207" s="257"/>
      <c r="F207" s="257"/>
      <c r="G207" s="257"/>
      <c r="H207" s="257"/>
      <c r="I207" s="257"/>
      <c r="J207" s="257"/>
      <c r="K207" s="257"/>
      <c r="L207" s="257"/>
      <c r="M207" s="257"/>
      <c r="N207" s="257"/>
      <c r="O207" s="257"/>
      <c r="P207" s="257"/>
      <c r="Q207" s="257"/>
      <c r="R207" s="257"/>
      <c r="S207" s="257"/>
      <c r="T207" s="257"/>
      <c r="U207" s="253"/>
      <c r="V207" s="257"/>
      <c r="W207" s="257"/>
      <c r="X207" s="257"/>
      <c r="Y207" s="257"/>
      <c r="Z207" s="257"/>
      <c r="AA207" s="257"/>
      <c r="AB207" s="257"/>
      <c r="AC207" s="257"/>
      <c r="AD207" s="257"/>
      <c r="AE207" s="257"/>
      <c r="AF207" s="257"/>
      <c r="AG207" s="257"/>
      <c r="AH207" s="257"/>
      <c r="AI207" s="257"/>
      <c r="AJ207" s="257"/>
      <c r="AK207" s="257"/>
      <c r="AL207" s="257"/>
      <c r="AM207" s="364">
        <f>AM206</f>
        <v>0</v>
      </c>
      <c r="AN207" s="364">
        <f>AN206</f>
        <v>0</v>
      </c>
      <c r="AO207" s="364">
        <f t="shared" ref="AO207:AZ207" si="70">AO206</f>
        <v>0</v>
      </c>
      <c r="AP207" s="364">
        <f t="shared" si="70"/>
        <v>0</v>
      </c>
      <c r="AQ207" s="364">
        <f t="shared" si="70"/>
        <v>0</v>
      </c>
      <c r="AR207" s="364">
        <f t="shared" si="70"/>
        <v>0</v>
      </c>
      <c r="AS207" s="364">
        <f t="shared" si="70"/>
        <v>0</v>
      </c>
      <c r="AT207" s="364">
        <f t="shared" si="70"/>
        <v>0</v>
      </c>
      <c r="AU207" s="364">
        <f t="shared" si="70"/>
        <v>0</v>
      </c>
      <c r="AV207" s="364">
        <f t="shared" si="70"/>
        <v>0</v>
      </c>
      <c r="AW207" s="364">
        <f t="shared" si="70"/>
        <v>0</v>
      </c>
      <c r="AX207" s="364">
        <f t="shared" si="70"/>
        <v>0</v>
      </c>
      <c r="AY207" s="364">
        <f t="shared" si="70"/>
        <v>0</v>
      </c>
      <c r="AZ207" s="364">
        <f t="shared" si="70"/>
        <v>0</v>
      </c>
      <c r="BA207" s="446"/>
    </row>
    <row r="208" spans="1:53" s="245" customFormat="1" ht="15" outlineLevel="1">
      <c r="A208" s="450"/>
      <c r="B208" s="275"/>
      <c r="C208" s="273"/>
      <c r="D208" s="277"/>
      <c r="E208" s="277"/>
      <c r="F208" s="277"/>
      <c r="G208" s="277"/>
      <c r="H208" s="277"/>
      <c r="I208" s="277"/>
      <c r="J208" s="277"/>
      <c r="K208" s="277"/>
      <c r="L208" s="277"/>
      <c r="M208" s="277"/>
      <c r="N208" s="277"/>
      <c r="O208" s="277"/>
      <c r="P208" s="277"/>
      <c r="Q208" s="277"/>
      <c r="R208" s="277"/>
      <c r="S208" s="277"/>
      <c r="T208" s="277"/>
      <c r="U208" s="253"/>
      <c r="V208" s="277"/>
      <c r="W208" s="277"/>
      <c r="X208" s="277"/>
      <c r="Y208" s="277"/>
      <c r="Z208" s="277"/>
      <c r="AA208" s="277"/>
      <c r="AB208" s="277"/>
      <c r="AC208" s="277"/>
      <c r="AD208" s="277"/>
      <c r="AE208" s="277"/>
      <c r="AF208" s="277"/>
      <c r="AG208" s="277"/>
      <c r="AH208" s="277"/>
      <c r="AI208" s="277"/>
      <c r="AJ208" s="277"/>
      <c r="AK208" s="277"/>
      <c r="AL208" s="277"/>
      <c r="AM208" s="371"/>
      <c r="AN208" s="369"/>
      <c r="AO208" s="369"/>
      <c r="AP208" s="369"/>
      <c r="AQ208" s="369"/>
      <c r="AR208" s="369"/>
      <c r="AS208" s="369"/>
      <c r="AT208" s="369"/>
      <c r="AU208" s="369"/>
      <c r="AV208" s="369"/>
      <c r="AW208" s="369"/>
      <c r="AX208" s="369"/>
      <c r="AY208" s="369"/>
      <c r="AZ208" s="369"/>
      <c r="BA208" s="274"/>
    </row>
    <row r="209" spans="1:53" ht="15" outlineLevel="1">
      <c r="A209" s="450">
        <v>17</v>
      </c>
      <c r="B209" s="275" t="s">
        <v>9</v>
      </c>
      <c r="C209" s="253" t="s">
        <v>25</v>
      </c>
      <c r="D209" s="257"/>
      <c r="E209" s="257"/>
      <c r="F209" s="257"/>
      <c r="G209" s="257"/>
      <c r="H209" s="257"/>
      <c r="I209" s="257"/>
      <c r="J209" s="257"/>
      <c r="K209" s="257"/>
      <c r="L209" s="257"/>
      <c r="M209" s="257"/>
      <c r="N209" s="257"/>
      <c r="O209" s="257"/>
      <c r="P209" s="257"/>
      <c r="Q209" s="257"/>
      <c r="R209" s="257"/>
      <c r="S209" s="257"/>
      <c r="T209" s="257"/>
      <c r="U209" s="253"/>
      <c r="V209" s="257"/>
      <c r="W209" s="257"/>
      <c r="X209" s="257"/>
      <c r="Y209" s="257"/>
      <c r="Z209" s="257"/>
      <c r="AA209" s="257"/>
      <c r="AB209" s="257"/>
      <c r="AC209" s="257"/>
      <c r="AD209" s="257"/>
      <c r="AE209" s="257"/>
      <c r="AF209" s="257"/>
      <c r="AG209" s="257"/>
      <c r="AH209" s="257"/>
      <c r="AI209" s="257"/>
      <c r="AJ209" s="257"/>
      <c r="AK209" s="257"/>
      <c r="AL209" s="257"/>
      <c r="AM209" s="368"/>
      <c r="AN209" s="368"/>
      <c r="AO209" s="368"/>
      <c r="AP209" s="368"/>
      <c r="AQ209" s="368"/>
      <c r="AR209" s="368"/>
      <c r="AS209" s="368"/>
      <c r="AT209" s="368"/>
      <c r="AU209" s="368"/>
      <c r="AV209" s="368"/>
      <c r="AW209" s="368"/>
      <c r="AX209" s="368"/>
      <c r="AY209" s="368"/>
      <c r="AZ209" s="368"/>
      <c r="BA209" s="258">
        <f>SUM(AM209:AZ209)</f>
        <v>0</v>
      </c>
    </row>
    <row r="210" spans="1:53" ht="15" outlineLevel="1">
      <c r="B210" s="256" t="s">
        <v>243</v>
      </c>
      <c r="C210" s="253" t="s">
        <v>163</v>
      </c>
      <c r="D210" s="257"/>
      <c r="E210" s="257"/>
      <c r="F210" s="257"/>
      <c r="G210" s="257"/>
      <c r="H210" s="257"/>
      <c r="I210" s="257"/>
      <c r="J210" s="257"/>
      <c r="K210" s="257"/>
      <c r="L210" s="257"/>
      <c r="M210" s="257"/>
      <c r="N210" s="257"/>
      <c r="O210" s="257"/>
      <c r="P210" s="257"/>
      <c r="Q210" s="257"/>
      <c r="R210" s="257"/>
      <c r="S210" s="257"/>
      <c r="T210" s="257"/>
      <c r="U210" s="253"/>
      <c r="V210" s="257"/>
      <c r="W210" s="257"/>
      <c r="X210" s="257"/>
      <c r="Y210" s="257"/>
      <c r="Z210" s="257"/>
      <c r="AA210" s="257"/>
      <c r="AB210" s="257"/>
      <c r="AC210" s="257"/>
      <c r="AD210" s="257"/>
      <c r="AE210" s="257"/>
      <c r="AF210" s="257"/>
      <c r="AG210" s="257"/>
      <c r="AH210" s="257"/>
      <c r="AI210" s="257"/>
      <c r="AJ210" s="257"/>
      <c r="AK210" s="257"/>
      <c r="AL210" s="257"/>
      <c r="AM210" s="364">
        <f>AM209</f>
        <v>0</v>
      </c>
      <c r="AN210" s="364">
        <f>AN209</f>
        <v>0</v>
      </c>
      <c r="AO210" s="364">
        <f t="shared" ref="AO210:AZ210" si="71">AO209</f>
        <v>0</v>
      </c>
      <c r="AP210" s="364">
        <f t="shared" si="71"/>
        <v>0</v>
      </c>
      <c r="AQ210" s="364">
        <f t="shared" si="71"/>
        <v>0</v>
      </c>
      <c r="AR210" s="364">
        <f t="shared" si="71"/>
        <v>0</v>
      </c>
      <c r="AS210" s="364">
        <f t="shared" si="71"/>
        <v>0</v>
      </c>
      <c r="AT210" s="364">
        <f t="shared" si="71"/>
        <v>0</v>
      </c>
      <c r="AU210" s="364">
        <f t="shared" si="71"/>
        <v>0</v>
      </c>
      <c r="AV210" s="364">
        <f t="shared" si="71"/>
        <v>0</v>
      </c>
      <c r="AW210" s="364">
        <f t="shared" si="71"/>
        <v>0</v>
      </c>
      <c r="AX210" s="364">
        <f t="shared" si="71"/>
        <v>0</v>
      </c>
      <c r="AY210" s="364">
        <f t="shared" si="71"/>
        <v>0</v>
      </c>
      <c r="AZ210" s="364">
        <f t="shared" si="71"/>
        <v>0</v>
      </c>
      <c r="BA210" s="446"/>
    </row>
    <row r="211" spans="1:53" ht="15" outlineLevel="1">
      <c r="B211" s="276"/>
      <c r="C211" s="267"/>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372"/>
      <c r="AN211" s="373"/>
      <c r="AO211" s="373"/>
      <c r="AP211" s="373"/>
      <c r="AQ211" s="373"/>
      <c r="AR211" s="373"/>
      <c r="AS211" s="373"/>
      <c r="AT211" s="373"/>
      <c r="AU211" s="373"/>
      <c r="AV211" s="373"/>
      <c r="AW211" s="373"/>
      <c r="AX211" s="373"/>
      <c r="AY211" s="373"/>
      <c r="AZ211" s="373"/>
      <c r="BA211" s="278"/>
    </row>
    <row r="212" spans="1:53" ht="15.75" outlineLevel="1">
      <c r="A212" s="451"/>
      <c r="B212" s="250" t="s">
        <v>10</v>
      </c>
      <c r="C212" s="251"/>
      <c r="D212" s="251"/>
      <c r="E212" s="251"/>
      <c r="F212" s="251"/>
      <c r="G212" s="251"/>
      <c r="H212" s="251"/>
      <c r="I212" s="251"/>
      <c r="J212" s="251"/>
      <c r="K212" s="251"/>
      <c r="L212" s="251"/>
      <c r="M212" s="251"/>
      <c r="N212" s="251"/>
      <c r="O212" s="251"/>
      <c r="P212" s="251"/>
      <c r="Q212" s="251"/>
      <c r="R212" s="251"/>
      <c r="S212" s="251"/>
      <c r="T212" s="251"/>
      <c r="U212" s="252"/>
      <c r="V212" s="251"/>
      <c r="W212" s="251"/>
      <c r="X212" s="251"/>
      <c r="Y212" s="251"/>
      <c r="Z212" s="251"/>
      <c r="AA212" s="251"/>
      <c r="AB212" s="251"/>
      <c r="AC212" s="251"/>
      <c r="AD212" s="251"/>
      <c r="AE212" s="251"/>
      <c r="AF212" s="251"/>
      <c r="AG212" s="251"/>
      <c r="AH212" s="251"/>
      <c r="AI212" s="251"/>
      <c r="AJ212" s="251"/>
      <c r="AK212" s="251"/>
      <c r="AL212" s="251"/>
      <c r="AM212" s="367"/>
      <c r="AN212" s="367"/>
      <c r="AO212" s="367"/>
      <c r="AP212" s="367"/>
      <c r="AQ212" s="367"/>
      <c r="AR212" s="367"/>
      <c r="AS212" s="367"/>
      <c r="AT212" s="367"/>
      <c r="AU212" s="367"/>
      <c r="AV212" s="367"/>
      <c r="AW212" s="367"/>
      <c r="AX212" s="367"/>
      <c r="AY212" s="367"/>
      <c r="AZ212" s="367"/>
      <c r="BA212" s="254"/>
    </row>
    <row r="213" spans="1:53" ht="15" outlineLevel="1">
      <c r="A213" s="450">
        <v>18</v>
      </c>
      <c r="B213" s="276" t="s">
        <v>11</v>
      </c>
      <c r="C213" s="253" t="s">
        <v>25</v>
      </c>
      <c r="D213" s="257"/>
      <c r="E213" s="257"/>
      <c r="F213" s="257"/>
      <c r="G213" s="257"/>
      <c r="H213" s="257"/>
      <c r="I213" s="257"/>
      <c r="J213" s="257"/>
      <c r="K213" s="257"/>
      <c r="L213" s="257"/>
      <c r="M213" s="257"/>
      <c r="N213" s="257"/>
      <c r="O213" s="257"/>
      <c r="P213" s="257"/>
      <c r="Q213" s="257"/>
      <c r="R213" s="257"/>
      <c r="S213" s="257"/>
      <c r="T213" s="257"/>
      <c r="U213" s="257">
        <v>12</v>
      </c>
      <c r="V213" s="257"/>
      <c r="W213" s="257"/>
      <c r="X213" s="257"/>
      <c r="Y213" s="257"/>
      <c r="Z213" s="257"/>
      <c r="AA213" s="257"/>
      <c r="AB213" s="257"/>
      <c r="AC213" s="257"/>
      <c r="AD213" s="257"/>
      <c r="AE213" s="257"/>
      <c r="AF213" s="257"/>
      <c r="AG213" s="257"/>
      <c r="AH213" s="257"/>
      <c r="AI213" s="257"/>
      <c r="AJ213" s="257"/>
      <c r="AK213" s="257"/>
      <c r="AL213" s="257"/>
      <c r="AM213" s="379"/>
      <c r="AN213" s="368"/>
      <c r="AO213" s="368"/>
      <c r="AP213" s="368"/>
      <c r="AQ213" s="368"/>
      <c r="AR213" s="368"/>
      <c r="AS213" s="368"/>
      <c r="AT213" s="368"/>
      <c r="AU213" s="368"/>
      <c r="AV213" s="368"/>
      <c r="AW213" s="368"/>
      <c r="AX213" s="368"/>
      <c r="AY213" s="368"/>
      <c r="AZ213" s="368"/>
      <c r="BA213" s="258">
        <f>SUM(AM213:AZ213)</f>
        <v>0</v>
      </c>
    </row>
    <row r="214" spans="1:53" ht="15" outlineLevel="1">
      <c r="B214" s="256" t="s">
        <v>243</v>
      </c>
      <c r="C214" s="253" t="s">
        <v>163</v>
      </c>
      <c r="D214" s="257"/>
      <c r="E214" s="257"/>
      <c r="F214" s="257"/>
      <c r="G214" s="257"/>
      <c r="H214" s="257"/>
      <c r="I214" s="257"/>
      <c r="J214" s="257"/>
      <c r="K214" s="257"/>
      <c r="L214" s="257"/>
      <c r="M214" s="257"/>
      <c r="N214" s="257"/>
      <c r="O214" s="257"/>
      <c r="P214" s="257"/>
      <c r="Q214" s="257"/>
      <c r="R214" s="257"/>
      <c r="S214" s="257"/>
      <c r="T214" s="257"/>
      <c r="U214" s="257">
        <f>U213</f>
        <v>12</v>
      </c>
      <c r="V214" s="257"/>
      <c r="W214" s="257"/>
      <c r="X214" s="257"/>
      <c r="Y214" s="257"/>
      <c r="Z214" s="257"/>
      <c r="AA214" s="257"/>
      <c r="AB214" s="257"/>
      <c r="AC214" s="257"/>
      <c r="AD214" s="257"/>
      <c r="AE214" s="257"/>
      <c r="AF214" s="257"/>
      <c r="AG214" s="257"/>
      <c r="AH214" s="257"/>
      <c r="AI214" s="257"/>
      <c r="AJ214" s="257"/>
      <c r="AK214" s="257"/>
      <c r="AL214" s="257"/>
      <c r="AM214" s="364">
        <f>AM213</f>
        <v>0</v>
      </c>
      <c r="AN214" s="364">
        <f>AN213</f>
        <v>0</v>
      </c>
      <c r="AO214" s="364">
        <f t="shared" ref="AO214:AZ214" si="72">AO213</f>
        <v>0</v>
      </c>
      <c r="AP214" s="364">
        <f t="shared" si="72"/>
        <v>0</v>
      </c>
      <c r="AQ214" s="364">
        <f t="shared" si="72"/>
        <v>0</v>
      </c>
      <c r="AR214" s="364">
        <f t="shared" si="72"/>
        <v>0</v>
      </c>
      <c r="AS214" s="364">
        <f t="shared" si="72"/>
        <v>0</v>
      </c>
      <c r="AT214" s="364">
        <f t="shared" si="72"/>
        <v>0</v>
      </c>
      <c r="AU214" s="364">
        <f t="shared" si="72"/>
        <v>0</v>
      </c>
      <c r="AV214" s="364">
        <f t="shared" si="72"/>
        <v>0</v>
      </c>
      <c r="AW214" s="364">
        <f t="shared" si="72"/>
        <v>0</v>
      </c>
      <c r="AX214" s="364">
        <f t="shared" si="72"/>
        <v>0</v>
      </c>
      <c r="AY214" s="364">
        <f t="shared" si="72"/>
        <v>0</v>
      </c>
      <c r="AZ214" s="364">
        <f t="shared" si="72"/>
        <v>0</v>
      </c>
      <c r="BA214" s="446"/>
    </row>
    <row r="215" spans="1:53" ht="15" outlineLevel="1">
      <c r="B215" s="276"/>
      <c r="C215" s="267"/>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365"/>
      <c r="AN215" s="374"/>
      <c r="AO215" s="374"/>
      <c r="AP215" s="374"/>
      <c r="AQ215" s="374"/>
      <c r="AR215" s="374"/>
      <c r="AS215" s="374"/>
      <c r="AT215" s="374"/>
      <c r="AU215" s="374"/>
      <c r="AV215" s="374"/>
      <c r="AW215" s="374"/>
      <c r="AX215" s="374"/>
      <c r="AY215" s="374"/>
      <c r="AZ215" s="374"/>
      <c r="BA215" s="268"/>
    </row>
    <row r="216" spans="1:53" ht="15" outlineLevel="1">
      <c r="A216" s="450">
        <v>19</v>
      </c>
      <c r="B216" s="276" t="s">
        <v>12</v>
      </c>
      <c r="C216" s="253" t="s">
        <v>25</v>
      </c>
      <c r="D216" s="257"/>
      <c r="E216" s="257"/>
      <c r="F216" s="257"/>
      <c r="G216" s="257"/>
      <c r="H216" s="257"/>
      <c r="I216" s="257"/>
      <c r="J216" s="257"/>
      <c r="K216" s="257"/>
      <c r="L216" s="257"/>
      <c r="M216" s="257"/>
      <c r="N216" s="257"/>
      <c r="O216" s="257"/>
      <c r="P216" s="257"/>
      <c r="Q216" s="257"/>
      <c r="R216" s="257"/>
      <c r="S216" s="257"/>
      <c r="T216" s="257"/>
      <c r="U216" s="257">
        <v>12</v>
      </c>
      <c r="V216" s="257"/>
      <c r="W216" s="257"/>
      <c r="X216" s="257"/>
      <c r="Y216" s="257"/>
      <c r="Z216" s="257"/>
      <c r="AA216" s="257"/>
      <c r="AB216" s="257"/>
      <c r="AC216" s="257"/>
      <c r="AD216" s="257"/>
      <c r="AE216" s="257"/>
      <c r="AF216" s="257"/>
      <c r="AG216" s="257"/>
      <c r="AH216" s="257"/>
      <c r="AI216" s="257"/>
      <c r="AJ216" s="257"/>
      <c r="AK216" s="257"/>
      <c r="AL216" s="257"/>
      <c r="AM216" s="363"/>
      <c r="AN216" s="368"/>
      <c r="AO216" s="368"/>
      <c r="AP216" s="368"/>
      <c r="AQ216" s="368"/>
      <c r="AR216" s="368"/>
      <c r="AS216" s="368"/>
      <c r="AT216" s="368"/>
      <c r="AU216" s="368"/>
      <c r="AV216" s="368"/>
      <c r="AW216" s="368"/>
      <c r="AX216" s="368"/>
      <c r="AY216" s="368"/>
      <c r="AZ216" s="368"/>
      <c r="BA216" s="258">
        <f>SUM(AM216:AZ216)</f>
        <v>0</v>
      </c>
    </row>
    <row r="217" spans="1:53" ht="15" outlineLevel="1">
      <c r="B217" s="256" t="s">
        <v>243</v>
      </c>
      <c r="C217" s="253" t="s">
        <v>163</v>
      </c>
      <c r="D217" s="257"/>
      <c r="E217" s="257"/>
      <c r="F217" s="257"/>
      <c r="G217" s="257"/>
      <c r="H217" s="257"/>
      <c r="I217" s="257"/>
      <c r="J217" s="257"/>
      <c r="K217" s="257"/>
      <c r="L217" s="257"/>
      <c r="M217" s="257"/>
      <c r="N217" s="257"/>
      <c r="O217" s="257"/>
      <c r="P217" s="257"/>
      <c r="Q217" s="257"/>
      <c r="R217" s="257"/>
      <c r="S217" s="257"/>
      <c r="T217" s="257"/>
      <c r="U217" s="257">
        <f>U216</f>
        <v>12</v>
      </c>
      <c r="V217" s="257"/>
      <c r="W217" s="257"/>
      <c r="X217" s="257"/>
      <c r="Y217" s="257"/>
      <c r="Z217" s="257"/>
      <c r="AA217" s="257"/>
      <c r="AB217" s="257"/>
      <c r="AC217" s="257"/>
      <c r="AD217" s="257"/>
      <c r="AE217" s="257"/>
      <c r="AF217" s="257"/>
      <c r="AG217" s="257"/>
      <c r="AH217" s="257"/>
      <c r="AI217" s="257"/>
      <c r="AJ217" s="257"/>
      <c r="AK217" s="257"/>
      <c r="AL217" s="257"/>
      <c r="AM217" s="364">
        <f>AM216</f>
        <v>0</v>
      </c>
      <c r="AN217" s="364">
        <f>AN216</f>
        <v>0</v>
      </c>
      <c r="AO217" s="364">
        <f t="shared" ref="AO217:AZ217" si="73">AO216</f>
        <v>0</v>
      </c>
      <c r="AP217" s="364">
        <f t="shared" si="73"/>
        <v>0</v>
      </c>
      <c r="AQ217" s="364">
        <f t="shared" si="73"/>
        <v>0</v>
      </c>
      <c r="AR217" s="364">
        <f t="shared" si="73"/>
        <v>0</v>
      </c>
      <c r="AS217" s="364">
        <f t="shared" si="73"/>
        <v>0</v>
      </c>
      <c r="AT217" s="364">
        <f t="shared" si="73"/>
        <v>0</v>
      </c>
      <c r="AU217" s="364">
        <f t="shared" si="73"/>
        <v>0</v>
      </c>
      <c r="AV217" s="364">
        <f t="shared" si="73"/>
        <v>0</v>
      </c>
      <c r="AW217" s="364">
        <f t="shared" si="73"/>
        <v>0</v>
      </c>
      <c r="AX217" s="364">
        <f t="shared" si="73"/>
        <v>0</v>
      </c>
      <c r="AY217" s="364">
        <f t="shared" si="73"/>
        <v>0</v>
      </c>
      <c r="AZ217" s="364">
        <f t="shared" si="73"/>
        <v>0</v>
      </c>
      <c r="BA217" s="446"/>
    </row>
    <row r="218" spans="1:53" ht="15" outlineLevel="1">
      <c r="B218" s="276"/>
      <c r="C218" s="267"/>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375"/>
      <c r="AN218" s="375"/>
      <c r="AO218" s="365"/>
      <c r="AP218" s="365"/>
      <c r="AQ218" s="365"/>
      <c r="AR218" s="365"/>
      <c r="AS218" s="365"/>
      <c r="AT218" s="365"/>
      <c r="AU218" s="365"/>
      <c r="AV218" s="365"/>
      <c r="AW218" s="365"/>
      <c r="AX218" s="365"/>
      <c r="AY218" s="365"/>
      <c r="AZ218" s="365"/>
      <c r="BA218" s="268"/>
    </row>
    <row r="219" spans="1:53" ht="15" outlineLevel="1">
      <c r="A219" s="450">
        <v>20</v>
      </c>
      <c r="B219" s="276" t="s">
        <v>13</v>
      </c>
      <c r="C219" s="253" t="s">
        <v>25</v>
      </c>
      <c r="D219" s="257"/>
      <c r="E219" s="257"/>
      <c r="F219" s="257"/>
      <c r="G219" s="257"/>
      <c r="H219" s="257"/>
      <c r="I219" s="257"/>
      <c r="J219" s="257"/>
      <c r="K219" s="257"/>
      <c r="L219" s="257"/>
      <c r="M219" s="257"/>
      <c r="N219" s="257"/>
      <c r="O219" s="257"/>
      <c r="P219" s="257"/>
      <c r="Q219" s="257"/>
      <c r="R219" s="257"/>
      <c r="S219" s="257"/>
      <c r="T219" s="257"/>
      <c r="U219" s="257">
        <v>12</v>
      </c>
      <c r="V219" s="257"/>
      <c r="W219" s="257"/>
      <c r="X219" s="257"/>
      <c r="Y219" s="257"/>
      <c r="Z219" s="257"/>
      <c r="AA219" s="257"/>
      <c r="AB219" s="257"/>
      <c r="AC219" s="257"/>
      <c r="AD219" s="257"/>
      <c r="AE219" s="257"/>
      <c r="AF219" s="257"/>
      <c r="AG219" s="257"/>
      <c r="AH219" s="257"/>
      <c r="AI219" s="257"/>
      <c r="AJ219" s="257"/>
      <c r="AK219" s="257"/>
      <c r="AL219" s="257"/>
      <c r="AM219" s="363"/>
      <c r="AN219" s="368"/>
      <c r="AO219" s="368"/>
      <c r="AP219" s="368"/>
      <c r="AQ219" s="368"/>
      <c r="AR219" s="368"/>
      <c r="AS219" s="368"/>
      <c r="AT219" s="368"/>
      <c r="AU219" s="368"/>
      <c r="AV219" s="368"/>
      <c r="AW219" s="368"/>
      <c r="AX219" s="368"/>
      <c r="AY219" s="368"/>
      <c r="AZ219" s="368"/>
      <c r="BA219" s="258">
        <f>SUM(AM219:AZ219)</f>
        <v>0</v>
      </c>
    </row>
    <row r="220" spans="1:53" ht="15" outlineLevel="1">
      <c r="B220" s="256" t="s">
        <v>243</v>
      </c>
      <c r="C220" s="253" t="s">
        <v>163</v>
      </c>
      <c r="D220" s="257"/>
      <c r="E220" s="257"/>
      <c r="F220" s="257"/>
      <c r="G220" s="257"/>
      <c r="H220" s="257"/>
      <c r="I220" s="257"/>
      <c r="J220" s="257"/>
      <c r="K220" s="257"/>
      <c r="L220" s="257"/>
      <c r="M220" s="257"/>
      <c r="N220" s="257"/>
      <c r="O220" s="257"/>
      <c r="P220" s="257"/>
      <c r="Q220" s="257"/>
      <c r="R220" s="257"/>
      <c r="S220" s="257"/>
      <c r="T220" s="257"/>
      <c r="U220" s="257">
        <f>U219</f>
        <v>12</v>
      </c>
      <c r="V220" s="257"/>
      <c r="W220" s="257"/>
      <c r="X220" s="257"/>
      <c r="Y220" s="257"/>
      <c r="Z220" s="257"/>
      <c r="AA220" s="257"/>
      <c r="AB220" s="257"/>
      <c r="AC220" s="257"/>
      <c r="AD220" s="257"/>
      <c r="AE220" s="257"/>
      <c r="AF220" s="257"/>
      <c r="AG220" s="257"/>
      <c r="AH220" s="257"/>
      <c r="AI220" s="257"/>
      <c r="AJ220" s="257"/>
      <c r="AK220" s="257"/>
      <c r="AL220" s="257"/>
      <c r="AM220" s="364">
        <f>AM219</f>
        <v>0</v>
      </c>
      <c r="AN220" s="364">
        <f>AN219</f>
        <v>0</v>
      </c>
      <c r="AO220" s="364">
        <f t="shared" ref="AO220:AZ220" si="74">AO219</f>
        <v>0</v>
      </c>
      <c r="AP220" s="364">
        <f t="shared" si="74"/>
        <v>0</v>
      </c>
      <c r="AQ220" s="364">
        <f t="shared" si="74"/>
        <v>0</v>
      </c>
      <c r="AR220" s="364">
        <f t="shared" si="74"/>
        <v>0</v>
      </c>
      <c r="AS220" s="364">
        <f t="shared" si="74"/>
        <v>0</v>
      </c>
      <c r="AT220" s="364">
        <f t="shared" si="74"/>
        <v>0</v>
      </c>
      <c r="AU220" s="364">
        <f t="shared" si="74"/>
        <v>0</v>
      </c>
      <c r="AV220" s="364">
        <f t="shared" si="74"/>
        <v>0</v>
      </c>
      <c r="AW220" s="364">
        <f t="shared" si="74"/>
        <v>0</v>
      </c>
      <c r="AX220" s="364">
        <f t="shared" si="74"/>
        <v>0</v>
      </c>
      <c r="AY220" s="364">
        <f t="shared" si="74"/>
        <v>0</v>
      </c>
      <c r="AZ220" s="364">
        <f t="shared" si="74"/>
        <v>0</v>
      </c>
      <c r="BA220" s="446"/>
    </row>
    <row r="221" spans="1:53" ht="15" outlineLevel="1">
      <c r="B221" s="276"/>
      <c r="C221" s="267"/>
      <c r="D221" s="253"/>
      <c r="E221" s="253"/>
      <c r="F221" s="253"/>
      <c r="G221" s="253"/>
      <c r="H221" s="253"/>
      <c r="I221" s="253"/>
      <c r="J221" s="253"/>
      <c r="K221" s="253"/>
      <c r="L221" s="253"/>
      <c r="M221" s="253"/>
      <c r="N221" s="253"/>
      <c r="O221" s="253"/>
      <c r="P221" s="253"/>
      <c r="Q221" s="253"/>
      <c r="R221" s="253"/>
      <c r="S221" s="253"/>
      <c r="T221" s="253"/>
      <c r="U221" s="279"/>
      <c r="V221" s="253"/>
      <c r="W221" s="253"/>
      <c r="X221" s="253"/>
      <c r="Y221" s="253"/>
      <c r="Z221" s="253"/>
      <c r="AA221" s="253"/>
      <c r="AB221" s="253"/>
      <c r="AC221" s="253"/>
      <c r="AD221" s="253"/>
      <c r="AE221" s="253"/>
      <c r="AF221" s="253"/>
      <c r="AG221" s="253"/>
      <c r="AH221" s="253"/>
      <c r="AI221" s="253"/>
      <c r="AJ221" s="253"/>
      <c r="AK221" s="253"/>
      <c r="AL221" s="253"/>
      <c r="AM221" s="365"/>
      <c r="AN221" s="365"/>
      <c r="AO221" s="365"/>
      <c r="AP221" s="365"/>
      <c r="AQ221" s="365"/>
      <c r="AR221" s="365"/>
      <c r="AS221" s="365"/>
      <c r="AT221" s="365"/>
      <c r="AU221" s="365"/>
      <c r="AV221" s="365"/>
      <c r="AW221" s="365"/>
      <c r="AX221" s="365"/>
      <c r="AY221" s="365"/>
      <c r="AZ221" s="365"/>
      <c r="BA221" s="268"/>
    </row>
    <row r="222" spans="1:53" ht="15" outlineLevel="1">
      <c r="A222" s="450">
        <v>21</v>
      </c>
      <c r="B222" s="276" t="s">
        <v>22</v>
      </c>
      <c r="C222" s="253" t="s">
        <v>25</v>
      </c>
      <c r="D222" s="257"/>
      <c r="E222" s="257"/>
      <c r="F222" s="257"/>
      <c r="G222" s="257"/>
      <c r="H222" s="257"/>
      <c r="I222" s="257"/>
      <c r="J222" s="257"/>
      <c r="K222" s="257"/>
      <c r="L222" s="257"/>
      <c r="M222" s="257">
        <f>+'7.  Persistence Report'!BA50</f>
        <v>1645031.0608306474</v>
      </c>
      <c r="N222" s="257">
        <f>+'7.  Persistence Report'!BB50</f>
        <v>1540271.7405649973</v>
      </c>
      <c r="O222" s="257">
        <f>+'7.  Persistence Report'!BC50</f>
        <v>1540271.7405649973</v>
      </c>
      <c r="P222" s="257">
        <f>+'7.  Persistence Report'!BD50</f>
        <v>108134.22992197373</v>
      </c>
      <c r="Q222" s="257">
        <f>+'7.  Persistence Report'!BE50</f>
        <v>104663.86624200645</v>
      </c>
      <c r="R222" s="257">
        <f>+'7.  Persistence Report'!BF50</f>
        <v>104663.86624200645</v>
      </c>
      <c r="S222" s="257">
        <f>+'7.  Persistence Report'!BG50</f>
        <v>104663.86624200645</v>
      </c>
      <c r="T222" s="257">
        <f>+'7.  Persistence Report'!BH50</f>
        <v>89288.903555819983</v>
      </c>
      <c r="U222" s="257">
        <v>12</v>
      </c>
      <c r="V222" s="257"/>
      <c r="W222" s="257"/>
      <c r="X222" s="257"/>
      <c r="Y222" s="257"/>
      <c r="Z222" s="257"/>
      <c r="AA222" s="257"/>
      <c r="AB222" s="257"/>
      <c r="AC222" s="257"/>
      <c r="AD222" s="257"/>
      <c r="AE222" s="257">
        <f>+'7.  Persistence Report'!V50</f>
        <v>295.87438525992246</v>
      </c>
      <c r="AF222" s="257">
        <f>+'7.  Persistence Report'!W50</f>
        <v>283.16758530281845</v>
      </c>
      <c r="AG222" s="257">
        <f>+'7.  Persistence Report'!X50</f>
        <v>283.16758530281845</v>
      </c>
      <c r="AH222" s="257">
        <f>+'7.  Persistence Report'!Y50</f>
        <v>43.662738837750268</v>
      </c>
      <c r="AI222" s="257">
        <f>+'7.  Persistence Report'!Z50</f>
        <v>42.613602318011964</v>
      </c>
      <c r="AJ222" s="257">
        <f>+'7.  Persistence Report'!AA50</f>
        <v>42.613602318011964</v>
      </c>
      <c r="AK222" s="257">
        <f>+'7.  Persistence Report'!AB50</f>
        <v>42.613602318011964</v>
      </c>
      <c r="AL222" s="257">
        <f>+'7.  Persistence Report'!AC50</f>
        <v>34.864119449271982</v>
      </c>
      <c r="AM222" s="363"/>
      <c r="AN222" s="368">
        <v>0.3</v>
      </c>
      <c r="AO222" s="368">
        <v>0.65</v>
      </c>
      <c r="AP222" s="368">
        <v>0.05</v>
      </c>
      <c r="AQ222" s="368"/>
      <c r="AR222" s="368"/>
      <c r="AS222" s="368"/>
      <c r="AT222" s="368"/>
      <c r="AU222" s="368"/>
      <c r="AV222" s="368"/>
      <c r="AW222" s="368"/>
      <c r="AX222" s="368"/>
      <c r="AY222" s="368"/>
      <c r="AZ222" s="368"/>
      <c r="BA222" s="258">
        <f>SUM(AM222:AZ222)</f>
        <v>1</v>
      </c>
    </row>
    <row r="223" spans="1:53" ht="15" outlineLevel="1">
      <c r="B223" s="256" t="s">
        <v>243</v>
      </c>
      <c r="C223" s="253" t="s">
        <v>163</v>
      </c>
      <c r="D223" s="257"/>
      <c r="E223" s="257"/>
      <c r="F223" s="257"/>
      <c r="G223" s="257"/>
      <c r="H223" s="257"/>
      <c r="I223" s="257"/>
      <c r="J223" s="257"/>
      <c r="K223" s="257"/>
      <c r="L223" s="257"/>
      <c r="M223" s="257">
        <f>+'7.  Persistence Report'!BA51+'7.  Persistence Report'!BA52</f>
        <v>344410.05824971799</v>
      </c>
      <c r="N223" s="257">
        <f>+'7.  Persistence Report'!BB51+'7.  Persistence Report'!BB52</f>
        <v>264369.51775911101</v>
      </c>
      <c r="O223" s="257">
        <f>+'7.  Persistence Report'!BC51+'7.  Persistence Report'!BC52</f>
        <v>155258.51775911101</v>
      </c>
      <c r="P223" s="257">
        <f>+'7.  Persistence Report'!BD51+'7.  Persistence Report'!BD52</f>
        <v>0</v>
      </c>
      <c r="Q223" s="257">
        <f>+'7.  Persistence Report'!BE51+'7.  Persistence Report'!BE52</f>
        <v>0</v>
      </c>
      <c r="R223" s="257">
        <f>+'7.  Persistence Report'!BF51+'7.  Persistence Report'!BF52</f>
        <v>0</v>
      </c>
      <c r="S223" s="257">
        <f>+'7.  Persistence Report'!BG51+'7.  Persistence Report'!BG52</f>
        <v>0</v>
      </c>
      <c r="T223" s="257">
        <f>+'7.  Persistence Report'!BH51+'7.  Persistence Report'!BH52</f>
        <v>0</v>
      </c>
      <c r="U223" s="257">
        <f>U222</f>
        <v>12</v>
      </c>
      <c r="V223" s="257"/>
      <c r="W223" s="257"/>
      <c r="X223" s="257"/>
      <c r="Y223" s="257"/>
      <c r="Z223" s="257"/>
      <c r="AA223" s="257"/>
      <c r="AB223" s="257"/>
      <c r="AC223" s="257"/>
      <c r="AD223" s="257"/>
      <c r="AE223" s="257">
        <f>+'7.  Persistence Report'!V51+'7.  Persistence Report'!V52</f>
        <v>36.778868132999996</v>
      </c>
      <c r="AF223" s="257">
        <f>+'7.  Persistence Report'!W51+'7.  Persistence Report'!W52</f>
        <v>31.510874269999999</v>
      </c>
      <c r="AG223" s="257">
        <f>+'7.  Persistence Report'!X51+'7.  Persistence Report'!X52</f>
        <v>26.170874269999999</v>
      </c>
      <c r="AH223" s="257">
        <f>+'7.  Persistence Report'!Y51+'7.  Persistence Report'!Y52</f>
        <v>0</v>
      </c>
      <c r="AI223" s="257">
        <f>+'7.  Persistence Report'!Z51+'7.  Persistence Report'!Z52</f>
        <v>0</v>
      </c>
      <c r="AJ223" s="257">
        <f>+'7.  Persistence Report'!AA51+'7.  Persistence Report'!AA52</f>
        <v>0</v>
      </c>
      <c r="AK223" s="257">
        <f>+'7.  Persistence Report'!AB51+'7.  Persistence Report'!AB52</f>
        <v>0</v>
      </c>
      <c r="AL223" s="257">
        <f>+'7.  Persistence Report'!AC51+'7.  Persistence Report'!AC52</f>
        <v>0</v>
      </c>
      <c r="AM223" s="364">
        <f>AM222</f>
        <v>0</v>
      </c>
      <c r="AN223" s="364">
        <f>AN222</f>
        <v>0.3</v>
      </c>
      <c r="AO223" s="364">
        <f t="shared" ref="AO223:AZ223" si="75">AO222</f>
        <v>0.65</v>
      </c>
      <c r="AP223" s="364">
        <f t="shared" si="75"/>
        <v>0.05</v>
      </c>
      <c r="AQ223" s="364">
        <f t="shared" si="75"/>
        <v>0</v>
      </c>
      <c r="AR223" s="364">
        <f t="shared" si="75"/>
        <v>0</v>
      </c>
      <c r="AS223" s="364">
        <f t="shared" si="75"/>
        <v>0</v>
      </c>
      <c r="AT223" s="364">
        <f t="shared" si="75"/>
        <v>0</v>
      </c>
      <c r="AU223" s="364">
        <f t="shared" si="75"/>
        <v>0</v>
      </c>
      <c r="AV223" s="364">
        <f t="shared" si="75"/>
        <v>0</v>
      </c>
      <c r="AW223" s="364">
        <f t="shared" si="75"/>
        <v>0</v>
      </c>
      <c r="AX223" s="364">
        <f t="shared" si="75"/>
        <v>0</v>
      </c>
      <c r="AY223" s="364">
        <f t="shared" si="75"/>
        <v>0</v>
      </c>
      <c r="AZ223" s="364">
        <f t="shared" si="75"/>
        <v>0</v>
      </c>
      <c r="BA223" s="446"/>
    </row>
    <row r="224" spans="1:53" ht="15" outlineLevel="1">
      <c r="B224" s="276"/>
      <c r="C224" s="267"/>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375"/>
      <c r="AN224" s="365"/>
      <c r="AO224" s="365"/>
      <c r="AP224" s="365"/>
      <c r="AQ224" s="365"/>
      <c r="AR224" s="365"/>
      <c r="AS224" s="365"/>
      <c r="AT224" s="365"/>
      <c r="AU224" s="365"/>
      <c r="AV224" s="365"/>
      <c r="AW224" s="365"/>
      <c r="AX224" s="365"/>
      <c r="AY224" s="365"/>
      <c r="AZ224" s="365"/>
      <c r="BA224" s="268"/>
    </row>
    <row r="225" spans="1:53" ht="15" outlineLevel="1">
      <c r="A225" s="450">
        <v>22</v>
      </c>
      <c r="B225" s="276" t="s">
        <v>9</v>
      </c>
      <c r="C225" s="253" t="s">
        <v>25</v>
      </c>
      <c r="D225" s="257"/>
      <c r="E225" s="257"/>
      <c r="F225" s="257"/>
      <c r="G225" s="257"/>
      <c r="H225" s="257"/>
      <c r="I225" s="257"/>
      <c r="J225" s="257"/>
      <c r="K225" s="257"/>
      <c r="L225" s="257"/>
      <c r="M225" s="257"/>
      <c r="N225" s="257"/>
      <c r="O225" s="257"/>
      <c r="P225" s="257"/>
      <c r="Q225" s="257"/>
      <c r="R225" s="257"/>
      <c r="S225" s="257"/>
      <c r="T225" s="257"/>
      <c r="U225" s="253"/>
      <c r="V225" s="257"/>
      <c r="W225" s="257"/>
      <c r="X225" s="257"/>
      <c r="Y225" s="257"/>
      <c r="Z225" s="257"/>
      <c r="AA225" s="257"/>
      <c r="AB225" s="257"/>
      <c r="AC225" s="257"/>
      <c r="AD225" s="257"/>
      <c r="AE225" s="257"/>
      <c r="AF225" s="257"/>
      <c r="AG225" s="257"/>
      <c r="AH225" s="257"/>
      <c r="AI225" s="257"/>
      <c r="AJ225" s="257"/>
      <c r="AK225" s="257"/>
      <c r="AL225" s="257"/>
      <c r="AM225" s="363"/>
      <c r="AN225" s="368"/>
      <c r="AO225" s="368"/>
      <c r="AP225" s="368"/>
      <c r="AQ225" s="368"/>
      <c r="AR225" s="368"/>
      <c r="AS225" s="368"/>
      <c r="AT225" s="368"/>
      <c r="AU225" s="368"/>
      <c r="AV225" s="368"/>
      <c r="AW225" s="368"/>
      <c r="AX225" s="368"/>
      <c r="AY225" s="368"/>
      <c r="AZ225" s="368"/>
      <c r="BA225" s="258">
        <f>SUM(AM225:AZ225)</f>
        <v>0</v>
      </c>
    </row>
    <row r="226" spans="1:53" ht="15" outlineLevel="1">
      <c r="B226" s="256" t="s">
        <v>243</v>
      </c>
      <c r="C226" s="253" t="s">
        <v>163</v>
      </c>
      <c r="D226" s="257"/>
      <c r="E226" s="257"/>
      <c r="F226" s="257"/>
      <c r="G226" s="257"/>
      <c r="H226" s="257"/>
      <c r="I226" s="257"/>
      <c r="J226" s="257"/>
      <c r="K226" s="257"/>
      <c r="L226" s="257"/>
      <c r="M226" s="257"/>
      <c r="N226" s="257"/>
      <c r="O226" s="257"/>
      <c r="P226" s="257"/>
      <c r="Q226" s="257"/>
      <c r="R226" s="257"/>
      <c r="S226" s="257"/>
      <c r="T226" s="257"/>
      <c r="U226" s="253"/>
      <c r="V226" s="257"/>
      <c r="W226" s="257"/>
      <c r="X226" s="257"/>
      <c r="Y226" s="257"/>
      <c r="Z226" s="257"/>
      <c r="AA226" s="257"/>
      <c r="AB226" s="257"/>
      <c r="AC226" s="257"/>
      <c r="AD226" s="257"/>
      <c r="AE226" s="257"/>
      <c r="AF226" s="257"/>
      <c r="AG226" s="257"/>
      <c r="AH226" s="257"/>
      <c r="AI226" s="257"/>
      <c r="AJ226" s="257"/>
      <c r="AK226" s="257"/>
      <c r="AL226" s="257"/>
      <c r="AM226" s="364">
        <f>AM225</f>
        <v>0</v>
      </c>
      <c r="AN226" s="364">
        <f>AN225</f>
        <v>0</v>
      </c>
      <c r="AO226" s="364">
        <f t="shared" ref="AO226:AZ226" si="76">AO225</f>
        <v>0</v>
      </c>
      <c r="AP226" s="364">
        <f t="shared" si="76"/>
        <v>0</v>
      </c>
      <c r="AQ226" s="364">
        <f t="shared" si="76"/>
        <v>0</v>
      </c>
      <c r="AR226" s="364">
        <f t="shared" si="76"/>
        <v>0</v>
      </c>
      <c r="AS226" s="364">
        <f t="shared" si="76"/>
        <v>0</v>
      </c>
      <c r="AT226" s="364">
        <f t="shared" si="76"/>
        <v>0</v>
      </c>
      <c r="AU226" s="364">
        <f t="shared" si="76"/>
        <v>0</v>
      </c>
      <c r="AV226" s="364">
        <f t="shared" si="76"/>
        <v>0</v>
      </c>
      <c r="AW226" s="364">
        <f t="shared" si="76"/>
        <v>0</v>
      </c>
      <c r="AX226" s="364">
        <f t="shared" si="76"/>
        <v>0</v>
      </c>
      <c r="AY226" s="364">
        <f t="shared" si="76"/>
        <v>0</v>
      </c>
      <c r="AZ226" s="364">
        <f t="shared" si="76"/>
        <v>0</v>
      </c>
      <c r="BA226" s="446"/>
    </row>
    <row r="227" spans="1:53" ht="15" outlineLevel="1">
      <c r="B227" s="276"/>
      <c r="C227" s="267"/>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365"/>
      <c r="AN227" s="365"/>
      <c r="AO227" s="365"/>
      <c r="AP227" s="365"/>
      <c r="AQ227" s="365"/>
      <c r="AR227" s="365"/>
      <c r="AS227" s="365"/>
      <c r="AT227" s="365"/>
      <c r="AU227" s="365"/>
      <c r="AV227" s="365"/>
      <c r="AW227" s="365"/>
      <c r="AX227" s="365"/>
      <c r="AY227" s="365"/>
      <c r="AZ227" s="365"/>
      <c r="BA227" s="268"/>
    </row>
    <row r="228" spans="1:53" ht="15.75" outlineLevel="1">
      <c r="A228" s="451"/>
      <c r="B228" s="250" t="s">
        <v>14</v>
      </c>
      <c r="C228" s="251"/>
      <c r="D228" s="252"/>
      <c r="E228" s="252"/>
      <c r="F228" s="252"/>
      <c r="G228" s="252"/>
      <c r="H228" s="252"/>
      <c r="I228" s="252"/>
      <c r="J228" s="252"/>
      <c r="K228" s="252"/>
      <c r="L228" s="252"/>
      <c r="M228" s="252"/>
      <c r="N228" s="252"/>
      <c r="O228" s="252"/>
      <c r="P228" s="252"/>
      <c r="Q228" s="252"/>
      <c r="R228" s="252"/>
      <c r="S228" s="252"/>
      <c r="T228" s="252"/>
      <c r="U228" s="252"/>
      <c r="V228" s="252"/>
      <c r="W228" s="251"/>
      <c r="X228" s="251"/>
      <c r="Y228" s="251"/>
      <c r="Z228" s="251"/>
      <c r="AA228" s="251"/>
      <c r="AB228" s="251"/>
      <c r="AC228" s="251"/>
      <c r="AD228" s="251"/>
      <c r="AE228" s="252"/>
      <c r="AF228" s="252"/>
      <c r="AG228" s="252"/>
      <c r="AH228" s="252"/>
      <c r="AI228" s="252"/>
      <c r="AJ228" s="252"/>
      <c r="AK228" s="252"/>
      <c r="AL228" s="252"/>
      <c r="AM228" s="367"/>
      <c r="AN228" s="367"/>
      <c r="AO228" s="367"/>
      <c r="AP228" s="367"/>
      <c r="AQ228" s="367"/>
      <c r="AR228" s="367"/>
      <c r="AS228" s="367"/>
      <c r="AT228" s="367"/>
      <c r="AU228" s="367"/>
      <c r="AV228" s="367"/>
      <c r="AW228" s="367"/>
      <c r="AX228" s="367"/>
      <c r="AY228" s="367"/>
      <c r="AZ228" s="367"/>
      <c r="BA228" s="254"/>
    </row>
    <row r="229" spans="1:53" ht="15" outlineLevel="1">
      <c r="A229" s="450">
        <v>23</v>
      </c>
      <c r="B229" s="276" t="s">
        <v>14</v>
      </c>
      <c r="C229" s="253" t="s">
        <v>25</v>
      </c>
      <c r="D229" s="257"/>
      <c r="E229" s="257"/>
      <c r="F229" s="257"/>
      <c r="G229" s="257"/>
      <c r="H229" s="257"/>
      <c r="I229" s="257"/>
      <c r="J229" s="257"/>
      <c r="K229" s="257"/>
      <c r="L229" s="257"/>
      <c r="M229" s="257">
        <f>+'7.  Persistence Report'!BA45</f>
        <v>19282.836654663086</v>
      </c>
      <c r="N229" s="257">
        <f>+'7.  Persistence Report'!BB45</f>
        <v>17172.856628417969</v>
      </c>
      <c r="O229" s="257">
        <f>+'7.  Persistence Report'!BC45</f>
        <v>17172.856628417969</v>
      </c>
      <c r="P229" s="257">
        <f>+'7.  Persistence Report'!BD45</f>
        <v>17172.856628417969</v>
      </c>
      <c r="Q229" s="257">
        <f>+'7.  Persistence Report'!BE45</f>
        <v>17172.856628417969</v>
      </c>
      <c r="R229" s="257">
        <f>+'7.  Persistence Report'!BF45</f>
        <v>3672.8566284179688</v>
      </c>
      <c r="S229" s="257">
        <f>+'7.  Persistence Report'!BG45</f>
        <v>2988.8566284179688</v>
      </c>
      <c r="T229" s="257">
        <f>+'7.  Persistence Report'!BH45</f>
        <v>2988.8566284179688</v>
      </c>
      <c r="U229" s="253"/>
      <c r="V229" s="257"/>
      <c r="W229" s="257"/>
      <c r="X229" s="257"/>
      <c r="Y229" s="257"/>
      <c r="Z229" s="257"/>
      <c r="AA229" s="257"/>
      <c r="AB229" s="257"/>
      <c r="AC229" s="257"/>
      <c r="AD229" s="257"/>
      <c r="AE229" s="257">
        <f>+'7.  Persistence Report'!V45</f>
        <v>2.5870022475719465</v>
      </c>
      <c r="AF229" s="257">
        <f>+'7.  Persistence Report'!W45</f>
        <v>2.3311322098597893</v>
      </c>
      <c r="AG229" s="257">
        <f>+'7.  Persistence Report'!X45</f>
        <v>2.3311322098597893</v>
      </c>
      <c r="AH229" s="257">
        <f>+'7.  Persistence Report'!Y45</f>
        <v>2.3311322098597893</v>
      </c>
      <c r="AI229" s="257">
        <f>+'7.  Persistence Report'!Z45</f>
        <v>2.3311322098597893</v>
      </c>
      <c r="AJ229" s="257">
        <f>+'7.  Persistence Report'!AA45</f>
        <v>0.60692629870027315</v>
      </c>
      <c r="AK229" s="257">
        <f>+'7.  Persistence Report'!AB45</f>
        <v>0.52397996187210083</v>
      </c>
      <c r="AL229" s="257">
        <f>+'7.  Persistence Report'!AC45</f>
        <v>0.52397996187210083</v>
      </c>
      <c r="AM229" s="418"/>
      <c r="AN229" s="363"/>
      <c r="AO229" s="363"/>
      <c r="AP229" s="363"/>
      <c r="AQ229" s="363"/>
      <c r="AR229" s="363"/>
      <c r="AS229" s="363"/>
      <c r="AT229" s="363"/>
      <c r="AU229" s="363"/>
      <c r="AV229" s="363"/>
      <c r="AW229" s="363"/>
      <c r="AX229" s="363"/>
      <c r="AY229" s="363"/>
      <c r="AZ229" s="363"/>
      <c r="BA229" s="258">
        <f>SUM(AM229:AZ229)</f>
        <v>0</v>
      </c>
    </row>
    <row r="230" spans="1:53" ht="15" outlineLevel="1">
      <c r="B230" s="256" t="s">
        <v>243</v>
      </c>
      <c r="C230" s="253" t="s">
        <v>163</v>
      </c>
      <c r="D230" s="257"/>
      <c r="E230" s="257"/>
      <c r="F230" s="257"/>
      <c r="G230" s="257"/>
      <c r="H230" s="257"/>
      <c r="I230" s="257"/>
      <c r="J230" s="257"/>
      <c r="K230" s="257"/>
      <c r="L230" s="257"/>
      <c r="M230" s="257"/>
      <c r="N230" s="257"/>
      <c r="O230" s="257"/>
      <c r="P230" s="257"/>
      <c r="Q230" s="257"/>
      <c r="R230" s="257"/>
      <c r="S230" s="257"/>
      <c r="T230" s="257"/>
      <c r="U230" s="416"/>
      <c r="V230" s="257"/>
      <c r="W230" s="257"/>
      <c r="X230" s="257"/>
      <c r="Y230" s="257"/>
      <c r="Z230" s="257"/>
      <c r="AA230" s="257"/>
      <c r="AB230" s="257"/>
      <c r="AC230" s="257"/>
      <c r="AD230" s="257"/>
      <c r="AE230" s="257"/>
      <c r="AF230" s="257"/>
      <c r="AG230" s="257"/>
      <c r="AH230" s="257"/>
      <c r="AI230" s="257"/>
      <c r="AJ230" s="257"/>
      <c r="AK230" s="257"/>
      <c r="AL230" s="257"/>
      <c r="AM230" s="364">
        <f>AM229</f>
        <v>0</v>
      </c>
      <c r="AN230" s="364">
        <f>AN229</f>
        <v>0</v>
      </c>
      <c r="AO230" s="364">
        <f t="shared" ref="AO230:AZ230" si="77">AO229</f>
        <v>0</v>
      </c>
      <c r="AP230" s="364">
        <f t="shared" si="77"/>
        <v>0</v>
      </c>
      <c r="AQ230" s="364">
        <f t="shared" si="77"/>
        <v>0</v>
      </c>
      <c r="AR230" s="364">
        <f t="shared" si="77"/>
        <v>0</v>
      </c>
      <c r="AS230" s="364">
        <f t="shared" si="77"/>
        <v>0</v>
      </c>
      <c r="AT230" s="364">
        <f t="shared" si="77"/>
        <v>0</v>
      </c>
      <c r="AU230" s="364">
        <f t="shared" si="77"/>
        <v>0</v>
      </c>
      <c r="AV230" s="364">
        <f t="shared" si="77"/>
        <v>0</v>
      </c>
      <c r="AW230" s="364">
        <f t="shared" si="77"/>
        <v>0</v>
      </c>
      <c r="AX230" s="364">
        <f t="shared" si="77"/>
        <v>0</v>
      </c>
      <c r="AY230" s="364">
        <f t="shared" si="77"/>
        <v>0</v>
      </c>
      <c r="AZ230" s="364">
        <f t="shared" si="77"/>
        <v>0</v>
      </c>
      <c r="BA230" s="446"/>
    </row>
    <row r="231" spans="1:53" ht="15" outlineLevel="1">
      <c r="B231" s="276"/>
      <c r="C231" s="267"/>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365"/>
      <c r="AN231" s="365"/>
      <c r="AO231" s="365"/>
      <c r="AP231" s="365"/>
      <c r="AQ231" s="365"/>
      <c r="AR231" s="365"/>
      <c r="AS231" s="365"/>
      <c r="AT231" s="365"/>
      <c r="AU231" s="365"/>
      <c r="AV231" s="365"/>
      <c r="AW231" s="365"/>
      <c r="AX231" s="365"/>
      <c r="AY231" s="365"/>
      <c r="AZ231" s="365"/>
      <c r="BA231" s="268"/>
    </row>
    <row r="232" spans="1:53" s="255" customFormat="1" ht="15.75" outlineLevel="1">
      <c r="A232" s="451"/>
      <c r="B232" s="250" t="s">
        <v>485</v>
      </c>
      <c r="C232" s="251"/>
      <c r="D232" s="252"/>
      <c r="E232" s="252"/>
      <c r="F232" s="252"/>
      <c r="G232" s="252"/>
      <c r="H232" s="252"/>
      <c r="I232" s="252"/>
      <c r="J232" s="252"/>
      <c r="K232" s="252"/>
      <c r="L232" s="252"/>
      <c r="M232" s="252"/>
      <c r="N232" s="252"/>
      <c r="O232" s="252"/>
      <c r="P232" s="252"/>
      <c r="Q232" s="252"/>
      <c r="R232" s="252"/>
      <c r="S232" s="252"/>
      <c r="T232" s="252"/>
      <c r="U232" s="252"/>
      <c r="V232" s="252"/>
      <c r="W232" s="251"/>
      <c r="X232" s="251"/>
      <c r="Y232" s="251"/>
      <c r="Z232" s="251"/>
      <c r="AA232" s="251"/>
      <c r="AB232" s="251"/>
      <c r="AC232" s="251"/>
      <c r="AD232" s="251"/>
      <c r="AE232" s="252"/>
      <c r="AF232" s="252"/>
      <c r="AG232" s="252"/>
      <c r="AH232" s="252"/>
      <c r="AI232" s="252"/>
      <c r="AJ232" s="252"/>
      <c r="AK232" s="252"/>
      <c r="AL232" s="252"/>
      <c r="AM232" s="367"/>
      <c r="AN232" s="367"/>
      <c r="AO232" s="367"/>
      <c r="AP232" s="367"/>
      <c r="AQ232" s="367"/>
      <c r="AR232" s="367"/>
      <c r="AS232" s="367"/>
      <c r="AT232" s="367"/>
      <c r="AU232" s="367"/>
      <c r="AV232" s="367"/>
      <c r="AW232" s="367"/>
      <c r="AX232" s="367"/>
      <c r="AY232" s="367"/>
      <c r="AZ232" s="367"/>
      <c r="BA232" s="254"/>
    </row>
    <row r="233" spans="1:53" s="245" customFormat="1" ht="15" outlineLevel="1">
      <c r="A233" s="450">
        <v>24</v>
      </c>
      <c r="B233" s="276" t="s">
        <v>14</v>
      </c>
      <c r="C233" s="253" t="s">
        <v>25</v>
      </c>
      <c r="D233" s="257"/>
      <c r="E233" s="257"/>
      <c r="F233" s="257"/>
      <c r="G233" s="257"/>
      <c r="H233" s="257"/>
      <c r="I233" s="257"/>
      <c r="J233" s="257"/>
      <c r="K233" s="257"/>
      <c r="L233" s="257"/>
      <c r="M233" s="257"/>
      <c r="N233" s="257"/>
      <c r="O233" s="257"/>
      <c r="P233" s="257"/>
      <c r="Q233" s="257"/>
      <c r="R233" s="257"/>
      <c r="S233" s="257"/>
      <c r="T233" s="257"/>
      <c r="U233" s="253"/>
      <c r="V233" s="257"/>
      <c r="W233" s="257"/>
      <c r="X233" s="257"/>
      <c r="Y233" s="257"/>
      <c r="Z233" s="257"/>
      <c r="AA233" s="257"/>
      <c r="AB233" s="257"/>
      <c r="AC233" s="257"/>
      <c r="AD233" s="257"/>
      <c r="AE233" s="257"/>
      <c r="AF233" s="257"/>
      <c r="AG233" s="257"/>
      <c r="AH233" s="257"/>
      <c r="AI233" s="257"/>
      <c r="AJ233" s="257"/>
      <c r="AK233" s="257"/>
      <c r="AL233" s="257"/>
      <c r="AM233" s="363"/>
      <c r="AN233" s="363"/>
      <c r="AO233" s="363"/>
      <c r="AP233" s="363"/>
      <c r="AQ233" s="363"/>
      <c r="AR233" s="363"/>
      <c r="AS233" s="363"/>
      <c r="AT233" s="363"/>
      <c r="AU233" s="363"/>
      <c r="AV233" s="363"/>
      <c r="AW233" s="363"/>
      <c r="AX233" s="363"/>
      <c r="AY233" s="363"/>
      <c r="AZ233" s="363"/>
      <c r="BA233" s="258">
        <f>SUM(AM233:AZ233)</f>
        <v>0</v>
      </c>
    </row>
    <row r="234" spans="1:53" s="245" customFormat="1" ht="15" outlineLevel="1">
      <c r="A234" s="450"/>
      <c r="B234" s="276" t="s">
        <v>243</v>
      </c>
      <c r="C234" s="253" t="s">
        <v>163</v>
      </c>
      <c r="D234" s="257"/>
      <c r="E234" s="257"/>
      <c r="F234" s="257"/>
      <c r="G234" s="257"/>
      <c r="H234" s="257"/>
      <c r="I234" s="257"/>
      <c r="J234" s="257"/>
      <c r="K234" s="257"/>
      <c r="L234" s="257"/>
      <c r="M234" s="257"/>
      <c r="N234" s="257"/>
      <c r="O234" s="257"/>
      <c r="P234" s="257"/>
      <c r="Q234" s="257"/>
      <c r="R234" s="257"/>
      <c r="S234" s="257"/>
      <c r="T234" s="257"/>
      <c r="U234" s="416"/>
      <c r="V234" s="257"/>
      <c r="W234" s="257"/>
      <c r="X234" s="257"/>
      <c r="Y234" s="257"/>
      <c r="Z234" s="257"/>
      <c r="AA234" s="257"/>
      <c r="AB234" s="257"/>
      <c r="AC234" s="257"/>
      <c r="AD234" s="257"/>
      <c r="AE234" s="257"/>
      <c r="AF234" s="257"/>
      <c r="AG234" s="257"/>
      <c r="AH234" s="257"/>
      <c r="AI234" s="257"/>
      <c r="AJ234" s="257"/>
      <c r="AK234" s="257"/>
      <c r="AL234" s="257"/>
      <c r="AM234" s="364">
        <f>AM233</f>
        <v>0</v>
      </c>
      <c r="AN234" s="364">
        <f>AN233</f>
        <v>0</v>
      </c>
      <c r="AO234" s="364">
        <f t="shared" ref="AO234:AZ234" si="78">AO233</f>
        <v>0</v>
      </c>
      <c r="AP234" s="364">
        <f t="shared" si="78"/>
        <v>0</v>
      </c>
      <c r="AQ234" s="364">
        <f t="shared" si="78"/>
        <v>0</v>
      </c>
      <c r="AR234" s="364">
        <f t="shared" si="78"/>
        <v>0</v>
      </c>
      <c r="AS234" s="364">
        <f t="shared" si="78"/>
        <v>0</v>
      </c>
      <c r="AT234" s="364">
        <f t="shared" si="78"/>
        <v>0</v>
      </c>
      <c r="AU234" s="364">
        <f t="shared" si="78"/>
        <v>0</v>
      </c>
      <c r="AV234" s="364">
        <f t="shared" si="78"/>
        <v>0</v>
      </c>
      <c r="AW234" s="364">
        <f t="shared" si="78"/>
        <v>0</v>
      </c>
      <c r="AX234" s="364">
        <f t="shared" si="78"/>
        <v>0</v>
      </c>
      <c r="AY234" s="364">
        <f t="shared" si="78"/>
        <v>0</v>
      </c>
      <c r="AZ234" s="364">
        <f t="shared" si="78"/>
        <v>0</v>
      </c>
      <c r="BA234" s="446"/>
    </row>
    <row r="235" spans="1:53" s="245" customFormat="1" ht="15" outlineLevel="1">
      <c r="A235" s="450"/>
      <c r="B235" s="276"/>
      <c r="C235" s="267"/>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365"/>
      <c r="AN235" s="365"/>
      <c r="AO235" s="365"/>
      <c r="AP235" s="365"/>
      <c r="AQ235" s="365"/>
      <c r="AR235" s="365"/>
      <c r="AS235" s="365"/>
      <c r="AT235" s="365"/>
      <c r="AU235" s="365"/>
      <c r="AV235" s="365"/>
      <c r="AW235" s="365"/>
      <c r="AX235" s="365"/>
      <c r="AY235" s="365"/>
      <c r="AZ235" s="365"/>
      <c r="BA235" s="268"/>
    </row>
    <row r="236" spans="1:53" s="245" customFormat="1" ht="15" outlineLevel="1">
      <c r="A236" s="450">
        <v>25</v>
      </c>
      <c r="B236" s="275" t="s">
        <v>21</v>
      </c>
      <c r="C236" s="253" t="s">
        <v>25</v>
      </c>
      <c r="D236" s="257"/>
      <c r="E236" s="257"/>
      <c r="F236" s="257"/>
      <c r="G236" s="257"/>
      <c r="H236" s="257"/>
      <c r="I236" s="257"/>
      <c r="J236" s="257"/>
      <c r="K236" s="257"/>
      <c r="L236" s="257"/>
      <c r="M236" s="257"/>
      <c r="N236" s="257"/>
      <c r="O236" s="257"/>
      <c r="P236" s="257"/>
      <c r="Q236" s="257"/>
      <c r="R236" s="257"/>
      <c r="S236" s="257"/>
      <c r="T236" s="257"/>
      <c r="U236" s="257">
        <v>0</v>
      </c>
      <c r="V236" s="257"/>
      <c r="W236" s="257"/>
      <c r="X236" s="257"/>
      <c r="Y236" s="257"/>
      <c r="Z236" s="257"/>
      <c r="AA236" s="257"/>
      <c r="AB236" s="257"/>
      <c r="AC236" s="257"/>
      <c r="AD236" s="257"/>
      <c r="AE236" s="257"/>
      <c r="AF236" s="257"/>
      <c r="AG236" s="257"/>
      <c r="AH236" s="257"/>
      <c r="AI236" s="257"/>
      <c r="AJ236" s="257"/>
      <c r="AK236" s="257"/>
      <c r="AL236" s="257"/>
      <c r="AM236" s="368"/>
      <c r="AN236" s="368"/>
      <c r="AO236" s="368"/>
      <c r="AP236" s="368"/>
      <c r="AQ236" s="368"/>
      <c r="AR236" s="368"/>
      <c r="AS236" s="368"/>
      <c r="AT236" s="368"/>
      <c r="AU236" s="368"/>
      <c r="AV236" s="368"/>
      <c r="AW236" s="368"/>
      <c r="AX236" s="368"/>
      <c r="AY236" s="368"/>
      <c r="AZ236" s="368"/>
      <c r="BA236" s="258">
        <f>SUM(AM236:AZ236)</f>
        <v>0</v>
      </c>
    </row>
    <row r="237" spans="1:53" s="245" customFormat="1" ht="15" outlineLevel="1">
      <c r="A237" s="450"/>
      <c r="B237" s="276" t="s">
        <v>243</v>
      </c>
      <c r="C237" s="253" t="s">
        <v>163</v>
      </c>
      <c r="D237" s="257"/>
      <c r="E237" s="257"/>
      <c r="F237" s="257"/>
      <c r="G237" s="257"/>
      <c r="H237" s="257"/>
      <c r="I237" s="257"/>
      <c r="J237" s="257"/>
      <c r="K237" s="257"/>
      <c r="L237" s="257"/>
      <c r="M237" s="257"/>
      <c r="N237" s="257"/>
      <c r="O237" s="257"/>
      <c r="P237" s="257"/>
      <c r="Q237" s="257"/>
      <c r="R237" s="257"/>
      <c r="S237" s="257"/>
      <c r="T237" s="257"/>
      <c r="U237" s="257">
        <f>U236</f>
        <v>0</v>
      </c>
      <c r="V237" s="257"/>
      <c r="W237" s="257"/>
      <c r="X237" s="257"/>
      <c r="Y237" s="257"/>
      <c r="Z237" s="257"/>
      <c r="AA237" s="257"/>
      <c r="AB237" s="257"/>
      <c r="AC237" s="257"/>
      <c r="AD237" s="257"/>
      <c r="AE237" s="257"/>
      <c r="AF237" s="257"/>
      <c r="AG237" s="257"/>
      <c r="AH237" s="257"/>
      <c r="AI237" s="257"/>
      <c r="AJ237" s="257"/>
      <c r="AK237" s="257"/>
      <c r="AL237" s="257"/>
      <c r="AM237" s="364">
        <f>AM236</f>
        <v>0</v>
      </c>
      <c r="AN237" s="364">
        <f>AN236</f>
        <v>0</v>
      </c>
      <c r="AO237" s="364">
        <f t="shared" ref="AO237:AZ237" si="79">AO236</f>
        <v>0</v>
      </c>
      <c r="AP237" s="364">
        <f t="shared" si="79"/>
        <v>0</v>
      </c>
      <c r="AQ237" s="364">
        <f t="shared" si="79"/>
        <v>0</v>
      </c>
      <c r="AR237" s="364">
        <f t="shared" si="79"/>
        <v>0</v>
      </c>
      <c r="AS237" s="364">
        <f t="shared" si="79"/>
        <v>0</v>
      </c>
      <c r="AT237" s="364">
        <f t="shared" si="79"/>
        <v>0</v>
      </c>
      <c r="AU237" s="364">
        <f t="shared" si="79"/>
        <v>0</v>
      </c>
      <c r="AV237" s="364">
        <f t="shared" si="79"/>
        <v>0</v>
      </c>
      <c r="AW237" s="364">
        <f t="shared" si="79"/>
        <v>0</v>
      </c>
      <c r="AX237" s="364">
        <f t="shared" si="79"/>
        <v>0</v>
      </c>
      <c r="AY237" s="364">
        <f t="shared" si="79"/>
        <v>0</v>
      </c>
      <c r="AZ237" s="364">
        <f t="shared" si="79"/>
        <v>0</v>
      </c>
      <c r="BA237" s="446"/>
    </row>
    <row r="238" spans="1:53" s="245" customFormat="1" ht="15" outlineLevel="1">
      <c r="A238" s="450"/>
      <c r="B238" s="275"/>
      <c r="C238" s="27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369"/>
      <c r="AN238" s="370"/>
      <c r="AO238" s="369"/>
      <c r="AP238" s="369"/>
      <c r="AQ238" s="369"/>
      <c r="AR238" s="369"/>
      <c r="AS238" s="369"/>
      <c r="AT238" s="369"/>
      <c r="AU238" s="369"/>
      <c r="AV238" s="369"/>
      <c r="AW238" s="369"/>
      <c r="AX238" s="369"/>
      <c r="AY238" s="369"/>
      <c r="AZ238" s="369"/>
      <c r="BA238" s="274"/>
    </row>
    <row r="239" spans="1:53" ht="15.75" outlineLevel="1">
      <c r="A239" s="451"/>
      <c r="B239" s="250" t="s">
        <v>15</v>
      </c>
      <c r="C239" s="281"/>
      <c r="D239" s="252"/>
      <c r="E239" s="251"/>
      <c r="F239" s="251"/>
      <c r="G239" s="251"/>
      <c r="H239" s="251"/>
      <c r="I239" s="251"/>
      <c r="J239" s="251"/>
      <c r="K239" s="251"/>
      <c r="L239" s="251"/>
      <c r="M239" s="251"/>
      <c r="N239" s="251"/>
      <c r="O239" s="251"/>
      <c r="P239" s="251"/>
      <c r="Q239" s="251"/>
      <c r="R239" s="251"/>
      <c r="S239" s="251"/>
      <c r="T239" s="251"/>
      <c r="U239" s="253"/>
      <c r="V239" s="251"/>
      <c r="W239" s="251"/>
      <c r="X239" s="251"/>
      <c r="Y239" s="251"/>
      <c r="Z239" s="251"/>
      <c r="AA239" s="251"/>
      <c r="AB239" s="251"/>
      <c r="AC239" s="251"/>
      <c r="AD239" s="251"/>
      <c r="AE239" s="251"/>
      <c r="AF239" s="251"/>
      <c r="AG239" s="251"/>
      <c r="AH239" s="251"/>
      <c r="AI239" s="251"/>
      <c r="AJ239" s="251"/>
      <c r="AK239" s="251"/>
      <c r="AL239" s="251"/>
      <c r="AM239" s="367"/>
      <c r="AN239" s="367"/>
      <c r="AO239" s="367"/>
      <c r="AP239" s="367"/>
      <c r="AQ239" s="367"/>
      <c r="AR239" s="367"/>
      <c r="AS239" s="367"/>
      <c r="AT239" s="367"/>
      <c r="AU239" s="367"/>
      <c r="AV239" s="367"/>
      <c r="AW239" s="367"/>
      <c r="AX239" s="367"/>
      <c r="AY239" s="367"/>
      <c r="AZ239" s="367"/>
      <c r="BA239" s="254"/>
    </row>
    <row r="240" spans="1:53" ht="15" outlineLevel="1">
      <c r="A240" s="450">
        <v>26</v>
      </c>
      <c r="B240" s="282" t="s">
        <v>16</v>
      </c>
      <c r="C240" s="253" t="s">
        <v>25</v>
      </c>
      <c r="D240" s="257"/>
      <c r="E240" s="257"/>
      <c r="F240" s="257"/>
      <c r="G240" s="257"/>
      <c r="H240" s="257"/>
      <c r="I240" s="257"/>
      <c r="J240" s="257"/>
      <c r="K240" s="257"/>
      <c r="L240" s="257"/>
      <c r="M240" s="257"/>
      <c r="N240" s="257"/>
      <c r="O240" s="257"/>
      <c r="P240" s="257"/>
      <c r="Q240" s="257"/>
      <c r="R240" s="257"/>
      <c r="S240" s="257"/>
      <c r="T240" s="257"/>
      <c r="U240" s="257">
        <v>12</v>
      </c>
      <c r="V240" s="257"/>
      <c r="W240" s="257"/>
      <c r="X240" s="257"/>
      <c r="Y240" s="257"/>
      <c r="Z240" s="257"/>
      <c r="AA240" s="257"/>
      <c r="AB240" s="257"/>
      <c r="AC240" s="257"/>
      <c r="AD240" s="257"/>
      <c r="AE240" s="257"/>
      <c r="AF240" s="257"/>
      <c r="AG240" s="257"/>
      <c r="AH240" s="257"/>
      <c r="AI240" s="257"/>
      <c r="AJ240" s="257"/>
      <c r="AK240" s="257"/>
      <c r="AL240" s="257"/>
      <c r="AM240" s="379"/>
      <c r="AN240" s="368"/>
      <c r="AO240" s="417"/>
      <c r="AP240" s="368"/>
      <c r="AQ240" s="368"/>
      <c r="AR240" s="368"/>
      <c r="AS240" s="368"/>
      <c r="AT240" s="368"/>
      <c r="AU240" s="368"/>
      <c r="AV240" s="368"/>
      <c r="AW240" s="368"/>
      <c r="AX240" s="368"/>
      <c r="AY240" s="368"/>
      <c r="AZ240" s="368"/>
      <c r="BA240" s="258">
        <f>SUM(AM240:AZ240)</f>
        <v>0</v>
      </c>
    </row>
    <row r="241" spans="1:53" ht="15" outlineLevel="1">
      <c r="B241" s="256" t="s">
        <v>243</v>
      </c>
      <c r="C241" s="253" t="s">
        <v>163</v>
      </c>
      <c r="D241" s="257"/>
      <c r="E241" s="257"/>
      <c r="F241" s="257"/>
      <c r="G241" s="257"/>
      <c r="H241" s="257"/>
      <c r="I241" s="257"/>
      <c r="J241" s="257"/>
      <c r="K241" s="257"/>
      <c r="L241" s="257"/>
      <c r="M241" s="257"/>
      <c r="N241" s="257"/>
      <c r="O241" s="257"/>
      <c r="P241" s="257"/>
      <c r="Q241" s="257"/>
      <c r="R241" s="257"/>
      <c r="S241" s="257"/>
      <c r="T241" s="257"/>
      <c r="U241" s="257">
        <f>U240</f>
        <v>12</v>
      </c>
      <c r="V241" s="257"/>
      <c r="W241" s="257"/>
      <c r="X241" s="257"/>
      <c r="Y241" s="257"/>
      <c r="Z241" s="257"/>
      <c r="AA241" s="257"/>
      <c r="AB241" s="257"/>
      <c r="AC241" s="257"/>
      <c r="AD241" s="257"/>
      <c r="AE241" s="257"/>
      <c r="AF241" s="257"/>
      <c r="AG241" s="257"/>
      <c r="AH241" s="257"/>
      <c r="AI241" s="257"/>
      <c r="AJ241" s="257"/>
      <c r="AK241" s="257"/>
      <c r="AL241" s="257"/>
      <c r="AM241" s="364">
        <f>AM240</f>
        <v>0</v>
      </c>
      <c r="AN241" s="364">
        <f>AN240</f>
        <v>0</v>
      </c>
      <c r="AO241" s="364">
        <f t="shared" ref="AO241:AZ241" si="80">AO240</f>
        <v>0</v>
      </c>
      <c r="AP241" s="364">
        <f t="shared" si="80"/>
        <v>0</v>
      </c>
      <c r="AQ241" s="364">
        <f t="shared" si="80"/>
        <v>0</v>
      </c>
      <c r="AR241" s="364">
        <f t="shared" si="80"/>
        <v>0</v>
      </c>
      <c r="AS241" s="364">
        <f t="shared" si="80"/>
        <v>0</v>
      </c>
      <c r="AT241" s="364">
        <f t="shared" si="80"/>
        <v>0</v>
      </c>
      <c r="AU241" s="364">
        <f t="shared" si="80"/>
        <v>0</v>
      </c>
      <c r="AV241" s="364">
        <f t="shared" si="80"/>
        <v>0</v>
      </c>
      <c r="AW241" s="364">
        <f t="shared" si="80"/>
        <v>0</v>
      </c>
      <c r="AX241" s="364">
        <f t="shared" si="80"/>
        <v>0</v>
      </c>
      <c r="AY241" s="364">
        <f t="shared" si="80"/>
        <v>0</v>
      </c>
      <c r="AZ241" s="364">
        <f t="shared" si="80"/>
        <v>0</v>
      </c>
      <c r="BA241" s="446"/>
    </row>
    <row r="242" spans="1:53" ht="15" outlineLevel="1">
      <c r="B242" s="28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376"/>
      <c r="AN242" s="377"/>
      <c r="AO242" s="377"/>
      <c r="AP242" s="377"/>
      <c r="AQ242" s="377"/>
      <c r="AR242" s="377"/>
      <c r="AS242" s="377"/>
      <c r="AT242" s="377"/>
      <c r="AU242" s="377"/>
      <c r="AV242" s="377"/>
      <c r="AW242" s="377"/>
      <c r="AX242" s="377"/>
      <c r="AY242" s="377"/>
      <c r="AZ242" s="377"/>
      <c r="BA242" s="259"/>
    </row>
    <row r="243" spans="1:53" ht="15" outlineLevel="1">
      <c r="A243" s="450">
        <v>27</v>
      </c>
      <c r="B243" s="282" t="s">
        <v>17</v>
      </c>
      <c r="C243" s="253" t="s">
        <v>25</v>
      </c>
      <c r="D243" s="257"/>
      <c r="E243" s="257"/>
      <c r="F243" s="257"/>
      <c r="G243" s="257"/>
      <c r="H243" s="257"/>
      <c r="I243" s="257"/>
      <c r="J243" s="257"/>
      <c r="K243" s="257"/>
      <c r="L243" s="257"/>
      <c r="M243" s="257">
        <f>+'7.  Persistence Report'!BA44</f>
        <v>723.27255274789718</v>
      </c>
      <c r="N243" s="257">
        <f>+'7.  Persistence Report'!BB44</f>
        <v>723.27255274789718</v>
      </c>
      <c r="O243" s="257">
        <f>+'7.  Persistence Report'!BC44</f>
        <v>723.27255274789718</v>
      </c>
      <c r="P243" s="257">
        <f>+'7.  Persistence Report'!BD44</f>
        <v>0</v>
      </c>
      <c r="Q243" s="257">
        <f>+'7.  Persistence Report'!BE44</f>
        <v>0</v>
      </c>
      <c r="R243" s="257">
        <f>+'7.  Persistence Report'!BF44</f>
        <v>0</v>
      </c>
      <c r="S243" s="257">
        <f>+'7.  Persistence Report'!BG44</f>
        <v>0</v>
      </c>
      <c r="T243" s="257">
        <f>+'7.  Persistence Report'!BH44</f>
        <v>0</v>
      </c>
      <c r="U243" s="257">
        <v>12</v>
      </c>
      <c r="V243" s="257"/>
      <c r="W243" s="257"/>
      <c r="X243" s="257"/>
      <c r="Y243" s="257"/>
      <c r="Z243" s="257"/>
      <c r="AA243" s="257"/>
      <c r="AB243" s="257"/>
      <c r="AC243" s="257"/>
      <c r="AD243" s="257"/>
      <c r="AE243" s="257">
        <f>+'7.  Persistence Report'!V44</f>
        <v>0.74653743393006278</v>
      </c>
      <c r="AF243" s="257">
        <f>+'7.  Persistence Report'!W44</f>
        <v>0.74653743393006278</v>
      </c>
      <c r="AG243" s="257">
        <f>+'7.  Persistence Report'!X44</f>
        <v>0.74653743393006278</v>
      </c>
      <c r="AH243" s="257">
        <f>+'7.  Persistence Report'!Y44</f>
        <v>0</v>
      </c>
      <c r="AI243" s="257">
        <f>+'7.  Persistence Report'!Z44</f>
        <v>0</v>
      </c>
      <c r="AJ243" s="257">
        <f>+'7.  Persistence Report'!AA44</f>
        <v>0</v>
      </c>
      <c r="AK243" s="257">
        <f>+'7.  Persistence Report'!AB44</f>
        <v>0</v>
      </c>
      <c r="AL243" s="257">
        <f>+'7.  Persistence Report'!AC44</f>
        <v>0</v>
      </c>
      <c r="AM243" s="379"/>
      <c r="AN243" s="368"/>
      <c r="AO243" s="368"/>
      <c r="AP243" s="368"/>
      <c r="AQ243" s="368"/>
      <c r="AR243" s="368"/>
      <c r="AS243" s="368"/>
      <c r="AT243" s="368"/>
      <c r="AU243" s="368"/>
      <c r="AV243" s="368"/>
      <c r="AW243" s="368"/>
      <c r="AX243" s="368"/>
      <c r="AY243" s="368"/>
      <c r="AZ243" s="368"/>
      <c r="BA243" s="258">
        <f>SUM(AM243:AZ243)</f>
        <v>0</v>
      </c>
    </row>
    <row r="244" spans="1:53" ht="15" outlineLevel="1">
      <c r="B244" s="256" t="s">
        <v>243</v>
      </c>
      <c r="C244" s="253" t="s">
        <v>163</v>
      </c>
      <c r="D244" s="257"/>
      <c r="E244" s="257"/>
      <c r="F244" s="257"/>
      <c r="G244" s="257"/>
      <c r="H244" s="257"/>
      <c r="I244" s="257"/>
      <c r="J244" s="257"/>
      <c r="K244" s="257"/>
      <c r="L244" s="257"/>
      <c r="M244" s="257"/>
      <c r="N244" s="257"/>
      <c r="O244" s="257"/>
      <c r="P244" s="257"/>
      <c r="Q244" s="257"/>
      <c r="R244" s="257"/>
      <c r="S244" s="257"/>
      <c r="T244" s="257"/>
      <c r="U244" s="257">
        <f>U243</f>
        <v>12</v>
      </c>
      <c r="V244" s="257"/>
      <c r="W244" s="257"/>
      <c r="X244" s="257"/>
      <c r="Y244" s="257"/>
      <c r="Z244" s="257"/>
      <c r="AA244" s="257"/>
      <c r="AB244" s="257"/>
      <c r="AC244" s="257"/>
      <c r="AD244" s="257"/>
      <c r="AE244" s="257"/>
      <c r="AF244" s="257"/>
      <c r="AG244" s="257"/>
      <c r="AH244" s="257"/>
      <c r="AI244" s="257"/>
      <c r="AJ244" s="257"/>
      <c r="AK244" s="257"/>
      <c r="AL244" s="257"/>
      <c r="AM244" s="364">
        <f>AM243</f>
        <v>0</v>
      </c>
      <c r="AN244" s="364">
        <f>AN243</f>
        <v>0</v>
      </c>
      <c r="AO244" s="364">
        <f t="shared" ref="AO244:AZ244" si="81">AO243</f>
        <v>0</v>
      </c>
      <c r="AP244" s="364">
        <f t="shared" si="81"/>
        <v>0</v>
      </c>
      <c r="AQ244" s="364">
        <f t="shared" si="81"/>
        <v>0</v>
      </c>
      <c r="AR244" s="364">
        <f t="shared" si="81"/>
        <v>0</v>
      </c>
      <c r="AS244" s="364">
        <f t="shared" si="81"/>
        <v>0</v>
      </c>
      <c r="AT244" s="364">
        <f t="shared" si="81"/>
        <v>0</v>
      </c>
      <c r="AU244" s="364">
        <f t="shared" si="81"/>
        <v>0</v>
      </c>
      <c r="AV244" s="364">
        <f t="shared" si="81"/>
        <v>0</v>
      </c>
      <c r="AW244" s="364">
        <f t="shared" si="81"/>
        <v>0</v>
      </c>
      <c r="AX244" s="364">
        <f t="shared" si="81"/>
        <v>0</v>
      </c>
      <c r="AY244" s="364">
        <f t="shared" si="81"/>
        <v>0</v>
      </c>
      <c r="AZ244" s="364">
        <f t="shared" si="81"/>
        <v>0</v>
      </c>
      <c r="BA244" s="446"/>
    </row>
    <row r="245" spans="1:53" ht="15.75" outlineLevel="1">
      <c r="B245" s="284"/>
      <c r="C245" s="262"/>
      <c r="D245" s="253"/>
      <c r="E245" s="253"/>
      <c r="F245" s="253"/>
      <c r="G245" s="253"/>
      <c r="H245" s="253"/>
      <c r="I245" s="253"/>
      <c r="J245" s="253"/>
      <c r="K245" s="253"/>
      <c r="L245" s="253"/>
      <c r="M245" s="253"/>
      <c r="N245" s="253"/>
      <c r="O245" s="253"/>
      <c r="P245" s="253"/>
      <c r="Q245" s="253"/>
      <c r="R245" s="253"/>
      <c r="S245" s="253"/>
      <c r="T245" s="253"/>
      <c r="U245" s="262"/>
      <c r="V245" s="253"/>
      <c r="W245" s="253"/>
      <c r="X245" s="253"/>
      <c r="Y245" s="253"/>
      <c r="Z245" s="253"/>
      <c r="AA245" s="253"/>
      <c r="AB245" s="253"/>
      <c r="AC245" s="253"/>
      <c r="AD245" s="253"/>
      <c r="AE245" s="253"/>
      <c r="AF245" s="253"/>
      <c r="AG245" s="253"/>
      <c r="AH245" s="253"/>
      <c r="AI245" s="253"/>
      <c r="AJ245" s="253"/>
      <c r="AK245" s="253"/>
      <c r="AL245" s="253"/>
      <c r="AM245" s="365"/>
      <c r="AN245" s="365"/>
      <c r="AO245" s="365"/>
      <c r="AP245" s="365"/>
      <c r="AQ245" s="365"/>
      <c r="AR245" s="365"/>
      <c r="AS245" s="365"/>
      <c r="AT245" s="365"/>
      <c r="AU245" s="365"/>
      <c r="AV245" s="365"/>
      <c r="AW245" s="365"/>
      <c r="AX245" s="365"/>
      <c r="AY245" s="365"/>
      <c r="AZ245" s="365"/>
      <c r="BA245" s="268"/>
    </row>
    <row r="246" spans="1:53" ht="15" outlineLevel="1">
      <c r="A246" s="450">
        <v>28</v>
      </c>
      <c r="B246" s="282" t="s">
        <v>18</v>
      </c>
      <c r="C246" s="253" t="s">
        <v>25</v>
      </c>
      <c r="D246" s="257"/>
      <c r="E246" s="257"/>
      <c r="F246" s="257"/>
      <c r="G246" s="257"/>
      <c r="H246" s="257"/>
      <c r="I246" s="257"/>
      <c r="J246" s="257"/>
      <c r="K246" s="257"/>
      <c r="L246" s="257"/>
      <c r="M246" s="257"/>
      <c r="N246" s="257"/>
      <c r="O246" s="257"/>
      <c r="P246" s="257"/>
      <c r="Q246" s="257"/>
      <c r="R246" s="257"/>
      <c r="S246" s="257"/>
      <c r="T246" s="257"/>
      <c r="U246" s="257">
        <v>0</v>
      </c>
      <c r="V246" s="257"/>
      <c r="W246" s="257"/>
      <c r="X246" s="257"/>
      <c r="Y246" s="257"/>
      <c r="Z246" s="257"/>
      <c r="AA246" s="257"/>
      <c r="AB246" s="257"/>
      <c r="AC246" s="257"/>
      <c r="AD246" s="257"/>
      <c r="AE246" s="257"/>
      <c r="AF246" s="257"/>
      <c r="AG246" s="257"/>
      <c r="AH246" s="257"/>
      <c r="AI246" s="257"/>
      <c r="AJ246" s="257"/>
      <c r="AK246" s="257"/>
      <c r="AL246" s="257"/>
      <c r="AM246" s="379"/>
      <c r="AN246" s="368"/>
      <c r="AO246" s="368"/>
      <c r="AP246" s="368"/>
      <c r="AQ246" s="368"/>
      <c r="AR246" s="368"/>
      <c r="AS246" s="368"/>
      <c r="AT246" s="368"/>
      <c r="AU246" s="368"/>
      <c r="AV246" s="368"/>
      <c r="AW246" s="368"/>
      <c r="AX246" s="368"/>
      <c r="AY246" s="368"/>
      <c r="AZ246" s="368"/>
      <c r="BA246" s="258">
        <f>SUM(AM246:AZ246)</f>
        <v>0</v>
      </c>
    </row>
    <row r="247" spans="1:53" ht="15" outlineLevel="1">
      <c r="B247" s="256" t="s">
        <v>243</v>
      </c>
      <c r="C247" s="253" t="s">
        <v>163</v>
      </c>
      <c r="D247" s="257"/>
      <c r="E247" s="257"/>
      <c r="F247" s="257"/>
      <c r="G247" s="257"/>
      <c r="H247" s="257"/>
      <c r="I247" s="257"/>
      <c r="J247" s="257"/>
      <c r="K247" s="257"/>
      <c r="L247" s="257"/>
      <c r="M247" s="257"/>
      <c r="N247" s="257"/>
      <c r="O247" s="257"/>
      <c r="P247" s="257"/>
      <c r="Q247" s="257"/>
      <c r="R247" s="257"/>
      <c r="S247" s="257"/>
      <c r="T247" s="257"/>
      <c r="U247" s="257">
        <f>U246</f>
        <v>0</v>
      </c>
      <c r="V247" s="257"/>
      <c r="W247" s="257"/>
      <c r="X247" s="257"/>
      <c r="Y247" s="257"/>
      <c r="Z247" s="257"/>
      <c r="AA247" s="257"/>
      <c r="AB247" s="257"/>
      <c r="AC247" s="257"/>
      <c r="AD247" s="257"/>
      <c r="AE247" s="257"/>
      <c r="AF247" s="257"/>
      <c r="AG247" s="257"/>
      <c r="AH247" s="257"/>
      <c r="AI247" s="257"/>
      <c r="AJ247" s="257"/>
      <c r="AK247" s="257"/>
      <c r="AL247" s="257"/>
      <c r="AM247" s="364">
        <f>AM246</f>
        <v>0</v>
      </c>
      <c r="AN247" s="364">
        <f>AN246</f>
        <v>0</v>
      </c>
      <c r="AO247" s="364">
        <f t="shared" ref="AO247:AZ247" si="82">AO246</f>
        <v>0</v>
      </c>
      <c r="AP247" s="364">
        <f t="shared" si="82"/>
        <v>0</v>
      </c>
      <c r="AQ247" s="364">
        <f t="shared" si="82"/>
        <v>0</v>
      </c>
      <c r="AR247" s="364">
        <f t="shared" si="82"/>
        <v>0</v>
      </c>
      <c r="AS247" s="364">
        <f t="shared" si="82"/>
        <v>0</v>
      </c>
      <c r="AT247" s="364">
        <f t="shared" si="82"/>
        <v>0</v>
      </c>
      <c r="AU247" s="364">
        <f t="shared" si="82"/>
        <v>0</v>
      </c>
      <c r="AV247" s="364">
        <f t="shared" si="82"/>
        <v>0</v>
      </c>
      <c r="AW247" s="364">
        <f t="shared" si="82"/>
        <v>0</v>
      </c>
      <c r="AX247" s="364">
        <f t="shared" si="82"/>
        <v>0</v>
      </c>
      <c r="AY247" s="364">
        <f t="shared" si="82"/>
        <v>0</v>
      </c>
      <c r="AZ247" s="364">
        <f t="shared" si="82"/>
        <v>0</v>
      </c>
      <c r="BA247" s="446"/>
    </row>
    <row r="248" spans="1:53" ht="15" outlineLevel="1">
      <c r="B248" s="28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365"/>
      <c r="AN248" s="365"/>
      <c r="AO248" s="365"/>
      <c r="AP248" s="365"/>
      <c r="AQ248" s="365"/>
      <c r="AR248" s="365"/>
      <c r="AS248" s="365"/>
      <c r="AT248" s="365"/>
      <c r="AU248" s="365"/>
      <c r="AV248" s="365"/>
      <c r="AW248" s="365"/>
      <c r="AX248" s="365"/>
      <c r="AY248" s="365"/>
      <c r="AZ248" s="365"/>
      <c r="BA248" s="268"/>
    </row>
    <row r="249" spans="1:53" ht="15" outlineLevel="1">
      <c r="A249" s="450">
        <v>29</v>
      </c>
      <c r="B249" s="285" t="s">
        <v>19</v>
      </c>
      <c r="C249" s="253" t="s">
        <v>25</v>
      </c>
      <c r="D249" s="257"/>
      <c r="E249" s="257"/>
      <c r="F249" s="257"/>
      <c r="G249" s="257"/>
      <c r="H249" s="257"/>
      <c r="I249" s="257"/>
      <c r="J249" s="257"/>
      <c r="K249" s="257"/>
      <c r="L249" s="257"/>
      <c r="M249" s="257"/>
      <c r="N249" s="257"/>
      <c r="O249" s="257"/>
      <c r="P249" s="257"/>
      <c r="Q249" s="257"/>
      <c r="R249" s="257"/>
      <c r="S249" s="257"/>
      <c r="T249" s="257"/>
      <c r="U249" s="257">
        <v>0</v>
      </c>
      <c r="V249" s="257"/>
      <c r="W249" s="257"/>
      <c r="X249" s="257"/>
      <c r="Y249" s="257"/>
      <c r="Z249" s="257"/>
      <c r="AA249" s="257"/>
      <c r="AB249" s="257"/>
      <c r="AC249" s="257"/>
      <c r="AD249" s="257"/>
      <c r="AE249" s="257"/>
      <c r="AF249" s="257"/>
      <c r="AG249" s="257"/>
      <c r="AH249" s="257"/>
      <c r="AI249" s="257"/>
      <c r="AJ249" s="257"/>
      <c r="AK249" s="257"/>
      <c r="AL249" s="257"/>
      <c r="AM249" s="379"/>
      <c r="AN249" s="368"/>
      <c r="AO249" s="368"/>
      <c r="AP249" s="368"/>
      <c r="AQ249" s="368"/>
      <c r="AR249" s="368"/>
      <c r="AS249" s="368"/>
      <c r="AT249" s="368"/>
      <c r="AU249" s="368"/>
      <c r="AV249" s="368"/>
      <c r="AW249" s="368"/>
      <c r="AX249" s="368"/>
      <c r="AY249" s="368"/>
      <c r="AZ249" s="368"/>
      <c r="BA249" s="258">
        <f>SUM(AM249:AZ249)</f>
        <v>0</v>
      </c>
    </row>
    <row r="250" spans="1:53" ht="15" outlineLevel="1">
      <c r="B250" s="285" t="s">
        <v>243</v>
      </c>
      <c r="C250" s="253" t="s">
        <v>163</v>
      </c>
      <c r="D250" s="257"/>
      <c r="E250" s="257"/>
      <c r="F250" s="257"/>
      <c r="G250" s="257"/>
      <c r="H250" s="257"/>
      <c r="I250" s="257"/>
      <c r="J250" s="257"/>
      <c r="K250" s="257"/>
      <c r="L250" s="257"/>
      <c r="M250" s="257"/>
      <c r="N250" s="257"/>
      <c r="O250" s="257"/>
      <c r="P250" s="257"/>
      <c r="Q250" s="257"/>
      <c r="R250" s="257"/>
      <c r="S250" s="257"/>
      <c r="T250" s="257"/>
      <c r="U250" s="257">
        <f>U249</f>
        <v>0</v>
      </c>
      <c r="V250" s="257"/>
      <c r="W250" s="257"/>
      <c r="X250" s="257"/>
      <c r="Y250" s="257"/>
      <c r="Z250" s="257"/>
      <c r="AA250" s="257"/>
      <c r="AB250" s="257"/>
      <c r="AC250" s="257"/>
      <c r="AD250" s="257"/>
      <c r="AE250" s="257"/>
      <c r="AF250" s="257"/>
      <c r="AG250" s="257"/>
      <c r="AH250" s="257"/>
      <c r="AI250" s="257"/>
      <c r="AJ250" s="257"/>
      <c r="AK250" s="257"/>
      <c r="AL250" s="257"/>
      <c r="AM250" s="364">
        <f>AM249</f>
        <v>0</v>
      </c>
      <c r="AN250" s="364">
        <f t="shared" ref="AN250:AZ250" si="83">AN249</f>
        <v>0</v>
      </c>
      <c r="AO250" s="364">
        <f t="shared" si="83"/>
        <v>0</v>
      </c>
      <c r="AP250" s="364">
        <f t="shared" si="83"/>
        <v>0</v>
      </c>
      <c r="AQ250" s="364">
        <f t="shared" si="83"/>
        <v>0</v>
      </c>
      <c r="AR250" s="364">
        <f t="shared" si="83"/>
        <v>0</v>
      </c>
      <c r="AS250" s="364">
        <f t="shared" si="83"/>
        <v>0</v>
      </c>
      <c r="AT250" s="364">
        <f t="shared" si="83"/>
        <v>0</v>
      </c>
      <c r="AU250" s="364">
        <f t="shared" si="83"/>
        <v>0</v>
      </c>
      <c r="AV250" s="364">
        <f t="shared" si="83"/>
        <v>0</v>
      </c>
      <c r="AW250" s="364">
        <f t="shared" si="83"/>
        <v>0</v>
      </c>
      <c r="AX250" s="364">
        <f t="shared" si="83"/>
        <v>0</v>
      </c>
      <c r="AY250" s="364">
        <f t="shared" si="83"/>
        <v>0</v>
      </c>
      <c r="AZ250" s="364">
        <f t="shared" si="83"/>
        <v>0</v>
      </c>
      <c r="BA250" s="446"/>
    </row>
    <row r="251" spans="1:53" ht="15" outlineLevel="1">
      <c r="B251" s="285"/>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376"/>
      <c r="AN251" s="376"/>
      <c r="AO251" s="376"/>
      <c r="AP251" s="376"/>
      <c r="AQ251" s="376"/>
      <c r="AR251" s="376"/>
      <c r="AS251" s="376"/>
      <c r="AT251" s="376"/>
      <c r="AU251" s="376"/>
      <c r="AV251" s="376"/>
      <c r="AW251" s="376"/>
      <c r="AX251" s="376"/>
      <c r="AY251" s="376"/>
      <c r="AZ251" s="376"/>
      <c r="BA251" s="274"/>
    </row>
    <row r="252" spans="1:53" s="245" customFormat="1" ht="15" outlineLevel="1">
      <c r="A252" s="450">
        <v>30</v>
      </c>
      <c r="B252" s="285" t="s">
        <v>486</v>
      </c>
      <c r="C252" s="253" t="s">
        <v>25</v>
      </c>
      <c r="D252" s="257"/>
      <c r="E252" s="257"/>
      <c r="F252" s="257"/>
      <c r="G252" s="257"/>
      <c r="H252" s="257"/>
      <c r="I252" s="257"/>
      <c r="J252" s="257"/>
      <c r="K252" s="257"/>
      <c r="L252" s="257"/>
      <c r="M252" s="257"/>
      <c r="N252" s="257"/>
      <c r="O252" s="257"/>
      <c r="P252" s="257"/>
      <c r="Q252" s="257"/>
      <c r="R252" s="257"/>
      <c r="S252" s="257"/>
      <c r="T252" s="257"/>
      <c r="U252" s="257">
        <v>0</v>
      </c>
      <c r="V252" s="257"/>
      <c r="W252" s="257"/>
      <c r="X252" s="257"/>
      <c r="Y252" s="257"/>
      <c r="Z252" s="257"/>
      <c r="AA252" s="257"/>
      <c r="AB252" s="257"/>
      <c r="AC252" s="257"/>
      <c r="AD252" s="257"/>
      <c r="AE252" s="257"/>
      <c r="AF252" s="257"/>
      <c r="AG252" s="257"/>
      <c r="AH252" s="257"/>
      <c r="AI252" s="257"/>
      <c r="AJ252" s="257"/>
      <c r="AK252" s="257"/>
      <c r="AL252" s="257"/>
      <c r="AM252" s="363"/>
      <c r="AN252" s="363"/>
      <c r="AO252" s="363"/>
      <c r="AP252" s="363"/>
      <c r="AQ252" s="363"/>
      <c r="AR252" s="363"/>
      <c r="AS252" s="363"/>
      <c r="AT252" s="363"/>
      <c r="AU252" s="363"/>
      <c r="AV252" s="363"/>
      <c r="AW252" s="363"/>
      <c r="AX252" s="363"/>
      <c r="AY252" s="363"/>
      <c r="AZ252" s="363"/>
      <c r="BA252" s="258">
        <f>SUM(AM252:AZ252)</f>
        <v>0</v>
      </c>
    </row>
    <row r="253" spans="1:53" s="245" customFormat="1" ht="15" outlineLevel="1">
      <c r="A253" s="450"/>
      <c r="B253" s="285" t="s">
        <v>243</v>
      </c>
      <c r="C253" s="253" t="s">
        <v>163</v>
      </c>
      <c r="D253" s="257"/>
      <c r="E253" s="257"/>
      <c r="F253" s="257"/>
      <c r="G253" s="257"/>
      <c r="H253" s="257"/>
      <c r="I253" s="257"/>
      <c r="J253" s="257"/>
      <c r="K253" s="257"/>
      <c r="L253" s="257"/>
      <c r="M253" s="257"/>
      <c r="N253" s="257"/>
      <c r="O253" s="257"/>
      <c r="P253" s="257"/>
      <c r="Q253" s="257"/>
      <c r="R253" s="257"/>
      <c r="S253" s="257"/>
      <c r="T253" s="257"/>
      <c r="U253" s="257">
        <f>U252</f>
        <v>0</v>
      </c>
      <c r="V253" s="257"/>
      <c r="W253" s="257"/>
      <c r="X253" s="257"/>
      <c r="Y253" s="257"/>
      <c r="Z253" s="257"/>
      <c r="AA253" s="257"/>
      <c r="AB253" s="257"/>
      <c r="AC253" s="257"/>
      <c r="AD253" s="257"/>
      <c r="AE253" s="257"/>
      <c r="AF253" s="257"/>
      <c r="AG253" s="257"/>
      <c r="AH253" s="257"/>
      <c r="AI253" s="257"/>
      <c r="AJ253" s="257"/>
      <c r="AK253" s="257"/>
      <c r="AL253" s="257"/>
      <c r="AM253" s="364">
        <f>AM252</f>
        <v>0</v>
      </c>
      <c r="AN253" s="364">
        <f t="shared" ref="AN253:AZ253" si="84">AN252</f>
        <v>0</v>
      </c>
      <c r="AO253" s="364">
        <f t="shared" si="84"/>
        <v>0</v>
      </c>
      <c r="AP253" s="364">
        <f t="shared" si="84"/>
        <v>0</v>
      </c>
      <c r="AQ253" s="364">
        <f t="shared" si="84"/>
        <v>0</v>
      </c>
      <c r="AR253" s="364">
        <f t="shared" si="84"/>
        <v>0</v>
      </c>
      <c r="AS253" s="364">
        <f t="shared" si="84"/>
        <v>0</v>
      </c>
      <c r="AT253" s="364">
        <f t="shared" si="84"/>
        <v>0</v>
      </c>
      <c r="AU253" s="364">
        <f t="shared" si="84"/>
        <v>0</v>
      </c>
      <c r="AV253" s="364">
        <f t="shared" si="84"/>
        <v>0</v>
      </c>
      <c r="AW253" s="364">
        <f t="shared" si="84"/>
        <v>0</v>
      </c>
      <c r="AX253" s="364">
        <f t="shared" si="84"/>
        <v>0</v>
      </c>
      <c r="AY253" s="364">
        <f t="shared" si="84"/>
        <v>0</v>
      </c>
      <c r="AZ253" s="364">
        <f t="shared" si="84"/>
        <v>0</v>
      </c>
      <c r="BA253" s="446"/>
    </row>
    <row r="254" spans="1:53" s="245" customFormat="1" ht="15" outlineLevel="1">
      <c r="A254" s="450"/>
      <c r="B254" s="285"/>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365"/>
      <c r="AN254" s="365"/>
      <c r="AO254" s="365"/>
      <c r="AP254" s="365"/>
      <c r="AQ254" s="365"/>
      <c r="AR254" s="365"/>
      <c r="AS254" s="365"/>
      <c r="AT254" s="365"/>
      <c r="AU254" s="365"/>
      <c r="AV254" s="365"/>
      <c r="AW254" s="365"/>
      <c r="AX254" s="365"/>
      <c r="AY254" s="365"/>
      <c r="AZ254" s="365"/>
      <c r="BA254" s="274"/>
    </row>
    <row r="255" spans="1:53" s="245" customFormat="1" ht="15.75" outlineLevel="1">
      <c r="A255" s="450"/>
      <c r="B255" s="250" t="s">
        <v>487</v>
      </c>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365"/>
      <c r="AN255" s="365"/>
      <c r="AO255" s="365"/>
      <c r="AP255" s="365"/>
      <c r="AQ255" s="365"/>
      <c r="AR255" s="365"/>
      <c r="AS255" s="365"/>
      <c r="AT255" s="365"/>
      <c r="AU255" s="365"/>
      <c r="AV255" s="365"/>
      <c r="AW255" s="365"/>
      <c r="AX255" s="365"/>
      <c r="AY255" s="365"/>
      <c r="AZ255" s="365"/>
      <c r="BA255" s="274"/>
    </row>
    <row r="256" spans="1:53" s="245" customFormat="1" ht="15" outlineLevel="1">
      <c r="A256" s="450">
        <v>31</v>
      </c>
      <c r="B256" s="285" t="s">
        <v>488</v>
      </c>
      <c r="C256" s="253" t="s">
        <v>25</v>
      </c>
      <c r="D256" s="257"/>
      <c r="E256" s="257"/>
      <c r="F256" s="257"/>
      <c r="G256" s="257"/>
      <c r="H256" s="257"/>
      <c r="I256" s="257"/>
      <c r="J256" s="257"/>
      <c r="K256" s="257"/>
      <c r="L256" s="257"/>
      <c r="M256" s="257"/>
      <c r="N256" s="257"/>
      <c r="O256" s="257"/>
      <c r="P256" s="257"/>
      <c r="Q256" s="257"/>
      <c r="R256" s="257"/>
      <c r="S256" s="257"/>
      <c r="T256" s="257"/>
      <c r="U256" s="257">
        <v>0</v>
      </c>
      <c r="V256" s="257"/>
      <c r="W256" s="257"/>
      <c r="X256" s="257"/>
      <c r="Y256" s="257"/>
      <c r="Z256" s="257"/>
      <c r="AA256" s="257"/>
      <c r="AB256" s="257"/>
      <c r="AC256" s="257"/>
      <c r="AD256" s="257"/>
      <c r="AE256" s="257"/>
      <c r="AF256" s="257"/>
      <c r="AG256" s="257"/>
      <c r="AH256" s="257"/>
      <c r="AI256" s="257"/>
      <c r="AJ256" s="257"/>
      <c r="AK256" s="257"/>
      <c r="AL256" s="257"/>
      <c r="AM256" s="363"/>
      <c r="AN256" s="363"/>
      <c r="AO256" s="363"/>
      <c r="AP256" s="363"/>
      <c r="AQ256" s="363"/>
      <c r="AR256" s="363"/>
      <c r="AS256" s="363"/>
      <c r="AT256" s="363"/>
      <c r="AU256" s="363"/>
      <c r="AV256" s="363"/>
      <c r="AW256" s="363"/>
      <c r="AX256" s="363"/>
      <c r="AY256" s="363"/>
      <c r="AZ256" s="363"/>
      <c r="BA256" s="258">
        <f>SUM(AM256:AZ256)</f>
        <v>0</v>
      </c>
    </row>
    <row r="257" spans="1:53" s="245" customFormat="1" ht="15" outlineLevel="1">
      <c r="A257" s="450"/>
      <c r="B257" s="285" t="s">
        <v>243</v>
      </c>
      <c r="C257" s="253" t="s">
        <v>163</v>
      </c>
      <c r="D257" s="257"/>
      <c r="E257" s="257"/>
      <c r="F257" s="257"/>
      <c r="G257" s="257"/>
      <c r="H257" s="257"/>
      <c r="I257" s="257"/>
      <c r="J257" s="257"/>
      <c r="K257" s="257"/>
      <c r="L257" s="257"/>
      <c r="M257" s="257"/>
      <c r="N257" s="257"/>
      <c r="O257" s="257"/>
      <c r="P257" s="257"/>
      <c r="Q257" s="257"/>
      <c r="R257" s="257"/>
      <c r="S257" s="257"/>
      <c r="T257" s="257"/>
      <c r="U257" s="257">
        <f>U256</f>
        <v>0</v>
      </c>
      <c r="V257" s="257"/>
      <c r="W257" s="257"/>
      <c r="X257" s="257"/>
      <c r="Y257" s="257"/>
      <c r="Z257" s="257"/>
      <c r="AA257" s="257"/>
      <c r="AB257" s="257"/>
      <c r="AC257" s="257"/>
      <c r="AD257" s="257"/>
      <c r="AE257" s="257"/>
      <c r="AF257" s="257"/>
      <c r="AG257" s="257"/>
      <c r="AH257" s="257"/>
      <c r="AI257" s="257"/>
      <c r="AJ257" s="257"/>
      <c r="AK257" s="257"/>
      <c r="AL257" s="257"/>
      <c r="AM257" s="364">
        <f>AM256</f>
        <v>0</v>
      </c>
      <c r="AN257" s="364">
        <f t="shared" ref="AN257:AZ257" si="85">AN256</f>
        <v>0</v>
      </c>
      <c r="AO257" s="364">
        <f t="shared" si="85"/>
        <v>0</v>
      </c>
      <c r="AP257" s="364">
        <f t="shared" si="85"/>
        <v>0</v>
      </c>
      <c r="AQ257" s="364">
        <f t="shared" si="85"/>
        <v>0</v>
      </c>
      <c r="AR257" s="364">
        <f t="shared" si="85"/>
        <v>0</v>
      </c>
      <c r="AS257" s="364">
        <f t="shared" si="85"/>
        <v>0</v>
      </c>
      <c r="AT257" s="364">
        <f t="shared" si="85"/>
        <v>0</v>
      </c>
      <c r="AU257" s="364">
        <f t="shared" si="85"/>
        <v>0</v>
      </c>
      <c r="AV257" s="364">
        <f t="shared" si="85"/>
        <v>0</v>
      </c>
      <c r="AW257" s="364">
        <f t="shared" si="85"/>
        <v>0</v>
      </c>
      <c r="AX257" s="364">
        <f t="shared" si="85"/>
        <v>0</v>
      </c>
      <c r="AY257" s="364">
        <f t="shared" si="85"/>
        <v>0</v>
      </c>
      <c r="AZ257" s="364">
        <f t="shared" si="85"/>
        <v>0</v>
      </c>
      <c r="BA257" s="446"/>
    </row>
    <row r="258" spans="1:53" s="245" customFormat="1" ht="15" outlineLevel="1">
      <c r="A258" s="450"/>
      <c r="B258" s="285"/>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365"/>
      <c r="AN258" s="365"/>
      <c r="AO258" s="365"/>
      <c r="AP258" s="365"/>
      <c r="AQ258" s="365"/>
      <c r="AR258" s="365"/>
      <c r="AS258" s="365"/>
      <c r="AT258" s="365"/>
      <c r="AU258" s="365"/>
      <c r="AV258" s="365"/>
      <c r="AW258" s="365"/>
      <c r="AX258" s="365"/>
      <c r="AY258" s="365"/>
      <c r="AZ258" s="365"/>
      <c r="BA258" s="274"/>
    </row>
    <row r="259" spans="1:53" s="245" customFormat="1" ht="15" outlineLevel="1">
      <c r="A259" s="450">
        <v>32</v>
      </c>
      <c r="B259" s="285" t="s">
        <v>489</v>
      </c>
      <c r="C259" s="253" t="s">
        <v>25</v>
      </c>
      <c r="D259" s="257"/>
      <c r="E259" s="257"/>
      <c r="F259" s="257"/>
      <c r="G259" s="257"/>
      <c r="H259" s="257"/>
      <c r="I259" s="257"/>
      <c r="J259" s="257"/>
      <c r="K259" s="257"/>
      <c r="L259" s="257"/>
      <c r="M259" s="257"/>
      <c r="N259" s="257"/>
      <c r="O259" s="257"/>
      <c r="P259" s="257"/>
      <c r="Q259" s="257"/>
      <c r="R259" s="257"/>
      <c r="S259" s="257"/>
      <c r="T259" s="257"/>
      <c r="U259" s="257">
        <v>0</v>
      </c>
      <c r="V259" s="257"/>
      <c r="W259" s="257"/>
      <c r="X259" s="257"/>
      <c r="Y259" s="257"/>
      <c r="Z259" s="257"/>
      <c r="AA259" s="257"/>
      <c r="AB259" s="257"/>
      <c r="AC259" s="257"/>
      <c r="AD259" s="257"/>
      <c r="AE259" s="257"/>
      <c r="AF259" s="257"/>
      <c r="AG259" s="257"/>
      <c r="AH259" s="257"/>
      <c r="AI259" s="257"/>
      <c r="AJ259" s="257"/>
      <c r="AK259" s="257"/>
      <c r="AL259" s="257"/>
      <c r="AM259" s="363"/>
      <c r="AN259" s="363"/>
      <c r="AO259" s="363"/>
      <c r="AP259" s="363"/>
      <c r="AQ259" s="363"/>
      <c r="AR259" s="363"/>
      <c r="AS259" s="363"/>
      <c r="AT259" s="363"/>
      <c r="AU259" s="363"/>
      <c r="AV259" s="363"/>
      <c r="AW259" s="363"/>
      <c r="AX259" s="363"/>
      <c r="AY259" s="363"/>
      <c r="AZ259" s="363"/>
      <c r="BA259" s="258">
        <f>SUM(AM259:AZ259)</f>
        <v>0</v>
      </c>
    </row>
    <row r="260" spans="1:53" s="245" customFormat="1" ht="15" outlineLevel="1">
      <c r="A260" s="450"/>
      <c r="B260" s="285" t="s">
        <v>243</v>
      </c>
      <c r="C260" s="253" t="s">
        <v>163</v>
      </c>
      <c r="D260" s="257"/>
      <c r="E260" s="257"/>
      <c r="F260" s="257"/>
      <c r="G260" s="257"/>
      <c r="H260" s="257"/>
      <c r="I260" s="257"/>
      <c r="J260" s="257"/>
      <c r="K260" s="257"/>
      <c r="L260" s="257"/>
      <c r="M260" s="257"/>
      <c r="N260" s="257"/>
      <c r="O260" s="257"/>
      <c r="P260" s="257"/>
      <c r="Q260" s="257"/>
      <c r="R260" s="257"/>
      <c r="S260" s="257"/>
      <c r="T260" s="257"/>
      <c r="U260" s="257">
        <f>U259</f>
        <v>0</v>
      </c>
      <c r="V260" s="257"/>
      <c r="W260" s="257"/>
      <c r="X260" s="257"/>
      <c r="Y260" s="257"/>
      <c r="Z260" s="257"/>
      <c r="AA260" s="257"/>
      <c r="AB260" s="257"/>
      <c r="AC260" s="257"/>
      <c r="AD260" s="257"/>
      <c r="AE260" s="257"/>
      <c r="AF260" s="257"/>
      <c r="AG260" s="257"/>
      <c r="AH260" s="257"/>
      <c r="AI260" s="257"/>
      <c r="AJ260" s="257"/>
      <c r="AK260" s="257"/>
      <c r="AL260" s="257"/>
      <c r="AM260" s="364">
        <f>AM259</f>
        <v>0</v>
      </c>
      <c r="AN260" s="364">
        <f t="shared" ref="AN260:AZ260" si="86">AN259</f>
        <v>0</v>
      </c>
      <c r="AO260" s="364">
        <f t="shared" si="86"/>
        <v>0</v>
      </c>
      <c r="AP260" s="364">
        <f t="shared" si="86"/>
        <v>0</v>
      </c>
      <c r="AQ260" s="364">
        <f t="shared" si="86"/>
        <v>0</v>
      </c>
      <c r="AR260" s="364">
        <f t="shared" si="86"/>
        <v>0</v>
      </c>
      <c r="AS260" s="364">
        <f t="shared" si="86"/>
        <v>0</v>
      </c>
      <c r="AT260" s="364">
        <f t="shared" si="86"/>
        <v>0</v>
      </c>
      <c r="AU260" s="364">
        <f t="shared" si="86"/>
        <v>0</v>
      </c>
      <c r="AV260" s="364">
        <f t="shared" si="86"/>
        <v>0</v>
      </c>
      <c r="AW260" s="364">
        <f t="shared" si="86"/>
        <v>0</v>
      </c>
      <c r="AX260" s="364">
        <f t="shared" si="86"/>
        <v>0</v>
      </c>
      <c r="AY260" s="364">
        <f t="shared" si="86"/>
        <v>0</v>
      </c>
      <c r="AZ260" s="364">
        <f t="shared" si="86"/>
        <v>0</v>
      </c>
      <c r="BA260" s="446"/>
    </row>
    <row r="261" spans="1:53" s="245" customFormat="1" ht="15" outlineLevel="1">
      <c r="A261" s="450"/>
      <c r="B261" s="285"/>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365"/>
      <c r="AN261" s="365"/>
      <c r="AO261" s="365"/>
      <c r="AP261" s="365"/>
      <c r="AQ261" s="365"/>
      <c r="AR261" s="365"/>
      <c r="AS261" s="365"/>
      <c r="AT261" s="365"/>
      <c r="AU261" s="365"/>
      <c r="AV261" s="365"/>
      <c r="AW261" s="365"/>
      <c r="AX261" s="365"/>
      <c r="AY261" s="365"/>
      <c r="AZ261" s="365"/>
      <c r="BA261" s="274"/>
    </row>
    <row r="262" spans="1:53" s="245" customFormat="1" ht="15" outlineLevel="1">
      <c r="A262" s="450">
        <v>33</v>
      </c>
      <c r="B262" s="285" t="s">
        <v>490</v>
      </c>
      <c r="C262" s="253" t="s">
        <v>25</v>
      </c>
      <c r="D262" s="257"/>
      <c r="E262" s="257"/>
      <c r="F262" s="257"/>
      <c r="G262" s="257"/>
      <c r="H262" s="257"/>
      <c r="I262" s="257"/>
      <c r="J262" s="257"/>
      <c r="K262" s="257"/>
      <c r="L262" s="257"/>
      <c r="M262" s="257"/>
      <c r="N262" s="257"/>
      <c r="O262" s="257"/>
      <c r="P262" s="257"/>
      <c r="Q262" s="257"/>
      <c r="R262" s="257"/>
      <c r="S262" s="257"/>
      <c r="T262" s="257"/>
      <c r="U262" s="257">
        <v>12</v>
      </c>
      <c r="V262" s="257"/>
      <c r="W262" s="257"/>
      <c r="X262" s="257"/>
      <c r="Y262" s="257"/>
      <c r="Z262" s="257"/>
      <c r="AA262" s="257"/>
      <c r="AB262" s="257"/>
      <c r="AC262" s="257"/>
      <c r="AD262" s="257"/>
      <c r="AE262" s="257"/>
      <c r="AF262" s="257"/>
      <c r="AG262" s="257"/>
      <c r="AH262" s="257"/>
      <c r="AI262" s="257"/>
      <c r="AJ262" s="257"/>
      <c r="AK262" s="257"/>
      <c r="AL262" s="257"/>
      <c r="AM262" s="363"/>
      <c r="AN262" s="363"/>
      <c r="AO262" s="363"/>
      <c r="AP262" s="363"/>
      <c r="AQ262" s="363"/>
      <c r="AR262" s="363"/>
      <c r="AS262" s="363"/>
      <c r="AT262" s="363"/>
      <c r="AU262" s="363"/>
      <c r="AV262" s="363"/>
      <c r="AW262" s="363"/>
      <c r="AX262" s="363"/>
      <c r="AY262" s="363"/>
      <c r="AZ262" s="363"/>
      <c r="BA262" s="258">
        <f>SUM(AM262:AZ262)</f>
        <v>0</v>
      </c>
    </row>
    <row r="263" spans="1:53" s="245" customFormat="1" ht="15" outlineLevel="1">
      <c r="A263" s="450"/>
      <c r="B263" s="285" t="s">
        <v>243</v>
      </c>
      <c r="C263" s="253" t="s">
        <v>163</v>
      </c>
      <c r="D263" s="257"/>
      <c r="E263" s="257"/>
      <c r="F263" s="257"/>
      <c r="G263" s="257"/>
      <c r="H263" s="257"/>
      <c r="I263" s="257"/>
      <c r="J263" s="257"/>
      <c r="K263" s="257"/>
      <c r="L263" s="257"/>
      <c r="M263" s="257"/>
      <c r="N263" s="257"/>
      <c r="O263" s="257"/>
      <c r="P263" s="257"/>
      <c r="Q263" s="257"/>
      <c r="R263" s="257"/>
      <c r="S263" s="257"/>
      <c r="T263" s="257"/>
      <c r="U263" s="257">
        <f>U262</f>
        <v>12</v>
      </c>
      <c r="V263" s="257"/>
      <c r="W263" s="257"/>
      <c r="X263" s="257"/>
      <c r="Y263" s="257"/>
      <c r="Z263" s="257"/>
      <c r="AA263" s="257"/>
      <c r="AB263" s="257"/>
      <c r="AC263" s="257"/>
      <c r="AD263" s="257"/>
      <c r="AE263" s="257"/>
      <c r="AF263" s="257"/>
      <c r="AG263" s="257"/>
      <c r="AH263" s="257"/>
      <c r="AI263" s="257"/>
      <c r="AJ263" s="257"/>
      <c r="AK263" s="257"/>
      <c r="AL263" s="257"/>
      <c r="AM263" s="364">
        <f>AM262</f>
        <v>0</v>
      </c>
      <c r="AN263" s="364">
        <f t="shared" ref="AN263:AZ263" si="87">AN262</f>
        <v>0</v>
      </c>
      <c r="AO263" s="364">
        <f t="shared" si="87"/>
        <v>0</v>
      </c>
      <c r="AP263" s="364">
        <f t="shared" si="87"/>
        <v>0</v>
      </c>
      <c r="AQ263" s="364">
        <f t="shared" si="87"/>
        <v>0</v>
      </c>
      <c r="AR263" s="364">
        <f t="shared" si="87"/>
        <v>0</v>
      </c>
      <c r="AS263" s="364">
        <f t="shared" si="87"/>
        <v>0</v>
      </c>
      <c r="AT263" s="364">
        <f t="shared" si="87"/>
        <v>0</v>
      </c>
      <c r="AU263" s="364">
        <f t="shared" si="87"/>
        <v>0</v>
      </c>
      <c r="AV263" s="364">
        <f t="shared" si="87"/>
        <v>0</v>
      </c>
      <c r="AW263" s="364">
        <f t="shared" si="87"/>
        <v>0</v>
      </c>
      <c r="AX263" s="364">
        <f t="shared" si="87"/>
        <v>0</v>
      </c>
      <c r="AY263" s="364">
        <f t="shared" si="87"/>
        <v>0</v>
      </c>
      <c r="AZ263" s="364">
        <f t="shared" si="87"/>
        <v>0</v>
      </c>
      <c r="BA263" s="446"/>
    </row>
    <row r="264" spans="1:53" ht="15" outlineLevel="1">
      <c r="B264" s="276"/>
      <c r="C264" s="286"/>
      <c r="D264" s="287"/>
      <c r="E264" s="287"/>
      <c r="F264" s="287"/>
      <c r="G264" s="287"/>
      <c r="H264" s="287"/>
      <c r="I264" s="287"/>
      <c r="J264" s="287"/>
      <c r="K264" s="287"/>
      <c r="L264" s="287"/>
      <c r="M264" s="737"/>
      <c r="N264" s="737"/>
      <c r="O264" s="737"/>
      <c r="P264" s="737"/>
      <c r="Q264" s="737"/>
      <c r="R264" s="737"/>
      <c r="S264" s="737"/>
      <c r="T264" s="737"/>
      <c r="U264" s="287"/>
      <c r="V264" s="287"/>
      <c r="W264" s="287"/>
      <c r="X264" s="287"/>
      <c r="Y264" s="287"/>
      <c r="Z264" s="287"/>
      <c r="AA264" s="287"/>
      <c r="AB264" s="287"/>
      <c r="AC264" s="287"/>
      <c r="AD264" s="287"/>
      <c r="AE264" s="737"/>
      <c r="AF264" s="737"/>
      <c r="AG264" s="737"/>
      <c r="AH264" s="737"/>
      <c r="AI264" s="737"/>
      <c r="AJ264" s="737"/>
      <c r="AK264" s="737"/>
      <c r="AL264" s="737"/>
      <c r="AM264" s="263"/>
      <c r="AN264" s="263"/>
      <c r="AO264" s="263"/>
      <c r="AP264" s="263"/>
      <c r="AQ264" s="263"/>
      <c r="AR264" s="263"/>
      <c r="AS264" s="263"/>
      <c r="AT264" s="263"/>
      <c r="AU264" s="263"/>
      <c r="AV264" s="263"/>
      <c r="AW264" s="263"/>
      <c r="AX264" s="263"/>
      <c r="AY264" s="263"/>
      <c r="AZ264" s="263"/>
      <c r="BA264" s="268"/>
    </row>
    <row r="265" spans="1:53" ht="15.75">
      <c r="B265" s="288" t="s">
        <v>244</v>
      </c>
      <c r="C265" s="290"/>
      <c r="D265" s="290">
        <f>SUM(D160:D263)</f>
        <v>0</v>
      </c>
      <c r="E265" s="290"/>
      <c r="F265" s="290"/>
      <c r="G265" s="290"/>
      <c r="H265" s="290"/>
      <c r="I265" s="290"/>
      <c r="J265" s="290"/>
      <c r="K265" s="290"/>
      <c r="L265" s="290"/>
      <c r="M265" s="290">
        <f t="shared" ref="M265:T265" si="88">SUM(M160:M263)</f>
        <v>2603238.7862398326</v>
      </c>
      <c r="N265" s="290">
        <f t="shared" si="88"/>
        <v>2373677.8954806044</v>
      </c>
      <c r="O265" s="290">
        <f t="shared" si="88"/>
        <v>2263400.8857607082</v>
      </c>
      <c r="P265" s="290">
        <f t="shared" si="88"/>
        <v>495320.5624725676</v>
      </c>
      <c r="Q265" s="290">
        <f t="shared" si="88"/>
        <v>489527.06112942914</v>
      </c>
      <c r="R265" s="290">
        <f t="shared" si="88"/>
        <v>476027.06112942914</v>
      </c>
      <c r="S265" s="290">
        <f t="shared" si="88"/>
        <v>474916.21415991022</v>
      </c>
      <c r="T265" s="290">
        <f t="shared" si="88"/>
        <v>437857.86935266358</v>
      </c>
      <c r="U265" s="290"/>
      <c r="V265" s="290">
        <f>SUM(V160:V263)</f>
        <v>0</v>
      </c>
      <c r="W265" s="290"/>
      <c r="X265" s="290"/>
      <c r="Y265" s="290"/>
      <c r="Z265" s="290"/>
      <c r="AA265" s="290"/>
      <c r="AB265" s="290"/>
      <c r="AC265" s="290"/>
      <c r="AD265" s="290"/>
      <c r="AE265" s="290">
        <f t="shared" ref="AE265:AL265" si="89">SUM(AE160:AE263)</f>
        <v>592.50676636594096</v>
      </c>
      <c r="AF265" s="290">
        <f t="shared" si="89"/>
        <v>567.97614916708881</v>
      </c>
      <c r="AG265" s="290">
        <f t="shared" si="89"/>
        <v>562.63600768069739</v>
      </c>
      <c r="AH265" s="290">
        <f t="shared" si="89"/>
        <v>247.77522997977178</v>
      </c>
      <c r="AI265" s="290">
        <f t="shared" si="89"/>
        <v>246.70078282032543</v>
      </c>
      <c r="AJ265" s="290">
        <f t="shared" si="89"/>
        <v>244.97657690916591</v>
      </c>
      <c r="AK265" s="290">
        <f t="shared" si="89"/>
        <v>244.85732231805088</v>
      </c>
      <c r="AL265" s="290">
        <f t="shared" si="89"/>
        <v>236.10383488889548</v>
      </c>
      <c r="AM265" s="290">
        <f>IF(AM159="kWh",SUMPRODUCT(D160:D263,AM160:AM263))</f>
        <v>0</v>
      </c>
      <c r="AN265" s="290">
        <f>IF(AN159="kWh",SUMPRODUCT(D160:D263,AN160:AN263))</f>
        <v>0</v>
      </c>
      <c r="AO265" s="290">
        <f>IF(AO159="kW",SUMPRODUCT(U160:U263,V160:V263,AO160:AO263),SUMPRODUCT(D160:D263,AO160:AO263))</f>
        <v>0</v>
      </c>
      <c r="AP265" s="290">
        <f>IF(AP159="kW",SUMPRODUCT(U160:U263,V160:V263,AP160:AP263),SUMPRODUCT(D160:D263,AP160:AP263))</f>
        <v>0</v>
      </c>
      <c r="AQ265" s="290">
        <f>IF(AQ159="kW",SUMPRODUCT(U160:U263,V160:V263,AQ160:AQ263),SUMPRODUCT(D160:D263,AQ160:AQ263))</f>
        <v>0</v>
      </c>
      <c r="AR265" s="290">
        <f>IF(AR159="kW",SUMPRODUCT(U160:U263,V160:V263,AR160:AR263),SUMPRODUCT(D160:D263,AR160:AR263))</f>
        <v>0</v>
      </c>
      <c r="AS265" s="290">
        <f>IF(AS159="kW",SUMPRODUCT(U160:U263,V160:V263,AS160:AS263),SUMPRODUCT(D160:D263,AS160:AS263))</f>
        <v>0</v>
      </c>
      <c r="AT265" s="290">
        <f>IF(AT159="kW",SUMPRODUCT(U160:U263,V160:V263,AT160:AT263),SUMPRODUCT(D160:D263,AT160:AT263))</f>
        <v>0</v>
      </c>
      <c r="AU265" s="290">
        <f>IF(AU159="kW",SUMPRODUCT(U160:U263,V160:V263,AU160:AU263),SUMPRODUCT(D160:D263,AU160:AU263))</f>
        <v>0</v>
      </c>
      <c r="AV265" s="290">
        <f>IF(AV159="kW",SUMPRODUCT(U160:U263,V160:V263,AV160:AV263),SUMPRODUCT(D160:D263,AV160:AV263))</f>
        <v>0</v>
      </c>
      <c r="AW265" s="290">
        <f>IF(AW159="kW",SUMPRODUCT(U160:U263,V160:V263,AW160:AW263),SUMPRODUCT(D160:D263,AW160:AW263))</f>
        <v>0</v>
      </c>
      <c r="AX265" s="290">
        <f>IF(AX159="kW",SUMPRODUCT(U160:U263,V160:V263,AX160:AX263),SUMPRODUCT(D160:D263,AX160:AX263))</f>
        <v>0</v>
      </c>
      <c r="AY265" s="290">
        <f>IF(AY159="kW",SUMPRODUCT(U160:U263,V160:V263,AY160:AY263),SUMPRODUCT(D160:D263,AY160:AY263))</f>
        <v>0</v>
      </c>
      <c r="AZ265" s="290">
        <f>IF(AZ159="kW",SUMPRODUCT(U160:U263,V160:V263,AZ160:AZ263),SUMPRODUCT(D160:D263,AZ160:AZ263))</f>
        <v>0</v>
      </c>
      <c r="BA265" s="291"/>
    </row>
    <row r="266" spans="1:53" ht="15.75">
      <c r="B266" s="292" t="s">
        <v>245</v>
      </c>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f>HLOOKUP(AM158,'2. LRAMVA Threshold'!$B$42:$Q$53,4,FALSE)</f>
        <v>0</v>
      </c>
      <c r="AN266" s="289">
        <f>HLOOKUP(AN158,'2. LRAMVA Threshold'!$B$42:$Q$53,4,FALSE)</f>
        <v>0</v>
      </c>
      <c r="AO266" s="289">
        <f>HLOOKUP(AO158,'2. LRAMVA Threshold'!$B$42:$Q$53,4,FALSE)</f>
        <v>0</v>
      </c>
      <c r="AP266" s="289">
        <f>HLOOKUP(AP158,'2. LRAMVA Threshold'!$B$42:$Q$53,4,FALSE)</f>
        <v>0</v>
      </c>
      <c r="AQ266" s="289">
        <f>HLOOKUP(AQ158,'2. LRAMVA Threshold'!$B$42:$Q$53,4,FALSE)</f>
        <v>0</v>
      </c>
      <c r="AR266" s="289">
        <f>HLOOKUP(AR158,'2. LRAMVA Threshold'!$B$42:$Q$53,4,FALSE)</f>
        <v>0</v>
      </c>
      <c r="AS266" s="289">
        <f>HLOOKUP(AS158,'2. LRAMVA Threshold'!$B$42:$Q$53,4,FALSE)</f>
        <v>0</v>
      </c>
      <c r="AT266" s="289">
        <f>HLOOKUP(AT158,'2. LRAMVA Threshold'!$B$42:$Q$53,4,FALSE)</f>
        <v>0</v>
      </c>
      <c r="AU266" s="289">
        <f>HLOOKUP(AU158,'2. LRAMVA Threshold'!$B$42:$Q$53,4,FALSE)</f>
        <v>0</v>
      </c>
      <c r="AV266" s="289">
        <f>HLOOKUP(AV158,'2. LRAMVA Threshold'!$B$42:$Q$53,4,FALSE)</f>
        <v>0</v>
      </c>
      <c r="AW266" s="289">
        <f>HLOOKUP(AW158,'2. LRAMVA Threshold'!$B$42:$Q$53,4,FALSE)</f>
        <v>0</v>
      </c>
      <c r="AX266" s="289">
        <f>HLOOKUP(AX158,'2. LRAMVA Threshold'!$B$42:$Q$53,4,FALSE)</f>
        <v>0</v>
      </c>
      <c r="AY266" s="289">
        <f>HLOOKUP(AY158,'2. LRAMVA Threshold'!$B$42:$Q$53,4,FALSE)</f>
        <v>0</v>
      </c>
      <c r="AZ266" s="289">
        <f>HLOOKUP(AZ158,'2. LRAMVA Threshold'!$B$42:$Q$53,4,FALSE)</f>
        <v>0</v>
      </c>
      <c r="BA266" s="293"/>
    </row>
    <row r="267" spans="1:53" ht="15">
      <c r="B267" s="285"/>
      <c r="C267" s="294"/>
      <c r="D267" s="295"/>
      <c r="E267" s="295"/>
      <c r="F267" s="295"/>
      <c r="G267" s="295"/>
      <c r="H267" s="295"/>
      <c r="I267" s="295"/>
      <c r="J267" s="295"/>
      <c r="K267" s="295"/>
      <c r="L267" s="295"/>
      <c r="M267" s="295"/>
      <c r="N267" s="295"/>
      <c r="O267" s="295"/>
      <c r="P267" s="295"/>
      <c r="Q267" s="295"/>
      <c r="R267" s="295"/>
      <c r="S267" s="295"/>
      <c r="T267" s="295"/>
      <c r="U267" s="295"/>
      <c r="V267" s="296"/>
      <c r="W267" s="295"/>
      <c r="X267" s="295"/>
      <c r="Y267" s="295"/>
      <c r="Z267" s="265"/>
      <c r="AA267" s="265"/>
      <c r="AB267" s="265"/>
      <c r="AC267" s="265"/>
      <c r="AD267" s="295"/>
      <c r="AE267" s="295"/>
      <c r="AF267" s="295"/>
      <c r="AG267" s="295"/>
      <c r="AH267" s="295"/>
      <c r="AI267" s="295"/>
      <c r="AJ267" s="295"/>
      <c r="AK267" s="295"/>
      <c r="AL267" s="295"/>
      <c r="AM267" s="262"/>
      <c r="AN267" s="262"/>
      <c r="AO267" s="262"/>
      <c r="AP267" s="262"/>
      <c r="AQ267" s="262"/>
      <c r="AR267" s="262"/>
      <c r="AS267" s="262"/>
      <c r="AT267" s="262"/>
      <c r="AU267" s="262"/>
      <c r="AV267" s="262"/>
      <c r="AW267" s="262"/>
      <c r="AX267" s="262"/>
      <c r="AY267" s="262"/>
      <c r="AZ267" s="262"/>
      <c r="BA267" s="297"/>
    </row>
    <row r="268" spans="1:53" ht="15">
      <c r="B268" s="285" t="s">
        <v>165</v>
      </c>
      <c r="C268" s="298"/>
      <c r="D268" s="298"/>
      <c r="E268" s="331"/>
      <c r="F268" s="331"/>
      <c r="G268" s="331"/>
      <c r="H268" s="331"/>
      <c r="I268" s="331"/>
      <c r="J268" s="331"/>
      <c r="K268" s="331"/>
      <c r="L268" s="331"/>
      <c r="M268" s="331"/>
      <c r="N268" s="331"/>
      <c r="O268" s="331"/>
      <c r="P268" s="331"/>
      <c r="Q268" s="331"/>
      <c r="R268" s="331"/>
      <c r="S268" s="331"/>
      <c r="T268" s="331"/>
      <c r="U268" s="331"/>
      <c r="V268" s="253"/>
      <c r="W268" s="300"/>
      <c r="X268" s="300"/>
      <c r="Y268" s="300"/>
      <c r="Z268" s="299"/>
      <c r="AA268" s="299"/>
      <c r="AB268" s="299"/>
      <c r="AC268" s="299"/>
      <c r="AD268" s="300"/>
      <c r="AE268" s="300"/>
      <c r="AF268" s="300"/>
      <c r="AG268" s="300"/>
      <c r="AH268" s="300"/>
      <c r="AI268" s="300"/>
      <c r="AJ268" s="300"/>
      <c r="AK268" s="300"/>
      <c r="AL268" s="300"/>
      <c r="AM268" s="736">
        <f>HLOOKUP(AM$20,'3.  Distribution Rates'!$C$122:$P$133,4,FALSE)</f>
        <v>1.43E-2</v>
      </c>
      <c r="AN268" s="736">
        <f>HLOOKUP(AN$20,'3.  Distribution Rates'!$C$122:$P$133,4,FALSE)</f>
        <v>1.9099999999999999E-2</v>
      </c>
      <c r="AO268" s="301">
        <f>HLOOKUP(AO$20,'3.  Distribution Rates'!$C$122:$P$133,4,FALSE)</f>
        <v>4.58</v>
      </c>
      <c r="AP268" s="301">
        <f>HLOOKUP(AP$20,'3.  Distribution Rates'!$C$122:$P$133,4,FALSE)</f>
        <v>4.7081</v>
      </c>
      <c r="AQ268" s="301">
        <f>HLOOKUP(AQ$20,'3.  Distribution Rates'!$C$122:$P$133,4,FALSE)</f>
        <v>0</v>
      </c>
      <c r="AR268" s="301">
        <f>HLOOKUP(AR$20,'3.  Distribution Rates'!$C$122:$P$133,4,FALSE)</f>
        <v>0</v>
      </c>
      <c r="AS268" s="301">
        <f>HLOOKUP(AS$20,'3.  Distribution Rates'!$C$122:$P$133,4,FALSE)</f>
        <v>0</v>
      </c>
      <c r="AT268" s="301">
        <f>HLOOKUP(AT$20,'3.  Distribution Rates'!$C$122:$P$133,4,FALSE)</f>
        <v>0</v>
      </c>
      <c r="AU268" s="301">
        <f>HLOOKUP(AU$20,'3.  Distribution Rates'!$C$122:$P$133,4,FALSE)</f>
        <v>0</v>
      </c>
      <c r="AV268" s="301">
        <f>HLOOKUP(AV$20,'3.  Distribution Rates'!$C$122:$P$133,4,FALSE)</f>
        <v>0</v>
      </c>
      <c r="AW268" s="301">
        <f>HLOOKUP(AW$20,'3.  Distribution Rates'!$C$122:$P$133,4,FALSE)</f>
        <v>0</v>
      </c>
      <c r="AX268" s="301">
        <f>HLOOKUP(AX$20,'3.  Distribution Rates'!$C$122:$P$133,4,FALSE)</f>
        <v>0</v>
      </c>
      <c r="AY268" s="301">
        <f>HLOOKUP(AY$20,'3.  Distribution Rates'!$C$122:$P$133,4,FALSE)</f>
        <v>0</v>
      </c>
      <c r="AZ268" s="301">
        <f>HLOOKUP(AZ$20,'3.  Distribution Rates'!$C$122:$P$133,4,FALSE)</f>
        <v>0</v>
      </c>
      <c r="BA268" s="332"/>
    </row>
    <row r="269" spans="1:53" ht="15">
      <c r="B269" s="256" t="s">
        <v>154</v>
      </c>
      <c r="C269" s="303"/>
      <c r="D269" s="245"/>
      <c r="E269" s="242"/>
      <c r="F269" s="242"/>
      <c r="G269" s="242"/>
      <c r="H269" s="242"/>
      <c r="I269" s="242"/>
      <c r="J269" s="242"/>
      <c r="K269" s="242"/>
      <c r="L269" s="242"/>
      <c r="M269" s="242"/>
      <c r="N269" s="242"/>
      <c r="O269" s="242"/>
      <c r="P269" s="242"/>
      <c r="Q269" s="242"/>
      <c r="R269" s="242"/>
      <c r="S269" s="242"/>
      <c r="T269" s="242"/>
      <c r="U269" s="242"/>
      <c r="V269" s="253"/>
      <c r="W269" s="242"/>
      <c r="X269" s="242"/>
      <c r="Y269" s="242"/>
      <c r="Z269" s="245"/>
      <c r="AA269" s="245"/>
      <c r="AB269" s="245"/>
      <c r="AC269" s="245"/>
      <c r="AD269" s="242"/>
      <c r="AE269" s="242"/>
      <c r="AF269" s="242"/>
      <c r="AG269" s="242"/>
      <c r="AH269" s="242"/>
      <c r="AI269" s="242"/>
      <c r="AJ269" s="242"/>
      <c r="AK269" s="242"/>
      <c r="AL269" s="242"/>
      <c r="AM269" s="333">
        <f>AM135*AM268</f>
        <v>0</v>
      </c>
      <c r="AN269" s="333">
        <f>AN135*AN268</f>
        <v>0</v>
      </c>
      <c r="AO269" s="333">
        <f t="shared" ref="AO269:AZ269" si="90">AO135*AO268</f>
        <v>0</v>
      </c>
      <c r="AP269" s="333">
        <f t="shared" si="90"/>
        <v>0</v>
      </c>
      <c r="AQ269" s="333">
        <f t="shared" si="90"/>
        <v>0</v>
      </c>
      <c r="AR269" s="333">
        <f t="shared" si="90"/>
        <v>0</v>
      </c>
      <c r="AS269" s="333">
        <f t="shared" si="90"/>
        <v>0</v>
      </c>
      <c r="AT269" s="333">
        <f t="shared" si="90"/>
        <v>0</v>
      </c>
      <c r="AU269" s="333">
        <f t="shared" si="90"/>
        <v>0</v>
      </c>
      <c r="AV269" s="333">
        <f t="shared" si="90"/>
        <v>0</v>
      </c>
      <c r="AW269" s="333">
        <f t="shared" si="90"/>
        <v>0</v>
      </c>
      <c r="AX269" s="333">
        <f t="shared" si="90"/>
        <v>0</v>
      </c>
      <c r="AY269" s="333">
        <f t="shared" si="90"/>
        <v>0</v>
      </c>
      <c r="AZ269" s="333">
        <f t="shared" si="90"/>
        <v>0</v>
      </c>
      <c r="BA269" s="545">
        <f>SUM(AM269:AZ269)</f>
        <v>0</v>
      </c>
    </row>
    <row r="270" spans="1:53" ht="15">
      <c r="B270" s="256" t="s">
        <v>155</v>
      </c>
      <c r="C270" s="303"/>
      <c r="D270" s="245"/>
      <c r="E270" s="242"/>
      <c r="F270" s="242"/>
      <c r="G270" s="242"/>
      <c r="H270" s="242"/>
      <c r="I270" s="242"/>
      <c r="J270" s="242"/>
      <c r="K270" s="242"/>
      <c r="L270" s="242"/>
      <c r="M270" s="242"/>
      <c r="N270" s="242"/>
      <c r="O270" s="242"/>
      <c r="P270" s="242"/>
      <c r="Q270" s="242"/>
      <c r="R270" s="242"/>
      <c r="S270" s="242"/>
      <c r="T270" s="242"/>
      <c r="U270" s="242"/>
      <c r="V270" s="253"/>
      <c r="W270" s="242"/>
      <c r="X270" s="242"/>
      <c r="Y270" s="242"/>
      <c r="Z270" s="245"/>
      <c r="AA270" s="245"/>
      <c r="AB270" s="245"/>
      <c r="AC270" s="245"/>
      <c r="AD270" s="242"/>
      <c r="AE270" s="242"/>
      <c r="AF270" s="242"/>
      <c r="AG270" s="242"/>
      <c r="AH270" s="242"/>
      <c r="AI270" s="242"/>
      <c r="AJ270" s="242"/>
      <c r="AK270" s="242"/>
      <c r="AL270" s="242"/>
      <c r="AM270" s="333">
        <f t="shared" ref="AM270:AZ270" si="91">AM265*AM268</f>
        <v>0</v>
      </c>
      <c r="AN270" s="333">
        <f t="shared" si="91"/>
        <v>0</v>
      </c>
      <c r="AO270" s="334">
        <f t="shared" si="91"/>
        <v>0</v>
      </c>
      <c r="AP270" s="333">
        <f t="shared" si="91"/>
        <v>0</v>
      </c>
      <c r="AQ270" s="333">
        <f t="shared" si="91"/>
        <v>0</v>
      </c>
      <c r="AR270" s="334">
        <f t="shared" si="91"/>
        <v>0</v>
      </c>
      <c r="AS270" s="333">
        <f t="shared" si="91"/>
        <v>0</v>
      </c>
      <c r="AT270" s="333">
        <f t="shared" si="91"/>
        <v>0</v>
      </c>
      <c r="AU270" s="334">
        <f t="shared" si="91"/>
        <v>0</v>
      </c>
      <c r="AV270" s="333">
        <f t="shared" si="91"/>
        <v>0</v>
      </c>
      <c r="AW270" s="333">
        <f t="shared" si="91"/>
        <v>0</v>
      </c>
      <c r="AX270" s="334">
        <f t="shared" si="91"/>
        <v>0</v>
      </c>
      <c r="AY270" s="333">
        <f t="shared" si="91"/>
        <v>0</v>
      </c>
      <c r="AZ270" s="333">
        <f t="shared" si="91"/>
        <v>0</v>
      </c>
      <c r="BA270" s="545">
        <f>SUM(AM270:AZ270)</f>
        <v>0</v>
      </c>
    </row>
    <row r="271" spans="1:53" s="335" customFormat="1" ht="15.75">
      <c r="A271" s="452"/>
      <c r="B271" s="307" t="s">
        <v>253</v>
      </c>
      <c r="C271" s="303"/>
      <c r="D271" s="265"/>
      <c r="E271" s="295"/>
      <c r="F271" s="295"/>
      <c r="G271" s="295"/>
      <c r="H271" s="295"/>
      <c r="I271" s="295"/>
      <c r="J271" s="295"/>
      <c r="K271" s="295"/>
      <c r="L271" s="295"/>
      <c r="M271" s="295"/>
      <c r="N271" s="295"/>
      <c r="O271" s="295"/>
      <c r="P271" s="295"/>
      <c r="Q271" s="295"/>
      <c r="R271" s="295"/>
      <c r="S271" s="295"/>
      <c r="T271" s="295"/>
      <c r="U271" s="295"/>
      <c r="V271" s="262"/>
      <c r="W271" s="295"/>
      <c r="X271" s="295"/>
      <c r="Y271" s="295"/>
      <c r="Z271" s="265"/>
      <c r="AA271" s="265"/>
      <c r="AB271" s="265"/>
      <c r="AC271" s="265"/>
      <c r="AD271" s="295"/>
      <c r="AE271" s="295"/>
      <c r="AF271" s="295"/>
      <c r="AG271" s="295"/>
      <c r="AH271" s="295"/>
      <c r="AI271" s="295"/>
      <c r="AJ271" s="295"/>
      <c r="AK271" s="295"/>
      <c r="AL271" s="295"/>
      <c r="AM271" s="304">
        <f>SUM(AM269:AM270)</f>
        <v>0</v>
      </c>
      <c r="AN271" s="304">
        <f t="shared" ref="AN271:AS271" si="92">SUM(AN269:AN270)</f>
        <v>0</v>
      </c>
      <c r="AO271" s="304">
        <f t="shared" si="92"/>
        <v>0</v>
      </c>
      <c r="AP271" s="304">
        <f t="shared" si="92"/>
        <v>0</v>
      </c>
      <c r="AQ271" s="304">
        <f t="shared" si="92"/>
        <v>0</v>
      </c>
      <c r="AR271" s="304">
        <f t="shared" si="92"/>
        <v>0</v>
      </c>
      <c r="AS271" s="304">
        <f t="shared" si="92"/>
        <v>0</v>
      </c>
      <c r="AT271" s="304">
        <f t="shared" ref="AT271:AZ271" si="93">SUM(AT269:AT270)</f>
        <v>0</v>
      </c>
      <c r="AU271" s="304">
        <f t="shared" si="93"/>
        <v>0</v>
      </c>
      <c r="AV271" s="304">
        <f t="shared" si="93"/>
        <v>0</v>
      </c>
      <c r="AW271" s="304">
        <f t="shared" si="93"/>
        <v>0</v>
      </c>
      <c r="AX271" s="304">
        <f t="shared" si="93"/>
        <v>0</v>
      </c>
      <c r="AY271" s="304">
        <f t="shared" si="93"/>
        <v>0</v>
      </c>
      <c r="AZ271" s="304">
        <f t="shared" si="93"/>
        <v>0</v>
      </c>
      <c r="BA271" s="361">
        <f>SUM(BA269:BA270)</f>
        <v>0</v>
      </c>
    </row>
    <row r="272" spans="1:53" s="335" customFormat="1" ht="15.75">
      <c r="A272" s="452"/>
      <c r="B272" s="307" t="s">
        <v>246</v>
      </c>
      <c r="C272" s="303"/>
      <c r="D272" s="308"/>
      <c r="E272" s="295"/>
      <c r="F272" s="295"/>
      <c r="G272" s="295"/>
      <c r="H272" s="295"/>
      <c r="I272" s="295"/>
      <c r="J272" s="295"/>
      <c r="K272" s="295"/>
      <c r="L272" s="295"/>
      <c r="M272" s="295"/>
      <c r="N272" s="295"/>
      <c r="O272" s="295"/>
      <c r="P272" s="295"/>
      <c r="Q272" s="295"/>
      <c r="R272" s="295"/>
      <c r="S272" s="295"/>
      <c r="T272" s="295"/>
      <c r="U272" s="295"/>
      <c r="V272" s="262"/>
      <c r="W272" s="295"/>
      <c r="X272" s="295"/>
      <c r="Y272" s="295"/>
      <c r="Z272" s="265"/>
      <c r="AA272" s="265"/>
      <c r="AB272" s="265"/>
      <c r="AC272" s="265"/>
      <c r="AD272" s="295"/>
      <c r="AE272" s="295"/>
      <c r="AF272" s="295"/>
      <c r="AG272" s="295"/>
      <c r="AH272" s="295"/>
      <c r="AI272" s="295"/>
      <c r="AJ272" s="295"/>
      <c r="AK272" s="295"/>
      <c r="AL272" s="295"/>
      <c r="AM272" s="305">
        <f t="shared" ref="AM272:AS272" si="94">AM266*AM268</f>
        <v>0</v>
      </c>
      <c r="AN272" s="305">
        <f t="shared" si="94"/>
        <v>0</v>
      </c>
      <c r="AO272" s="305">
        <f t="shared" si="94"/>
        <v>0</v>
      </c>
      <c r="AP272" s="305">
        <f t="shared" si="94"/>
        <v>0</v>
      </c>
      <c r="AQ272" s="305">
        <f t="shared" si="94"/>
        <v>0</v>
      </c>
      <c r="AR272" s="305">
        <f t="shared" si="94"/>
        <v>0</v>
      </c>
      <c r="AS272" s="305">
        <f t="shared" si="94"/>
        <v>0</v>
      </c>
      <c r="AT272" s="305">
        <f t="shared" ref="AT272:AZ272" si="95">AT266*AT268</f>
        <v>0</v>
      </c>
      <c r="AU272" s="305">
        <f t="shared" si="95"/>
        <v>0</v>
      </c>
      <c r="AV272" s="305">
        <f t="shared" si="95"/>
        <v>0</v>
      </c>
      <c r="AW272" s="305">
        <f t="shared" si="95"/>
        <v>0</v>
      </c>
      <c r="AX272" s="305">
        <f t="shared" si="95"/>
        <v>0</v>
      </c>
      <c r="AY272" s="305">
        <f t="shared" si="95"/>
        <v>0</v>
      </c>
      <c r="AZ272" s="305">
        <f t="shared" si="95"/>
        <v>0</v>
      </c>
      <c r="BA272" s="361">
        <f>SUM(AM272:AZ272)</f>
        <v>0</v>
      </c>
    </row>
    <row r="273" spans="1:55" s="335" customFormat="1" ht="15.75">
      <c r="A273" s="452"/>
      <c r="B273" s="307" t="s">
        <v>254</v>
      </c>
      <c r="C273" s="303"/>
      <c r="D273" s="308"/>
      <c r="E273" s="295"/>
      <c r="F273" s="295"/>
      <c r="G273" s="295"/>
      <c r="H273" s="295"/>
      <c r="I273" s="295"/>
      <c r="J273" s="295"/>
      <c r="K273" s="295"/>
      <c r="L273" s="295"/>
      <c r="M273" s="295"/>
      <c r="N273" s="295"/>
      <c r="O273" s="295"/>
      <c r="P273" s="295"/>
      <c r="Q273" s="295"/>
      <c r="R273" s="295"/>
      <c r="S273" s="295"/>
      <c r="T273" s="295"/>
      <c r="U273" s="295"/>
      <c r="V273" s="262"/>
      <c r="W273" s="295"/>
      <c r="X273" s="295"/>
      <c r="Y273" s="295"/>
      <c r="Z273" s="308"/>
      <c r="AA273" s="308"/>
      <c r="AB273" s="308"/>
      <c r="AC273" s="308"/>
      <c r="AD273" s="295"/>
      <c r="AE273" s="295"/>
      <c r="AF273" s="295"/>
      <c r="AG273" s="295"/>
      <c r="AH273" s="295"/>
      <c r="AI273" s="295"/>
      <c r="AJ273" s="295"/>
      <c r="AK273" s="295"/>
      <c r="AL273" s="295"/>
      <c r="BA273" s="361">
        <f>BA271-BA272</f>
        <v>0</v>
      </c>
    </row>
    <row r="274" spans="1:55" ht="15">
      <c r="B274" s="285"/>
      <c r="C274" s="308"/>
      <c r="D274" s="308"/>
      <c r="E274" s="295"/>
      <c r="F274" s="295"/>
      <c r="G274" s="295"/>
      <c r="H274" s="295"/>
      <c r="I274" s="295"/>
      <c r="J274" s="295"/>
      <c r="K274" s="295"/>
      <c r="L274" s="295"/>
      <c r="M274" s="295"/>
      <c r="N274" s="295"/>
      <c r="O274" s="295"/>
      <c r="P274" s="295"/>
      <c r="Q274" s="295"/>
      <c r="R274" s="295"/>
      <c r="S274" s="295"/>
      <c r="T274" s="295"/>
      <c r="U274" s="295"/>
      <c r="V274" s="262"/>
      <c r="W274" s="295"/>
      <c r="X274" s="295"/>
      <c r="Y274" s="295"/>
      <c r="Z274" s="308"/>
      <c r="AA274" s="303"/>
      <c r="AB274" s="308"/>
      <c r="AC274" s="308"/>
      <c r="AD274" s="295"/>
      <c r="AE274" s="295"/>
      <c r="AF274" s="295"/>
      <c r="AG274" s="295"/>
      <c r="AH274" s="295"/>
      <c r="AI274" s="295"/>
      <c r="AJ274" s="295"/>
      <c r="AK274" s="295"/>
      <c r="AL274" s="295"/>
      <c r="BA274" s="306"/>
    </row>
    <row r="275" spans="1:55" ht="15">
      <c r="B275" s="256" t="s">
        <v>70</v>
      </c>
      <c r="C275" s="313"/>
      <c r="D275" s="242"/>
      <c r="E275" s="242"/>
      <c r="F275" s="242"/>
      <c r="G275" s="242"/>
      <c r="H275" s="242"/>
      <c r="I275" s="242"/>
      <c r="J275" s="242"/>
      <c r="K275" s="242"/>
      <c r="L275" s="242"/>
      <c r="M275" s="242"/>
      <c r="N275" s="242"/>
      <c r="O275" s="242"/>
      <c r="P275" s="242"/>
      <c r="Q275" s="242"/>
      <c r="R275" s="242"/>
      <c r="S275" s="242"/>
      <c r="T275" s="242"/>
      <c r="U275" s="242"/>
      <c r="V275" s="314"/>
      <c r="W275" s="242"/>
      <c r="X275" s="242"/>
      <c r="Y275" s="242"/>
      <c r="Z275" s="266"/>
      <c r="AA275" s="245"/>
      <c r="AB275" s="245"/>
      <c r="AC275" s="242"/>
      <c r="AD275" s="242"/>
      <c r="AE275" s="245"/>
      <c r="AF275" s="245"/>
      <c r="AG275" s="245"/>
      <c r="AH275" s="245"/>
      <c r="AI275" s="245"/>
      <c r="AJ275" s="245"/>
      <c r="AK275" s="245"/>
      <c r="AL275" s="245"/>
      <c r="AM275" s="253">
        <f>SUMPRODUCT($E$160:$E$263,AM160:AM263)</f>
        <v>0</v>
      </c>
      <c r="AN275" s="253">
        <f>SUMPRODUCT($E$160:$E$263,AN160:AN263)</f>
        <v>0</v>
      </c>
      <c r="AO275" s="253">
        <f>IF(AO159="kW",SUMPRODUCT(U160:U263,W160:W263,AO160:AO263),SUMPRODUCT(E160:E263,AO160:AO263))</f>
        <v>0</v>
      </c>
      <c r="AP275" s="253">
        <f>IF(AP159="kW",SUMPRODUCT(U160:U263,W160:W263,AP160:AP263),SUMPRODUCT(E160:E263,AP160:AP263))</f>
        <v>0</v>
      </c>
      <c r="AQ275" s="253">
        <f>IF(AQ159="kW",SUMPRODUCT(U160:U263,W160:W263,AQ160:AQ263),SUMPRODUCT(E160:E263,AQ160:AQ263))</f>
        <v>0</v>
      </c>
      <c r="AR275" s="253">
        <f>IF(AR159="kW",SUMPRODUCT(U160:U263,W160:W263,AR160:AR263),SUMPRODUCT(E160:E263, AR160:AR263))</f>
        <v>0</v>
      </c>
      <c r="AS275" s="253">
        <f>IF(AS159="kW",SUMPRODUCT(U160:U263,W160:W263,AS160:AS263),SUMPRODUCT(E160:E263,AS160:AS263))</f>
        <v>0</v>
      </c>
      <c r="AT275" s="253">
        <f>IF(AT159="kW",SUMPRODUCT(U160:U263,W160:W263,AT160:AT263),SUMPRODUCT(E160:E263,AT160:AT263))</f>
        <v>0</v>
      </c>
      <c r="AU275" s="253">
        <f>IF(AU159="kW",SUMPRODUCT(U160:U263,W160:W263,AU160:AU263),SUMPRODUCT(E160:E263,AU160:AU263))</f>
        <v>0</v>
      </c>
      <c r="AV275" s="253">
        <f>IF(AV159="kW",SUMPRODUCT(U160:U263,W160:W263,AV160:AV263),SUMPRODUCT(E160:E263,AV160:AV263))</f>
        <v>0</v>
      </c>
      <c r="AW275" s="253">
        <f>IF(AW159="kW",SUMPRODUCT(U160:U263,W160:W263,AW160:AW263),SUMPRODUCT(E160:E263,AW160:AW263))</f>
        <v>0</v>
      </c>
      <c r="AX275" s="253">
        <f>IF(AX159="kW",SUMPRODUCT(U160:U263,W160:W263,AX160:AX263),SUMPRODUCT(E160:E263,AX160:AX263))</f>
        <v>0</v>
      </c>
      <c r="AY275" s="253">
        <f>IF(AY159="kW",SUMPRODUCT(U160:U263,W160:W263,AY160:AY263),SUMPRODUCT(E160:E263,AY160:AY263))</f>
        <v>0</v>
      </c>
      <c r="AZ275" s="253">
        <f>IF(AZ159="kW",SUMPRODUCT(U160:U263,W160:W263,AZ160:AZ263),SUMPRODUCT(E160:E263,AZ160:AZ263))</f>
        <v>0</v>
      </c>
      <c r="BA275" s="306"/>
      <c r="BC275" s="245"/>
    </row>
    <row r="276" spans="1:55" ht="15">
      <c r="B276" s="256" t="s">
        <v>71</v>
      </c>
      <c r="C276" s="313"/>
      <c r="D276" s="242"/>
      <c r="E276" s="242"/>
      <c r="F276" s="242"/>
      <c r="G276" s="242"/>
      <c r="H276" s="242"/>
      <c r="I276" s="242"/>
      <c r="J276" s="242"/>
      <c r="K276" s="242"/>
      <c r="L276" s="242"/>
      <c r="M276" s="242"/>
      <c r="N276" s="242"/>
      <c r="O276" s="242"/>
      <c r="P276" s="242"/>
      <c r="Q276" s="242"/>
      <c r="R276" s="242"/>
      <c r="S276" s="242"/>
      <c r="T276" s="242"/>
      <c r="U276" s="242"/>
      <c r="V276" s="314"/>
      <c r="W276" s="242"/>
      <c r="X276" s="242"/>
      <c r="Y276" s="242"/>
      <c r="Z276" s="266"/>
      <c r="AA276" s="245"/>
      <c r="AB276" s="245"/>
      <c r="AC276" s="242"/>
      <c r="AD276" s="242"/>
      <c r="AE276" s="245"/>
      <c r="AF276" s="245"/>
      <c r="AG276" s="245"/>
      <c r="AH276" s="245"/>
      <c r="AI276" s="245"/>
      <c r="AJ276" s="245"/>
      <c r="AK276" s="245"/>
      <c r="AL276" s="245"/>
      <c r="AM276" s="253">
        <f>SUMPRODUCT($F$160:$F$263,AM160:AM263)</f>
        <v>0</v>
      </c>
      <c r="AN276" s="253">
        <f>SUMPRODUCT($F$160:$F$263,AN160:AN263)</f>
        <v>0</v>
      </c>
      <c r="AO276" s="253">
        <f>IF(AO159="kW",SUMPRODUCT(U160:U263,X160:X263,AO160:AO263),SUMPRODUCT(F160:F263,AO160:AO263))</f>
        <v>0</v>
      </c>
      <c r="AP276" s="253">
        <f>IF(AP159="kW",SUMPRODUCT(U160:U263,X160:X263,AP160:AP263),SUMPRODUCT(F160:F263,AP160:AP263))</f>
        <v>0</v>
      </c>
      <c r="AQ276" s="253">
        <f>IF(AQ159="kW",SUMPRODUCT(U160:U263,X160:X263,AQ160:AQ263),SUMPRODUCT(F160:F263, AQ160:AQ263))</f>
        <v>0</v>
      </c>
      <c r="AR276" s="253">
        <f>IF(AR159="kW",SUMPRODUCT(U160:U263,X160:X263,AR160:AR263),SUMPRODUCT(F160:F263, AR160:AR263))</f>
        <v>0</v>
      </c>
      <c r="AS276" s="253">
        <f>IF(AS159="kW",SUMPRODUCT(U160:U263,X160:X263,AS160:AS263),SUMPRODUCT(F160:F263,AS160:AS263))</f>
        <v>0</v>
      </c>
      <c r="AT276" s="253">
        <f>IF(AT159="kW",SUMPRODUCT(U160:U263,X160:X263,AT160:AT263),SUMPRODUCT(F160:F263,AT160:AT263))</f>
        <v>0</v>
      </c>
      <c r="AU276" s="253">
        <f>IF(AU159="kW",SUMPRODUCT(U160:U263,X160:X263,AU160:AU263),SUMPRODUCT(F160:F263,AU160:AU263))</f>
        <v>0</v>
      </c>
      <c r="AV276" s="253">
        <f>IF(AV159="kW",SUMPRODUCT(U160:U263,X160:X263,AV160:AV263),SUMPRODUCT(F160:F263,AV160:AV263))</f>
        <v>0</v>
      </c>
      <c r="AW276" s="253">
        <f>IF(AW159="kW",SUMPRODUCT(U160:U263,X160:X263,AW160:AW263),SUMPRODUCT(F160:F263,AW160:AW263))</f>
        <v>0</v>
      </c>
      <c r="AX276" s="253">
        <f>IF(AX159="kW",SUMPRODUCT(U160:U263,X160:X263,AX160:AX263),SUMPRODUCT(F160:F263,AX160:AX263))</f>
        <v>0</v>
      </c>
      <c r="AY276" s="253">
        <f>IF(AY159="kW",SUMPRODUCT(U160:U263,X160:X263,AY160:AY263),SUMPRODUCT(F160:F263,AY160:AY263))</f>
        <v>0</v>
      </c>
      <c r="AZ276" s="253">
        <f>IF(AZ159="kW",SUMPRODUCT(U160:U263,X160:X263,AZ160:AZ263),SUMPRODUCT(F160:F263,AZ160:AZ263))</f>
        <v>0</v>
      </c>
      <c r="BA276" s="297"/>
    </row>
    <row r="277" spans="1:55" ht="15">
      <c r="B277" s="285" t="s">
        <v>189</v>
      </c>
      <c r="C277" s="313"/>
      <c r="D277" s="242"/>
      <c r="E277" s="242"/>
      <c r="F277" s="242"/>
      <c r="G277" s="242"/>
      <c r="H277" s="242"/>
      <c r="I277" s="242"/>
      <c r="J277" s="242"/>
      <c r="K277" s="242"/>
      <c r="L277" s="242"/>
      <c r="M277" s="242"/>
      <c r="N277" s="242"/>
      <c r="O277" s="242"/>
      <c r="P277" s="242"/>
      <c r="Q277" s="242"/>
      <c r="R277" s="242"/>
      <c r="S277" s="242"/>
      <c r="T277" s="242"/>
      <c r="U277" s="242"/>
      <c r="V277" s="314"/>
      <c r="W277" s="242"/>
      <c r="X277" s="242"/>
      <c r="Y277" s="242"/>
      <c r="Z277" s="266"/>
      <c r="AA277" s="245"/>
      <c r="AB277" s="245"/>
      <c r="AC277" s="242"/>
      <c r="AD277" s="242"/>
      <c r="AE277" s="245"/>
      <c r="AF277" s="245"/>
      <c r="AG277" s="245"/>
      <c r="AH277" s="245"/>
      <c r="AI277" s="245"/>
      <c r="AJ277" s="245"/>
      <c r="AK277" s="245"/>
      <c r="AL277" s="245"/>
      <c r="AM277" s="253">
        <f>SUMPRODUCT($G$160:$G$263,AM160:AM263)</f>
        <v>0</v>
      </c>
      <c r="AN277" s="253">
        <f>SUMPRODUCT($G$160:$G$263,AN160:AN263)</f>
        <v>0</v>
      </c>
      <c r="AO277" s="253">
        <f>IF(AO159="kW",SUMPRODUCT(U160:U263,Y160:Y263,AO160:AO263),SUMPRODUCT(G160:G263,AO160:AO263))</f>
        <v>0</v>
      </c>
      <c r="AP277" s="253">
        <f>IF(AP159="kW",SUMPRODUCT(U160:U263,Y160:Y263,AP160:AP263),SUMPRODUCT(G160:G263,AP160:AP263))</f>
        <v>0</v>
      </c>
      <c r="AQ277" s="253">
        <f>IF(AQ159="kW",SUMPRODUCT(U160:U263,Y160:Y263,AQ160:AQ263),SUMPRODUCT(G160:G263, AQ160:AQ263))</f>
        <v>0</v>
      </c>
      <c r="AR277" s="253">
        <f>IF(AR159="kW",SUMPRODUCT(U160:U263,Y160:Y263,AR160:AR263),SUMPRODUCT(G160:G263, AR160:AR263))</f>
        <v>0</v>
      </c>
      <c r="AS277" s="253">
        <f>IF(AS159="kW",SUMPRODUCT(U160:U263,Y160:Y263,AS160:AS263),SUMPRODUCT(G160:G263,AS160:AS263))</f>
        <v>0</v>
      </c>
      <c r="AT277" s="253">
        <f>IF(AT159="kW",SUMPRODUCT(U160:U263,Y160:Y263,AT160:AT263),SUMPRODUCT(G160:G263,AT160:AT263))</f>
        <v>0</v>
      </c>
      <c r="AU277" s="253">
        <f>IF(AU159="kW",SUMPRODUCT(U160:U263,Y160:Y263,AU160:AU263),SUMPRODUCT(G160:G263,AU160:AU263))</f>
        <v>0</v>
      </c>
      <c r="AV277" s="253">
        <f>IF(AV159="kW",SUMPRODUCT(U160:U263,Y160:Y263,AV160:AV263),SUMPRODUCT(G160:G263,AV160:AV263))</f>
        <v>0</v>
      </c>
      <c r="AW277" s="253">
        <f>IF(AW159="kW",SUMPRODUCT(U160:U263,Y160:Y263,AW160:AW263),SUMPRODUCT(G160:G263,AW160:AW263))</f>
        <v>0</v>
      </c>
      <c r="AX277" s="253">
        <f>IF(AX159="kW",SUMPRODUCT(U160:U263,Y160:Y263,AX160:AX263),SUMPRODUCT(G160:G263,AX160:AX263))</f>
        <v>0</v>
      </c>
      <c r="AY277" s="253">
        <f>IF(AY159="kW",SUMPRODUCT(U160:U263,Y160:Y263,AY160:AY263),SUMPRODUCT(G160:G263,AY160:AY263))</f>
        <v>0</v>
      </c>
      <c r="AZ277" s="253">
        <f>IF(AZ159="kW",SUMPRODUCT(U160:U263,Y160:Y263,AZ160:AZ263),SUMPRODUCT(G160:G263,AZ160:AZ263))</f>
        <v>0</v>
      </c>
      <c r="BA277" s="297"/>
    </row>
    <row r="278" spans="1:55" ht="15">
      <c r="B278" s="285" t="s">
        <v>190</v>
      </c>
      <c r="C278" s="313"/>
      <c r="D278" s="242"/>
      <c r="E278" s="242"/>
      <c r="F278" s="242"/>
      <c r="G278" s="242"/>
      <c r="H278" s="242"/>
      <c r="I278" s="242"/>
      <c r="J278" s="242"/>
      <c r="K278" s="242"/>
      <c r="L278" s="242"/>
      <c r="M278" s="242"/>
      <c r="N278" s="242"/>
      <c r="O278" s="242"/>
      <c r="P278" s="242"/>
      <c r="Q278" s="242"/>
      <c r="R278" s="242"/>
      <c r="S278" s="242"/>
      <c r="T278" s="242"/>
      <c r="U278" s="242"/>
      <c r="V278" s="314"/>
      <c r="W278" s="242"/>
      <c r="X278" s="242"/>
      <c r="Y278" s="242"/>
      <c r="Z278" s="266"/>
      <c r="AA278" s="245"/>
      <c r="AB278" s="245"/>
      <c r="AC278" s="242"/>
      <c r="AD278" s="242"/>
      <c r="AE278" s="245"/>
      <c r="AF278" s="245"/>
      <c r="AG278" s="245"/>
      <c r="AH278" s="245"/>
      <c r="AI278" s="245"/>
      <c r="AJ278" s="245"/>
      <c r="AK278" s="245"/>
      <c r="AL278" s="245"/>
      <c r="AM278" s="253">
        <f>SUMPRODUCT($H$160:$H$263,AM160:AM263)</f>
        <v>0</v>
      </c>
      <c r="AN278" s="253">
        <f>SUMPRODUCT($H$160:$H$263,AN160:AN263)</f>
        <v>0</v>
      </c>
      <c r="AO278" s="253">
        <f>IF(AO159="kW",SUMPRODUCT(U160:U263,Z160:Z263,AO160:AO263),SUMPRODUCT(H160:H263,AO160:AO263))</f>
        <v>0</v>
      </c>
      <c r="AP278" s="253">
        <f>IF(AP159="kW",SUMPRODUCT(U160:U263,Z160:Z263,AP160:AP263),SUMPRODUCT(H160:H263,AP160:AP263))</f>
        <v>0</v>
      </c>
      <c r="AQ278" s="253">
        <f>IF(AQ159="kW",SUMPRODUCT(U160:U263,Z160:Z263,AQ160:AQ263),SUMPRODUCT(H160:H263, AQ160:AQ263))</f>
        <v>0</v>
      </c>
      <c r="AR278" s="253">
        <f>IF(AR159="kW",SUMPRODUCT(U160:U263,Z160:Z263,AR160:AR263),SUMPRODUCT(H160:H263, AR160:AR263))</f>
        <v>0</v>
      </c>
      <c r="AS278" s="253">
        <f>IF(AS159="kW",SUMPRODUCT(U160:U263,Z160:Z263,AS160:AS263),SUMPRODUCT(H160:H263,AS160:AS263))</f>
        <v>0</v>
      </c>
      <c r="AT278" s="253">
        <f>IF(AT159="kW",SUMPRODUCT(U160:U263,Z160:Z263,AT160:AT263),SUMPRODUCT(H160:H263,AT160:AT263))</f>
        <v>0</v>
      </c>
      <c r="AU278" s="253">
        <f>IF(AU159="kW",SUMPRODUCT(U160:U263,Z160:Z263,AU160:AU263),SUMPRODUCT(H160:H263,AU160:AU263))</f>
        <v>0</v>
      </c>
      <c r="AV278" s="253">
        <f>IF(AV159="kW",SUMPRODUCT(U160:U263,Z160:Z263,AV160:AV263),SUMPRODUCT(H160:H263,AV160:AV263))</f>
        <v>0</v>
      </c>
      <c r="AW278" s="253">
        <f>IF(AW159="kW",SUMPRODUCT(U160:U263,Z160:Z263,AW160:AW263),SUMPRODUCT(H160:H263,AW160:AW263))</f>
        <v>0</v>
      </c>
      <c r="AX278" s="253">
        <f>IF(AX159="kW",SUMPRODUCT(U160:U263,Z160:Z263,AX160:AX263),SUMPRODUCT(H160:H263,AX160:AX263))</f>
        <v>0</v>
      </c>
      <c r="AY278" s="253">
        <f>IF(AY159="kW",SUMPRODUCT(U160:U263,Z160:Z263,AY160:AY263),SUMPRODUCT(H160:H263,AY160:AY263))</f>
        <v>0</v>
      </c>
      <c r="AZ278" s="253">
        <f>IF(AZ159="kW",SUMPRODUCT(U160:U263,Z160:Z263,AZ160:AZ263),SUMPRODUCT(H160:H263,AZ160:AZ263))</f>
        <v>0</v>
      </c>
      <c r="BA278" s="297"/>
    </row>
    <row r="279" spans="1:55" ht="15">
      <c r="B279" s="285" t="s">
        <v>191</v>
      </c>
      <c r="C279" s="313"/>
      <c r="D279" s="242"/>
      <c r="E279" s="242"/>
      <c r="F279" s="242"/>
      <c r="G279" s="242"/>
      <c r="H279" s="242"/>
      <c r="I279" s="242"/>
      <c r="J279" s="242"/>
      <c r="K279" s="242"/>
      <c r="L279" s="242"/>
      <c r="M279" s="242"/>
      <c r="N279" s="242"/>
      <c r="O279" s="242"/>
      <c r="P279" s="242"/>
      <c r="Q279" s="242"/>
      <c r="R279" s="242"/>
      <c r="S279" s="242"/>
      <c r="T279" s="242"/>
      <c r="U279" s="242"/>
      <c r="V279" s="314"/>
      <c r="W279" s="242"/>
      <c r="X279" s="242"/>
      <c r="Y279" s="242"/>
      <c r="Z279" s="266"/>
      <c r="AA279" s="245"/>
      <c r="AB279" s="245"/>
      <c r="AC279" s="242"/>
      <c r="AD279" s="242"/>
      <c r="AE279" s="245"/>
      <c r="AF279" s="245"/>
      <c r="AG279" s="245"/>
      <c r="AH279" s="245"/>
      <c r="AI279" s="245"/>
      <c r="AJ279" s="245"/>
      <c r="AK279" s="245"/>
      <c r="AL279" s="245"/>
      <c r="AM279" s="253">
        <f>SUMPRODUCT($I$160:$I$263,AM160:AM263)</f>
        <v>0</v>
      </c>
      <c r="AN279" s="253">
        <f>SUMPRODUCT($I$160:$I$263,AN160:AN263)</f>
        <v>0</v>
      </c>
      <c r="AO279" s="253">
        <f>IF(AO159="kW",SUMPRODUCT(U160:U263,AA160:AA263,AO160:AO263),SUMPRODUCT(I160:I263,AO160:AO263))</f>
        <v>0</v>
      </c>
      <c r="AP279" s="253">
        <f>IF(AP159="kW",SUMPRODUCT(U160:U263,AA160:AA263,AP160:AP263),SUMPRODUCT(I160:I263,AP160:AP263))</f>
        <v>0</v>
      </c>
      <c r="AQ279" s="253">
        <f>IF(AQ159="kW",SUMPRODUCT(U160:U263,AA160:AA263,AQ160:AQ263),SUMPRODUCT(I160:I263, AQ160:AQ263))</f>
        <v>0</v>
      </c>
      <c r="AR279" s="253">
        <f>IF(AR159="kW",SUMPRODUCT(U160:U263,AA160:AA263,AR160:AR263),SUMPRODUCT(I160:I263, AR160:AR263))</f>
        <v>0</v>
      </c>
      <c r="AS279" s="253">
        <f>IF(AS159="kW",SUMPRODUCT(U160:U263,AA160:AA263,AS160:AS263),SUMPRODUCT(I160:I263,AS160:AS263))</f>
        <v>0</v>
      </c>
      <c r="AT279" s="253">
        <f>IF(AT159="kW",SUMPRODUCT(U160:U263,AA160:AA263,AT160:AT263),SUMPRODUCT(I160:I263,AT160:AT263))</f>
        <v>0</v>
      </c>
      <c r="AU279" s="253">
        <f>IF(AU159="kW",SUMPRODUCT(U160:U263,AA160:AA263,AU160:AU263),SUMPRODUCT(I160:I263,AU160:AU263))</f>
        <v>0</v>
      </c>
      <c r="AV279" s="253">
        <f>IF(AV159="kW",SUMPRODUCT(U160:U263,AA160:AA263,AV160:AV263),SUMPRODUCT(I160:I263,AV160:AV263))</f>
        <v>0</v>
      </c>
      <c r="AW279" s="253">
        <f>IF(AW159="kW",SUMPRODUCT(U160:U263,AA160:AA263,AW160:AW263),SUMPRODUCT(I160:I263,AW160:AW263))</f>
        <v>0</v>
      </c>
      <c r="AX279" s="253">
        <f>IF(AX159="kW",SUMPRODUCT(U160:U263,AA160:AA263,AX160:AX263),SUMPRODUCT(I160:I263,AX160:AX263))</f>
        <v>0</v>
      </c>
      <c r="AY279" s="253">
        <f>IF(AY159="kW",SUMPRODUCT(U160:U263,AA160:AA263,AY160:AY263),SUMPRODUCT(I160:I263,AY160:AY263))</f>
        <v>0</v>
      </c>
      <c r="AZ279" s="253">
        <f>IF(AZ159="kW",SUMPRODUCT(U160:U263,AA160:AA263,AZ160:AZ263),SUMPRODUCT(I160:I263,AZ160:AZ263))</f>
        <v>0</v>
      </c>
      <c r="BA279" s="297"/>
    </row>
    <row r="280" spans="1:55" ht="15">
      <c r="B280" s="285" t="s">
        <v>192</v>
      </c>
      <c r="C280" s="313"/>
      <c r="D280" s="245"/>
      <c r="E280" s="245"/>
      <c r="F280" s="245"/>
      <c r="G280" s="245"/>
      <c r="H280" s="245"/>
      <c r="I280" s="245"/>
      <c r="J280" s="245"/>
      <c r="K280" s="245"/>
      <c r="L280" s="245"/>
      <c r="M280" s="245"/>
      <c r="N280" s="245"/>
      <c r="O280" s="245"/>
      <c r="P280" s="245"/>
      <c r="Q280" s="245"/>
      <c r="R280" s="245"/>
      <c r="S280" s="245"/>
      <c r="T280" s="245"/>
      <c r="U280" s="245"/>
      <c r="V280" s="314"/>
      <c r="W280" s="245"/>
      <c r="X280" s="245"/>
      <c r="Y280" s="245"/>
      <c r="Z280" s="266"/>
      <c r="AA280" s="245"/>
      <c r="AB280" s="245"/>
      <c r="AC280" s="245"/>
      <c r="AD280" s="245"/>
      <c r="AE280" s="245"/>
      <c r="AF280" s="245"/>
      <c r="AG280" s="245"/>
      <c r="AH280" s="245"/>
      <c r="AI280" s="245"/>
      <c r="AJ280" s="245"/>
      <c r="AK280" s="245"/>
      <c r="AL280" s="245"/>
      <c r="AM280" s="253">
        <f>SUMPRODUCT($J$160:$J$263,AM160:AM263)</f>
        <v>0</v>
      </c>
      <c r="AN280" s="253">
        <f>SUMPRODUCT($J$160:$J$263,AN160:AN263)</f>
        <v>0</v>
      </c>
      <c r="AO280" s="253">
        <f>IF(AO159="kW",SUMPRODUCT(U160:U263,AB160:AB263,AO160:AO263),SUMPRODUCT(J160:J263,AO160:AO263))</f>
        <v>0</v>
      </c>
      <c r="AP280" s="253">
        <f>IF(AP159="kW",SUMPRODUCT(U160:U263,AB160:AB263,AP160:AP263),SUMPRODUCT(J160:J263,AP160:AP263))</f>
        <v>0</v>
      </c>
      <c r="AQ280" s="253">
        <f>IF(AQ159="kW",SUMPRODUCT(U160:U263,AB160:AB263,AQ160:AQ263),SUMPRODUCT(J160:J263, AQ160:AQ263))</f>
        <v>0</v>
      </c>
      <c r="AR280" s="253">
        <f>IF(AR159="kW",SUMPRODUCT(U160:U263,AB160:AB263,AR160:AR263),SUMPRODUCT(J160:J263, AR160:AR263))</f>
        <v>0</v>
      </c>
      <c r="AS280" s="253">
        <f>IF(AS159="kW",SUMPRODUCT(U160:U263,AB160:AB263,AS160:AS263),SUMPRODUCT(J160:J263,AS160:AS263))</f>
        <v>0</v>
      </c>
      <c r="AT280" s="253">
        <f>IF(AT159="kW",SUMPRODUCT(U160:U263,AB160:AB263,AT160:AT263),SUMPRODUCT(J160:J263,AT160:AT263))</f>
        <v>0</v>
      </c>
      <c r="AU280" s="253">
        <f>IF(AU159="kW",SUMPRODUCT(U160:U263,AB160:AB263,AU160:AU263),SUMPRODUCT(J160:J263,AU160:AU263))</f>
        <v>0</v>
      </c>
      <c r="AV280" s="253">
        <f>IF(AV159="kW",SUMPRODUCT(U160:U263,AB160:AB263,AV160:AV263),SUMPRODUCT(J160:J263,AV160:AV263))</f>
        <v>0</v>
      </c>
      <c r="AW280" s="253">
        <f>IF(AW159="kW",SUMPRODUCT(U160:U263,AB160:AB263,AW160:AW263),SUMPRODUCT(J160:J263,AW160:AW263))</f>
        <v>0</v>
      </c>
      <c r="AX280" s="253">
        <f>IF(AX159="kW",SUMPRODUCT(U160:U263,AB160:AB263,AX160:AX263),SUMPRODUCT(J160:J263,AX160:AX263))</f>
        <v>0</v>
      </c>
      <c r="AY280" s="253">
        <f>IF(AY159="kW",SUMPRODUCT(U160:U263,AB160:AB263,AY160:AY263),SUMPRODUCT(J160:J263,AY160:AY263))</f>
        <v>0</v>
      </c>
      <c r="AZ280" s="253">
        <f>IF(AZ159="kW",SUMPRODUCT(U160:U263,AB160:AB263,AZ160:AZ263),SUMPRODUCT(J160:J263,AZ160:AZ263))</f>
        <v>0</v>
      </c>
      <c r="BA280" s="297"/>
    </row>
    <row r="281" spans="1:55" ht="15">
      <c r="B281" s="285" t="s">
        <v>193</v>
      </c>
      <c r="C281" s="313"/>
      <c r="D281" s="296"/>
      <c r="E281" s="296"/>
      <c r="F281" s="296"/>
      <c r="G281" s="296"/>
      <c r="H281" s="296"/>
      <c r="I281" s="296"/>
      <c r="J281" s="296"/>
      <c r="K281" s="296"/>
      <c r="L281" s="296"/>
      <c r="M281" s="296"/>
      <c r="N281" s="296"/>
      <c r="O281" s="296"/>
      <c r="P281" s="296"/>
      <c r="Q281" s="296"/>
      <c r="R281" s="296"/>
      <c r="S281" s="296"/>
      <c r="T281" s="296"/>
      <c r="U281" s="296"/>
      <c r="V281" s="245"/>
      <c r="W281" s="242"/>
      <c r="X281" s="242"/>
      <c r="Y281" s="245"/>
      <c r="Z281" s="266"/>
      <c r="AA281" s="245"/>
      <c r="AB281" s="245"/>
      <c r="AC281" s="314"/>
      <c r="AD281" s="314"/>
      <c r="AE281" s="245"/>
      <c r="AF281" s="245"/>
      <c r="AG281" s="245"/>
      <c r="AH281" s="245"/>
      <c r="AI281" s="245"/>
      <c r="AJ281" s="245"/>
      <c r="AK281" s="245"/>
      <c r="AL281" s="245"/>
      <c r="AM281" s="253">
        <f>SUMPRODUCT($K$160:$K$263,AM160:AM263)</f>
        <v>0</v>
      </c>
      <c r="AN281" s="253">
        <f>SUMPRODUCT($K$160:$K$263,AN160:AN263)</f>
        <v>0</v>
      </c>
      <c r="AO281" s="253">
        <f>IF(AO159="kW",SUMPRODUCT(U160:U263,AC160:AC263,AO160:AO263),SUMPRODUCT(K160:K263,AO160:AO263))</f>
        <v>0</v>
      </c>
      <c r="AP281" s="253">
        <f>IF(AP159="kW",SUMPRODUCT(U160:U263,AC160:AC263,AP160:AP263),SUMPRODUCT(K160:K263,AP160:AP263))</f>
        <v>0</v>
      </c>
      <c r="AQ281" s="253">
        <f>IF(AQ159="kW",SUMPRODUCT(U160:U263,AC160:AC263,AQ160:AQ263),SUMPRODUCT(K160:K263, AQ160:AQ263))</f>
        <v>0</v>
      </c>
      <c r="AR281" s="253">
        <f>IF(AR159="kW",SUMPRODUCT(U160:U263,AC160:AC263,AR160:AR263),SUMPRODUCT(K160:K263, AR160:AR263))</f>
        <v>0</v>
      </c>
      <c r="AS281" s="253">
        <f>IF(AS159="kW",SUMPRODUCT(U160:U263,AC160:AC263,AS160:AS263),SUMPRODUCT(K160:K263,AS160:AS263))</f>
        <v>0</v>
      </c>
      <c r="AT281" s="253">
        <f>IF(AT159="kW",SUMPRODUCT(U160:U263,AC160:AC263,AT160:AT263),SUMPRODUCT(K160:K263,AT160:AT263))</f>
        <v>0</v>
      </c>
      <c r="AU281" s="253">
        <f>IF(AU159="kW",SUMPRODUCT(U160:U263,AC160:AC263,AU160:AU263),SUMPRODUCT(K160:K263,AU160:AU263))</f>
        <v>0</v>
      </c>
      <c r="AV281" s="253">
        <f>IF(AV159="kW",SUMPRODUCT(U160:U263,AC160:AC263,AV160:AV263),SUMPRODUCT(K160:K263,AV160:AV263))</f>
        <v>0</v>
      </c>
      <c r="AW281" s="253">
        <f>IF(AW159="kW",SUMPRODUCT(U160:U263,AC160:AC263,AW160:AW263),SUMPRODUCT(K160:K263,AW160:AW263))</f>
        <v>0</v>
      </c>
      <c r="AX281" s="253">
        <f>IF(AX159="kW",SUMPRODUCT(U160:U263,AC160:AC263,AX160:AX263),SUMPRODUCT(K160:K263,AX160:AX263))</f>
        <v>0</v>
      </c>
      <c r="AY281" s="253">
        <f>IF(AY159="kW",SUMPRODUCT(U160:U263,AC160:AC263,AY160:AY263),SUMPRODUCT(K160:K263,AY160:AY263))</f>
        <v>0</v>
      </c>
      <c r="AZ281" s="253">
        <f>IF(AZ159="kW",SUMPRODUCT(U160:U263,AC160:AC263,AZ160:AZ263),SUMPRODUCT(K160:K263,AZ160:AZ263))</f>
        <v>0</v>
      </c>
      <c r="BA281" s="297"/>
    </row>
    <row r="282" spans="1:55" ht="15">
      <c r="B282" s="285" t="s">
        <v>194</v>
      </c>
      <c r="C282" s="313"/>
      <c r="D282" s="296"/>
      <c r="E282" s="296"/>
      <c r="F282" s="296"/>
      <c r="G282" s="296"/>
      <c r="H282" s="296"/>
      <c r="I282" s="296"/>
      <c r="J282" s="296"/>
      <c r="K282" s="296"/>
      <c r="L282" s="296"/>
      <c r="M282" s="296"/>
      <c r="N282" s="296"/>
      <c r="O282" s="296"/>
      <c r="P282" s="296"/>
      <c r="Q282" s="296"/>
      <c r="R282" s="296"/>
      <c r="S282" s="296"/>
      <c r="T282" s="296"/>
      <c r="U282" s="296"/>
      <c r="V282" s="245"/>
      <c r="W282" s="242"/>
      <c r="X282" s="242"/>
      <c r="Y282" s="245"/>
      <c r="Z282" s="266"/>
      <c r="AA282" s="245"/>
      <c r="AB282" s="245"/>
      <c r="AC282" s="314"/>
      <c r="AD282" s="314"/>
      <c r="AE282" s="245"/>
      <c r="AF282" s="245"/>
      <c r="AG282" s="245"/>
      <c r="AH282" s="245"/>
      <c r="AI282" s="245"/>
      <c r="AJ282" s="245"/>
      <c r="AK282" s="245"/>
      <c r="AL282" s="245"/>
      <c r="AM282" s="253">
        <f>SUMPRODUCT($L$160:$L$263,AM160:AM263)</f>
        <v>0</v>
      </c>
      <c r="AN282" s="253">
        <f>SUMPRODUCT($L$160:$L$263,AN160:AN263)</f>
        <v>0</v>
      </c>
      <c r="AO282" s="253">
        <f>IF(AO159="kW",SUMPRODUCT($U$160:$U$263,$AD$160:$AD$263,AO160:AO263),SUMPRODUCT($L$160:$L$263,AO160:AO263))</f>
        <v>0</v>
      </c>
      <c r="AP282" s="253">
        <f t="shared" ref="AP282:AZ282" si="96">IF(AP159="kW",SUMPRODUCT($U$160:$U$263,$AD$160:$AD$263,AP160:AP263),SUMPRODUCT($L$160:$L$263,AP160:AP263))</f>
        <v>0</v>
      </c>
      <c r="AQ282" s="253">
        <f t="shared" si="96"/>
        <v>0</v>
      </c>
      <c r="AR282" s="253">
        <f t="shared" si="96"/>
        <v>0</v>
      </c>
      <c r="AS282" s="253">
        <f t="shared" si="96"/>
        <v>0</v>
      </c>
      <c r="AT282" s="253">
        <f t="shared" si="96"/>
        <v>0</v>
      </c>
      <c r="AU282" s="253">
        <f t="shared" si="96"/>
        <v>0</v>
      </c>
      <c r="AV282" s="253">
        <f t="shared" si="96"/>
        <v>0</v>
      </c>
      <c r="AW282" s="253">
        <f t="shared" si="96"/>
        <v>0</v>
      </c>
      <c r="AX282" s="253">
        <f t="shared" si="96"/>
        <v>0</v>
      </c>
      <c r="AY282" s="253">
        <f t="shared" si="96"/>
        <v>0</v>
      </c>
      <c r="AZ282" s="253">
        <f t="shared" si="96"/>
        <v>0</v>
      </c>
      <c r="BA282" s="297"/>
    </row>
    <row r="283" spans="1:55" ht="15">
      <c r="B283" s="285" t="s">
        <v>914</v>
      </c>
      <c r="C283" s="313"/>
      <c r="D283" s="296"/>
      <c r="E283" s="296"/>
      <c r="F283" s="296"/>
      <c r="G283" s="296"/>
      <c r="H283" s="296"/>
      <c r="I283" s="296"/>
      <c r="J283" s="296"/>
      <c r="K283" s="296"/>
      <c r="L283" s="296"/>
      <c r="M283" s="296"/>
      <c r="N283" s="296"/>
      <c r="O283" s="296"/>
      <c r="P283" s="296"/>
      <c r="Q283" s="296"/>
      <c r="R283" s="296"/>
      <c r="S283" s="296"/>
      <c r="T283" s="296"/>
      <c r="U283" s="296"/>
      <c r="V283" s="245"/>
      <c r="W283" s="242"/>
      <c r="X283" s="242"/>
      <c r="Y283" s="245"/>
      <c r="Z283" s="266"/>
      <c r="AA283" s="245"/>
      <c r="AB283" s="245"/>
      <c r="AC283" s="314"/>
      <c r="AD283" s="314"/>
      <c r="AE283" s="245"/>
      <c r="AF283" s="245"/>
      <c r="AG283" s="245"/>
      <c r="AH283" s="245"/>
      <c r="AI283" s="245"/>
      <c r="AJ283" s="245"/>
      <c r="AK283" s="245"/>
      <c r="AL283" s="245"/>
      <c r="AM283" s="253">
        <f>SUMPRODUCT($M$160:$M$263,AM160:AM263)</f>
        <v>0</v>
      </c>
      <c r="AN283" s="253">
        <f>SUMPRODUCT($M$160:$M$263,AN160:AN263)</f>
        <v>804345.04285041348</v>
      </c>
      <c r="AO283" s="253">
        <f>IF(AO159="kW",SUMPRODUCT($U$160:$U$263,$AE$160:$AE$263,AO160:AO263),SUMPRODUCT($M$160:$M$263,AO160:AO263))</f>
        <v>2594.6953764647951</v>
      </c>
      <c r="AP283" s="253">
        <f t="shared" ref="AP283:AZ283" si="97">IF(AP159="kW",SUMPRODUCT($U$160:$U$263,$AE$160:$AE$263,AP160:AP263),SUMPRODUCT($M$160:$M$263,AP160:AP263))</f>
        <v>199.59195203575348</v>
      </c>
      <c r="AQ283" s="253">
        <f t="shared" si="97"/>
        <v>0</v>
      </c>
      <c r="AR283" s="253">
        <f t="shared" si="97"/>
        <v>0</v>
      </c>
      <c r="AS283" s="253">
        <f t="shared" si="97"/>
        <v>0</v>
      </c>
      <c r="AT283" s="253">
        <f t="shared" si="97"/>
        <v>0</v>
      </c>
      <c r="AU283" s="253">
        <f t="shared" si="97"/>
        <v>0</v>
      </c>
      <c r="AV283" s="253">
        <f t="shared" si="97"/>
        <v>0</v>
      </c>
      <c r="AW283" s="253">
        <f t="shared" si="97"/>
        <v>0</v>
      </c>
      <c r="AX283" s="253">
        <f t="shared" si="97"/>
        <v>0</v>
      </c>
      <c r="AY283" s="253">
        <f t="shared" si="97"/>
        <v>0</v>
      </c>
      <c r="AZ283" s="253">
        <f t="shared" si="97"/>
        <v>0</v>
      </c>
      <c r="BA283" s="297"/>
    </row>
    <row r="284" spans="1:55" ht="15">
      <c r="B284" s="285" t="s">
        <v>915</v>
      </c>
      <c r="C284" s="313"/>
      <c r="D284" s="296"/>
      <c r="E284" s="296"/>
      <c r="F284" s="296"/>
      <c r="G284" s="296"/>
      <c r="H284" s="296"/>
      <c r="I284" s="296"/>
      <c r="J284" s="296"/>
      <c r="K284" s="296"/>
      <c r="L284" s="296"/>
      <c r="M284" s="296"/>
      <c r="N284" s="296"/>
      <c r="O284" s="296"/>
      <c r="P284" s="296"/>
      <c r="Q284" s="296"/>
      <c r="R284" s="296"/>
      <c r="S284" s="296"/>
      <c r="T284" s="296"/>
      <c r="U284" s="296"/>
      <c r="V284" s="245"/>
      <c r="W284" s="242"/>
      <c r="X284" s="242"/>
      <c r="Y284" s="245"/>
      <c r="Z284" s="266"/>
      <c r="AA284" s="245"/>
      <c r="AB284" s="245"/>
      <c r="AC284" s="314"/>
      <c r="AD284" s="314"/>
      <c r="AE284" s="245"/>
      <c r="AF284" s="245"/>
      <c r="AG284" s="245"/>
      <c r="AH284" s="245"/>
      <c r="AI284" s="245"/>
      <c r="AJ284" s="245"/>
      <c r="AK284" s="245"/>
      <c r="AL284" s="245"/>
      <c r="AM284" s="253">
        <f>SUMPRODUCT($N$160:$N$263,AM160:AM263)</f>
        <v>0</v>
      </c>
      <c r="AN284" s="253">
        <f>SUMPRODUCT($N$160:$N$263,AN160:AN263)</f>
        <v>721353.39983049035</v>
      </c>
      <c r="AO284" s="253">
        <f>IF(AO159="kW",SUMPRODUCT($U$160:$U$263,$AF$160:$AF$263,AO160:AO263),SUMPRODUCT($N$160:$N$263,AO160:AO263))</f>
        <v>2454.4919846679841</v>
      </c>
      <c r="AP284" s="253">
        <f t="shared" ref="AP284:AZ284" si="98">IF(AP159="kW",SUMPRODUCT($U$160:$U$263,$AF$160:$AF$263,AP160:AP263),SUMPRODUCT($N$160:$N$263,AP160:AP263))</f>
        <v>188.80707574369106</v>
      </c>
      <c r="AQ284" s="253">
        <f t="shared" si="98"/>
        <v>0</v>
      </c>
      <c r="AR284" s="253">
        <f t="shared" si="98"/>
        <v>0</v>
      </c>
      <c r="AS284" s="253">
        <f t="shared" si="98"/>
        <v>0</v>
      </c>
      <c r="AT284" s="253">
        <f t="shared" si="98"/>
        <v>0</v>
      </c>
      <c r="AU284" s="253">
        <f t="shared" si="98"/>
        <v>0</v>
      </c>
      <c r="AV284" s="253">
        <f t="shared" si="98"/>
        <v>0</v>
      </c>
      <c r="AW284" s="253">
        <f t="shared" si="98"/>
        <v>0</v>
      </c>
      <c r="AX284" s="253">
        <f t="shared" si="98"/>
        <v>0</v>
      </c>
      <c r="AY284" s="253">
        <f t="shared" si="98"/>
        <v>0</v>
      </c>
      <c r="AZ284" s="253">
        <f t="shared" si="98"/>
        <v>0</v>
      </c>
      <c r="BA284" s="297"/>
    </row>
    <row r="285" spans="1:55" ht="15">
      <c r="B285" s="285" t="s">
        <v>916</v>
      </c>
      <c r="C285" s="313"/>
      <c r="D285" s="296"/>
      <c r="E285" s="296"/>
      <c r="F285" s="296"/>
      <c r="G285" s="296"/>
      <c r="H285" s="296"/>
      <c r="I285" s="296"/>
      <c r="J285" s="296"/>
      <c r="K285" s="296"/>
      <c r="L285" s="296"/>
      <c r="M285" s="296"/>
      <c r="N285" s="296"/>
      <c r="O285" s="296"/>
      <c r="P285" s="296"/>
      <c r="Q285" s="296"/>
      <c r="R285" s="296"/>
      <c r="S285" s="296"/>
      <c r="T285" s="296"/>
      <c r="U285" s="296"/>
      <c r="V285" s="245"/>
      <c r="W285" s="242"/>
      <c r="X285" s="242"/>
      <c r="Y285" s="245"/>
      <c r="Z285" s="266"/>
      <c r="AA285" s="245"/>
      <c r="AB285" s="245"/>
      <c r="AC285" s="314"/>
      <c r="AD285" s="314"/>
      <c r="AE285" s="245"/>
      <c r="AF285" s="245"/>
      <c r="AG285" s="245"/>
      <c r="AH285" s="245"/>
      <c r="AI285" s="245"/>
      <c r="AJ285" s="245"/>
      <c r="AK285" s="245"/>
      <c r="AL285" s="245"/>
      <c r="AM285" s="253">
        <f>SUMPRODUCT($O$160:$O$263,AM160:AM263)</f>
        <v>0</v>
      </c>
      <c r="AN285" s="253">
        <f>SUMPRODUCT($O$160:$O$263,AN160:AN263)</f>
        <v>688620.0998304903</v>
      </c>
      <c r="AO285" s="253">
        <f>IF(AO159="kW",SUMPRODUCT($U$160:$U$263,$AG$160:$AG$263,AO160:AO263),SUMPRODUCT($O$160:$O$263,AO160:AO263))</f>
        <v>2412.839984667984</v>
      </c>
      <c r="AP285" s="253">
        <f t="shared" ref="AP285:AZ285" si="99">IF(AP159="kW",SUMPRODUCT($U$160:$U$263,$AG$160:$AG$263,AP160:AP263),SUMPRODUCT($O$160:$O$263,AP160:AP263))</f>
        <v>185.60307574369108</v>
      </c>
      <c r="AQ285" s="253">
        <f t="shared" si="99"/>
        <v>0</v>
      </c>
      <c r="AR285" s="253">
        <f t="shared" si="99"/>
        <v>0</v>
      </c>
      <c r="AS285" s="253">
        <f t="shared" si="99"/>
        <v>0</v>
      </c>
      <c r="AT285" s="253">
        <f t="shared" si="99"/>
        <v>0</v>
      </c>
      <c r="AU285" s="253">
        <f t="shared" si="99"/>
        <v>0</v>
      </c>
      <c r="AV285" s="253">
        <f t="shared" si="99"/>
        <v>0</v>
      </c>
      <c r="AW285" s="253">
        <f t="shared" si="99"/>
        <v>0</v>
      </c>
      <c r="AX285" s="253">
        <f t="shared" si="99"/>
        <v>0</v>
      </c>
      <c r="AY285" s="253">
        <f t="shared" si="99"/>
        <v>0</v>
      </c>
      <c r="AZ285" s="253">
        <f t="shared" si="99"/>
        <v>0</v>
      </c>
      <c r="BA285" s="297"/>
    </row>
    <row r="286" spans="1:55" ht="15">
      <c r="B286" s="285" t="s">
        <v>917</v>
      </c>
      <c r="C286" s="313"/>
      <c r="D286" s="296"/>
      <c r="E286" s="296"/>
      <c r="F286" s="296"/>
      <c r="G286" s="296"/>
      <c r="H286" s="296"/>
      <c r="I286" s="296"/>
      <c r="J286" s="296"/>
      <c r="K286" s="296"/>
      <c r="L286" s="296"/>
      <c r="M286" s="296"/>
      <c r="N286" s="296"/>
      <c r="O286" s="296"/>
      <c r="P286" s="296"/>
      <c r="Q286" s="296"/>
      <c r="R286" s="296"/>
      <c r="S286" s="296"/>
      <c r="T286" s="296"/>
      <c r="U286" s="296"/>
      <c r="V286" s="245"/>
      <c r="W286" s="242"/>
      <c r="X286" s="242"/>
      <c r="Y286" s="245"/>
      <c r="Z286" s="266"/>
      <c r="AA286" s="245"/>
      <c r="AB286" s="245"/>
      <c r="AC286" s="314"/>
      <c r="AD286" s="314"/>
      <c r="AE286" s="245"/>
      <c r="AF286" s="245"/>
      <c r="AG286" s="245"/>
      <c r="AH286" s="245"/>
      <c r="AI286" s="245"/>
      <c r="AJ286" s="245"/>
      <c r="AK286" s="245"/>
      <c r="AL286" s="245"/>
      <c r="AM286" s="253">
        <f>SUMPRODUCT($P$160:$P$263,AM160:AM263)</f>
        <v>0</v>
      </c>
      <c r="AN286" s="253">
        <f>SUMPRODUCT($P$160:$P$263,AN160:AN263)</f>
        <v>32440.268976592117</v>
      </c>
      <c r="AO286" s="253">
        <f>IF(AO159="kW",SUMPRODUCT($U$160:$U$263,$AH$160:$AH$263,AO160:AO263),SUMPRODUCT($P$160:$P$263,AO160:AO263))</f>
        <v>340.56936293445204</v>
      </c>
      <c r="AP286" s="253">
        <f t="shared" ref="AP286:AZ286" si="100">IF(AP159="kW",SUMPRODUCT($U$160:$U$263,$AH$160:$AH$263,AP160:AP263),SUMPRODUCT($P$160:$P$263,AP160:AP263))</f>
        <v>26.19764330265016</v>
      </c>
      <c r="AQ286" s="253">
        <f t="shared" si="100"/>
        <v>0</v>
      </c>
      <c r="AR286" s="253">
        <f t="shared" si="100"/>
        <v>0</v>
      </c>
      <c r="AS286" s="253">
        <f t="shared" si="100"/>
        <v>0</v>
      </c>
      <c r="AT286" s="253">
        <f t="shared" si="100"/>
        <v>0</v>
      </c>
      <c r="AU286" s="253">
        <f t="shared" si="100"/>
        <v>0</v>
      </c>
      <c r="AV286" s="253">
        <f t="shared" si="100"/>
        <v>0</v>
      </c>
      <c r="AW286" s="253">
        <f t="shared" si="100"/>
        <v>0</v>
      </c>
      <c r="AX286" s="253">
        <f t="shared" si="100"/>
        <v>0</v>
      </c>
      <c r="AY286" s="253">
        <f t="shared" si="100"/>
        <v>0</v>
      </c>
      <c r="AZ286" s="253">
        <f t="shared" si="100"/>
        <v>0</v>
      </c>
      <c r="BA286" s="297"/>
    </row>
    <row r="287" spans="1:55" ht="15">
      <c r="B287" s="285" t="s">
        <v>918</v>
      </c>
      <c r="C287" s="313"/>
      <c r="D287" s="296"/>
      <c r="E287" s="296"/>
      <c r="F287" s="296"/>
      <c r="G287" s="296"/>
      <c r="H287" s="296"/>
      <c r="I287" s="296"/>
      <c r="J287" s="296"/>
      <c r="K287" s="296"/>
      <c r="L287" s="296"/>
      <c r="M287" s="296"/>
      <c r="N287" s="296"/>
      <c r="O287" s="296"/>
      <c r="P287" s="296"/>
      <c r="Q287" s="296"/>
      <c r="R287" s="296"/>
      <c r="S287" s="296"/>
      <c r="T287" s="296"/>
      <c r="U287" s="296"/>
      <c r="V287" s="245"/>
      <c r="W287" s="242"/>
      <c r="X287" s="242"/>
      <c r="Y287" s="245"/>
      <c r="Z287" s="266"/>
      <c r="AA287" s="245"/>
      <c r="AB287" s="245"/>
      <c r="AC287" s="314"/>
      <c r="AD287" s="314"/>
      <c r="AE287" s="245"/>
      <c r="AF287" s="245"/>
      <c r="AG287" s="245"/>
      <c r="AH287" s="245"/>
      <c r="AI287" s="245"/>
      <c r="AJ287" s="245"/>
      <c r="AK287" s="245"/>
      <c r="AL287" s="245"/>
      <c r="AM287" s="253">
        <f>SUMPRODUCT($Q$160:$Q263,AM160:AM263)</f>
        <v>0</v>
      </c>
      <c r="AN287" s="253">
        <f>SUMPRODUCT($Q$160:$Q263,AN160:AN263)</f>
        <v>31399.159872601933</v>
      </c>
      <c r="AO287" s="253">
        <f>IF(AO159="kW",SUMPRODUCT($U$160:$U$263,$AI$160:$AI$263,AO160:AO263),SUMPRODUCT($Q$160:$Q$263,AO160:AO263))</f>
        <v>332.3860980804933</v>
      </c>
      <c r="AP287" s="253">
        <f t="shared" ref="AP287:AZ287" si="101">IF(AP159="kW",SUMPRODUCT($U$160:$U$263,$AI$160:$AI$263,AP160:AP263),SUMPRODUCT($Q$160:$Q$263,AP160:AP263))</f>
        <v>25.568161390807177</v>
      </c>
      <c r="AQ287" s="253">
        <f t="shared" si="101"/>
        <v>0</v>
      </c>
      <c r="AR287" s="253">
        <f t="shared" si="101"/>
        <v>0</v>
      </c>
      <c r="AS287" s="253">
        <f t="shared" si="101"/>
        <v>0</v>
      </c>
      <c r="AT287" s="253">
        <f t="shared" si="101"/>
        <v>0</v>
      </c>
      <c r="AU287" s="253">
        <f t="shared" si="101"/>
        <v>0</v>
      </c>
      <c r="AV287" s="253">
        <f t="shared" si="101"/>
        <v>0</v>
      </c>
      <c r="AW287" s="253">
        <f t="shared" si="101"/>
        <v>0</v>
      </c>
      <c r="AX287" s="253">
        <f t="shared" si="101"/>
        <v>0</v>
      </c>
      <c r="AY287" s="253">
        <f t="shared" si="101"/>
        <v>0</v>
      </c>
      <c r="AZ287" s="253">
        <f t="shared" si="101"/>
        <v>0</v>
      </c>
      <c r="BA287" s="297"/>
    </row>
    <row r="288" spans="1:55" ht="15">
      <c r="B288" s="285" t="s">
        <v>919</v>
      </c>
      <c r="C288" s="313"/>
      <c r="D288" s="296"/>
      <c r="E288" s="296"/>
      <c r="F288" s="296"/>
      <c r="G288" s="296"/>
      <c r="H288" s="296"/>
      <c r="I288" s="296"/>
      <c r="J288" s="296"/>
      <c r="K288" s="296"/>
      <c r="L288" s="296"/>
      <c r="M288" s="296"/>
      <c r="N288" s="296"/>
      <c r="O288" s="296"/>
      <c r="P288" s="296"/>
      <c r="Q288" s="296"/>
      <c r="R288" s="296"/>
      <c r="S288" s="296"/>
      <c r="T288" s="296"/>
      <c r="U288" s="296"/>
      <c r="V288" s="245"/>
      <c r="W288" s="242"/>
      <c r="X288" s="242"/>
      <c r="Y288" s="245"/>
      <c r="Z288" s="266"/>
      <c r="AA288" s="245"/>
      <c r="AB288" s="245"/>
      <c r="AC288" s="314"/>
      <c r="AD288" s="314"/>
      <c r="AE288" s="245"/>
      <c r="AF288" s="245"/>
      <c r="AG288" s="245"/>
      <c r="AH288" s="245"/>
      <c r="AI288" s="245"/>
      <c r="AJ288" s="245"/>
      <c r="AK288" s="245"/>
      <c r="AL288" s="245"/>
      <c r="AM288" s="253">
        <f>SUMPRODUCT($R$160:$R$263,AM160:AM263)</f>
        <v>0</v>
      </c>
      <c r="AN288" s="253">
        <f>SUMPRODUCT($R$160:$R$263,AN160:AN263)</f>
        <v>31399.159872601933</v>
      </c>
      <c r="AO288" s="253">
        <f>IF(AO159="kW",SUMPRODUCT($U$160:$U$263,$AJ$160:$AJ$263,AO160:AO263),SUMPRODUCT($R$160:$R$263,AO160:AO263))</f>
        <v>332.3860980804933</v>
      </c>
      <c r="AP288" s="253">
        <f t="shared" ref="AP288:AZ288" si="102">IF(AP159="kW",SUMPRODUCT($U$160:$U$263,$AJ$160:$AJ$263,AP160:AP263),SUMPRODUCT($R$160:$R$263,AP160:AP263))</f>
        <v>25.568161390807177</v>
      </c>
      <c r="AQ288" s="253">
        <f t="shared" si="102"/>
        <v>0</v>
      </c>
      <c r="AR288" s="253">
        <f t="shared" si="102"/>
        <v>0</v>
      </c>
      <c r="AS288" s="253">
        <f t="shared" si="102"/>
        <v>0</v>
      </c>
      <c r="AT288" s="253">
        <f t="shared" si="102"/>
        <v>0</v>
      </c>
      <c r="AU288" s="253">
        <f t="shared" si="102"/>
        <v>0</v>
      </c>
      <c r="AV288" s="253">
        <f t="shared" si="102"/>
        <v>0</v>
      </c>
      <c r="AW288" s="253">
        <f t="shared" si="102"/>
        <v>0</v>
      </c>
      <c r="AX288" s="253">
        <f t="shared" si="102"/>
        <v>0</v>
      </c>
      <c r="AY288" s="253">
        <f t="shared" si="102"/>
        <v>0</v>
      </c>
      <c r="AZ288" s="253">
        <f t="shared" si="102"/>
        <v>0</v>
      </c>
      <c r="BA288" s="297"/>
    </row>
    <row r="289" spans="1:53" ht="15">
      <c r="B289" s="336" t="s">
        <v>920</v>
      </c>
      <c r="C289" s="316"/>
      <c r="D289" s="337"/>
      <c r="E289" s="337"/>
      <c r="F289" s="337"/>
      <c r="G289" s="337"/>
      <c r="H289" s="337"/>
      <c r="I289" s="337"/>
      <c r="J289" s="337"/>
      <c r="K289" s="337"/>
      <c r="L289" s="337"/>
      <c r="M289" s="337"/>
      <c r="N289" s="337"/>
      <c r="O289" s="337"/>
      <c r="P289" s="337"/>
      <c r="Q289" s="337"/>
      <c r="R289" s="337"/>
      <c r="S289" s="337"/>
      <c r="T289" s="337"/>
      <c r="U289" s="337"/>
      <c r="V289" s="338"/>
      <c r="W289" s="339"/>
      <c r="X289" s="339"/>
      <c r="Y289" s="340"/>
      <c r="Z289" s="321"/>
      <c r="AA289" s="340"/>
      <c r="AB289" s="340"/>
      <c r="AC289" s="338"/>
      <c r="AD289" s="338"/>
      <c r="AE289" s="340"/>
      <c r="AF289" s="340"/>
      <c r="AG289" s="340"/>
      <c r="AH289" s="340"/>
      <c r="AI289" s="340"/>
      <c r="AJ289" s="340"/>
      <c r="AK289" s="340"/>
      <c r="AL289" s="340"/>
      <c r="AM289" s="287">
        <f>SUMPRODUCT($S$160:$S$263,AM160:AM263)</f>
        <v>0</v>
      </c>
      <c r="AN289" s="287">
        <f>SUMPRODUCT($S$160:$S$263,AN160:AN263)</f>
        <v>31399.159872601933</v>
      </c>
      <c r="AO289" s="287">
        <f>IF(AO159="kW",SUMPRODUCT($U$160:$U$263,$AK$160:$AK$263,AO160:AO263),SUMPRODUCT($S$160:$S$263,AO160:AO263))</f>
        <v>332.3860980804933</v>
      </c>
      <c r="AP289" s="287">
        <f t="shared" ref="AP289:AZ289" si="103">IF(AP159="kW",SUMPRODUCT($U$160:$U$263,$AK$160:$AK$263,AP160:AP263),SUMPRODUCT($S$160:$S$263,AP160:AP263))</f>
        <v>25.568161390807177</v>
      </c>
      <c r="AQ289" s="287">
        <f t="shared" si="103"/>
        <v>0</v>
      </c>
      <c r="AR289" s="287">
        <f t="shared" si="103"/>
        <v>0</v>
      </c>
      <c r="AS289" s="287">
        <f t="shared" si="103"/>
        <v>0</v>
      </c>
      <c r="AT289" s="287">
        <f t="shared" si="103"/>
        <v>0</v>
      </c>
      <c r="AU289" s="287">
        <f t="shared" si="103"/>
        <v>0</v>
      </c>
      <c r="AV289" s="287">
        <f t="shared" si="103"/>
        <v>0</v>
      </c>
      <c r="AW289" s="287">
        <f t="shared" si="103"/>
        <v>0</v>
      </c>
      <c r="AX289" s="287">
        <f t="shared" si="103"/>
        <v>0</v>
      </c>
      <c r="AY289" s="287">
        <f t="shared" si="103"/>
        <v>0</v>
      </c>
      <c r="AZ289" s="287">
        <f t="shared" si="103"/>
        <v>0</v>
      </c>
      <c r="BA289" s="341"/>
    </row>
    <row r="290" spans="1:53" ht="18.75" customHeight="1">
      <c r="B290" s="324" t="s">
        <v>579</v>
      </c>
      <c r="C290" s="342"/>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27"/>
      <c r="AA290" s="328"/>
      <c r="AB290" s="343"/>
      <c r="AC290" s="343"/>
      <c r="AD290" s="343"/>
      <c r="AE290" s="343"/>
      <c r="AF290" s="343"/>
      <c r="AG290" s="343"/>
      <c r="AH290" s="343"/>
      <c r="AI290" s="343"/>
      <c r="AJ290" s="343"/>
      <c r="AK290" s="343"/>
      <c r="AL290" s="343"/>
      <c r="AM290" s="344"/>
      <c r="AN290" s="344"/>
      <c r="AO290" s="344"/>
      <c r="AP290" s="344"/>
      <c r="AQ290" s="344"/>
      <c r="AR290" s="344"/>
      <c r="AS290" s="344"/>
      <c r="AT290" s="344"/>
      <c r="AU290" s="344"/>
      <c r="AV290" s="344"/>
      <c r="AW290" s="344"/>
      <c r="AX290" s="344"/>
      <c r="AY290" s="344"/>
      <c r="AZ290" s="344"/>
      <c r="BA290" s="344"/>
    </row>
    <row r="292" spans="1:53" ht="15.75">
      <c r="B292" s="243" t="s">
        <v>247</v>
      </c>
      <c r="C292" s="244"/>
      <c r="D292" s="515" t="s">
        <v>523</v>
      </c>
      <c r="E292" s="513"/>
      <c r="V292" s="244"/>
      <c r="AM292" s="233"/>
      <c r="AN292" s="231"/>
      <c r="AO292" s="231"/>
      <c r="AP292" s="231"/>
      <c r="AQ292" s="231"/>
      <c r="AR292" s="231"/>
      <c r="AS292" s="231"/>
      <c r="AT292" s="231"/>
      <c r="AU292" s="231"/>
      <c r="AV292" s="231"/>
      <c r="AW292" s="231"/>
      <c r="AX292" s="231"/>
      <c r="AY292" s="231"/>
      <c r="AZ292" s="231"/>
      <c r="BA292" s="231"/>
    </row>
    <row r="293" spans="1:53" ht="33" customHeight="1">
      <c r="B293" s="1123" t="s">
        <v>211</v>
      </c>
      <c r="C293" s="1125" t="s">
        <v>33</v>
      </c>
      <c r="D293" s="246" t="s">
        <v>421</v>
      </c>
      <c r="E293" s="1129" t="s">
        <v>209</v>
      </c>
      <c r="F293" s="1130"/>
      <c r="G293" s="1130"/>
      <c r="H293" s="1130"/>
      <c r="I293" s="1130"/>
      <c r="J293" s="1130"/>
      <c r="K293" s="1130"/>
      <c r="L293" s="1130"/>
      <c r="M293" s="1130"/>
      <c r="N293" s="1130"/>
      <c r="O293" s="1130"/>
      <c r="P293" s="1130"/>
      <c r="Q293" s="1130"/>
      <c r="R293" s="1130"/>
      <c r="S293" s="1130"/>
      <c r="T293" s="1131"/>
      <c r="U293" s="1127" t="s">
        <v>213</v>
      </c>
      <c r="V293" s="246" t="s">
        <v>422</v>
      </c>
      <c r="W293" s="1120" t="s">
        <v>212</v>
      </c>
      <c r="X293" s="1121"/>
      <c r="Y293" s="1121"/>
      <c r="Z293" s="1121"/>
      <c r="AA293" s="1121"/>
      <c r="AB293" s="1121"/>
      <c r="AC293" s="1121"/>
      <c r="AD293" s="1121"/>
      <c r="AE293" s="1121"/>
      <c r="AF293" s="1121"/>
      <c r="AG293" s="1121"/>
      <c r="AH293" s="1121"/>
      <c r="AI293" s="1121"/>
      <c r="AJ293" s="1121"/>
      <c r="AK293" s="1121"/>
      <c r="AL293" s="1132"/>
      <c r="AM293" s="1120" t="s">
        <v>242</v>
      </c>
      <c r="AN293" s="1121"/>
      <c r="AO293" s="1121"/>
      <c r="AP293" s="1121"/>
      <c r="AQ293" s="1121"/>
      <c r="AR293" s="1121"/>
      <c r="AS293" s="1121"/>
      <c r="AT293" s="1121"/>
      <c r="AU293" s="1121"/>
      <c r="AV293" s="1121"/>
      <c r="AW293" s="1121"/>
      <c r="AX293" s="1121"/>
      <c r="AY293" s="1121"/>
      <c r="AZ293" s="1121"/>
      <c r="BA293" s="1122"/>
    </row>
    <row r="294" spans="1:53" ht="60.75" customHeight="1">
      <c r="B294" s="1124"/>
      <c r="C294" s="1126"/>
      <c r="D294" s="247">
        <v>2013</v>
      </c>
      <c r="E294" s="247">
        <v>2014</v>
      </c>
      <c r="F294" s="247">
        <v>2015</v>
      </c>
      <c r="G294" s="247">
        <v>2016</v>
      </c>
      <c r="H294" s="247">
        <v>2017</v>
      </c>
      <c r="I294" s="247">
        <v>2018</v>
      </c>
      <c r="J294" s="247">
        <v>2019</v>
      </c>
      <c r="K294" s="247">
        <v>2020</v>
      </c>
      <c r="L294" s="247">
        <v>2021</v>
      </c>
      <c r="M294" s="247">
        <v>2022</v>
      </c>
      <c r="N294" s="247">
        <v>2023</v>
      </c>
      <c r="O294" s="247">
        <v>2024</v>
      </c>
      <c r="P294" s="247">
        <v>2025</v>
      </c>
      <c r="Q294" s="247">
        <v>2026</v>
      </c>
      <c r="R294" s="247">
        <v>2027</v>
      </c>
      <c r="S294" s="247">
        <v>2028</v>
      </c>
      <c r="T294" s="247">
        <v>2029</v>
      </c>
      <c r="U294" s="1128"/>
      <c r="V294" s="247">
        <v>2013</v>
      </c>
      <c r="W294" s="247">
        <v>2014</v>
      </c>
      <c r="X294" s="247">
        <v>2015</v>
      </c>
      <c r="Y294" s="247">
        <v>2016</v>
      </c>
      <c r="Z294" s="247">
        <v>2017</v>
      </c>
      <c r="AA294" s="247">
        <v>2018</v>
      </c>
      <c r="AB294" s="247">
        <v>2019</v>
      </c>
      <c r="AC294" s="247">
        <v>2020</v>
      </c>
      <c r="AD294" s="247">
        <v>2021</v>
      </c>
      <c r="AE294" s="247">
        <v>2022</v>
      </c>
      <c r="AF294" s="247">
        <v>2023</v>
      </c>
      <c r="AG294" s="247">
        <v>2024</v>
      </c>
      <c r="AH294" s="247">
        <v>2025</v>
      </c>
      <c r="AI294" s="247">
        <v>2026</v>
      </c>
      <c r="AJ294" s="247">
        <v>2027</v>
      </c>
      <c r="AK294" s="247">
        <v>2028</v>
      </c>
      <c r="AL294" s="247">
        <v>2029</v>
      </c>
      <c r="AM294" s="247" t="str">
        <f>'1.  LRAMVA Summary'!D53</f>
        <v>Residential</v>
      </c>
      <c r="AN294" s="247" t="str">
        <f>'1.  LRAMVA Summary'!E53</f>
        <v>GS&lt;50 kW</v>
      </c>
      <c r="AO294" s="247" t="str">
        <f>'1.  LRAMVA Summary'!F53</f>
        <v>GS&gt;50 KW - Thermal Demand Meter</v>
      </c>
      <c r="AP294" s="247" t="str">
        <f>'1.  LRAMVA Summary'!G53</f>
        <v>GS&gt;50 KW - Interval Meter</v>
      </c>
      <c r="AQ294" s="247" t="str">
        <f>'1.  LRAMVA Summary'!H53</f>
        <v>Street Lighting</v>
      </c>
      <c r="AR294" s="247" t="str">
        <f>'1.  LRAMVA Summary'!I53</f>
        <v/>
      </c>
      <c r="AS294" s="247" t="str">
        <f>'1.  LRAMVA Summary'!J53</f>
        <v/>
      </c>
      <c r="AT294" s="247" t="str">
        <f>'1.  LRAMVA Summary'!K53</f>
        <v/>
      </c>
      <c r="AU294" s="247" t="str">
        <f>'1.  LRAMVA Summary'!L53</f>
        <v/>
      </c>
      <c r="AV294" s="247" t="str">
        <f>'1.  LRAMVA Summary'!M53</f>
        <v/>
      </c>
      <c r="AW294" s="247" t="str">
        <f>'1.  LRAMVA Summary'!N53</f>
        <v/>
      </c>
      <c r="AX294" s="247" t="str">
        <f>'1.  LRAMVA Summary'!O53</f>
        <v/>
      </c>
      <c r="AY294" s="247" t="str">
        <f>'1.  LRAMVA Summary'!P53</f>
        <v/>
      </c>
      <c r="AZ294" s="247" t="str">
        <f>'1.  LRAMVA Summary'!Q53</f>
        <v/>
      </c>
      <c r="BA294" s="249" t="str">
        <f>'1.  LRAMVA Summary'!R53</f>
        <v>Total</v>
      </c>
    </row>
    <row r="295" spans="1:53" ht="15" customHeight="1">
      <c r="A295" s="451"/>
      <c r="B295" s="250" t="s">
        <v>0</v>
      </c>
      <c r="C295" s="251"/>
      <c r="D295" s="251"/>
      <c r="E295" s="251"/>
      <c r="F295" s="251"/>
      <c r="G295" s="251"/>
      <c r="H295" s="251"/>
      <c r="I295" s="251"/>
      <c r="J295" s="251"/>
      <c r="K295" s="251"/>
      <c r="L295" s="251"/>
      <c r="M295" s="251"/>
      <c r="N295" s="251"/>
      <c r="O295" s="251"/>
      <c r="P295" s="251"/>
      <c r="Q295" s="251"/>
      <c r="R295" s="251"/>
      <c r="S295" s="251"/>
      <c r="T295" s="251"/>
      <c r="U295" s="252"/>
      <c r="V295" s="251"/>
      <c r="W295" s="251"/>
      <c r="X295" s="251"/>
      <c r="Y295" s="251"/>
      <c r="Z295" s="251"/>
      <c r="AA295" s="251"/>
      <c r="AB295" s="251"/>
      <c r="AC295" s="251"/>
      <c r="AD295" s="251"/>
      <c r="AE295" s="251"/>
      <c r="AF295" s="251"/>
      <c r="AG295" s="251"/>
      <c r="AH295" s="251"/>
      <c r="AI295" s="251"/>
      <c r="AJ295" s="251"/>
      <c r="AK295" s="251"/>
      <c r="AL295" s="251"/>
      <c r="AM295" s="253" t="str">
        <f>'1.  LRAMVA Summary'!D54</f>
        <v>kWh</v>
      </c>
      <c r="AN295" s="253" t="str">
        <f>'1.  LRAMVA Summary'!E54</f>
        <v>kWh</v>
      </c>
      <c r="AO295" s="253" t="str">
        <f>'1.  LRAMVA Summary'!F54</f>
        <v>kW</v>
      </c>
      <c r="AP295" s="253" t="str">
        <f>'1.  LRAMVA Summary'!G54</f>
        <v>kW</v>
      </c>
      <c r="AQ295" s="253" t="str">
        <f>'1.  LRAMVA Summary'!H54</f>
        <v>kW</v>
      </c>
      <c r="AR295" s="253">
        <f>'1.  LRAMVA Summary'!I54</f>
        <v>0</v>
      </c>
      <c r="AS295" s="253">
        <f>'1.  LRAMVA Summary'!J54</f>
        <v>0</v>
      </c>
      <c r="AT295" s="253">
        <f>'1.  LRAMVA Summary'!K54</f>
        <v>0</v>
      </c>
      <c r="AU295" s="253">
        <f>'1.  LRAMVA Summary'!L54</f>
        <v>0</v>
      </c>
      <c r="AV295" s="253">
        <f>'1.  LRAMVA Summary'!M54</f>
        <v>0</v>
      </c>
      <c r="AW295" s="253">
        <f>'1.  LRAMVA Summary'!N54</f>
        <v>0</v>
      </c>
      <c r="AX295" s="253">
        <f>'1.  LRAMVA Summary'!O54</f>
        <v>0</v>
      </c>
      <c r="AY295" s="253">
        <f>'1.  LRAMVA Summary'!P54</f>
        <v>0</v>
      </c>
      <c r="AZ295" s="253">
        <f>'1.  LRAMVA Summary'!Q54</f>
        <v>0</v>
      </c>
      <c r="BA295" s="254"/>
    </row>
    <row r="296" spans="1:53" ht="15" outlineLevel="1">
      <c r="A296" s="450">
        <v>1</v>
      </c>
      <c r="B296" s="256" t="s">
        <v>1</v>
      </c>
      <c r="C296" s="253" t="s">
        <v>25</v>
      </c>
      <c r="D296" s="257"/>
      <c r="E296" s="257"/>
      <c r="F296" s="257"/>
      <c r="G296" s="257"/>
      <c r="H296" s="257"/>
      <c r="I296" s="257"/>
      <c r="J296" s="257"/>
      <c r="K296" s="257"/>
      <c r="L296" s="257"/>
      <c r="M296" s="257"/>
      <c r="N296" s="257"/>
      <c r="O296" s="257"/>
      <c r="P296" s="257"/>
      <c r="Q296" s="257"/>
      <c r="R296" s="257"/>
      <c r="S296" s="257"/>
      <c r="T296" s="257"/>
      <c r="U296" s="253"/>
      <c r="V296" s="257"/>
      <c r="W296" s="257"/>
      <c r="X296" s="257"/>
      <c r="Y296" s="257"/>
      <c r="Z296" s="257"/>
      <c r="AA296" s="257"/>
      <c r="AB296" s="257"/>
      <c r="AC296" s="257"/>
      <c r="AD296" s="257"/>
      <c r="AE296" s="257"/>
      <c r="AF296" s="257"/>
      <c r="AG296" s="257"/>
      <c r="AH296" s="257"/>
      <c r="AI296" s="257"/>
      <c r="AJ296" s="257"/>
      <c r="AK296" s="257"/>
      <c r="AL296" s="257"/>
      <c r="AM296" s="363"/>
      <c r="AN296" s="363"/>
      <c r="AO296" s="363"/>
      <c r="AP296" s="363"/>
      <c r="AQ296" s="363"/>
      <c r="AR296" s="363"/>
      <c r="AS296" s="363"/>
      <c r="AT296" s="363"/>
      <c r="AU296" s="363"/>
      <c r="AV296" s="363"/>
      <c r="AW296" s="363"/>
      <c r="AX296" s="363"/>
      <c r="AY296" s="363"/>
      <c r="AZ296" s="363"/>
      <c r="BA296" s="258">
        <f>SUM(AM296:AZ296)</f>
        <v>0</v>
      </c>
    </row>
    <row r="297" spans="1:53" ht="15" outlineLevel="1">
      <c r="B297" s="256" t="s">
        <v>248</v>
      </c>
      <c r="C297" s="253" t="s">
        <v>163</v>
      </c>
      <c r="D297" s="257"/>
      <c r="E297" s="257"/>
      <c r="F297" s="257"/>
      <c r="G297" s="257"/>
      <c r="H297" s="257"/>
      <c r="I297" s="257"/>
      <c r="J297" s="257"/>
      <c r="K297" s="257"/>
      <c r="L297" s="257"/>
      <c r="M297" s="257"/>
      <c r="N297" s="257"/>
      <c r="O297" s="257"/>
      <c r="P297" s="257"/>
      <c r="Q297" s="257"/>
      <c r="R297" s="257"/>
      <c r="S297" s="257"/>
      <c r="T297" s="257"/>
      <c r="U297" s="416"/>
      <c r="V297" s="257"/>
      <c r="W297" s="257"/>
      <c r="X297" s="257"/>
      <c r="Y297" s="257"/>
      <c r="Z297" s="257"/>
      <c r="AA297" s="257"/>
      <c r="AB297" s="257"/>
      <c r="AC297" s="257"/>
      <c r="AD297" s="257"/>
      <c r="AE297" s="257"/>
      <c r="AF297" s="257"/>
      <c r="AG297" s="257"/>
      <c r="AH297" s="257"/>
      <c r="AI297" s="257"/>
      <c r="AJ297" s="257"/>
      <c r="AK297" s="257"/>
      <c r="AL297" s="257"/>
      <c r="AM297" s="364">
        <f>AM296</f>
        <v>0</v>
      </c>
      <c r="AN297" s="364">
        <f>AN296</f>
        <v>0</v>
      </c>
      <c r="AO297" s="364">
        <f t="shared" ref="AO297:AZ297" si="104">AO296</f>
        <v>0</v>
      </c>
      <c r="AP297" s="364">
        <f t="shared" si="104"/>
        <v>0</v>
      </c>
      <c r="AQ297" s="364">
        <f t="shared" si="104"/>
        <v>0</v>
      </c>
      <c r="AR297" s="364">
        <f t="shared" si="104"/>
        <v>0</v>
      </c>
      <c r="AS297" s="364">
        <f t="shared" si="104"/>
        <v>0</v>
      </c>
      <c r="AT297" s="364">
        <f t="shared" si="104"/>
        <v>0</v>
      </c>
      <c r="AU297" s="364">
        <f t="shared" si="104"/>
        <v>0</v>
      </c>
      <c r="AV297" s="364">
        <f t="shared" si="104"/>
        <v>0</v>
      </c>
      <c r="AW297" s="364">
        <f t="shared" si="104"/>
        <v>0</v>
      </c>
      <c r="AX297" s="364">
        <f t="shared" si="104"/>
        <v>0</v>
      </c>
      <c r="AY297" s="364">
        <f t="shared" si="104"/>
        <v>0</v>
      </c>
      <c r="AZ297" s="364">
        <f t="shared" si="104"/>
        <v>0</v>
      </c>
      <c r="BA297" s="259"/>
    </row>
    <row r="298" spans="1:53" ht="15.75" outlineLevel="1">
      <c r="A298" s="452"/>
      <c r="B298" s="260"/>
      <c r="C298" s="261"/>
      <c r="D298" s="261"/>
      <c r="E298" s="261"/>
      <c r="F298" s="261"/>
      <c r="G298" s="261"/>
      <c r="H298" s="261"/>
      <c r="I298" s="261"/>
      <c r="J298" s="261"/>
      <c r="K298" s="261"/>
      <c r="L298" s="261"/>
      <c r="M298" s="261"/>
      <c r="N298" s="261"/>
      <c r="O298" s="261"/>
      <c r="P298" s="261"/>
      <c r="Q298" s="261"/>
      <c r="R298" s="261"/>
      <c r="S298" s="261"/>
      <c r="T298" s="261"/>
      <c r="U298" s="265"/>
      <c r="V298" s="261"/>
      <c r="W298" s="261"/>
      <c r="X298" s="261"/>
      <c r="Y298" s="261"/>
      <c r="Z298" s="261"/>
      <c r="AA298" s="261"/>
      <c r="AB298" s="261"/>
      <c r="AC298" s="261"/>
      <c r="AD298" s="261"/>
      <c r="AE298" s="261"/>
      <c r="AF298" s="261"/>
      <c r="AG298" s="261"/>
      <c r="AH298" s="261"/>
      <c r="AI298" s="261"/>
      <c r="AJ298" s="261"/>
      <c r="AK298" s="261"/>
      <c r="AL298" s="261"/>
      <c r="AM298" s="365"/>
      <c r="AN298" s="366"/>
      <c r="AO298" s="366"/>
      <c r="AP298" s="366"/>
      <c r="AQ298" s="366"/>
      <c r="AR298" s="366"/>
      <c r="AS298" s="366"/>
      <c r="AT298" s="366"/>
      <c r="AU298" s="366"/>
      <c r="AV298" s="366"/>
      <c r="AW298" s="366"/>
      <c r="AX298" s="366"/>
      <c r="AY298" s="366"/>
      <c r="AZ298" s="366"/>
      <c r="BA298" s="264"/>
    </row>
    <row r="299" spans="1:53" ht="15" outlineLevel="1">
      <c r="A299" s="450">
        <v>2</v>
      </c>
      <c r="B299" s="256" t="s">
        <v>2</v>
      </c>
      <c r="C299" s="253" t="s">
        <v>25</v>
      </c>
      <c r="D299" s="257"/>
      <c r="E299" s="257"/>
      <c r="F299" s="257"/>
      <c r="G299" s="257"/>
      <c r="H299" s="257"/>
      <c r="I299" s="257"/>
      <c r="J299" s="257"/>
      <c r="K299" s="257"/>
      <c r="L299" s="257"/>
      <c r="M299" s="257"/>
      <c r="N299" s="257"/>
      <c r="O299" s="257"/>
      <c r="P299" s="257"/>
      <c r="Q299" s="257"/>
      <c r="R299" s="257"/>
      <c r="S299" s="257"/>
      <c r="T299" s="257"/>
      <c r="U299" s="253"/>
      <c r="V299" s="257"/>
      <c r="W299" s="257"/>
      <c r="X299" s="257"/>
      <c r="Y299" s="257"/>
      <c r="Z299" s="257"/>
      <c r="AA299" s="257"/>
      <c r="AB299" s="257"/>
      <c r="AC299" s="257"/>
      <c r="AD299" s="257"/>
      <c r="AE299" s="257"/>
      <c r="AF299" s="257"/>
      <c r="AG299" s="257"/>
      <c r="AH299" s="257"/>
      <c r="AI299" s="257"/>
      <c r="AJ299" s="257"/>
      <c r="AK299" s="257"/>
      <c r="AL299" s="257"/>
      <c r="AM299" s="363"/>
      <c r="AN299" s="363"/>
      <c r="AO299" s="363"/>
      <c r="AP299" s="363"/>
      <c r="AQ299" s="363"/>
      <c r="AR299" s="363"/>
      <c r="AS299" s="363"/>
      <c r="AT299" s="363"/>
      <c r="AU299" s="363"/>
      <c r="AV299" s="363"/>
      <c r="AW299" s="363"/>
      <c r="AX299" s="363"/>
      <c r="AY299" s="363"/>
      <c r="AZ299" s="363"/>
      <c r="BA299" s="258">
        <f>SUM(AM299:AZ299)</f>
        <v>0</v>
      </c>
    </row>
    <row r="300" spans="1:53" ht="15" outlineLevel="1">
      <c r="B300" s="256" t="s">
        <v>248</v>
      </c>
      <c r="C300" s="253" t="s">
        <v>163</v>
      </c>
      <c r="D300" s="257"/>
      <c r="E300" s="257"/>
      <c r="F300" s="257"/>
      <c r="G300" s="257"/>
      <c r="H300" s="257"/>
      <c r="I300" s="257"/>
      <c r="J300" s="257"/>
      <c r="K300" s="257"/>
      <c r="L300" s="257"/>
      <c r="M300" s="257"/>
      <c r="N300" s="257"/>
      <c r="O300" s="257"/>
      <c r="P300" s="257"/>
      <c r="Q300" s="257"/>
      <c r="R300" s="257"/>
      <c r="S300" s="257"/>
      <c r="T300" s="257"/>
      <c r="U300" s="416"/>
      <c r="V300" s="257"/>
      <c r="W300" s="257"/>
      <c r="X300" s="257"/>
      <c r="Y300" s="257"/>
      <c r="Z300" s="257"/>
      <c r="AA300" s="257"/>
      <c r="AB300" s="257"/>
      <c r="AC300" s="257"/>
      <c r="AD300" s="257"/>
      <c r="AE300" s="257"/>
      <c r="AF300" s="257"/>
      <c r="AG300" s="257"/>
      <c r="AH300" s="257"/>
      <c r="AI300" s="257"/>
      <c r="AJ300" s="257"/>
      <c r="AK300" s="257"/>
      <c r="AL300" s="257"/>
      <c r="AM300" s="364">
        <f>AM299</f>
        <v>0</v>
      </c>
      <c r="AN300" s="364">
        <f>AN299</f>
        <v>0</v>
      </c>
      <c r="AO300" s="364">
        <f t="shared" ref="AO300:AZ300" si="105">AO299</f>
        <v>0</v>
      </c>
      <c r="AP300" s="364">
        <f t="shared" si="105"/>
        <v>0</v>
      </c>
      <c r="AQ300" s="364">
        <f t="shared" si="105"/>
        <v>0</v>
      </c>
      <c r="AR300" s="364">
        <f t="shared" si="105"/>
        <v>0</v>
      </c>
      <c r="AS300" s="364">
        <f t="shared" si="105"/>
        <v>0</v>
      </c>
      <c r="AT300" s="364">
        <f t="shared" si="105"/>
        <v>0</v>
      </c>
      <c r="AU300" s="364">
        <f t="shared" si="105"/>
        <v>0</v>
      </c>
      <c r="AV300" s="364">
        <f t="shared" si="105"/>
        <v>0</v>
      </c>
      <c r="AW300" s="364">
        <f t="shared" si="105"/>
        <v>0</v>
      </c>
      <c r="AX300" s="364">
        <f t="shared" si="105"/>
        <v>0</v>
      </c>
      <c r="AY300" s="364">
        <f t="shared" si="105"/>
        <v>0</v>
      </c>
      <c r="AZ300" s="364">
        <f t="shared" si="105"/>
        <v>0</v>
      </c>
      <c r="BA300" s="259"/>
    </row>
    <row r="301" spans="1:53" ht="15.75" outlineLevel="1">
      <c r="A301" s="452"/>
      <c r="B301" s="260"/>
      <c r="C301" s="261"/>
      <c r="D301" s="266"/>
      <c r="E301" s="266"/>
      <c r="F301" s="266"/>
      <c r="G301" s="266"/>
      <c r="H301" s="266"/>
      <c r="I301" s="266"/>
      <c r="J301" s="266"/>
      <c r="K301" s="266"/>
      <c r="L301" s="266"/>
      <c r="M301" s="266"/>
      <c r="N301" s="266"/>
      <c r="O301" s="266"/>
      <c r="P301" s="266"/>
      <c r="Q301" s="266"/>
      <c r="R301" s="266"/>
      <c r="S301" s="266"/>
      <c r="T301" s="266"/>
      <c r="U301" s="265"/>
      <c r="V301" s="266"/>
      <c r="W301" s="266"/>
      <c r="X301" s="266"/>
      <c r="Y301" s="266"/>
      <c r="Z301" s="266"/>
      <c r="AA301" s="266"/>
      <c r="AB301" s="266"/>
      <c r="AC301" s="266"/>
      <c r="AD301" s="266"/>
      <c r="AE301" s="266"/>
      <c r="AF301" s="266"/>
      <c r="AG301" s="266"/>
      <c r="AH301" s="266"/>
      <c r="AI301" s="266"/>
      <c r="AJ301" s="266"/>
      <c r="AK301" s="266"/>
      <c r="AL301" s="266"/>
      <c r="AM301" s="365"/>
      <c r="AN301" s="366"/>
      <c r="AO301" s="366"/>
      <c r="AP301" s="366"/>
      <c r="AQ301" s="366"/>
      <c r="AR301" s="366"/>
      <c r="AS301" s="366"/>
      <c r="AT301" s="366"/>
      <c r="AU301" s="366"/>
      <c r="AV301" s="366"/>
      <c r="AW301" s="366"/>
      <c r="AX301" s="366"/>
      <c r="AY301" s="366"/>
      <c r="AZ301" s="366"/>
      <c r="BA301" s="264"/>
    </row>
    <row r="302" spans="1:53" ht="15" outlineLevel="1">
      <c r="A302" s="450">
        <v>3</v>
      </c>
      <c r="B302" s="256" t="s">
        <v>3</v>
      </c>
      <c r="C302" s="253" t="s">
        <v>25</v>
      </c>
      <c r="D302" s="257"/>
      <c r="E302" s="257"/>
      <c r="F302" s="257"/>
      <c r="G302" s="257"/>
      <c r="H302" s="257"/>
      <c r="I302" s="257"/>
      <c r="J302" s="257"/>
      <c r="K302" s="257"/>
      <c r="L302" s="257">
        <f>+'7.  Persistence Report'!BA60</f>
        <v>285796.35990693897</v>
      </c>
      <c r="M302" s="257">
        <f>+'7.  Persistence Report'!BB60</f>
        <v>285796.35990693897</v>
      </c>
      <c r="N302" s="257">
        <f>+'7.  Persistence Report'!BC60</f>
        <v>285796.35990693897</v>
      </c>
      <c r="O302" s="257">
        <f>+'7.  Persistence Report'!BD60</f>
        <v>285796.35990693897</v>
      </c>
      <c r="P302" s="257">
        <f>+'7.  Persistence Report'!BE60</f>
        <v>285796.35990693897</v>
      </c>
      <c r="Q302" s="257">
        <f>+'7.  Persistence Report'!BF60</f>
        <v>285796.35990693897</v>
      </c>
      <c r="R302" s="257">
        <f>+'7.  Persistence Report'!BG60</f>
        <v>285796.35990693897</v>
      </c>
      <c r="S302" s="257">
        <f>+'7.  Persistence Report'!BH60</f>
        <v>285796.35990693897</v>
      </c>
      <c r="T302" s="257">
        <f>+'7.  Persistence Report'!BI60</f>
        <v>285796.35990693897</v>
      </c>
      <c r="U302" s="253"/>
      <c r="V302" s="257"/>
      <c r="W302" s="257"/>
      <c r="X302" s="257"/>
      <c r="Y302" s="257"/>
      <c r="Z302" s="257"/>
      <c r="AA302" s="257"/>
      <c r="AB302" s="257"/>
      <c r="AC302" s="257"/>
      <c r="AD302" s="257">
        <f>+'7.  Persistence Report'!V60</f>
        <v>166.82965403</v>
      </c>
      <c r="AE302" s="257">
        <f>+'7.  Persistence Report'!W60</f>
        <v>166.82965403</v>
      </c>
      <c r="AF302" s="257">
        <f>+'7.  Persistence Report'!X60</f>
        <v>166.82965403</v>
      </c>
      <c r="AG302" s="257">
        <f>+'7.  Persistence Report'!Y60</f>
        <v>166.82965403</v>
      </c>
      <c r="AH302" s="257">
        <f>+'7.  Persistence Report'!Z60</f>
        <v>166.82965403</v>
      </c>
      <c r="AI302" s="257">
        <f>+'7.  Persistence Report'!AA60</f>
        <v>166.82965403</v>
      </c>
      <c r="AJ302" s="257">
        <f>+'7.  Persistence Report'!AB60</f>
        <v>166.82965403</v>
      </c>
      <c r="AK302" s="257">
        <f>+'7.  Persistence Report'!AC60</f>
        <v>166.82965403</v>
      </c>
      <c r="AL302" s="257">
        <f>+'7.  Persistence Report'!AD60</f>
        <v>166.82965403</v>
      </c>
      <c r="AM302" s="363"/>
      <c r="AN302" s="363"/>
      <c r="AO302" s="363"/>
      <c r="AP302" s="363"/>
      <c r="AQ302" s="363"/>
      <c r="AR302" s="363"/>
      <c r="AS302" s="363"/>
      <c r="AT302" s="363"/>
      <c r="AU302" s="363"/>
      <c r="AV302" s="363"/>
      <c r="AW302" s="363"/>
      <c r="AX302" s="363"/>
      <c r="AY302" s="363"/>
      <c r="AZ302" s="363"/>
      <c r="BA302" s="258">
        <f>SUM(AM302:AZ302)</f>
        <v>0</v>
      </c>
    </row>
    <row r="303" spans="1:53" ht="15" outlineLevel="1">
      <c r="B303" s="256" t="s">
        <v>248</v>
      </c>
      <c r="C303" s="253" t="s">
        <v>163</v>
      </c>
      <c r="D303" s="257"/>
      <c r="E303" s="257"/>
      <c r="F303" s="257"/>
      <c r="G303" s="257"/>
      <c r="H303" s="257"/>
      <c r="I303" s="257"/>
      <c r="J303" s="257"/>
      <c r="K303" s="257"/>
      <c r="L303" s="257">
        <f>+'7.  Persistence Report'!BA61</f>
        <v>22022.349110600004</v>
      </c>
      <c r="M303" s="257">
        <f>+'7.  Persistence Report'!BB61</f>
        <v>22022.349110600004</v>
      </c>
      <c r="N303" s="257">
        <f>+'7.  Persistence Report'!BC61</f>
        <v>22022.349110600004</v>
      </c>
      <c r="O303" s="257">
        <f>+'7.  Persistence Report'!BD61</f>
        <v>22022.349110600004</v>
      </c>
      <c r="P303" s="257">
        <f>+'7.  Persistence Report'!BE61</f>
        <v>22022.349110600004</v>
      </c>
      <c r="Q303" s="257">
        <f>+'7.  Persistence Report'!BF61</f>
        <v>22022.349110600004</v>
      </c>
      <c r="R303" s="257">
        <f>+'7.  Persistence Report'!BG61</f>
        <v>22022.349110600004</v>
      </c>
      <c r="S303" s="257">
        <f>+'7.  Persistence Report'!BH61</f>
        <v>22022.349110600004</v>
      </c>
      <c r="T303" s="257">
        <f>+'7.  Persistence Report'!BI61</f>
        <v>22022.349110600004</v>
      </c>
      <c r="U303" s="416"/>
      <c r="V303" s="257"/>
      <c r="W303" s="257"/>
      <c r="X303" s="257"/>
      <c r="Y303" s="257"/>
      <c r="Z303" s="257"/>
      <c r="AA303" s="257"/>
      <c r="AB303" s="257"/>
      <c r="AC303" s="257"/>
      <c r="AD303" s="257">
        <f>+'7.  Persistence Report'!V61</f>
        <v>12.614953809000001</v>
      </c>
      <c r="AE303" s="257">
        <f>+'7.  Persistence Report'!W61</f>
        <v>12.614953809000001</v>
      </c>
      <c r="AF303" s="257">
        <f>+'7.  Persistence Report'!X61</f>
        <v>12.614953809000001</v>
      </c>
      <c r="AG303" s="257">
        <f>+'7.  Persistence Report'!Y61</f>
        <v>12.614953809000001</v>
      </c>
      <c r="AH303" s="257">
        <f>+'7.  Persistence Report'!Z61</f>
        <v>12.614953809000001</v>
      </c>
      <c r="AI303" s="257">
        <f>+'7.  Persistence Report'!AA61</f>
        <v>12.614953809000001</v>
      </c>
      <c r="AJ303" s="257">
        <f>+'7.  Persistence Report'!AB61</f>
        <v>12.614953809000001</v>
      </c>
      <c r="AK303" s="257">
        <f>+'7.  Persistence Report'!AC61</f>
        <v>12.614953809000001</v>
      </c>
      <c r="AL303" s="257">
        <f>+'7.  Persistence Report'!AD61</f>
        <v>12.614953809000001</v>
      </c>
      <c r="AM303" s="364">
        <f>AM302</f>
        <v>0</v>
      </c>
      <c r="AN303" s="364">
        <f>AN302</f>
        <v>0</v>
      </c>
      <c r="AO303" s="364">
        <f t="shared" ref="AO303:AZ303" si="106">AO302</f>
        <v>0</v>
      </c>
      <c r="AP303" s="364">
        <f t="shared" si="106"/>
        <v>0</v>
      </c>
      <c r="AQ303" s="364">
        <f t="shared" si="106"/>
        <v>0</v>
      </c>
      <c r="AR303" s="364">
        <f t="shared" si="106"/>
        <v>0</v>
      </c>
      <c r="AS303" s="364">
        <f t="shared" si="106"/>
        <v>0</v>
      </c>
      <c r="AT303" s="364">
        <f t="shared" si="106"/>
        <v>0</v>
      </c>
      <c r="AU303" s="364">
        <f t="shared" si="106"/>
        <v>0</v>
      </c>
      <c r="AV303" s="364">
        <f t="shared" si="106"/>
        <v>0</v>
      </c>
      <c r="AW303" s="364">
        <f t="shared" si="106"/>
        <v>0</v>
      </c>
      <c r="AX303" s="364">
        <f t="shared" si="106"/>
        <v>0</v>
      </c>
      <c r="AY303" s="364">
        <f t="shared" si="106"/>
        <v>0</v>
      </c>
      <c r="AZ303" s="364">
        <f t="shared" si="106"/>
        <v>0</v>
      </c>
      <c r="BA303" s="259"/>
    </row>
    <row r="304" spans="1:53" ht="15" outlineLevel="1">
      <c r="B304" s="256"/>
      <c r="C304" s="267"/>
      <c r="D304" s="253"/>
      <c r="E304" s="253"/>
      <c r="F304" s="253"/>
      <c r="G304" s="253"/>
      <c r="H304" s="253"/>
      <c r="I304" s="253"/>
      <c r="J304" s="253"/>
      <c r="K304" s="253"/>
      <c r="L304" s="253"/>
      <c r="M304" s="253"/>
      <c r="N304" s="253"/>
      <c r="O304" s="253"/>
      <c r="P304" s="253"/>
      <c r="Q304" s="253"/>
      <c r="R304" s="253"/>
      <c r="S304" s="253"/>
      <c r="T304" s="253"/>
      <c r="U304" s="245"/>
      <c r="V304" s="253"/>
      <c r="W304" s="253"/>
      <c r="X304" s="253"/>
      <c r="Y304" s="253"/>
      <c r="Z304" s="253"/>
      <c r="AA304" s="253"/>
      <c r="AB304" s="253"/>
      <c r="AC304" s="253"/>
      <c r="AD304" s="253"/>
      <c r="AE304" s="253"/>
      <c r="AF304" s="253"/>
      <c r="AG304" s="253"/>
      <c r="AH304" s="253"/>
      <c r="AI304" s="253"/>
      <c r="AJ304" s="253"/>
      <c r="AK304" s="253"/>
      <c r="AL304" s="253"/>
      <c r="AM304" s="365"/>
      <c r="AN304" s="365"/>
      <c r="AO304" s="365"/>
      <c r="AP304" s="365"/>
      <c r="AQ304" s="365"/>
      <c r="AR304" s="365"/>
      <c r="AS304" s="365"/>
      <c r="AT304" s="365"/>
      <c r="AU304" s="365"/>
      <c r="AV304" s="365"/>
      <c r="AW304" s="365"/>
      <c r="AX304" s="365"/>
      <c r="AY304" s="365"/>
      <c r="AZ304" s="365"/>
      <c r="BA304" s="268"/>
    </row>
    <row r="305" spans="1:53" ht="15" outlineLevel="1">
      <c r="A305" s="450">
        <v>4</v>
      </c>
      <c r="B305" s="256" t="s">
        <v>4</v>
      </c>
      <c r="C305" s="253" t="s">
        <v>25</v>
      </c>
      <c r="D305" s="257"/>
      <c r="E305" s="257"/>
      <c r="F305" s="257"/>
      <c r="G305" s="257"/>
      <c r="H305" s="257"/>
      <c r="I305" s="257"/>
      <c r="J305" s="257"/>
      <c r="K305" s="257"/>
      <c r="L305" s="257">
        <f>+'7.  Persistence Report'!BA55</f>
        <v>30136.013293159001</v>
      </c>
      <c r="M305" s="257">
        <f>+'7.  Persistence Report'!BB55</f>
        <v>30136.013293159001</v>
      </c>
      <c r="N305" s="257">
        <f>+'7.  Persistence Report'!BC55</f>
        <v>27401.053318893999</v>
      </c>
      <c r="O305" s="257">
        <f>+'7.  Persistence Report'!BD55</f>
        <v>27010.850267585</v>
      </c>
      <c r="P305" s="257">
        <f>+'7.  Persistence Report'!BE55</f>
        <v>27010.850267585</v>
      </c>
      <c r="Q305" s="257">
        <f>+'7.  Persistence Report'!BF55</f>
        <v>26899.812755596002</v>
      </c>
      <c r="R305" s="257">
        <f>+'7.  Persistence Report'!BG55</f>
        <v>26899.812755596002</v>
      </c>
      <c r="S305" s="257">
        <f>+'7.  Persistence Report'!BH55</f>
        <v>26877.046261914998</v>
      </c>
      <c r="T305" s="257">
        <f>+'7.  Persistence Report'!BI55</f>
        <v>26046.510930348999</v>
      </c>
      <c r="U305" s="253"/>
      <c r="V305" s="257"/>
      <c r="W305" s="257"/>
      <c r="X305" s="257"/>
      <c r="Y305" s="257"/>
      <c r="Z305" s="257"/>
      <c r="AA305" s="257"/>
      <c r="AB305" s="257"/>
      <c r="AC305" s="257"/>
      <c r="AD305" s="257">
        <f>+'7.  Persistence Report'!V55</f>
        <v>2.106281557</v>
      </c>
      <c r="AE305" s="257">
        <f>+'7.  Persistence Report'!W55</f>
        <v>2.106281557</v>
      </c>
      <c r="AF305" s="257">
        <f>+'7.  Persistence Report'!X55</f>
        <v>1.691904141</v>
      </c>
      <c r="AG305" s="257">
        <f>+'7.  Persistence Report'!Y55</f>
        <v>1.6918567929999999</v>
      </c>
      <c r="AH305" s="257">
        <f>+'7.  Persistence Report'!Z55</f>
        <v>1.6918567929999999</v>
      </c>
      <c r="AI305" s="257">
        <f>+'7.  Persistence Report'!AA55</f>
        <v>1.6893345609999999</v>
      </c>
      <c r="AJ305" s="257">
        <f>+'7.  Persistence Report'!AB55</f>
        <v>1.6893345609999999</v>
      </c>
      <c r="AK305" s="257">
        <f>+'7.  Persistence Report'!AC55</f>
        <v>1.687268371</v>
      </c>
      <c r="AL305" s="257">
        <f>+'7.  Persistence Report'!AD55</f>
        <v>1.635129606</v>
      </c>
      <c r="AM305" s="363"/>
      <c r="AN305" s="363"/>
      <c r="AO305" s="363"/>
      <c r="AP305" s="363"/>
      <c r="AQ305" s="363"/>
      <c r="AR305" s="363"/>
      <c r="AS305" s="363"/>
      <c r="AT305" s="363"/>
      <c r="AU305" s="363"/>
      <c r="AV305" s="363"/>
      <c r="AW305" s="363"/>
      <c r="AX305" s="363"/>
      <c r="AY305" s="363"/>
      <c r="AZ305" s="363"/>
      <c r="BA305" s="258">
        <f>SUM(AM305:AZ305)</f>
        <v>0</v>
      </c>
    </row>
    <row r="306" spans="1:53" ht="15" outlineLevel="1">
      <c r="B306" s="256" t="s">
        <v>248</v>
      </c>
      <c r="C306" s="253" t="s">
        <v>163</v>
      </c>
      <c r="D306" s="257"/>
      <c r="E306" s="257"/>
      <c r="F306" s="257"/>
      <c r="G306" s="257"/>
      <c r="H306" s="257"/>
      <c r="I306" s="257"/>
      <c r="J306" s="257"/>
      <c r="K306" s="257"/>
      <c r="L306" s="257">
        <f>+'7.  Persistence Report'!BA56</f>
        <v>108</v>
      </c>
      <c r="M306" s="257">
        <f>+'7.  Persistence Report'!BB56</f>
        <v>108</v>
      </c>
      <c r="N306" s="257">
        <f>+'7.  Persistence Report'!BC56</f>
        <v>102</v>
      </c>
      <c r="O306" s="257">
        <f>+'7.  Persistence Report'!BD56</f>
        <v>102</v>
      </c>
      <c r="P306" s="257">
        <f>+'7.  Persistence Report'!BE56</f>
        <v>102</v>
      </c>
      <c r="Q306" s="257">
        <f>+'7.  Persistence Report'!BF56</f>
        <v>102</v>
      </c>
      <c r="R306" s="257">
        <f>+'7.  Persistence Report'!BG56</f>
        <v>102</v>
      </c>
      <c r="S306" s="257">
        <f>+'7.  Persistence Report'!BH56</f>
        <v>102</v>
      </c>
      <c r="T306" s="257">
        <f>+'7.  Persistence Report'!BI56</f>
        <v>54</v>
      </c>
      <c r="U306" s="416"/>
      <c r="V306" s="257"/>
      <c r="W306" s="257"/>
      <c r="X306" s="257"/>
      <c r="Y306" s="257"/>
      <c r="Z306" s="257"/>
      <c r="AA306" s="257"/>
      <c r="AB306" s="257"/>
      <c r="AC306" s="257"/>
      <c r="AD306" s="257">
        <f>+'7.  Persistence Report'!V56</f>
        <v>8.0000000000000002E-3</v>
      </c>
      <c r="AE306" s="257">
        <f>+'7.  Persistence Report'!W56</f>
        <v>8.0000000000000002E-3</v>
      </c>
      <c r="AF306" s="257">
        <f>+'7.  Persistence Report'!X56</f>
        <v>6.0000000000000001E-3</v>
      </c>
      <c r="AG306" s="257">
        <f>+'7.  Persistence Report'!Y56</f>
        <v>6.0000000000000001E-3</v>
      </c>
      <c r="AH306" s="257">
        <f>+'7.  Persistence Report'!Z56</f>
        <v>6.0000000000000001E-3</v>
      </c>
      <c r="AI306" s="257">
        <f>+'7.  Persistence Report'!AA56</f>
        <v>6.0000000000000001E-3</v>
      </c>
      <c r="AJ306" s="257">
        <f>+'7.  Persistence Report'!AB56</f>
        <v>6.0000000000000001E-3</v>
      </c>
      <c r="AK306" s="257">
        <f>+'7.  Persistence Report'!AC56</f>
        <v>6.0000000000000001E-3</v>
      </c>
      <c r="AL306" s="257">
        <f>+'7.  Persistence Report'!AD56</f>
        <v>3.0000000000000001E-3</v>
      </c>
      <c r="AM306" s="364">
        <f>AM305</f>
        <v>0</v>
      </c>
      <c r="AN306" s="364">
        <f>AN305</f>
        <v>0</v>
      </c>
      <c r="AO306" s="364">
        <f t="shared" ref="AO306:AZ306" si="107">AO305</f>
        <v>0</v>
      </c>
      <c r="AP306" s="364">
        <f t="shared" si="107"/>
        <v>0</v>
      </c>
      <c r="AQ306" s="364">
        <f t="shared" si="107"/>
        <v>0</v>
      </c>
      <c r="AR306" s="364">
        <f t="shared" si="107"/>
        <v>0</v>
      </c>
      <c r="AS306" s="364">
        <f t="shared" si="107"/>
        <v>0</v>
      </c>
      <c r="AT306" s="364">
        <f t="shared" si="107"/>
        <v>0</v>
      </c>
      <c r="AU306" s="364">
        <f t="shared" si="107"/>
        <v>0</v>
      </c>
      <c r="AV306" s="364">
        <f t="shared" si="107"/>
        <v>0</v>
      </c>
      <c r="AW306" s="364">
        <f t="shared" si="107"/>
        <v>0</v>
      </c>
      <c r="AX306" s="364">
        <f t="shared" si="107"/>
        <v>0</v>
      </c>
      <c r="AY306" s="364">
        <f t="shared" si="107"/>
        <v>0</v>
      </c>
      <c r="AZ306" s="364">
        <f t="shared" si="107"/>
        <v>0</v>
      </c>
      <c r="BA306" s="259"/>
    </row>
    <row r="307" spans="1:53" ht="15" outlineLevel="1">
      <c r="B307" s="256"/>
      <c r="C307" s="267"/>
      <c r="D307" s="266"/>
      <c r="E307" s="266"/>
      <c r="F307" s="266"/>
      <c r="G307" s="266"/>
      <c r="H307" s="266"/>
      <c r="I307" s="266"/>
      <c r="J307" s="266"/>
      <c r="K307" s="266"/>
      <c r="L307" s="266"/>
      <c r="M307" s="266"/>
      <c r="N307" s="266"/>
      <c r="O307" s="266"/>
      <c r="P307" s="266"/>
      <c r="Q307" s="266"/>
      <c r="R307" s="266"/>
      <c r="S307" s="266"/>
      <c r="T307" s="266"/>
      <c r="U307" s="253"/>
      <c r="V307" s="266"/>
      <c r="W307" s="266"/>
      <c r="X307" s="266"/>
      <c r="Y307" s="266"/>
      <c r="Z307" s="266"/>
      <c r="AA307" s="266"/>
      <c r="AB307" s="266"/>
      <c r="AC307" s="266"/>
      <c r="AD307" s="266"/>
      <c r="AE307" s="266"/>
      <c r="AF307" s="266"/>
      <c r="AG307" s="266"/>
      <c r="AH307" s="266"/>
      <c r="AI307" s="266"/>
      <c r="AJ307" s="266"/>
      <c r="AK307" s="266"/>
      <c r="AL307" s="266"/>
      <c r="AM307" s="365"/>
      <c r="AN307" s="365"/>
      <c r="AO307" s="365"/>
      <c r="AP307" s="365"/>
      <c r="AQ307" s="365"/>
      <c r="AR307" s="365"/>
      <c r="AS307" s="365"/>
      <c r="AT307" s="365"/>
      <c r="AU307" s="365"/>
      <c r="AV307" s="365"/>
      <c r="AW307" s="365"/>
      <c r="AX307" s="365"/>
      <c r="AY307" s="365"/>
      <c r="AZ307" s="365"/>
      <c r="BA307" s="268"/>
    </row>
    <row r="308" spans="1:53" ht="15" outlineLevel="1">
      <c r="A308" s="450">
        <v>5</v>
      </c>
      <c r="B308" s="256" t="s">
        <v>5</v>
      </c>
      <c r="C308" s="253" t="s">
        <v>25</v>
      </c>
      <c r="D308" s="257"/>
      <c r="E308" s="257"/>
      <c r="F308" s="257"/>
      <c r="G308" s="257"/>
      <c r="H308" s="257"/>
      <c r="I308" s="257"/>
      <c r="J308" s="257"/>
      <c r="K308" s="257"/>
      <c r="L308" s="257">
        <f>+'7.  Persistence Report'!BA54</f>
        <v>69986.468005664006</v>
      </c>
      <c r="M308" s="257">
        <f>+'7.  Persistence Report'!BB54</f>
        <v>69986.468005664006</v>
      </c>
      <c r="N308" s="257">
        <f>+'7.  Persistence Report'!BC54</f>
        <v>60899.517209721002</v>
      </c>
      <c r="O308" s="257">
        <f>+'7.  Persistence Report'!BD54</f>
        <v>39152.503862548001</v>
      </c>
      <c r="P308" s="257">
        <f>+'7.  Persistence Report'!BE54</f>
        <v>39152.503862548001</v>
      </c>
      <c r="Q308" s="257">
        <f>+'7.  Persistence Report'!BF54</f>
        <v>37086.293686545003</v>
      </c>
      <c r="R308" s="257">
        <f>+'7.  Persistence Report'!BG54</f>
        <v>37086.293686545003</v>
      </c>
      <c r="S308" s="257">
        <f>+'7.  Persistence Report'!BH54</f>
        <v>36820.982194821001</v>
      </c>
      <c r="T308" s="257">
        <f>+'7.  Persistence Report'!BI54</f>
        <v>31782.694392693</v>
      </c>
      <c r="U308" s="253"/>
      <c r="V308" s="257"/>
      <c r="W308" s="257"/>
      <c r="X308" s="257"/>
      <c r="Y308" s="257"/>
      <c r="Z308" s="257"/>
      <c r="AA308" s="257"/>
      <c r="AB308" s="257"/>
      <c r="AC308" s="257"/>
      <c r="AD308" s="257">
        <f>+'7.  Persistence Report'!V54</f>
        <v>5.0832426850000001</v>
      </c>
      <c r="AE308" s="257">
        <f>+'7.  Persistence Report'!W54</f>
        <v>5.0832426850000001</v>
      </c>
      <c r="AF308" s="257">
        <f>+'7.  Persistence Report'!X54</f>
        <v>3.6885475520000002</v>
      </c>
      <c r="AG308" s="257">
        <f>+'7.  Persistence Report'!Y54</f>
        <v>2.3825346000000001</v>
      </c>
      <c r="AH308" s="257">
        <f>+'7.  Persistence Report'!Z54</f>
        <v>2.3825346000000001</v>
      </c>
      <c r="AI308" s="257">
        <f>+'7.  Persistence Report'!AA54</f>
        <v>2.335600356</v>
      </c>
      <c r="AJ308" s="257">
        <f>+'7.  Persistence Report'!AB54</f>
        <v>2.335600356</v>
      </c>
      <c r="AK308" s="257">
        <f>+'7.  Persistence Report'!AC54</f>
        <v>2.3115218099999999</v>
      </c>
      <c r="AL308" s="257">
        <f>+'7.  Persistence Report'!AD54</f>
        <v>1.9952317100000003</v>
      </c>
      <c r="AM308" s="363"/>
      <c r="AN308" s="363"/>
      <c r="AO308" s="363"/>
      <c r="AP308" s="363"/>
      <c r="AQ308" s="363"/>
      <c r="AR308" s="363"/>
      <c r="AS308" s="363"/>
      <c r="AT308" s="363"/>
      <c r="AU308" s="363"/>
      <c r="AV308" s="363"/>
      <c r="AW308" s="363"/>
      <c r="AX308" s="363"/>
      <c r="AY308" s="363"/>
      <c r="AZ308" s="363"/>
      <c r="BA308" s="258">
        <f>SUM(AM308:AZ308)</f>
        <v>0</v>
      </c>
    </row>
    <row r="309" spans="1:53" ht="15" outlineLevel="1">
      <c r="B309" s="256" t="s">
        <v>248</v>
      </c>
      <c r="C309" s="253" t="s">
        <v>163</v>
      </c>
      <c r="D309" s="257"/>
      <c r="E309" s="257"/>
      <c r="F309" s="257"/>
      <c r="G309" s="257"/>
      <c r="H309" s="257"/>
      <c r="I309" s="257"/>
      <c r="J309" s="257"/>
      <c r="K309" s="257"/>
      <c r="L309" s="257"/>
      <c r="M309" s="257"/>
      <c r="N309" s="257"/>
      <c r="O309" s="257"/>
      <c r="P309" s="257"/>
      <c r="Q309" s="257"/>
      <c r="R309" s="257"/>
      <c r="S309" s="257"/>
      <c r="T309" s="257"/>
      <c r="U309" s="416"/>
      <c r="V309" s="257"/>
      <c r="W309" s="257"/>
      <c r="X309" s="257"/>
      <c r="Y309" s="257"/>
      <c r="Z309" s="257"/>
      <c r="AA309" s="257"/>
      <c r="AB309" s="257"/>
      <c r="AC309" s="257"/>
      <c r="AD309" s="257"/>
      <c r="AE309" s="257"/>
      <c r="AF309" s="257"/>
      <c r="AG309" s="257"/>
      <c r="AH309" s="257"/>
      <c r="AI309" s="257"/>
      <c r="AJ309" s="257"/>
      <c r="AK309" s="257"/>
      <c r="AL309" s="257"/>
      <c r="AM309" s="364">
        <f>AM308</f>
        <v>0</v>
      </c>
      <c r="AN309" s="364">
        <f>AN308</f>
        <v>0</v>
      </c>
      <c r="AO309" s="364">
        <f t="shared" ref="AO309:AZ309" si="108">AO308</f>
        <v>0</v>
      </c>
      <c r="AP309" s="364">
        <f t="shared" si="108"/>
        <v>0</v>
      </c>
      <c r="AQ309" s="364">
        <f t="shared" si="108"/>
        <v>0</v>
      </c>
      <c r="AR309" s="364">
        <f t="shared" si="108"/>
        <v>0</v>
      </c>
      <c r="AS309" s="364">
        <f t="shared" si="108"/>
        <v>0</v>
      </c>
      <c r="AT309" s="364">
        <f t="shared" si="108"/>
        <v>0</v>
      </c>
      <c r="AU309" s="364">
        <f t="shared" si="108"/>
        <v>0</v>
      </c>
      <c r="AV309" s="364">
        <f t="shared" si="108"/>
        <v>0</v>
      </c>
      <c r="AW309" s="364">
        <f t="shared" si="108"/>
        <v>0</v>
      </c>
      <c r="AX309" s="364">
        <f t="shared" si="108"/>
        <v>0</v>
      </c>
      <c r="AY309" s="364">
        <f t="shared" si="108"/>
        <v>0</v>
      </c>
      <c r="AZ309" s="364">
        <f t="shared" si="108"/>
        <v>0</v>
      </c>
      <c r="BA309" s="259"/>
    </row>
    <row r="310" spans="1:53" ht="15" outlineLevel="1">
      <c r="B310" s="256"/>
      <c r="C310" s="267"/>
      <c r="D310" s="266"/>
      <c r="E310" s="266"/>
      <c r="F310" s="266"/>
      <c r="G310" s="266"/>
      <c r="H310" s="266"/>
      <c r="I310" s="266"/>
      <c r="J310" s="266"/>
      <c r="K310" s="266"/>
      <c r="L310" s="266"/>
      <c r="M310" s="266"/>
      <c r="N310" s="266"/>
      <c r="O310" s="266"/>
      <c r="P310" s="266"/>
      <c r="Q310" s="266"/>
      <c r="R310" s="266"/>
      <c r="S310" s="266"/>
      <c r="T310" s="266"/>
      <c r="U310" s="253"/>
      <c r="V310" s="266"/>
      <c r="W310" s="266"/>
      <c r="X310" s="266"/>
      <c r="Y310" s="266"/>
      <c r="Z310" s="266"/>
      <c r="AA310" s="266"/>
      <c r="AB310" s="266"/>
      <c r="AC310" s="266"/>
      <c r="AD310" s="266"/>
      <c r="AE310" s="266"/>
      <c r="AF310" s="266"/>
      <c r="AG310" s="266"/>
      <c r="AH310" s="266"/>
      <c r="AI310" s="266"/>
      <c r="AJ310" s="266"/>
      <c r="AK310" s="266"/>
      <c r="AL310" s="266"/>
      <c r="AM310" s="365"/>
      <c r="AN310" s="365"/>
      <c r="AO310" s="365"/>
      <c r="AP310" s="365"/>
      <c r="AQ310" s="365"/>
      <c r="AR310" s="365"/>
      <c r="AS310" s="365"/>
      <c r="AT310" s="365"/>
      <c r="AU310" s="365"/>
      <c r="AV310" s="365"/>
      <c r="AW310" s="365"/>
      <c r="AX310" s="365"/>
      <c r="AY310" s="365"/>
      <c r="AZ310" s="365"/>
      <c r="BA310" s="268"/>
    </row>
    <row r="311" spans="1:53" ht="15" outlineLevel="1">
      <c r="A311" s="450">
        <v>6</v>
      </c>
      <c r="B311" s="256" t="s">
        <v>6</v>
      </c>
      <c r="C311" s="253" t="s">
        <v>25</v>
      </c>
      <c r="D311" s="257"/>
      <c r="E311" s="257"/>
      <c r="F311" s="257"/>
      <c r="G311" s="257"/>
      <c r="H311" s="257"/>
      <c r="I311" s="257"/>
      <c r="J311" s="257"/>
      <c r="K311" s="257"/>
      <c r="L311" s="257"/>
      <c r="M311" s="257"/>
      <c r="N311" s="257"/>
      <c r="O311" s="257"/>
      <c r="P311" s="257"/>
      <c r="Q311" s="257"/>
      <c r="R311" s="257"/>
      <c r="S311" s="257"/>
      <c r="T311" s="257"/>
      <c r="U311" s="253"/>
      <c r="V311" s="257"/>
      <c r="W311" s="257"/>
      <c r="X311" s="257"/>
      <c r="Y311" s="257"/>
      <c r="Z311" s="257"/>
      <c r="AA311" s="257"/>
      <c r="AB311" s="257"/>
      <c r="AC311" s="257"/>
      <c r="AD311" s="257"/>
      <c r="AE311" s="257"/>
      <c r="AF311" s="257"/>
      <c r="AG311" s="257"/>
      <c r="AH311" s="257"/>
      <c r="AI311" s="257"/>
      <c r="AJ311" s="257"/>
      <c r="AK311" s="257"/>
      <c r="AL311" s="257"/>
      <c r="AM311" s="363"/>
      <c r="AN311" s="363"/>
      <c r="AO311" s="363"/>
      <c r="AP311" s="363"/>
      <c r="AQ311" s="363"/>
      <c r="AR311" s="363"/>
      <c r="AS311" s="363"/>
      <c r="AT311" s="363"/>
      <c r="AU311" s="363"/>
      <c r="AV311" s="363"/>
      <c r="AW311" s="363"/>
      <c r="AX311" s="363"/>
      <c r="AY311" s="363"/>
      <c r="AZ311" s="363"/>
      <c r="BA311" s="258">
        <f>SUM(AM311:AZ311)</f>
        <v>0</v>
      </c>
    </row>
    <row r="312" spans="1:53" ht="15" outlineLevel="1">
      <c r="B312" s="256" t="s">
        <v>248</v>
      </c>
      <c r="C312" s="253" t="s">
        <v>163</v>
      </c>
      <c r="D312" s="257"/>
      <c r="E312" s="257"/>
      <c r="F312" s="257"/>
      <c r="G312" s="257"/>
      <c r="H312" s="257"/>
      <c r="I312" s="257"/>
      <c r="J312" s="257"/>
      <c r="K312" s="257"/>
      <c r="L312" s="257"/>
      <c r="M312" s="257"/>
      <c r="N312" s="257"/>
      <c r="O312" s="257"/>
      <c r="P312" s="257"/>
      <c r="Q312" s="257"/>
      <c r="R312" s="257"/>
      <c r="S312" s="257"/>
      <c r="T312" s="257"/>
      <c r="U312" s="416"/>
      <c r="V312" s="257"/>
      <c r="W312" s="257"/>
      <c r="X312" s="257"/>
      <c r="Y312" s="257"/>
      <c r="Z312" s="257"/>
      <c r="AA312" s="257"/>
      <c r="AB312" s="257"/>
      <c r="AC312" s="257"/>
      <c r="AD312" s="257"/>
      <c r="AE312" s="257"/>
      <c r="AF312" s="257"/>
      <c r="AG312" s="257"/>
      <c r="AH312" s="257"/>
      <c r="AI312" s="257"/>
      <c r="AJ312" s="257"/>
      <c r="AK312" s="257"/>
      <c r="AL312" s="257"/>
      <c r="AM312" s="364">
        <f>AM311</f>
        <v>0</v>
      </c>
      <c r="AN312" s="364">
        <f>AN311</f>
        <v>0</v>
      </c>
      <c r="AO312" s="364">
        <f t="shared" ref="AO312:AZ312" si="109">AO311</f>
        <v>0</v>
      </c>
      <c r="AP312" s="364">
        <f t="shared" si="109"/>
        <v>0</v>
      </c>
      <c r="AQ312" s="364">
        <f t="shared" si="109"/>
        <v>0</v>
      </c>
      <c r="AR312" s="364">
        <f t="shared" si="109"/>
        <v>0</v>
      </c>
      <c r="AS312" s="364">
        <f t="shared" si="109"/>
        <v>0</v>
      </c>
      <c r="AT312" s="364">
        <f t="shared" si="109"/>
        <v>0</v>
      </c>
      <c r="AU312" s="364">
        <f t="shared" si="109"/>
        <v>0</v>
      </c>
      <c r="AV312" s="364">
        <f t="shared" si="109"/>
        <v>0</v>
      </c>
      <c r="AW312" s="364">
        <f t="shared" si="109"/>
        <v>0</v>
      </c>
      <c r="AX312" s="364">
        <f t="shared" si="109"/>
        <v>0</v>
      </c>
      <c r="AY312" s="364">
        <f t="shared" si="109"/>
        <v>0</v>
      </c>
      <c r="AZ312" s="364">
        <f t="shared" si="109"/>
        <v>0</v>
      </c>
      <c r="BA312" s="259"/>
    </row>
    <row r="313" spans="1:53" ht="15" outlineLevel="1">
      <c r="B313" s="256"/>
      <c r="C313" s="267"/>
      <c r="D313" s="266"/>
      <c r="E313" s="266"/>
      <c r="F313" s="266"/>
      <c r="G313" s="266"/>
      <c r="H313" s="266"/>
      <c r="I313" s="266"/>
      <c r="J313" s="266"/>
      <c r="K313" s="266"/>
      <c r="L313" s="266"/>
      <c r="M313" s="266"/>
      <c r="N313" s="266"/>
      <c r="O313" s="266"/>
      <c r="P313" s="266"/>
      <c r="Q313" s="266"/>
      <c r="R313" s="266"/>
      <c r="S313" s="266"/>
      <c r="T313" s="266"/>
      <c r="U313" s="253"/>
      <c r="V313" s="266"/>
      <c r="W313" s="266"/>
      <c r="X313" s="266"/>
      <c r="Y313" s="266"/>
      <c r="Z313" s="266"/>
      <c r="AA313" s="266"/>
      <c r="AB313" s="266"/>
      <c r="AC313" s="266"/>
      <c r="AD313" s="266"/>
      <c r="AE313" s="266"/>
      <c r="AF313" s="266"/>
      <c r="AG313" s="266"/>
      <c r="AH313" s="266"/>
      <c r="AI313" s="266"/>
      <c r="AJ313" s="266"/>
      <c r="AK313" s="266"/>
      <c r="AL313" s="266"/>
      <c r="AM313" s="365"/>
      <c r="AN313" s="365"/>
      <c r="AO313" s="365"/>
      <c r="AP313" s="365"/>
      <c r="AQ313" s="365"/>
      <c r="AR313" s="365"/>
      <c r="AS313" s="365"/>
      <c r="AT313" s="365"/>
      <c r="AU313" s="365"/>
      <c r="AV313" s="365"/>
      <c r="AW313" s="365"/>
      <c r="AX313" s="365"/>
      <c r="AY313" s="365"/>
      <c r="AZ313" s="365"/>
      <c r="BA313" s="268"/>
    </row>
    <row r="314" spans="1:53" ht="15" outlineLevel="1">
      <c r="A314" s="450">
        <v>7</v>
      </c>
      <c r="B314" s="256" t="s">
        <v>42</v>
      </c>
      <c r="C314" s="253" t="s">
        <v>25</v>
      </c>
      <c r="D314" s="257"/>
      <c r="E314" s="257"/>
      <c r="F314" s="257"/>
      <c r="G314" s="257"/>
      <c r="H314" s="257"/>
      <c r="I314" s="257"/>
      <c r="J314" s="257"/>
      <c r="K314" s="257"/>
      <c r="L314" s="257"/>
      <c r="M314" s="257"/>
      <c r="N314" s="257"/>
      <c r="O314" s="257"/>
      <c r="P314" s="257"/>
      <c r="Q314" s="257"/>
      <c r="R314" s="257"/>
      <c r="S314" s="257"/>
      <c r="T314" s="257"/>
      <c r="U314" s="253"/>
      <c r="V314" s="257"/>
      <c r="W314" s="257"/>
      <c r="X314" s="257"/>
      <c r="Y314" s="257"/>
      <c r="Z314" s="257"/>
      <c r="AA314" s="257"/>
      <c r="AB314" s="257"/>
      <c r="AC314" s="257"/>
      <c r="AD314" s="257"/>
      <c r="AE314" s="257"/>
      <c r="AF314" s="257"/>
      <c r="AG314" s="257"/>
      <c r="AH314" s="257"/>
      <c r="AI314" s="257"/>
      <c r="AJ314" s="257"/>
      <c r="AK314" s="257"/>
      <c r="AL314" s="257"/>
      <c r="AM314" s="363"/>
      <c r="AN314" s="363"/>
      <c r="AO314" s="363"/>
      <c r="AP314" s="363"/>
      <c r="AQ314" s="363"/>
      <c r="AR314" s="363"/>
      <c r="AS314" s="363"/>
      <c r="AT314" s="363"/>
      <c r="AU314" s="363"/>
      <c r="AV314" s="363"/>
      <c r="AW314" s="363"/>
      <c r="AX314" s="363"/>
      <c r="AY314" s="363"/>
      <c r="AZ314" s="363"/>
      <c r="BA314" s="258">
        <f>SUM(AM314:AZ314)</f>
        <v>0</v>
      </c>
    </row>
    <row r="315" spans="1:53" ht="15" outlineLevel="1">
      <c r="B315" s="256" t="s">
        <v>248</v>
      </c>
      <c r="C315" s="253" t="s">
        <v>163</v>
      </c>
      <c r="D315" s="257"/>
      <c r="E315" s="257"/>
      <c r="F315" s="257"/>
      <c r="G315" s="257"/>
      <c r="H315" s="257"/>
      <c r="I315" s="257"/>
      <c r="J315" s="257"/>
      <c r="K315" s="257"/>
      <c r="L315" s="257"/>
      <c r="M315" s="257"/>
      <c r="N315" s="257"/>
      <c r="O315" s="257"/>
      <c r="P315" s="257"/>
      <c r="Q315" s="257"/>
      <c r="R315" s="257"/>
      <c r="S315" s="257"/>
      <c r="T315" s="257"/>
      <c r="U315" s="253"/>
      <c r="V315" s="257"/>
      <c r="W315" s="257"/>
      <c r="X315" s="257"/>
      <c r="Y315" s="257"/>
      <c r="Z315" s="257"/>
      <c r="AA315" s="257"/>
      <c r="AB315" s="257"/>
      <c r="AC315" s="257"/>
      <c r="AD315" s="257"/>
      <c r="AE315" s="257"/>
      <c r="AF315" s="257"/>
      <c r="AG315" s="257"/>
      <c r="AH315" s="257"/>
      <c r="AI315" s="257"/>
      <c r="AJ315" s="257"/>
      <c r="AK315" s="257"/>
      <c r="AL315" s="257"/>
      <c r="AM315" s="364">
        <f>AM314</f>
        <v>0</v>
      </c>
      <c r="AN315" s="364">
        <f>AN314</f>
        <v>0</v>
      </c>
      <c r="AO315" s="364">
        <f t="shared" ref="AO315:AZ315" si="110">AO314</f>
        <v>0</v>
      </c>
      <c r="AP315" s="364">
        <f t="shared" si="110"/>
        <v>0</v>
      </c>
      <c r="AQ315" s="364">
        <f t="shared" si="110"/>
        <v>0</v>
      </c>
      <c r="AR315" s="364">
        <f t="shared" si="110"/>
        <v>0</v>
      </c>
      <c r="AS315" s="364">
        <f t="shared" si="110"/>
        <v>0</v>
      </c>
      <c r="AT315" s="364">
        <f t="shared" si="110"/>
        <v>0</v>
      </c>
      <c r="AU315" s="364">
        <f t="shared" si="110"/>
        <v>0</v>
      </c>
      <c r="AV315" s="364">
        <f t="shared" si="110"/>
        <v>0</v>
      </c>
      <c r="AW315" s="364">
        <f t="shared" si="110"/>
        <v>0</v>
      </c>
      <c r="AX315" s="364">
        <f t="shared" si="110"/>
        <v>0</v>
      </c>
      <c r="AY315" s="364">
        <f t="shared" si="110"/>
        <v>0</v>
      </c>
      <c r="AZ315" s="364">
        <f t="shared" si="110"/>
        <v>0</v>
      </c>
      <c r="BA315" s="259"/>
    </row>
    <row r="316" spans="1:53" ht="15" outlineLevel="1">
      <c r="B316" s="256"/>
      <c r="C316" s="267"/>
      <c r="D316" s="266"/>
      <c r="E316" s="266"/>
      <c r="F316" s="266"/>
      <c r="G316" s="266"/>
      <c r="H316" s="266"/>
      <c r="I316" s="266"/>
      <c r="J316" s="266"/>
      <c r="K316" s="266"/>
      <c r="L316" s="266"/>
      <c r="M316" s="266"/>
      <c r="N316" s="266"/>
      <c r="O316" s="266"/>
      <c r="P316" s="266"/>
      <c r="Q316" s="266"/>
      <c r="R316" s="266"/>
      <c r="S316" s="266"/>
      <c r="T316" s="266"/>
      <c r="U316" s="253"/>
      <c r="V316" s="266"/>
      <c r="W316" s="266"/>
      <c r="X316" s="266"/>
      <c r="Y316" s="266"/>
      <c r="Z316" s="266"/>
      <c r="AA316" s="266"/>
      <c r="AB316" s="266"/>
      <c r="AC316" s="266"/>
      <c r="AD316" s="266"/>
      <c r="AE316" s="266"/>
      <c r="AF316" s="266"/>
      <c r="AG316" s="266"/>
      <c r="AH316" s="266"/>
      <c r="AI316" s="266"/>
      <c r="AJ316" s="266"/>
      <c r="AK316" s="266"/>
      <c r="AL316" s="266"/>
      <c r="AM316" s="365"/>
      <c r="AN316" s="365"/>
      <c r="AO316" s="365"/>
      <c r="AP316" s="365"/>
      <c r="AQ316" s="365"/>
      <c r="AR316" s="365"/>
      <c r="AS316" s="365"/>
      <c r="AT316" s="365"/>
      <c r="AU316" s="365"/>
      <c r="AV316" s="365"/>
      <c r="AW316" s="365"/>
      <c r="AX316" s="365"/>
      <c r="AY316" s="365"/>
      <c r="AZ316" s="365"/>
      <c r="BA316" s="268"/>
    </row>
    <row r="317" spans="1:53" s="245" customFormat="1" ht="15" outlineLevel="1">
      <c r="A317" s="450">
        <v>8</v>
      </c>
      <c r="B317" s="256" t="s">
        <v>482</v>
      </c>
      <c r="C317" s="253" t="s">
        <v>25</v>
      </c>
      <c r="D317" s="257"/>
      <c r="E317" s="257"/>
      <c r="F317" s="257"/>
      <c r="G317" s="257"/>
      <c r="H317" s="257"/>
      <c r="I317" s="257"/>
      <c r="J317" s="257"/>
      <c r="K317" s="257"/>
      <c r="L317" s="257"/>
      <c r="M317" s="257"/>
      <c r="N317" s="257"/>
      <c r="O317" s="257"/>
      <c r="P317" s="257"/>
      <c r="Q317" s="257"/>
      <c r="R317" s="257"/>
      <c r="S317" s="257"/>
      <c r="T317" s="257"/>
      <c r="U317" s="253"/>
      <c r="V317" s="257"/>
      <c r="W317" s="257"/>
      <c r="X317" s="257"/>
      <c r="Y317" s="257"/>
      <c r="Z317" s="257"/>
      <c r="AA317" s="257"/>
      <c r="AB317" s="257"/>
      <c r="AC317" s="257"/>
      <c r="AD317" s="257"/>
      <c r="AE317" s="257"/>
      <c r="AF317" s="257"/>
      <c r="AG317" s="257"/>
      <c r="AH317" s="257"/>
      <c r="AI317" s="257"/>
      <c r="AJ317" s="257"/>
      <c r="AK317" s="257"/>
      <c r="AL317" s="257"/>
      <c r="AM317" s="363"/>
      <c r="AN317" s="363"/>
      <c r="AO317" s="363"/>
      <c r="AP317" s="363"/>
      <c r="AQ317" s="363"/>
      <c r="AR317" s="363"/>
      <c r="AS317" s="363"/>
      <c r="AT317" s="363"/>
      <c r="AU317" s="363"/>
      <c r="AV317" s="363"/>
      <c r="AW317" s="363"/>
      <c r="AX317" s="363"/>
      <c r="AY317" s="363"/>
      <c r="AZ317" s="363"/>
      <c r="BA317" s="258">
        <f>SUM(AM317:AZ317)</f>
        <v>0</v>
      </c>
    </row>
    <row r="318" spans="1:53" s="245" customFormat="1" ht="15" outlineLevel="1">
      <c r="A318" s="450"/>
      <c r="B318" s="256" t="s">
        <v>248</v>
      </c>
      <c r="C318" s="253" t="s">
        <v>163</v>
      </c>
      <c r="D318" s="257"/>
      <c r="E318" s="257"/>
      <c r="F318" s="257"/>
      <c r="G318" s="257"/>
      <c r="H318" s="257"/>
      <c r="I318" s="257"/>
      <c r="J318" s="257"/>
      <c r="K318" s="257"/>
      <c r="L318" s="257"/>
      <c r="M318" s="257"/>
      <c r="N318" s="257"/>
      <c r="O318" s="257"/>
      <c r="P318" s="257"/>
      <c r="Q318" s="257"/>
      <c r="R318" s="257"/>
      <c r="S318" s="257"/>
      <c r="T318" s="257"/>
      <c r="U318" s="253"/>
      <c r="V318" s="257"/>
      <c r="W318" s="257"/>
      <c r="X318" s="257"/>
      <c r="Y318" s="257"/>
      <c r="Z318" s="257"/>
      <c r="AA318" s="257"/>
      <c r="AB318" s="257"/>
      <c r="AC318" s="257"/>
      <c r="AD318" s="257"/>
      <c r="AE318" s="257"/>
      <c r="AF318" s="257"/>
      <c r="AG318" s="257"/>
      <c r="AH318" s="257"/>
      <c r="AI318" s="257"/>
      <c r="AJ318" s="257"/>
      <c r="AK318" s="257"/>
      <c r="AL318" s="257"/>
      <c r="AM318" s="364">
        <f>AM317</f>
        <v>0</v>
      </c>
      <c r="AN318" s="364">
        <f>AN317</f>
        <v>0</v>
      </c>
      <c r="AO318" s="364">
        <f t="shared" ref="AO318:AZ318" si="111">AO317</f>
        <v>0</v>
      </c>
      <c r="AP318" s="364">
        <f t="shared" si="111"/>
        <v>0</v>
      </c>
      <c r="AQ318" s="364">
        <f t="shared" si="111"/>
        <v>0</v>
      </c>
      <c r="AR318" s="364">
        <f t="shared" si="111"/>
        <v>0</v>
      </c>
      <c r="AS318" s="364">
        <f t="shared" si="111"/>
        <v>0</v>
      </c>
      <c r="AT318" s="364">
        <f t="shared" si="111"/>
        <v>0</v>
      </c>
      <c r="AU318" s="364">
        <f t="shared" si="111"/>
        <v>0</v>
      </c>
      <c r="AV318" s="364">
        <f t="shared" si="111"/>
        <v>0</v>
      </c>
      <c r="AW318" s="364">
        <f t="shared" si="111"/>
        <v>0</v>
      </c>
      <c r="AX318" s="364">
        <f t="shared" si="111"/>
        <v>0</v>
      </c>
      <c r="AY318" s="364">
        <f t="shared" si="111"/>
        <v>0</v>
      </c>
      <c r="AZ318" s="364">
        <f t="shared" si="111"/>
        <v>0</v>
      </c>
      <c r="BA318" s="259"/>
    </row>
    <row r="319" spans="1:53" s="245" customFormat="1" ht="15" outlineLevel="1">
      <c r="A319" s="450"/>
      <c r="B319" s="256"/>
      <c r="C319" s="267"/>
      <c r="D319" s="266"/>
      <c r="E319" s="266"/>
      <c r="F319" s="266"/>
      <c r="G319" s="266"/>
      <c r="H319" s="266"/>
      <c r="I319" s="266"/>
      <c r="J319" s="266"/>
      <c r="K319" s="266"/>
      <c r="L319" s="266"/>
      <c r="M319" s="266"/>
      <c r="N319" s="266"/>
      <c r="O319" s="266"/>
      <c r="P319" s="266"/>
      <c r="Q319" s="266"/>
      <c r="R319" s="266"/>
      <c r="S319" s="266"/>
      <c r="T319" s="266"/>
      <c r="U319" s="253"/>
      <c r="V319" s="266"/>
      <c r="W319" s="266"/>
      <c r="X319" s="266"/>
      <c r="Y319" s="266"/>
      <c r="Z319" s="266"/>
      <c r="AA319" s="266"/>
      <c r="AB319" s="266"/>
      <c r="AC319" s="266"/>
      <c r="AD319" s="266"/>
      <c r="AE319" s="266"/>
      <c r="AF319" s="266"/>
      <c r="AG319" s="266"/>
      <c r="AH319" s="266"/>
      <c r="AI319" s="266"/>
      <c r="AJ319" s="266"/>
      <c r="AK319" s="266"/>
      <c r="AL319" s="266"/>
      <c r="AM319" s="365"/>
      <c r="AN319" s="365"/>
      <c r="AO319" s="365"/>
      <c r="AP319" s="365"/>
      <c r="AQ319" s="365"/>
      <c r="AR319" s="365"/>
      <c r="AS319" s="365"/>
      <c r="AT319" s="365"/>
      <c r="AU319" s="365"/>
      <c r="AV319" s="365"/>
      <c r="AW319" s="365"/>
      <c r="AX319" s="365"/>
      <c r="AY319" s="365"/>
      <c r="AZ319" s="365"/>
      <c r="BA319" s="268"/>
    </row>
    <row r="320" spans="1:53" ht="15" outlineLevel="1">
      <c r="A320" s="450">
        <v>9</v>
      </c>
      <c r="B320" s="256" t="s">
        <v>7</v>
      </c>
      <c r="C320" s="253" t="s">
        <v>25</v>
      </c>
      <c r="D320" s="257"/>
      <c r="E320" s="257"/>
      <c r="F320" s="257"/>
      <c r="G320" s="257"/>
      <c r="H320" s="257"/>
      <c r="I320" s="257"/>
      <c r="J320" s="257"/>
      <c r="K320" s="257"/>
      <c r="L320" s="257"/>
      <c r="M320" s="257"/>
      <c r="N320" s="257"/>
      <c r="O320" s="257"/>
      <c r="P320" s="257"/>
      <c r="Q320" s="257"/>
      <c r="R320" s="257"/>
      <c r="S320" s="257"/>
      <c r="T320" s="257"/>
      <c r="U320" s="253"/>
      <c r="V320" s="257"/>
      <c r="W320" s="257"/>
      <c r="X320" s="257"/>
      <c r="Y320" s="257"/>
      <c r="Z320" s="257"/>
      <c r="AA320" s="257"/>
      <c r="AB320" s="257"/>
      <c r="AC320" s="257"/>
      <c r="AD320" s="257"/>
      <c r="AE320" s="257"/>
      <c r="AF320" s="257"/>
      <c r="AG320" s="257"/>
      <c r="AH320" s="257"/>
      <c r="AI320" s="257"/>
      <c r="AJ320" s="257"/>
      <c r="AK320" s="257"/>
      <c r="AL320" s="257"/>
      <c r="AM320" s="363"/>
      <c r="AN320" s="363"/>
      <c r="AO320" s="363"/>
      <c r="AP320" s="363"/>
      <c r="AQ320" s="363"/>
      <c r="AR320" s="363"/>
      <c r="AS320" s="363"/>
      <c r="AT320" s="363"/>
      <c r="AU320" s="363"/>
      <c r="AV320" s="363"/>
      <c r="AW320" s="363"/>
      <c r="AX320" s="363"/>
      <c r="AY320" s="363"/>
      <c r="AZ320" s="363"/>
      <c r="BA320" s="258">
        <f>SUM(AM320:AZ320)</f>
        <v>0</v>
      </c>
    </row>
    <row r="321" spans="1:53" ht="15" outlineLevel="1">
      <c r="B321" s="256" t="s">
        <v>248</v>
      </c>
      <c r="C321" s="253" t="s">
        <v>163</v>
      </c>
      <c r="D321" s="257"/>
      <c r="E321" s="257"/>
      <c r="F321" s="257"/>
      <c r="G321" s="257"/>
      <c r="H321" s="257"/>
      <c r="I321" s="257"/>
      <c r="J321" s="257"/>
      <c r="K321" s="257"/>
      <c r="L321" s="257"/>
      <c r="M321" s="257"/>
      <c r="N321" s="257"/>
      <c r="O321" s="257"/>
      <c r="P321" s="257"/>
      <c r="Q321" s="257"/>
      <c r="R321" s="257"/>
      <c r="S321" s="257"/>
      <c r="T321" s="257"/>
      <c r="U321" s="253"/>
      <c r="V321" s="257"/>
      <c r="W321" s="257"/>
      <c r="X321" s="257"/>
      <c r="Y321" s="257"/>
      <c r="Z321" s="257"/>
      <c r="AA321" s="257"/>
      <c r="AB321" s="257"/>
      <c r="AC321" s="257"/>
      <c r="AD321" s="257"/>
      <c r="AE321" s="257"/>
      <c r="AF321" s="257"/>
      <c r="AG321" s="257"/>
      <c r="AH321" s="257"/>
      <c r="AI321" s="257"/>
      <c r="AJ321" s="257"/>
      <c r="AK321" s="257"/>
      <c r="AL321" s="257"/>
      <c r="AM321" s="364">
        <f>AM320</f>
        <v>0</v>
      </c>
      <c r="AN321" s="364">
        <f>AN320</f>
        <v>0</v>
      </c>
      <c r="AO321" s="364">
        <f t="shared" ref="AO321:AZ321" si="112">AO320</f>
        <v>0</v>
      </c>
      <c r="AP321" s="364">
        <f t="shared" si="112"/>
        <v>0</v>
      </c>
      <c r="AQ321" s="364">
        <f t="shared" si="112"/>
        <v>0</v>
      </c>
      <c r="AR321" s="364">
        <f t="shared" si="112"/>
        <v>0</v>
      </c>
      <c r="AS321" s="364">
        <f t="shared" si="112"/>
        <v>0</v>
      </c>
      <c r="AT321" s="364">
        <f t="shared" si="112"/>
        <v>0</v>
      </c>
      <c r="AU321" s="364">
        <f t="shared" si="112"/>
        <v>0</v>
      </c>
      <c r="AV321" s="364">
        <f t="shared" si="112"/>
        <v>0</v>
      </c>
      <c r="AW321" s="364">
        <f t="shared" si="112"/>
        <v>0</v>
      </c>
      <c r="AX321" s="364">
        <f t="shared" si="112"/>
        <v>0</v>
      </c>
      <c r="AY321" s="364">
        <f t="shared" si="112"/>
        <v>0</v>
      </c>
      <c r="AZ321" s="364">
        <f t="shared" si="112"/>
        <v>0</v>
      </c>
      <c r="BA321" s="259"/>
    </row>
    <row r="322" spans="1:53" ht="15" outlineLevel="1">
      <c r="B322" s="269"/>
      <c r="C322" s="270"/>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365"/>
      <c r="AN322" s="365"/>
      <c r="AO322" s="365"/>
      <c r="AP322" s="365"/>
      <c r="AQ322" s="365"/>
      <c r="AR322" s="365"/>
      <c r="AS322" s="365"/>
      <c r="AT322" s="365"/>
      <c r="AU322" s="365"/>
      <c r="AV322" s="365"/>
      <c r="AW322" s="365"/>
      <c r="AX322" s="365"/>
      <c r="AY322" s="365"/>
      <c r="AZ322" s="365"/>
      <c r="BA322" s="268"/>
    </row>
    <row r="323" spans="1:53" ht="15.75" outlineLevel="1">
      <c r="A323" s="451"/>
      <c r="B323" s="250" t="s">
        <v>8</v>
      </c>
      <c r="C323" s="251"/>
      <c r="D323" s="251"/>
      <c r="E323" s="251"/>
      <c r="F323" s="251"/>
      <c r="G323" s="251"/>
      <c r="H323" s="251"/>
      <c r="I323" s="251"/>
      <c r="J323" s="251"/>
      <c r="K323" s="251"/>
      <c r="L323" s="251"/>
      <c r="M323" s="251"/>
      <c r="N323" s="251"/>
      <c r="O323" s="251"/>
      <c r="P323" s="251"/>
      <c r="Q323" s="251"/>
      <c r="R323" s="251"/>
      <c r="S323" s="251"/>
      <c r="T323" s="251"/>
      <c r="U323" s="253"/>
      <c r="V323" s="251"/>
      <c r="W323" s="251"/>
      <c r="X323" s="251"/>
      <c r="Y323" s="251"/>
      <c r="Z323" s="251"/>
      <c r="AA323" s="251"/>
      <c r="AB323" s="251"/>
      <c r="AC323" s="251"/>
      <c r="AD323" s="251"/>
      <c r="AE323" s="251"/>
      <c r="AF323" s="251"/>
      <c r="AG323" s="251"/>
      <c r="AH323" s="251"/>
      <c r="AI323" s="251"/>
      <c r="AJ323" s="251"/>
      <c r="AK323" s="251"/>
      <c r="AL323" s="251"/>
      <c r="AM323" s="367"/>
      <c r="AN323" s="367"/>
      <c r="AO323" s="367"/>
      <c r="AP323" s="367"/>
      <c r="AQ323" s="367"/>
      <c r="AR323" s="367"/>
      <c r="AS323" s="367"/>
      <c r="AT323" s="367"/>
      <c r="AU323" s="367"/>
      <c r="AV323" s="367"/>
      <c r="AW323" s="367"/>
      <c r="AX323" s="367"/>
      <c r="AY323" s="367"/>
      <c r="AZ323" s="367"/>
      <c r="BA323" s="254"/>
    </row>
    <row r="324" spans="1:53" ht="15" outlineLevel="1">
      <c r="A324" s="450">
        <v>10</v>
      </c>
      <c r="B324" s="271" t="s">
        <v>22</v>
      </c>
      <c r="C324" s="253" t="s">
        <v>25</v>
      </c>
      <c r="D324" s="257"/>
      <c r="E324" s="257"/>
      <c r="F324" s="257"/>
      <c r="G324" s="257"/>
      <c r="H324" s="257"/>
      <c r="I324" s="257"/>
      <c r="J324" s="257"/>
      <c r="K324" s="257"/>
      <c r="L324" s="257"/>
      <c r="M324" s="257"/>
      <c r="N324" s="257"/>
      <c r="O324" s="257"/>
      <c r="P324" s="257"/>
      <c r="Q324" s="257"/>
      <c r="R324" s="257"/>
      <c r="S324" s="257"/>
      <c r="T324" s="257"/>
      <c r="U324" s="257">
        <v>12</v>
      </c>
      <c r="V324" s="257"/>
      <c r="W324" s="257"/>
      <c r="X324" s="257"/>
      <c r="Y324" s="257"/>
      <c r="Z324" s="257"/>
      <c r="AA324" s="257"/>
      <c r="AB324" s="257"/>
      <c r="AC324" s="257"/>
      <c r="AD324" s="257"/>
      <c r="AE324" s="257"/>
      <c r="AF324" s="257"/>
      <c r="AG324" s="257"/>
      <c r="AH324" s="257"/>
      <c r="AI324" s="257"/>
      <c r="AJ324" s="257"/>
      <c r="AK324" s="257"/>
      <c r="AL324" s="257"/>
      <c r="AM324" s="368"/>
      <c r="AN324" s="444"/>
      <c r="AO324" s="444"/>
      <c r="AP324" s="444"/>
      <c r="AQ324" s="368"/>
      <c r="AR324" s="368"/>
      <c r="AS324" s="368"/>
      <c r="AT324" s="368"/>
      <c r="AU324" s="368"/>
      <c r="AV324" s="368"/>
      <c r="AW324" s="368"/>
      <c r="AX324" s="368"/>
      <c r="AY324" s="368"/>
      <c r="AZ324" s="368"/>
      <c r="BA324" s="258">
        <f>SUM(AM324:AZ324)</f>
        <v>0</v>
      </c>
    </row>
    <row r="325" spans="1:53" ht="15" outlineLevel="1">
      <c r="B325" s="256" t="s">
        <v>248</v>
      </c>
      <c r="C325" s="253" t="s">
        <v>163</v>
      </c>
      <c r="D325" s="257"/>
      <c r="E325" s="257"/>
      <c r="F325" s="257"/>
      <c r="G325" s="257"/>
      <c r="H325" s="257"/>
      <c r="I325" s="257"/>
      <c r="J325" s="257"/>
      <c r="K325" s="257"/>
      <c r="L325" s="257"/>
      <c r="M325" s="257"/>
      <c r="N325" s="257"/>
      <c r="O325" s="257"/>
      <c r="P325" s="257"/>
      <c r="Q325" s="257"/>
      <c r="R325" s="257"/>
      <c r="S325" s="257"/>
      <c r="T325" s="257"/>
      <c r="U325" s="257">
        <f>U324</f>
        <v>12</v>
      </c>
      <c r="V325" s="257"/>
      <c r="W325" s="257"/>
      <c r="X325" s="257"/>
      <c r="Y325" s="257"/>
      <c r="Z325" s="257"/>
      <c r="AA325" s="257"/>
      <c r="AB325" s="257"/>
      <c r="AC325" s="257"/>
      <c r="AD325" s="257"/>
      <c r="AE325" s="257"/>
      <c r="AF325" s="257"/>
      <c r="AG325" s="257"/>
      <c r="AH325" s="257"/>
      <c r="AI325" s="257"/>
      <c r="AJ325" s="257"/>
      <c r="AK325" s="257"/>
      <c r="AL325" s="257"/>
      <c r="AM325" s="364">
        <f>AM324</f>
        <v>0</v>
      </c>
      <c r="AN325" s="364">
        <f>AN324</f>
        <v>0</v>
      </c>
      <c r="AO325" s="364">
        <f t="shared" ref="AO325:AZ325" si="113">AO324</f>
        <v>0</v>
      </c>
      <c r="AP325" s="364">
        <f t="shared" si="113"/>
        <v>0</v>
      </c>
      <c r="AQ325" s="364">
        <f t="shared" si="113"/>
        <v>0</v>
      </c>
      <c r="AR325" s="364">
        <f t="shared" si="113"/>
        <v>0</v>
      </c>
      <c r="AS325" s="364">
        <f t="shared" si="113"/>
        <v>0</v>
      </c>
      <c r="AT325" s="364">
        <f t="shared" si="113"/>
        <v>0</v>
      </c>
      <c r="AU325" s="364">
        <f t="shared" si="113"/>
        <v>0</v>
      </c>
      <c r="AV325" s="364">
        <f t="shared" si="113"/>
        <v>0</v>
      </c>
      <c r="AW325" s="364">
        <f t="shared" si="113"/>
        <v>0</v>
      </c>
      <c r="AX325" s="364">
        <f t="shared" si="113"/>
        <v>0</v>
      </c>
      <c r="AY325" s="364">
        <f t="shared" si="113"/>
        <v>0</v>
      </c>
      <c r="AZ325" s="364">
        <f t="shared" si="113"/>
        <v>0</v>
      </c>
      <c r="BA325" s="272"/>
    </row>
    <row r="326" spans="1:53" ht="15" outlineLevel="1">
      <c r="B326" s="271"/>
      <c r="C326" s="27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369"/>
      <c r="AN326" s="369"/>
      <c r="AO326" s="369"/>
      <c r="AP326" s="369"/>
      <c r="AQ326" s="369"/>
      <c r="AR326" s="369"/>
      <c r="AS326" s="369"/>
      <c r="AT326" s="369"/>
      <c r="AU326" s="369"/>
      <c r="AV326" s="369"/>
      <c r="AW326" s="369"/>
      <c r="AX326" s="369"/>
      <c r="AY326" s="369"/>
      <c r="AZ326" s="369"/>
      <c r="BA326" s="274"/>
    </row>
    <row r="327" spans="1:53" ht="15" outlineLevel="1">
      <c r="A327" s="450">
        <v>11</v>
      </c>
      <c r="B327" s="275" t="s">
        <v>21</v>
      </c>
      <c r="C327" s="253" t="s">
        <v>25</v>
      </c>
      <c r="D327" s="257"/>
      <c r="E327" s="257"/>
      <c r="F327" s="257"/>
      <c r="G327" s="257"/>
      <c r="H327" s="257"/>
      <c r="I327" s="257"/>
      <c r="J327" s="257"/>
      <c r="K327" s="257"/>
      <c r="L327" s="257">
        <f>+'7.  Persistence Report'!BA65</f>
        <v>113637.770557258</v>
      </c>
      <c r="M327" s="257">
        <f>+'7.  Persistence Report'!BB65</f>
        <v>113637.770557258</v>
      </c>
      <c r="N327" s="257">
        <f>+'7.  Persistence Report'!BC65</f>
        <v>96312.922589815003</v>
      </c>
      <c r="O327" s="257">
        <f>+'7.  Persistence Report'!BD65</f>
        <v>94911.611544205996</v>
      </c>
      <c r="P327" s="257">
        <f>+'7.  Persistence Report'!BE65</f>
        <v>0</v>
      </c>
      <c r="Q327" s="257">
        <f>+'7.  Persistence Report'!BF65</f>
        <v>0</v>
      </c>
      <c r="R327" s="257">
        <f>+'7.  Persistence Report'!BG65</f>
        <v>0</v>
      </c>
      <c r="S327" s="257">
        <f>+'7.  Persistence Report'!BH65</f>
        <v>0</v>
      </c>
      <c r="T327" s="257">
        <f>+'7.  Persistence Report'!BI65</f>
        <v>0</v>
      </c>
      <c r="U327" s="257">
        <v>12</v>
      </c>
      <c r="V327" s="257"/>
      <c r="W327" s="257"/>
      <c r="X327" s="257"/>
      <c r="Y327" s="257"/>
      <c r="Z327" s="257"/>
      <c r="AA327" s="257"/>
      <c r="AB327" s="257"/>
      <c r="AC327" s="257"/>
      <c r="AD327" s="257">
        <f>+'7.  Persistence Report'!V65</f>
        <v>31.941110055999999</v>
      </c>
      <c r="AE327" s="257">
        <f>+'7.  Persistence Report'!W65</f>
        <v>31.941110055999999</v>
      </c>
      <c r="AF327" s="257">
        <f>+'7.  Persistence Report'!X65</f>
        <v>30.031378256</v>
      </c>
      <c r="AG327" s="257">
        <f>+'7.  Persistence Report'!Y65</f>
        <v>29.667729648000002</v>
      </c>
      <c r="AH327" s="257">
        <f>+'7.  Persistence Report'!Z65</f>
        <v>0</v>
      </c>
      <c r="AI327" s="257">
        <f>+'7.  Persistence Report'!AA65</f>
        <v>0</v>
      </c>
      <c r="AJ327" s="257">
        <f>+'7.  Persistence Report'!AB65</f>
        <v>0</v>
      </c>
      <c r="AK327" s="257">
        <f>+'7.  Persistence Report'!AC65</f>
        <v>0</v>
      </c>
      <c r="AL327" s="257">
        <f>+'7.  Persistence Report'!AD65</f>
        <v>0</v>
      </c>
      <c r="AM327" s="368"/>
      <c r="AN327" s="444">
        <v>1</v>
      </c>
      <c r="AO327" s="368"/>
      <c r="AP327" s="368"/>
      <c r="AQ327" s="368"/>
      <c r="AR327" s="368"/>
      <c r="AS327" s="368"/>
      <c r="AT327" s="368"/>
      <c r="AU327" s="368"/>
      <c r="AV327" s="368"/>
      <c r="AW327" s="368"/>
      <c r="AX327" s="368"/>
      <c r="AY327" s="368"/>
      <c r="AZ327" s="368"/>
      <c r="BA327" s="258">
        <f>SUM(AM327:AZ327)</f>
        <v>1</v>
      </c>
    </row>
    <row r="328" spans="1:53" ht="15" outlineLevel="1">
      <c r="B328" s="256" t="s">
        <v>248</v>
      </c>
      <c r="C328" s="253" t="s">
        <v>163</v>
      </c>
      <c r="D328" s="257"/>
      <c r="E328" s="257"/>
      <c r="F328" s="257"/>
      <c r="G328" s="257"/>
      <c r="H328" s="257"/>
      <c r="I328" s="257"/>
      <c r="J328" s="257"/>
      <c r="K328" s="257"/>
      <c r="L328" s="257"/>
      <c r="M328" s="257"/>
      <c r="N328" s="257"/>
      <c r="O328" s="257"/>
      <c r="P328" s="257"/>
      <c r="Q328" s="257"/>
      <c r="R328" s="257"/>
      <c r="S328" s="257"/>
      <c r="T328" s="257"/>
      <c r="U328" s="257">
        <f>U327</f>
        <v>12</v>
      </c>
      <c r="V328" s="257"/>
      <c r="W328" s="257"/>
      <c r="X328" s="257"/>
      <c r="Y328" s="257"/>
      <c r="Z328" s="257"/>
      <c r="AA328" s="257"/>
      <c r="AB328" s="257"/>
      <c r="AC328" s="257"/>
      <c r="AD328" s="257"/>
      <c r="AE328" s="257"/>
      <c r="AF328" s="257"/>
      <c r="AG328" s="257"/>
      <c r="AH328" s="257"/>
      <c r="AI328" s="257"/>
      <c r="AJ328" s="257"/>
      <c r="AK328" s="257"/>
      <c r="AL328" s="257"/>
      <c r="AM328" s="364">
        <f>AM327</f>
        <v>0</v>
      </c>
      <c r="AN328" s="364">
        <f>AN327</f>
        <v>1</v>
      </c>
      <c r="AO328" s="364">
        <f t="shared" ref="AO328:AZ328" si="114">AO327</f>
        <v>0</v>
      </c>
      <c r="AP328" s="364">
        <f t="shared" si="114"/>
        <v>0</v>
      </c>
      <c r="AQ328" s="364">
        <f t="shared" si="114"/>
        <v>0</v>
      </c>
      <c r="AR328" s="364">
        <f t="shared" si="114"/>
        <v>0</v>
      </c>
      <c r="AS328" s="364">
        <f t="shared" si="114"/>
        <v>0</v>
      </c>
      <c r="AT328" s="364">
        <f t="shared" si="114"/>
        <v>0</v>
      </c>
      <c r="AU328" s="364">
        <f t="shared" si="114"/>
        <v>0</v>
      </c>
      <c r="AV328" s="364">
        <f t="shared" si="114"/>
        <v>0</v>
      </c>
      <c r="AW328" s="364">
        <f t="shared" si="114"/>
        <v>0</v>
      </c>
      <c r="AX328" s="364">
        <f t="shared" si="114"/>
        <v>0</v>
      </c>
      <c r="AY328" s="364">
        <f t="shared" si="114"/>
        <v>0</v>
      </c>
      <c r="AZ328" s="364">
        <f t="shared" si="114"/>
        <v>0</v>
      </c>
      <c r="BA328" s="272"/>
    </row>
    <row r="329" spans="1:53" ht="15" outlineLevel="1">
      <c r="B329" s="275"/>
      <c r="C329" s="27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369"/>
      <c r="AN329" s="370"/>
      <c r="AO329" s="369"/>
      <c r="AP329" s="369"/>
      <c r="AQ329" s="369"/>
      <c r="AR329" s="369"/>
      <c r="AS329" s="369"/>
      <c r="AT329" s="369"/>
      <c r="AU329" s="369"/>
      <c r="AV329" s="369"/>
      <c r="AW329" s="369"/>
      <c r="AX329" s="369"/>
      <c r="AY329" s="369"/>
      <c r="AZ329" s="369"/>
      <c r="BA329" s="274"/>
    </row>
    <row r="330" spans="1:53" ht="15" outlineLevel="1">
      <c r="A330" s="450">
        <v>12</v>
      </c>
      <c r="B330" s="275" t="s">
        <v>23</v>
      </c>
      <c r="C330" s="253" t="s">
        <v>25</v>
      </c>
      <c r="D330" s="257"/>
      <c r="E330" s="257"/>
      <c r="F330" s="257"/>
      <c r="G330" s="257"/>
      <c r="H330" s="257"/>
      <c r="I330" s="257"/>
      <c r="J330" s="257"/>
      <c r="K330" s="257"/>
      <c r="L330" s="257"/>
      <c r="M330" s="257"/>
      <c r="N330" s="257"/>
      <c r="O330" s="257"/>
      <c r="P330" s="257"/>
      <c r="Q330" s="257"/>
      <c r="R330" s="257"/>
      <c r="S330" s="257"/>
      <c r="T330" s="257"/>
      <c r="U330" s="257">
        <v>3</v>
      </c>
      <c r="V330" s="257"/>
      <c r="W330" s="257"/>
      <c r="X330" s="257"/>
      <c r="Y330" s="257"/>
      <c r="Z330" s="257"/>
      <c r="AA330" s="257"/>
      <c r="AB330" s="257"/>
      <c r="AC330" s="257"/>
      <c r="AD330" s="257"/>
      <c r="AE330" s="257"/>
      <c r="AF330" s="257"/>
      <c r="AG330" s="257"/>
      <c r="AH330" s="257"/>
      <c r="AI330" s="257"/>
      <c r="AJ330" s="257"/>
      <c r="AK330" s="257"/>
      <c r="AL330" s="257"/>
      <c r="AM330" s="368"/>
      <c r="AN330" s="368"/>
      <c r="AO330" s="368"/>
      <c r="AP330" s="368"/>
      <c r="AQ330" s="368"/>
      <c r="AR330" s="368"/>
      <c r="AS330" s="368"/>
      <c r="AT330" s="368"/>
      <c r="AU330" s="368"/>
      <c r="AV330" s="368"/>
      <c r="AW330" s="368"/>
      <c r="AX330" s="368"/>
      <c r="AY330" s="368"/>
      <c r="AZ330" s="368"/>
      <c r="BA330" s="258">
        <f>SUM(AM330:AZ330)</f>
        <v>0</v>
      </c>
    </row>
    <row r="331" spans="1:53" ht="15" outlineLevel="1">
      <c r="B331" s="256" t="s">
        <v>248</v>
      </c>
      <c r="C331" s="253" t="s">
        <v>163</v>
      </c>
      <c r="D331" s="257"/>
      <c r="E331" s="257"/>
      <c r="F331" s="257"/>
      <c r="G331" s="257"/>
      <c r="H331" s="257"/>
      <c r="I331" s="257"/>
      <c r="J331" s="257"/>
      <c r="K331" s="257"/>
      <c r="L331" s="257"/>
      <c r="M331" s="257"/>
      <c r="N331" s="257"/>
      <c r="O331" s="257"/>
      <c r="P331" s="257"/>
      <c r="Q331" s="257"/>
      <c r="R331" s="257"/>
      <c r="S331" s="257"/>
      <c r="T331" s="257"/>
      <c r="U331" s="257">
        <f>U330</f>
        <v>3</v>
      </c>
      <c r="V331" s="257"/>
      <c r="W331" s="257"/>
      <c r="X331" s="257"/>
      <c r="Y331" s="257"/>
      <c r="Z331" s="257"/>
      <c r="AA331" s="257"/>
      <c r="AB331" s="257"/>
      <c r="AC331" s="257"/>
      <c r="AD331" s="257"/>
      <c r="AE331" s="257"/>
      <c r="AF331" s="257"/>
      <c r="AG331" s="257"/>
      <c r="AH331" s="257"/>
      <c r="AI331" s="257"/>
      <c r="AJ331" s="257"/>
      <c r="AK331" s="257"/>
      <c r="AL331" s="257"/>
      <c r="AM331" s="364">
        <f>AM330</f>
        <v>0</v>
      </c>
      <c r="AN331" s="364">
        <f>AN330</f>
        <v>0</v>
      </c>
      <c r="AO331" s="364">
        <f t="shared" ref="AO331:AZ331" si="115">AO330</f>
        <v>0</v>
      </c>
      <c r="AP331" s="364">
        <f t="shared" si="115"/>
        <v>0</v>
      </c>
      <c r="AQ331" s="364">
        <f t="shared" si="115"/>
        <v>0</v>
      </c>
      <c r="AR331" s="364">
        <f t="shared" si="115"/>
        <v>0</v>
      </c>
      <c r="AS331" s="364">
        <f t="shared" si="115"/>
        <v>0</v>
      </c>
      <c r="AT331" s="364">
        <f t="shared" si="115"/>
        <v>0</v>
      </c>
      <c r="AU331" s="364">
        <f t="shared" si="115"/>
        <v>0</v>
      </c>
      <c r="AV331" s="364">
        <f t="shared" si="115"/>
        <v>0</v>
      </c>
      <c r="AW331" s="364">
        <f t="shared" si="115"/>
        <v>0</v>
      </c>
      <c r="AX331" s="364">
        <f t="shared" si="115"/>
        <v>0</v>
      </c>
      <c r="AY331" s="364">
        <f t="shared" si="115"/>
        <v>0</v>
      </c>
      <c r="AZ331" s="364">
        <f t="shared" si="115"/>
        <v>0</v>
      </c>
      <c r="BA331" s="272"/>
    </row>
    <row r="332" spans="1:53" ht="15" outlineLevel="1">
      <c r="B332" s="275"/>
      <c r="C332" s="273"/>
      <c r="D332" s="277"/>
      <c r="E332" s="277"/>
      <c r="F332" s="277"/>
      <c r="G332" s="277"/>
      <c r="H332" s="277"/>
      <c r="I332" s="277"/>
      <c r="J332" s="277"/>
      <c r="K332" s="277"/>
      <c r="L332" s="277"/>
      <c r="M332" s="277"/>
      <c r="N332" s="277"/>
      <c r="O332" s="277"/>
      <c r="P332" s="277"/>
      <c r="Q332" s="277"/>
      <c r="R332" s="277"/>
      <c r="S332" s="277"/>
      <c r="T332" s="277"/>
      <c r="U332" s="253"/>
      <c r="V332" s="277"/>
      <c r="W332" s="277"/>
      <c r="X332" s="277"/>
      <c r="Y332" s="277"/>
      <c r="Z332" s="277"/>
      <c r="AA332" s="277"/>
      <c r="AB332" s="277"/>
      <c r="AC332" s="277"/>
      <c r="AD332" s="277"/>
      <c r="AE332" s="277"/>
      <c r="AF332" s="277"/>
      <c r="AG332" s="277"/>
      <c r="AH332" s="277"/>
      <c r="AI332" s="277"/>
      <c r="AJ332" s="277"/>
      <c r="AK332" s="277"/>
      <c r="AL332" s="277"/>
      <c r="AM332" s="369"/>
      <c r="AN332" s="370"/>
      <c r="AO332" s="369"/>
      <c r="AP332" s="369"/>
      <c r="AQ332" s="369"/>
      <c r="AR332" s="369"/>
      <c r="AS332" s="369"/>
      <c r="AT332" s="369"/>
      <c r="AU332" s="369"/>
      <c r="AV332" s="369"/>
      <c r="AW332" s="369"/>
      <c r="AX332" s="369"/>
      <c r="AY332" s="369"/>
      <c r="AZ332" s="369"/>
      <c r="BA332" s="274"/>
    </row>
    <row r="333" spans="1:53" ht="15" outlineLevel="1">
      <c r="A333" s="450">
        <v>13</v>
      </c>
      <c r="B333" s="275" t="s">
        <v>24</v>
      </c>
      <c r="C333" s="253" t="s">
        <v>25</v>
      </c>
      <c r="D333" s="257"/>
      <c r="E333" s="257"/>
      <c r="F333" s="257"/>
      <c r="G333" s="257"/>
      <c r="H333" s="257"/>
      <c r="I333" s="257"/>
      <c r="J333" s="257"/>
      <c r="K333" s="257"/>
      <c r="L333" s="257">
        <f>+'7.  Persistence Report'!BA62</f>
        <v>9182.5482599999996</v>
      </c>
      <c r="M333" s="257">
        <f>+'7.  Persistence Report'!BB62</f>
        <v>9182.5482599999996</v>
      </c>
      <c r="N333" s="257">
        <f>+'7.  Persistence Report'!BC62</f>
        <v>9182.5482599999996</v>
      </c>
      <c r="O333" s="257">
        <f>+'7.  Persistence Report'!BD62</f>
        <v>9182.5482599999996</v>
      </c>
      <c r="P333" s="257">
        <f>+'7.  Persistence Report'!BE62</f>
        <v>9182.5482599999996</v>
      </c>
      <c r="Q333" s="257">
        <f>+'7.  Persistence Report'!BF62</f>
        <v>9182.5482599999996</v>
      </c>
      <c r="R333" s="257">
        <f>+'7.  Persistence Report'!BG62</f>
        <v>9182.5482599999996</v>
      </c>
      <c r="S333" s="257">
        <f>+'7.  Persistence Report'!BH62</f>
        <v>0</v>
      </c>
      <c r="T333" s="257">
        <f>+'7.  Persistence Report'!BI62</f>
        <v>0</v>
      </c>
      <c r="U333" s="257">
        <v>12</v>
      </c>
      <c r="V333" s="257"/>
      <c r="W333" s="257"/>
      <c r="X333" s="257"/>
      <c r="Y333" s="257"/>
      <c r="Z333" s="257"/>
      <c r="AA333" s="257"/>
      <c r="AB333" s="257"/>
      <c r="AC333" s="257"/>
      <c r="AD333" s="257">
        <f>+'7.  Persistence Report'!V62</f>
        <v>4.0103188489999999</v>
      </c>
      <c r="AE333" s="257">
        <f>+'7.  Persistence Report'!W62</f>
        <v>4.0103188489999999</v>
      </c>
      <c r="AF333" s="257">
        <f>+'7.  Persistence Report'!X62</f>
        <v>4.0103188489999999</v>
      </c>
      <c r="AG333" s="257">
        <f>+'7.  Persistence Report'!Y62</f>
        <v>4.0103188489999999</v>
      </c>
      <c r="AH333" s="257">
        <f>+'7.  Persistence Report'!Z62</f>
        <v>4.0103188489999999</v>
      </c>
      <c r="AI333" s="257">
        <f>+'7.  Persistence Report'!AA62</f>
        <v>4.0103188489999999</v>
      </c>
      <c r="AJ333" s="257">
        <f>+'7.  Persistence Report'!AB62</f>
        <v>4.0103188489999999</v>
      </c>
      <c r="AK333" s="257">
        <f>+'7.  Persistence Report'!AC62</f>
        <v>0</v>
      </c>
      <c r="AL333" s="257">
        <f>+'7.  Persistence Report'!AD62</f>
        <v>0</v>
      </c>
      <c r="AM333" s="368"/>
      <c r="AN333" s="368">
        <v>1</v>
      </c>
      <c r="AO333" s="368"/>
      <c r="AP333" s="368"/>
      <c r="AQ333" s="368"/>
      <c r="AR333" s="368"/>
      <c r="AS333" s="368"/>
      <c r="AT333" s="368"/>
      <c r="AU333" s="368"/>
      <c r="AV333" s="368"/>
      <c r="AW333" s="368"/>
      <c r="AX333" s="368"/>
      <c r="AY333" s="368"/>
      <c r="AZ333" s="368"/>
      <c r="BA333" s="258">
        <f>SUM(AM333:AZ333)</f>
        <v>1</v>
      </c>
    </row>
    <row r="334" spans="1:53" ht="15" outlineLevel="1">
      <c r="B334" s="256" t="s">
        <v>248</v>
      </c>
      <c r="C334" s="253" t="s">
        <v>163</v>
      </c>
      <c r="D334" s="257"/>
      <c r="E334" s="257"/>
      <c r="F334" s="257"/>
      <c r="G334" s="257"/>
      <c r="H334" s="257"/>
      <c r="I334" s="257"/>
      <c r="J334" s="257"/>
      <c r="K334" s="257"/>
      <c r="L334" s="257"/>
      <c r="M334" s="257"/>
      <c r="N334" s="257"/>
      <c r="O334" s="257"/>
      <c r="P334" s="257"/>
      <c r="Q334" s="257"/>
      <c r="R334" s="257"/>
      <c r="S334" s="257"/>
      <c r="T334" s="257"/>
      <c r="U334" s="257">
        <f>U333</f>
        <v>12</v>
      </c>
      <c r="V334" s="257"/>
      <c r="W334" s="257"/>
      <c r="X334" s="257"/>
      <c r="Y334" s="257"/>
      <c r="Z334" s="257"/>
      <c r="AA334" s="257"/>
      <c r="AB334" s="257"/>
      <c r="AC334" s="257"/>
      <c r="AD334" s="257"/>
      <c r="AE334" s="257"/>
      <c r="AF334" s="257"/>
      <c r="AG334" s="257"/>
      <c r="AH334" s="257"/>
      <c r="AI334" s="257"/>
      <c r="AJ334" s="257"/>
      <c r="AK334" s="257"/>
      <c r="AL334" s="257"/>
      <c r="AM334" s="364">
        <f>AM333</f>
        <v>0</v>
      </c>
      <c r="AN334" s="364">
        <f>AN333</f>
        <v>1</v>
      </c>
      <c r="AO334" s="364">
        <f t="shared" ref="AO334:AZ334" si="116">AO333</f>
        <v>0</v>
      </c>
      <c r="AP334" s="364">
        <f t="shared" si="116"/>
        <v>0</v>
      </c>
      <c r="AQ334" s="364">
        <f t="shared" si="116"/>
        <v>0</v>
      </c>
      <c r="AR334" s="364">
        <f t="shared" si="116"/>
        <v>0</v>
      </c>
      <c r="AS334" s="364">
        <f t="shared" si="116"/>
        <v>0</v>
      </c>
      <c r="AT334" s="364">
        <f t="shared" si="116"/>
        <v>0</v>
      </c>
      <c r="AU334" s="364">
        <f t="shared" si="116"/>
        <v>0</v>
      </c>
      <c r="AV334" s="364">
        <f t="shared" si="116"/>
        <v>0</v>
      </c>
      <c r="AW334" s="364">
        <f t="shared" si="116"/>
        <v>0</v>
      </c>
      <c r="AX334" s="364">
        <f t="shared" si="116"/>
        <v>0</v>
      </c>
      <c r="AY334" s="364">
        <f t="shared" si="116"/>
        <v>0</v>
      </c>
      <c r="AZ334" s="364">
        <f t="shared" si="116"/>
        <v>0</v>
      </c>
      <c r="BA334" s="272"/>
    </row>
    <row r="335" spans="1:53" ht="15" outlineLevel="1">
      <c r="B335" s="275"/>
      <c r="C335" s="273"/>
      <c r="D335" s="277"/>
      <c r="E335" s="277"/>
      <c r="F335" s="277"/>
      <c r="G335" s="277"/>
      <c r="H335" s="277"/>
      <c r="I335" s="277"/>
      <c r="J335" s="277"/>
      <c r="K335" s="277"/>
      <c r="L335" s="277"/>
      <c r="M335" s="277"/>
      <c r="N335" s="277"/>
      <c r="O335" s="277"/>
      <c r="P335" s="277"/>
      <c r="Q335" s="277"/>
      <c r="R335" s="277"/>
      <c r="S335" s="277"/>
      <c r="T335" s="277"/>
      <c r="U335" s="253"/>
      <c r="V335" s="277"/>
      <c r="W335" s="277"/>
      <c r="X335" s="277"/>
      <c r="Y335" s="277"/>
      <c r="Z335" s="277"/>
      <c r="AA335" s="277"/>
      <c r="AB335" s="277"/>
      <c r="AC335" s="277"/>
      <c r="AD335" s="277"/>
      <c r="AE335" s="277"/>
      <c r="AF335" s="277"/>
      <c r="AG335" s="277"/>
      <c r="AH335" s="277"/>
      <c r="AI335" s="277"/>
      <c r="AJ335" s="277"/>
      <c r="AK335" s="277"/>
      <c r="AL335" s="277"/>
      <c r="AM335" s="369"/>
      <c r="AN335" s="369"/>
      <c r="AO335" s="369"/>
      <c r="AP335" s="369"/>
      <c r="AQ335" s="369"/>
      <c r="AR335" s="369"/>
      <c r="AS335" s="369"/>
      <c r="AT335" s="369"/>
      <c r="AU335" s="369"/>
      <c r="AV335" s="369"/>
      <c r="AW335" s="369"/>
      <c r="AX335" s="369"/>
      <c r="AY335" s="369"/>
      <c r="AZ335" s="369"/>
      <c r="BA335" s="274"/>
    </row>
    <row r="336" spans="1:53" ht="15" outlineLevel="1">
      <c r="A336" s="450">
        <v>14</v>
      </c>
      <c r="B336" s="275" t="s">
        <v>20</v>
      </c>
      <c r="C336" s="253" t="s">
        <v>25</v>
      </c>
      <c r="D336" s="257"/>
      <c r="E336" s="257"/>
      <c r="F336" s="257"/>
      <c r="G336" s="257"/>
      <c r="H336" s="257"/>
      <c r="I336" s="257"/>
      <c r="J336" s="257"/>
      <c r="K336" s="257"/>
      <c r="L336" s="257"/>
      <c r="M336" s="257"/>
      <c r="N336" s="257"/>
      <c r="O336" s="257"/>
      <c r="P336" s="257"/>
      <c r="Q336" s="257"/>
      <c r="R336" s="257"/>
      <c r="S336" s="257"/>
      <c r="T336" s="257"/>
      <c r="U336" s="257">
        <v>12</v>
      </c>
      <c r="V336" s="257"/>
      <c r="W336" s="257"/>
      <c r="X336" s="257"/>
      <c r="Y336" s="257"/>
      <c r="Z336" s="257"/>
      <c r="AA336" s="257"/>
      <c r="AB336" s="257"/>
      <c r="AC336" s="257"/>
      <c r="AD336" s="257"/>
      <c r="AE336" s="257"/>
      <c r="AF336" s="257"/>
      <c r="AG336" s="257"/>
      <c r="AH336" s="257"/>
      <c r="AI336" s="257"/>
      <c r="AJ336" s="257"/>
      <c r="AK336" s="257"/>
      <c r="AL336" s="257"/>
      <c r="AM336" s="368"/>
      <c r="AN336" s="368"/>
      <c r="AO336" s="444"/>
      <c r="AP336" s="368"/>
      <c r="AQ336" s="368"/>
      <c r="AR336" s="368"/>
      <c r="AS336" s="368"/>
      <c r="AT336" s="368"/>
      <c r="AU336" s="368"/>
      <c r="AV336" s="368"/>
      <c r="AW336" s="368"/>
      <c r="AX336" s="368"/>
      <c r="AY336" s="368"/>
      <c r="AZ336" s="368"/>
      <c r="BA336" s="258">
        <f>SUM(AM336:AZ336)</f>
        <v>0</v>
      </c>
    </row>
    <row r="337" spans="1:53" ht="15" outlineLevel="1">
      <c r="B337" s="256" t="s">
        <v>248</v>
      </c>
      <c r="C337" s="253" t="s">
        <v>163</v>
      </c>
      <c r="D337" s="257"/>
      <c r="E337" s="257"/>
      <c r="F337" s="257"/>
      <c r="G337" s="257"/>
      <c r="H337" s="257"/>
      <c r="I337" s="257"/>
      <c r="J337" s="257"/>
      <c r="K337" s="257"/>
      <c r="L337" s="257"/>
      <c r="M337" s="257"/>
      <c r="N337" s="257"/>
      <c r="O337" s="257"/>
      <c r="P337" s="257"/>
      <c r="Q337" s="257"/>
      <c r="R337" s="257"/>
      <c r="S337" s="257"/>
      <c r="T337" s="257"/>
      <c r="U337" s="257">
        <f>U336</f>
        <v>12</v>
      </c>
      <c r="V337" s="257"/>
      <c r="W337" s="257"/>
      <c r="X337" s="257"/>
      <c r="Y337" s="257"/>
      <c r="Z337" s="257"/>
      <c r="AA337" s="257"/>
      <c r="AB337" s="257"/>
      <c r="AC337" s="257"/>
      <c r="AD337" s="257"/>
      <c r="AE337" s="257"/>
      <c r="AF337" s="257"/>
      <c r="AG337" s="257"/>
      <c r="AH337" s="257"/>
      <c r="AI337" s="257"/>
      <c r="AJ337" s="257"/>
      <c r="AK337" s="257"/>
      <c r="AL337" s="257"/>
      <c r="AM337" s="364">
        <f>AM336</f>
        <v>0</v>
      </c>
      <c r="AN337" s="364">
        <f>AN336</f>
        <v>0</v>
      </c>
      <c r="AO337" s="364">
        <f t="shared" ref="AO337:AZ337" si="117">AO336</f>
        <v>0</v>
      </c>
      <c r="AP337" s="364">
        <f t="shared" si="117"/>
        <v>0</v>
      </c>
      <c r="AQ337" s="364">
        <f t="shared" si="117"/>
        <v>0</v>
      </c>
      <c r="AR337" s="364">
        <f t="shared" si="117"/>
        <v>0</v>
      </c>
      <c r="AS337" s="364">
        <f t="shared" si="117"/>
        <v>0</v>
      </c>
      <c r="AT337" s="364">
        <f t="shared" si="117"/>
        <v>0</v>
      </c>
      <c r="AU337" s="364">
        <f t="shared" si="117"/>
        <v>0</v>
      </c>
      <c r="AV337" s="364">
        <f t="shared" si="117"/>
        <v>0</v>
      </c>
      <c r="AW337" s="364">
        <f t="shared" si="117"/>
        <v>0</v>
      </c>
      <c r="AX337" s="364">
        <f t="shared" si="117"/>
        <v>0</v>
      </c>
      <c r="AY337" s="364">
        <f t="shared" si="117"/>
        <v>0</v>
      </c>
      <c r="AZ337" s="364">
        <f t="shared" si="117"/>
        <v>0</v>
      </c>
      <c r="BA337" s="272"/>
    </row>
    <row r="338" spans="1:53" ht="15" outlineLevel="1">
      <c r="B338" s="275"/>
      <c r="C338" s="273"/>
      <c r="D338" s="277"/>
      <c r="E338" s="277"/>
      <c r="F338" s="277"/>
      <c r="G338" s="277"/>
      <c r="H338" s="277"/>
      <c r="I338" s="277"/>
      <c r="J338" s="277"/>
      <c r="K338" s="277"/>
      <c r="L338" s="277"/>
      <c r="M338" s="277"/>
      <c r="N338" s="277"/>
      <c r="O338" s="277"/>
      <c r="P338" s="277"/>
      <c r="Q338" s="277"/>
      <c r="R338" s="277"/>
      <c r="S338" s="277"/>
      <c r="T338" s="277"/>
      <c r="U338" s="253"/>
      <c r="V338" s="277"/>
      <c r="W338" s="277"/>
      <c r="X338" s="277"/>
      <c r="Y338" s="277"/>
      <c r="Z338" s="277"/>
      <c r="AA338" s="277"/>
      <c r="AB338" s="277"/>
      <c r="AC338" s="277"/>
      <c r="AD338" s="277"/>
      <c r="AE338" s="277"/>
      <c r="AF338" s="277"/>
      <c r="AG338" s="277"/>
      <c r="AH338" s="277"/>
      <c r="AI338" s="277"/>
      <c r="AJ338" s="277"/>
      <c r="AK338" s="277"/>
      <c r="AL338" s="277"/>
      <c r="AM338" s="369"/>
      <c r="AN338" s="370"/>
      <c r="AO338" s="369"/>
      <c r="AP338" s="369"/>
      <c r="AQ338" s="369"/>
      <c r="AR338" s="369"/>
      <c r="AS338" s="369"/>
      <c r="AT338" s="369"/>
      <c r="AU338" s="369"/>
      <c r="AV338" s="369"/>
      <c r="AW338" s="369"/>
      <c r="AX338" s="369"/>
      <c r="AY338" s="369"/>
      <c r="AZ338" s="369"/>
      <c r="BA338" s="274"/>
    </row>
    <row r="339" spans="1:53" s="245" customFormat="1" ht="15" outlineLevel="1">
      <c r="A339" s="450">
        <v>15</v>
      </c>
      <c r="B339" s="275" t="s">
        <v>483</v>
      </c>
      <c r="C339" s="253" t="s">
        <v>25</v>
      </c>
      <c r="D339" s="257"/>
      <c r="E339" s="257"/>
      <c r="F339" s="257"/>
      <c r="G339" s="257"/>
      <c r="H339" s="257"/>
      <c r="I339" s="257"/>
      <c r="J339" s="257"/>
      <c r="K339" s="257"/>
      <c r="L339" s="257"/>
      <c r="M339" s="257"/>
      <c r="N339" s="257"/>
      <c r="O339" s="257"/>
      <c r="P339" s="257"/>
      <c r="Q339" s="257"/>
      <c r="R339" s="257"/>
      <c r="S339" s="257"/>
      <c r="T339" s="257"/>
      <c r="U339" s="253"/>
      <c r="V339" s="257"/>
      <c r="W339" s="257"/>
      <c r="X339" s="257"/>
      <c r="Y339" s="257"/>
      <c r="Z339" s="257"/>
      <c r="AA339" s="257"/>
      <c r="AB339" s="257"/>
      <c r="AC339" s="257"/>
      <c r="AD339" s="257"/>
      <c r="AE339" s="257"/>
      <c r="AF339" s="257"/>
      <c r="AG339" s="257"/>
      <c r="AH339" s="257"/>
      <c r="AI339" s="257"/>
      <c r="AJ339" s="257"/>
      <c r="AK339" s="257"/>
      <c r="AL339" s="257"/>
      <c r="AM339" s="368"/>
      <c r="AN339" s="368"/>
      <c r="AO339" s="368"/>
      <c r="AP339" s="368"/>
      <c r="AQ339" s="368"/>
      <c r="AR339" s="368"/>
      <c r="AS339" s="368"/>
      <c r="AT339" s="368"/>
      <c r="AU339" s="368"/>
      <c r="AV339" s="368"/>
      <c r="AW339" s="368"/>
      <c r="AX339" s="368"/>
      <c r="AY339" s="368"/>
      <c r="AZ339" s="368"/>
      <c r="BA339" s="258">
        <f>SUM(AM339:AZ339)</f>
        <v>0</v>
      </c>
    </row>
    <row r="340" spans="1:53" s="245" customFormat="1" ht="15" outlineLevel="1">
      <c r="A340" s="450"/>
      <c r="B340" s="276" t="s">
        <v>248</v>
      </c>
      <c r="C340" s="253" t="s">
        <v>163</v>
      </c>
      <c r="D340" s="257"/>
      <c r="E340" s="257"/>
      <c r="F340" s="257"/>
      <c r="G340" s="257"/>
      <c r="H340" s="257"/>
      <c r="I340" s="257"/>
      <c r="J340" s="257"/>
      <c r="K340" s="257"/>
      <c r="L340" s="257"/>
      <c r="M340" s="257"/>
      <c r="N340" s="257"/>
      <c r="O340" s="257"/>
      <c r="P340" s="257"/>
      <c r="Q340" s="257"/>
      <c r="R340" s="257"/>
      <c r="S340" s="257"/>
      <c r="T340" s="257"/>
      <c r="U340" s="253"/>
      <c r="V340" s="257"/>
      <c r="W340" s="257"/>
      <c r="X340" s="257"/>
      <c r="Y340" s="257"/>
      <c r="Z340" s="257"/>
      <c r="AA340" s="257"/>
      <c r="AB340" s="257"/>
      <c r="AC340" s="257"/>
      <c r="AD340" s="257"/>
      <c r="AE340" s="257"/>
      <c r="AF340" s="257"/>
      <c r="AG340" s="257"/>
      <c r="AH340" s="257"/>
      <c r="AI340" s="257"/>
      <c r="AJ340" s="257"/>
      <c r="AK340" s="257"/>
      <c r="AL340" s="257"/>
      <c r="AM340" s="364">
        <f>AM339</f>
        <v>0</v>
      </c>
      <c r="AN340" s="364">
        <f>AN339</f>
        <v>0</v>
      </c>
      <c r="AO340" s="364">
        <f t="shared" ref="AO340:AZ340" si="118">AO339</f>
        <v>0</v>
      </c>
      <c r="AP340" s="364">
        <f t="shared" si="118"/>
        <v>0</v>
      </c>
      <c r="AQ340" s="364">
        <f t="shared" si="118"/>
        <v>0</v>
      </c>
      <c r="AR340" s="364">
        <f t="shared" si="118"/>
        <v>0</v>
      </c>
      <c r="AS340" s="364">
        <f t="shared" si="118"/>
        <v>0</v>
      </c>
      <c r="AT340" s="364">
        <f t="shared" si="118"/>
        <v>0</v>
      </c>
      <c r="AU340" s="364">
        <f t="shared" si="118"/>
        <v>0</v>
      </c>
      <c r="AV340" s="364">
        <f t="shared" si="118"/>
        <v>0</v>
      </c>
      <c r="AW340" s="364">
        <f t="shared" si="118"/>
        <v>0</v>
      </c>
      <c r="AX340" s="364">
        <f t="shared" si="118"/>
        <v>0</v>
      </c>
      <c r="AY340" s="364">
        <f t="shared" si="118"/>
        <v>0</v>
      </c>
      <c r="AZ340" s="364">
        <f t="shared" si="118"/>
        <v>0</v>
      </c>
      <c r="BA340" s="272"/>
    </row>
    <row r="341" spans="1:53" s="245" customFormat="1" ht="15" outlineLevel="1">
      <c r="A341" s="450"/>
      <c r="B341" s="275"/>
      <c r="C341" s="273"/>
      <c r="D341" s="277"/>
      <c r="E341" s="277"/>
      <c r="F341" s="277"/>
      <c r="G341" s="277"/>
      <c r="H341" s="277"/>
      <c r="I341" s="277"/>
      <c r="J341" s="277"/>
      <c r="K341" s="277"/>
      <c r="L341" s="277"/>
      <c r="M341" s="277"/>
      <c r="N341" s="277"/>
      <c r="O341" s="277"/>
      <c r="P341" s="277"/>
      <c r="Q341" s="277"/>
      <c r="R341" s="277"/>
      <c r="S341" s="277"/>
      <c r="T341" s="277"/>
      <c r="U341" s="253"/>
      <c r="V341" s="277"/>
      <c r="W341" s="277"/>
      <c r="X341" s="277"/>
      <c r="Y341" s="277"/>
      <c r="Z341" s="277"/>
      <c r="AA341" s="277"/>
      <c r="AB341" s="277"/>
      <c r="AC341" s="277"/>
      <c r="AD341" s="277"/>
      <c r="AE341" s="277"/>
      <c r="AF341" s="277"/>
      <c r="AG341" s="277"/>
      <c r="AH341" s="277"/>
      <c r="AI341" s="277"/>
      <c r="AJ341" s="277"/>
      <c r="AK341" s="277"/>
      <c r="AL341" s="277"/>
      <c r="AM341" s="371"/>
      <c r="AN341" s="369"/>
      <c r="AO341" s="369"/>
      <c r="AP341" s="369"/>
      <c r="AQ341" s="369"/>
      <c r="AR341" s="369"/>
      <c r="AS341" s="369"/>
      <c r="AT341" s="369"/>
      <c r="AU341" s="369"/>
      <c r="AV341" s="369"/>
      <c r="AW341" s="369"/>
      <c r="AX341" s="369"/>
      <c r="AY341" s="369"/>
      <c r="AZ341" s="369"/>
      <c r="BA341" s="274"/>
    </row>
    <row r="342" spans="1:53" s="245" customFormat="1" ht="30" outlineLevel="1">
      <c r="A342" s="450">
        <v>16</v>
      </c>
      <c r="B342" s="275" t="s">
        <v>484</v>
      </c>
      <c r="C342" s="253" t="s">
        <v>25</v>
      </c>
      <c r="D342" s="257"/>
      <c r="E342" s="257"/>
      <c r="F342" s="257"/>
      <c r="G342" s="257"/>
      <c r="H342" s="257"/>
      <c r="I342" s="257"/>
      <c r="J342" s="257"/>
      <c r="K342" s="257"/>
      <c r="L342" s="257"/>
      <c r="M342" s="257"/>
      <c r="N342" s="257"/>
      <c r="O342" s="257"/>
      <c r="P342" s="257"/>
      <c r="Q342" s="257"/>
      <c r="R342" s="257"/>
      <c r="S342" s="257"/>
      <c r="T342" s="257"/>
      <c r="U342" s="253"/>
      <c r="V342" s="257"/>
      <c r="W342" s="257"/>
      <c r="X342" s="257"/>
      <c r="Y342" s="257"/>
      <c r="Z342" s="257"/>
      <c r="AA342" s="257"/>
      <c r="AB342" s="257"/>
      <c r="AC342" s="257"/>
      <c r="AD342" s="257"/>
      <c r="AE342" s="257"/>
      <c r="AF342" s="257"/>
      <c r="AG342" s="257"/>
      <c r="AH342" s="257"/>
      <c r="AI342" s="257"/>
      <c r="AJ342" s="257"/>
      <c r="AK342" s="257"/>
      <c r="AL342" s="257"/>
      <c r="AM342" s="368"/>
      <c r="AN342" s="368"/>
      <c r="AO342" s="368"/>
      <c r="AP342" s="368"/>
      <c r="AQ342" s="368"/>
      <c r="AR342" s="368"/>
      <c r="AS342" s="368"/>
      <c r="AT342" s="368"/>
      <c r="AU342" s="368"/>
      <c r="AV342" s="368"/>
      <c r="AW342" s="368"/>
      <c r="AX342" s="368"/>
      <c r="AY342" s="368"/>
      <c r="AZ342" s="368"/>
      <c r="BA342" s="258">
        <f>SUM(AM342:AZ342)</f>
        <v>0</v>
      </c>
    </row>
    <row r="343" spans="1:53" s="245" customFormat="1" ht="15" outlineLevel="1">
      <c r="A343" s="450"/>
      <c r="B343" s="276" t="s">
        <v>248</v>
      </c>
      <c r="C343" s="253" t="s">
        <v>163</v>
      </c>
      <c r="D343" s="257"/>
      <c r="E343" s="257"/>
      <c r="F343" s="257"/>
      <c r="G343" s="257"/>
      <c r="H343" s="257"/>
      <c r="I343" s="257"/>
      <c r="J343" s="257"/>
      <c r="K343" s="257"/>
      <c r="L343" s="257"/>
      <c r="M343" s="257"/>
      <c r="N343" s="257"/>
      <c r="O343" s="257"/>
      <c r="P343" s="257"/>
      <c r="Q343" s="257"/>
      <c r="R343" s="257"/>
      <c r="S343" s="257"/>
      <c r="T343" s="257"/>
      <c r="U343" s="253"/>
      <c r="V343" s="257"/>
      <c r="W343" s="257"/>
      <c r="X343" s="257"/>
      <c r="Y343" s="257"/>
      <c r="Z343" s="257"/>
      <c r="AA343" s="257"/>
      <c r="AB343" s="257"/>
      <c r="AC343" s="257"/>
      <c r="AD343" s="257"/>
      <c r="AE343" s="257"/>
      <c r="AF343" s="257"/>
      <c r="AG343" s="257"/>
      <c r="AH343" s="257"/>
      <c r="AI343" s="257"/>
      <c r="AJ343" s="257"/>
      <c r="AK343" s="257"/>
      <c r="AL343" s="257"/>
      <c r="AM343" s="364">
        <f>AM342</f>
        <v>0</v>
      </c>
      <c r="AN343" s="364">
        <f>AN342</f>
        <v>0</v>
      </c>
      <c r="AO343" s="364">
        <f t="shared" ref="AO343:AZ343" si="119">AO342</f>
        <v>0</v>
      </c>
      <c r="AP343" s="364">
        <f t="shared" si="119"/>
        <v>0</v>
      </c>
      <c r="AQ343" s="364">
        <f t="shared" si="119"/>
        <v>0</v>
      </c>
      <c r="AR343" s="364">
        <f t="shared" si="119"/>
        <v>0</v>
      </c>
      <c r="AS343" s="364">
        <f t="shared" si="119"/>
        <v>0</v>
      </c>
      <c r="AT343" s="364">
        <f t="shared" si="119"/>
        <v>0</v>
      </c>
      <c r="AU343" s="364">
        <f t="shared" si="119"/>
        <v>0</v>
      </c>
      <c r="AV343" s="364">
        <f t="shared" si="119"/>
        <v>0</v>
      </c>
      <c r="AW343" s="364">
        <f t="shared" si="119"/>
        <v>0</v>
      </c>
      <c r="AX343" s="364">
        <f t="shared" si="119"/>
        <v>0</v>
      </c>
      <c r="AY343" s="364">
        <f t="shared" si="119"/>
        <v>0</v>
      </c>
      <c r="AZ343" s="364">
        <f t="shared" si="119"/>
        <v>0</v>
      </c>
      <c r="BA343" s="272"/>
    </row>
    <row r="344" spans="1:53" s="245" customFormat="1" ht="15" outlineLevel="1">
      <c r="A344" s="450"/>
      <c r="B344" s="275"/>
      <c r="C344" s="273"/>
      <c r="D344" s="277"/>
      <c r="E344" s="277"/>
      <c r="F344" s="277"/>
      <c r="G344" s="277"/>
      <c r="H344" s="277"/>
      <c r="I344" s="277"/>
      <c r="J344" s="277"/>
      <c r="K344" s="277"/>
      <c r="L344" s="277"/>
      <c r="M344" s="277"/>
      <c r="N344" s="277"/>
      <c r="O344" s="277"/>
      <c r="P344" s="277"/>
      <c r="Q344" s="277"/>
      <c r="R344" s="277"/>
      <c r="S344" s="277"/>
      <c r="T344" s="277"/>
      <c r="U344" s="253"/>
      <c r="V344" s="277"/>
      <c r="W344" s="277"/>
      <c r="X344" s="277"/>
      <c r="Y344" s="277"/>
      <c r="Z344" s="277"/>
      <c r="AA344" s="277"/>
      <c r="AB344" s="277"/>
      <c r="AC344" s="277"/>
      <c r="AD344" s="277"/>
      <c r="AE344" s="277"/>
      <c r="AF344" s="277"/>
      <c r="AG344" s="277"/>
      <c r="AH344" s="277"/>
      <c r="AI344" s="277"/>
      <c r="AJ344" s="277"/>
      <c r="AK344" s="277"/>
      <c r="AL344" s="277"/>
      <c r="AM344" s="371"/>
      <c r="AN344" s="369"/>
      <c r="AO344" s="369"/>
      <c r="AP344" s="369"/>
      <c r="AQ344" s="369"/>
      <c r="AR344" s="369"/>
      <c r="AS344" s="369"/>
      <c r="AT344" s="369"/>
      <c r="AU344" s="369"/>
      <c r="AV344" s="369"/>
      <c r="AW344" s="369"/>
      <c r="AX344" s="369"/>
      <c r="AY344" s="369"/>
      <c r="AZ344" s="369"/>
      <c r="BA344" s="274"/>
    </row>
    <row r="345" spans="1:53" ht="15" outlineLevel="1">
      <c r="A345" s="450">
        <v>17</v>
      </c>
      <c r="B345" s="275" t="s">
        <v>9</v>
      </c>
      <c r="C345" s="253" t="s">
        <v>25</v>
      </c>
      <c r="D345" s="257"/>
      <c r="E345" s="257"/>
      <c r="F345" s="257"/>
      <c r="G345" s="257"/>
      <c r="H345" s="257"/>
      <c r="I345" s="257"/>
      <c r="J345" s="257"/>
      <c r="K345" s="257"/>
      <c r="L345" s="257"/>
      <c r="M345" s="257"/>
      <c r="N345" s="257"/>
      <c r="O345" s="257"/>
      <c r="P345" s="257"/>
      <c r="Q345" s="257"/>
      <c r="R345" s="257"/>
      <c r="S345" s="257"/>
      <c r="T345" s="257"/>
      <c r="U345" s="253"/>
      <c r="V345" s="257"/>
      <c r="W345" s="257"/>
      <c r="X345" s="257"/>
      <c r="Y345" s="257"/>
      <c r="Z345" s="257"/>
      <c r="AA345" s="257"/>
      <c r="AB345" s="257"/>
      <c r="AC345" s="257"/>
      <c r="AD345" s="257"/>
      <c r="AE345" s="257"/>
      <c r="AF345" s="257"/>
      <c r="AG345" s="257"/>
      <c r="AH345" s="257"/>
      <c r="AI345" s="257"/>
      <c r="AJ345" s="257"/>
      <c r="AK345" s="257"/>
      <c r="AL345" s="257"/>
      <c r="AM345" s="368"/>
      <c r="AN345" s="368"/>
      <c r="AO345" s="368"/>
      <c r="AP345" s="368"/>
      <c r="AQ345" s="368"/>
      <c r="AR345" s="368"/>
      <c r="AS345" s="368"/>
      <c r="AT345" s="368"/>
      <c r="AU345" s="368"/>
      <c r="AV345" s="368"/>
      <c r="AW345" s="368"/>
      <c r="AX345" s="368"/>
      <c r="AY345" s="368"/>
      <c r="AZ345" s="368"/>
      <c r="BA345" s="258">
        <f>SUM(AM345:AZ345)</f>
        <v>0</v>
      </c>
    </row>
    <row r="346" spans="1:53" ht="15" outlineLevel="1">
      <c r="B346" s="256" t="s">
        <v>248</v>
      </c>
      <c r="C346" s="253" t="s">
        <v>163</v>
      </c>
      <c r="D346" s="257"/>
      <c r="E346" s="257"/>
      <c r="F346" s="257"/>
      <c r="G346" s="257"/>
      <c r="H346" s="257"/>
      <c r="I346" s="257"/>
      <c r="J346" s="257"/>
      <c r="K346" s="257"/>
      <c r="L346" s="257"/>
      <c r="M346" s="257"/>
      <c r="N346" s="257"/>
      <c r="O346" s="257"/>
      <c r="P346" s="257"/>
      <c r="Q346" s="257"/>
      <c r="R346" s="257"/>
      <c r="S346" s="257"/>
      <c r="T346" s="257"/>
      <c r="U346" s="253"/>
      <c r="V346" s="257"/>
      <c r="W346" s="257"/>
      <c r="X346" s="257"/>
      <c r="Y346" s="257"/>
      <c r="Z346" s="257"/>
      <c r="AA346" s="257"/>
      <c r="AB346" s="257"/>
      <c r="AC346" s="257"/>
      <c r="AD346" s="257"/>
      <c r="AE346" s="257"/>
      <c r="AF346" s="257"/>
      <c r="AG346" s="257"/>
      <c r="AH346" s="257"/>
      <c r="AI346" s="257"/>
      <c r="AJ346" s="257"/>
      <c r="AK346" s="257"/>
      <c r="AL346" s="257"/>
      <c r="AM346" s="364">
        <f>AM345</f>
        <v>0</v>
      </c>
      <c r="AN346" s="364">
        <f>AN345</f>
        <v>0</v>
      </c>
      <c r="AO346" s="364">
        <f t="shared" ref="AO346:AZ346" si="120">AO345</f>
        <v>0</v>
      </c>
      <c r="AP346" s="364">
        <f t="shared" si="120"/>
        <v>0</v>
      </c>
      <c r="AQ346" s="364">
        <f t="shared" si="120"/>
        <v>0</v>
      </c>
      <c r="AR346" s="364">
        <f t="shared" si="120"/>
        <v>0</v>
      </c>
      <c r="AS346" s="364">
        <f t="shared" si="120"/>
        <v>0</v>
      </c>
      <c r="AT346" s="364">
        <f t="shared" si="120"/>
        <v>0</v>
      </c>
      <c r="AU346" s="364">
        <f t="shared" si="120"/>
        <v>0</v>
      </c>
      <c r="AV346" s="364">
        <f t="shared" si="120"/>
        <v>0</v>
      </c>
      <c r="AW346" s="364">
        <f t="shared" si="120"/>
        <v>0</v>
      </c>
      <c r="AX346" s="364">
        <f t="shared" si="120"/>
        <v>0</v>
      </c>
      <c r="AY346" s="364">
        <f t="shared" si="120"/>
        <v>0</v>
      </c>
      <c r="AZ346" s="364">
        <f t="shared" si="120"/>
        <v>0</v>
      </c>
      <c r="BA346" s="272"/>
    </row>
    <row r="347" spans="1:53" ht="15" outlineLevel="1">
      <c r="B347" s="276"/>
      <c r="C347" s="267"/>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372"/>
      <c r="AN347" s="373"/>
      <c r="AO347" s="373"/>
      <c r="AP347" s="373"/>
      <c r="AQ347" s="373"/>
      <c r="AR347" s="373"/>
      <c r="AS347" s="373"/>
      <c r="AT347" s="373"/>
      <c r="AU347" s="373"/>
      <c r="AV347" s="373"/>
      <c r="AW347" s="373"/>
      <c r="AX347" s="373"/>
      <c r="AY347" s="373"/>
      <c r="AZ347" s="373"/>
      <c r="BA347" s="278"/>
    </row>
    <row r="348" spans="1:53" ht="15.75" outlineLevel="1">
      <c r="A348" s="451"/>
      <c r="B348" s="250" t="s">
        <v>10</v>
      </c>
      <c r="C348" s="251"/>
      <c r="D348" s="251"/>
      <c r="E348" s="251"/>
      <c r="F348" s="251"/>
      <c r="G348" s="251"/>
      <c r="H348" s="251"/>
      <c r="I348" s="251"/>
      <c r="J348" s="251"/>
      <c r="K348" s="251"/>
      <c r="L348" s="251"/>
      <c r="M348" s="251"/>
      <c r="N348" s="251"/>
      <c r="O348" s="251"/>
      <c r="P348" s="251"/>
      <c r="Q348" s="251"/>
      <c r="R348" s="251"/>
      <c r="S348" s="251"/>
      <c r="T348" s="251"/>
      <c r="U348" s="252"/>
      <c r="V348" s="251"/>
      <c r="W348" s="251"/>
      <c r="X348" s="251"/>
      <c r="Y348" s="251"/>
      <c r="Z348" s="251"/>
      <c r="AA348" s="251"/>
      <c r="AB348" s="251"/>
      <c r="AC348" s="251"/>
      <c r="AD348" s="251"/>
      <c r="AE348" s="251"/>
      <c r="AF348" s="251"/>
      <c r="AG348" s="251"/>
      <c r="AH348" s="251"/>
      <c r="AI348" s="251"/>
      <c r="AJ348" s="251"/>
      <c r="AK348" s="251"/>
      <c r="AL348" s="251"/>
      <c r="AM348" s="367"/>
      <c r="AN348" s="367"/>
      <c r="AO348" s="367"/>
      <c r="AP348" s="367"/>
      <c r="AQ348" s="367"/>
      <c r="AR348" s="367"/>
      <c r="AS348" s="367"/>
      <c r="AT348" s="367"/>
      <c r="AU348" s="367"/>
      <c r="AV348" s="367"/>
      <c r="AW348" s="367"/>
      <c r="AX348" s="367"/>
      <c r="AY348" s="367"/>
      <c r="AZ348" s="367"/>
      <c r="BA348" s="254"/>
    </row>
    <row r="349" spans="1:53" ht="15" outlineLevel="1">
      <c r="A349" s="450">
        <v>18</v>
      </c>
      <c r="B349" s="276" t="s">
        <v>11</v>
      </c>
      <c r="C349" s="253" t="s">
        <v>25</v>
      </c>
      <c r="D349" s="257"/>
      <c r="E349" s="257"/>
      <c r="F349" s="257"/>
      <c r="G349" s="257"/>
      <c r="H349" s="257"/>
      <c r="I349" s="257"/>
      <c r="J349" s="257"/>
      <c r="K349" s="257"/>
      <c r="L349" s="257"/>
      <c r="M349" s="257"/>
      <c r="N349" s="257"/>
      <c r="O349" s="257"/>
      <c r="P349" s="257"/>
      <c r="Q349" s="257"/>
      <c r="R349" s="257"/>
      <c r="S349" s="257"/>
      <c r="T349" s="257"/>
      <c r="U349" s="257">
        <v>12</v>
      </c>
      <c r="V349" s="257"/>
      <c r="W349" s="257"/>
      <c r="X349" s="257"/>
      <c r="Y349" s="257"/>
      <c r="Z349" s="257"/>
      <c r="AA349" s="257"/>
      <c r="AB349" s="257"/>
      <c r="AC349" s="257"/>
      <c r="AD349" s="257"/>
      <c r="AE349" s="257"/>
      <c r="AF349" s="257"/>
      <c r="AG349" s="257"/>
      <c r="AH349" s="257"/>
      <c r="AI349" s="257"/>
      <c r="AJ349" s="257"/>
      <c r="AK349" s="257"/>
      <c r="AL349" s="257"/>
      <c r="AM349" s="379"/>
      <c r="AN349" s="368"/>
      <c r="AO349" s="368"/>
      <c r="AP349" s="368"/>
      <c r="AQ349" s="368"/>
      <c r="AR349" s="368"/>
      <c r="AS349" s="368"/>
      <c r="AT349" s="368"/>
      <c r="AU349" s="368"/>
      <c r="AV349" s="368"/>
      <c r="AW349" s="368"/>
      <c r="AX349" s="368"/>
      <c r="AY349" s="368"/>
      <c r="AZ349" s="368"/>
      <c r="BA349" s="258">
        <f>SUM(AM349:AZ349)</f>
        <v>0</v>
      </c>
    </row>
    <row r="350" spans="1:53" ht="15" outlineLevel="1">
      <c r="B350" s="256" t="s">
        <v>248</v>
      </c>
      <c r="C350" s="253" t="s">
        <v>163</v>
      </c>
      <c r="D350" s="257"/>
      <c r="E350" s="257"/>
      <c r="F350" s="257"/>
      <c r="G350" s="257"/>
      <c r="H350" s="257"/>
      <c r="I350" s="257"/>
      <c r="J350" s="257"/>
      <c r="K350" s="257"/>
      <c r="L350" s="257"/>
      <c r="M350" s="257"/>
      <c r="N350" s="257"/>
      <c r="O350" s="257"/>
      <c r="P350" s="257"/>
      <c r="Q350" s="257"/>
      <c r="R350" s="257"/>
      <c r="S350" s="257"/>
      <c r="T350" s="257"/>
      <c r="U350" s="257">
        <f>U349</f>
        <v>12</v>
      </c>
      <c r="V350" s="257"/>
      <c r="W350" s="257"/>
      <c r="X350" s="257"/>
      <c r="Y350" s="257"/>
      <c r="Z350" s="257"/>
      <c r="AA350" s="257"/>
      <c r="AB350" s="257"/>
      <c r="AC350" s="257"/>
      <c r="AD350" s="257"/>
      <c r="AE350" s="257"/>
      <c r="AF350" s="257"/>
      <c r="AG350" s="257"/>
      <c r="AH350" s="257"/>
      <c r="AI350" s="257"/>
      <c r="AJ350" s="257"/>
      <c r="AK350" s="257"/>
      <c r="AL350" s="257"/>
      <c r="AM350" s="364">
        <f>AM349</f>
        <v>0</v>
      </c>
      <c r="AN350" s="364">
        <f>AN349</f>
        <v>0</v>
      </c>
      <c r="AO350" s="364">
        <f t="shared" ref="AO350:AZ350" si="121">AO349</f>
        <v>0</v>
      </c>
      <c r="AP350" s="364">
        <f t="shared" si="121"/>
        <v>0</v>
      </c>
      <c r="AQ350" s="364">
        <f t="shared" si="121"/>
        <v>0</v>
      </c>
      <c r="AR350" s="364">
        <f t="shared" si="121"/>
        <v>0</v>
      </c>
      <c r="AS350" s="364">
        <f t="shared" si="121"/>
        <v>0</v>
      </c>
      <c r="AT350" s="364">
        <f t="shared" si="121"/>
        <v>0</v>
      </c>
      <c r="AU350" s="364">
        <f t="shared" si="121"/>
        <v>0</v>
      </c>
      <c r="AV350" s="364">
        <f t="shared" si="121"/>
        <v>0</v>
      </c>
      <c r="AW350" s="364">
        <f t="shared" si="121"/>
        <v>0</v>
      </c>
      <c r="AX350" s="364">
        <f t="shared" si="121"/>
        <v>0</v>
      </c>
      <c r="AY350" s="364">
        <f t="shared" si="121"/>
        <v>0</v>
      </c>
      <c r="AZ350" s="364">
        <f t="shared" si="121"/>
        <v>0</v>
      </c>
      <c r="BA350" s="259"/>
    </row>
    <row r="351" spans="1:53" ht="15" outlineLevel="1">
      <c r="B351" s="276"/>
      <c r="C351" s="267"/>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365"/>
      <c r="AN351" s="374"/>
      <c r="AO351" s="374"/>
      <c r="AP351" s="374"/>
      <c r="AQ351" s="374"/>
      <c r="AR351" s="374"/>
      <c r="AS351" s="374"/>
      <c r="AT351" s="374"/>
      <c r="AU351" s="374"/>
      <c r="AV351" s="374"/>
      <c r="AW351" s="374"/>
      <c r="AX351" s="374"/>
      <c r="AY351" s="374"/>
      <c r="AZ351" s="374"/>
      <c r="BA351" s="268"/>
    </row>
    <row r="352" spans="1:53" ht="15" outlineLevel="1">
      <c r="A352" s="450">
        <v>19</v>
      </c>
      <c r="B352" s="276" t="s">
        <v>12</v>
      </c>
      <c r="C352" s="253" t="s">
        <v>25</v>
      </c>
      <c r="D352" s="257"/>
      <c r="E352" s="257"/>
      <c r="F352" s="257"/>
      <c r="G352" s="257"/>
      <c r="H352" s="257"/>
      <c r="I352" s="257"/>
      <c r="J352" s="257"/>
      <c r="K352" s="257"/>
      <c r="L352" s="257"/>
      <c r="M352" s="257"/>
      <c r="N352" s="257"/>
      <c r="O352" s="257"/>
      <c r="P352" s="257"/>
      <c r="Q352" s="257"/>
      <c r="R352" s="257"/>
      <c r="S352" s="257"/>
      <c r="T352" s="257"/>
      <c r="U352" s="257">
        <v>12</v>
      </c>
      <c r="V352" s="257"/>
      <c r="W352" s="257"/>
      <c r="X352" s="257"/>
      <c r="Y352" s="257"/>
      <c r="Z352" s="257"/>
      <c r="AA352" s="257"/>
      <c r="AB352" s="257"/>
      <c r="AC352" s="257"/>
      <c r="AD352" s="257"/>
      <c r="AE352" s="257"/>
      <c r="AF352" s="257"/>
      <c r="AG352" s="257"/>
      <c r="AH352" s="257"/>
      <c r="AI352" s="257"/>
      <c r="AJ352" s="257"/>
      <c r="AK352" s="257"/>
      <c r="AL352" s="257"/>
      <c r="AM352" s="363"/>
      <c r="AN352" s="368"/>
      <c r="AO352" s="368"/>
      <c r="AP352" s="368"/>
      <c r="AQ352" s="368"/>
      <c r="AR352" s="368"/>
      <c r="AS352" s="368"/>
      <c r="AT352" s="368"/>
      <c r="AU352" s="368"/>
      <c r="AV352" s="368"/>
      <c r="AW352" s="368"/>
      <c r="AX352" s="368"/>
      <c r="AY352" s="368"/>
      <c r="AZ352" s="368"/>
      <c r="BA352" s="258">
        <f>SUM(AM352:AZ352)</f>
        <v>0</v>
      </c>
    </row>
    <row r="353" spans="1:53" ht="15" outlineLevel="1">
      <c r="B353" s="256" t="s">
        <v>248</v>
      </c>
      <c r="C353" s="253" t="s">
        <v>163</v>
      </c>
      <c r="D353" s="257"/>
      <c r="E353" s="257"/>
      <c r="F353" s="257"/>
      <c r="G353" s="257"/>
      <c r="H353" s="257"/>
      <c r="I353" s="257"/>
      <c r="J353" s="257"/>
      <c r="K353" s="257"/>
      <c r="L353" s="257"/>
      <c r="M353" s="257"/>
      <c r="N353" s="257"/>
      <c r="O353" s="257"/>
      <c r="P353" s="257"/>
      <c r="Q353" s="257"/>
      <c r="R353" s="257"/>
      <c r="S353" s="257"/>
      <c r="T353" s="257"/>
      <c r="U353" s="257">
        <f>U352</f>
        <v>12</v>
      </c>
      <c r="V353" s="257"/>
      <c r="W353" s="257"/>
      <c r="X353" s="257"/>
      <c r="Y353" s="257"/>
      <c r="Z353" s="257"/>
      <c r="AA353" s="257"/>
      <c r="AB353" s="257"/>
      <c r="AC353" s="257"/>
      <c r="AD353" s="257"/>
      <c r="AE353" s="257"/>
      <c r="AF353" s="257"/>
      <c r="AG353" s="257"/>
      <c r="AH353" s="257"/>
      <c r="AI353" s="257"/>
      <c r="AJ353" s="257"/>
      <c r="AK353" s="257"/>
      <c r="AL353" s="257"/>
      <c r="AM353" s="364">
        <f>AM352</f>
        <v>0</v>
      </c>
      <c r="AN353" s="364">
        <f>AN352</f>
        <v>0</v>
      </c>
      <c r="AO353" s="364">
        <f t="shared" ref="AO353:AZ353" si="122">AO352</f>
        <v>0</v>
      </c>
      <c r="AP353" s="364">
        <f t="shared" si="122"/>
        <v>0</v>
      </c>
      <c r="AQ353" s="364">
        <f t="shared" si="122"/>
        <v>0</v>
      </c>
      <c r="AR353" s="364">
        <f t="shared" si="122"/>
        <v>0</v>
      </c>
      <c r="AS353" s="364">
        <f t="shared" si="122"/>
        <v>0</v>
      </c>
      <c r="AT353" s="364">
        <f t="shared" si="122"/>
        <v>0</v>
      </c>
      <c r="AU353" s="364">
        <f t="shared" si="122"/>
        <v>0</v>
      </c>
      <c r="AV353" s="364">
        <f t="shared" si="122"/>
        <v>0</v>
      </c>
      <c r="AW353" s="364">
        <f t="shared" si="122"/>
        <v>0</v>
      </c>
      <c r="AX353" s="364">
        <f t="shared" si="122"/>
        <v>0</v>
      </c>
      <c r="AY353" s="364">
        <f t="shared" si="122"/>
        <v>0</v>
      </c>
      <c r="AZ353" s="364">
        <f t="shared" si="122"/>
        <v>0</v>
      </c>
      <c r="BA353" s="259"/>
    </row>
    <row r="354" spans="1:53" ht="15" outlineLevel="1">
      <c r="B354" s="276"/>
      <c r="C354" s="267"/>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375"/>
      <c r="AN354" s="375"/>
      <c r="AO354" s="365"/>
      <c r="AP354" s="365"/>
      <c r="AQ354" s="365"/>
      <c r="AR354" s="365"/>
      <c r="AS354" s="365"/>
      <c r="AT354" s="365"/>
      <c r="AU354" s="365"/>
      <c r="AV354" s="365"/>
      <c r="AW354" s="365"/>
      <c r="AX354" s="365"/>
      <c r="AY354" s="365"/>
      <c r="AZ354" s="365"/>
      <c r="BA354" s="268"/>
    </row>
    <row r="355" spans="1:53" ht="15" outlineLevel="1">
      <c r="A355" s="450">
        <v>20</v>
      </c>
      <c r="B355" s="276" t="s">
        <v>13</v>
      </c>
      <c r="C355" s="253" t="s">
        <v>25</v>
      </c>
      <c r="D355" s="257"/>
      <c r="E355" s="257"/>
      <c r="F355" s="257"/>
      <c r="G355" s="257"/>
      <c r="H355" s="257"/>
      <c r="I355" s="257"/>
      <c r="J355" s="257"/>
      <c r="K355" s="257"/>
      <c r="L355" s="257"/>
      <c r="M355" s="257"/>
      <c r="N355" s="257"/>
      <c r="O355" s="257"/>
      <c r="P355" s="257"/>
      <c r="Q355" s="257"/>
      <c r="R355" s="257"/>
      <c r="S355" s="257"/>
      <c r="T355" s="257"/>
      <c r="U355" s="257">
        <v>12</v>
      </c>
      <c r="V355" s="257"/>
      <c r="W355" s="257"/>
      <c r="X355" s="257"/>
      <c r="Y355" s="257"/>
      <c r="Z355" s="257"/>
      <c r="AA355" s="257"/>
      <c r="AB355" s="257"/>
      <c r="AC355" s="257"/>
      <c r="AD355" s="257"/>
      <c r="AE355" s="257"/>
      <c r="AF355" s="257"/>
      <c r="AG355" s="257"/>
      <c r="AH355" s="257"/>
      <c r="AI355" s="257"/>
      <c r="AJ355" s="257"/>
      <c r="AK355" s="257"/>
      <c r="AL355" s="257"/>
      <c r="AM355" s="363"/>
      <c r="AN355" s="368">
        <v>0.5</v>
      </c>
      <c r="AO355" s="368">
        <v>0.5</v>
      </c>
      <c r="AP355" s="368"/>
      <c r="AQ355" s="417"/>
      <c r="AR355" s="368"/>
      <c r="AS355" s="368"/>
      <c r="AT355" s="368"/>
      <c r="AU355" s="368"/>
      <c r="AV355" s="368"/>
      <c r="AW355" s="368"/>
      <c r="AX355" s="368"/>
      <c r="AY355" s="368"/>
      <c r="AZ355" s="368"/>
      <c r="BA355" s="258">
        <f>SUM(AM355:AZ355)</f>
        <v>1</v>
      </c>
    </row>
    <row r="356" spans="1:53" ht="15" outlineLevel="1">
      <c r="B356" s="256" t="s">
        <v>248</v>
      </c>
      <c r="C356" s="253" t="s">
        <v>163</v>
      </c>
      <c r="D356" s="257"/>
      <c r="E356" s="257"/>
      <c r="F356" s="257"/>
      <c r="G356" s="257"/>
      <c r="H356" s="257"/>
      <c r="I356" s="257"/>
      <c r="J356" s="257"/>
      <c r="K356" s="257"/>
      <c r="L356" s="257">
        <f>+'7.  Persistence Report'!BA57</f>
        <v>141300</v>
      </c>
      <c r="M356" s="257">
        <f>+'7.  Persistence Report'!BB57</f>
        <v>141300</v>
      </c>
      <c r="N356" s="257">
        <f>+'7.  Persistence Report'!BC57</f>
        <v>52740</v>
      </c>
      <c r="O356" s="257">
        <f>+'7.  Persistence Report'!BD57</f>
        <v>52740</v>
      </c>
      <c r="P356" s="257">
        <f>+'7.  Persistence Report'!BE57</f>
        <v>52740</v>
      </c>
      <c r="Q356" s="257">
        <f>+'7.  Persistence Report'!BF57</f>
        <v>52740</v>
      </c>
      <c r="R356" s="257">
        <f>+'7.  Persistence Report'!BG57</f>
        <v>52740</v>
      </c>
      <c r="S356" s="257">
        <f>+'7.  Persistence Report'!BH57</f>
        <v>0</v>
      </c>
      <c r="T356" s="257">
        <f>+'7.  Persistence Report'!BI57</f>
        <v>0</v>
      </c>
      <c r="U356" s="257">
        <f>U355</f>
        <v>12</v>
      </c>
      <c r="V356" s="257"/>
      <c r="W356" s="257"/>
      <c r="X356" s="257"/>
      <c r="Y356" s="257"/>
      <c r="Z356" s="257"/>
      <c r="AA356" s="257"/>
      <c r="AB356" s="257"/>
      <c r="AC356" s="257"/>
      <c r="AD356" s="257">
        <f>+'7.  Persistence Report'!V57</f>
        <v>11.7135</v>
      </c>
      <c r="AE356" s="257">
        <f>+'7.  Persistence Report'!W57</f>
        <v>11.7135</v>
      </c>
      <c r="AF356" s="257">
        <f>+'7.  Persistence Report'!X57</f>
        <v>10.345499999999999</v>
      </c>
      <c r="AG356" s="257">
        <f>+'7.  Persistence Report'!Y57</f>
        <v>10.345499999999999</v>
      </c>
      <c r="AH356" s="257">
        <f>+'7.  Persistence Report'!Z57</f>
        <v>10.345499999999999</v>
      </c>
      <c r="AI356" s="257">
        <f>+'7.  Persistence Report'!AA57</f>
        <v>10.345499999999999</v>
      </c>
      <c r="AJ356" s="257">
        <f>+'7.  Persistence Report'!AB57</f>
        <v>10.345499999999999</v>
      </c>
      <c r="AK356" s="257">
        <f>+'7.  Persistence Report'!AC57</f>
        <v>0</v>
      </c>
      <c r="AL356" s="257">
        <f>+'7.  Persistence Report'!AD57</f>
        <v>0</v>
      </c>
      <c r="AM356" s="364">
        <f>AM355</f>
        <v>0</v>
      </c>
      <c r="AN356" s="364">
        <f>AN355</f>
        <v>0.5</v>
      </c>
      <c r="AO356" s="364">
        <f t="shared" ref="AO356:AZ356" si="123">AO355</f>
        <v>0.5</v>
      </c>
      <c r="AP356" s="364">
        <f t="shared" si="123"/>
        <v>0</v>
      </c>
      <c r="AQ356" s="364">
        <f t="shared" si="123"/>
        <v>0</v>
      </c>
      <c r="AR356" s="364">
        <f t="shared" si="123"/>
        <v>0</v>
      </c>
      <c r="AS356" s="364">
        <f t="shared" si="123"/>
        <v>0</v>
      </c>
      <c r="AT356" s="364">
        <f t="shared" si="123"/>
        <v>0</v>
      </c>
      <c r="AU356" s="364">
        <f t="shared" si="123"/>
        <v>0</v>
      </c>
      <c r="AV356" s="364">
        <f t="shared" si="123"/>
        <v>0</v>
      </c>
      <c r="AW356" s="364">
        <f t="shared" si="123"/>
        <v>0</v>
      </c>
      <c r="AX356" s="364">
        <f t="shared" si="123"/>
        <v>0</v>
      </c>
      <c r="AY356" s="364">
        <f t="shared" si="123"/>
        <v>0</v>
      </c>
      <c r="AZ356" s="364">
        <f t="shared" si="123"/>
        <v>0</v>
      </c>
      <c r="BA356" s="268"/>
    </row>
    <row r="357" spans="1:53" ht="15" outlineLevel="1">
      <c r="B357" s="276"/>
      <c r="C357" s="267"/>
      <c r="D357" s="253"/>
      <c r="E357" s="253"/>
      <c r="F357" s="253"/>
      <c r="G357" s="253"/>
      <c r="H357" s="253"/>
      <c r="I357" s="253"/>
      <c r="J357" s="253"/>
      <c r="K357" s="253"/>
      <c r="L357" s="253"/>
      <c r="M357" s="253"/>
      <c r="N357" s="253"/>
      <c r="O357" s="253"/>
      <c r="P357" s="253"/>
      <c r="Q357" s="253"/>
      <c r="R357" s="253"/>
      <c r="S357" s="253"/>
      <c r="T357" s="253"/>
      <c r="U357" s="279"/>
      <c r="V357" s="253"/>
      <c r="W357" s="253"/>
      <c r="X357" s="253"/>
      <c r="Y357" s="253"/>
      <c r="Z357" s="253"/>
      <c r="AA357" s="253"/>
      <c r="AB357" s="253"/>
      <c r="AC357" s="253"/>
      <c r="AD357" s="253"/>
      <c r="AE357" s="253"/>
      <c r="AF357" s="253"/>
      <c r="AG357" s="253"/>
      <c r="AH357" s="253"/>
      <c r="AI357" s="253"/>
      <c r="AJ357" s="253"/>
      <c r="AK357" s="253"/>
      <c r="AL357" s="253"/>
      <c r="AM357" s="365"/>
      <c r="AN357" s="365"/>
      <c r="AO357" s="365"/>
      <c r="AP357" s="365"/>
      <c r="AQ357" s="365"/>
      <c r="AR357" s="365"/>
      <c r="AS357" s="365"/>
      <c r="AT357" s="365"/>
      <c r="AU357" s="365"/>
      <c r="AV357" s="365"/>
      <c r="AW357" s="365"/>
      <c r="AX357" s="365"/>
      <c r="AY357" s="365"/>
      <c r="AZ357" s="365"/>
      <c r="BA357" s="268"/>
    </row>
    <row r="358" spans="1:53" ht="15" outlineLevel="1">
      <c r="A358" s="450">
        <v>21</v>
      </c>
      <c r="B358" s="276" t="s">
        <v>22</v>
      </c>
      <c r="C358" s="253" t="s">
        <v>25</v>
      </c>
      <c r="D358" s="257"/>
      <c r="E358" s="257"/>
      <c r="F358" s="257"/>
      <c r="G358" s="257"/>
      <c r="H358" s="257"/>
      <c r="I358" s="257"/>
      <c r="J358" s="257"/>
      <c r="K358" s="257"/>
      <c r="L358" s="257">
        <f>+'7.  Persistence Report'!BA63</f>
        <v>1387526.0858360201</v>
      </c>
      <c r="M358" s="257">
        <f>+'7.  Persistence Report'!BB63</f>
        <v>1312952.6159117799</v>
      </c>
      <c r="N358" s="257">
        <f>+'7.  Persistence Report'!BC63</f>
        <v>1180813.5501053601</v>
      </c>
      <c r="O358" s="257">
        <f>+'7.  Persistence Report'!BD63</f>
        <v>1139891.88048291</v>
      </c>
      <c r="P358" s="257">
        <f>+'7.  Persistence Report'!BE63</f>
        <v>382617.15068255598</v>
      </c>
      <c r="Q358" s="257">
        <f>+'7.  Persistence Report'!BF63</f>
        <v>382617.15068255598</v>
      </c>
      <c r="R358" s="257">
        <f>+'7.  Persistence Report'!BG63</f>
        <v>382617.15068255598</v>
      </c>
      <c r="S358" s="257">
        <f>+'7.  Persistence Report'!BH63</f>
        <v>323347.98181666498</v>
      </c>
      <c r="T358" s="257">
        <f>+'7.  Persistence Report'!BI63</f>
        <v>69477.707737135002</v>
      </c>
      <c r="U358" s="257">
        <v>12</v>
      </c>
      <c r="V358" s="257"/>
      <c r="W358" s="257"/>
      <c r="X358" s="257"/>
      <c r="Y358" s="257"/>
      <c r="Z358" s="257"/>
      <c r="AA358" s="257"/>
      <c r="AB358" s="257"/>
      <c r="AC358" s="257"/>
      <c r="AD358" s="257">
        <f>+'7.  Persistence Report'!V63</f>
        <v>277.47890975299998</v>
      </c>
      <c r="AE358" s="257">
        <f>+'7.  Persistence Report'!W63</f>
        <v>261.631839641</v>
      </c>
      <c r="AF358" s="257">
        <f>+'7.  Persistence Report'!X63</f>
        <v>242.55265632800001</v>
      </c>
      <c r="AG358" s="257">
        <f>+'7.  Persistence Report'!Y63</f>
        <v>241.760484967</v>
      </c>
      <c r="AH358" s="257">
        <f>+'7.  Persistence Report'!Z63</f>
        <v>110.120763591</v>
      </c>
      <c r="AI358" s="257">
        <f>+'7.  Persistence Report'!AA63</f>
        <v>110.120763591</v>
      </c>
      <c r="AJ358" s="257">
        <f>+'7.  Persistence Report'!AB63</f>
        <v>110.120763591</v>
      </c>
      <c r="AK358" s="257">
        <f>+'7.  Persistence Report'!AC63</f>
        <v>101.077471113</v>
      </c>
      <c r="AL358" s="257">
        <f>+'7.  Persistence Report'!AD63</f>
        <v>57.469666418999999</v>
      </c>
      <c r="AM358" s="363"/>
      <c r="AN358" s="368">
        <v>0.3</v>
      </c>
      <c r="AO358" s="368">
        <v>0.65</v>
      </c>
      <c r="AP358" s="368">
        <v>0.05</v>
      </c>
      <c r="AQ358" s="368"/>
      <c r="AR358" s="368"/>
      <c r="AS358" s="368"/>
      <c r="AT358" s="368"/>
      <c r="AU358" s="368"/>
      <c r="AV358" s="368"/>
      <c r="AW358" s="368"/>
      <c r="AX358" s="368"/>
      <c r="AY358" s="368"/>
      <c r="AZ358" s="368"/>
      <c r="BA358" s="258">
        <f>SUM(AM358:AZ358)</f>
        <v>1</v>
      </c>
    </row>
    <row r="359" spans="1:53" ht="15" outlineLevel="1">
      <c r="B359" s="256" t="s">
        <v>248</v>
      </c>
      <c r="C359" s="253" t="s">
        <v>163</v>
      </c>
      <c r="D359" s="257"/>
      <c r="E359" s="257"/>
      <c r="F359" s="257"/>
      <c r="G359" s="257"/>
      <c r="H359" s="257"/>
      <c r="I359" s="257"/>
      <c r="J359" s="257"/>
      <c r="K359" s="257"/>
      <c r="L359" s="257">
        <f>+'7.  Persistence Report'!BA64</f>
        <v>165156.17439999999</v>
      </c>
      <c r="M359" s="257">
        <f>+'7.  Persistence Report'!BB64</f>
        <v>150431.93340000001</v>
      </c>
      <c r="N359" s="257">
        <f>+'7.  Persistence Report'!BC64</f>
        <v>106841.53320000001</v>
      </c>
      <c r="O359" s="257">
        <f>+'7.  Persistence Report'!BD64</f>
        <v>91779.02072</v>
      </c>
      <c r="P359" s="257">
        <f>+'7.  Persistence Report'!BE64</f>
        <v>91779.02072</v>
      </c>
      <c r="Q359" s="257">
        <f>+'7.  Persistence Report'!BF64</f>
        <v>86136.970669999995</v>
      </c>
      <c r="R359" s="257">
        <f>+'7.  Persistence Report'!BG64</f>
        <v>86136.970669999995</v>
      </c>
      <c r="S359" s="257">
        <f>+'7.  Persistence Report'!BH64</f>
        <v>70498.158379999993</v>
      </c>
      <c r="T359" s="257">
        <f>+'7.  Persistence Report'!BI64</f>
        <v>6259.9439769999999</v>
      </c>
      <c r="U359" s="257">
        <f>U358</f>
        <v>12</v>
      </c>
      <c r="V359" s="257"/>
      <c r="W359" s="257"/>
      <c r="X359" s="257"/>
      <c r="Y359" s="257"/>
      <c r="Z359" s="257"/>
      <c r="AA359" s="257"/>
      <c r="AB359" s="257"/>
      <c r="AC359" s="257"/>
      <c r="AD359" s="257">
        <f>+'7.  Persistence Report'!V64</f>
        <v>32.529544420000001</v>
      </c>
      <c r="AE359" s="257">
        <f>+'7.  Persistence Report'!W64</f>
        <v>30.25867294</v>
      </c>
      <c r="AF359" s="257">
        <f>+'7.  Persistence Report'!X64</f>
        <v>26.976759120000001</v>
      </c>
      <c r="AG359" s="257">
        <f>+'7.  Persistence Report'!Y64</f>
        <v>26.976759120000001</v>
      </c>
      <c r="AH359" s="257">
        <f>+'7.  Persistence Report'!Z64</f>
        <v>26.976759120000001</v>
      </c>
      <c r="AI359" s="257">
        <f>+'7.  Persistence Report'!AA64</f>
        <v>25.625511629999998</v>
      </c>
      <c r="AJ359" s="257">
        <f>+'7.  Persistence Report'!AB64</f>
        <v>25.625511629999998</v>
      </c>
      <c r="AK359" s="257">
        <f>+'7.  Persistence Report'!AC64</f>
        <v>20.960226509999998</v>
      </c>
      <c r="AL359" s="257">
        <f>+'7.  Persistence Report'!AD64</f>
        <v>1.797033039</v>
      </c>
      <c r="AM359" s="364">
        <f>AM358</f>
        <v>0</v>
      </c>
      <c r="AN359" s="364">
        <f>AN358</f>
        <v>0.3</v>
      </c>
      <c r="AO359" s="364">
        <f t="shared" ref="AO359:AZ359" si="124">AO358</f>
        <v>0.65</v>
      </c>
      <c r="AP359" s="364">
        <f t="shared" si="124"/>
        <v>0.05</v>
      </c>
      <c r="AQ359" s="364">
        <f t="shared" si="124"/>
        <v>0</v>
      </c>
      <c r="AR359" s="364">
        <f t="shared" si="124"/>
        <v>0</v>
      </c>
      <c r="AS359" s="364">
        <f t="shared" si="124"/>
        <v>0</v>
      </c>
      <c r="AT359" s="364">
        <f t="shared" si="124"/>
        <v>0</v>
      </c>
      <c r="AU359" s="364">
        <f t="shared" si="124"/>
        <v>0</v>
      </c>
      <c r="AV359" s="364">
        <f t="shared" si="124"/>
        <v>0</v>
      </c>
      <c r="AW359" s="364">
        <f t="shared" si="124"/>
        <v>0</v>
      </c>
      <c r="AX359" s="364">
        <f t="shared" si="124"/>
        <v>0</v>
      </c>
      <c r="AY359" s="364">
        <f t="shared" si="124"/>
        <v>0</v>
      </c>
      <c r="AZ359" s="364">
        <f t="shared" si="124"/>
        <v>0</v>
      </c>
      <c r="BA359" s="259"/>
    </row>
    <row r="360" spans="1:53" ht="15" outlineLevel="1">
      <c r="B360" s="276"/>
      <c r="C360" s="267"/>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c r="AA360" s="253"/>
      <c r="AB360" s="253"/>
      <c r="AC360" s="253"/>
      <c r="AD360" s="253"/>
      <c r="AE360" s="253"/>
      <c r="AF360" s="253"/>
      <c r="AG360" s="253"/>
      <c r="AH360" s="253"/>
      <c r="AI360" s="253"/>
      <c r="AJ360" s="253"/>
      <c r="AK360" s="253"/>
      <c r="AL360" s="253"/>
      <c r="AM360" s="375"/>
      <c r="AN360" s="365"/>
      <c r="AO360" s="365"/>
      <c r="AP360" s="365"/>
      <c r="AQ360" s="365"/>
      <c r="AR360" s="365"/>
      <c r="AS360" s="365"/>
      <c r="AT360" s="365"/>
      <c r="AU360" s="365"/>
      <c r="AV360" s="365"/>
      <c r="AW360" s="365"/>
      <c r="AX360" s="365"/>
      <c r="AY360" s="365"/>
      <c r="AZ360" s="365"/>
      <c r="BA360" s="268"/>
    </row>
    <row r="361" spans="1:53" ht="15" outlineLevel="1">
      <c r="A361" s="450">
        <v>22</v>
      </c>
      <c r="B361" s="276" t="s">
        <v>9</v>
      </c>
      <c r="C361" s="253" t="s">
        <v>25</v>
      </c>
      <c r="D361" s="257"/>
      <c r="E361" s="257"/>
      <c r="F361" s="257"/>
      <c r="G361" s="257"/>
      <c r="H361" s="257"/>
      <c r="I361" s="257"/>
      <c r="J361" s="257"/>
      <c r="K361" s="257"/>
      <c r="L361" s="257"/>
      <c r="M361" s="257"/>
      <c r="N361" s="257"/>
      <c r="O361" s="257"/>
      <c r="P361" s="257"/>
      <c r="Q361" s="257"/>
      <c r="R361" s="257"/>
      <c r="S361" s="257"/>
      <c r="T361" s="257"/>
      <c r="U361" s="253"/>
      <c r="V361" s="257"/>
      <c r="W361" s="257"/>
      <c r="X361" s="257"/>
      <c r="Y361" s="257"/>
      <c r="Z361" s="257"/>
      <c r="AA361" s="257"/>
      <c r="AB361" s="257"/>
      <c r="AC361" s="257"/>
      <c r="AD361" s="257"/>
      <c r="AE361" s="257"/>
      <c r="AF361" s="257"/>
      <c r="AG361" s="257"/>
      <c r="AH361" s="257"/>
      <c r="AI361" s="257"/>
      <c r="AJ361" s="257"/>
      <c r="AK361" s="257"/>
      <c r="AL361" s="257"/>
      <c r="AM361" s="363"/>
      <c r="AN361" s="368"/>
      <c r="AO361" s="368"/>
      <c r="AP361" s="368"/>
      <c r="AQ361" s="368"/>
      <c r="AR361" s="368"/>
      <c r="AS361" s="368"/>
      <c r="AT361" s="368"/>
      <c r="AU361" s="368"/>
      <c r="AV361" s="368"/>
      <c r="AW361" s="368"/>
      <c r="AX361" s="368"/>
      <c r="AY361" s="368"/>
      <c r="AZ361" s="368"/>
      <c r="BA361" s="258">
        <f>SUM(AM361:AZ361)</f>
        <v>0</v>
      </c>
    </row>
    <row r="362" spans="1:53" ht="15" outlineLevel="1">
      <c r="B362" s="256" t="s">
        <v>248</v>
      </c>
      <c r="C362" s="253" t="s">
        <v>163</v>
      </c>
      <c r="D362" s="257"/>
      <c r="E362" s="257"/>
      <c r="F362" s="257"/>
      <c r="G362" s="257"/>
      <c r="H362" s="257"/>
      <c r="I362" s="257"/>
      <c r="J362" s="257"/>
      <c r="K362" s="257"/>
      <c r="L362" s="257"/>
      <c r="M362" s="257"/>
      <c r="N362" s="257"/>
      <c r="O362" s="257"/>
      <c r="P362" s="257"/>
      <c r="Q362" s="257"/>
      <c r="R362" s="257"/>
      <c r="S362" s="257"/>
      <c r="T362" s="257"/>
      <c r="U362" s="253"/>
      <c r="V362" s="257"/>
      <c r="W362" s="257"/>
      <c r="X362" s="257"/>
      <c r="Y362" s="257"/>
      <c r="Z362" s="257"/>
      <c r="AA362" s="257"/>
      <c r="AB362" s="257"/>
      <c r="AC362" s="257"/>
      <c r="AD362" s="257"/>
      <c r="AE362" s="257"/>
      <c r="AF362" s="257"/>
      <c r="AG362" s="257"/>
      <c r="AH362" s="257"/>
      <c r="AI362" s="257"/>
      <c r="AJ362" s="257"/>
      <c r="AK362" s="257"/>
      <c r="AL362" s="257"/>
      <c r="AM362" s="364">
        <f>AM361</f>
        <v>0</v>
      </c>
      <c r="AN362" s="364">
        <f>AN361</f>
        <v>0</v>
      </c>
      <c r="AO362" s="364">
        <f t="shared" ref="AO362:AZ362" si="125">AO361</f>
        <v>0</v>
      </c>
      <c r="AP362" s="364">
        <f t="shared" si="125"/>
        <v>0</v>
      </c>
      <c r="AQ362" s="364">
        <f t="shared" si="125"/>
        <v>0</v>
      </c>
      <c r="AR362" s="364">
        <f t="shared" si="125"/>
        <v>0</v>
      </c>
      <c r="AS362" s="364">
        <f t="shared" si="125"/>
        <v>0</v>
      </c>
      <c r="AT362" s="364">
        <f t="shared" si="125"/>
        <v>0</v>
      </c>
      <c r="AU362" s="364">
        <f t="shared" si="125"/>
        <v>0</v>
      </c>
      <c r="AV362" s="364">
        <f t="shared" si="125"/>
        <v>0</v>
      </c>
      <c r="AW362" s="364">
        <f t="shared" si="125"/>
        <v>0</v>
      </c>
      <c r="AX362" s="364">
        <f t="shared" si="125"/>
        <v>0</v>
      </c>
      <c r="AY362" s="364">
        <f t="shared" si="125"/>
        <v>0</v>
      </c>
      <c r="AZ362" s="364">
        <f t="shared" si="125"/>
        <v>0</v>
      </c>
      <c r="BA362" s="268"/>
    </row>
    <row r="363" spans="1:53" ht="15" outlineLevel="1">
      <c r="B363" s="276"/>
      <c r="C363" s="267"/>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c r="AA363" s="253"/>
      <c r="AB363" s="253"/>
      <c r="AC363" s="253"/>
      <c r="AD363" s="253"/>
      <c r="AE363" s="253"/>
      <c r="AF363" s="253"/>
      <c r="AG363" s="253"/>
      <c r="AH363" s="253"/>
      <c r="AI363" s="253"/>
      <c r="AJ363" s="253"/>
      <c r="AK363" s="253"/>
      <c r="AL363" s="253"/>
      <c r="AM363" s="365"/>
      <c r="AN363" s="365"/>
      <c r="AO363" s="365"/>
      <c r="AP363" s="365"/>
      <c r="AQ363" s="365"/>
      <c r="AR363" s="365"/>
      <c r="AS363" s="365"/>
      <c r="AT363" s="365"/>
      <c r="AU363" s="365"/>
      <c r="AV363" s="365"/>
      <c r="AW363" s="365"/>
      <c r="AX363" s="365"/>
      <c r="AY363" s="365"/>
      <c r="AZ363" s="365"/>
      <c r="BA363" s="268"/>
    </row>
    <row r="364" spans="1:53" ht="15.75" outlineLevel="1">
      <c r="A364" s="451"/>
      <c r="B364" s="250" t="s">
        <v>14</v>
      </c>
      <c r="C364" s="251"/>
      <c r="D364" s="252"/>
      <c r="E364" s="252"/>
      <c r="F364" s="252"/>
      <c r="G364" s="252"/>
      <c r="H364" s="252"/>
      <c r="I364" s="252"/>
      <c r="J364" s="252"/>
      <c r="K364" s="252"/>
      <c r="L364" s="252"/>
      <c r="M364" s="252"/>
      <c r="N364" s="252"/>
      <c r="O364" s="252"/>
      <c r="P364" s="252"/>
      <c r="Q364" s="252"/>
      <c r="R364" s="252"/>
      <c r="S364" s="252"/>
      <c r="T364" s="252"/>
      <c r="U364" s="252"/>
      <c r="V364" s="252"/>
      <c r="W364" s="251"/>
      <c r="X364" s="251"/>
      <c r="Y364" s="251"/>
      <c r="Z364" s="251"/>
      <c r="AA364" s="251"/>
      <c r="AB364" s="251"/>
      <c r="AC364" s="251"/>
      <c r="AD364" s="252"/>
      <c r="AE364" s="252"/>
      <c r="AF364" s="252"/>
      <c r="AG364" s="252"/>
      <c r="AH364" s="252"/>
      <c r="AI364" s="252"/>
      <c r="AJ364" s="252"/>
      <c r="AK364" s="252"/>
      <c r="AL364" s="252"/>
      <c r="AM364" s="367"/>
      <c r="AN364" s="367"/>
      <c r="AO364" s="367"/>
      <c r="AP364" s="367"/>
      <c r="AQ364" s="367"/>
      <c r="AR364" s="367"/>
      <c r="AS364" s="367"/>
      <c r="AT364" s="367"/>
      <c r="AU364" s="367"/>
      <c r="AV364" s="367"/>
      <c r="AW364" s="367"/>
      <c r="AX364" s="367"/>
      <c r="AY364" s="367"/>
      <c r="AZ364" s="367"/>
      <c r="BA364" s="254"/>
    </row>
    <row r="365" spans="1:53" ht="15" outlineLevel="1">
      <c r="A365" s="450">
        <v>23</v>
      </c>
      <c r="B365" s="276" t="s">
        <v>14</v>
      </c>
      <c r="C365" s="253" t="s">
        <v>25</v>
      </c>
      <c r="D365" s="257"/>
      <c r="E365" s="257"/>
      <c r="F365" s="257"/>
      <c r="G365" s="257"/>
      <c r="H365" s="257"/>
      <c r="I365" s="257"/>
      <c r="J365" s="257"/>
      <c r="K365" s="257"/>
      <c r="L365" s="257">
        <f>+'7.  Persistence Report'!BA58</f>
        <v>85987.186573029001</v>
      </c>
      <c r="M365" s="257">
        <f>+'7.  Persistence Report'!BB58</f>
        <v>85802.296649933007</v>
      </c>
      <c r="N365" s="257">
        <f>+'7.  Persistence Report'!BC58</f>
        <v>69806.888874053999</v>
      </c>
      <c r="O365" s="257">
        <f>+'7.  Persistence Report'!BD58</f>
        <v>69806.888874053999</v>
      </c>
      <c r="P365" s="257">
        <f>+'7.  Persistence Report'!BE58</f>
        <v>69806.888874053999</v>
      </c>
      <c r="Q365" s="257">
        <f>+'7.  Persistence Report'!BF58</f>
        <v>69806.888874053999</v>
      </c>
      <c r="R365" s="257">
        <f>+'7.  Persistence Report'!BG58</f>
        <v>54321.705097197999</v>
      </c>
      <c r="S365" s="257">
        <f>+'7.  Persistence Report'!BH58</f>
        <v>44163.153160094997</v>
      </c>
      <c r="T365" s="257">
        <f>+'7.  Persistence Report'!BI58</f>
        <v>44163.153160094997</v>
      </c>
      <c r="U365" s="253"/>
      <c r="V365" s="257"/>
      <c r="W365" s="257"/>
      <c r="X365" s="257"/>
      <c r="Y365" s="257"/>
      <c r="Z365" s="257"/>
      <c r="AA365" s="257"/>
      <c r="AB365" s="257"/>
      <c r="AC365" s="257"/>
      <c r="AD365" s="257">
        <f>+'7.  Persistence Report'!V58</f>
        <v>22.471504924000001</v>
      </c>
      <c r="AE365" s="257">
        <f>+'7.  Persistence Report'!W58</f>
        <v>22.273536948</v>
      </c>
      <c r="AF365" s="257">
        <f>+'7.  Persistence Report'!X58</f>
        <v>20.333828678</v>
      </c>
      <c r="AG365" s="257">
        <f>+'7.  Persistence Report'!Y58</f>
        <v>20.333828678</v>
      </c>
      <c r="AH365" s="257">
        <f>+'7.  Persistence Report'!Z58</f>
        <v>20.333828678</v>
      </c>
      <c r="AI365" s="257">
        <f>+'7.  Persistence Report'!AA58</f>
        <v>20.333828678</v>
      </c>
      <c r="AJ365" s="257">
        <f>+'7.  Persistence Report'!AB58</f>
        <v>18.356077258999999</v>
      </c>
      <c r="AK365" s="257">
        <f>+'7.  Persistence Report'!AC58</f>
        <v>17.124184486000001</v>
      </c>
      <c r="AL365" s="257">
        <f>+'7.  Persistence Report'!AD58</f>
        <v>17.124184486000001</v>
      </c>
      <c r="AM365" s="418"/>
      <c r="AN365" s="363"/>
      <c r="AO365" s="363"/>
      <c r="AP365" s="363"/>
      <c r="AQ365" s="363"/>
      <c r="AR365" s="363"/>
      <c r="AS365" s="363"/>
      <c r="AT365" s="363"/>
      <c r="AU365" s="363"/>
      <c r="AV365" s="363"/>
      <c r="AW365" s="363"/>
      <c r="AX365" s="363"/>
      <c r="AY365" s="363"/>
      <c r="AZ365" s="363"/>
      <c r="BA365" s="258">
        <f>SUM(AM365:AZ365)</f>
        <v>0</v>
      </c>
    </row>
    <row r="366" spans="1:53" ht="15" outlineLevel="1">
      <c r="B366" s="256" t="s">
        <v>248</v>
      </c>
      <c r="C366" s="253" t="s">
        <v>163</v>
      </c>
      <c r="D366" s="257"/>
      <c r="E366" s="257"/>
      <c r="F366" s="257"/>
      <c r="G366" s="257"/>
      <c r="H366" s="257"/>
      <c r="I366" s="257"/>
      <c r="J366" s="257"/>
      <c r="K366" s="257"/>
      <c r="L366" s="257">
        <f>+'7.  Persistence Report'!BA59</f>
        <v>0</v>
      </c>
      <c r="M366" s="257">
        <f>+'7.  Persistence Report'!BB59</f>
        <v>0</v>
      </c>
      <c r="N366" s="257">
        <f>+'7.  Persistence Report'!BC59</f>
        <v>0</v>
      </c>
      <c r="O366" s="257">
        <f>+'7.  Persistence Report'!BD59</f>
        <v>0</v>
      </c>
      <c r="P366" s="257">
        <f>+'7.  Persistence Report'!BE59</f>
        <v>0</v>
      </c>
      <c r="Q366" s="257">
        <f>+'7.  Persistence Report'!BF59</f>
        <v>0</v>
      </c>
      <c r="R366" s="257">
        <f>+'7.  Persistence Report'!BG59</f>
        <v>0</v>
      </c>
      <c r="S366" s="257">
        <f>+'7.  Persistence Report'!BH59</f>
        <v>0</v>
      </c>
      <c r="T366" s="257">
        <f>+'7.  Persistence Report'!BI59</f>
        <v>0</v>
      </c>
      <c r="U366" s="416"/>
      <c r="V366" s="257"/>
      <c r="W366" s="257"/>
      <c r="X366" s="257"/>
      <c r="Y366" s="257"/>
      <c r="Z366" s="257"/>
      <c r="AA366" s="257"/>
      <c r="AB366" s="257"/>
      <c r="AC366" s="257"/>
      <c r="AD366" s="257">
        <f>+'7.  Persistence Report'!V59</f>
        <v>0</v>
      </c>
      <c r="AE366" s="257">
        <f>+'7.  Persistence Report'!W59</f>
        <v>0</v>
      </c>
      <c r="AF366" s="257">
        <f>+'7.  Persistence Report'!X59</f>
        <v>0</v>
      </c>
      <c r="AG366" s="257">
        <f>+'7.  Persistence Report'!Y59</f>
        <v>0</v>
      </c>
      <c r="AH366" s="257">
        <f>+'7.  Persistence Report'!Z59</f>
        <v>0</v>
      </c>
      <c r="AI366" s="257">
        <f>+'7.  Persistence Report'!AA59</f>
        <v>0</v>
      </c>
      <c r="AJ366" s="257">
        <f>+'7.  Persistence Report'!AB59</f>
        <v>0</v>
      </c>
      <c r="AK366" s="257">
        <f>+'7.  Persistence Report'!AC59</f>
        <v>0</v>
      </c>
      <c r="AL366" s="257">
        <f>+'7.  Persistence Report'!AD59</f>
        <v>0</v>
      </c>
      <c r="AM366" s="364">
        <f>AM365</f>
        <v>0</v>
      </c>
      <c r="AN366" s="364">
        <f>AN365</f>
        <v>0</v>
      </c>
      <c r="AO366" s="364">
        <f t="shared" ref="AO366:AZ366" si="126">AO365</f>
        <v>0</v>
      </c>
      <c r="AP366" s="364">
        <f t="shared" si="126"/>
        <v>0</v>
      </c>
      <c r="AQ366" s="364">
        <f t="shared" si="126"/>
        <v>0</v>
      </c>
      <c r="AR366" s="364">
        <f t="shared" si="126"/>
        <v>0</v>
      </c>
      <c r="AS366" s="364">
        <f t="shared" si="126"/>
        <v>0</v>
      </c>
      <c r="AT366" s="364">
        <f t="shared" si="126"/>
        <v>0</v>
      </c>
      <c r="AU366" s="364">
        <f t="shared" si="126"/>
        <v>0</v>
      </c>
      <c r="AV366" s="364">
        <f t="shared" si="126"/>
        <v>0</v>
      </c>
      <c r="AW366" s="364">
        <f t="shared" si="126"/>
        <v>0</v>
      </c>
      <c r="AX366" s="364">
        <f t="shared" si="126"/>
        <v>0</v>
      </c>
      <c r="AY366" s="364">
        <f t="shared" si="126"/>
        <v>0</v>
      </c>
      <c r="AZ366" s="364">
        <f t="shared" si="126"/>
        <v>0</v>
      </c>
      <c r="BA366" s="259"/>
    </row>
    <row r="367" spans="1:53" ht="15" outlineLevel="1">
      <c r="B367" s="276"/>
      <c r="C367" s="267"/>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c r="AA367" s="253"/>
      <c r="AB367" s="253"/>
      <c r="AC367" s="253"/>
      <c r="AD367" s="253"/>
      <c r="AE367" s="253"/>
      <c r="AF367" s="253"/>
      <c r="AG367" s="253"/>
      <c r="AH367" s="253"/>
      <c r="AI367" s="253"/>
      <c r="AJ367" s="253"/>
      <c r="AK367" s="253"/>
      <c r="AL367" s="253"/>
      <c r="AM367" s="365"/>
      <c r="AN367" s="365"/>
      <c r="AO367" s="365"/>
      <c r="AP367" s="365"/>
      <c r="AQ367" s="365"/>
      <c r="AR367" s="365"/>
      <c r="AS367" s="365"/>
      <c r="AT367" s="365"/>
      <c r="AU367" s="365"/>
      <c r="AV367" s="365"/>
      <c r="AW367" s="365"/>
      <c r="AX367" s="365"/>
      <c r="AY367" s="365"/>
      <c r="AZ367" s="365"/>
      <c r="BA367" s="268"/>
    </row>
    <row r="368" spans="1:53" s="255" customFormat="1" ht="15.75" outlineLevel="1">
      <c r="A368" s="451"/>
      <c r="B368" s="250" t="s">
        <v>485</v>
      </c>
      <c r="C368" s="251"/>
      <c r="D368" s="252"/>
      <c r="E368" s="252"/>
      <c r="F368" s="252"/>
      <c r="G368" s="252"/>
      <c r="H368" s="252"/>
      <c r="I368" s="252"/>
      <c r="J368" s="252"/>
      <c r="K368" s="252"/>
      <c r="L368" s="252"/>
      <c r="M368" s="252"/>
      <c r="N368" s="252"/>
      <c r="O368" s="252"/>
      <c r="P368" s="252"/>
      <c r="Q368" s="252"/>
      <c r="R368" s="252"/>
      <c r="S368" s="252"/>
      <c r="T368" s="252"/>
      <c r="U368" s="252"/>
      <c r="V368" s="252"/>
      <c r="W368" s="251"/>
      <c r="X368" s="251"/>
      <c r="Y368" s="251"/>
      <c r="Z368" s="251"/>
      <c r="AA368" s="251"/>
      <c r="AB368" s="251"/>
      <c r="AC368" s="251"/>
      <c r="AD368" s="252"/>
      <c r="AE368" s="252"/>
      <c r="AF368" s="252"/>
      <c r="AG368" s="252"/>
      <c r="AH368" s="252"/>
      <c r="AI368" s="252"/>
      <c r="AJ368" s="252"/>
      <c r="AK368" s="252"/>
      <c r="AL368" s="252"/>
      <c r="AM368" s="367"/>
      <c r="AN368" s="367"/>
      <c r="AO368" s="367"/>
      <c r="AP368" s="367"/>
      <c r="AQ368" s="367"/>
      <c r="AR368" s="367"/>
      <c r="AS368" s="367"/>
      <c r="AT368" s="367"/>
      <c r="AU368" s="367"/>
      <c r="AV368" s="367"/>
      <c r="AW368" s="367"/>
      <c r="AX368" s="367"/>
      <c r="AY368" s="367"/>
      <c r="AZ368" s="367"/>
      <c r="BA368" s="254"/>
    </row>
    <row r="369" spans="1:53" s="245" customFormat="1" ht="15" outlineLevel="1">
      <c r="A369" s="450">
        <v>24</v>
      </c>
      <c r="B369" s="276" t="s">
        <v>14</v>
      </c>
      <c r="C369" s="253" t="s">
        <v>25</v>
      </c>
      <c r="D369" s="257"/>
      <c r="E369" s="257"/>
      <c r="F369" s="257"/>
      <c r="G369" s="257"/>
      <c r="H369" s="257"/>
      <c r="I369" s="257"/>
      <c r="J369" s="257"/>
      <c r="K369" s="257"/>
      <c r="L369" s="257"/>
      <c r="M369" s="257"/>
      <c r="N369" s="257"/>
      <c r="O369" s="257"/>
      <c r="P369" s="257"/>
      <c r="Q369" s="257"/>
      <c r="R369" s="257"/>
      <c r="S369" s="257"/>
      <c r="T369" s="257"/>
      <c r="U369" s="253"/>
      <c r="V369" s="257"/>
      <c r="W369" s="257"/>
      <c r="X369" s="257"/>
      <c r="Y369" s="257"/>
      <c r="Z369" s="257"/>
      <c r="AA369" s="257"/>
      <c r="AB369" s="257"/>
      <c r="AC369" s="257"/>
      <c r="AD369" s="257"/>
      <c r="AE369" s="257"/>
      <c r="AF369" s="257"/>
      <c r="AG369" s="257"/>
      <c r="AH369" s="257"/>
      <c r="AI369" s="257"/>
      <c r="AJ369" s="257"/>
      <c r="AK369" s="257"/>
      <c r="AL369" s="257"/>
      <c r="AM369" s="363"/>
      <c r="AN369" s="363"/>
      <c r="AO369" s="363"/>
      <c r="AP369" s="363"/>
      <c r="AQ369" s="363"/>
      <c r="AR369" s="363"/>
      <c r="AS369" s="363"/>
      <c r="AT369" s="363"/>
      <c r="AU369" s="363"/>
      <c r="AV369" s="363"/>
      <c r="AW369" s="363"/>
      <c r="AX369" s="363"/>
      <c r="AY369" s="363"/>
      <c r="AZ369" s="363"/>
      <c r="BA369" s="258">
        <f>SUM(AM369:AZ369)</f>
        <v>0</v>
      </c>
    </row>
    <row r="370" spans="1:53" s="245" customFormat="1" ht="15" outlineLevel="1">
      <c r="A370" s="450"/>
      <c r="B370" s="276" t="s">
        <v>248</v>
      </c>
      <c r="C370" s="253" t="s">
        <v>163</v>
      </c>
      <c r="D370" s="257"/>
      <c r="E370" s="257"/>
      <c r="F370" s="257"/>
      <c r="G370" s="257"/>
      <c r="H370" s="257"/>
      <c r="I370" s="257"/>
      <c r="J370" s="257"/>
      <c r="K370" s="257"/>
      <c r="L370" s="257"/>
      <c r="M370" s="257"/>
      <c r="N370" s="257"/>
      <c r="O370" s="257"/>
      <c r="P370" s="257"/>
      <c r="Q370" s="257"/>
      <c r="R370" s="257"/>
      <c r="S370" s="257"/>
      <c r="T370" s="257"/>
      <c r="U370" s="416"/>
      <c r="V370" s="257"/>
      <c r="W370" s="257"/>
      <c r="X370" s="257"/>
      <c r="Y370" s="257"/>
      <c r="Z370" s="257"/>
      <c r="AA370" s="257"/>
      <c r="AB370" s="257"/>
      <c r="AC370" s="257"/>
      <c r="AD370" s="257"/>
      <c r="AE370" s="257"/>
      <c r="AF370" s="257"/>
      <c r="AG370" s="257"/>
      <c r="AH370" s="257"/>
      <c r="AI370" s="257"/>
      <c r="AJ370" s="257"/>
      <c r="AK370" s="257"/>
      <c r="AL370" s="257"/>
      <c r="AM370" s="364">
        <f>AM369</f>
        <v>0</v>
      </c>
      <c r="AN370" s="364">
        <f>AN369</f>
        <v>0</v>
      </c>
      <c r="AO370" s="364">
        <f t="shared" ref="AO370:AZ370" si="127">AO369</f>
        <v>0</v>
      </c>
      <c r="AP370" s="364">
        <f t="shared" si="127"/>
        <v>0</v>
      </c>
      <c r="AQ370" s="364">
        <f t="shared" si="127"/>
        <v>0</v>
      </c>
      <c r="AR370" s="364">
        <f t="shared" si="127"/>
        <v>0</v>
      </c>
      <c r="AS370" s="364">
        <f t="shared" si="127"/>
        <v>0</v>
      </c>
      <c r="AT370" s="364">
        <f t="shared" si="127"/>
        <v>0</v>
      </c>
      <c r="AU370" s="364">
        <f t="shared" si="127"/>
        <v>0</v>
      </c>
      <c r="AV370" s="364">
        <f t="shared" si="127"/>
        <v>0</v>
      </c>
      <c r="AW370" s="364">
        <f t="shared" si="127"/>
        <v>0</v>
      </c>
      <c r="AX370" s="364">
        <f t="shared" si="127"/>
        <v>0</v>
      </c>
      <c r="AY370" s="364">
        <f t="shared" si="127"/>
        <v>0</v>
      </c>
      <c r="AZ370" s="364">
        <f t="shared" si="127"/>
        <v>0</v>
      </c>
      <c r="BA370" s="259"/>
    </row>
    <row r="371" spans="1:53" s="245" customFormat="1" ht="15" outlineLevel="1">
      <c r="A371" s="450"/>
      <c r="B371" s="276"/>
      <c r="C371" s="267"/>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c r="AA371" s="253"/>
      <c r="AB371" s="253"/>
      <c r="AC371" s="253"/>
      <c r="AD371" s="253"/>
      <c r="AE371" s="253"/>
      <c r="AF371" s="253"/>
      <c r="AG371" s="253"/>
      <c r="AH371" s="253"/>
      <c r="AI371" s="253"/>
      <c r="AJ371" s="253"/>
      <c r="AK371" s="253"/>
      <c r="AL371" s="253"/>
      <c r="AM371" s="365"/>
      <c r="AN371" s="365"/>
      <c r="AO371" s="365"/>
      <c r="AP371" s="365"/>
      <c r="AQ371" s="365"/>
      <c r="AR371" s="365"/>
      <c r="AS371" s="365"/>
      <c r="AT371" s="365"/>
      <c r="AU371" s="365"/>
      <c r="AV371" s="365"/>
      <c r="AW371" s="365"/>
      <c r="AX371" s="365"/>
      <c r="AY371" s="365"/>
      <c r="AZ371" s="365"/>
      <c r="BA371" s="268"/>
    </row>
    <row r="372" spans="1:53" s="245" customFormat="1" ht="15" outlineLevel="1">
      <c r="A372" s="450">
        <v>25</v>
      </c>
      <c r="B372" s="275" t="s">
        <v>21</v>
      </c>
      <c r="C372" s="253" t="s">
        <v>25</v>
      </c>
      <c r="D372" s="257"/>
      <c r="E372" s="257"/>
      <c r="F372" s="257"/>
      <c r="G372" s="257"/>
      <c r="H372" s="257"/>
      <c r="I372" s="257"/>
      <c r="J372" s="257"/>
      <c r="K372" s="257"/>
      <c r="L372" s="257"/>
      <c r="M372" s="257"/>
      <c r="N372" s="257"/>
      <c r="O372" s="257"/>
      <c r="P372" s="257"/>
      <c r="Q372" s="257"/>
      <c r="R372" s="257"/>
      <c r="S372" s="257"/>
      <c r="T372" s="257"/>
      <c r="U372" s="257">
        <v>0</v>
      </c>
      <c r="V372" s="257"/>
      <c r="W372" s="257"/>
      <c r="X372" s="257"/>
      <c r="Y372" s="257"/>
      <c r="Z372" s="257"/>
      <c r="AA372" s="257"/>
      <c r="AB372" s="257"/>
      <c r="AC372" s="257"/>
      <c r="AD372" s="257"/>
      <c r="AE372" s="257"/>
      <c r="AF372" s="257"/>
      <c r="AG372" s="257"/>
      <c r="AH372" s="257"/>
      <c r="AI372" s="257"/>
      <c r="AJ372" s="257"/>
      <c r="AK372" s="257"/>
      <c r="AL372" s="257"/>
      <c r="AM372" s="368"/>
      <c r="AN372" s="368"/>
      <c r="AO372" s="368"/>
      <c r="AP372" s="368"/>
      <c r="AQ372" s="368"/>
      <c r="AR372" s="368"/>
      <c r="AS372" s="368"/>
      <c r="AT372" s="368"/>
      <c r="AU372" s="368"/>
      <c r="AV372" s="368"/>
      <c r="AW372" s="368"/>
      <c r="AX372" s="368"/>
      <c r="AY372" s="368"/>
      <c r="AZ372" s="368"/>
      <c r="BA372" s="258">
        <f>SUM(AM372:AZ372)</f>
        <v>0</v>
      </c>
    </row>
    <row r="373" spans="1:53" s="245" customFormat="1" ht="15" outlineLevel="1">
      <c r="A373" s="450"/>
      <c r="B373" s="276" t="s">
        <v>248</v>
      </c>
      <c r="C373" s="253" t="s">
        <v>163</v>
      </c>
      <c r="D373" s="257"/>
      <c r="E373" s="257"/>
      <c r="F373" s="257"/>
      <c r="G373" s="257"/>
      <c r="H373" s="257"/>
      <c r="I373" s="257"/>
      <c r="J373" s="257"/>
      <c r="K373" s="257"/>
      <c r="L373" s="257"/>
      <c r="M373" s="257"/>
      <c r="N373" s="257"/>
      <c r="O373" s="257"/>
      <c r="P373" s="257"/>
      <c r="Q373" s="257"/>
      <c r="R373" s="257"/>
      <c r="S373" s="257"/>
      <c r="T373" s="257"/>
      <c r="U373" s="257">
        <f>U372</f>
        <v>0</v>
      </c>
      <c r="V373" s="257"/>
      <c r="W373" s="257"/>
      <c r="X373" s="257"/>
      <c r="Y373" s="257"/>
      <c r="Z373" s="257"/>
      <c r="AA373" s="257"/>
      <c r="AB373" s="257"/>
      <c r="AC373" s="257"/>
      <c r="AD373" s="257"/>
      <c r="AE373" s="257"/>
      <c r="AF373" s="257"/>
      <c r="AG373" s="257"/>
      <c r="AH373" s="257"/>
      <c r="AI373" s="257"/>
      <c r="AJ373" s="257"/>
      <c r="AK373" s="257"/>
      <c r="AL373" s="257"/>
      <c r="AM373" s="364">
        <f>AM372</f>
        <v>0</v>
      </c>
      <c r="AN373" s="364">
        <f>AN372</f>
        <v>0</v>
      </c>
      <c r="AO373" s="364">
        <f t="shared" ref="AO373:AZ373" si="128">AO372</f>
        <v>0</v>
      </c>
      <c r="AP373" s="364">
        <f t="shared" si="128"/>
        <v>0</v>
      </c>
      <c r="AQ373" s="364">
        <f t="shared" si="128"/>
        <v>0</v>
      </c>
      <c r="AR373" s="364">
        <f t="shared" si="128"/>
        <v>0</v>
      </c>
      <c r="AS373" s="364">
        <f t="shared" si="128"/>
        <v>0</v>
      </c>
      <c r="AT373" s="364">
        <f t="shared" si="128"/>
        <v>0</v>
      </c>
      <c r="AU373" s="364">
        <f t="shared" si="128"/>
        <v>0</v>
      </c>
      <c r="AV373" s="364">
        <f t="shared" si="128"/>
        <v>0</v>
      </c>
      <c r="AW373" s="364">
        <f t="shared" si="128"/>
        <v>0</v>
      </c>
      <c r="AX373" s="364">
        <f t="shared" si="128"/>
        <v>0</v>
      </c>
      <c r="AY373" s="364">
        <f t="shared" si="128"/>
        <v>0</v>
      </c>
      <c r="AZ373" s="364">
        <f t="shared" si="128"/>
        <v>0</v>
      </c>
      <c r="BA373" s="272"/>
    </row>
    <row r="374" spans="1:53" s="245" customFormat="1" ht="15" outlineLevel="1">
      <c r="A374" s="450"/>
      <c r="B374" s="275"/>
      <c r="C374" s="27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c r="AA374" s="253"/>
      <c r="AB374" s="253"/>
      <c r="AC374" s="253"/>
      <c r="AD374" s="253"/>
      <c r="AE374" s="253"/>
      <c r="AF374" s="253"/>
      <c r="AG374" s="253"/>
      <c r="AH374" s="253"/>
      <c r="AI374" s="253"/>
      <c r="AJ374" s="253"/>
      <c r="AK374" s="253"/>
      <c r="AL374" s="253"/>
      <c r="AM374" s="369"/>
      <c r="AN374" s="370"/>
      <c r="AO374" s="369"/>
      <c r="AP374" s="369"/>
      <c r="AQ374" s="369"/>
      <c r="AR374" s="369"/>
      <c r="AS374" s="369"/>
      <c r="AT374" s="369"/>
      <c r="AU374" s="369"/>
      <c r="AV374" s="369"/>
      <c r="AW374" s="369"/>
      <c r="AX374" s="369"/>
      <c r="AY374" s="369"/>
      <c r="AZ374" s="369"/>
      <c r="BA374" s="274"/>
    </row>
    <row r="375" spans="1:53" ht="15.75" outlineLevel="1">
      <c r="A375" s="451"/>
      <c r="B375" s="250" t="s">
        <v>15</v>
      </c>
      <c r="C375" s="281"/>
      <c r="D375" s="252"/>
      <c r="E375" s="251"/>
      <c r="F375" s="251"/>
      <c r="G375" s="251"/>
      <c r="H375" s="251"/>
      <c r="I375" s="251"/>
      <c r="J375" s="251"/>
      <c r="K375" s="251"/>
      <c r="L375" s="251"/>
      <c r="M375" s="251"/>
      <c r="N375" s="251"/>
      <c r="O375" s="251"/>
      <c r="P375" s="251"/>
      <c r="Q375" s="251"/>
      <c r="R375" s="251"/>
      <c r="S375" s="251"/>
      <c r="T375" s="251"/>
      <c r="U375" s="253"/>
      <c r="V375" s="251"/>
      <c r="W375" s="251"/>
      <c r="X375" s="251"/>
      <c r="Y375" s="251"/>
      <c r="Z375" s="251"/>
      <c r="AA375" s="251"/>
      <c r="AB375" s="251"/>
      <c r="AC375" s="251"/>
      <c r="AD375" s="251"/>
      <c r="AE375" s="251"/>
      <c r="AF375" s="251"/>
      <c r="AG375" s="251"/>
      <c r="AH375" s="251"/>
      <c r="AI375" s="251"/>
      <c r="AJ375" s="251"/>
      <c r="AK375" s="251"/>
      <c r="AL375" s="251"/>
      <c r="AM375" s="367"/>
      <c r="AN375" s="367"/>
      <c r="AO375" s="367"/>
      <c r="AP375" s="367"/>
      <c r="AQ375" s="367"/>
      <c r="AR375" s="367"/>
      <c r="AS375" s="367"/>
      <c r="AT375" s="367"/>
      <c r="AU375" s="367"/>
      <c r="AV375" s="367"/>
      <c r="AW375" s="367"/>
      <c r="AX375" s="367"/>
      <c r="AY375" s="367"/>
      <c r="AZ375" s="367"/>
      <c r="BA375" s="254"/>
    </row>
    <row r="376" spans="1:53" ht="15" outlineLevel="1">
      <c r="A376" s="450">
        <v>26</v>
      </c>
      <c r="B376" s="282" t="s">
        <v>16</v>
      </c>
      <c r="C376" s="253" t="s">
        <v>25</v>
      </c>
      <c r="D376" s="257"/>
      <c r="E376" s="257"/>
      <c r="F376" s="257"/>
      <c r="G376" s="257"/>
      <c r="H376" s="257"/>
      <c r="I376" s="257"/>
      <c r="J376" s="257"/>
      <c r="K376" s="257"/>
      <c r="L376" s="257"/>
      <c r="M376" s="257"/>
      <c r="N376" s="257"/>
      <c r="O376" s="257"/>
      <c r="P376" s="257"/>
      <c r="Q376" s="257"/>
      <c r="R376" s="257"/>
      <c r="S376" s="257"/>
      <c r="T376" s="257"/>
      <c r="U376" s="257">
        <v>12</v>
      </c>
      <c r="V376" s="257"/>
      <c r="W376" s="257"/>
      <c r="X376" s="257"/>
      <c r="Y376" s="257"/>
      <c r="Z376" s="257"/>
      <c r="AA376" s="257"/>
      <c r="AB376" s="257"/>
      <c r="AC376" s="257"/>
      <c r="AD376" s="257"/>
      <c r="AE376" s="257"/>
      <c r="AF376" s="257"/>
      <c r="AG376" s="257"/>
      <c r="AH376" s="257"/>
      <c r="AI376" s="257"/>
      <c r="AJ376" s="257"/>
      <c r="AK376" s="257"/>
      <c r="AL376" s="257"/>
      <c r="AM376" s="379"/>
      <c r="AN376" s="368"/>
      <c r="AO376" s="368"/>
      <c r="AP376" s="368"/>
      <c r="AQ376" s="368"/>
      <c r="AR376" s="368"/>
      <c r="AS376" s="368"/>
      <c r="AT376" s="368"/>
      <c r="AU376" s="368"/>
      <c r="AV376" s="368"/>
      <c r="AW376" s="368"/>
      <c r="AX376" s="368"/>
      <c r="AY376" s="368"/>
      <c r="AZ376" s="368"/>
      <c r="BA376" s="258">
        <f>SUM(AM376:AZ376)</f>
        <v>0</v>
      </c>
    </row>
    <row r="377" spans="1:53" ht="15" outlineLevel="1">
      <c r="B377" s="256" t="s">
        <v>248</v>
      </c>
      <c r="C377" s="253" t="s">
        <v>163</v>
      </c>
      <c r="D377" s="257"/>
      <c r="E377" s="257"/>
      <c r="F377" s="257"/>
      <c r="G377" s="257"/>
      <c r="H377" s="257"/>
      <c r="I377" s="257"/>
      <c r="J377" s="257"/>
      <c r="K377" s="257"/>
      <c r="L377" s="257"/>
      <c r="M377" s="257"/>
      <c r="N377" s="257"/>
      <c r="O377" s="257"/>
      <c r="P377" s="257"/>
      <c r="Q377" s="257"/>
      <c r="R377" s="257"/>
      <c r="S377" s="257"/>
      <c r="T377" s="257"/>
      <c r="U377" s="257">
        <f>U376</f>
        <v>12</v>
      </c>
      <c r="V377" s="257"/>
      <c r="W377" s="257"/>
      <c r="X377" s="257"/>
      <c r="Y377" s="257"/>
      <c r="Z377" s="257"/>
      <c r="AA377" s="257"/>
      <c r="AB377" s="257"/>
      <c r="AC377" s="257"/>
      <c r="AD377" s="257"/>
      <c r="AE377" s="257"/>
      <c r="AF377" s="257"/>
      <c r="AG377" s="257"/>
      <c r="AH377" s="257"/>
      <c r="AI377" s="257"/>
      <c r="AJ377" s="257"/>
      <c r="AK377" s="257"/>
      <c r="AL377" s="257"/>
      <c r="AM377" s="364">
        <f>AM376</f>
        <v>0</v>
      </c>
      <c r="AN377" s="364">
        <f>AN376</f>
        <v>0</v>
      </c>
      <c r="AO377" s="364">
        <f t="shared" ref="AO377:AZ377" si="129">AO376</f>
        <v>0</v>
      </c>
      <c r="AP377" s="364">
        <f t="shared" si="129"/>
        <v>0</v>
      </c>
      <c r="AQ377" s="364">
        <f t="shared" si="129"/>
        <v>0</v>
      </c>
      <c r="AR377" s="364">
        <f t="shared" si="129"/>
        <v>0</v>
      </c>
      <c r="AS377" s="364">
        <f t="shared" si="129"/>
        <v>0</v>
      </c>
      <c r="AT377" s="364">
        <f t="shared" si="129"/>
        <v>0</v>
      </c>
      <c r="AU377" s="364">
        <f t="shared" si="129"/>
        <v>0</v>
      </c>
      <c r="AV377" s="364">
        <f t="shared" si="129"/>
        <v>0</v>
      </c>
      <c r="AW377" s="364">
        <f t="shared" si="129"/>
        <v>0</v>
      </c>
      <c r="AX377" s="364">
        <f t="shared" si="129"/>
        <v>0</v>
      </c>
      <c r="AY377" s="364">
        <f t="shared" si="129"/>
        <v>0</v>
      </c>
      <c r="AZ377" s="364">
        <f t="shared" si="129"/>
        <v>0</v>
      </c>
      <c r="BA377" s="268"/>
    </row>
    <row r="378" spans="1:53" ht="15" outlineLevel="1">
      <c r="B378" s="28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c r="AA378" s="253"/>
      <c r="AB378" s="253"/>
      <c r="AC378" s="253"/>
      <c r="AD378" s="253"/>
      <c r="AE378" s="253"/>
      <c r="AF378" s="253"/>
      <c r="AG378" s="253"/>
      <c r="AH378" s="253"/>
      <c r="AI378" s="253"/>
      <c r="AJ378" s="253"/>
      <c r="AK378" s="253"/>
      <c r="AL378" s="253"/>
      <c r="AM378" s="376"/>
      <c r="AN378" s="377"/>
      <c r="AO378" s="377"/>
      <c r="AP378" s="377"/>
      <c r="AQ378" s="377"/>
      <c r="AR378" s="377"/>
      <c r="AS378" s="377"/>
      <c r="AT378" s="377"/>
      <c r="AU378" s="377"/>
      <c r="AV378" s="377"/>
      <c r="AW378" s="377"/>
      <c r="AX378" s="377"/>
      <c r="AY378" s="377"/>
      <c r="AZ378" s="377"/>
      <c r="BA378" s="259"/>
    </row>
    <row r="379" spans="1:53" ht="15" outlineLevel="1">
      <c r="A379" s="450">
        <v>27</v>
      </c>
      <c r="B379" s="282" t="s">
        <v>17</v>
      </c>
      <c r="C379" s="253" t="s">
        <v>25</v>
      </c>
      <c r="D379" s="257"/>
      <c r="E379" s="257"/>
      <c r="F379" s="257"/>
      <c r="G379" s="257"/>
      <c r="H379" s="257"/>
      <c r="I379" s="257"/>
      <c r="J379" s="257"/>
      <c r="K379" s="257"/>
      <c r="L379" s="257"/>
      <c r="M379" s="257"/>
      <c r="N379" s="257"/>
      <c r="O379" s="257"/>
      <c r="P379" s="257"/>
      <c r="Q379" s="257"/>
      <c r="R379" s="257"/>
      <c r="S379" s="257"/>
      <c r="T379" s="257"/>
      <c r="U379" s="257">
        <v>12</v>
      </c>
      <c r="V379" s="257"/>
      <c r="W379" s="257"/>
      <c r="X379" s="257"/>
      <c r="Y379" s="257"/>
      <c r="Z379" s="257"/>
      <c r="AA379" s="257"/>
      <c r="AB379" s="257"/>
      <c r="AC379" s="257"/>
      <c r="AD379" s="257"/>
      <c r="AE379" s="257"/>
      <c r="AF379" s="257"/>
      <c r="AG379" s="257"/>
      <c r="AH379" s="257"/>
      <c r="AI379" s="257"/>
      <c r="AJ379" s="257"/>
      <c r="AK379" s="257"/>
      <c r="AL379" s="257"/>
      <c r="AM379" s="379"/>
      <c r="AN379" s="368"/>
      <c r="AO379" s="368"/>
      <c r="AP379" s="368"/>
      <c r="AQ379" s="368"/>
      <c r="AR379" s="368"/>
      <c r="AS379" s="368"/>
      <c r="AT379" s="368"/>
      <c r="AU379" s="368"/>
      <c r="AV379" s="368"/>
      <c r="AW379" s="368"/>
      <c r="AX379" s="368"/>
      <c r="AY379" s="368"/>
      <c r="AZ379" s="368"/>
      <c r="BA379" s="258">
        <f>SUM(AM379:AZ379)</f>
        <v>0</v>
      </c>
    </row>
    <row r="380" spans="1:53" ht="15" outlineLevel="1">
      <c r="B380" s="256" t="s">
        <v>248</v>
      </c>
      <c r="C380" s="253" t="s">
        <v>163</v>
      </c>
      <c r="D380" s="257"/>
      <c r="E380" s="257"/>
      <c r="F380" s="257"/>
      <c r="G380" s="257"/>
      <c r="H380" s="257"/>
      <c r="I380" s="257"/>
      <c r="J380" s="257"/>
      <c r="K380" s="257"/>
      <c r="L380" s="257"/>
      <c r="M380" s="257"/>
      <c r="N380" s="257"/>
      <c r="O380" s="257"/>
      <c r="P380" s="257"/>
      <c r="Q380" s="257"/>
      <c r="R380" s="257"/>
      <c r="S380" s="257"/>
      <c r="T380" s="257"/>
      <c r="U380" s="257">
        <f>U379</f>
        <v>12</v>
      </c>
      <c r="V380" s="257"/>
      <c r="W380" s="257"/>
      <c r="X380" s="257"/>
      <c r="Y380" s="257"/>
      <c r="Z380" s="257"/>
      <c r="AA380" s="257"/>
      <c r="AB380" s="257"/>
      <c r="AC380" s="257"/>
      <c r="AD380" s="257"/>
      <c r="AE380" s="257"/>
      <c r="AF380" s="257"/>
      <c r="AG380" s="257"/>
      <c r="AH380" s="257"/>
      <c r="AI380" s="257"/>
      <c r="AJ380" s="257"/>
      <c r="AK380" s="257"/>
      <c r="AL380" s="257"/>
      <c r="AM380" s="364">
        <f>AM379</f>
        <v>0</v>
      </c>
      <c r="AN380" s="364">
        <f>AN379</f>
        <v>0</v>
      </c>
      <c r="AO380" s="364">
        <f t="shared" ref="AO380:AZ380" si="130">AO379</f>
        <v>0</v>
      </c>
      <c r="AP380" s="364">
        <f t="shared" si="130"/>
        <v>0</v>
      </c>
      <c r="AQ380" s="364">
        <f t="shared" si="130"/>
        <v>0</v>
      </c>
      <c r="AR380" s="364">
        <f t="shared" si="130"/>
        <v>0</v>
      </c>
      <c r="AS380" s="364">
        <f t="shared" si="130"/>
        <v>0</v>
      </c>
      <c r="AT380" s="364">
        <f t="shared" si="130"/>
        <v>0</v>
      </c>
      <c r="AU380" s="364">
        <f t="shared" si="130"/>
        <v>0</v>
      </c>
      <c r="AV380" s="364">
        <f t="shared" si="130"/>
        <v>0</v>
      </c>
      <c r="AW380" s="364">
        <f t="shared" si="130"/>
        <v>0</v>
      </c>
      <c r="AX380" s="364">
        <f t="shared" si="130"/>
        <v>0</v>
      </c>
      <c r="AY380" s="364">
        <f t="shared" si="130"/>
        <v>0</v>
      </c>
      <c r="AZ380" s="364">
        <f t="shared" si="130"/>
        <v>0</v>
      </c>
      <c r="BA380" s="268"/>
    </row>
    <row r="381" spans="1:53" ht="15.75" outlineLevel="1">
      <c r="B381" s="284"/>
      <c r="C381" s="262"/>
      <c r="D381" s="253"/>
      <c r="E381" s="253"/>
      <c r="F381" s="253"/>
      <c r="G381" s="253"/>
      <c r="H381" s="253"/>
      <c r="I381" s="253"/>
      <c r="J381" s="253"/>
      <c r="K381" s="253"/>
      <c r="L381" s="253"/>
      <c r="M381" s="253"/>
      <c r="N381" s="253"/>
      <c r="O381" s="253"/>
      <c r="P381" s="253"/>
      <c r="Q381" s="253"/>
      <c r="R381" s="253"/>
      <c r="S381" s="253"/>
      <c r="T381" s="253"/>
      <c r="U381" s="262"/>
      <c r="V381" s="253"/>
      <c r="W381" s="253"/>
      <c r="X381" s="253"/>
      <c r="Y381" s="253"/>
      <c r="Z381" s="253"/>
      <c r="AA381" s="253"/>
      <c r="AB381" s="253"/>
      <c r="AC381" s="253"/>
      <c r="AD381" s="253"/>
      <c r="AE381" s="253"/>
      <c r="AF381" s="253"/>
      <c r="AG381" s="253"/>
      <c r="AH381" s="253"/>
      <c r="AI381" s="253"/>
      <c r="AJ381" s="253"/>
      <c r="AK381" s="253"/>
      <c r="AL381" s="253"/>
      <c r="AM381" s="365"/>
      <c r="AN381" s="365"/>
      <c r="AO381" s="365"/>
      <c r="AP381" s="365"/>
      <c r="AQ381" s="365"/>
      <c r="AR381" s="365"/>
      <c r="AS381" s="365"/>
      <c r="AT381" s="365"/>
      <c r="AU381" s="365"/>
      <c r="AV381" s="365"/>
      <c r="AW381" s="365"/>
      <c r="AX381" s="365"/>
      <c r="AY381" s="365"/>
      <c r="AZ381" s="365"/>
      <c r="BA381" s="268"/>
    </row>
    <row r="382" spans="1:53" ht="15" outlineLevel="1">
      <c r="A382" s="450">
        <v>28</v>
      </c>
      <c r="B382" s="282" t="s">
        <v>18</v>
      </c>
      <c r="C382" s="253" t="s">
        <v>25</v>
      </c>
      <c r="D382" s="257"/>
      <c r="E382" s="257"/>
      <c r="F382" s="257"/>
      <c r="G382" s="257"/>
      <c r="H382" s="257"/>
      <c r="I382" s="257"/>
      <c r="J382" s="257"/>
      <c r="K382" s="257"/>
      <c r="L382" s="257"/>
      <c r="M382" s="257"/>
      <c r="N382" s="257"/>
      <c r="O382" s="257"/>
      <c r="P382" s="257"/>
      <c r="Q382" s="257"/>
      <c r="R382" s="257"/>
      <c r="S382" s="257"/>
      <c r="T382" s="257"/>
      <c r="U382" s="257">
        <v>0</v>
      </c>
      <c r="V382" s="257"/>
      <c r="W382" s="257"/>
      <c r="X382" s="257"/>
      <c r="Y382" s="257"/>
      <c r="Z382" s="257"/>
      <c r="AA382" s="257"/>
      <c r="AB382" s="257"/>
      <c r="AC382" s="257"/>
      <c r="AD382" s="257"/>
      <c r="AE382" s="257"/>
      <c r="AF382" s="257"/>
      <c r="AG382" s="257"/>
      <c r="AH382" s="257"/>
      <c r="AI382" s="257"/>
      <c r="AJ382" s="257"/>
      <c r="AK382" s="257"/>
      <c r="AL382" s="257"/>
      <c r="AM382" s="379"/>
      <c r="AN382" s="368"/>
      <c r="AO382" s="368"/>
      <c r="AP382" s="368"/>
      <c r="AQ382" s="368"/>
      <c r="AR382" s="368"/>
      <c r="AS382" s="368"/>
      <c r="AT382" s="368"/>
      <c r="AU382" s="368"/>
      <c r="AV382" s="368"/>
      <c r="AW382" s="368"/>
      <c r="AX382" s="368"/>
      <c r="AY382" s="368"/>
      <c r="AZ382" s="368"/>
      <c r="BA382" s="258">
        <f>SUM(AM382:AZ382)</f>
        <v>0</v>
      </c>
    </row>
    <row r="383" spans="1:53" ht="15" outlineLevel="1">
      <c r="B383" s="256" t="s">
        <v>248</v>
      </c>
      <c r="C383" s="253" t="s">
        <v>163</v>
      </c>
      <c r="D383" s="257"/>
      <c r="E383" s="257"/>
      <c r="F383" s="257"/>
      <c r="G383" s="257"/>
      <c r="H383" s="257"/>
      <c r="I383" s="257"/>
      <c r="J383" s="257"/>
      <c r="K383" s="257"/>
      <c r="L383" s="257"/>
      <c r="M383" s="257"/>
      <c r="N383" s="257"/>
      <c r="O383" s="257"/>
      <c r="P383" s="257"/>
      <c r="Q383" s="257"/>
      <c r="R383" s="257"/>
      <c r="S383" s="257"/>
      <c r="T383" s="257"/>
      <c r="U383" s="257">
        <f>U382</f>
        <v>0</v>
      </c>
      <c r="V383" s="257"/>
      <c r="W383" s="257"/>
      <c r="X383" s="257"/>
      <c r="Y383" s="257"/>
      <c r="Z383" s="257"/>
      <c r="AA383" s="257"/>
      <c r="AB383" s="257"/>
      <c r="AC383" s="257"/>
      <c r="AD383" s="257"/>
      <c r="AE383" s="257"/>
      <c r="AF383" s="257"/>
      <c r="AG383" s="257"/>
      <c r="AH383" s="257"/>
      <c r="AI383" s="257"/>
      <c r="AJ383" s="257"/>
      <c r="AK383" s="257"/>
      <c r="AL383" s="257"/>
      <c r="AM383" s="364">
        <f>AM382</f>
        <v>0</v>
      </c>
      <c r="AN383" s="364">
        <f>AN382</f>
        <v>0</v>
      </c>
      <c r="AO383" s="364">
        <f t="shared" ref="AO383:AZ383" si="131">AO382</f>
        <v>0</v>
      </c>
      <c r="AP383" s="364">
        <f t="shared" si="131"/>
        <v>0</v>
      </c>
      <c r="AQ383" s="364">
        <f t="shared" si="131"/>
        <v>0</v>
      </c>
      <c r="AR383" s="364">
        <f t="shared" si="131"/>
        <v>0</v>
      </c>
      <c r="AS383" s="364">
        <f t="shared" si="131"/>
        <v>0</v>
      </c>
      <c r="AT383" s="364">
        <f t="shared" si="131"/>
        <v>0</v>
      </c>
      <c r="AU383" s="364">
        <f t="shared" si="131"/>
        <v>0</v>
      </c>
      <c r="AV383" s="364">
        <f t="shared" si="131"/>
        <v>0</v>
      </c>
      <c r="AW383" s="364">
        <f t="shared" si="131"/>
        <v>0</v>
      </c>
      <c r="AX383" s="364">
        <f t="shared" si="131"/>
        <v>0</v>
      </c>
      <c r="AY383" s="364">
        <f t="shared" si="131"/>
        <v>0</v>
      </c>
      <c r="AZ383" s="364">
        <f t="shared" si="131"/>
        <v>0</v>
      </c>
      <c r="BA383" s="259"/>
    </row>
    <row r="384" spans="1:53" ht="15" outlineLevel="1">
      <c r="B384" s="28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c r="AA384" s="253"/>
      <c r="AB384" s="253"/>
      <c r="AC384" s="253"/>
      <c r="AD384" s="253"/>
      <c r="AE384" s="253"/>
      <c r="AF384" s="253"/>
      <c r="AG384" s="253"/>
      <c r="AH384" s="253"/>
      <c r="AI384" s="253"/>
      <c r="AJ384" s="253"/>
      <c r="AK384" s="253"/>
      <c r="AL384" s="253"/>
      <c r="AM384" s="365"/>
      <c r="AN384" s="365"/>
      <c r="AO384" s="365"/>
      <c r="AP384" s="365"/>
      <c r="AQ384" s="365"/>
      <c r="AR384" s="365"/>
      <c r="AS384" s="365"/>
      <c r="AT384" s="365"/>
      <c r="AU384" s="365"/>
      <c r="AV384" s="365"/>
      <c r="AW384" s="365"/>
      <c r="AX384" s="365"/>
      <c r="AY384" s="365"/>
      <c r="AZ384" s="365"/>
      <c r="BA384" s="268"/>
    </row>
    <row r="385" spans="1:53" ht="15" outlineLevel="1">
      <c r="A385" s="450">
        <v>29</v>
      </c>
      <c r="B385" s="285" t="s">
        <v>19</v>
      </c>
      <c r="C385" s="253" t="s">
        <v>25</v>
      </c>
      <c r="D385" s="257"/>
      <c r="E385" s="257"/>
      <c r="F385" s="257"/>
      <c r="G385" s="257"/>
      <c r="H385" s="257"/>
      <c r="I385" s="257"/>
      <c r="J385" s="257"/>
      <c r="K385" s="257"/>
      <c r="L385" s="257"/>
      <c r="M385" s="257"/>
      <c r="N385" s="257"/>
      <c r="O385" s="257"/>
      <c r="P385" s="257"/>
      <c r="Q385" s="257"/>
      <c r="R385" s="257"/>
      <c r="S385" s="257"/>
      <c r="T385" s="257"/>
      <c r="U385" s="257">
        <v>0</v>
      </c>
      <c r="V385" s="257"/>
      <c r="W385" s="257"/>
      <c r="X385" s="257"/>
      <c r="Y385" s="257"/>
      <c r="Z385" s="257"/>
      <c r="AA385" s="257"/>
      <c r="AB385" s="257"/>
      <c r="AC385" s="257"/>
      <c r="AD385" s="257"/>
      <c r="AE385" s="257"/>
      <c r="AF385" s="257"/>
      <c r="AG385" s="257"/>
      <c r="AH385" s="257"/>
      <c r="AI385" s="257"/>
      <c r="AJ385" s="257"/>
      <c r="AK385" s="257"/>
      <c r="AL385" s="257"/>
      <c r="AM385" s="379"/>
      <c r="AN385" s="368"/>
      <c r="AO385" s="368"/>
      <c r="AP385" s="368"/>
      <c r="AQ385" s="368"/>
      <c r="AR385" s="368"/>
      <c r="AS385" s="368"/>
      <c r="AT385" s="368"/>
      <c r="AU385" s="368"/>
      <c r="AV385" s="368"/>
      <c r="AW385" s="368"/>
      <c r="AX385" s="368"/>
      <c r="AY385" s="368"/>
      <c r="AZ385" s="368"/>
      <c r="BA385" s="258">
        <f>SUM(AM385:AZ385)</f>
        <v>0</v>
      </c>
    </row>
    <row r="386" spans="1:53" ht="15" outlineLevel="1">
      <c r="B386" s="285" t="s">
        <v>248</v>
      </c>
      <c r="C386" s="253" t="s">
        <v>163</v>
      </c>
      <c r="D386" s="257"/>
      <c r="E386" s="257"/>
      <c r="F386" s="257"/>
      <c r="G386" s="257"/>
      <c r="H386" s="257"/>
      <c r="I386" s="257"/>
      <c r="J386" s="257"/>
      <c r="K386" s="257"/>
      <c r="L386" s="257"/>
      <c r="M386" s="257"/>
      <c r="N386" s="257"/>
      <c r="O386" s="257"/>
      <c r="P386" s="257"/>
      <c r="Q386" s="257"/>
      <c r="R386" s="257"/>
      <c r="S386" s="257"/>
      <c r="T386" s="257"/>
      <c r="U386" s="257">
        <f>U385</f>
        <v>0</v>
      </c>
      <c r="V386" s="257"/>
      <c r="W386" s="257"/>
      <c r="X386" s="257"/>
      <c r="Y386" s="257"/>
      <c r="Z386" s="257"/>
      <c r="AA386" s="257"/>
      <c r="AB386" s="257"/>
      <c r="AC386" s="257"/>
      <c r="AD386" s="257"/>
      <c r="AE386" s="257"/>
      <c r="AF386" s="257"/>
      <c r="AG386" s="257"/>
      <c r="AH386" s="257"/>
      <c r="AI386" s="257"/>
      <c r="AJ386" s="257"/>
      <c r="AK386" s="257"/>
      <c r="AL386" s="257"/>
      <c r="AM386" s="364">
        <f>AM385</f>
        <v>0</v>
      </c>
      <c r="AN386" s="364">
        <f t="shared" ref="AN386:AZ386" si="132">AN385</f>
        <v>0</v>
      </c>
      <c r="AO386" s="364">
        <f t="shared" si="132"/>
        <v>0</v>
      </c>
      <c r="AP386" s="364">
        <f t="shared" si="132"/>
        <v>0</v>
      </c>
      <c r="AQ386" s="364">
        <f t="shared" si="132"/>
        <v>0</v>
      </c>
      <c r="AR386" s="364">
        <f t="shared" si="132"/>
        <v>0</v>
      </c>
      <c r="AS386" s="364">
        <f t="shared" si="132"/>
        <v>0</v>
      </c>
      <c r="AT386" s="364">
        <f t="shared" si="132"/>
        <v>0</v>
      </c>
      <c r="AU386" s="364">
        <f t="shared" si="132"/>
        <v>0</v>
      </c>
      <c r="AV386" s="364">
        <f t="shared" si="132"/>
        <v>0</v>
      </c>
      <c r="AW386" s="364">
        <f t="shared" si="132"/>
        <v>0</v>
      </c>
      <c r="AX386" s="364">
        <f t="shared" si="132"/>
        <v>0</v>
      </c>
      <c r="AY386" s="364">
        <f t="shared" si="132"/>
        <v>0</v>
      </c>
      <c r="AZ386" s="364">
        <f t="shared" si="132"/>
        <v>0</v>
      </c>
      <c r="BA386" s="259"/>
    </row>
    <row r="387" spans="1:53" ht="15" outlineLevel="1">
      <c r="B387" s="285"/>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376"/>
      <c r="AN387" s="376"/>
      <c r="AO387" s="376"/>
      <c r="AP387" s="376"/>
      <c r="AQ387" s="376"/>
      <c r="AR387" s="376"/>
      <c r="AS387" s="376"/>
      <c r="AT387" s="376"/>
      <c r="AU387" s="376"/>
      <c r="AV387" s="376"/>
      <c r="AW387" s="376"/>
      <c r="AX387" s="376"/>
      <c r="AY387" s="376"/>
      <c r="AZ387" s="376"/>
      <c r="BA387" s="274"/>
    </row>
    <row r="388" spans="1:53" s="245" customFormat="1" ht="15" outlineLevel="1">
      <c r="A388" s="450">
        <v>30</v>
      </c>
      <c r="B388" s="285" t="s">
        <v>486</v>
      </c>
      <c r="C388" s="253" t="s">
        <v>25</v>
      </c>
      <c r="D388" s="257"/>
      <c r="E388" s="257"/>
      <c r="F388" s="257"/>
      <c r="G388" s="257"/>
      <c r="H388" s="257"/>
      <c r="I388" s="257"/>
      <c r="J388" s="257"/>
      <c r="K388" s="257"/>
      <c r="L388" s="257"/>
      <c r="M388" s="257"/>
      <c r="N388" s="257"/>
      <c r="O388" s="257"/>
      <c r="P388" s="257"/>
      <c r="Q388" s="257"/>
      <c r="R388" s="257"/>
      <c r="S388" s="257"/>
      <c r="T388" s="257"/>
      <c r="U388" s="257">
        <v>0</v>
      </c>
      <c r="V388" s="257"/>
      <c r="W388" s="257"/>
      <c r="X388" s="257"/>
      <c r="Y388" s="257"/>
      <c r="Z388" s="257"/>
      <c r="AA388" s="257"/>
      <c r="AB388" s="257"/>
      <c r="AC388" s="257"/>
      <c r="AD388" s="257"/>
      <c r="AE388" s="257"/>
      <c r="AF388" s="257"/>
      <c r="AG388" s="257"/>
      <c r="AH388" s="257"/>
      <c r="AI388" s="257"/>
      <c r="AJ388" s="257"/>
      <c r="AK388" s="257"/>
      <c r="AL388" s="257"/>
      <c r="AM388" s="363"/>
      <c r="AN388" s="363"/>
      <c r="AO388" s="363"/>
      <c r="AP388" s="363"/>
      <c r="AQ388" s="363"/>
      <c r="AR388" s="363"/>
      <c r="AS388" s="363"/>
      <c r="AT388" s="363"/>
      <c r="AU388" s="363"/>
      <c r="AV388" s="363"/>
      <c r="AW388" s="363"/>
      <c r="AX388" s="363"/>
      <c r="AY388" s="363"/>
      <c r="AZ388" s="363"/>
      <c r="BA388" s="258">
        <f>SUM(AM388:AZ388)</f>
        <v>0</v>
      </c>
    </row>
    <row r="389" spans="1:53" s="245" customFormat="1" ht="15" outlineLevel="1">
      <c r="A389" s="450"/>
      <c r="B389" s="285" t="s">
        <v>248</v>
      </c>
      <c r="C389" s="253" t="s">
        <v>163</v>
      </c>
      <c r="D389" s="257"/>
      <c r="E389" s="257"/>
      <c r="F389" s="257"/>
      <c r="G389" s="257"/>
      <c r="H389" s="257"/>
      <c r="I389" s="257"/>
      <c r="J389" s="257"/>
      <c r="K389" s="257"/>
      <c r="L389" s="257"/>
      <c r="M389" s="257"/>
      <c r="N389" s="257"/>
      <c r="O389" s="257"/>
      <c r="P389" s="257"/>
      <c r="Q389" s="257"/>
      <c r="R389" s="257"/>
      <c r="S389" s="257"/>
      <c r="T389" s="257"/>
      <c r="U389" s="257">
        <f>U388</f>
        <v>0</v>
      </c>
      <c r="V389" s="257"/>
      <c r="W389" s="257"/>
      <c r="X389" s="257"/>
      <c r="Y389" s="257"/>
      <c r="Z389" s="257"/>
      <c r="AA389" s="257"/>
      <c r="AB389" s="257"/>
      <c r="AC389" s="257"/>
      <c r="AD389" s="257"/>
      <c r="AE389" s="257"/>
      <c r="AF389" s="257"/>
      <c r="AG389" s="257"/>
      <c r="AH389" s="257"/>
      <c r="AI389" s="257"/>
      <c r="AJ389" s="257"/>
      <c r="AK389" s="257"/>
      <c r="AL389" s="257"/>
      <c r="AM389" s="364">
        <f>AM388</f>
        <v>0</v>
      </c>
      <c r="AN389" s="364">
        <f t="shared" ref="AN389:AZ389" si="133">AN388</f>
        <v>0</v>
      </c>
      <c r="AO389" s="364">
        <f t="shared" si="133"/>
        <v>0</v>
      </c>
      <c r="AP389" s="364">
        <f t="shared" si="133"/>
        <v>0</v>
      </c>
      <c r="AQ389" s="364">
        <f t="shared" si="133"/>
        <v>0</v>
      </c>
      <c r="AR389" s="364">
        <f t="shared" si="133"/>
        <v>0</v>
      </c>
      <c r="AS389" s="364">
        <f t="shared" si="133"/>
        <v>0</v>
      </c>
      <c r="AT389" s="364">
        <f t="shared" si="133"/>
        <v>0</v>
      </c>
      <c r="AU389" s="364">
        <f t="shared" si="133"/>
        <v>0</v>
      </c>
      <c r="AV389" s="364">
        <f t="shared" si="133"/>
        <v>0</v>
      </c>
      <c r="AW389" s="364">
        <f t="shared" si="133"/>
        <v>0</v>
      </c>
      <c r="AX389" s="364">
        <f t="shared" si="133"/>
        <v>0</v>
      </c>
      <c r="AY389" s="364">
        <f t="shared" si="133"/>
        <v>0</v>
      </c>
      <c r="AZ389" s="364">
        <f t="shared" si="133"/>
        <v>0</v>
      </c>
      <c r="BA389" s="259"/>
    </row>
    <row r="390" spans="1:53" s="245" customFormat="1" ht="15" outlineLevel="1">
      <c r="A390" s="450"/>
      <c r="B390" s="285"/>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c r="AA390" s="253"/>
      <c r="AB390" s="253"/>
      <c r="AC390" s="253"/>
      <c r="AD390" s="253"/>
      <c r="AE390" s="253"/>
      <c r="AF390" s="253"/>
      <c r="AG390" s="253"/>
      <c r="AH390" s="253"/>
      <c r="AI390" s="253"/>
      <c r="AJ390" s="253"/>
      <c r="AK390" s="253"/>
      <c r="AL390" s="253"/>
      <c r="AM390" s="365"/>
      <c r="AN390" s="365"/>
      <c r="AO390" s="365"/>
      <c r="AP390" s="365"/>
      <c r="AQ390" s="365"/>
      <c r="AR390" s="365"/>
      <c r="AS390" s="365"/>
      <c r="AT390" s="365"/>
      <c r="AU390" s="365"/>
      <c r="AV390" s="365"/>
      <c r="AW390" s="365"/>
      <c r="AX390" s="365"/>
      <c r="AY390" s="365"/>
      <c r="AZ390" s="365"/>
      <c r="BA390" s="274"/>
    </row>
    <row r="391" spans="1:53" s="245" customFormat="1" ht="15.75" outlineLevel="1">
      <c r="A391" s="450"/>
      <c r="B391" s="250" t="s">
        <v>487</v>
      </c>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365"/>
      <c r="AN391" s="365"/>
      <c r="AO391" s="365"/>
      <c r="AP391" s="365"/>
      <c r="AQ391" s="365"/>
      <c r="AR391" s="365"/>
      <c r="AS391" s="365"/>
      <c r="AT391" s="365"/>
      <c r="AU391" s="365"/>
      <c r="AV391" s="365"/>
      <c r="AW391" s="365"/>
      <c r="AX391" s="365"/>
      <c r="AY391" s="365"/>
      <c r="AZ391" s="365"/>
      <c r="BA391" s="274"/>
    </row>
    <row r="392" spans="1:53" s="245" customFormat="1" ht="15" outlineLevel="1">
      <c r="A392" s="450">
        <v>31</v>
      </c>
      <c r="B392" s="285" t="s">
        <v>488</v>
      </c>
      <c r="C392" s="253" t="s">
        <v>25</v>
      </c>
      <c r="D392" s="257"/>
      <c r="E392" s="257"/>
      <c r="F392" s="257"/>
      <c r="G392" s="257"/>
      <c r="H392" s="257"/>
      <c r="I392" s="257"/>
      <c r="J392" s="257"/>
      <c r="K392" s="257"/>
      <c r="L392" s="257"/>
      <c r="M392" s="257"/>
      <c r="N392" s="257"/>
      <c r="O392" s="257"/>
      <c r="P392" s="257"/>
      <c r="Q392" s="257"/>
      <c r="R392" s="257"/>
      <c r="S392" s="257"/>
      <c r="T392" s="257"/>
      <c r="U392" s="257">
        <v>0</v>
      </c>
      <c r="V392" s="257"/>
      <c r="W392" s="257"/>
      <c r="X392" s="257"/>
      <c r="Y392" s="257"/>
      <c r="Z392" s="257"/>
      <c r="AA392" s="257"/>
      <c r="AB392" s="257"/>
      <c r="AC392" s="257"/>
      <c r="AD392" s="257"/>
      <c r="AE392" s="257"/>
      <c r="AF392" s="257"/>
      <c r="AG392" s="257"/>
      <c r="AH392" s="257"/>
      <c r="AI392" s="257"/>
      <c r="AJ392" s="257"/>
      <c r="AK392" s="257"/>
      <c r="AL392" s="257"/>
      <c r="AM392" s="363"/>
      <c r="AN392" s="363"/>
      <c r="AO392" s="363"/>
      <c r="AP392" s="363"/>
      <c r="AQ392" s="363"/>
      <c r="AR392" s="363"/>
      <c r="AS392" s="363"/>
      <c r="AT392" s="363"/>
      <c r="AU392" s="363"/>
      <c r="AV392" s="363"/>
      <c r="AW392" s="363"/>
      <c r="AX392" s="363"/>
      <c r="AY392" s="363"/>
      <c r="AZ392" s="363"/>
      <c r="BA392" s="258">
        <f>SUM(AM392:AZ392)</f>
        <v>0</v>
      </c>
    </row>
    <row r="393" spans="1:53" s="245" customFormat="1" ht="15" outlineLevel="1">
      <c r="A393" s="450"/>
      <c r="B393" s="285" t="s">
        <v>248</v>
      </c>
      <c r="C393" s="253" t="s">
        <v>163</v>
      </c>
      <c r="D393" s="257"/>
      <c r="E393" s="257"/>
      <c r="F393" s="257"/>
      <c r="G393" s="257"/>
      <c r="H393" s="257"/>
      <c r="I393" s="257"/>
      <c r="J393" s="257"/>
      <c r="K393" s="257"/>
      <c r="L393" s="257"/>
      <c r="M393" s="257"/>
      <c r="N393" s="257"/>
      <c r="O393" s="257"/>
      <c r="P393" s="257"/>
      <c r="Q393" s="257"/>
      <c r="R393" s="257"/>
      <c r="S393" s="257"/>
      <c r="T393" s="257"/>
      <c r="U393" s="257">
        <f>U392</f>
        <v>0</v>
      </c>
      <c r="V393" s="257"/>
      <c r="W393" s="257"/>
      <c r="X393" s="257"/>
      <c r="Y393" s="257"/>
      <c r="Z393" s="257"/>
      <c r="AA393" s="257"/>
      <c r="AB393" s="257"/>
      <c r="AC393" s="257"/>
      <c r="AD393" s="257"/>
      <c r="AE393" s="257"/>
      <c r="AF393" s="257"/>
      <c r="AG393" s="257"/>
      <c r="AH393" s="257"/>
      <c r="AI393" s="257"/>
      <c r="AJ393" s="257"/>
      <c r="AK393" s="257"/>
      <c r="AL393" s="257"/>
      <c r="AM393" s="364">
        <f>AM392</f>
        <v>0</v>
      </c>
      <c r="AN393" s="364">
        <f t="shared" ref="AN393:AZ393" si="134">AN392</f>
        <v>0</v>
      </c>
      <c r="AO393" s="364">
        <f t="shared" si="134"/>
        <v>0</v>
      </c>
      <c r="AP393" s="364">
        <f t="shared" si="134"/>
        <v>0</v>
      </c>
      <c r="AQ393" s="364">
        <f t="shared" si="134"/>
        <v>0</v>
      </c>
      <c r="AR393" s="364">
        <f t="shared" si="134"/>
        <v>0</v>
      </c>
      <c r="AS393" s="364">
        <f t="shared" si="134"/>
        <v>0</v>
      </c>
      <c r="AT393" s="364">
        <f t="shared" si="134"/>
        <v>0</v>
      </c>
      <c r="AU393" s="364">
        <f t="shared" si="134"/>
        <v>0</v>
      </c>
      <c r="AV393" s="364">
        <f t="shared" si="134"/>
        <v>0</v>
      </c>
      <c r="AW393" s="364">
        <f t="shared" si="134"/>
        <v>0</v>
      </c>
      <c r="AX393" s="364">
        <f t="shared" si="134"/>
        <v>0</v>
      </c>
      <c r="AY393" s="364">
        <f t="shared" si="134"/>
        <v>0</v>
      </c>
      <c r="AZ393" s="364">
        <f t="shared" si="134"/>
        <v>0</v>
      </c>
      <c r="BA393" s="259"/>
    </row>
    <row r="394" spans="1:53" s="245" customFormat="1" ht="15" outlineLevel="1">
      <c r="A394" s="450"/>
      <c r="B394" s="285"/>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365"/>
      <c r="AN394" s="365"/>
      <c r="AO394" s="365"/>
      <c r="AP394" s="365"/>
      <c r="AQ394" s="365"/>
      <c r="AR394" s="365"/>
      <c r="AS394" s="365"/>
      <c r="AT394" s="365"/>
      <c r="AU394" s="365"/>
      <c r="AV394" s="365"/>
      <c r="AW394" s="365"/>
      <c r="AX394" s="365"/>
      <c r="AY394" s="365"/>
      <c r="AZ394" s="365"/>
      <c r="BA394" s="274"/>
    </row>
    <row r="395" spans="1:53" s="245" customFormat="1" ht="15" outlineLevel="1">
      <c r="A395" s="450">
        <v>32</v>
      </c>
      <c r="B395" s="285" t="s">
        <v>489</v>
      </c>
      <c r="C395" s="253" t="s">
        <v>25</v>
      </c>
      <c r="D395" s="257"/>
      <c r="E395" s="257"/>
      <c r="F395" s="257"/>
      <c r="G395" s="257"/>
      <c r="H395" s="257"/>
      <c r="I395" s="257"/>
      <c r="J395" s="257"/>
      <c r="K395" s="257"/>
      <c r="L395" s="257"/>
      <c r="M395" s="257"/>
      <c r="N395" s="257"/>
      <c r="O395" s="257"/>
      <c r="P395" s="257"/>
      <c r="Q395" s="257"/>
      <c r="R395" s="257"/>
      <c r="S395" s="257"/>
      <c r="T395" s="257"/>
      <c r="U395" s="257">
        <v>0</v>
      </c>
      <c r="V395" s="257"/>
      <c r="W395" s="257"/>
      <c r="X395" s="257"/>
      <c r="Y395" s="257"/>
      <c r="Z395" s="257"/>
      <c r="AA395" s="257"/>
      <c r="AB395" s="257"/>
      <c r="AC395" s="257"/>
      <c r="AD395" s="257"/>
      <c r="AE395" s="257"/>
      <c r="AF395" s="257"/>
      <c r="AG395" s="257"/>
      <c r="AH395" s="257"/>
      <c r="AI395" s="257"/>
      <c r="AJ395" s="257"/>
      <c r="AK395" s="257"/>
      <c r="AL395" s="257"/>
      <c r="AM395" s="363"/>
      <c r="AN395" s="363"/>
      <c r="AO395" s="363"/>
      <c r="AP395" s="363"/>
      <c r="AQ395" s="363"/>
      <c r="AR395" s="363"/>
      <c r="AS395" s="363"/>
      <c r="AT395" s="363"/>
      <c r="AU395" s="363"/>
      <c r="AV395" s="363"/>
      <c r="AW395" s="363"/>
      <c r="AX395" s="363"/>
      <c r="AY395" s="363"/>
      <c r="AZ395" s="363"/>
      <c r="BA395" s="258">
        <f>SUM(AM395:AZ395)</f>
        <v>0</v>
      </c>
    </row>
    <row r="396" spans="1:53" s="245" customFormat="1" ht="15" outlineLevel="1">
      <c r="A396" s="450"/>
      <c r="B396" s="285" t="s">
        <v>248</v>
      </c>
      <c r="C396" s="253" t="s">
        <v>163</v>
      </c>
      <c r="D396" s="257"/>
      <c r="E396" s="257"/>
      <c r="F396" s="257"/>
      <c r="G396" s="257"/>
      <c r="H396" s="257"/>
      <c r="I396" s="257"/>
      <c r="J396" s="257"/>
      <c r="K396" s="257"/>
      <c r="L396" s="257"/>
      <c r="M396" s="257"/>
      <c r="N396" s="257"/>
      <c r="O396" s="257"/>
      <c r="P396" s="257"/>
      <c r="Q396" s="257"/>
      <c r="R396" s="257"/>
      <c r="S396" s="257"/>
      <c r="T396" s="257"/>
      <c r="U396" s="257">
        <f>U395</f>
        <v>0</v>
      </c>
      <c r="V396" s="257"/>
      <c r="W396" s="257"/>
      <c r="X396" s="257"/>
      <c r="Y396" s="257"/>
      <c r="Z396" s="257"/>
      <c r="AA396" s="257"/>
      <c r="AB396" s="257"/>
      <c r="AC396" s="257"/>
      <c r="AD396" s="257"/>
      <c r="AE396" s="257"/>
      <c r="AF396" s="257"/>
      <c r="AG396" s="257"/>
      <c r="AH396" s="257"/>
      <c r="AI396" s="257"/>
      <c r="AJ396" s="257"/>
      <c r="AK396" s="257"/>
      <c r="AL396" s="257"/>
      <c r="AM396" s="364">
        <f>AM395</f>
        <v>0</v>
      </c>
      <c r="AN396" s="364">
        <f t="shared" ref="AN396:AZ396" si="135">AN395</f>
        <v>0</v>
      </c>
      <c r="AO396" s="364">
        <f t="shared" si="135"/>
        <v>0</v>
      </c>
      <c r="AP396" s="364">
        <f t="shared" si="135"/>
        <v>0</v>
      </c>
      <c r="AQ396" s="364">
        <f t="shared" si="135"/>
        <v>0</v>
      </c>
      <c r="AR396" s="364">
        <f t="shared" si="135"/>
        <v>0</v>
      </c>
      <c r="AS396" s="364">
        <f t="shared" si="135"/>
        <v>0</v>
      </c>
      <c r="AT396" s="364">
        <f t="shared" si="135"/>
        <v>0</v>
      </c>
      <c r="AU396" s="364">
        <f t="shared" si="135"/>
        <v>0</v>
      </c>
      <c r="AV396" s="364">
        <f t="shared" si="135"/>
        <v>0</v>
      </c>
      <c r="AW396" s="364">
        <f t="shared" si="135"/>
        <v>0</v>
      </c>
      <c r="AX396" s="364">
        <f t="shared" si="135"/>
        <v>0</v>
      </c>
      <c r="AY396" s="364">
        <f t="shared" si="135"/>
        <v>0</v>
      </c>
      <c r="AZ396" s="364">
        <f t="shared" si="135"/>
        <v>0</v>
      </c>
      <c r="BA396" s="259"/>
    </row>
    <row r="397" spans="1:53" s="245" customFormat="1" ht="15" outlineLevel="1">
      <c r="A397" s="450"/>
      <c r="B397" s="285"/>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365"/>
      <c r="AN397" s="365"/>
      <c r="AO397" s="365"/>
      <c r="AP397" s="365"/>
      <c r="AQ397" s="365"/>
      <c r="AR397" s="365"/>
      <c r="AS397" s="365"/>
      <c r="AT397" s="365"/>
      <c r="AU397" s="365"/>
      <c r="AV397" s="365"/>
      <c r="AW397" s="365"/>
      <c r="AX397" s="365"/>
      <c r="AY397" s="365"/>
      <c r="AZ397" s="365"/>
      <c r="BA397" s="274"/>
    </row>
    <row r="398" spans="1:53" s="245" customFormat="1" ht="15" outlineLevel="1">
      <c r="A398" s="450">
        <v>33</v>
      </c>
      <c r="B398" s="285" t="s">
        <v>490</v>
      </c>
      <c r="C398" s="253" t="s">
        <v>25</v>
      </c>
      <c r="D398" s="257"/>
      <c r="E398" s="257"/>
      <c r="F398" s="257"/>
      <c r="G398" s="257"/>
      <c r="H398" s="257"/>
      <c r="I398" s="257"/>
      <c r="J398" s="257"/>
      <c r="K398" s="257"/>
      <c r="L398" s="257"/>
      <c r="M398" s="257"/>
      <c r="N398" s="257"/>
      <c r="O398" s="257"/>
      <c r="P398" s="257"/>
      <c r="Q398" s="257"/>
      <c r="R398" s="257"/>
      <c r="S398" s="257"/>
      <c r="T398" s="257"/>
      <c r="U398" s="257">
        <v>12</v>
      </c>
      <c r="V398" s="257"/>
      <c r="W398" s="257"/>
      <c r="X398" s="257"/>
      <c r="Y398" s="257"/>
      <c r="Z398" s="257"/>
      <c r="AA398" s="257"/>
      <c r="AB398" s="257"/>
      <c r="AC398" s="257"/>
      <c r="AD398" s="257"/>
      <c r="AE398" s="257"/>
      <c r="AF398" s="257"/>
      <c r="AG398" s="257"/>
      <c r="AH398" s="257"/>
      <c r="AI398" s="257"/>
      <c r="AJ398" s="257"/>
      <c r="AK398" s="257"/>
      <c r="AL398" s="257"/>
      <c r="AM398" s="363"/>
      <c r="AN398" s="363"/>
      <c r="AO398" s="363"/>
      <c r="AP398" s="363"/>
      <c r="AQ398" s="363"/>
      <c r="AR398" s="363"/>
      <c r="AS398" s="363"/>
      <c r="AT398" s="363"/>
      <c r="AU398" s="363"/>
      <c r="AV398" s="363"/>
      <c r="AW398" s="363"/>
      <c r="AX398" s="363"/>
      <c r="AY398" s="363"/>
      <c r="AZ398" s="363"/>
      <c r="BA398" s="258">
        <f>SUM(AM398:AZ398)</f>
        <v>0</v>
      </c>
    </row>
    <row r="399" spans="1:53" s="245" customFormat="1" ht="15" outlineLevel="1">
      <c r="A399" s="450"/>
      <c r="B399" s="285" t="s">
        <v>248</v>
      </c>
      <c r="C399" s="253" t="s">
        <v>163</v>
      </c>
      <c r="D399" s="257"/>
      <c r="E399" s="257"/>
      <c r="F399" s="257"/>
      <c r="G399" s="257"/>
      <c r="H399" s="257"/>
      <c r="I399" s="257"/>
      <c r="J399" s="257"/>
      <c r="K399" s="257"/>
      <c r="L399" s="257"/>
      <c r="M399" s="257"/>
      <c r="N399" s="257"/>
      <c r="O399" s="257"/>
      <c r="P399" s="257"/>
      <c r="Q399" s="257"/>
      <c r="R399" s="257"/>
      <c r="S399" s="257"/>
      <c r="T399" s="257"/>
      <c r="U399" s="257">
        <f>U398</f>
        <v>12</v>
      </c>
      <c r="V399" s="257"/>
      <c r="W399" s="257"/>
      <c r="X399" s="257"/>
      <c r="Y399" s="257"/>
      <c r="Z399" s="257"/>
      <c r="AA399" s="257"/>
      <c r="AB399" s="257"/>
      <c r="AC399" s="257"/>
      <c r="AD399" s="257"/>
      <c r="AE399" s="257"/>
      <c r="AF399" s="257"/>
      <c r="AG399" s="257"/>
      <c r="AH399" s="257"/>
      <c r="AI399" s="257"/>
      <c r="AJ399" s="257"/>
      <c r="AK399" s="257"/>
      <c r="AL399" s="257"/>
      <c r="AM399" s="364">
        <f>AM398</f>
        <v>0</v>
      </c>
      <c r="AN399" s="364">
        <f t="shared" ref="AN399:AY399" si="136">AN398</f>
        <v>0</v>
      </c>
      <c r="AO399" s="364">
        <f t="shared" si="136"/>
        <v>0</v>
      </c>
      <c r="AP399" s="364">
        <f t="shared" si="136"/>
        <v>0</v>
      </c>
      <c r="AQ399" s="364">
        <f t="shared" si="136"/>
        <v>0</v>
      </c>
      <c r="AR399" s="364">
        <f t="shared" si="136"/>
        <v>0</v>
      </c>
      <c r="AS399" s="364">
        <f t="shared" si="136"/>
        <v>0</v>
      </c>
      <c r="AT399" s="364">
        <f t="shared" si="136"/>
        <v>0</v>
      </c>
      <c r="AU399" s="364">
        <f t="shared" si="136"/>
        <v>0</v>
      </c>
      <c r="AV399" s="364">
        <f t="shared" si="136"/>
        <v>0</v>
      </c>
      <c r="AW399" s="364">
        <f t="shared" si="136"/>
        <v>0</v>
      </c>
      <c r="AX399" s="364">
        <f t="shared" si="136"/>
        <v>0</v>
      </c>
      <c r="AY399" s="364">
        <f t="shared" si="136"/>
        <v>0</v>
      </c>
      <c r="AZ399" s="364">
        <f>AZ398</f>
        <v>0</v>
      </c>
      <c r="BA399" s="259"/>
    </row>
    <row r="400" spans="1:53" ht="15" outlineLevel="1">
      <c r="B400" s="276"/>
      <c r="C400" s="286"/>
      <c r="D400" s="287"/>
      <c r="E400" s="287"/>
      <c r="F400" s="287"/>
      <c r="G400" s="287"/>
      <c r="H400" s="287"/>
      <c r="I400" s="287"/>
      <c r="J400" s="287"/>
      <c r="K400" s="287"/>
      <c r="L400" s="737"/>
      <c r="M400" s="737"/>
      <c r="N400" s="737"/>
      <c r="O400" s="737"/>
      <c r="P400" s="737"/>
      <c r="Q400" s="737"/>
      <c r="R400" s="737"/>
      <c r="S400" s="737"/>
      <c r="T400" s="737"/>
      <c r="U400" s="287"/>
      <c r="V400" s="287"/>
      <c r="W400" s="287"/>
      <c r="X400" s="287"/>
      <c r="Y400" s="287"/>
      <c r="Z400" s="287"/>
      <c r="AA400" s="287"/>
      <c r="AB400" s="287"/>
      <c r="AC400" s="287"/>
      <c r="AD400" s="737"/>
      <c r="AE400" s="737"/>
      <c r="AF400" s="737"/>
      <c r="AG400" s="737"/>
      <c r="AH400" s="737"/>
      <c r="AI400" s="737"/>
      <c r="AJ400" s="737"/>
      <c r="AK400" s="737"/>
      <c r="AL400" s="737"/>
      <c r="AM400" s="263"/>
      <c r="AN400" s="263"/>
      <c r="AO400" s="263"/>
      <c r="AP400" s="263"/>
      <c r="AQ400" s="263"/>
      <c r="AR400" s="263"/>
      <c r="AS400" s="263"/>
      <c r="AT400" s="263"/>
      <c r="AU400" s="263"/>
      <c r="AV400" s="263"/>
      <c r="AW400" s="263"/>
      <c r="AX400" s="263"/>
      <c r="AY400" s="263"/>
      <c r="AZ400" s="263"/>
      <c r="BA400" s="268"/>
    </row>
    <row r="401" spans="1:55" ht="15.75">
      <c r="B401" s="288" t="s">
        <v>249</v>
      </c>
      <c r="C401" s="290"/>
      <c r="D401" s="290">
        <f>SUM(D296:D399)</f>
        <v>0</v>
      </c>
      <c r="E401" s="290"/>
      <c r="F401" s="290"/>
      <c r="G401" s="290"/>
      <c r="H401" s="290"/>
      <c r="I401" s="290"/>
      <c r="J401" s="290"/>
      <c r="K401" s="290"/>
      <c r="L401" s="290">
        <f t="shared" ref="L401:T401" si="137">SUM(L296:L400)</f>
        <v>2310838.955942669</v>
      </c>
      <c r="M401" s="290">
        <f t="shared" si="137"/>
        <v>2221356.355095333</v>
      </c>
      <c r="N401" s="290">
        <f t="shared" si="137"/>
        <v>1911918.722575383</v>
      </c>
      <c r="O401" s="290">
        <f t="shared" si="137"/>
        <v>1832396.0130288419</v>
      </c>
      <c r="P401" s="290">
        <f t="shared" si="137"/>
        <v>980209.67168428202</v>
      </c>
      <c r="Q401" s="290">
        <f t="shared" si="137"/>
        <v>972390.37394628988</v>
      </c>
      <c r="R401" s="290">
        <f t="shared" si="137"/>
        <v>956905.19016943395</v>
      </c>
      <c r="S401" s="290">
        <f t="shared" si="137"/>
        <v>809628.03083103499</v>
      </c>
      <c r="T401" s="290">
        <f t="shared" si="137"/>
        <v>485602.71921481099</v>
      </c>
      <c r="U401" s="290"/>
      <c r="V401" s="290">
        <f>SUM(V296:V399)</f>
        <v>0</v>
      </c>
      <c r="W401" s="290"/>
      <c r="X401" s="290"/>
      <c r="Y401" s="290"/>
      <c r="Z401" s="290"/>
      <c r="AA401" s="290"/>
      <c r="AB401" s="290"/>
      <c r="AC401" s="290"/>
      <c r="AD401" s="290">
        <f t="shared" ref="AD401:AL401" si="138">SUM(AD296:AD400)</f>
        <v>566.78702008300002</v>
      </c>
      <c r="AE401" s="290">
        <f t="shared" si="138"/>
        <v>548.47111051500008</v>
      </c>
      <c r="AF401" s="290">
        <f t="shared" si="138"/>
        <v>519.08150076300001</v>
      </c>
      <c r="AG401" s="290">
        <f t="shared" si="138"/>
        <v>516.61962049400006</v>
      </c>
      <c r="AH401" s="290">
        <f t="shared" si="138"/>
        <v>355.31216946999996</v>
      </c>
      <c r="AI401" s="290">
        <f t="shared" si="138"/>
        <v>353.91146550399998</v>
      </c>
      <c r="AJ401" s="290">
        <f t="shared" si="138"/>
        <v>351.93371408500002</v>
      </c>
      <c r="AK401" s="290">
        <f t="shared" si="138"/>
        <v>322.61128012899997</v>
      </c>
      <c r="AL401" s="290">
        <f t="shared" si="138"/>
        <v>259.468853099</v>
      </c>
      <c r="AM401" s="290">
        <f>IF(AM295="kWh",SUMPRODUCT(D296:D399,AM296:AM399))</f>
        <v>0</v>
      </c>
      <c r="AN401" s="290">
        <f>IF(AN295="kWh",SUMPRODUCT(D296:D399,AN296:AN399))</f>
        <v>0</v>
      </c>
      <c r="AO401" s="290">
        <f>IF(AO295="kW",SUMPRODUCT(U296:U399,V296:V399,AO296:AO399),SUMPRODUCT(D296:D399,AO296:AO399))</f>
        <v>0</v>
      </c>
      <c r="AP401" s="290">
        <f>IF(AP295="kW",SUMPRODUCT(U296:U399,V296:V399,AP296:AP399),SUMPRODUCT(D296:D399,AP296:AP399))</f>
        <v>0</v>
      </c>
      <c r="AQ401" s="290">
        <f>IF(AQ295="kW",SUMPRODUCT(U296:U399,V296:V399,AQ296:AQ399),SUMPRODUCT(D296:D399,AQ296:AQ399))</f>
        <v>0</v>
      </c>
      <c r="AR401" s="290">
        <f>IF(AR295="kW",SUMPRODUCT(U296:U399,V296:V399,AR296:AR399),SUMPRODUCT(D296:D399,AR296:AR399))</f>
        <v>0</v>
      </c>
      <c r="AS401" s="290">
        <f>IF(AS295="kW",SUMPRODUCT(U296:U399,V296:V399,AS296:AS399),SUMPRODUCT(D296:D399,AS296:AS399))</f>
        <v>0</v>
      </c>
      <c r="AT401" s="290">
        <f>IF(AT295="kW",SUMPRODUCT(U296:U399,V296:V399,AT296:AT399),SUMPRODUCT(D296:D399,AT296:AT399))</f>
        <v>0</v>
      </c>
      <c r="AU401" s="290">
        <f>IF(AU295="kW",SUMPRODUCT(U296:U399,V296:V399,AU296:AU399),SUMPRODUCT(D296:D399,AU296:AU399))</f>
        <v>0</v>
      </c>
      <c r="AV401" s="290">
        <f>IF(AV295="kW",SUMPRODUCT(U296:U399,V296:V399,AV296:AV399),SUMPRODUCT(D296:D399,AV296:AV399))</f>
        <v>0</v>
      </c>
      <c r="AW401" s="290">
        <f>IF(AW295="kW",SUMPRODUCT(U296:U399,V296:V399,AW296:AW399),SUMPRODUCT(D296:D399,AW296:AW399))</f>
        <v>0</v>
      </c>
      <c r="AX401" s="290">
        <f>IF(AX295="kW",SUMPRODUCT(U296:U399,V296:V399,AX296:AX399),SUMPRODUCT(D296:D399,AX296:AX399))</f>
        <v>0</v>
      </c>
      <c r="AY401" s="290">
        <f>IF(AY295="kW",SUMPRODUCT(U296:U399,V296:V399,AY296:AY399),SUMPRODUCT(D296:D399,AY296:AY399))</f>
        <v>0</v>
      </c>
      <c r="AZ401" s="290">
        <f>IF(AZ295="kW",SUMPRODUCT(U296:U399,V296:V399,AZ296:AZ399),SUMPRODUCT(D296:D399,AZ296:AZ399))</f>
        <v>0</v>
      </c>
      <c r="BA401" s="291"/>
    </row>
    <row r="402" spans="1:55" ht="15.75">
      <c r="B402" s="345" t="s">
        <v>250</v>
      </c>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46"/>
      <c r="AE402" s="346"/>
      <c r="AF402" s="346"/>
      <c r="AG402" s="346"/>
      <c r="AH402" s="346"/>
      <c r="AI402" s="346"/>
      <c r="AJ402" s="346"/>
      <c r="AK402" s="346"/>
      <c r="AL402" s="346"/>
      <c r="AM402" s="289">
        <f>HLOOKUP(AM294,'2. LRAMVA Threshold'!$B$42:$Q$53,5,FALSE)</f>
        <v>0</v>
      </c>
      <c r="AN402" s="289">
        <f>HLOOKUP(AN294,'2. LRAMVA Threshold'!$B$42:$Q$53,5,FALSE)</f>
        <v>0</v>
      </c>
      <c r="AO402" s="289">
        <f>HLOOKUP(AO294,'2. LRAMVA Threshold'!$B$42:$Q$53,5,FALSE)</f>
        <v>0</v>
      </c>
      <c r="AP402" s="289">
        <f>HLOOKUP(AP294,'2. LRAMVA Threshold'!$B$42:$Q$53,5,FALSE)</f>
        <v>0</v>
      </c>
      <c r="AQ402" s="289">
        <f>HLOOKUP(AQ294,'2. LRAMVA Threshold'!$B$42:$Q$53,5,FALSE)</f>
        <v>0</v>
      </c>
      <c r="AR402" s="289">
        <f>HLOOKUP(AR294,'2. LRAMVA Threshold'!$B$42:$Q$53,5,FALSE)</f>
        <v>0</v>
      </c>
      <c r="AS402" s="289">
        <f>HLOOKUP(AS294,'2. LRAMVA Threshold'!$B$42:$Q$53,5,FALSE)</f>
        <v>0</v>
      </c>
      <c r="AT402" s="289">
        <f>HLOOKUP(AT294,'2. LRAMVA Threshold'!$B$42:$Q$53,5,FALSE)</f>
        <v>0</v>
      </c>
      <c r="AU402" s="289">
        <f>HLOOKUP(AU294,'2. LRAMVA Threshold'!$B$42:$Q$53,5,FALSE)</f>
        <v>0</v>
      </c>
      <c r="AV402" s="289">
        <f>HLOOKUP(AV294,'2. LRAMVA Threshold'!$B$42:$Q$53,5,FALSE)</f>
        <v>0</v>
      </c>
      <c r="AW402" s="289">
        <f>HLOOKUP(AW294,'2. LRAMVA Threshold'!$B$42:$Q$53,5,FALSE)</f>
        <v>0</v>
      </c>
      <c r="AX402" s="289">
        <f>HLOOKUP(AX294,'2. LRAMVA Threshold'!$B$42:$Q$53,5,FALSE)</f>
        <v>0</v>
      </c>
      <c r="AY402" s="289">
        <f>HLOOKUP(AY294,'2. LRAMVA Threshold'!$B$42:$Q$53,5,FALSE)</f>
        <v>0</v>
      </c>
      <c r="AZ402" s="289">
        <f>HLOOKUP(AZ294,'2. LRAMVA Threshold'!$B$42:$Q$53,5,FALSE)</f>
        <v>0</v>
      </c>
      <c r="BA402" s="347"/>
    </row>
    <row r="403" spans="1:55" ht="15">
      <c r="B403" s="348"/>
      <c r="C403" s="349"/>
      <c r="D403" s="350"/>
      <c r="E403" s="350"/>
      <c r="F403" s="350"/>
      <c r="G403" s="350"/>
      <c r="H403" s="350"/>
      <c r="I403" s="350"/>
      <c r="J403" s="350"/>
      <c r="K403" s="350"/>
      <c r="L403" s="350"/>
      <c r="M403" s="350"/>
      <c r="N403" s="350"/>
      <c r="O403" s="350"/>
      <c r="P403" s="350"/>
      <c r="Q403" s="350"/>
      <c r="R403" s="350"/>
      <c r="S403" s="350"/>
      <c r="T403" s="350"/>
      <c r="U403" s="350"/>
      <c r="V403" s="351"/>
      <c r="W403" s="350"/>
      <c r="X403" s="350"/>
      <c r="Y403" s="350"/>
      <c r="Z403" s="352"/>
      <c r="AA403" s="352"/>
      <c r="AB403" s="352"/>
      <c r="AC403" s="352"/>
      <c r="AD403" s="350"/>
      <c r="AE403" s="350"/>
      <c r="AF403" s="350"/>
      <c r="AG403" s="350"/>
      <c r="AH403" s="350"/>
      <c r="AI403" s="350"/>
      <c r="AJ403" s="350"/>
      <c r="AK403" s="350"/>
      <c r="AL403" s="350"/>
      <c r="AM403" s="353"/>
      <c r="AN403" s="353"/>
      <c r="AO403" s="353"/>
      <c r="AP403" s="353"/>
      <c r="AQ403" s="353"/>
      <c r="AR403" s="353"/>
      <c r="AS403" s="353"/>
      <c r="AT403" s="353"/>
      <c r="AU403" s="353"/>
      <c r="AV403" s="353"/>
      <c r="AW403" s="353"/>
      <c r="AX403" s="353"/>
      <c r="AY403" s="353"/>
      <c r="AZ403" s="353"/>
      <c r="BA403" s="354"/>
    </row>
    <row r="404" spans="1:55" ht="15">
      <c r="B404" s="285" t="s">
        <v>166</v>
      </c>
      <c r="C404" s="298"/>
      <c r="D404" s="298"/>
      <c r="E404" s="331"/>
      <c r="F404" s="331"/>
      <c r="G404" s="331"/>
      <c r="H404" s="331"/>
      <c r="I404" s="331"/>
      <c r="J404" s="331"/>
      <c r="K404" s="331"/>
      <c r="L404" s="331"/>
      <c r="M404" s="331"/>
      <c r="N404" s="331"/>
      <c r="O404" s="331"/>
      <c r="P404" s="331"/>
      <c r="Q404" s="331"/>
      <c r="R404" s="331"/>
      <c r="S404" s="331"/>
      <c r="T404" s="331"/>
      <c r="U404" s="331"/>
      <c r="V404" s="253"/>
      <c r="W404" s="300"/>
      <c r="X404" s="300"/>
      <c r="Y404" s="300"/>
      <c r="Z404" s="299"/>
      <c r="AA404" s="299"/>
      <c r="AB404" s="299"/>
      <c r="AC404" s="299"/>
      <c r="AD404" s="300"/>
      <c r="AE404" s="300"/>
      <c r="AF404" s="300"/>
      <c r="AG404" s="300"/>
      <c r="AH404" s="300"/>
      <c r="AI404" s="300"/>
      <c r="AJ404" s="300"/>
      <c r="AK404" s="300"/>
      <c r="AL404" s="300"/>
      <c r="AM404" s="736">
        <f>HLOOKUP(AM$20,'3.  Distribution Rates'!$C$122:$P$133,5,FALSE)</f>
        <v>1.4200000000000001E-2</v>
      </c>
      <c r="AN404" s="736">
        <f>HLOOKUP(AN$20,'3.  Distribution Rates'!$C$122:$P$133,5,FALSE)</f>
        <v>1.9199999999999998E-2</v>
      </c>
      <c r="AO404" s="301">
        <f>HLOOKUP(AO$20,'3.  Distribution Rates'!$C$122:$P$133,5,FALSE)</f>
        <v>4.5952999999999999</v>
      </c>
      <c r="AP404" s="301">
        <f>HLOOKUP(AP$20,'3.  Distribution Rates'!$C$122:$P$133,5,FALSE)</f>
        <v>4.7244999999999999</v>
      </c>
      <c r="AQ404" s="301">
        <f>HLOOKUP(AQ$20,'3.  Distribution Rates'!$C$122:$P$133,5,FALSE)</f>
        <v>0</v>
      </c>
      <c r="AR404" s="301">
        <f>HLOOKUP(AR$20,'3.  Distribution Rates'!$C$122:$P$133,5,FALSE)</f>
        <v>0</v>
      </c>
      <c r="AS404" s="301">
        <f>HLOOKUP(AS$20,'3.  Distribution Rates'!$C$122:$P$133,5,FALSE)</f>
        <v>0</v>
      </c>
      <c r="AT404" s="301">
        <f>HLOOKUP(AT$20,'3.  Distribution Rates'!$C$122:$P$133,5,FALSE)</f>
        <v>0</v>
      </c>
      <c r="AU404" s="301">
        <f>HLOOKUP(AU$20,'3.  Distribution Rates'!$C$122:$P$133,5,FALSE)</f>
        <v>0</v>
      </c>
      <c r="AV404" s="301">
        <f>HLOOKUP(AV$20,'3.  Distribution Rates'!$C$122:$P$133,5,FALSE)</f>
        <v>0</v>
      </c>
      <c r="AW404" s="301">
        <f>HLOOKUP(AW$20,'3.  Distribution Rates'!$C$122:$P$133,5,FALSE)</f>
        <v>0</v>
      </c>
      <c r="AX404" s="301">
        <f>HLOOKUP(AX$20,'3.  Distribution Rates'!$C$122:$P$133,5,FALSE)</f>
        <v>0</v>
      </c>
      <c r="AY404" s="301">
        <f>HLOOKUP(AY$20,'3.  Distribution Rates'!$C$122:$P$133,5,FALSE)</f>
        <v>0</v>
      </c>
      <c r="AZ404" s="301">
        <f>HLOOKUP(AZ$20,'3.  Distribution Rates'!$C$122:$P$133,5,FALSE)</f>
        <v>0</v>
      </c>
      <c r="BA404" s="355"/>
    </row>
    <row r="405" spans="1:55" ht="15">
      <c r="B405" s="285" t="s">
        <v>156</v>
      </c>
      <c r="C405" s="303"/>
      <c r="D405" s="245"/>
      <c r="E405" s="242"/>
      <c r="F405" s="242"/>
      <c r="G405" s="242"/>
      <c r="H405" s="242"/>
      <c r="I405" s="242"/>
      <c r="J405" s="242"/>
      <c r="K405" s="242"/>
      <c r="L405" s="242"/>
      <c r="M405" s="242"/>
      <c r="N405" s="242"/>
      <c r="O405" s="242"/>
      <c r="P405" s="242"/>
      <c r="Q405" s="242"/>
      <c r="R405" s="242"/>
      <c r="S405" s="242"/>
      <c r="T405" s="242"/>
      <c r="U405" s="242"/>
      <c r="V405" s="253"/>
      <c r="W405" s="242"/>
      <c r="X405" s="242"/>
      <c r="Y405" s="242"/>
      <c r="Z405" s="245"/>
      <c r="AA405" s="245"/>
      <c r="AB405" s="245"/>
      <c r="AC405" s="245"/>
      <c r="AD405" s="242"/>
      <c r="AE405" s="242"/>
      <c r="AF405" s="242"/>
      <c r="AG405" s="242"/>
      <c r="AH405" s="242"/>
      <c r="AI405" s="242"/>
      <c r="AJ405" s="242"/>
      <c r="AK405" s="242"/>
      <c r="AL405" s="242"/>
      <c r="AM405" s="333">
        <f t="shared" ref="AM405" si="139">AM136*AM404</f>
        <v>0</v>
      </c>
      <c r="AN405" s="333">
        <f t="shared" ref="AN405:AZ405" si="140">AN136*AN404</f>
        <v>0</v>
      </c>
      <c r="AO405" s="333">
        <f t="shared" si="140"/>
        <v>0</v>
      </c>
      <c r="AP405" s="333">
        <f t="shared" si="140"/>
        <v>0</v>
      </c>
      <c r="AQ405" s="333">
        <f t="shared" si="140"/>
        <v>0</v>
      </c>
      <c r="AR405" s="333">
        <f t="shared" si="140"/>
        <v>0</v>
      </c>
      <c r="AS405" s="333">
        <f t="shared" si="140"/>
        <v>0</v>
      </c>
      <c r="AT405" s="333">
        <f t="shared" si="140"/>
        <v>0</v>
      </c>
      <c r="AU405" s="333">
        <f t="shared" si="140"/>
        <v>0</v>
      </c>
      <c r="AV405" s="333">
        <f t="shared" si="140"/>
        <v>0</v>
      </c>
      <c r="AW405" s="333">
        <f t="shared" si="140"/>
        <v>0</v>
      </c>
      <c r="AX405" s="333">
        <f t="shared" si="140"/>
        <v>0</v>
      </c>
      <c r="AY405" s="333">
        <f t="shared" si="140"/>
        <v>0</v>
      </c>
      <c r="AZ405" s="333">
        <f t="shared" si="140"/>
        <v>0</v>
      </c>
      <c r="BA405" s="545">
        <f>SUM(AM405:AZ405)</f>
        <v>0</v>
      </c>
      <c r="BC405" s="245"/>
    </row>
    <row r="406" spans="1:55" ht="15">
      <c r="B406" s="285" t="s">
        <v>157</v>
      </c>
      <c r="C406" s="303"/>
      <c r="D406" s="245"/>
      <c r="E406" s="242"/>
      <c r="F406" s="242"/>
      <c r="G406" s="242"/>
      <c r="H406" s="242"/>
      <c r="I406" s="242"/>
      <c r="J406" s="242"/>
      <c r="K406" s="242"/>
      <c r="L406" s="242"/>
      <c r="M406" s="242"/>
      <c r="N406" s="242"/>
      <c r="O406" s="242"/>
      <c r="P406" s="242"/>
      <c r="Q406" s="242"/>
      <c r="R406" s="242"/>
      <c r="S406" s="242"/>
      <c r="T406" s="242"/>
      <c r="U406" s="242"/>
      <c r="V406" s="253"/>
      <c r="W406" s="242"/>
      <c r="X406" s="242"/>
      <c r="Y406" s="242"/>
      <c r="Z406" s="245"/>
      <c r="AA406" s="245"/>
      <c r="AB406" s="245"/>
      <c r="AC406" s="245"/>
      <c r="AD406" s="242"/>
      <c r="AE406" s="242"/>
      <c r="AF406" s="242"/>
      <c r="AG406" s="242"/>
      <c r="AH406" s="242"/>
      <c r="AI406" s="242"/>
      <c r="AJ406" s="242"/>
      <c r="AK406" s="242"/>
      <c r="AL406" s="242"/>
      <c r="AM406" s="333">
        <f t="shared" ref="AM406" si="141">AM275*AM404</f>
        <v>0</v>
      </c>
      <c r="AN406" s="333">
        <f t="shared" ref="AN406:AZ406" si="142">AN275*AN404</f>
        <v>0</v>
      </c>
      <c r="AO406" s="333">
        <f t="shared" si="142"/>
        <v>0</v>
      </c>
      <c r="AP406" s="333">
        <f t="shared" si="142"/>
        <v>0</v>
      </c>
      <c r="AQ406" s="333">
        <f t="shared" si="142"/>
        <v>0</v>
      </c>
      <c r="AR406" s="333">
        <f t="shared" si="142"/>
        <v>0</v>
      </c>
      <c r="AS406" s="333">
        <f t="shared" si="142"/>
        <v>0</v>
      </c>
      <c r="AT406" s="333">
        <f t="shared" si="142"/>
        <v>0</v>
      </c>
      <c r="AU406" s="333">
        <f t="shared" si="142"/>
        <v>0</v>
      </c>
      <c r="AV406" s="333">
        <f t="shared" si="142"/>
        <v>0</v>
      </c>
      <c r="AW406" s="333">
        <f t="shared" si="142"/>
        <v>0</v>
      </c>
      <c r="AX406" s="333">
        <f t="shared" si="142"/>
        <v>0</v>
      </c>
      <c r="AY406" s="333">
        <f t="shared" si="142"/>
        <v>0</v>
      </c>
      <c r="AZ406" s="333">
        <f t="shared" si="142"/>
        <v>0</v>
      </c>
      <c r="BA406" s="545">
        <f>SUM(AM406:AZ406)</f>
        <v>0</v>
      </c>
    </row>
    <row r="407" spans="1:55" ht="15">
      <c r="B407" s="285" t="s">
        <v>158</v>
      </c>
      <c r="C407" s="303"/>
      <c r="D407" s="245"/>
      <c r="E407" s="242"/>
      <c r="F407" s="242"/>
      <c r="G407" s="242"/>
      <c r="H407" s="242"/>
      <c r="I407" s="242"/>
      <c r="J407" s="242"/>
      <c r="K407" s="242"/>
      <c r="L407" s="242"/>
      <c r="M407" s="242"/>
      <c r="N407" s="242"/>
      <c r="O407" s="242"/>
      <c r="P407" s="242"/>
      <c r="Q407" s="242"/>
      <c r="R407" s="242"/>
      <c r="S407" s="242"/>
      <c r="T407" s="242"/>
      <c r="U407" s="242"/>
      <c r="V407" s="253"/>
      <c r="W407" s="242"/>
      <c r="X407" s="242"/>
      <c r="Y407" s="242"/>
      <c r="Z407" s="245"/>
      <c r="AA407" s="245"/>
      <c r="AB407" s="245"/>
      <c r="AC407" s="245"/>
      <c r="AD407" s="242"/>
      <c r="AE407" s="242"/>
      <c r="AF407" s="242"/>
      <c r="AG407" s="242"/>
      <c r="AH407" s="242"/>
      <c r="AI407" s="242"/>
      <c r="AJ407" s="242"/>
      <c r="AK407" s="242"/>
      <c r="AL407" s="242"/>
      <c r="AM407" s="333">
        <f>AM401*AM404</f>
        <v>0</v>
      </c>
      <c r="AN407" s="333">
        <f t="shared" ref="AN407:AZ407" si="143">AN401*AN404</f>
        <v>0</v>
      </c>
      <c r="AO407" s="333">
        <f t="shared" si="143"/>
        <v>0</v>
      </c>
      <c r="AP407" s="333">
        <f t="shared" si="143"/>
        <v>0</v>
      </c>
      <c r="AQ407" s="333">
        <f t="shared" si="143"/>
        <v>0</v>
      </c>
      <c r="AR407" s="333">
        <f t="shared" si="143"/>
        <v>0</v>
      </c>
      <c r="AS407" s="333">
        <f t="shared" si="143"/>
        <v>0</v>
      </c>
      <c r="AT407" s="333">
        <f t="shared" si="143"/>
        <v>0</v>
      </c>
      <c r="AU407" s="333">
        <f t="shared" si="143"/>
        <v>0</v>
      </c>
      <c r="AV407" s="333">
        <f t="shared" si="143"/>
        <v>0</v>
      </c>
      <c r="AW407" s="333">
        <f t="shared" si="143"/>
        <v>0</v>
      </c>
      <c r="AX407" s="333">
        <f t="shared" si="143"/>
        <v>0</v>
      </c>
      <c r="AY407" s="333">
        <f t="shared" si="143"/>
        <v>0</v>
      </c>
      <c r="AZ407" s="333">
        <f t="shared" si="143"/>
        <v>0</v>
      </c>
      <c r="BA407" s="545">
        <f>SUM(AM407:AZ407)</f>
        <v>0</v>
      </c>
    </row>
    <row r="408" spans="1:55" s="335" customFormat="1" ht="15.75">
      <c r="A408" s="452"/>
      <c r="B408" s="307" t="s">
        <v>256</v>
      </c>
      <c r="C408" s="303"/>
      <c r="D408" s="265"/>
      <c r="E408" s="295"/>
      <c r="F408" s="295"/>
      <c r="G408" s="295"/>
      <c r="H408" s="295"/>
      <c r="I408" s="295"/>
      <c r="J408" s="295"/>
      <c r="K408" s="295"/>
      <c r="L408" s="295"/>
      <c r="M408" s="295"/>
      <c r="N408" s="295"/>
      <c r="O408" s="295"/>
      <c r="P408" s="295"/>
      <c r="Q408" s="295"/>
      <c r="R408" s="295"/>
      <c r="S408" s="295"/>
      <c r="T408" s="295"/>
      <c r="U408" s="295"/>
      <c r="V408" s="262"/>
      <c r="W408" s="295"/>
      <c r="X408" s="295"/>
      <c r="Y408" s="295"/>
      <c r="Z408" s="265"/>
      <c r="AA408" s="265"/>
      <c r="AB408" s="265"/>
      <c r="AC408" s="265"/>
      <c r="AD408" s="295"/>
      <c r="AE408" s="295"/>
      <c r="AF408" s="295"/>
      <c r="AG408" s="295"/>
      <c r="AH408" s="295"/>
      <c r="AI408" s="295"/>
      <c r="AJ408" s="295"/>
      <c r="AK408" s="295"/>
      <c r="AL408" s="295"/>
      <c r="AM408" s="304">
        <f>SUM(AM405:AM407)</f>
        <v>0</v>
      </c>
      <c r="AN408" s="304">
        <f>SUM(AN405:AN407)</f>
        <v>0</v>
      </c>
      <c r="AO408" s="304">
        <f t="shared" ref="AO408:AS408" si="144">SUM(AO405:AO407)</f>
        <v>0</v>
      </c>
      <c r="AP408" s="304">
        <f t="shared" si="144"/>
        <v>0</v>
      </c>
      <c r="AQ408" s="304">
        <f t="shared" si="144"/>
        <v>0</v>
      </c>
      <c r="AR408" s="304">
        <f t="shared" si="144"/>
        <v>0</v>
      </c>
      <c r="AS408" s="304">
        <f t="shared" si="144"/>
        <v>0</v>
      </c>
      <c r="AT408" s="304">
        <f t="shared" ref="AT408:AZ408" si="145">SUM(AT405:AT407)</f>
        <v>0</v>
      </c>
      <c r="AU408" s="304">
        <f t="shared" si="145"/>
        <v>0</v>
      </c>
      <c r="AV408" s="304">
        <f t="shared" si="145"/>
        <v>0</v>
      </c>
      <c r="AW408" s="304">
        <f t="shared" si="145"/>
        <v>0</v>
      </c>
      <c r="AX408" s="304">
        <f t="shared" si="145"/>
        <v>0</v>
      </c>
      <c r="AY408" s="304">
        <f t="shared" si="145"/>
        <v>0</v>
      </c>
      <c r="AZ408" s="304">
        <f t="shared" si="145"/>
        <v>0</v>
      </c>
      <c r="BA408" s="361">
        <f>SUM(BA405:BA407)</f>
        <v>0</v>
      </c>
    </row>
    <row r="409" spans="1:55" s="335" customFormat="1" ht="15.75">
      <c r="A409" s="452"/>
      <c r="B409" s="307" t="s">
        <v>251</v>
      </c>
      <c r="C409" s="303"/>
      <c r="D409" s="308"/>
      <c r="E409" s="295"/>
      <c r="F409" s="295"/>
      <c r="G409" s="295"/>
      <c r="H409" s="295"/>
      <c r="I409" s="295"/>
      <c r="J409" s="295"/>
      <c r="K409" s="295"/>
      <c r="L409" s="295"/>
      <c r="M409" s="295"/>
      <c r="N409" s="295"/>
      <c r="O409" s="295"/>
      <c r="P409" s="295"/>
      <c r="Q409" s="295"/>
      <c r="R409" s="295"/>
      <c r="S409" s="295"/>
      <c r="T409" s="295"/>
      <c r="U409" s="295"/>
      <c r="V409" s="262"/>
      <c r="W409" s="295"/>
      <c r="X409" s="295"/>
      <c r="Y409" s="295"/>
      <c r="Z409" s="265"/>
      <c r="AA409" s="265"/>
      <c r="AB409" s="265"/>
      <c r="AC409" s="265"/>
      <c r="AD409" s="295"/>
      <c r="AE409" s="295"/>
      <c r="AF409" s="295"/>
      <c r="AG409" s="295"/>
      <c r="AH409" s="295"/>
      <c r="AI409" s="295"/>
      <c r="AJ409" s="295"/>
      <c r="AK409" s="295"/>
      <c r="AL409" s="295"/>
      <c r="AM409" s="305">
        <f t="shared" ref="AM409:AS409" si="146">AM402*AM404</f>
        <v>0</v>
      </c>
      <c r="AN409" s="305">
        <f t="shared" si="146"/>
        <v>0</v>
      </c>
      <c r="AO409" s="305">
        <f t="shared" si="146"/>
        <v>0</v>
      </c>
      <c r="AP409" s="305">
        <f t="shared" si="146"/>
        <v>0</v>
      </c>
      <c r="AQ409" s="305">
        <f t="shared" si="146"/>
        <v>0</v>
      </c>
      <c r="AR409" s="305">
        <f t="shared" si="146"/>
        <v>0</v>
      </c>
      <c r="AS409" s="305">
        <f t="shared" si="146"/>
        <v>0</v>
      </c>
      <c r="AT409" s="305">
        <f t="shared" ref="AT409:AZ409" si="147">AT402*AT404</f>
        <v>0</v>
      </c>
      <c r="AU409" s="305">
        <f t="shared" si="147"/>
        <v>0</v>
      </c>
      <c r="AV409" s="305">
        <f t="shared" si="147"/>
        <v>0</v>
      </c>
      <c r="AW409" s="305">
        <f t="shared" si="147"/>
        <v>0</v>
      </c>
      <c r="AX409" s="305">
        <f t="shared" si="147"/>
        <v>0</v>
      </c>
      <c r="AY409" s="305">
        <f t="shared" si="147"/>
        <v>0</v>
      </c>
      <c r="AZ409" s="305">
        <f t="shared" si="147"/>
        <v>0</v>
      </c>
      <c r="BA409" s="361">
        <f>SUM(AM409:AZ409)</f>
        <v>0</v>
      </c>
    </row>
    <row r="410" spans="1:55" ht="15.75" customHeight="1">
      <c r="A410" s="452"/>
      <c r="B410" s="307" t="s">
        <v>263</v>
      </c>
      <c r="C410" s="303"/>
      <c r="D410" s="308"/>
      <c r="E410" s="295"/>
      <c r="F410" s="295"/>
      <c r="G410" s="295"/>
      <c r="H410" s="295"/>
      <c r="I410" s="295"/>
      <c r="J410" s="295"/>
      <c r="K410" s="295"/>
      <c r="L410" s="295"/>
      <c r="M410" s="295"/>
      <c r="N410" s="295"/>
      <c r="O410" s="295"/>
      <c r="P410" s="295"/>
      <c r="Q410" s="295"/>
      <c r="R410" s="295"/>
      <c r="S410" s="295"/>
      <c r="T410" s="295"/>
      <c r="U410" s="295"/>
      <c r="V410" s="262"/>
      <c r="W410" s="295"/>
      <c r="X410" s="295"/>
      <c r="Y410" s="295"/>
      <c r="Z410" s="308"/>
      <c r="AA410" s="308"/>
      <c r="AB410" s="308"/>
      <c r="AC410" s="308"/>
      <c r="AD410" s="295"/>
      <c r="AE410" s="295"/>
      <c r="AF410" s="295"/>
      <c r="AG410" s="295"/>
      <c r="AH410" s="295"/>
      <c r="AI410" s="295"/>
      <c r="AJ410" s="295"/>
      <c r="AK410" s="295"/>
      <c r="AL410" s="295"/>
      <c r="AM410" s="262"/>
      <c r="AN410" s="309"/>
      <c r="AO410" s="309"/>
      <c r="AP410" s="309"/>
      <c r="AQ410" s="309"/>
      <c r="AR410" s="309"/>
      <c r="AS410" s="309"/>
      <c r="AT410" s="309"/>
      <c r="AU410" s="309"/>
      <c r="AV410" s="309"/>
      <c r="AW410" s="309"/>
      <c r="AX410" s="309"/>
      <c r="AY410" s="309"/>
      <c r="AZ410" s="309"/>
      <c r="BA410" s="361">
        <f>BA408-BA409</f>
        <v>0</v>
      </c>
    </row>
    <row r="411" spans="1:55" ht="15">
      <c r="B411" s="285"/>
      <c r="C411" s="308"/>
      <c r="D411" s="308"/>
      <c r="E411" s="295"/>
      <c r="F411" s="295"/>
      <c r="G411" s="295"/>
      <c r="H411" s="295"/>
      <c r="I411" s="295"/>
      <c r="J411" s="295"/>
      <c r="K411" s="295"/>
      <c r="L411" s="295"/>
      <c r="M411" s="295"/>
      <c r="N411" s="295"/>
      <c r="O411" s="295"/>
      <c r="P411" s="295"/>
      <c r="Q411" s="295"/>
      <c r="R411" s="295"/>
      <c r="S411" s="295"/>
      <c r="T411" s="295"/>
      <c r="U411" s="295"/>
      <c r="V411" s="262"/>
      <c r="W411" s="295"/>
      <c r="X411" s="295"/>
      <c r="Y411" s="295"/>
      <c r="Z411" s="308"/>
      <c r="AA411" s="303"/>
      <c r="AB411" s="308"/>
      <c r="AC411" s="308"/>
      <c r="AD411" s="295"/>
      <c r="AE411" s="295"/>
      <c r="AF411" s="295"/>
      <c r="AG411" s="295"/>
      <c r="AH411" s="295"/>
      <c r="AI411" s="295"/>
      <c r="AJ411" s="295"/>
      <c r="AK411" s="295"/>
      <c r="AL411" s="295"/>
      <c r="AM411" s="219"/>
      <c r="AN411" s="219"/>
      <c r="AO411" s="219"/>
      <c r="AP411" s="219"/>
      <c r="AQ411" s="219"/>
      <c r="AR411" s="219"/>
      <c r="AS411" s="219"/>
      <c r="AT411" s="219"/>
      <c r="AU411" s="219"/>
      <c r="AV411" s="219"/>
      <c r="AW411" s="219"/>
      <c r="AX411" s="219"/>
      <c r="AY411" s="219"/>
      <c r="AZ411" s="219"/>
      <c r="BA411" s="311"/>
    </row>
    <row r="412" spans="1:55" ht="15">
      <c r="B412" s="285" t="s">
        <v>72</v>
      </c>
      <c r="C412" s="313"/>
      <c r="D412" s="242"/>
      <c r="E412" s="242"/>
      <c r="F412" s="242"/>
      <c r="G412" s="242"/>
      <c r="H412" s="242"/>
      <c r="I412" s="242"/>
      <c r="J412" s="242"/>
      <c r="K412" s="242"/>
      <c r="L412" s="242"/>
      <c r="M412" s="242"/>
      <c r="N412" s="242"/>
      <c r="O412" s="242"/>
      <c r="P412" s="242"/>
      <c r="Q412" s="242"/>
      <c r="R412" s="242"/>
      <c r="S412" s="242"/>
      <c r="T412" s="242"/>
      <c r="U412" s="242"/>
      <c r="V412" s="314"/>
      <c r="W412" s="242"/>
      <c r="X412" s="242"/>
      <c r="Y412" s="242"/>
      <c r="Z412" s="266"/>
      <c r="AA412" s="245"/>
      <c r="AB412" s="245"/>
      <c r="AC412" s="242"/>
      <c r="AD412" s="242"/>
      <c r="AE412" s="245"/>
      <c r="AF412" s="245"/>
      <c r="AG412" s="245"/>
      <c r="AH412" s="245"/>
      <c r="AI412" s="245"/>
      <c r="AJ412" s="245"/>
      <c r="AK412" s="245"/>
      <c r="AL412" s="245"/>
      <c r="AM412" s="253">
        <f>SUMPRODUCT($E$296:$E$399,AM296:AM399)</f>
        <v>0</v>
      </c>
      <c r="AN412" s="253">
        <f>SUMPRODUCT($E$296:$E$399,AN296:AN399)</f>
        <v>0</v>
      </c>
      <c r="AO412" s="253">
        <f>IF(AO295="kW",SUMPRODUCT(U296:U399,W296:W399,AO296:AO399),SUMPRODUCT(E296:E399,AO296:AO399))</f>
        <v>0</v>
      </c>
      <c r="AP412" s="253">
        <f>IF(AP295="kW",SUMPRODUCT(U296:U399,W296:W399,AP296:AP399),SUMPRODUCT(E296:E399,AP296:AP399))</f>
        <v>0</v>
      </c>
      <c r="AQ412" s="253">
        <f>IF(AQ295="kW",SUMPRODUCT(U296:U399,W296:W399,AQ296:AQ399),SUMPRODUCT(E296:E399,AQ296:AQ399))</f>
        <v>0</v>
      </c>
      <c r="AR412" s="253">
        <f>IF(AR295="kW",SUMPRODUCT(U296:U399,W296:W399,AR296:AR399),SUMPRODUCT(E296:E399, AR296:AR399))</f>
        <v>0</v>
      </c>
      <c r="AS412" s="253">
        <f>IF(AS295="kW",SUMPRODUCT(U296:U399,W296:W399,AS296:AS399),SUMPRODUCT(E296:E399,AS296:AS399))</f>
        <v>0</v>
      </c>
      <c r="AT412" s="253">
        <f>IF(AT295="kW",SUMPRODUCT(U296:U399,W296:W399,AT296:AT399),SUMPRODUCT(E296:E399,AT296:AT399))</f>
        <v>0</v>
      </c>
      <c r="AU412" s="253">
        <f>IF(AU295="kW",SUMPRODUCT(U296:U399,W296:W399,AU296:AU399),SUMPRODUCT(E296:E399,AU296:AU399))</f>
        <v>0</v>
      </c>
      <c r="AV412" s="253">
        <f>IF(AV295="kW",SUMPRODUCT(U296:U399,W296:W399,AV296:AV399),SUMPRODUCT(E296:E399,AV296:AV399))</f>
        <v>0</v>
      </c>
      <c r="AW412" s="253">
        <f>IF(AW295="kW",SUMPRODUCT(U296:U399,W296:W399,AW296:AW399),SUMPRODUCT(E296:E399,AW296:AW399))</f>
        <v>0</v>
      </c>
      <c r="AX412" s="253">
        <f>IF(AX295="kW",SUMPRODUCT(U296:U399,W296:W399,AX296:AX399),SUMPRODUCT(E296:E399,AX296:AX399))</f>
        <v>0</v>
      </c>
      <c r="AY412" s="253">
        <f>IF(AY295="kW",SUMPRODUCT(U296:U399,W296:W399,AY296:AY399),SUMPRODUCT(E296:E399,AY296:AY399))</f>
        <v>0</v>
      </c>
      <c r="AZ412" s="253">
        <f>IF(AZ295="kW",SUMPRODUCT(U296:U399,W296:W399,AZ296:AZ399),SUMPRODUCT(E296:E399,AZ296:AZ399))</f>
        <v>0</v>
      </c>
      <c r="BA412" s="297"/>
    </row>
    <row r="413" spans="1:55" ht="15">
      <c r="B413" s="285" t="s">
        <v>195</v>
      </c>
      <c r="C413" s="313"/>
      <c r="D413" s="242"/>
      <c r="E413" s="242"/>
      <c r="F413" s="242"/>
      <c r="G413" s="242"/>
      <c r="H413" s="242"/>
      <c r="I413" s="242"/>
      <c r="J413" s="242"/>
      <c r="K413" s="242"/>
      <c r="L413" s="242"/>
      <c r="M413" s="242"/>
      <c r="N413" s="242"/>
      <c r="O413" s="242"/>
      <c r="P413" s="242"/>
      <c r="Q413" s="242"/>
      <c r="R413" s="242"/>
      <c r="S413" s="242"/>
      <c r="T413" s="242"/>
      <c r="U413" s="242"/>
      <c r="V413" s="314"/>
      <c r="W413" s="242"/>
      <c r="X413" s="242"/>
      <c r="Y413" s="242"/>
      <c r="Z413" s="266"/>
      <c r="AA413" s="245"/>
      <c r="AB413" s="245"/>
      <c r="AC413" s="242"/>
      <c r="AD413" s="242"/>
      <c r="AE413" s="245"/>
      <c r="AF413" s="245"/>
      <c r="AG413" s="245"/>
      <c r="AH413" s="245"/>
      <c r="AI413" s="245"/>
      <c r="AJ413" s="245"/>
      <c r="AK413" s="245"/>
      <c r="AL413" s="245"/>
      <c r="AM413" s="253">
        <f>SUMPRODUCT($F$296:$F$399,AM296:AM399)</f>
        <v>0</v>
      </c>
      <c r="AN413" s="253">
        <f>SUMPRODUCT($F$296:$F$399,AN296:AN399)</f>
        <v>0</v>
      </c>
      <c r="AO413" s="253">
        <f>IF(AO295="kW",SUMPRODUCT(U296:U399,X296:X399,AO296:AO399),SUMPRODUCT(F296:F399,AO296:AO399))</f>
        <v>0</v>
      </c>
      <c r="AP413" s="253">
        <f>IF(AP295="kW",SUMPRODUCT(U296:U399,X296:X399,AP296:AP399),SUMPRODUCT(F296:F399,AP296:AP399))</f>
        <v>0</v>
      </c>
      <c r="AQ413" s="253">
        <f>IF(AQ295="kW",SUMPRODUCT(U296:U399,X296:X399,AQ296:AQ399),SUMPRODUCT(F296:F399, AQ296:AQ399))</f>
        <v>0</v>
      </c>
      <c r="AR413" s="253">
        <f>IF(AR295="kW",SUMPRODUCT(U296:U399,X296:X399,AR296:AR399),SUMPRODUCT(F296:F399, AR296:AR399))</f>
        <v>0</v>
      </c>
      <c r="AS413" s="253">
        <f>IF(AS295="kW",SUMPRODUCT(U296:U399,X296:X399,AS296:AS399),SUMPRODUCT(F296:F399,AS296:AS399))</f>
        <v>0</v>
      </c>
      <c r="AT413" s="253">
        <f>IF(AT295="kW",SUMPRODUCT(U296:U399,X296:X399,AT296:AT399),SUMPRODUCT(F296:F399,AT296:AT399))</f>
        <v>0</v>
      </c>
      <c r="AU413" s="253">
        <f>IF(AU295="kW",SUMPRODUCT(U296:U399,X296:X399,AU296:AU399),SUMPRODUCT(F296:F399,AU296:AU399))</f>
        <v>0</v>
      </c>
      <c r="AV413" s="253">
        <f>IF(AV295="kW",SUMPRODUCT(U296:U399,X296:X399,AV296:AV399),SUMPRODUCT(F296:F399,AV296:AV399))</f>
        <v>0</v>
      </c>
      <c r="AW413" s="253">
        <f>IF(AW295="kW",SUMPRODUCT(U296:U399,X296:X399,AW296:AW399),SUMPRODUCT(F296:F399,AW296:AW399))</f>
        <v>0</v>
      </c>
      <c r="AX413" s="253">
        <f>IF(AX295="kW",SUMPRODUCT(U296:U399,X296:X399,AX296:AX399),SUMPRODUCT(F296:F399,AX296:AX399))</f>
        <v>0</v>
      </c>
      <c r="AY413" s="253">
        <f>IF(AY295="kW",SUMPRODUCT(U296:U399,X296:X399,AY296:AY399),SUMPRODUCT(F296:F399,AY296:AY399))</f>
        <v>0</v>
      </c>
      <c r="AZ413" s="253">
        <f>IF(AZ295="kW",SUMPRODUCT(U296:U399,X296:X399,AZ296:AZ399),SUMPRODUCT(F296:F399,AZ296:AZ399))</f>
        <v>0</v>
      </c>
      <c r="BA413" s="297"/>
    </row>
    <row r="414" spans="1:55" ht="15">
      <c r="B414" s="285" t="s">
        <v>196</v>
      </c>
      <c r="C414" s="313"/>
      <c r="D414" s="242"/>
      <c r="E414" s="242"/>
      <c r="F414" s="242"/>
      <c r="G414" s="242"/>
      <c r="H414" s="242"/>
      <c r="I414" s="242"/>
      <c r="J414" s="242"/>
      <c r="K414" s="242"/>
      <c r="L414" s="242"/>
      <c r="M414" s="242"/>
      <c r="N414" s="242"/>
      <c r="O414" s="242"/>
      <c r="P414" s="242"/>
      <c r="Q414" s="242"/>
      <c r="R414" s="242"/>
      <c r="S414" s="242"/>
      <c r="T414" s="242"/>
      <c r="U414" s="242"/>
      <c r="V414" s="314"/>
      <c r="W414" s="242"/>
      <c r="X414" s="242"/>
      <c r="Y414" s="242"/>
      <c r="Z414" s="266"/>
      <c r="AA414" s="245"/>
      <c r="AB414" s="245"/>
      <c r="AC414" s="242"/>
      <c r="AD414" s="242"/>
      <c r="AE414" s="245"/>
      <c r="AF414" s="245"/>
      <c r="AG414" s="245"/>
      <c r="AH414" s="245"/>
      <c r="AI414" s="245"/>
      <c r="AJ414" s="245"/>
      <c r="AK414" s="245"/>
      <c r="AL414" s="245"/>
      <c r="AM414" s="253">
        <f>SUMPRODUCT($G$296:$G$399,AM296:AM399)</f>
        <v>0</v>
      </c>
      <c r="AN414" s="253">
        <f>SUMPRODUCT($G$296:$G$399,AN296:AN399)</f>
        <v>0</v>
      </c>
      <c r="AO414" s="253">
        <f>IF(AO295="kW",SUMPRODUCT(U296:U399,Y296:Y399,AO296:AO399),SUMPRODUCT(G296:G399,AO296:AO399))</f>
        <v>0</v>
      </c>
      <c r="AP414" s="253">
        <f>IF(AP295="kW",SUMPRODUCT(U296:U399,Y296:Y399,AP296:AP399),SUMPRODUCT(G296:G399,AP296:AP399))</f>
        <v>0</v>
      </c>
      <c r="AQ414" s="253">
        <f>IF(AQ295="kW",SUMPRODUCT(U296:U399,Y296:Y399,AQ296:AQ399),SUMPRODUCT(G296:G399, AQ296:AQ399))</f>
        <v>0</v>
      </c>
      <c r="AR414" s="253">
        <f>IF(AR295="kW",SUMPRODUCT(U296:U399,Y296:Y399,AR296:AR399),SUMPRODUCT(G296:G399, AR296:AR399))</f>
        <v>0</v>
      </c>
      <c r="AS414" s="253">
        <f>IF(AS295="kW",SUMPRODUCT(U296:U399,Y296:Y399,AS296:AS399),SUMPRODUCT(G296:G399,AS296:AS399))</f>
        <v>0</v>
      </c>
      <c r="AT414" s="253">
        <f>IF(AT295="kW",SUMPRODUCT(U296:U399,Y296:Y399,AT296:AT399),SUMPRODUCT(G296:G399,AT296:AT399))</f>
        <v>0</v>
      </c>
      <c r="AU414" s="253">
        <f>IF(AU295="kW",SUMPRODUCT(U296:U399,Y296:Y399,AU296:AU399),SUMPRODUCT(G296:G399,AU296:AU399))</f>
        <v>0</v>
      </c>
      <c r="AV414" s="253">
        <f>IF(AV295="kW",SUMPRODUCT(U296:U399,Y296:Y399,AV296:AV399),SUMPRODUCT(G296:G399,AV296:AV399))</f>
        <v>0</v>
      </c>
      <c r="AW414" s="253">
        <f>IF(AW295="kW",SUMPRODUCT(U296:U399,Y296:Y399,AW296:AW399),SUMPRODUCT(G296:G399,AW296:AW399))</f>
        <v>0</v>
      </c>
      <c r="AX414" s="253">
        <f>IF(AX295="kW",SUMPRODUCT(U296:U399,Y296:Y399,AX296:AX399),SUMPRODUCT(G296:G399,AX296:AX399))</f>
        <v>0</v>
      </c>
      <c r="AY414" s="253">
        <f>IF(AY295="kW",SUMPRODUCT(U296:U399,Y296:Y399,AY296:AY399),SUMPRODUCT(G296:G399,AY296:AY399))</f>
        <v>0</v>
      </c>
      <c r="AZ414" s="253">
        <f>IF(AZ295="kW",SUMPRODUCT(U296:U399,Y296:Y399,AZ296:AZ399),SUMPRODUCT(G296:G399,AZ296:AZ399))</f>
        <v>0</v>
      </c>
      <c r="BA414" s="297"/>
    </row>
    <row r="415" spans="1:55" ht="15">
      <c r="B415" s="285" t="s">
        <v>197</v>
      </c>
      <c r="C415" s="313"/>
      <c r="D415" s="242"/>
      <c r="E415" s="242"/>
      <c r="F415" s="242"/>
      <c r="G415" s="242"/>
      <c r="H415" s="242"/>
      <c r="I415" s="242"/>
      <c r="J415" s="242"/>
      <c r="K415" s="242"/>
      <c r="L415" s="242"/>
      <c r="M415" s="242"/>
      <c r="N415" s="242"/>
      <c r="O415" s="242"/>
      <c r="P415" s="242"/>
      <c r="Q415" s="242"/>
      <c r="R415" s="242"/>
      <c r="S415" s="242"/>
      <c r="T415" s="242"/>
      <c r="U415" s="242"/>
      <c r="V415" s="314"/>
      <c r="W415" s="242"/>
      <c r="X415" s="242"/>
      <c r="Y415" s="242"/>
      <c r="Z415" s="266"/>
      <c r="AA415" s="245"/>
      <c r="AB415" s="245"/>
      <c r="AC415" s="242"/>
      <c r="AD415" s="242"/>
      <c r="AE415" s="245"/>
      <c r="AF415" s="245"/>
      <c r="AG415" s="245"/>
      <c r="AH415" s="245"/>
      <c r="AI415" s="245"/>
      <c r="AJ415" s="245"/>
      <c r="AK415" s="245"/>
      <c r="AL415" s="245"/>
      <c r="AM415" s="253">
        <f>SUMPRODUCT($H$296:$H$399,AM296:AM399)</f>
        <v>0</v>
      </c>
      <c r="AN415" s="253">
        <f>SUMPRODUCT($H$296:$H$399,AN296:AN399)</f>
        <v>0</v>
      </c>
      <c r="AO415" s="253">
        <f>IF(AO295="kW",SUMPRODUCT(U296:U399,Z296:Z399,AO296:AO399),SUMPRODUCT(H296:H399,AO296:AO399))</f>
        <v>0</v>
      </c>
      <c r="AP415" s="253">
        <f>IF(AP295="kW",SUMPRODUCT(U296:U399,Z296:Z399,AP296:AP399),SUMPRODUCT(H296:H399,AP296:AP399))</f>
        <v>0</v>
      </c>
      <c r="AQ415" s="253">
        <f>IF(AQ295="kW",SUMPRODUCT(U296:U399,Z296:Z399,AQ296:AQ399),SUMPRODUCT(H296:H399, AQ296:AQ399))</f>
        <v>0</v>
      </c>
      <c r="AR415" s="253">
        <f>IF(AR295="kW",SUMPRODUCT(U296:U399,Z296:Z399,AR296:AR399),SUMPRODUCT(H296:H399, AR296:AR399))</f>
        <v>0</v>
      </c>
      <c r="AS415" s="253">
        <f>IF(AS295="kW",SUMPRODUCT(U296:U399,Z296:Z399,AS296:AS399),SUMPRODUCT(H296:H399,AS296:AS399))</f>
        <v>0</v>
      </c>
      <c r="AT415" s="253">
        <f>IF(AT295="kW",SUMPRODUCT(U296:U399,Z296:Z399,AT296:AT399),SUMPRODUCT(H296:H399,AT296:AT399))</f>
        <v>0</v>
      </c>
      <c r="AU415" s="253">
        <f>IF(AU295="kW",SUMPRODUCT(U296:U399,Z296:Z399,AU296:AU399),SUMPRODUCT(H296:H399,AU296:AU399))</f>
        <v>0</v>
      </c>
      <c r="AV415" s="253">
        <f>IF(AV295="kW",SUMPRODUCT(U296:U399,Z296:Z399,AV296:AV399),SUMPRODUCT(H296:H399,AV296:AV399))</f>
        <v>0</v>
      </c>
      <c r="AW415" s="253">
        <f>IF(AW295="kW",SUMPRODUCT(U296:U399,Z296:Z399,AW296:AW399),SUMPRODUCT(H296:H399,AW296:AW399))</f>
        <v>0</v>
      </c>
      <c r="AX415" s="253">
        <f>IF(AX295="kW",SUMPRODUCT(U296:U399,Z296:Z399,AX296:AX399),SUMPRODUCT(H296:H399,AX296:AX399))</f>
        <v>0</v>
      </c>
      <c r="AY415" s="253">
        <f>IF(AY295="kW",SUMPRODUCT(U296:U399,Z296:Z399,AY296:AY399),SUMPRODUCT(H296:H399,AY296:AY399))</f>
        <v>0</v>
      </c>
      <c r="AZ415" s="253">
        <f>IF(AZ295="kW",SUMPRODUCT(U296:U399,Z296:Z399,AZ296:AZ399),SUMPRODUCT(H296:H399,AZ296:AZ399))</f>
        <v>0</v>
      </c>
      <c r="BA415" s="297"/>
    </row>
    <row r="416" spans="1:55" ht="15">
      <c r="B416" s="285" t="s">
        <v>198</v>
      </c>
      <c r="C416" s="313"/>
      <c r="D416" s="242"/>
      <c r="E416" s="242"/>
      <c r="F416" s="242"/>
      <c r="G416" s="242"/>
      <c r="H416" s="242"/>
      <c r="I416" s="242"/>
      <c r="J416" s="242"/>
      <c r="K416" s="242"/>
      <c r="L416" s="242"/>
      <c r="M416" s="242"/>
      <c r="N416" s="242"/>
      <c r="O416" s="242"/>
      <c r="P416" s="242"/>
      <c r="Q416" s="242"/>
      <c r="R416" s="242"/>
      <c r="S416" s="242"/>
      <c r="T416" s="242"/>
      <c r="U416" s="242"/>
      <c r="V416" s="314"/>
      <c r="W416" s="242"/>
      <c r="X416" s="242"/>
      <c r="Y416" s="242"/>
      <c r="Z416" s="266"/>
      <c r="AA416" s="245"/>
      <c r="AB416" s="245"/>
      <c r="AC416" s="242"/>
      <c r="AD416" s="242"/>
      <c r="AE416" s="245"/>
      <c r="AF416" s="245"/>
      <c r="AG416" s="245"/>
      <c r="AH416" s="245"/>
      <c r="AI416" s="245"/>
      <c r="AJ416" s="245"/>
      <c r="AK416" s="245"/>
      <c r="AL416" s="245"/>
      <c r="AM416" s="253">
        <f>SUMPRODUCT($I$296:$I$399,AM296:AM399)</f>
        <v>0</v>
      </c>
      <c r="AN416" s="253">
        <f>SUMPRODUCT($I$296:$I$399,AN296:AN399)</f>
        <v>0</v>
      </c>
      <c r="AO416" s="253">
        <f>IF(AO295="kW",SUMPRODUCT(U296:U399,AA296:AA399,AO296:AO399),SUMPRODUCT(I296:I399,AO296:AO399))</f>
        <v>0</v>
      </c>
      <c r="AP416" s="253">
        <f>IF(AP295="kW",SUMPRODUCT(U296:U399,AA296:AA399,AP296:AP399),SUMPRODUCT(I296:I399,AP296:AP399))</f>
        <v>0</v>
      </c>
      <c r="AQ416" s="253">
        <f>IF(AQ295="kW",SUMPRODUCT(U296:U399,AA296:AA399,AQ296:AQ399),SUMPRODUCT(I296:I399, AQ296:AQ399))</f>
        <v>0</v>
      </c>
      <c r="AR416" s="253">
        <f>IF(AR295="kW",SUMPRODUCT(U296:U399,AA296:AA399,AR296:AR399),SUMPRODUCT(I296:I399, AR296:AR399))</f>
        <v>0</v>
      </c>
      <c r="AS416" s="253">
        <f>IF(AS295="kW",SUMPRODUCT(U296:U399,AA296:AA399,AS296:AS399),SUMPRODUCT(I296:I399,AS296:AS399))</f>
        <v>0</v>
      </c>
      <c r="AT416" s="253">
        <f>IF(AT295="kW",SUMPRODUCT(U296:U399,AA296:AA399,AT296:AT399),SUMPRODUCT(I296:I399,AT296:AT399))</f>
        <v>0</v>
      </c>
      <c r="AU416" s="253">
        <f>IF(AU295="kW",SUMPRODUCT(U296:U399,AA296:AA399,AU296:AU399),SUMPRODUCT(I296:I399,AU296:AU399))</f>
        <v>0</v>
      </c>
      <c r="AV416" s="253">
        <f>IF(AV295="kW",SUMPRODUCT(U296:U399,AA296:AA399,AV296:AV399),SUMPRODUCT(I296:I399,AV296:AV399))</f>
        <v>0</v>
      </c>
      <c r="AW416" s="253">
        <f>IF(AW295="kW",SUMPRODUCT(U296:U399,AA296:AA399,AW296:AW399),SUMPRODUCT(I296:I399,AW296:AW399))</f>
        <v>0</v>
      </c>
      <c r="AX416" s="253">
        <f>IF(AX295="kW",SUMPRODUCT(U296:U399,AA296:AA399,AX296:AX399),SUMPRODUCT(I296:I399,AX296:AX399))</f>
        <v>0</v>
      </c>
      <c r="AY416" s="253">
        <f>IF(AY295="kW",SUMPRODUCT(U296:U399,AA296:AA399,AY296:AY399),SUMPRODUCT(I296:I399,AY296:AY399))</f>
        <v>0</v>
      </c>
      <c r="AZ416" s="253">
        <f>IF(AZ295="kW",SUMPRODUCT(U296:U399,AA296:AA399,AZ296:AZ399),SUMPRODUCT(I296:I399,AZ296:AZ399))</f>
        <v>0</v>
      </c>
      <c r="BA416" s="297"/>
    </row>
    <row r="417" spans="1:53" ht="15">
      <c r="B417" s="285" t="s">
        <v>199</v>
      </c>
      <c r="C417" s="313"/>
      <c r="D417" s="245"/>
      <c r="E417" s="245"/>
      <c r="F417" s="245"/>
      <c r="G417" s="245"/>
      <c r="H417" s="245"/>
      <c r="I417" s="245"/>
      <c r="J417" s="245"/>
      <c r="K417" s="245"/>
      <c r="L417" s="245"/>
      <c r="M417" s="245"/>
      <c r="N417" s="245"/>
      <c r="O417" s="245"/>
      <c r="P417" s="245"/>
      <c r="Q417" s="245"/>
      <c r="R417" s="245"/>
      <c r="S417" s="245"/>
      <c r="T417" s="245"/>
      <c r="U417" s="245"/>
      <c r="V417" s="314"/>
      <c r="W417" s="245"/>
      <c r="X417" s="245"/>
      <c r="Y417" s="245"/>
      <c r="Z417" s="266"/>
      <c r="AA417" s="245"/>
      <c r="AB417" s="245"/>
      <c r="AC417" s="245"/>
      <c r="AD417" s="245"/>
      <c r="AE417" s="245"/>
      <c r="AF417" s="245"/>
      <c r="AG417" s="245"/>
      <c r="AH417" s="245"/>
      <c r="AI417" s="245"/>
      <c r="AJ417" s="245"/>
      <c r="AK417" s="245"/>
      <c r="AL417" s="245"/>
      <c r="AM417" s="253">
        <f>SUMPRODUCT($J$296:$J$399,AM296:AM399)</f>
        <v>0</v>
      </c>
      <c r="AN417" s="253">
        <f>SUMPRODUCT($J$296:$J$399,AN296:AN399)</f>
        <v>0</v>
      </c>
      <c r="AO417" s="253">
        <f>IF(AO295="kW",SUMPRODUCT(U296:U399,AB296:AB399,AO296:AO399),SUMPRODUCT(J296:J399,AO296:AO399))</f>
        <v>0</v>
      </c>
      <c r="AP417" s="253">
        <f>IF(AP295="kW",SUMPRODUCT(U296:U399,AB296:AB399,AP296:AP399),SUMPRODUCT(J296:J399,AP296:AP399))</f>
        <v>0</v>
      </c>
      <c r="AQ417" s="253">
        <f>IF(AQ295="kW",SUMPRODUCT(U296:U399,AB296:AB399,AQ296:AQ399),SUMPRODUCT(J296:J399, AQ296:AQ399))</f>
        <v>0</v>
      </c>
      <c r="AR417" s="253">
        <f>IF(AR295="kW",SUMPRODUCT(U296:U399,AB296:AB399,AR296:AR399),SUMPRODUCT(J296:J399, AR296:AR399))</f>
        <v>0</v>
      </c>
      <c r="AS417" s="253">
        <f>IF(AS295="kW",SUMPRODUCT(U296:U399,AB296:AB399,AS296:AS399),SUMPRODUCT(J296:J399,AS296:AS399))</f>
        <v>0</v>
      </c>
      <c r="AT417" s="253">
        <f>IF(AT295="kW",SUMPRODUCT(U296:U399,AB296:AB399,AT296:AT399),SUMPRODUCT(J296:J399,AT296:AT399))</f>
        <v>0</v>
      </c>
      <c r="AU417" s="253">
        <f>IF(AU295="kW",SUMPRODUCT(U296:U399,AB296:AB399,AU296:AU399),SUMPRODUCT(J296:J399,AU296:AU399))</f>
        <v>0</v>
      </c>
      <c r="AV417" s="253">
        <f>IF(AV295="kW",SUMPRODUCT(U296:U399,AB296:AB399,AV296:AV399),SUMPRODUCT(J296:J399,AV296:AV399))</f>
        <v>0</v>
      </c>
      <c r="AW417" s="253">
        <f>IF(AW295="kW",SUMPRODUCT(U296:U399,AB296:AB399,AW296:AW399),SUMPRODUCT(J296:J399,AW296:AW399))</f>
        <v>0</v>
      </c>
      <c r="AX417" s="253">
        <f>IF(AX295="kW",SUMPRODUCT(U296:U399,AB296:AB399,AX296:AX399),SUMPRODUCT(J296:J399,AX296:AX399))</f>
        <v>0</v>
      </c>
      <c r="AY417" s="253">
        <f>IF(AY295="kW",SUMPRODUCT(U296:U399,AB296:AB399,AY296:AY399),SUMPRODUCT(J296:J399,AY296:AY399))</f>
        <v>0</v>
      </c>
      <c r="AZ417" s="253">
        <f>IF(AZ295="kW",SUMPRODUCT(U296:U399,AB296:AB399,AZ296:AZ399),SUMPRODUCT(J296:J399,AZ296:AZ399))</f>
        <v>0</v>
      </c>
      <c r="BA417" s="297"/>
    </row>
    <row r="418" spans="1:53" ht="15">
      <c r="B418" s="285" t="s">
        <v>200</v>
      </c>
      <c r="C418" s="313"/>
      <c r="D418" s="245"/>
      <c r="E418" s="245"/>
      <c r="F418" s="245"/>
      <c r="G418" s="245"/>
      <c r="H418" s="245"/>
      <c r="I418" s="245"/>
      <c r="J418" s="245"/>
      <c r="K418" s="245"/>
      <c r="L418" s="245"/>
      <c r="M418" s="245"/>
      <c r="N418" s="245"/>
      <c r="O418" s="245"/>
      <c r="P418" s="245"/>
      <c r="Q418" s="245"/>
      <c r="R418" s="245"/>
      <c r="S418" s="245"/>
      <c r="T418" s="245"/>
      <c r="U418" s="245"/>
      <c r="V418" s="314"/>
      <c r="W418" s="245"/>
      <c r="X418" s="245"/>
      <c r="Y418" s="245"/>
      <c r="Z418" s="266"/>
      <c r="AA418" s="245"/>
      <c r="AB418" s="245"/>
      <c r="AC418" s="245"/>
      <c r="AD418" s="245"/>
      <c r="AE418" s="245"/>
      <c r="AF418" s="245"/>
      <c r="AG418" s="245"/>
      <c r="AH418" s="245"/>
      <c r="AI418" s="245"/>
      <c r="AJ418" s="245"/>
      <c r="AK418" s="245"/>
      <c r="AL418" s="245"/>
      <c r="AM418" s="253">
        <f>SUMPRODUCT($K$296:$K$399,AM296:AM399)</f>
        <v>0</v>
      </c>
      <c r="AN418" s="253">
        <f>SUMPRODUCT($K$296:$K$399,AN296:AN399)</f>
        <v>0</v>
      </c>
      <c r="AO418" s="253">
        <f>IF(AO295="kW",SUMPRODUCT($U$296:$U$399,$AC$296:$AC$399,AO296:AO399),SUMPRODUCT($K$296:$K$399,AO296:AO399))</f>
        <v>0</v>
      </c>
      <c r="AP418" s="253">
        <f t="shared" ref="AP418:AZ418" si="148">IF(AP295="kW",SUMPRODUCT($U$296:$U$399,$AC$296:$AC$399,AP296:AP399),SUMPRODUCT($K$296:$K$399,AP296:AP399))</f>
        <v>0</v>
      </c>
      <c r="AQ418" s="253">
        <f t="shared" si="148"/>
        <v>0</v>
      </c>
      <c r="AR418" s="253">
        <f t="shared" si="148"/>
        <v>0</v>
      </c>
      <c r="AS418" s="253">
        <f t="shared" si="148"/>
        <v>0</v>
      </c>
      <c r="AT418" s="253">
        <f t="shared" si="148"/>
        <v>0</v>
      </c>
      <c r="AU418" s="253">
        <f t="shared" si="148"/>
        <v>0</v>
      </c>
      <c r="AV418" s="253">
        <f t="shared" si="148"/>
        <v>0</v>
      </c>
      <c r="AW418" s="253">
        <f t="shared" si="148"/>
        <v>0</v>
      </c>
      <c r="AX418" s="253">
        <f t="shared" si="148"/>
        <v>0</v>
      </c>
      <c r="AY418" s="253">
        <f t="shared" si="148"/>
        <v>0</v>
      </c>
      <c r="AZ418" s="253">
        <f t="shared" si="148"/>
        <v>0</v>
      </c>
      <c r="BA418" s="297"/>
    </row>
    <row r="419" spans="1:53" ht="15">
      <c r="B419" s="285" t="s">
        <v>923</v>
      </c>
      <c r="C419" s="313"/>
      <c r="D419" s="245"/>
      <c r="E419" s="245"/>
      <c r="F419" s="245"/>
      <c r="G419" s="245"/>
      <c r="H419" s="245"/>
      <c r="I419" s="245"/>
      <c r="J419" s="245"/>
      <c r="K419" s="245"/>
      <c r="L419" s="245"/>
      <c r="M419" s="245"/>
      <c r="N419" s="245"/>
      <c r="O419" s="245"/>
      <c r="P419" s="245"/>
      <c r="Q419" s="245"/>
      <c r="R419" s="245"/>
      <c r="S419" s="245"/>
      <c r="T419" s="245"/>
      <c r="U419" s="245"/>
      <c r="V419" s="314"/>
      <c r="W419" s="245"/>
      <c r="X419" s="245"/>
      <c r="Y419" s="245"/>
      <c r="Z419" s="266"/>
      <c r="AA419" s="245"/>
      <c r="AB419" s="245"/>
      <c r="AC419" s="245"/>
      <c r="AD419" s="245"/>
      <c r="AE419" s="245"/>
      <c r="AF419" s="245"/>
      <c r="AG419" s="245"/>
      <c r="AH419" s="245"/>
      <c r="AI419" s="245"/>
      <c r="AJ419" s="245"/>
      <c r="AK419" s="245"/>
      <c r="AL419" s="245"/>
      <c r="AM419" s="253">
        <f>SUMPRODUCT($L$296:$L$399,AM296:AM399)</f>
        <v>0</v>
      </c>
      <c r="AN419" s="253">
        <f>SUMPRODUCT($L$296:$L$399,AN296:AN399)</f>
        <v>659274.99688806396</v>
      </c>
      <c r="AO419" s="253">
        <f>IF(AO295="kW",SUMPRODUCT($U$296:$U$399,$AD$296:$AD$399,AO296:AO399),SUMPRODUCT($L$296:$L$399,AO296:AO399))</f>
        <v>2488.3469425494</v>
      </c>
      <c r="AP419" s="253">
        <f t="shared" ref="AP419:AZ419" si="149">IF(AP295="kW",SUMPRODUCT($U$296:$U$399,$AD$296:$AD$399,AP296:AP399),SUMPRODUCT($L$296:$L$399,AP296:AP399))</f>
        <v>186.00507250379999</v>
      </c>
      <c r="AQ419" s="253">
        <f t="shared" si="149"/>
        <v>0</v>
      </c>
      <c r="AR419" s="253">
        <f t="shared" si="149"/>
        <v>0</v>
      </c>
      <c r="AS419" s="253">
        <f t="shared" si="149"/>
        <v>0</v>
      </c>
      <c r="AT419" s="253">
        <f t="shared" si="149"/>
        <v>0</v>
      </c>
      <c r="AU419" s="253">
        <f t="shared" si="149"/>
        <v>0</v>
      </c>
      <c r="AV419" s="253">
        <f t="shared" si="149"/>
        <v>0</v>
      </c>
      <c r="AW419" s="253">
        <f t="shared" si="149"/>
        <v>0</v>
      </c>
      <c r="AX419" s="253">
        <f t="shared" si="149"/>
        <v>0</v>
      </c>
      <c r="AY419" s="253">
        <f t="shared" si="149"/>
        <v>0</v>
      </c>
      <c r="AZ419" s="253">
        <f t="shared" si="149"/>
        <v>0</v>
      </c>
      <c r="BA419" s="297"/>
    </row>
    <row r="420" spans="1:53" ht="15">
      <c r="B420" s="285" t="s">
        <v>924</v>
      </c>
      <c r="C420" s="313"/>
      <c r="D420" s="245"/>
      <c r="E420" s="245"/>
      <c r="F420" s="245"/>
      <c r="G420" s="245"/>
      <c r="H420" s="245"/>
      <c r="I420" s="245"/>
      <c r="J420" s="245"/>
      <c r="K420" s="245"/>
      <c r="L420" s="245"/>
      <c r="M420" s="245"/>
      <c r="N420" s="245"/>
      <c r="O420" s="245"/>
      <c r="P420" s="245"/>
      <c r="Q420" s="245"/>
      <c r="R420" s="245"/>
      <c r="S420" s="245"/>
      <c r="T420" s="245"/>
      <c r="U420" s="245"/>
      <c r="V420" s="314"/>
      <c r="W420" s="245"/>
      <c r="X420" s="245"/>
      <c r="Y420" s="245"/>
      <c r="Z420" s="266"/>
      <c r="AA420" s="245"/>
      <c r="AB420" s="245"/>
      <c r="AC420" s="245"/>
      <c r="AD420" s="245"/>
      <c r="AE420" s="245"/>
      <c r="AF420" s="245"/>
      <c r="AG420" s="245"/>
      <c r="AH420" s="245"/>
      <c r="AI420" s="245"/>
      <c r="AJ420" s="245"/>
      <c r="AK420" s="245"/>
      <c r="AL420" s="245"/>
      <c r="AM420" s="253">
        <f>SUMPRODUCT($M$296:$M$399,AM296:AM399)</f>
        <v>0</v>
      </c>
      <c r="AN420" s="253">
        <f>SUMPRODUCT($M$296:$M$399,AN296:AN399)</f>
        <v>632485.68361079204</v>
      </c>
      <c r="AO420" s="253">
        <f>IF(AO295="kW",SUMPRODUCT($U$296:$U$399,$AE$296:$AE$399,AO296:AO399),SUMPRODUCT($M$296:$M$399,AO296:AO399))</f>
        <v>2347.0269981318006</v>
      </c>
      <c r="AP420" s="253">
        <f t="shared" ref="AP420:AZ420" si="150">IF(AP295="kW",SUMPRODUCT($U$296:$U$399,$AE$296:$AE$399,AP296:AP399),SUMPRODUCT($M$296:$M$399,AP296:AP399))</f>
        <v>175.13430754860002</v>
      </c>
      <c r="AQ420" s="253">
        <f t="shared" si="150"/>
        <v>0</v>
      </c>
      <c r="AR420" s="253">
        <f t="shared" si="150"/>
        <v>0</v>
      </c>
      <c r="AS420" s="253">
        <f t="shared" si="150"/>
        <v>0</v>
      </c>
      <c r="AT420" s="253">
        <f t="shared" si="150"/>
        <v>0</v>
      </c>
      <c r="AU420" s="253">
        <f t="shared" si="150"/>
        <v>0</v>
      </c>
      <c r="AV420" s="253">
        <f t="shared" si="150"/>
        <v>0</v>
      </c>
      <c r="AW420" s="253">
        <f t="shared" si="150"/>
        <v>0</v>
      </c>
      <c r="AX420" s="253">
        <f t="shared" si="150"/>
        <v>0</v>
      </c>
      <c r="AY420" s="253">
        <f t="shared" si="150"/>
        <v>0</v>
      </c>
      <c r="AZ420" s="253">
        <f t="shared" si="150"/>
        <v>0</v>
      </c>
      <c r="BA420" s="297"/>
    </row>
    <row r="421" spans="1:53" ht="15">
      <c r="B421" s="285" t="s">
        <v>925</v>
      </c>
      <c r="C421" s="313"/>
      <c r="D421" s="245"/>
      <c r="E421" s="245"/>
      <c r="F421" s="245"/>
      <c r="G421" s="245"/>
      <c r="H421" s="245"/>
      <c r="I421" s="245"/>
      <c r="J421" s="245"/>
      <c r="K421" s="245"/>
      <c r="L421" s="245"/>
      <c r="M421" s="245"/>
      <c r="N421" s="245"/>
      <c r="O421" s="245"/>
      <c r="P421" s="245"/>
      <c r="Q421" s="245"/>
      <c r="R421" s="245"/>
      <c r="S421" s="245"/>
      <c r="T421" s="245"/>
      <c r="U421" s="245"/>
      <c r="V421" s="314"/>
      <c r="W421" s="245"/>
      <c r="X421" s="245"/>
      <c r="Y421" s="245"/>
      <c r="Z421" s="266"/>
      <c r="AA421" s="245"/>
      <c r="AB421" s="245"/>
      <c r="AC421" s="245"/>
      <c r="AD421" s="245"/>
      <c r="AE421" s="245"/>
      <c r="AF421" s="245"/>
      <c r="AG421" s="245"/>
      <c r="AH421" s="245"/>
      <c r="AI421" s="245"/>
      <c r="AJ421" s="245"/>
      <c r="AK421" s="245"/>
      <c r="AL421" s="245"/>
      <c r="AM421" s="253">
        <f>SUMPRODUCT($N$296:$N$399,AM296:AM399)</f>
        <v>0</v>
      </c>
      <c r="AN421" s="253">
        <f>SUMPRODUCT($N$296:$N$399,AN296:AN399)</f>
        <v>518161.99584142305</v>
      </c>
      <c r="AO421" s="253">
        <f>IF(AO295="kW",SUMPRODUCT($U$296:$U$399,$AF$296:$AF$399,AO296:AO399),SUMPRODUCT($N$296:$N$399,AO296:AO399))</f>
        <v>2164.4024404944003</v>
      </c>
      <c r="AP421" s="253">
        <f t="shared" ref="AP421:AZ421" si="151">IF(AP295="kW",SUMPRODUCT($U$296:$U$399,$AF$296:$AF$399,AP296:AP399),SUMPRODUCT($N$296:$N$399,AP296:AP399))</f>
        <v>161.71764926880002</v>
      </c>
      <c r="AQ421" s="253">
        <f t="shared" si="151"/>
        <v>0</v>
      </c>
      <c r="AR421" s="253">
        <f t="shared" si="151"/>
        <v>0</v>
      </c>
      <c r="AS421" s="253">
        <f t="shared" si="151"/>
        <v>0</v>
      </c>
      <c r="AT421" s="253">
        <f t="shared" si="151"/>
        <v>0</v>
      </c>
      <c r="AU421" s="253">
        <f t="shared" si="151"/>
        <v>0</v>
      </c>
      <c r="AV421" s="253">
        <f t="shared" si="151"/>
        <v>0</v>
      </c>
      <c r="AW421" s="253">
        <f t="shared" si="151"/>
        <v>0</v>
      </c>
      <c r="AX421" s="253">
        <f t="shared" si="151"/>
        <v>0</v>
      </c>
      <c r="AY421" s="253">
        <f t="shared" si="151"/>
        <v>0</v>
      </c>
      <c r="AZ421" s="253">
        <f t="shared" si="151"/>
        <v>0</v>
      </c>
      <c r="BA421" s="297"/>
    </row>
    <row r="422" spans="1:53" ht="15">
      <c r="B422" s="285" t="s">
        <v>975</v>
      </c>
      <c r="C422" s="313"/>
      <c r="D422" s="245"/>
      <c r="E422" s="245"/>
      <c r="F422" s="245"/>
      <c r="G422" s="245"/>
      <c r="H422" s="245"/>
      <c r="I422" s="245"/>
      <c r="J422" s="245"/>
      <c r="K422" s="245"/>
      <c r="L422" s="245"/>
      <c r="M422" s="245"/>
      <c r="N422" s="245"/>
      <c r="O422" s="245"/>
      <c r="P422" s="245"/>
      <c r="Q422" s="245"/>
      <c r="R422" s="245"/>
      <c r="S422" s="245"/>
      <c r="T422" s="245"/>
      <c r="U422" s="245"/>
      <c r="V422" s="314"/>
      <c r="W422" s="245"/>
      <c r="X422" s="245"/>
      <c r="Y422" s="245"/>
      <c r="Z422" s="266"/>
      <c r="AA422" s="245"/>
      <c r="AB422" s="245"/>
      <c r="AC422" s="245"/>
      <c r="AD422" s="245"/>
      <c r="AE422" s="245"/>
      <c r="AF422" s="245"/>
      <c r="AG422" s="245"/>
      <c r="AH422" s="245"/>
      <c r="AI422" s="245"/>
      <c r="AJ422" s="245"/>
      <c r="AK422" s="245"/>
      <c r="AL422" s="245"/>
      <c r="AM422" s="253">
        <f>SUMPRODUCT($O$296:$O$399,AM296:AM399)</f>
        <v>0</v>
      </c>
      <c r="AN422" s="253">
        <f>SUMPRODUCT($O$296:$O$399,AN296:AN399)</f>
        <v>499965.43016507901</v>
      </c>
      <c r="AO422" s="253">
        <f>IF(AO295="kW",SUMPRODUCT($U$296:$U$399,$AG$296:$AG$399,AO296:AO399),SUMPRODUCT($O$296:$O$399,AO296:AO399))</f>
        <v>2158.2235038786002</v>
      </c>
      <c r="AP422" s="253">
        <f t="shared" ref="AP422:AZ422" si="152">IF(AP295="kW",SUMPRODUCT($U$296:$U$399,$AG$296:$AG$399,AP296:AP399),SUMPRODUCT($O$296:$O$399,AP296:AP399))</f>
        <v>161.2423464522</v>
      </c>
      <c r="AQ422" s="253">
        <f t="shared" si="152"/>
        <v>0</v>
      </c>
      <c r="AR422" s="253">
        <f t="shared" si="152"/>
        <v>0</v>
      </c>
      <c r="AS422" s="253">
        <f t="shared" si="152"/>
        <v>0</v>
      </c>
      <c r="AT422" s="253">
        <f t="shared" si="152"/>
        <v>0</v>
      </c>
      <c r="AU422" s="253">
        <f t="shared" si="152"/>
        <v>0</v>
      </c>
      <c r="AV422" s="253">
        <f t="shared" si="152"/>
        <v>0</v>
      </c>
      <c r="AW422" s="253">
        <f t="shared" si="152"/>
        <v>0</v>
      </c>
      <c r="AX422" s="253">
        <f t="shared" si="152"/>
        <v>0</v>
      </c>
      <c r="AY422" s="253">
        <f t="shared" si="152"/>
        <v>0</v>
      </c>
      <c r="AZ422" s="253">
        <f t="shared" si="152"/>
        <v>0</v>
      </c>
      <c r="BA422" s="297"/>
    </row>
    <row r="423" spans="1:53" ht="15">
      <c r="B423" s="285" t="s">
        <v>926</v>
      </c>
      <c r="C423" s="313"/>
      <c r="D423" s="245"/>
      <c r="E423" s="245"/>
      <c r="F423" s="245"/>
      <c r="G423" s="245"/>
      <c r="H423" s="245"/>
      <c r="I423" s="245"/>
      <c r="J423" s="245"/>
      <c r="K423" s="245"/>
      <c r="L423" s="245"/>
      <c r="M423" s="245"/>
      <c r="N423" s="245"/>
      <c r="O423" s="245"/>
      <c r="P423" s="245"/>
      <c r="Q423" s="245"/>
      <c r="R423" s="245"/>
      <c r="S423" s="245"/>
      <c r="T423" s="245"/>
      <c r="U423" s="245"/>
      <c r="V423" s="314"/>
      <c r="W423" s="245"/>
      <c r="X423" s="245"/>
      <c r="Y423" s="245"/>
      <c r="Z423" s="266"/>
      <c r="AA423" s="245"/>
      <c r="AB423" s="245"/>
      <c r="AC423" s="245"/>
      <c r="AD423" s="245"/>
      <c r="AE423" s="245"/>
      <c r="AF423" s="245"/>
      <c r="AG423" s="245"/>
      <c r="AH423" s="245"/>
      <c r="AI423" s="245"/>
      <c r="AJ423" s="245"/>
      <c r="AK423" s="245"/>
      <c r="AL423" s="245"/>
      <c r="AM423" s="253">
        <f>SUMPRODUCT($P$296:$P$399,AM296:AM399)</f>
        <v>0</v>
      </c>
      <c r="AN423" s="253">
        <f>SUMPRODUCT($P$296:$P$399,AN296:AN399)</f>
        <v>177871.39968076677</v>
      </c>
      <c r="AO423" s="253">
        <f>IF(AO295="kW",SUMPRODUCT($U$296:$U$399,$AH$296:$AH$399,AO296:AO399),SUMPRODUCT($P$296:$P$399,AO296:AO399))</f>
        <v>1131.4336771457999</v>
      </c>
      <c r="AP423" s="253">
        <f t="shared" ref="AP423:AZ423" si="153">IF(AP295="kW",SUMPRODUCT($U$296:$U$399,$AH$296:$AH$399,AP296:AP399),SUMPRODUCT($P$296:$P$399,AP296:AP399))</f>
        <v>82.258513626600006</v>
      </c>
      <c r="AQ423" s="253">
        <f t="shared" si="153"/>
        <v>0</v>
      </c>
      <c r="AR423" s="253">
        <f t="shared" si="153"/>
        <v>0</v>
      </c>
      <c r="AS423" s="253">
        <f t="shared" si="153"/>
        <v>0</v>
      </c>
      <c r="AT423" s="253">
        <f t="shared" si="153"/>
        <v>0</v>
      </c>
      <c r="AU423" s="253">
        <f t="shared" si="153"/>
        <v>0</v>
      </c>
      <c r="AV423" s="253">
        <f t="shared" si="153"/>
        <v>0</v>
      </c>
      <c r="AW423" s="253">
        <f t="shared" si="153"/>
        <v>0</v>
      </c>
      <c r="AX423" s="253">
        <f t="shared" si="153"/>
        <v>0</v>
      </c>
      <c r="AY423" s="253">
        <f t="shared" si="153"/>
        <v>0</v>
      </c>
      <c r="AZ423" s="253">
        <f t="shared" si="153"/>
        <v>0</v>
      </c>
      <c r="BA423" s="297"/>
    </row>
    <row r="424" spans="1:53" ht="15">
      <c r="B424" s="285" t="s">
        <v>927</v>
      </c>
      <c r="C424" s="313"/>
      <c r="D424" s="296"/>
      <c r="E424" s="296"/>
      <c r="F424" s="296"/>
      <c r="G424" s="296"/>
      <c r="H424" s="296"/>
      <c r="I424" s="296"/>
      <c r="J424" s="296"/>
      <c r="K424" s="296"/>
      <c r="L424" s="296"/>
      <c r="M424" s="296"/>
      <c r="N424" s="296"/>
      <c r="O424" s="296"/>
      <c r="P424" s="296"/>
      <c r="Q424" s="296"/>
      <c r="R424" s="296"/>
      <c r="S424" s="296"/>
      <c r="T424" s="296"/>
      <c r="U424" s="296"/>
      <c r="V424" s="245"/>
      <c r="W424" s="242"/>
      <c r="X424" s="242"/>
      <c r="Y424" s="245"/>
      <c r="Z424" s="266"/>
      <c r="AA424" s="245"/>
      <c r="AB424" s="245"/>
      <c r="AC424" s="314"/>
      <c r="AD424" s="314"/>
      <c r="AE424" s="245"/>
      <c r="AF424" s="245"/>
      <c r="AG424" s="245"/>
      <c r="AH424" s="245"/>
      <c r="AI424" s="245"/>
      <c r="AJ424" s="245"/>
      <c r="AK424" s="245"/>
      <c r="AL424" s="245"/>
      <c r="AM424" s="253">
        <f>SUMPRODUCT($Q$296:$Q$399,AM296:AM399)</f>
        <v>0</v>
      </c>
      <c r="AN424" s="253">
        <f>SUMPRODUCT($Q$296:$Q$399,AN296:AN399)</f>
        <v>176178.78466576678</v>
      </c>
      <c r="AO424" s="253">
        <f>IF(AO295="kW",SUMPRODUCT($U$296:$U$399,$AI$296:$AI$399,AO296:AO399),SUMPRODUCT($Q$296:$Q$399,AO296:AO399))</f>
        <v>1120.8939467237999</v>
      </c>
      <c r="AP424" s="253">
        <f t="shared" ref="AP424:AZ424" si="154">IF(AP295="kW",SUMPRODUCT($U$296:$U$399,$AI$296:$AI$399,AP296:AP399),SUMPRODUCT($Q$296:$Q$399,AP296:AP399))</f>
        <v>81.447765132599997</v>
      </c>
      <c r="AQ424" s="253">
        <f t="shared" si="154"/>
        <v>0</v>
      </c>
      <c r="AR424" s="253">
        <f t="shared" si="154"/>
        <v>0</v>
      </c>
      <c r="AS424" s="253">
        <f t="shared" si="154"/>
        <v>0</v>
      </c>
      <c r="AT424" s="253">
        <f t="shared" si="154"/>
        <v>0</v>
      </c>
      <c r="AU424" s="253">
        <f t="shared" si="154"/>
        <v>0</v>
      </c>
      <c r="AV424" s="253">
        <f t="shared" si="154"/>
        <v>0</v>
      </c>
      <c r="AW424" s="253">
        <f t="shared" si="154"/>
        <v>0</v>
      </c>
      <c r="AX424" s="253">
        <f t="shared" si="154"/>
        <v>0</v>
      </c>
      <c r="AY424" s="253">
        <f t="shared" si="154"/>
        <v>0</v>
      </c>
      <c r="AZ424" s="253">
        <f t="shared" si="154"/>
        <v>0</v>
      </c>
      <c r="BA424" s="297"/>
    </row>
    <row r="425" spans="1:53" ht="15.75" customHeight="1">
      <c r="B425" s="336" t="s">
        <v>922</v>
      </c>
      <c r="C425" s="356"/>
      <c r="D425" s="357"/>
      <c r="E425" s="357"/>
      <c r="F425" s="357"/>
      <c r="G425" s="357"/>
      <c r="H425" s="357"/>
      <c r="I425" s="357"/>
      <c r="J425" s="357"/>
      <c r="K425" s="357"/>
      <c r="L425" s="357"/>
      <c r="M425" s="357"/>
      <c r="N425" s="357"/>
      <c r="O425" s="357"/>
      <c r="P425" s="357"/>
      <c r="Q425" s="357"/>
      <c r="R425" s="357"/>
      <c r="S425" s="357"/>
      <c r="T425" s="357"/>
      <c r="U425" s="357"/>
      <c r="V425" s="358"/>
      <c r="W425" s="359"/>
      <c r="X425" s="359"/>
      <c r="Y425" s="358"/>
      <c r="Z425" s="360"/>
      <c r="AA425" s="358"/>
      <c r="AB425" s="358"/>
      <c r="AC425" s="759"/>
      <c r="AD425" s="759"/>
      <c r="AE425" s="358"/>
      <c r="AF425" s="358"/>
      <c r="AG425" s="358"/>
      <c r="AH425" s="358"/>
      <c r="AI425" s="358"/>
      <c r="AJ425" s="358"/>
      <c r="AK425" s="358"/>
      <c r="AL425" s="358"/>
      <c r="AM425" s="737">
        <f>SUMPRODUCT($R$296:$R$399,AM296:AM399)</f>
        <v>0</v>
      </c>
      <c r="AN425" s="737">
        <f>SUMPRODUCT($R$296:$R$399,AN296:AN399)</f>
        <v>176178.78466576678</v>
      </c>
      <c r="AO425" s="737">
        <f>IF(AO295="kW",SUMPRODUCT($U$296:$U$399,$AI$296:$AI$399,AO296:AO399),SUMPRODUCT($Q$296:$Q$399,AO296:AO399))</f>
        <v>1120.8939467237999</v>
      </c>
      <c r="AP425" s="737">
        <f t="shared" ref="AP425:AZ425" si="155">IF(AP295="kW",SUMPRODUCT($U$296:$U$399,$AI$296:$AI$399,AP296:AP399),SUMPRODUCT($Q$296:$Q$399,AP296:AP399))</f>
        <v>81.447765132599997</v>
      </c>
      <c r="AQ425" s="737">
        <f t="shared" si="155"/>
        <v>0</v>
      </c>
      <c r="AR425" s="737">
        <f t="shared" si="155"/>
        <v>0</v>
      </c>
      <c r="AS425" s="737">
        <f t="shared" si="155"/>
        <v>0</v>
      </c>
      <c r="AT425" s="737">
        <f t="shared" si="155"/>
        <v>0</v>
      </c>
      <c r="AU425" s="737">
        <f t="shared" si="155"/>
        <v>0</v>
      </c>
      <c r="AV425" s="737">
        <f t="shared" si="155"/>
        <v>0</v>
      </c>
      <c r="AW425" s="737">
        <f t="shared" si="155"/>
        <v>0</v>
      </c>
      <c r="AX425" s="737">
        <f t="shared" si="155"/>
        <v>0</v>
      </c>
      <c r="AY425" s="737">
        <f t="shared" si="155"/>
        <v>0</v>
      </c>
      <c r="AZ425" s="737">
        <f t="shared" si="155"/>
        <v>0</v>
      </c>
      <c r="BA425" s="341"/>
    </row>
    <row r="426" spans="1:53" ht="21.75" customHeight="1">
      <c r="B426" s="324" t="s">
        <v>579</v>
      </c>
      <c r="C426" s="342"/>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27"/>
      <c r="AA426" s="328"/>
      <c r="AB426" s="343"/>
      <c r="AC426" s="343"/>
      <c r="AD426" s="343"/>
      <c r="AE426" s="343"/>
      <c r="AF426" s="343"/>
      <c r="AG426" s="343"/>
      <c r="AH426" s="343"/>
      <c r="AI426" s="343"/>
      <c r="AJ426" s="343"/>
      <c r="AK426" s="343"/>
      <c r="AL426" s="343"/>
      <c r="AM426" s="344"/>
      <c r="AN426" s="344"/>
      <c r="AO426" s="344"/>
      <c r="AP426" s="344"/>
      <c r="AQ426" s="344"/>
      <c r="AR426" s="344"/>
      <c r="AS426" s="344"/>
      <c r="AT426" s="344"/>
      <c r="AU426" s="344"/>
      <c r="AV426" s="344"/>
      <c r="AW426" s="344"/>
      <c r="AX426" s="344"/>
      <c r="AY426" s="344"/>
      <c r="AZ426" s="344"/>
      <c r="BA426" s="344"/>
    </row>
    <row r="428" spans="1:53" ht="15.75">
      <c r="B428" s="243" t="s">
        <v>257</v>
      </c>
      <c r="C428" s="244"/>
      <c r="D428" s="513" t="s">
        <v>518</v>
      </c>
      <c r="F428" s="513"/>
      <c r="V428" s="244"/>
      <c r="AM428" s="233"/>
      <c r="AN428" s="231"/>
      <c r="AO428" s="231"/>
      <c r="AP428" s="231"/>
      <c r="AQ428" s="231"/>
      <c r="AR428" s="231"/>
      <c r="AS428" s="231"/>
      <c r="AT428" s="231"/>
      <c r="AU428" s="231"/>
      <c r="AV428" s="231"/>
      <c r="AW428" s="231"/>
      <c r="AX428" s="231"/>
      <c r="AY428" s="231"/>
      <c r="AZ428" s="231"/>
      <c r="BA428" s="231"/>
    </row>
    <row r="429" spans="1:53" ht="36" customHeight="1">
      <c r="B429" s="1123" t="s">
        <v>211</v>
      </c>
      <c r="C429" s="1125" t="s">
        <v>33</v>
      </c>
      <c r="D429" s="246" t="s">
        <v>421</v>
      </c>
      <c r="E429" s="1129" t="s">
        <v>209</v>
      </c>
      <c r="F429" s="1130"/>
      <c r="G429" s="1130"/>
      <c r="H429" s="1130"/>
      <c r="I429" s="1130"/>
      <c r="J429" s="1130"/>
      <c r="K429" s="1130"/>
      <c r="L429" s="1130"/>
      <c r="M429" s="1130"/>
      <c r="N429" s="1130"/>
      <c r="O429" s="1130"/>
      <c r="P429" s="1130"/>
      <c r="Q429" s="1130"/>
      <c r="R429" s="1130"/>
      <c r="S429" s="1130"/>
      <c r="T429" s="1131"/>
      <c r="U429" s="1127" t="s">
        <v>213</v>
      </c>
      <c r="V429" s="246" t="s">
        <v>422</v>
      </c>
      <c r="W429" s="1120" t="s">
        <v>212</v>
      </c>
      <c r="X429" s="1121"/>
      <c r="Y429" s="1121"/>
      <c r="Z429" s="1121"/>
      <c r="AA429" s="1121"/>
      <c r="AB429" s="1121"/>
      <c r="AC429" s="1121"/>
      <c r="AD429" s="1121"/>
      <c r="AE429" s="1121"/>
      <c r="AF429" s="1121"/>
      <c r="AG429" s="1121"/>
      <c r="AH429" s="1121"/>
      <c r="AI429" s="1121"/>
      <c r="AJ429" s="1121"/>
      <c r="AK429" s="1121"/>
      <c r="AL429" s="1132"/>
      <c r="AM429" s="1120" t="s">
        <v>242</v>
      </c>
      <c r="AN429" s="1121"/>
      <c r="AO429" s="1121"/>
      <c r="AP429" s="1121"/>
      <c r="AQ429" s="1121"/>
      <c r="AR429" s="1121"/>
      <c r="AS429" s="1121"/>
      <c r="AT429" s="1121"/>
      <c r="AU429" s="1121"/>
      <c r="AV429" s="1121"/>
      <c r="AW429" s="1121"/>
      <c r="AX429" s="1121"/>
      <c r="AY429" s="1121"/>
      <c r="AZ429" s="1121"/>
      <c r="BA429" s="1122"/>
    </row>
    <row r="430" spans="1:53" ht="45.75" customHeight="1">
      <c r="B430" s="1124"/>
      <c r="C430" s="1126"/>
      <c r="D430" s="247">
        <v>2014</v>
      </c>
      <c r="E430" s="247">
        <v>2015</v>
      </c>
      <c r="F430" s="247">
        <v>2016</v>
      </c>
      <c r="G430" s="247">
        <v>2017</v>
      </c>
      <c r="H430" s="247">
        <v>2018</v>
      </c>
      <c r="I430" s="247">
        <v>2019</v>
      </c>
      <c r="J430" s="247">
        <v>2020</v>
      </c>
      <c r="K430" s="247">
        <v>2021</v>
      </c>
      <c r="L430" s="247">
        <v>2022</v>
      </c>
      <c r="M430" s="247">
        <v>2023</v>
      </c>
      <c r="N430" s="247">
        <v>2024</v>
      </c>
      <c r="O430" s="247">
        <v>2025</v>
      </c>
      <c r="P430" s="247">
        <v>2026</v>
      </c>
      <c r="Q430" s="247">
        <v>2027</v>
      </c>
      <c r="R430" s="247">
        <v>2028</v>
      </c>
      <c r="S430" s="247">
        <v>2029</v>
      </c>
      <c r="T430" s="247">
        <v>2030</v>
      </c>
      <c r="U430" s="1128"/>
      <c r="V430" s="247">
        <v>2014</v>
      </c>
      <c r="W430" s="247">
        <v>2015</v>
      </c>
      <c r="X430" s="247">
        <v>2016</v>
      </c>
      <c r="Y430" s="247">
        <v>2017</v>
      </c>
      <c r="Z430" s="247">
        <v>2018</v>
      </c>
      <c r="AA430" s="247">
        <v>2019</v>
      </c>
      <c r="AB430" s="247">
        <v>2020</v>
      </c>
      <c r="AC430" s="247">
        <v>2021</v>
      </c>
      <c r="AD430" s="247">
        <v>2022</v>
      </c>
      <c r="AE430" s="247">
        <v>2023</v>
      </c>
      <c r="AF430" s="247">
        <v>2024</v>
      </c>
      <c r="AG430" s="247">
        <v>2025</v>
      </c>
      <c r="AH430" s="247">
        <v>2026</v>
      </c>
      <c r="AI430" s="247">
        <v>2027</v>
      </c>
      <c r="AJ430" s="247">
        <v>2028</v>
      </c>
      <c r="AK430" s="247">
        <v>2029</v>
      </c>
      <c r="AL430" s="247">
        <v>2030</v>
      </c>
      <c r="AM430" s="247" t="str">
        <f>'1.  LRAMVA Summary'!D53</f>
        <v>Residential</v>
      </c>
      <c r="AN430" s="247" t="str">
        <f>'1.  LRAMVA Summary'!E53</f>
        <v>GS&lt;50 kW</v>
      </c>
      <c r="AO430" s="247" t="str">
        <f>'1.  LRAMVA Summary'!F53</f>
        <v>GS&gt;50 KW - Thermal Demand Meter</v>
      </c>
      <c r="AP430" s="247" t="str">
        <f>'1.  LRAMVA Summary'!G53</f>
        <v>GS&gt;50 KW - Interval Meter</v>
      </c>
      <c r="AQ430" s="247" t="str">
        <f>'1.  LRAMVA Summary'!H53</f>
        <v>Street Lighting</v>
      </c>
      <c r="AR430" s="247" t="str">
        <f>'1.  LRAMVA Summary'!I53</f>
        <v/>
      </c>
      <c r="AS430" s="247" t="str">
        <f>'1.  LRAMVA Summary'!J53</f>
        <v/>
      </c>
      <c r="AT430" s="247" t="str">
        <f>'1.  LRAMVA Summary'!K53</f>
        <v/>
      </c>
      <c r="AU430" s="247" t="str">
        <f>'1.  LRAMVA Summary'!L53</f>
        <v/>
      </c>
      <c r="AV430" s="247" t="str">
        <f>'1.  LRAMVA Summary'!M53</f>
        <v/>
      </c>
      <c r="AW430" s="247" t="str">
        <f>'1.  LRAMVA Summary'!N53</f>
        <v/>
      </c>
      <c r="AX430" s="247" t="str">
        <f>'1.  LRAMVA Summary'!O53</f>
        <v/>
      </c>
      <c r="AY430" s="247" t="str">
        <f>'1.  LRAMVA Summary'!P53</f>
        <v/>
      </c>
      <c r="AZ430" s="247" t="str">
        <f>'1.  LRAMVA Summary'!Q53</f>
        <v/>
      </c>
      <c r="BA430" s="249" t="str">
        <f>'1.  LRAMVA Summary'!R53</f>
        <v>Total</v>
      </c>
    </row>
    <row r="431" spans="1:53" ht="15.75" customHeight="1">
      <c r="A431" s="451"/>
      <c r="B431" s="250" t="s">
        <v>0</v>
      </c>
      <c r="C431" s="251"/>
      <c r="D431" s="251"/>
      <c r="E431" s="251"/>
      <c r="F431" s="251"/>
      <c r="G431" s="251"/>
      <c r="H431" s="251"/>
      <c r="I431" s="251"/>
      <c r="J431" s="251"/>
      <c r="K431" s="251"/>
      <c r="L431" s="251"/>
      <c r="M431" s="251"/>
      <c r="N431" s="251"/>
      <c r="O431" s="251"/>
      <c r="P431" s="251"/>
      <c r="Q431" s="251"/>
      <c r="R431" s="251"/>
      <c r="S431" s="251"/>
      <c r="T431" s="251"/>
      <c r="U431" s="252"/>
      <c r="V431" s="251"/>
      <c r="W431" s="251"/>
      <c r="X431" s="251"/>
      <c r="Y431" s="251"/>
      <c r="Z431" s="251"/>
      <c r="AA431" s="251"/>
      <c r="AB431" s="251"/>
      <c r="AC431" s="251"/>
      <c r="AD431" s="251"/>
      <c r="AE431" s="251"/>
      <c r="AF431" s="251"/>
      <c r="AG431" s="251"/>
      <c r="AH431" s="251"/>
      <c r="AI431" s="251"/>
      <c r="AJ431" s="251"/>
      <c r="AK431" s="251"/>
      <c r="AL431" s="251"/>
      <c r="AM431" s="253" t="str">
        <f>'1.  LRAMVA Summary'!D54</f>
        <v>kWh</v>
      </c>
      <c r="AN431" s="253" t="str">
        <f>'1.  LRAMVA Summary'!E54</f>
        <v>kWh</v>
      </c>
      <c r="AO431" s="253" t="str">
        <f>'1.  LRAMVA Summary'!F54</f>
        <v>kW</v>
      </c>
      <c r="AP431" s="253" t="str">
        <f>'1.  LRAMVA Summary'!G54</f>
        <v>kW</v>
      </c>
      <c r="AQ431" s="253" t="str">
        <f>'1.  LRAMVA Summary'!H54</f>
        <v>kW</v>
      </c>
      <c r="AR431" s="253">
        <f>'1.  LRAMVA Summary'!I54</f>
        <v>0</v>
      </c>
      <c r="AS431" s="253">
        <f>'1.  LRAMVA Summary'!J54</f>
        <v>0</v>
      </c>
      <c r="AT431" s="253">
        <f>'1.  LRAMVA Summary'!K54</f>
        <v>0</v>
      </c>
      <c r="AU431" s="253">
        <f>'1.  LRAMVA Summary'!L54</f>
        <v>0</v>
      </c>
      <c r="AV431" s="253">
        <f>'1.  LRAMVA Summary'!M54</f>
        <v>0</v>
      </c>
      <c r="AW431" s="253">
        <f>'1.  LRAMVA Summary'!N54</f>
        <v>0</v>
      </c>
      <c r="AX431" s="253">
        <f>'1.  LRAMVA Summary'!O54</f>
        <v>0</v>
      </c>
      <c r="AY431" s="253">
        <f>'1.  LRAMVA Summary'!P54</f>
        <v>0</v>
      </c>
      <c r="AZ431" s="253">
        <f>'1.  LRAMVA Summary'!Q54</f>
        <v>0</v>
      </c>
      <c r="BA431" s="254"/>
    </row>
    <row r="432" spans="1:53" ht="15" outlineLevel="1">
      <c r="A432" s="450">
        <v>1</v>
      </c>
      <c r="B432" s="256" t="s">
        <v>1</v>
      </c>
      <c r="C432" s="253" t="s">
        <v>25</v>
      </c>
      <c r="D432" s="257"/>
      <c r="E432" s="257"/>
      <c r="F432" s="257"/>
      <c r="G432" s="257"/>
      <c r="H432" s="257"/>
      <c r="I432" s="257"/>
      <c r="J432" s="257"/>
      <c r="K432" s="257">
        <f>+'7.  Persistence Report'!BA68</f>
        <v>0</v>
      </c>
      <c r="L432" s="257">
        <f>+'7.  Persistence Report'!BB68</f>
        <v>0</v>
      </c>
      <c r="M432" s="257">
        <f>+'7.  Persistence Report'!BC68</f>
        <v>0</v>
      </c>
      <c r="N432" s="257">
        <f>+'7.  Persistence Report'!BD68</f>
        <v>0</v>
      </c>
      <c r="O432" s="257">
        <f>+'7.  Persistence Report'!BE68</f>
        <v>0</v>
      </c>
      <c r="P432" s="257">
        <f>+'7.  Persistence Report'!BF68</f>
        <v>0</v>
      </c>
      <c r="Q432" s="257">
        <f>+'7.  Persistence Report'!BG68</f>
        <v>0</v>
      </c>
      <c r="R432" s="257">
        <f>+'7.  Persistence Report'!BH68</f>
        <v>0</v>
      </c>
      <c r="S432" s="257">
        <f>+'7.  Persistence Report'!BI68</f>
        <v>0</v>
      </c>
      <c r="T432" s="257">
        <f>+'7.  Persistence Report'!BJ68</f>
        <v>0</v>
      </c>
      <c r="U432" s="253"/>
      <c r="V432" s="257"/>
      <c r="W432" s="257"/>
      <c r="X432" s="257"/>
      <c r="Y432" s="257"/>
      <c r="Z432" s="257"/>
      <c r="AA432" s="257"/>
      <c r="AB432" s="257"/>
      <c r="AC432" s="257">
        <f>+'7.  Persistence Report'!V68</f>
        <v>0</v>
      </c>
      <c r="AD432" s="257">
        <f>+'7.  Persistence Report'!W68</f>
        <v>0</v>
      </c>
      <c r="AE432" s="257">
        <f>+'7.  Persistence Report'!X68</f>
        <v>0</v>
      </c>
      <c r="AF432" s="257">
        <f>+'7.  Persistence Report'!Y68</f>
        <v>0</v>
      </c>
      <c r="AG432" s="257">
        <f>+'7.  Persistence Report'!Z68</f>
        <v>0</v>
      </c>
      <c r="AH432" s="257">
        <f>+'7.  Persistence Report'!AA68</f>
        <v>0</v>
      </c>
      <c r="AI432" s="257">
        <f>+'7.  Persistence Report'!AB68</f>
        <v>0</v>
      </c>
      <c r="AJ432" s="257">
        <f>+'7.  Persistence Report'!AC68</f>
        <v>0</v>
      </c>
      <c r="AK432" s="257">
        <f>+'7.  Persistence Report'!AD68</f>
        <v>0</v>
      </c>
      <c r="AL432" s="257">
        <f>+'7.  Persistence Report'!AE68</f>
        <v>0</v>
      </c>
      <c r="AM432" s="418"/>
      <c r="AN432" s="363"/>
      <c r="AO432" s="363"/>
      <c r="AP432" s="363"/>
      <c r="AQ432" s="363"/>
      <c r="AR432" s="363"/>
      <c r="AS432" s="363"/>
      <c r="AT432" s="363"/>
      <c r="AU432" s="363"/>
      <c r="AV432" s="363"/>
      <c r="AW432" s="363"/>
      <c r="AX432" s="363"/>
      <c r="AY432" s="363"/>
      <c r="AZ432" s="363"/>
      <c r="BA432" s="258">
        <f>SUM(AM432:AZ432)</f>
        <v>0</v>
      </c>
    </row>
    <row r="433" spans="1:53" ht="15" outlineLevel="1">
      <c r="B433" s="256" t="s">
        <v>258</v>
      </c>
      <c r="C433" s="253" t="s">
        <v>163</v>
      </c>
      <c r="D433" s="257"/>
      <c r="E433" s="257"/>
      <c r="F433" s="257"/>
      <c r="G433" s="257"/>
      <c r="H433" s="257"/>
      <c r="I433" s="257"/>
      <c r="J433" s="257"/>
      <c r="K433" s="257"/>
      <c r="L433" s="257"/>
      <c r="M433" s="257"/>
      <c r="N433" s="257"/>
      <c r="O433" s="257"/>
      <c r="P433" s="257"/>
      <c r="Q433" s="257"/>
      <c r="R433" s="257"/>
      <c r="S433" s="257"/>
      <c r="T433" s="257"/>
      <c r="U433" s="416"/>
      <c r="V433" s="257"/>
      <c r="W433" s="257"/>
      <c r="X433" s="257"/>
      <c r="Y433" s="257"/>
      <c r="Z433" s="257"/>
      <c r="AA433" s="257"/>
      <c r="AB433" s="257"/>
      <c r="AC433" s="257"/>
      <c r="AD433" s="257"/>
      <c r="AE433" s="257"/>
      <c r="AF433" s="257"/>
      <c r="AG433" s="257"/>
      <c r="AH433" s="257"/>
      <c r="AI433" s="257"/>
      <c r="AJ433" s="257"/>
      <c r="AK433" s="257"/>
      <c r="AL433" s="257"/>
      <c r="AM433" s="364">
        <f>AM432</f>
        <v>0</v>
      </c>
      <c r="AN433" s="364">
        <f>AN432</f>
        <v>0</v>
      </c>
      <c r="AO433" s="364">
        <f t="shared" ref="AO433:AZ433" si="156">AO432</f>
        <v>0</v>
      </c>
      <c r="AP433" s="364">
        <f t="shared" si="156"/>
        <v>0</v>
      </c>
      <c r="AQ433" s="364">
        <f t="shared" si="156"/>
        <v>0</v>
      </c>
      <c r="AR433" s="364">
        <f t="shared" si="156"/>
        <v>0</v>
      </c>
      <c r="AS433" s="364">
        <f t="shared" si="156"/>
        <v>0</v>
      </c>
      <c r="AT433" s="364">
        <f t="shared" si="156"/>
        <v>0</v>
      </c>
      <c r="AU433" s="364">
        <f t="shared" si="156"/>
        <v>0</v>
      </c>
      <c r="AV433" s="364">
        <f t="shared" si="156"/>
        <v>0</v>
      </c>
      <c r="AW433" s="364">
        <f t="shared" si="156"/>
        <v>0</v>
      </c>
      <c r="AX433" s="364">
        <f t="shared" si="156"/>
        <v>0</v>
      </c>
      <c r="AY433" s="364">
        <f t="shared" si="156"/>
        <v>0</v>
      </c>
      <c r="AZ433" s="364">
        <f t="shared" si="156"/>
        <v>0</v>
      </c>
      <c r="BA433" s="259"/>
    </row>
    <row r="434" spans="1:53" ht="15.75" outlineLevel="1">
      <c r="A434" s="452"/>
      <c r="B434" s="260"/>
      <c r="C434" s="261"/>
      <c r="D434" s="261"/>
      <c r="E434" s="261"/>
      <c r="F434" s="261"/>
      <c r="G434" s="261"/>
      <c r="H434" s="261"/>
      <c r="I434" s="261"/>
      <c r="J434" s="261"/>
      <c r="K434" s="261"/>
      <c r="L434" s="261"/>
      <c r="M434" s="261"/>
      <c r="N434" s="261"/>
      <c r="O434" s="261"/>
      <c r="P434" s="261"/>
      <c r="Q434" s="261"/>
      <c r="R434" s="261"/>
      <c r="S434" s="261"/>
      <c r="T434" s="261"/>
      <c r="U434" s="265"/>
      <c r="V434" s="261"/>
      <c r="W434" s="261"/>
      <c r="X434" s="261"/>
      <c r="Y434" s="261"/>
      <c r="Z434" s="261"/>
      <c r="AA434" s="261"/>
      <c r="AB434" s="261"/>
      <c r="AC434" s="261"/>
      <c r="AD434" s="261"/>
      <c r="AE434" s="261"/>
      <c r="AF434" s="261"/>
      <c r="AG434" s="261"/>
      <c r="AH434" s="261"/>
      <c r="AI434" s="261"/>
      <c r="AJ434" s="261"/>
      <c r="AK434" s="261"/>
      <c r="AL434" s="261"/>
      <c r="AM434" s="365"/>
      <c r="AN434" s="366"/>
      <c r="AO434" s="366"/>
      <c r="AP434" s="366"/>
      <c r="AQ434" s="366"/>
      <c r="AR434" s="366"/>
      <c r="AS434" s="366"/>
      <c r="AT434" s="366"/>
      <c r="AU434" s="366"/>
      <c r="AV434" s="366"/>
      <c r="AW434" s="366"/>
      <c r="AX434" s="366"/>
      <c r="AY434" s="366"/>
      <c r="AZ434" s="366"/>
      <c r="BA434" s="264"/>
    </row>
    <row r="435" spans="1:53" ht="15" outlineLevel="1">
      <c r="A435" s="450">
        <v>2</v>
      </c>
      <c r="B435" s="256" t="s">
        <v>2</v>
      </c>
      <c r="C435" s="253" t="s">
        <v>25</v>
      </c>
      <c r="D435" s="257"/>
      <c r="E435" s="257"/>
      <c r="F435" s="257"/>
      <c r="G435" s="257"/>
      <c r="H435" s="257"/>
      <c r="I435" s="257"/>
      <c r="J435" s="257"/>
      <c r="K435" s="257"/>
      <c r="L435" s="257"/>
      <c r="M435" s="257"/>
      <c r="N435" s="257"/>
      <c r="O435" s="257"/>
      <c r="P435" s="257"/>
      <c r="Q435" s="257"/>
      <c r="R435" s="257"/>
      <c r="S435" s="257"/>
      <c r="T435" s="257"/>
      <c r="U435" s="253"/>
      <c r="V435" s="257"/>
      <c r="W435" s="257"/>
      <c r="X435" s="257"/>
      <c r="Y435" s="257"/>
      <c r="Z435" s="257"/>
      <c r="AA435" s="257"/>
      <c r="AB435" s="257"/>
      <c r="AC435" s="257"/>
      <c r="AD435" s="257"/>
      <c r="AE435" s="257"/>
      <c r="AF435" s="257"/>
      <c r="AG435" s="257"/>
      <c r="AH435" s="257"/>
      <c r="AI435" s="257"/>
      <c r="AJ435" s="257"/>
      <c r="AK435" s="257"/>
      <c r="AL435" s="257"/>
      <c r="AM435" s="418"/>
      <c r="AN435" s="363"/>
      <c r="AO435" s="363"/>
      <c r="AP435" s="363"/>
      <c r="AQ435" s="363"/>
      <c r="AR435" s="363"/>
      <c r="AS435" s="363"/>
      <c r="AT435" s="363"/>
      <c r="AU435" s="363"/>
      <c r="AV435" s="363"/>
      <c r="AW435" s="363"/>
      <c r="AX435" s="363"/>
      <c r="AY435" s="363"/>
      <c r="AZ435" s="363"/>
      <c r="BA435" s="258">
        <f>SUM(AM435:AZ435)</f>
        <v>0</v>
      </c>
    </row>
    <row r="436" spans="1:53" ht="15" outlineLevel="1">
      <c r="B436" s="256" t="s">
        <v>258</v>
      </c>
      <c r="C436" s="253" t="s">
        <v>163</v>
      </c>
      <c r="D436" s="257"/>
      <c r="E436" s="257"/>
      <c r="F436" s="257"/>
      <c r="G436" s="257"/>
      <c r="H436" s="257"/>
      <c r="I436" s="257"/>
      <c r="J436" s="257"/>
      <c r="K436" s="257"/>
      <c r="L436" s="257"/>
      <c r="M436" s="257"/>
      <c r="N436" s="257"/>
      <c r="O436" s="257"/>
      <c r="P436" s="257"/>
      <c r="Q436" s="257"/>
      <c r="R436" s="257"/>
      <c r="S436" s="257"/>
      <c r="T436" s="257"/>
      <c r="U436" s="416"/>
      <c r="V436" s="257"/>
      <c r="W436" s="257"/>
      <c r="X436" s="257"/>
      <c r="Y436" s="257"/>
      <c r="Z436" s="257"/>
      <c r="AA436" s="257"/>
      <c r="AB436" s="257"/>
      <c r="AC436" s="257"/>
      <c r="AD436" s="257"/>
      <c r="AE436" s="257"/>
      <c r="AF436" s="257"/>
      <c r="AG436" s="257"/>
      <c r="AH436" s="257"/>
      <c r="AI436" s="257"/>
      <c r="AJ436" s="257"/>
      <c r="AK436" s="257"/>
      <c r="AL436" s="257"/>
      <c r="AM436" s="364">
        <f>AM435</f>
        <v>0</v>
      </c>
      <c r="AN436" s="364">
        <f>AN435</f>
        <v>0</v>
      </c>
      <c r="AO436" s="364">
        <f t="shared" ref="AO436:AZ436" si="157">AO435</f>
        <v>0</v>
      </c>
      <c r="AP436" s="364">
        <f t="shared" si="157"/>
        <v>0</v>
      </c>
      <c r="AQ436" s="364">
        <f t="shared" si="157"/>
        <v>0</v>
      </c>
      <c r="AR436" s="364">
        <f t="shared" si="157"/>
        <v>0</v>
      </c>
      <c r="AS436" s="364">
        <f t="shared" si="157"/>
        <v>0</v>
      </c>
      <c r="AT436" s="364">
        <f t="shared" si="157"/>
        <v>0</v>
      </c>
      <c r="AU436" s="364">
        <f t="shared" si="157"/>
        <v>0</v>
      </c>
      <c r="AV436" s="364">
        <f t="shared" si="157"/>
        <v>0</v>
      </c>
      <c r="AW436" s="364">
        <f t="shared" si="157"/>
        <v>0</v>
      </c>
      <c r="AX436" s="364">
        <f t="shared" si="157"/>
        <v>0</v>
      </c>
      <c r="AY436" s="364">
        <f t="shared" si="157"/>
        <v>0</v>
      </c>
      <c r="AZ436" s="364">
        <f t="shared" si="157"/>
        <v>0</v>
      </c>
      <c r="BA436" s="259"/>
    </row>
    <row r="437" spans="1:53" ht="15.75" outlineLevel="1">
      <c r="A437" s="452"/>
      <c r="B437" s="260"/>
      <c r="C437" s="261"/>
      <c r="D437" s="266"/>
      <c r="E437" s="266"/>
      <c r="F437" s="266"/>
      <c r="G437" s="266"/>
      <c r="H437" s="266"/>
      <c r="I437" s="266"/>
      <c r="J437" s="266"/>
      <c r="K437" s="266"/>
      <c r="L437" s="266"/>
      <c r="M437" s="266"/>
      <c r="N437" s="266"/>
      <c r="O437" s="266"/>
      <c r="P437" s="266"/>
      <c r="Q437" s="266"/>
      <c r="R437" s="266"/>
      <c r="S437" s="266"/>
      <c r="T437" s="266"/>
      <c r="U437" s="265"/>
      <c r="V437" s="266"/>
      <c r="W437" s="266"/>
      <c r="X437" s="266"/>
      <c r="Y437" s="266"/>
      <c r="Z437" s="266"/>
      <c r="AA437" s="266"/>
      <c r="AB437" s="266"/>
      <c r="AC437" s="266"/>
      <c r="AD437" s="266"/>
      <c r="AE437" s="266"/>
      <c r="AF437" s="266"/>
      <c r="AG437" s="266"/>
      <c r="AH437" s="266"/>
      <c r="AI437" s="266"/>
      <c r="AJ437" s="266"/>
      <c r="AK437" s="266"/>
      <c r="AL437" s="266"/>
      <c r="AM437" s="365"/>
      <c r="AN437" s="366"/>
      <c r="AO437" s="366"/>
      <c r="AP437" s="366"/>
      <c r="AQ437" s="366"/>
      <c r="AR437" s="366"/>
      <c r="AS437" s="366"/>
      <c r="AT437" s="366"/>
      <c r="AU437" s="366"/>
      <c r="AV437" s="366"/>
      <c r="AW437" s="366"/>
      <c r="AX437" s="366"/>
      <c r="AY437" s="366"/>
      <c r="AZ437" s="366"/>
      <c r="BA437" s="264"/>
    </row>
    <row r="438" spans="1:53" ht="15" outlineLevel="1">
      <c r="A438" s="450">
        <v>3</v>
      </c>
      <c r="B438" s="256" t="s">
        <v>3</v>
      </c>
      <c r="C438" s="253" t="s">
        <v>25</v>
      </c>
      <c r="D438" s="257"/>
      <c r="E438" s="257"/>
      <c r="F438" s="257"/>
      <c r="G438" s="257"/>
      <c r="H438" s="257"/>
      <c r="I438" s="257"/>
      <c r="J438" s="257"/>
      <c r="K438" s="257">
        <f>+'7.  Persistence Report'!BA71</f>
        <v>389383.71912200004</v>
      </c>
      <c r="L438" s="257">
        <f>+'7.  Persistence Report'!BB71</f>
        <v>389383.71912200004</v>
      </c>
      <c r="M438" s="257">
        <f>+'7.  Persistence Report'!BC71</f>
        <v>389383.71912200004</v>
      </c>
      <c r="N438" s="257">
        <f>+'7.  Persistence Report'!BD71</f>
        <v>389383.71912200004</v>
      </c>
      <c r="O438" s="257">
        <f>+'7.  Persistence Report'!BE71</f>
        <v>389383.71912200004</v>
      </c>
      <c r="P438" s="257">
        <f>+'7.  Persistence Report'!BF71</f>
        <v>389383.71912200004</v>
      </c>
      <c r="Q438" s="257">
        <f>+'7.  Persistence Report'!BG71</f>
        <v>389383.71912200004</v>
      </c>
      <c r="R438" s="257">
        <f>+'7.  Persistence Report'!BH71</f>
        <v>389383.71912200004</v>
      </c>
      <c r="S438" s="257">
        <f>+'7.  Persistence Report'!BI71</f>
        <v>389383.71912200004</v>
      </c>
      <c r="T438" s="257">
        <f>+'7.  Persistence Report'!BJ71</f>
        <v>389383.71912200004</v>
      </c>
      <c r="U438" s="253"/>
      <c r="V438" s="257"/>
      <c r="W438" s="257"/>
      <c r="X438" s="257"/>
      <c r="Y438" s="257"/>
      <c r="Z438" s="257"/>
      <c r="AA438" s="257"/>
      <c r="AB438" s="257"/>
      <c r="AC438" s="257">
        <f>+'7.  Persistence Report'!V71</f>
        <v>210.328817491</v>
      </c>
      <c r="AD438" s="257">
        <f>+'7.  Persistence Report'!W71</f>
        <v>210.328817491</v>
      </c>
      <c r="AE438" s="257">
        <f>+'7.  Persistence Report'!X71</f>
        <v>210.328817491</v>
      </c>
      <c r="AF438" s="257">
        <f>+'7.  Persistence Report'!Y71</f>
        <v>210.328817491</v>
      </c>
      <c r="AG438" s="257">
        <f>+'7.  Persistence Report'!Z71</f>
        <v>210.328817491</v>
      </c>
      <c r="AH438" s="257">
        <f>+'7.  Persistence Report'!AA71</f>
        <v>210.328817491</v>
      </c>
      <c r="AI438" s="257">
        <f>+'7.  Persistence Report'!AB71</f>
        <v>210.328817491</v>
      </c>
      <c r="AJ438" s="257">
        <f>+'7.  Persistence Report'!AC71</f>
        <v>210.328817491</v>
      </c>
      <c r="AK438" s="257">
        <f>+'7.  Persistence Report'!AD71</f>
        <v>210.328817491</v>
      </c>
      <c r="AL438" s="257">
        <f>+'7.  Persistence Report'!AE71</f>
        <v>210.328817491</v>
      </c>
      <c r="AM438" s="418"/>
      <c r="AN438" s="363"/>
      <c r="AO438" s="363"/>
      <c r="AP438" s="363"/>
      <c r="AQ438" s="363"/>
      <c r="AR438" s="363"/>
      <c r="AS438" s="363"/>
      <c r="AT438" s="363"/>
      <c r="AU438" s="363"/>
      <c r="AV438" s="363"/>
      <c r="AW438" s="363"/>
      <c r="AX438" s="363"/>
      <c r="AY438" s="363"/>
      <c r="AZ438" s="363"/>
      <c r="BA438" s="258">
        <f>SUM(AM438:AZ438)</f>
        <v>0</v>
      </c>
    </row>
    <row r="439" spans="1:53" ht="15" outlineLevel="1">
      <c r="B439" s="256" t="s">
        <v>258</v>
      </c>
      <c r="C439" s="253" t="s">
        <v>163</v>
      </c>
      <c r="D439" s="257"/>
      <c r="E439" s="257"/>
      <c r="F439" s="257"/>
      <c r="G439" s="257"/>
      <c r="H439" s="257"/>
      <c r="I439" s="257"/>
      <c r="J439" s="257"/>
      <c r="K439" s="257"/>
      <c r="L439" s="257"/>
      <c r="M439" s="257"/>
      <c r="N439" s="257"/>
      <c r="O439" s="257"/>
      <c r="P439" s="257"/>
      <c r="Q439" s="257"/>
      <c r="R439" s="257"/>
      <c r="S439" s="257"/>
      <c r="T439" s="257"/>
      <c r="U439" s="416"/>
      <c r="V439" s="257"/>
      <c r="W439" s="257"/>
      <c r="X439" s="257"/>
      <c r="Y439" s="257"/>
      <c r="Z439" s="257"/>
      <c r="AA439" s="257"/>
      <c r="AB439" s="257"/>
      <c r="AC439" s="257"/>
      <c r="AD439" s="257"/>
      <c r="AE439" s="257"/>
      <c r="AF439" s="257"/>
      <c r="AG439" s="257"/>
      <c r="AH439" s="257"/>
      <c r="AI439" s="257"/>
      <c r="AJ439" s="257"/>
      <c r="AK439" s="257"/>
      <c r="AL439" s="257"/>
      <c r="AM439" s="364">
        <f>AM438</f>
        <v>0</v>
      </c>
      <c r="AN439" s="364">
        <f>AN438</f>
        <v>0</v>
      </c>
      <c r="AO439" s="364">
        <f t="shared" ref="AO439:AZ439" si="158">AO438</f>
        <v>0</v>
      </c>
      <c r="AP439" s="364">
        <f t="shared" si="158"/>
        <v>0</v>
      </c>
      <c r="AQ439" s="364">
        <f t="shared" si="158"/>
        <v>0</v>
      </c>
      <c r="AR439" s="364">
        <f t="shared" si="158"/>
        <v>0</v>
      </c>
      <c r="AS439" s="364">
        <f t="shared" si="158"/>
        <v>0</v>
      </c>
      <c r="AT439" s="364">
        <f t="shared" si="158"/>
        <v>0</v>
      </c>
      <c r="AU439" s="364">
        <f t="shared" si="158"/>
        <v>0</v>
      </c>
      <c r="AV439" s="364">
        <f t="shared" si="158"/>
        <v>0</v>
      </c>
      <c r="AW439" s="364">
        <f t="shared" si="158"/>
        <v>0</v>
      </c>
      <c r="AX439" s="364">
        <f t="shared" si="158"/>
        <v>0</v>
      </c>
      <c r="AY439" s="364">
        <f t="shared" si="158"/>
        <v>0</v>
      </c>
      <c r="AZ439" s="364">
        <f t="shared" si="158"/>
        <v>0</v>
      </c>
      <c r="BA439" s="259"/>
    </row>
    <row r="440" spans="1:53" ht="15" outlineLevel="1">
      <c r="B440" s="256"/>
      <c r="C440" s="267"/>
      <c r="D440" s="253"/>
      <c r="E440" s="253"/>
      <c r="F440" s="253"/>
      <c r="G440" s="253"/>
      <c r="H440" s="253"/>
      <c r="I440" s="253"/>
      <c r="J440" s="253"/>
      <c r="K440" s="253"/>
      <c r="L440" s="253"/>
      <c r="M440" s="253"/>
      <c r="N440" s="253"/>
      <c r="O440" s="253"/>
      <c r="P440" s="253"/>
      <c r="Q440" s="253"/>
      <c r="R440" s="253"/>
      <c r="S440" s="253"/>
      <c r="T440" s="253"/>
      <c r="U440" s="245"/>
      <c r="V440" s="253"/>
      <c r="W440" s="253"/>
      <c r="X440" s="253"/>
      <c r="Y440" s="253"/>
      <c r="Z440" s="253"/>
      <c r="AA440" s="253"/>
      <c r="AB440" s="253"/>
      <c r="AC440" s="253"/>
      <c r="AD440" s="253"/>
      <c r="AE440" s="253"/>
      <c r="AF440" s="253"/>
      <c r="AG440" s="253"/>
      <c r="AH440" s="253"/>
      <c r="AI440" s="253"/>
      <c r="AJ440" s="253"/>
      <c r="AK440" s="253"/>
      <c r="AL440" s="253"/>
      <c r="AM440" s="365"/>
      <c r="AN440" s="365"/>
      <c r="AO440" s="365"/>
      <c r="AP440" s="365"/>
      <c r="AQ440" s="365"/>
      <c r="AR440" s="365"/>
      <c r="AS440" s="365"/>
      <c r="AT440" s="365"/>
      <c r="AU440" s="365"/>
      <c r="AV440" s="365"/>
      <c r="AW440" s="365"/>
      <c r="AX440" s="365"/>
      <c r="AY440" s="365"/>
      <c r="AZ440" s="365"/>
      <c r="BA440" s="268"/>
    </row>
    <row r="441" spans="1:53" ht="15" outlineLevel="1">
      <c r="A441" s="450">
        <v>4</v>
      </c>
      <c r="B441" s="256" t="s">
        <v>4</v>
      </c>
      <c r="C441" s="253" t="s">
        <v>25</v>
      </c>
      <c r="D441" s="257"/>
      <c r="E441" s="257"/>
      <c r="F441" s="257"/>
      <c r="G441" s="257"/>
      <c r="H441" s="257"/>
      <c r="I441" s="257"/>
      <c r="J441" s="257"/>
      <c r="K441" s="257">
        <f>+'7.  Persistence Report'!BA67</f>
        <v>166705.31649999999</v>
      </c>
      <c r="L441" s="257">
        <f>+'7.  Persistence Report'!BB67</f>
        <v>166705.31649999999</v>
      </c>
      <c r="M441" s="257">
        <f>+'7.  Persistence Report'!BC67</f>
        <v>142634.54610000001</v>
      </c>
      <c r="N441" s="257">
        <f>+'7.  Persistence Report'!BD67</f>
        <v>131839.3205</v>
      </c>
      <c r="O441" s="257">
        <f>+'7.  Persistence Report'!BE67</f>
        <v>130185.13340000001</v>
      </c>
      <c r="P441" s="257">
        <f>+'7.  Persistence Report'!BF67</f>
        <v>130185.13340000001</v>
      </c>
      <c r="Q441" s="257">
        <f>+'7.  Persistence Report'!BG67</f>
        <v>129405.52600000001</v>
      </c>
      <c r="R441" s="257">
        <f>+'7.  Persistence Report'!BH67</f>
        <v>129405.52600000001</v>
      </c>
      <c r="S441" s="257">
        <f>+'7.  Persistence Report'!BI67</f>
        <v>129250.98370000001</v>
      </c>
      <c r="T441" s="257">
        <f>+'7.  Persistence Report'!BJ67</f>
        <v>58244.219929999999</v>
      </c>
      <c r="U441" s="253"/>
      <c r="V441" s="257"/>
      <c r="W441" s="257"/>
      <c r="X441" s="257"/>
      <c r="Y441" s="257"/>
      <c r="Z441" s="257"/>
      <c r="AA441" s="257"/>
      <c r="AB441" s="257"/>
      <c r="AC441" s="257">
        <f>+'7.  Persistence Report'!V67</f>
        <v>12.687939950000001</v>
      </c>
      <c r="AD441" s="257">
        <f>+'7.  Persistence Report'!W67</f>
        <v>12.687939950000001</v>
      </c>
      <c r="AE441" s="257">
        <f>+'7.  Persistence Report'!X67</f>
        <v>11.176842000000001</v>
      </c>
      <c r="AF441" s="257">
        <f>+'7.  Persistence Report'!Y67</f>
        <v>8.1443526970000004</v>
      </c>
      <c r="AG441" s="257">
        <f>+'7.  Persistence Report'!Z67</f>
        <v>8.1441519739999997</v>
      </c>
      <c r="AH441" s="257">
        <f>+'7.  Persistence Report'!AA67</f>
        <v>8.1441519739999997</v>
      </c>
      <c r="AI441" s="257">
        <f>+'7.  Persistence Report'!AB67</f>
        <v>8.1280532619999999</v>
      </c>
      <c r="AJ441" s="257">
        <f>+'7.  Persistence Report'!AC67</f>
        <v>8.1280532619999999</v>
      </c>
      <c r="AK441" s="257">
        <f>+'7.  Persistence Report'!AD67</f>
        <v>8.1140276539999991</v>
      </c>
      <c r="AL441" s="257">
        <f>+'7.  Persistence Report'!AE67</f>
        <v>3.656414813</v>
      </c>
      <c r="AM441" s="418"/>
      <c r="AN441" s="363"/>
      <c r="AO441" s="363"/>
      <c r="AP441" s="363"/>
      <c r="AQ441" s="363"/>
      <c r="AR441" s="363"/>
      <c r="AS441" s="363"/>
      <c r="AT441" s="363"/>
      <c r="AU441" s="363"/>
      <c r="AV441" s="363"/>
      <c r="AW441" s="363"/>
      <c r="AX441" s="363"/>
      <c r="AY441" s="363"/>
      <c r="AZ441" s="363"/>
      <c r="BA441" s="258">
        <f>SUM(AM441:AZ441)</f>
        <v>0</v>
      </c>
    </row>
    <row r="442" spans="1:53" ht="15" outlineLevel="1">
      <c r="B442" s="256" t="s">
        <v>258</v>
      </c>
      <c r="C442" s="253" t="s">
        <v>163</v>
      </c>
      <c r="D442" s="257"/>
      <c r="E442" s="257"/>
      <c r="F442" s="257"/>
      <c r="G442" s="257"/>
      <c r="H442" s="257"/>
      <c r="I442" s="257"/>
      <c r="J442" s="257"/>
      <c r="K442" s="257"/>
      <c r="L442" s="257"/>
      <c r="M442" s="257"/>
      <c r="N442" s="257"/>
      <c r="O442" s="257"/>
      <c r="P442" s="257"/>
      <c r="Q442" s="257"/>
      <c r="R442" s="257"/>
      <c r="S442" s="257"/>
      <c r="T442" s="257"/>
      <c r="U442" s="416"/>
      <c r="V442" s="257"/>
      <c r="W442" s="257"/>
      <c r="X442" s="257"/>
      <c r="Y442" s="257"/>
      <c r="Z442" s="257"/>
      <c r="AA442" s="257"/>
      <c r="AB442" s="257"/>
      <c r="AC442" s="257"/>
      <c r="AD442" s="257"/>
      <c r="AE442" s="257"/>
      <c r="AF442" s="257"/>
      <c r="AG442" s="257"/>
      <c r="AH442" s="257"/>
      <c r="AI442" s="257"/>
      <c r="AJ442" s="257"/>
      <c r="AK442" s="257"/>
      <c r="AL442" s="257"/>
      <c r="AM442" s="364">
        <f>AM441</f>
        <v>0</v>
      </c>
      <c r="AN442" s="364">
        <f>AN441</f>
        <v>0</v>
      </c>
      <c r="AO442" s="364">
        <f t="shared" ref="AO442:AZ442" si="159">AO441</f>
        <v>0</v>
      </c>
      <c r="AP442" s="364">
        <f t="shared" si="159"/>
        <v>0</v>
      </c>
      <c r="AQ442" s="364">
        <f t="shared" si="159"/>
        <v>0</v>
      </c>
      <c r="AR442" s="364">
        <f t="shared" si="159"/>
        <v>0</v>
      </c>
      <c r="AS442" s="364">
        <f t="shared" si="159"/>
        <v>0</v>
      </c>
      <c r="AT442" s="364">
        <f t="shared" si="159"/>
        <v>0</v>
      </c>
      <c r="AU442" s="364">
        <f t="shared" si="159"/>
        <v>0</v>
      </c>
      <c r="AV442" s="364">
        <f t="shared" si="159"/>
        <v>0</v>
      </c>
      <c r="AW442" s="364">
        <f t="shared" si="159"/>
        <v>0</v>
      </c>
      <c r="AX442" s="364">
        <f t="shared" si="159"/>
        <v>0</v>
      </c>
      <c r="AY442" s="364">
        <f t="shared" si="159"/>
        <v>0</v>
      </c>
      <c r="AZ442" s="364">
        <f t="shared" si="159"/>
        <v>0</v>
      </c>
      <c r="BA442" s="259"/>
    </row>
    <row r="443" spans="1:53" ht="15" outlineLevel="1">
      <c r="B443" s="256"/>
      <c r="C443" s="267"/>
      <c r="D443" s="266"/>
      <c r="E443" s="266"/>
      <c r="F443" s="266"/>
      <c r="G443" s="266"/>
      <c r="H443" s="266"/>
      <c r="I443" s="266"/>
      <c r="J443" s="266"/>
      <c r="K443" s="266"/>
      <c r="L443" s="266"/>
      <c r="M443" s="266"/>
      <c r="N443" s="266"/>
      <c r="O443" s="266"/>
      <c r="P443" s="266"/>
      <c r="Q443" s="266"/>
      <c r="R443" s="266"/>
      <c r="S443" s="266"/>
      <c r="T443" s="266"/>
      <c r="U443" s="253"/>
      <c r="V443" s="266"/>
      <c r="W443" s="266"/>
      <c r="X443" s="266"/>
      <c r="Y443" s="266"/>
      <c r="Z443" s="266"/>
      <c r="AA443" s="266"/>
      <c r="AB443" s="266"/>
      <c r="AC443" s="266"/>
      <c r="AD443" s="266"/>
      <c r="AE443" s="266"/>
      <c r="AF443" s="266"/>
      <c r="AG443" s="266"/>
      <c r="AH443" s="266"/>
      <c r="AI443" s="266"/>
      <c r="AJ443" s="266"/>
      <c r="AK443" s="266"/>
      <c r="AL443" s="266"/>
      <c r="AM443" s="365"/>
      <c r="AN443" s="365"/>
      <c r="AO443" s="365"/>
      <c r="AP443" s="365"/>
      <c r="AQ443" s="365"/>
      <c r="AR443" s="365"/>
      <c r="AS443" s="365"/>
      <c r="AT443" s="365"/>
      <c r="AU443" s="365"/>
      <c r="AV443" s="365"/>
      <c r="AW443" s="365"/>
      <c r="AX443" s="365"/>
      <c r="AY443" s="365"/>
      <c r="AZ443" s="365"/>
      <c r="BA443" s="268"/>
    </row>
    <row r="444" spans="1:53" ht="15" outlineLevel="1">
      <c r="A444" s="450">
        <v>5</v>
      </c>
      <c r="B444" s="256" t="s">
        <v>5</v>
      </c>
      <c r="C444" s="253" t="s">
        <v>25</v>
      </c>
      <c r="D444" s="257"/>
      <c r="E444" s="257"/>
      <c r="F444" s="257"/>
      <c r="G444" s="257"/>
      <c r="H444" s="257"/>
      <c r="I444" s="257"/>
      <c r="J444" s="257"/>
      <c r="K444" s="257">
        <f>+'7.  Persistence Report'!BA66</f>
        <v>648014.50020000001</v>
      </c>
      <c r="L444" s="257">
        <f>+'7.  Persistence Report'!BB66</f>
        <v>648014.50020000001</v>
      </c>
      <c r="M444" s="257">
        <f>+'7.  Persistence Report'!BC66</f>
        <v>602689.48670000001</v>
      </c>
      <c r="N444" s="257">
        <f>+'7.  Persistence Report'!BD66</f>
        <v>585928.95319999999</v>
      </c>
      <c r="O444" s="257">
        <f>+'7.  Persistence Report'!BE66</f>
        <v>495466.42170000001</v>
      </c>
      <c r="P444" s="257">
        <f>+'7.  Persistence Report'!BF66</f>
        <v>495466.42170000001</v>
      </c>
      <c r="Q444" s="257">
        <f>+'7.  Persistence Report'!BG66</f>
        <v>488371.38520000002</v>
      </c>
      <c r="R444" s="257">
        <f>+'7.  Persistence Report'!BH66</f>
        <v>488371.38520000002</v>
      </c>
      <c r="S444" s="257">
        <f>+'7.  Persistence Report'!BI66</f>
        <v>487680.94030000002</v>
      </c>
      <c r="T444" s="257">
        <f>+'7.  Persistence Report'!BJ66</f>
        <v>396452.56459999998</v>
      </c>
      <c r="U444" s="253"/>
      <c r="V444" s="257"/>
      <c r="W444" s="257"/>
      <c r="X444" s="257"/>
      <c r="Y444" s="257"/>
      <c r="Z444" s="257"/>
      <c r="AA444" s="257"/>
      <c r="AB444" s="257"/>
      <c r="AC444" s="257">
        <f>+'7.  Persistence Report'!V66</f>
        <v>42.832478250000001</v>
      </c>
      <c r="AD444" s="257">
        <f>+'7.  Persistence Report'!W66</f>
        <v>42.832478250000001</v>
      </c>
      <c r="AE444" s="257">
        <f>+'7.  Persistence Report'!X66</f>
        <v>39.98709633</v>
      </c>
      <c r="AF444" s="257">
        <f>+'7.  Persistence Report'!Y66</f>
        <v>36.390713329999997</v>
      </c>
      <c r="AG444" s="257">
        <f>+'7.  Persistence Report'!Z66</f>
        <v>30.82628953</v>
      </c>
      <c r="AH444" s="257">
        <f>+'7.  Persistence Report'!AA66</f>
        <v>30.82628953</v>
      </c>
      <c r="AI444" s="257">
        <f>+'7.  Persistence Report'!AB66</f>
        <v>30.677954079999999</v>
      </c>
      <c r="AJ444" s="257">
        <f>+'7.  Persistence Report'!AC66</f>
        <v>30.677954079999999</v>
      </c>
      <c r="AK444" s="257">
        <f>+'7.  Persistence Report'!AD66</f>
        <v>30.615292230000001</v>
      </c>
      <c r="AL444" s="257">
        <f>+'7.  Persistence Report'!AE66</f>
        <v>24.888221210000001</v>
      </c>
      <c r="AM444" s="418"/>
      <c r="AN444" s="363"/>
      <c r="AO444" s="363"/>
      <c r="AP444" s="363"/>
      <c r="AQ444" s="363"/>
      <c r="AR444" s="363"/>
      <c r="AS444" s="363"/>
      <c r="AT444" s="363"/>
      <c r="AU444" s="363"/>
      <c r="AV444" s="363"/>
      <c r="AW444" s="363"/>
      <c r="AX444" s="363"/>
      <c r="AY444" s="363"/>
      <c r="AZ444" s="363"/>
      <c r="BA444" s="258">
        <f>SUM(AM444:AZ444)</f>
        <v>0</v>
      </c>
    </row>
    <row r="445" spans="1:53" ht="15" outlineLevel="1">
      <c r="B445" s="256" t="s">
        <v>258</v>
      </c>
      <c r="C445" s="253" t="s">
        <v>163</v>
      </c>
      <c r="D445" s="257"/>
      <c r="E445" s="257"/>
      <c r="F445" s="257"/>
      <c r="G445" s="257"/>
      <c r="H445" s="257"/>
      <c r="I445" s="257"/>
      <c r="J445" s="257"/>
      <c r="K445" s="257"/>
      <c r="L445" s="257"/>
      <c r="M445" s="257"/>
      <c r="N445" s="257"/>
      <c r="O445" s="257"/>
      <c r="P445" s="257"/>
      <c r="Q445" s="257"/>
      <c r="R445" s="257"/>
      <c r="S445" s="257"/>
      <c r="T445" s="257"/>
      <c r="U445" s="416"/>
      <c r="V445" s="257"/>
      <c r="W445" s="257"/>
      <c r="X445" s="257"/>
      <c r="Y445" s="257"/>
      <c r="Z445" s="257"/>
      <c r="AA445" s="257"/>
      <c r="AB445" s="257"/>
      <c r="AC445" s="257"/>
      <c r="AD445" s="257"/>
      <c r="AE445" s="257"/>
      <c r="AF445" s="257"/>
      <c r="AG445" s="257"/>
      <c r="AH445" s="257"/>
      <c r="AI445" s="257"/>
      <c r="AJ445" s="257"/>
      <c r="AK445" s="257"/>
      <c r="AL445" s="257"/>
      <c r="AM445" s="364">
        <f>AM444</f>
        <v>0</v>
      </c>
      <c r="AN445" s="364">
        <f>AN444</f>
        <v>0</v>
      </c>
      <c r="AO445" s="364">
        <f t="shared" ref="AO445:AZ445" si="160">AO444</f>
        <v>0</v>
      </c>
      <c r="AP445" s="364">
        <f t="shared" si="160"/>
        <v>0</v>
      </c>
      <c r="AQ445" s="364">
        <f t="shared" si="160"/>
        <v>0</v>
      </c>
      <c r="AR445" s="364">
        <f t="shared" si="160"/>
        <v>0</v>
      </c>
      <c r="AS445" s="364">
        <f t="shared" si="160"/>
        <v>0</v>
      </c>
      <c r="AT445" s="364">
        <f t="shared" si="160"/>
        <v>0</v>
      </c>
      <c r="AU445" s="364">
        <f t="shared" si="160"/>
        <v>0</v>
      </c>
      <c r="AV445" s="364">
        <f t="shared" si="160"/>
        <v>0</v>
      </c>
      <c r="AW445" s="364">
        <f t="shared" si="160"/>
        <v>0</v>
      </c>
      <c r="AX445" s="364">
        <f t="shared" si="160"/>
        <v>0</v>
      </c>
      <c r="AY445" s="364">
        <f t="shared" si="160"/>
        <v>0</v>
      </c>
      <c r="AZ445" s="364">
        <f t="shared" si="160"/>
        <v>0</v>
      </c>
      <c r="BA445" s="259"/>
    </row>
    <row r="446" spans="1:53" ht="15" outlineLevel="1">
      <c r="B446" s="256"/>
      <c r="C446" s="267"/>
      <c r="D446" s="266"/>
      <c r="E446" s="266"/>
      <c r="F446" s="266"/>
      <c r="G446" s="266"/>
      <c r="H446" s="266"/>
      <c r="I446" s="266"/>
      <c r="J446" s="266"/>
      <c r="K446" s="266"/>
      <c r="L446" s="266"/>
      <c r="M446" s="266"/>
      <c r="N446" s="266"/>
      <c r="O446" s="266"/>
      <c r="P446" s="266"/>
      <c r="Q446" s="266"/>
      <c r="R446" s="266"/>
      <c r="S446" s="266"/>
      <c r="T446" s="266"/>
      <c r="U446" s="253"/>
      <c r="V446" s="266"/>
      <c r="W446" s="266"/>
      <c r="X446" s="266"/>
      <c r="Y446" s="266"/>
      <c r="Z446" s="266"/>
      <c r="AA446" s="266"/>
      <c r="AB446" s="266"/>
      <c r="AC446" s="266"/>
      <c r="AD446" s="266"/>
      <c r="AE446" s="266"/>
      <c r="AF446" s="266"/>
      <c r="AG446" s="266"/>
      <c r="AH446" s="266"/>
      <c r="AI446" s="266"/>
      <c r="AJ446" s="266"/>
      <c r="AK446" s="266"/>
      <c r="AL446" s="266"/>
      <c r="AM446" s="365"/>
      <c r="AN446" s="365"/>
      <c r="AO446" s="365"/>
      <c r="AP446" s="365"/>
      <c r="AQ446" s="365"/>
      <c r="AR446" s="365"/>
      <c r="AS446" s="365"/>
      <c r="AT446" s="365"/>
      <c r="AU446" s="365"/>
      <c r="AV446" s="365"/>
      <c r="AW446" s="365"/>
      <c r="AX446" s="365"/>
      <c r="AY446" s="365"/>
      <c r="AZ446" s="365"/>
      <c r="BA446" s="268"/>
    </row>
    <row r="447" spans="1:53" ht="15" outlineLevel="1">
      <c r="A447" s="450">
        <v>6</v>
      </c>
      <c r="B447" s="256" t="s">
        <v>6</v>
      </c>
      <c r="C447" s="253" t="s">
        <v>25</v>
      </c>
      <c r="D447" s="257"/>
      <c r="E447" s="257"/>
      <c r="F447" s="257"/>
      <c r="G447" s="257"/>
      <c r="H447" s="257"/>
      <c r="I447" s="257"/>
      <c r="J447" s="257"/>
      <c r="K447" s="257"/>
      <c r="L447" s="257"/>
      <c r="M447" s="257"/>
      <c r="N447" s="257"/>
      <c r="O447" s="257"/>
      <c r="P447" s="257"/>
      <c r="Q447" s="257"/>
      <c r="R447" s="257"/>
      <c r="S447" s="257"/>
      <c r="T447" s="257"/>
      <c r="U447" s="253"/>
      <c r="V447" s="257"/>
      <c r="W447" s="257"/>
      <c r="X447" s="257"/>
      <c r="Y447" s="257"/>
      <c r="Z447" s="257"/>
      <c r="AA447" s="257"/>
      <c r="AB447" s="257"/>
      <c r="AC447" s="257"/>
      <c r="AD447" s="257"/>
      <c r="AE447" s="257"/>
      <c r="AF447" s="257"/>
      <c r="AG447" s="257"/>
      <c r="AH447" s="257"/>
      <c r="AI447" s="257"/>
      <c r="AJ447" s="257"/>
      <c r="AK447" s="257"/>
      <c r="AL447" s="257"/>
      <c r="AM447" s="363"/>
      <c r="AN447" s="363"/>
      <c r="AO447" s="363"/>
      <c r="AP447" s="363"/>
      <c r="AQ447" s="363"/>
      <c r="AR447" s="363"/>
      <c r="AS447" s="363"/>
      <c r="AT447" s="363"/>
      <c r="AU447" s="363"/>
      <c r="AV447" s="363"/>
      <c r="AW447" s="363"/>
      <c r="AX447" s="363"/>
      <c r="AY447" s="363"/>
      <c r="AZ447" s="363"/>
      <c r="BA447" s="258">
        <f>SUM(AM447:AZ447)</f>
        <v>0</v>
      </c>
    </row>
    <row r="448" spans="1:53" ht="15" outlineLevel="1">
      <c r="B448" s="256" t="s">
        <v>258</v>
      </c>
      <c r="C448" s="253" t="s">
        <v>163</v>
      </c>
      <c r="D448" s="257"/>
      <c r="E448" s="257"/>
      <c r="F448" s="257"/>
      <c r="G448" s="257"/>
      <c r="H448" s="257"/>
      <c r="I448" s="257"/>
      <c r="J448" s="257"/>
      <c r="K448" s="257"/>
      <c r="L448" s="257"/>
      <c r="M448" s="257"/>
      <c r="N448" s="257"/>
      <c r="O448" s="257"/>
      <c r="P448" s="257"/>
      <c r="Q448" s="257"/>
      <c r="R448" s="257"/>
      <c r="S448" s="257"/>
      <c r="T448" s="257"/>
      <c r="U448" s="416"/>
      <c r="V448" s="257"/>
      <c r="W448" s="257"/>
      <c r="X448" s="257"/>
      <c r="Y448" s="257"/>
      <c r="Z448" s="257"/>
      <c r="AA448" s="257"/>
      <c r="AB448" s="257"/>
      <c r="AC448" s="257"/>
      <c r="AD448" s="257"/>
      <c r="AE448" s="257"/>
      <c r="AF448" s="257"/>
      <c r="AG448" s="257"/>
      <c r="AH448" s="257"/>
      <c r="AI448" s="257"/>
      <c r="AJ448" s="257"/>
      <c r="AK448" s="257"/>
      <c r="AL448" s="257"/>
      <c r="AM448" s="364">
        <f>AM447</f>
        <v>0</v>
      </c>
      <c r="AN448" s="364">
        <f>AN447</f>
        <v>0</v>
      </c>
      <c r="AO448" s="364">
        <f t="shared" ref="AO448:AZ448" si="161">AO447</f>
        <v>0</v>
      </c>
      <c r="AP448" s="364">
        <f t="shared" si="161"/>
        <v>0</v>
      </c>
      <c r="AQ448" s="364">
        <f t="shared" si="161"/>
        <v>0</v>
      </c>
      <c r="AR448" s="364">
        <f t="shared" si="161"/>
        <v>0</v>
      </c>
      <c r="AS448" s="364">
        <f t="shared" si="161"/>
        <v>0</v>
      </c>
      <c r="AT448" s="364">
        <f t="shared" si="161"/>
        <v>0</v>
      </c>
      <c r="AU448" s="364">
        <f t="shared" si="161"/>
        <v>0</v>
      </c>
      <c r="AV448" s="364">
        <f t="shared" si="161"/>
        <v>0</v>
      </c>
      <c r="AW448" s="364">
        <f t="shared" si="161"/>
        <v>0</v>
      </c>
      <c r="AX448" s="364">
        <f t="shared" si="161"/>
        <v>0</v>
      </c>
      <c r="AY448" s="364">
        <f t="shared" si="161"/>
        <v>0</v>
      </c>
      <c r="AZ448" s="364">
        <f t="shared" si="161"/>
        <v>0</v>
      </c>
      <c r="BA448" s="259"/>
    </row>
    <row r="449" spans="1:53" ht="15" outlineLevel="1">
      <c r="B449" s="256"/>
      <c r="C449" s="267"/>
      <c r="D449" s="266"/>
      <c r="E449" s="266"/>
      <c r="F449" s="266"/>
      <c r="G449" s="266"/>
      <c r="H449" s="266"/>
      <c r="I449" s="266"/>
      <c r="J449" s="266"/>
      <c r="K449" s="266"/>
      <c r="L449" s="266"/>
      <c r="M449" s="266"/>
      <c r="N449" s="266"/>
      <c r="O449" s="266"/>
      <c r="P449" s="266"/>
      <c r="Q449" s="266"/>
      <c r="R449" s="266"/>
      <c r="S449" s="266"/>
      <c r="T449" s="266"/>
      <c r="U449" s="253"/>
      <c r="V449" s="266"/>
      <c r="W449" s="266"/>
      <c r="X449" s="266"/>
      <c r="Y449" s="266"/>
      <c r="Z449" s="266"/>
      <c r="AA449" s="266"/>
      <c r="AB449" s="266"/>
      <c r="AC449" s="266"/>
      <c r="AD449" s="266"/>
      <c r="AE449" s="266"/>
      <c r="AF449" s="266"/>
      <c r="AG449" s="266"/>
      <c r="AH449" s="266"/>
      <c r="AI449" s="266"/>
      <c r="AJ449" s="266"/>
      <c r="AK449" s="266"/>
      <c r="AL449" s="266"/>
      <c r="AM449" s="365"/>
      <c r="AN449" s="365"/>
      <c r="AO449" s="365"/>
      <c r="AP449" s="365"/>
      <c r="AQ449" s="365"/>
      <c r="AR449" s="365"/>
      <c r="AS449" s="365"/>
      <c r="AT449" s="365"/>
      <c r="AU449" s="365"/>
      <c r="AV449" s="365"/>
      <c r="AW449" s="365"/>
      <c r="AX449" s="365"/>
      <c r="AY449" s="365"/>
      <c r="AZ449" s="365"/>
      <c r="BA449" s="268"/>
    </row>
    <row r="450" spans="1:53" ht="15" outlineLevel="1">
      <c r="A450" s="450">
        <v>7</v>
      </c>
      <c r="B450" s="256" t="s">
        <v>42</v>
      </c>
      <c r="C450" s="253" t="s">
        <v>25</v>
      </c>
      <c r="D450" s="257"/>
      <c r="E450" s="257"/>
      <c r="F450" s="257"/>
      <c r="G450" s="257"/>
      <c r="H450" s="257"/>
      <c r="I450" s="257"/>
      <c r="J450" s="257"/>
      <c r="K450" s="257"/>
      <c r="L450" s="257"/>
      <c r="M450" s="257"/>
      <c r="N450" s="257"/>
      <c r="O450" s="257"/>
      <c r="P450" s="257"/>
      <c r="Q450" s="257"/>
      <c r="R450" s="257"/>
      <c r="S450" s="257"/>
      <c r="T450" s="257"/>
      <c r="U450" s="253"/>
      <c r="V450" s="257"/>
      <c r="W450" s="257"/>
      <c r="X450" s="257"/>
      <c r="Y450" s="257"/>
      <c r="Z450" s="257"/>
      <c r="AA450" s="257"/>
      <c r="AB450" s="257"/>
      <c r="AC450" s="257"/>
      <c r="AD450" s="257"/>
      <c r="AE450" s="257"/>
      <c r="AF450" s="257"/>
      <c r="AG450" s="257"/>
      <c r="AH450" s="257"/>
      <c r="AI450" s="257"/>
      <c r="AJ450" s="257"/>
      <c r="AK450" s="257"/>
      <c r="AL450" s="257"/>
      <c r="AM450" s="363"/>
      <c r="AN450" s="363"/>
      <c r="AO450" s="363"/>
      <c r="AP450" s="363"/>
      <c r="AQ450" s="363"/>
      <c r="AR450" s="363"/>
      <c r="AS450" s="363"/>
      <c r="AT450" s="363"/>
      <c r="AU450" s="363"/>
      <c r="AV450" s="363"/>
      <c r="AW450" s="363"/>
      <c r="AX450" s="363"/>
      <c r="AY450" s="363"/>
      <c r="AZ450" s="363"/>
      <c r="BA450" s="258">
        <f>SUM(AM450:AZ450)</f>
        <v>0</v>
      </c>
    </row>
    <row r="451" spans="1:53" ht="15" outlineLevel="1">
      <c r="B451" s="256" t="s">
        <v>258</v>
      </c>
      <c r="C451" s="253" t="s">
        <v>163</v>
      </c>
      <c r="D451" s="257"/>
      <c r="E451" s="257"/>
      <c r="F451" s="257"/>
      <c r="G451" s="257"/>
      <c r="H451" s="257"/>
      <c r="I451" s="257"/>
      <c r="J451" s="257"/>
      <c r="K451" s="257"/>
      <c r="L451" s="257"/>
      <c r="M451" s="257"/>
      <c r="N451" s="257"/>
      <c r="O451" s="257"/>
      <c r="P451" s="257"/>
      <c r="Q451" s="257"/>
      <c r="R451" s="257"/>
      <c r="S451" s="257"/>
      <c r="T451" s="257"/>
      <c r="U451" s="253"/>
      <c r="V451" s="257"/>
      <c r="W451" s="257"/>
      <c r="X451" s="257"/>
      <c r="Y451" s="257"/>
      <c r="Z451" s="257"/>
      <c r="AA451" s="257"/>
      <c r="AB451" s="257"/>
      <c r="AC451" s="257"/>
      <c r="AD451" s="257"/>
      <c r="AE451" s="257"/>
      <c r="AF451" s="257"/>
      <c r="AG451" s="257"/>
      <c r="AH451" s="257"/>
      <c r="AI451" s="257"/>
      <c r="AJ451" s="257"/>
      <c r="AK451" s="257"/>
      <c r="AL451" s="257"/>
      <c r="AM451" s="364">
        <f>AM450</f>
        <v>0</v>
      </c>
      <c r="AN451" s="364">
        <f>AN450</f>
        <v>0</v>
      </c>
      <c r="AO451" s="364">
        <f t="shared" ref="AO451:AZ451" si="162">AO450</f>
        <v>0</v>
      </c>
      <c r="AP451" s="364">
        <f t="shared" si="162"/>
        <v>0</v>
      </c>
      <c r="AQ451" s="364">
        <f t="shared" si="162"/>
        <v>0</v>
      </c>
      <c r="AR451" s="364">
        <f t="shared" si="162"/>
        <v>0</v>
      </c>
      <c r="AS451" s="364">
        <f t="shared" si="162"/>
        <v>0</v>
      </c>
      <c r="AT451" s="364">
        <f t="shared" si="162"/>
        <v>0</v>
      </c>
      <c r="AU451" s="364">
        <f t="shared" si="162"/>
        <v>0</v>
      </c>
      <c r="AV451" s="364">
        <f t="shared" si="162"/>
        <v>0</v>
      </c>
      <c r="AW451" s="364">
        <f t="shared" si="162"/>
        <v>0</v>
      </c>
      <c r="AX451" s="364">
        <f t="shared" si="162"/>
        <v>0</v>
      </c>
      <c r="AY451" s="364">
        <f t="shared" si="162"/>
        <v>0</v>
      </c>
      <c r="AZ451" s="364">
        <f t="shared" si="162"/>
        <v>0</v>
      </c>
      <c r="BA451" s="259"/>
    </row>
    <row r="452" spans="1:53" ht="15" outlineLevel="1">
      <c r="B452" s="256"/>
      <c r="C452" s="267"/>
      <c r="D452" s="266"/>
      <c r="E452" s="266"/>
      <c r="F452" s="266"/>
      <c r="G452" s="266"/>
      <c r="H452" s="266"/>
      <c r="I452" s="266"/>
      <c r="J452" s="266"/>
      <c r="K452" s="266"/>
      <c r="L452" s="266"/>
      <c r="M452" s="266"/>
      <c r="N452" s="266"/>
      <c r="O452" s="266"/>
      <c r="P452" s="266"/>
      <c r="Q452" s="266"/>
      <c r="R452" s="266"/>
      <c r="S452" s="266"/>
      <c r="T452" s="266"/>
      <c r="U452" s="253"/>
      <c r="V452" s="266"/>
      <c r="W452" s="266"/>
      <c r="X452" s="266"/>
      <c r="Y452" s="266"/>
      <c r="Z452" s="266"/>
      <c r="AA452" s="266"/>
      <c r="AB452" s="266"/>
      <c r="AC452" s="266"/>
      <c r="AD452" s="266"/>
      <c r="AE452" s="266"/>
      <c r="AF452" s="266"/>
      <c r="AG452" s="266"/>
      <c r="AH452" s="266"/>
      <c r="AI452" s="266"/>
      <c r="AJ452" s="266"/>
      <c r="AK452" s="266"/>
      <c r="AL452" s="266"/>
      <c r="AM452" s="365"/>
      <c r="AN452" s="365"/>
      <c r="AO452" s="365"/>
      <c r="AP452" s="365"/>
      <c r="AQ452" s="365"/>
      <c r="AR452" s="365"/>
      <c r="AS452" s="365"/>
      <c r="AT452" s="365"/>
      <c r="AU452" s="365"/>
      <c r="AV452" s="365"/>
      <c r="AW452" s="365"/>
      <c r="AX452" s="365"/>
      <c r="AY452" s="365"/>
      <c r="AZ452" s="365"/>
      <c r="BA452" s="268"/>
    </row>
    <row r="453" spans="1:53" s="245" customFormat="1" ht="15" outlineLevel="1">
      <c r="A453" s="450">
        <v>8</v>
      </c>
      <c r="B453" s="256" t="s">
        <v>482</v>
      </c>
      <c r="C453" s="253" t="s">
        <v>25</v>
      </c>
      <c r="D453" s="257"/>
      <c r="E453" s="257"/>
      <c r="F453" s="257"/>
      <c r="G453" s="257"/>
      <c r="H453" s="257"/>
      <c r="I453" s="257"/>
      <c r="J453" s="257"/>
      <c r="K453" s="257"/>
      <c r="L453" s="257"/>
      <c r="M453" s="257"/>
      <c r="N453" s="257"/>
      <c r="O453" s="257"/>
      <c r="P453" s="257"/>
      <c r="Q453" s="257"/>
      <c r="R453" s="257"/>
      <c r="S453" s="257"/>
      <c r="T453" s="257"/>
      <c r="U453" s="253"/>
      <c r="V453" s="257"/>
      <c r="W453" s="257"/>
      <c r="X453" s="257"/>
      <c r="Y453" s="257"/>
      <c r="Z453" s="257"/>
      <c r="AA453" s="257"/>
      <c r="AB453" s="257"/>
      <c r="AC453" s="257"/>
      <c r="AD453" s="257"/>
      <c r="AE453" s="257"/>
      <c r="AF453" s="257"/>
      <c r="AG453" s="257"/>
      <c r="AH453" s="257"/>
      <c r="AI453" s="257"/>
      <c r="AJ453" s="257"/>
      <c r="AK453" s="257"/>
      <c r="AL453" s="257"/>
      <c r="AM453" s="363"/>
      <c r="AN453" s="363"/>
      <c r="AO453" s="363"/>
      <c r="AP453" s="363"/>
      <c r="AQ453" s="363"/>
      <c r="AR453" s="363"/>
      <c r="AS453" s="363"/>
      <c r="AT453" s="363"/>
      <c r="AU453" s="363"/>
      <c r="AV453" s="363"/>
      <c r="AW453" s="363"/>
      <c r="AX453" s="363"/>
      <c r="AY453" s="363"/>
      <c r="AZ453" s="363"/>
      <c r="BA453" s="258">
        <f>SUM(AM453:AZ453)</f>
        <v>0</v>
      </c>
    </row>
    <row r="454" spans="1:53" s="245" customFormat="1" ht="15" outlineLevel="1">
      <c r="A454" s="450"/>
      <c r="B454" s="256" t="s">
        <v>258</v>
      </c>
      <c r="C454" s="253" t="s">
        <v>163</v>
      </c>
      <c r="D454" s="257"/>
      <c r="E454" s="257"/>
      <c r="F454" s="257"/>
      <c r="G454" s="257"/>
      <c r="H454" s="257"/>
      <c r="I454" s="257"/>
      <c r="J454" s="257"/>
      <c r="K454" s="257"/>
      <c r="L454" s="257"/>
      <c r="M454" s="257"/>
      <c r="N454" s="257"/>
      <c r="O454" s="257"/>
      <c r="P454" s="257"/>
      <c r="Q454" s="257"/>
      <c r="R454" s="257"/>
      <c r="S454" s="257"/>
      <c r="T454" s="257"/>
      <c r="U454" s="253"/>
      <c r="V454" s="257"/>
      <c r="W454" s="257"/>
      <c r="X454" s="257"/>
      <c r="Y454" s="257"/>
      <c r="Z454" s="257"/>
      <c r="AA454" s="257"/>
      <c r="AB454" s="257"/>
      <c r="AC454" s="257"/>
      <c r="AD454" s="257"/>
      <c r="AE454" s="257"/>
      <c r="AF454" s="257"/>
      <c r="AG454" s="257"/>
      <c r="AH454" s="257"/>
      <c r="AI454" s="257"/>
      <c r="AJ454" s="257"/>
      <c r="AK454" s="257"/>
      <c r="AL454" s="257"/>
      <c r="AM454" s="364">
        <f>AM453</f>
        <v>0</v>
      </c>
      <c r="AN454" s="364">
        <f>AN453</f>
        <v>0</v>
      </c>
      <c r="AO454" s="364">
        <f t="shared" ref="AO454:AZ454" si="163">AO453</f>
        <v>0</v>
      </c>
      <c r="AP454" s="364">
        <f t="shared" si="163"/>
        <v>0</v>
      </c>
      <c r="AQ454" s="364">
        <f t="shared" si="163"/>
        <v>0</v>
      </c>
      <c r="AR454" s="364">
        <f t="shared" si="163"/>
        <v>0</v>
      </c>
      <c r="AS454" s="364">
        <f t="shared" si="163"/>
        <v>0</v>
      </c>
      <c r="AT454" s="364">
        <f t="shared" si="163"/>
        <v>0</v>
      </c>
      <c r="AU454" s="364">
        <f t="shared" si="163"/>
        <v>0</v>
      </c>
      <c r="AV454" s="364">
        <f t="shared" si="163"/>
        <v>0</v>
      </c>
      <c r="AW454" s="364">
        <f t="shared" si="163"/>
        <v>0</v>
      </c>
      <c r="AX454" s="364">
        <f t="shared" si="163"/>
        <v>0</v>
      </c>
      <c r="AY454" s="364">
        <f t="shared" si="163"/>
        <v>0</v>
      </c>
      <c r="AZ454" s="364">
        <f t="shared" si="163"/>
        <v>0</v>
      </c>
      <c r="BA454" s="259"/>
    </row>
    <row r="455" spans="1:53" s="245" customFormat="1" ht="15" outlineLevel="1">
      <c r="A455" s="450"/>
      <c r="B455" s="256"/>
      <c r="C455" s="267"/>
      <c r="D455" s="266"/>
      <c r="E455" s="266"/>
      <c r="F455" s="266"/>
      <c r="G455" s="266"/>
      <c r="H455" s="266"/>
      <c r="I455" s="266"/>
      <c r="J455" s="266"/>
      <c r="K455" s="266"/>
      <c r="L455" s="266"/>
      <c r="M455" s="266"/>
      <c r="N455" s="266"/>
      <c r="O455" s="266"/>
      <c r="P455" s="266"/>
      <c r="Q455" s="266"/>
      <c r="R455" s="266"/>
      <c r="S455" s="266"/>
      <c r="T455" s="266"/>
      <c r="U455" s="253"/>
      <c r="V455" s="266"/>
      <c r="W455" s="266"/>
      <c r="X455" s="266"/>
      <c r="Y455" s="266"/>
      <c r="Z455" s="266"/>
      <c r="AA455" s="266"/>
      <c r="AB455" s="266"/>
      <c r="AC455" s="266"/>
      <c r="AD455" s="266"/>
      <c r="AE455" s="266"/>
      <c r="AF455" s="266"/>
      <c r="AG455" s="266"/>
      <c r="AH455" s="266"/>
      <c r="AI455" s="266"/>
      <c r="AJ455" s="266"/>
      <c r="AK455" s="266"/>
      <c r="AL455" s="266"/>
      <c r="AM455" s="365"/>
      <c r="AN455" s="365"/>
      <c r="AO455" s="365"/>
      <c r="AP455" s="365"/>
      <c r="AQ455" s="365"/>
      <c r="AR455" s="365"/>
      <c r="AS455" s="365"/>
      <c r="AT455" s="365"/>
      <c r="AU455" s="365"/>
      <c r="AV455" s="365"/>
      <c r="AW455" s="365"/>
      <c r="AX455" s="365"/>
      <c r="AY455" s="365"/>
      <c r="AZ455" s="365"/>
      <c r="BA455" s="268"/>
    </row>
    <row r="456" spans="1:53" ht="15" outlineLevel="1">
      <c r="A456" s="450">
        <v>9</v>
      </c>
      <c r="B456" s="256" t="s">
        <v>7</v>
      </c>
      <c r="C456" s="253" t="s">
        <v>25</v>
      </c>
      <c r="D456" s="257"/>
      <c r="E456" s="257"/>
      <c r="F456" s="257"/>
      <c r="G456" s="257"/>
      <c r="H456" s="257"/>
      <c r="I456" s="257"/>
      <c r="J456" s="257"/>
      <c r="K456" s="257"/>
      <c r="L456" s="257"/>
      <c r="M456" s="257"/>
      <c r="N456" s="257"/>
      <c r="O456" s="257"/>
      <c r="P456" s="257"/>
      <c r="Q456" s="257"/>
      <c r="R456" s="257"/>
      <c r="S456" s="257"/>
      <c r="T456" s="257"/>
      <c r="U456" s="253"/>
      <c r="V456" s="257"/>
      <c r="W456" s="257"/>
      <c r="X456" s="257"/>
      <c r="Y456" s="257"/>
      <c r="Z456" s="257"/>
      <c r="AA456" s="257"/>
      <c r="AB456" s="257"/>
      <c r="AC456" s="257"/>
      <c r="AD456" s="257"/>
      <c r="AE456" s="257"/>
      <c r="AF456" s="257"/>
      <c r="AG456" s="257"/>
      <c r="AH456" s="257"/>
      <c r="AI456" s="257"/>
      <c r="AJ456" s="257"/>
      <c r="AK456" s="257"/>
      <c r="AL456" s="257"/>
      <c r="AM456" s="363"/>
      <c r="AN456" s="363"/>
      <c r="AO456" s="363"/>
      <c r="AP456" s="363"/>
      <c r="AQ456" s="363"/>
      <c r="AR456" s="363"/>
      <c r="AS456" s="363"/>
      <c r="AT456" s="363"/>
      <c r="AU456" s="363"/>
      <c r="AV456" s="363"/>
      <c r="AW456" s="363"/>
      <c r="AX456" s="363"/>
      <c r="AY456" s="363"/>
      <c r="AZ456" s="363"/>
      <c r="BA456" s="258">
        <f>SUM(AM456:AZ456)</f>
        <v>0</v>
      </c>
    </row>
    <row r="457" spans="1:53" ht="15" outlineLevel="1">
      <c r="B457" s="256" t="s">
        <v>258</v>
      </c>
      <c r="C457" s="253" t="s">
        <v>163</v>
      </c>
      <c r="D457" s="257"/>
      <c r="E457" s="257"/>
      <c r="F457" s="257"/>
      <c r="G457" s="257"/>
      <c r="H457" s="257"/>
      <c r="I457" s="257"/>
      <c r="J457" s="257"/>
      <c r="K457" s="257"/>
      <c r="L457" s="257"/>
      <c r="M457" s="257"/>
      <c r="N457" s="257"/>
      <c r="O457" s="257"/>
      <c r="P457" s="257"/>
      <c r="Q457" s="257"/>
      <c r="R457" s="257"/>
      <c r="S457" s="257"/>
      <c r="T457" s="257"/>
      <c r="U457" s="253"/>
      <c r="V457" s="257"/>
      <c r="W457" s="257"/>
      <c r="X457" s="257"/>
      <c r="Y457" s="257"/>
      <c r="Z457" s="257"/>
      <c r="AA457" s="257"/>
      <c r="AB457" s="257"/>
      <c r="AC457" s="257"/>
      <c r="AD457" s="257"/>
      <c r="AE457" s="257"/>
      <c r="AF457" s="257"/>
      <c r="AG457" s="257"/>
      <c r="AH457" s="257"/>
      <c r="AI457" s="257"/>
      <c r="AJ457" s="257"/>
      <c r="AK457" s="257"/>
      <c r="AL457" s="257"/>
      <c r="AM457" s="364">
        <f>AM456</f>
        <v>0</v>
      </c>
      <c r="AN457" s="364">
        <f>AN456</f>
        <v>0</v>
      </c>
      <c r="AO457" s="364">
        <f t="shared" ref="AO457:AZ457" si="164">AO456</f>
        <v>0</v>
      </c>
      <c r="AP457" s="364">
        <f t="shared" si="164"/>
        <v>0</v>
      </c>
      <c r="AQ457" s="364">
        <f t="shared" si="164"/>
        <v>0</v>
      </c>
      <c r="AR457" s="364">
        <f t="shared" si="164"/>
        <v>0</v>
      </c>
      <c r="AS457" s="364">
        <f t="shared" si="164"/>
        <v>0</v>
      </c>
      <c r="AT457" s="364">
        <f t="shared" si="164"/>
        <v>0</v>
      </c>
      <c r="AU457" s="364">
        <f t="shared" si="164"/>
        <v>0</v>
      </c>
      <c r="AV457" s="364">
        <f t="shared" si="164"/>
        <v>0</v>
      </c>
      <c r="AW457" s="364">
        <f t="shared" si="164"/>
        <v>0</v>
      </c>
      <c r="AX457" s="364">
        <f t="shared" si="164"/>
        <v>0</v>
      </c>
      <c r="AY457" s="364">
        <f t="shared" si="164"/>
        <v>0</v>
      </c>
      <c r="AZ457" s="364">
        <f t="shared" si="164"/>
        <v>0</v>
      </c>
      <c r="BA457" s="259"/>
    </row>
    <row r="458" spans="1:53" ht="15" outlineLevel="1">
      <c r="B458" s="269"/>
      <c r="C458" s="270"/>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253"/>
      <c r="AF458" s="253"/>
      <c r="AG458" s="253"/>
      <c r="AH458" s="253"/>
      <c r="AI458" s="253"/>
      <c r="AJ458" s="253"/>
      <c r="AK458" s="253"/>
      <c r="AL458" s="253"/>
      <c r="AM458" s="365"/>
      <c r="AN458" s="365"/>
      <c r="AO458" s="365"/>
      <c r="AP458" s="365"/>
      <c r="AQ458" s="365"/>
      <c r="AR458" s="365"/>
      <c r="AS458" s="365"/>
      <c r="AT458" s="365"/>
      <c r="AU458" s="365"/>
      <c r="AV458" s="365"/>
      <c r="AW458" s="365"/>
      <c r="AX458" s="365"/>
      <c r="AY458" s="365"/>
      <c r="AZ458" s="365"/>
      <c r="BA458" s="268"/>
    </row>
    <row r="459" spans="1:53" ht="15.75" outlineLevel="1">
      <c r="A459" s="451"/>
      <c r="B459" s="250" t="s">
        <v>8</v>
      </c>
      <c r="C459" s="251"/>
      <c r="D459" s="251"/>
      <c r="E459" s="251"/>
      <c r="F459" s="251"/>
      <c r="G459" s="251"/>
      <c r="H459" s="251"/>
      <c r="I459" s="251"/>
      <c r="J459" s="251"/>
      <c r="K459" s="251"/>
      <c r="L459" s="251"/>
      <c r="M459" s="251"/>
      <c r="N459" s="251"/>
      <c r="O459" s="251"/>
      <c r="P459" s="251"/>
      <c r="Q459" s="251"/>
      <c r="R459" s="251"/>
      <c r="S459" s="251"/>
      <c r="T459" s="251"/>
      <c r="U459" s="253"/>
      <c r="V459" s="251"/>
      <c r="W459" s="251"/>
      <c r="X459" s="251"/>
      <c r="Y459" s="251"/>
      <c r="Z459" s="251"/>
      <c r="AA459" s="251"/>
      <c r="AB459" s="251"/>
      <c r="AC459" s="251"/>
      <c r="AD459" s="251"/>
      <c r="AE459" s="251"/>
      <c r="AF459" s="251"/>
      <c r="AG459" s="251"/>
      <c r="AH459" s="251"/>
      <c r="AI459" s="251"/>
      <c r="AJ459" s="251"/>
      <c r="AK459" s="251"/>
      <c r="AL459" s="251"/>
      <c r="AM459" s="367"/>
      <c r="AN459" s="367"/>
      <c r="AO459" s="367"/>
      <c r="AP459" s="367"/>
      <c r="AQ459" s="367"/>
      <c r="AR459" s="367"/>
      <c r="AS459" s="367"/>
      <c r="AT459" s="367"/>
      <c r="AU459" s="367"/>
      <c r="AV459" s="367"/>
      <c r="AW459" s="367"/>
      <c r="AX459" s="367"/>
      <c r="AY459" s="367"/>
      <c r="AZ459" s="367"/>
      <c r="BA459" s="254"/>
    </row>
    <row r="460" spans="1:53" ht="15" outlineLevel="1">
      <c r="A460" s="450">
        <v>10</v>
      </c>
      <c r="B460" s="271" t="s">
        <v>22</v>
      </c>
      <c r="C460" s="253" t="s">
        <v>25</v>
      </c>
      <c r="D460" s="257"/>
      <c r="E460" s="257"/>
      <c r="F460" s="257"/>
      <c r="G460" s="257"/>
      <c r="H460" s="257"/>
      <c r="I460" s="257"/>
      <c r="J460" s="257"/>
      <c r="K460" s="257"/>
      <c r="L460" s="257"/>
      <c r="M460" s="257"/>
      <c r="N460" s="257"/>
      <c r="O460" s="257"/>
      <c r="P460" s="257"/>
      <c r="Q460" s="257"/>
      <c r="R460" s="257"/>
      <c r="S460" s="257"/>
      <c r="T460" s="257"/>
      <c r="U460" s="257">
        <v>12</v>
      </c>
      <c r="V460" s="257"/>
      <c r="W460" s="257"/>
      <c r="X460" s="257"/>
      <c r="Y460" s="257"/>
      <c r="Z460" s="257"/>
      <c r="AA460" s="257"/>
      <c r="AB460" s="257"/>
      <c r="AC460" s="257"/>
      <c r="AD460" s="257"/>
      <c r="AE460" s="257"/>
      <c r="AF460" s="257"/>
      <c r="AG460" s="257"/>
      <c r="AH460" s="257"/>
      <c r="AI460" s="257"/>
      <c r="AJ460" s="257"/>
      <c r="AK460" s="257"/>
      <c r="AL460" s="257"/>
      <c r="AM460" s="368"/>
      <c r="AN460" s="417"/>
      <c r="AO460" s="417"/>
      <c r="AP460" s="417"/>
      <c r="AQ460" s="368"/>
      <c r="AR460" s="368"/>
      <c r="AS460" s="368"/>
      <c r="AT460" s="368"/>
      <c r="AU460" s="368"/>
      <c r="AV460" s="368"/>
      <c r="AW460" s="368"/>
      <c r="AX460" s="368"/>
      <c r="AY460" s="368"/>
      <c r="AZ460" s="368"/>
      <c r="BA460" s="258">
        <f>SUM(AM460:AZ460)</f>
        <v>0</v>
      </c>
    </row>
    <row r="461" spans="1:53" ht="15" outlineLevel="1">
      <c r="B461" s="256" t="s">
        <v>258</v>
      </c>
      <c r="C461" s="253" t="s">
        <v>163</v>
      </c>
      <c r="D461" s="257"/>
      <c r="E461" s="257"/>
      <c r="F461" s="257"/>
      <c r="G461" s="257"/>
      <c r="H461" s="257"/>
      <c r="I461" s="257"/>
      <c r="J461" s="257"/>
      <c r="K461" s="257"/>
      <c r="L461" s="257"/>
      <c r="M461" s="257"/>
      <c r="N461" s="257"/>
      <c r="O461" s="257"/>
      <c r="P461" s="257"/>
      <c r="Q461" s="257"/>
      <c r="R461" s="257"/>
      <c r="S461" s="257"/>
      <c r="T461" s="257"/>
      <c r="U461" s="257">
        <f>U460</f>
        <v>12</v>
      </c>
      <c r="V461" s="257"/>
      <c r="W461" s="257"/>
      <c r="X461" s="257"/>
      <c r="Y461" s="257"/>
      <c r="Z461" s="257"/>
      <c r="AA461" s="257"/>
      <c r="AB461" s="257"/>
      <c r="AC461" s="257"/>
      <c r="AD461" s="257"/>
      <c r="AE461" s="257"/>
      <c r="AF461" s="257"/>
      <c r="AG461" s="257"/>
      <c r="AH461" s="257"/>
      <c r="AI461" s="257"/>
      <c r="AJ461" s="257"/>
      <c r="AK461" s="257"/>
      <c r="AL461" s="257"/>
      <c r="AM461" s="364">
        <f>AM460</f>
        <v>0</v>
      </c>
      <c r="AN461" s="364">
        <f>AN460</f>
        <v>0</v>
      </c>
      <c r="AO461" s="364">
        <f t="shared" ref="AO461:AZ461" si="165">AO460</f>
        <v>0</v>
      </c>
      <c r="AP461" s="364">
        <f t="shared" si="165"/>
        <v>0</v>
      </c>
      <c r="AQ461" s="364">
        <f t="shared" si="165"/>
        <v>0</v>
      </c>
      <c r="AR461" s="364">
        <f t="shared" si="165"/>
        <v>0</v>
      </c>
      <c r="AS461" s="364">
        <f t="shared" si="165"/>
        <v>0</v>
      </c>
      <c r="AT461" s="364">
        <f t="shared" si="165"/>
        <v>0</v>
      </c>
      <c r="AU461" s="364">
        <f t="shared" si="165"/>
        <v>0</v>
      </c>
      <c r="AV461" s="364">
        <f t="shared" si="165"/>
        <v>0</v>
      </c>
      <c r="AW461" s="364">
        <f t="shared" si="165"/>
        <v>0</v>
      </c>
      <c r="AX461" s="364">
        <f t="shared" si="165"/>
        <v>0</v>
      </c>
      <c r="AY461" s="364">
        <f t="shared" si="165"/>
        <v>0</v>
      </c>
      <c r="AZ461" s="364">
        <f t="shared" si="165"/>
        <v>0</v>
      </c>
      <c r="BA461" s="272"/>
    </row>
    <row r="462" spans="1:53" ht="15" outlineLevel="1">
      <c r="B462" s="271"/>
      <c r="C462" s="27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c r="AA462" s="253"/>
      <c r="AB462" s="253"/>
      <c r="AC462" s="253"/>
      <c r="AD462" s="253"/>
      <c r="AE462" s="253"/>
      <c r="AF462" s="253"/>
      <c r="AG462" s="253"/>
      <c r="AH462" s="253"/>
      <c r="AI462" s="253"/>
      <c r="AJ462" s="253"/>
      <c r="AK462" s="253"/>
      <c r="AL462" s="253"/>
      <c r="AM462" s="369"/>
      <c r="AN462" s="369"/>
      <c r="AO462" s="369"/>
      <c r="AP462" s="369"/>
      <c r="AQ462" s="369"/>
      <c r="AR462" s="369"/>
      <c r="AS462" s="369"/>
      <c r="AT462" s="369"/>
      <c r="AU462" s="369"/>
      <c r="AV462" s="369"/>
      <c r="AW462" s="369"/>
      <c r="AX462" s="369"/>
      <c r="AY462" s="369"/>
      <c r="AZ462" s="369"/>
      <c r="BA462" s="274"/>
    </row>
    <row r="463" spans="1:53" ht="15" outlineLevel="1">
      <c r="A463" s="450">
        <v>11</v>
      </c>
      <c r="B463" s="275" t="s">
        <v>21</v>
      </c>
      <c r="C463" s="253" t="s">
        <v>25</v>
      </c>
      <c r="D463" s="257"/>
      <c r="E463" s="257"/>
      <c r="F463" s="257"/>
      <c r="G463" s="257"/>
      <c r="H463" s="257"/>
      <c r="I463" s="257"/>
      <c r="J463" s="257"/>
      <c r="K463" s="257">
        <f>+'7.  Persistence Report'!BA69</f>
        <v>27513.19267</v>
      </c>
      <c r="L463" s="257">
        <f>+'7.  Persistence Report'!BB69</f>
        <v>27513.19267</v>
      </c>
      <c r="M463" s="257">
        <f>+'7.  Persistence Report'!BC69</f>
        <v>27513.19267</v>
      </c>
      <c r="N463" s="257">
        <f>+'7.  Persistence Report'!BD69</f>
        <v>26406.55731</v>
      </c>
      <c r="O463" s="257">
        <f>+'7.  Persistence Report'!BE69</f>
        <v>15221.81999</v>
      </c>
      <c r="P463" s="257">
        <f>+'7.  Persistence Report'!BF69</f>
        <v>0</v>
      </c>
      <c r="Q463" s="257">
        <f>+'7.  Persistence Report'!BG69</f>
        <v>0</v>
      </c>
      <c r="R463" s="257">
        <f>+'7.  Persistence Report'!BH69</f>
        <v>0</v>
      </c>
      <c r="S463" s="257">
        <f>+'7.  Persistence Report'!BI69</f>
        <v>0</v>
      </c>
      <c r="T463" s="257">
        <f>+'7.  Persistence Report'!BJ69</f>
        <v>0</v>
      </c>
      <c r="U463" s="257">
        <v>12</v>
      </c>
      <c r="V463" s="257"/>
      <c r="W463" s="257"/>
      <c r="X463" s="257"/>
      <c r="Y463" s="257"/>
      <c r="Z463" s="257"/>
      <c r="AA463" s="257"/>
      <c r="AB463" s="257"/>
      <c r="AC463" s="257">
        <f>+'7.  Persistence Report'!V69</f>
        <v>7.8489148899999996</v>
      </c>
      <c r="AD463" s="257">
        <f>+'7.  Persistence Report'!W69</f>
        <v>7.8489148899999996</v>
      </c>
      <c r="AE463" s="257">
        <f>+'7.  Persistence Report'!X69</f>
        <v>7.8489148899999996</v>
      </c>
      <c r="AF463" s="257">
        <f>+'7.  Persistence Report'!Y69</f>
        <v>7.7289028010000003</v>
      </c>
      <c r="AG463" s="257">
        <f>+'7.  Persistence Report'!Z69</f>
        <v>4.5560145060000004</v>
      </c>
      <c r="AH463" s="257">
        <f>+'7.  Persistence Report'!AA69</f>
        <v>0</v>
      </c>
      <c r="AI463" s="257">
        <f>+'7.  Persistence Report'!AB69</f>
        <v>0</v>
      </c>
      <c r="AJ463" s="257">
        <f>+'7.  Persistence Report'!AC69</f>
        <v>0</v>
      </c>
      <c r="AK463" s="257">
        <f>+'7.  Persistence Report'!AD69</f>
        <v>0</v>
      </c>
      <c r="AL463" s="257">
        <f>+'7.  Persistence Report'!AE69</f>
        <v>0</v>
      </c>
      <c r="AM463" s="368"/>
      <c r="AN463" s="417">
        <v>1</v>
      </c>
      <c r="AO463" s="368"/>
      <c r="AP463" s="368"/>
      <c r="AQ463" s="368"/>
      <c r="AR463" s="368"/>
      <c r="AS463" s="368"/>
      <c r="AT463" s="368"/>
      <c r="AU463" s="368"/>
      <c r="AV463" s="368"/>
      <c r="AW463" s="368"/>
      <c r="AX463" s="368"/>
      <c r="AY463" s="368"/>
      <c r="AZ463" s="368"/>
      <c r="BA463" s="258">
        <f>SUM(AM463:AZ463)</f>
        <v>1</v>
      </c>
    </row>
    <row r="464" spans="1:53" ht="15" outlineLevel="1">
      <c r="B464" s="256" t="s">
        <v>258</v>
      </c>
      <c r="C464" s="253" t="s">
        <v>163</v>
      </c>
      <c r="D464" s="257"/>
      <c r="E464" s="257"/>
      <c r="F464" s="257"/>
      <c r="G464" s="257"/>
      <c r="H464" s="257"/>
      <c r="I464" s="257"/>
      <c r="J464" s="257"/>
      <c r="K464" s="257"/>
      <c r="L464" s="257"/>
      <c r="M464" s="257"/>
      <c r="N464" s="257"/>
      <c r="O464" s="257"/>
      <c r="P464" s="257"/>
      <c r="Q464" s="257"/>
      <c r="R464" s="257"/>
      <c r="S464" s="257"/>
      <c r="T464" s="257"/>
      <c r="U464" s="257">
        <f>U463</f>
        <v>12</v>
      </c>
      <c r="V464" s="257"/>
      <c r="W464" s="257"/>
      <c r="X464" s="257"/>
      <c r="Y464" s="257"/>
      <c r="Z464" s="257"/>
      <c r="AA464" s="257"/>
      <c r="AB464" s="257"/>
      <c r="AC464" s="257"/>
      <c r="AD464" s="257"/>
      <c r="AE464" s="257"/>
      <c r="AF464" s="257"/>
      <c r="AG464" s="257"/>
      <c r="AH464" s="257"/>
      <c r="AI464" s="257"/>
      <c r="AJ464" s="257"/>
      <c r="AK464" s="257"/>
      <c r="AL464" s="257"/>
      <c r="AM464" s="364">
        <f>AM463</f>
        <v>0</v>
      </c>
      <c r="AN464" s="364">
        <f>AN463</f>
        <v>1</v>
      </c>
      <c r="AO464" s="364">
        <f t="shared" ref="AO464:AZ464" si="166">AO463</f>
        <v>0</v>
      </c>
      <c r="AP464" s="364">
        <f t="shared" si="166"/>
        <v>0</v>
      </c>
      <c r="AQ464" s="364">
        <f t="shared" si="166"/>
        <v>0</v>
      </c>
      <c r="AR464" s="364">
        <f t="shared" si="166"/>
        <v>0</v>
      </c>
      <c r="AS464" s="364">
        <f t="shared" si="166"/>
        <v>0</v>
      </c>
      <c r="AT464" s="364">
        <f t="shared" si="166"/>
        <v>0</v>
      </c>
      <c r="AU464" s="364">
        <f t="shared" si="166"/>
        <v>0</v>
      </c>
      <c r="AV464" s="364">
        <f t="shared" si="166"/>
        <v>0</v>
      </c>
      <c r="AW464" s="364">
        <f t="shared" si="166"/>
        <v>0</v>
      </c>
      <c r="AX464" s="364">
        <f t="shared" si="166"/>
        <v>0</v>
      </c>
      <c r="AY464" s="364">
        <f t="shared" si="166"/>
        <v>0</v>
      </c>
      <c r="AZ464" s="364">
        <f t="shared" si="166"/>
        <v>0</v>
      </c>
      <c r="BA464" s="272"/>
    </row>
    <row r="465" spans="1:53" ht="15" outlineLevel="1">
      <c r="B465" s="275"/>
      <c r="C465" s="27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s="253"/>
      <c r="AG465" s="253"/>
      <c r="AH465" s="253"/>
      <c r="AI465" s="253"/>
      <c r="AJ465" s="253"/>
      <c r="AK465" s="253"/>
      <c r="AL465" s="253"/>
      <c r="AM465" s="369"/>
      <c r="AN465" s="370"/>
      <c r="AO465" s="369"/>
      <c r="AP465" s="369"/>
      <c r="AQ465" s="369"/>
      <c r="AR465" s="369"/>
      <c r="AS465" s="369"/>
      <c r="AT465" s="369"/>
      <c r="AU465" s="369"/>
      <c r="AV465" s="369"/>
      <c r="AW465" s="369"/>
      <c r="AX465" s="369"/>
      <c r="AY465" s="369"/>
      <c r="AZ465" s="369"/>
      <c r="BA465" s="274"/>
    </row>
    <row r="466" spans="1:53" ht="15" outlineLevel="1">
      <c r="A466" s="450">
        <v>12</v>
      </c>
      <c r="B466" s="275" t="s">
        <v>23</v>
      </c>
      <c r="C466" s="253" t="s">
        <v>25</v>
      </c>
      <c r="D466" s="257"/>
      <c r="E466" s="257"/>
      <c r="F466" s="257"/>
      <c r="G466" s="257"/>
      <c r="H466" s="257"/>
      <c r="I466" s="257"/>
      <c r="J466" s="257"/>
      <c r="K466" s="257"/>
      <c r="L466" s="257"/>
      <c r="M466" s="257"/>
      <c r="N466" s="257"/>
      <c r="O466" s="257"/>
      <c r="P466" s="257"/>
      <c r="Q466" s="257"/>
      <c r="R466" s="257"/>
      <c r="S466" s="257"/>
      <c r="T466" s="257"/>
      <c r="U466" s="257">
        <v>3</v>
      </c>
      <c r="V466" s="257"/>
      <c r="W466" s="257"/>
      <c r="X466" s="257"/>
      <c r="Y466" s="257"/>
      <c r="Z466" s="257"/>
      <c r="AA466" s="257"/>
      <c r="AB466" s="257"/>
      <c r="AC466" s="257"/>
      <c r="AD466" s="257"/>
      <c r="AE466" s="257"/>
      <c r="AF466" s="257"/>
      <c r="AG466" s="257"/>
      <c r="AH466" s="257"/>
      <c r="AI466" s="257"/>
      <c r="AJ466" s="257"/>
      <c r="AK466" s="257"/>
      <c r="AL466" s="257"/>
      <c r="AM466" s="368"/>
      <c r="AN466" s="368"/>
      <c r="AO466" s="417"/>
      <c r="AP466" s="368"/>
      <c r="AQ466" s="368"/>
      <c r="AR466" s="368"/>
      <c r="AS466" s="368"/>
      <c r="AT466" s="368"/>
      <c r="AU466" s="368"/>
      <c r="AV466" s="368"/>
      <c r="AW466" s="368"/>
      <c r="AX466" s="368"/>
      <c r="AY466" s="368"/>
      <c r="AZ466" s="368"/>
      <c r="BA466" s="258">
        <f>SUM(AM466:AZ466)</f>
        <v>0</v>
      </c>
    </row>
    <row r="467" spans="1:53" ht="15" outlineLevel="1">
      <c r="B467" s="256" t="s">
        <v>258</v>
      </c>
      <c r="C467" s="253" t="s">
        <v>163</v>
      </c>
      <c r="D467" s="257"/>
      <c r="E467" s="257"/>
      <c r="F467" s="257"/>
      <c r="G467" s="257"/>
      <c r="H467" s="257"/>
      <c r="I467" s="257"/>
      <c r="J467" s="257"/>
      <c r="K467" s="257"/>
      <c r="L467" s="257"/>
      <c r="M467" s="257"/>
      <c r="N467" s="257"/>
      <c r="O467" s="257"/>
      <c r="P467" s="257"/>
      <c r="Q467" s="257"/>
      <c r="R467" s="257"/>
      <c r="S467" s="257"/>
      <c r="T467" s="257"/>
      <c r="U467" s="257">
        <f>U466</f>
        <v>3</v>
      </c>
      <c r="V467" s="257"/>
      <c r="W467" s="257"/>
      <c r="X467" s="257"/>
      <c r="Y467" s="257"/>
      <c r="Z467" s="257"/>
      <c r="AA467" s="257"/>
      <c r="AB467" s="257"/>
      <c r="AC467" s="257"/>
      <c r="AD467" s="257"/>
      <c r="AE467" s="257"/>
      <c r="AF467" s="257"/>
      <c r="AG467" s="257"/>
      <c r="AH467" s="257"/>
      <c r="AI467" s="257"/>
      <c r="AJ467" s="257"/>
      <c r="AK467" s="257"/>
      <c r="AL467" s="257"/>
      <c r="AM467" s="364">
        <f>AM466</f>
        <v>0</v>
      </c>
      <c r="AN467" s="364">
        <f>AN466</f>
        <v>0</v>
      </c>
      <c r="AO467" s="364">
        <f>AO466</f>
        <v>0</v>
      </c>
      <c r="AP467" s="364">
        <f t="shared" ref="AP467:AZ467" si="167">AP466</f>
        <v>0</v>
      </c>
      <c r="AQ467" s="364">
        <f t="shared" si="167"/>
        <v>0</v>
      </c>
      <c r="AR467" s="364">
        <f t="shared" si="167"/>
        <v>0</v>
      </c>
      <c r="AS467" s="364">
        <f t="shared" si="167"/>
        <v>0</v>
      </c>
      <c r="AT467" s="364">
        <f t="shared" si="167"/>
        <v>0</v>
      </c>
      <c r="AU467" s="364">
        <f t="shared" si="167"/>
        <v>0</v>
      </c>
      <c r="AV467" s="364">
        <f t="shared" si="167"/>
        <v>0</v>
      </c>
      <c r="AW467" s="364">
        <f t="shared" si="167"/>
        <v>0</v>
      </c>
      <c r="AX467" s="364">
        <f t="shared" si="167"/>
        <v>0</v>
      </c>
      <c r="AY467" s="364">
        <f t="shared" si="167"/>
        <v>0</v>
      </c>
      <c r="AZ467" s="364">
        <f t="shared" si="167"/>
        <v>0</v>
      </c>
      <c r="BA467" s="272"/>
    </row>
    <row r="468" spans="1:53" ht="15" outlineLevel="1">
      <c r="B468" s="275"/>
      <c r="C468" s="273"/>
      <c r="D468" s="277"/>
      <c r="E468" s="277"/>
      <c r="F468" s="277"/>
      <c r="G468" s="277"/>
      <c r="H468" s="277"/>
      <c r="I468" s="277"/>
      <c r="J468" s="277"/>
      <c r="K468" s="277"/>
      <c r="L468" s="277"/>
      <c r="M468" s="277"/>
      <c r="N468" s="277"/>
      <c r="O468" s="277"/>
      <c r="P468" s="277"/>
      <c r="Q468" s="277"/>
      <c r="R468" s="277"/>
      <c r="S468" s="277"/>
      <c r="T468" s="277"/>
      <c r="U468" s="253"/>
      <c r="V468" s="277"/>
      <c r="W468" s="277"/>
      <c r="X468" s="277"/>
      <c r="Y468" s="277"/>
      <c r="Z468" s="277"/>
      <c r="AA468" s="277"/>
      <c r="AB468" s="277"/>
      <c r="AC468" s="277"/>
      <c r="AD468" s="277"/>
      <c r="AE468" s="277"/>
      <c r="AF468" s="277"/>
      <c r="AG468" s="277"/>
      <c r="AH468" s="277"/>
      <c r="AI468" s="277"/>
      <c r="AJ468" s="277"/>
      <c r="AK468" s="277"/>
      <c r="AL468" s="277"/>
      <c r="AM468" s="369"/>
      <c r="AN468" s="370"/>
      <c r="AO468" s="369"/>
      <c r="AP468" s="369"/>
      <c r="AQ468" s="369"/>
      <c r="AR468" s="369"/>
      <c r="AS468" s="369"/>
      <c r="AT468" s="369"/>
      <c r="AU468" s="369"/>
      <c r="AV468" s="369"/>
      <c r="AW468" s="369"/>
      <c r="AX468" s="369"/>
      <c r="AY468" s="369"/>
      <c r="AZ468" s="369"/>
      <c r="BA468" s="274"/>
    </row>
    <row r="469" spans="1:53" ht="15" outlineLevel="1">
      <c r="A469" s="450">
        <v>13</v>
      </c>
      <c r="B469" s="275" t="s">
        <v>24</v>
      </c>
      <c r="C469" s="253" t="s">
        <v>25</v>
      </c>
      <c r="D469" s="257"/>
      <c r="E469" s="257"/>
      <c r="F469" s="257"/>
      <c r="G469" s="257"/>
      <c r="H469" s="257"/>
      <c r="I469" s="257"/>
      <c r="J469" s="257"/>
      <c r="K469" s="257"/>
      <c r="L469" s="257"/>
      <c r="M469" s="257"/>
      <c r="N469" s="257"/>
      <c r="O469" s="257"/>
      <c r="P469" s="257"/>
      <c r="Q469" s="257"/>
      <c r="R469" s="257"/>
      <c r="S469" s="257"/>
      <c r="T469" s="257"/>
      <c r="U469" s="257">
        <v>12</v>
      </c>
      <c r="V469" s="257"/>
      <c r="W469" s="257"/>
      <c r="X469" s="257"/>
      <c r="Y469" s="257"/>
      <c r="Z469" s="257"/>
      <c r="AA469" s="257"/>
      <c r="AB469" s="257"/>
      <c r="AC469" s="257"/>
      <c r="AD469" s="257"/>
      <c r="AE469" s="257"/>
      <c r="AF469" s="257"/>
      <c r="AG469" s="257"/>
      <c r="AH469" s="257"/>
      <c r="AI469" s="257"/>
      <c r="AJ469" s="257"/>
      <c r="AK469" s="257"/>
      <c r="AL469" s="257"/>
      <c r="AM469" s="368"/>
      <c r="AN469" s="368"/>
      <c r="AO469" s="368"/>
      <c r="AP469" s="368"/>
      <c r="AQ469" s="368"/>
      <c r="AR469" s="368"/>
      <c r="AS469" s="368"/>
      <c r="AT469" s="368"/>
      <c r="AU469" s="368"/>
      <c r="AV469" s="368"/>
      <c r="AW469" s="368"/>
      <c r="AX469" s="368"/>
      <c r="AY469" s="368"/>
      <c r="AZ469" s="368"/>
      <c r="BA469" s="258">
        <f>SUM(AM469:AZ469)</f>
        <v>0</v>
      </c>
    </row>
    <row r="470" spans="1:53" ht="15" outlineLevel="1">
      <c r="B470" s="256" t="s">
        <v>258</v>
      </c>
      <c r="C470" s="253" t="s">
        <v>163</v>
      </c>
      <c r="D470" s="257"/>
      <c r="E470" s="257"/>
      <c r="F470" s="257"/>
      <c r="G470" s="257"/>
      <c r="H470" s="257"/>
      <c r="I470" s="257"/>
      <c r="J470" s="257"/>
      <c r="K470" s="257"/>
      <c r="L470" s="257"/>
      <c r="M470" s="257"/>
      <c r="N470" s="257"/>
      <c r="O470" s="257"/>
      <c r="P470" s="257"/>
      <c r="Q470" s="257"/>
      <c r="R470" s="257"/>
      <c r="S470" s="257"/>
      <c r="T470" s="257"/>
      <c r="U470" s="257">
        <f>U469</f>
        <v>12</v>
      </c>
      <c r="V470" s="257"/>
      <c r="W470" s="257"/>
      <c r="X470" s="257"/>
      <c r="Y470" s="257"/>
      <c r="Z470" s="257"/>
      <c r="AA470" s="257"/>
      <c r="AB470" s="257"/>
      <c r="AC470" s="257"/>
      <c r="AD470" s="257"/>
      <c r="AE470" s="257"/>
      <c r="AF470" s="257"/>
      <c r="AG470" s="257"/>
      <c r="AH470" s="257"/>
      <c r="AI470" s="257"/>
      <c r="AJ470" s="257"/>
      <c r="AK470" s="257"/>
      <c r="AL470" s="257"/>
      <c r="AM470" s="364">
        <f>AM469</f>
        <v>0</v>
      </c>
      <c r="AN470" s="364">
        <f>AN469</f>
        <v>0</v>
      </c>
      <c r="AO470" s="364">
        <f>AO469</f>
        <v>0</v>
      </c>
      <c r="AP470" s="364">
        <f t="shared" ref="AP470:AZ470" si="168">AP469</f>
        <v>0</v>
      </c>
      <c r="AQ470" s="364">
        <f t="shared" si="168"/>
        <v>0</v>
      </c>
      <c r="AR470" s="364">
        <f t="shared" si="168"/>
        <v>0</v>
      </c>
      <c r="AS470" s="364">
        <f t="shared" si="168"/>
        <v>0</v>
      </c>
      <c r="AT470" s="364">
        <f t="shared" si="168"/>
        <v>0</v>
      </c>
      <c r="AU470" s="364">
        <f t="shared" si="168"/>
        <v>0</v>
      </c>
      <c r="AV470" s="364">
        <f t="shared" si="168"/>
        <v>0</v>
      </c>
      <c r="AW470" s="364">
        <f t="shared" si="168"/>
        <v>0</v>
      </c>
      <c r="AX470" s="364">
        <f t="shared" si="168"/>
        <v>0</v>
      </c>
      <c r="AY470" s="364">
        <f t="shared" si="168"/>
        <v>0</v>
      </c>
      <c r="AZ470" s="364">
        <f t="shared" si="168"/>
        <v>0</v>
      </c>
      <c r="BA470" s="272"/>
    </row>
    <row r="471" spans="1:53" ht="15" outlineLevel="1">
      <c r="B471" s="275"/>
      <c r="C471" s="273"/>
      <c r="D471" s="277"/>
      <c r="E471" s="277"/>
      <c r="F471" s="277"/>
      <c r="G471" s="277"/>
      <c r="H471" s="277"/>
      <c r="I471" s="277"/>
      <c r="J471" s="277"/>
      <c r="K471" s="277"/>
      <c r="L471" s="277"/>
      <c r="M471" s="277"/>
      <c r="N471" s="277"/>
      <c r="O471" s="277"/>
      <c r="P471" s="277"/>
      <c r="Q471" s="277"/>
      <c r="R471" s="277"/>
      <c r="S471" s="277"/>
      <c r="T471" s="277"/>
      <c r="U471" s="253"/>
      <c r="V471" s="277"/>
      <c r="W471" s="277"/>
      <c r="X471" s="277"/>
      <c r="Y471" s="277"/>
      <c r="Z471" s="277"/>
      <c r="AA471" s="277"/>
      <c r="AB471" s="277"/>
      <c r="AC471" s="277"/>
      <c r="AD471" s="277"/>
      <c r="AE471" s="277"/>
      <c r="AF471" s="277"/>
      <c r="AG471" s="277"/>
      <c r="AH471" s="277"/>
      <c r="AI471" s="277"/>
      <c r="AJ471" s="277"/>
      <c r="AK471" s="277"/>
      <c r="AL471" s="277"/>
      <c r="AM471" s="369"/>
      <c r="AN471" s="369"/>
      <c r="AO471" s="369"/>
      <c r="AP471" s="369"/>
      <c r="AQ471" s="369"/>
      <c r="AR471" s="369"/>
      <c r="AS471" s="369"/>
      <c r="AT471" s="369"/>
      <c r="AU471" s="369"/>
      <c r="AV471" s="369"/>
      <c r="AW471" s="369"/>
      <c r="AX471" s="369"/>
      <c r="AY471" s="369"/>
      <c r="AZ471" s="369"/>
      <c r="BA471" s="274"/>
    </row>
    <row r="472" spans="1:53" ht="15" outlineLevel="1">
      <c r="A472" s="450">
        <v>14</v>
      </c>
      <c r="B472" s="275" t="s">
        <v>20</v>
      </c>
      <c r="C472" s="253" t="s">
        <v>25</v>
      </c>
      <c r="D472" s="257"/>
      <c r="E472" s="257"/>
      <c r="F472" s="257"/>
      <c r="G472" s="257"/>
      <c r="H472" s="257"/>
      <c r="I472" s="257"/>
      <c r="J472" s="257"/>
      <c r="K472" s="257"/>
      <c r="L472" s="257"/>
      <c r="M472" s="257"/>
      <c r="N472" s="257"/>
      <c r="O472" s="257"/>
      <c r="P472" s="257"/>
      <c r="Q472" s="257"/>
      <c r="R472" s="257"/>
      <c r="S472" s="257"/>
      <c r="T472" s="257"/>
      <c r="U472" s="257">
        <v>12</v>
      </c>
      <c r="V472" s="257"/>
      <c r="W472" s="257"/>
      <c r="X472" s="257"/>
      <c r="Y472" s="257"/>
      <c r="Z472" s="257"/>
      <c r="AA472" s="257"/>
      <c r="AB472" s="257"/>
      <c r="AC472" s="257"/>
      <c r="AD472" s="257"/>
      <c r="AE472" s="257"/>
      <c r="AF472" s="257"/>
      <c r="AG472" s="257"/>
      <c r="AH472" s="257"/>
      <c r="AI472" s="257"/>
      <c r="AJ472" s="257"/>
      <c r="AK472" s="257"/>
      <c r="AL472" s="257"/>
      <c r="AM472" s="368"/>
      <c r="AN472" s="368"/>
      <c r="AO472" s="417"/>
      <c r="AP472" s="368"/>
      <c r="AQ472" s="368"/>
      <c r="AR472" s="368"/>
      <c r="AS472" s="368"/>
      <c r="AT472" s="368"/>
      <c r="AU472" s="368"/>
      <c r="AV472" s="368"/>
      <c r="AW472" s="368"/>
      <c r="AX472" s="368"/>
      <c r="AY472" s="368"/>
      <c r="AZ472" s="368"/>
      <c r="BA472" s="258">
        <f>SUM(AM472:AZ472)</f>
        <v>0</v>
      </c>
    </row>
    <row r="473" spans="1:53" ht="15" outlineLevel="1">
      <c r="B473" s="256" t="s">
        <v>258</v>
      </c>
      <c r="C473" s="253" t="s">
        <v>163</v>
      </c>
      <c r="D473" s="257"/>
      <c r="E473" s="257"/>
      <c r="F473" s="257"/>
      <c r="G473" s="257"/>
      <c r="H473" s="257"/>
      <c r="I473" s="257"/>
      <c r="J473" s="257"/>
      <c r="K473" s="257"/>
      <c r="L473" s="257"/>
      <c r="M473" s="257"/>
      <c r="N473" s="257"/>
      <c r="O473" s="257"/>
      <c r="P473" s="257"/>
      <c r="Q473" s="257"/>
      <c r="R473" s="257"/>
      <c r="S473" s="257"/>
      <c r="T473" s="257"/>
      <c r="U473" s="257">
        <f>U472</f>
        <v>12</v>
      </c>
      <c r="V473" s="257"/>
      <c r="W473" s="257"/>
      <c r="X473" s="257"/>
      <c r="Y473" s="257"/>
      <c r="Z473" s="257"/>
      <c r="AA473" s="257"/>
      <c r="AB473" s="257"/>
      <c r="AC473" s="257"/>
      <c r="AD473" s="257"/>
      <c r="AE473" s="257"/>
      <c r="AF473" s="257"/>
      <c r="AG473" s="257"/>
      <c r="AH473" s="257"/>
      <c r="AI473" s="257"/>
      <c r="AJ473" s="257"/>
      <c r="AK473" s="257"/>
      <c r="AL473" s="257"/>
      <c r="AM473" s="364">
        <f>AM472</f>
        <v>0</v>
      </c>
      <c r="AN473" s="364">
        <f>AN472</f>
        <v>0</v>
      </c>
      <c r="AO473" s="364">
        <f t="shared" ref="AO473:AZ473" si="169">AO472</f>
        <v>0</v>
      </c>
      <c r="AP473" s="364">
        <f t="shared" si="169"/>
        <v>0</v>
      </c>
      <c r="AQ473" s="364">
        <f t="shared" si="169"/>
        <v>0</v>
      </c>
      <c r="AR473" s="364">
        <f t="shared" si="169"/>
        <v>0</v>
      </c>
      <c r="AS473" s="364">
        <f t="shared" si="169"/>
        <v>0</v>
      </c>
      <c r="AT473" s="364">
        <f t="shared" si="169"/>
        <v>0</v>
      </c>
      <c r="AU473" s="364">
        <f t="shared" si="169"/>
        <v>0</v>
      </c>
      <c r="AV473" s="364">
        <f t="shared" si="169"/>
        <v>0</v>
      </c>
      <c r="AW473" s="364">
        <f t="shared" si="169"/>
        <v>0</v>
      </c>
      <c r="AX473" s="364">
        <f t="shared" si="169"/>
        <v>0</v>
      </c>
      <c r="AY473" s="364">
        <f t="shared" si="169"/>
        <v>0</v>
      </c>
      <c r="AZ473" s="364">
        <f t="shared" si="169"/>
        <v>0</v>
      </c>
      <c r="BA473" s="272"/>
    </row>
    <row r="474" spans="1:53" ht="15" outlineLevel="1">
      <c r="B474" s="275"/>
      <c r="C474" s="273"/>
      <c r="D474" s="277"/>
      <c r="E474" s="277"/>
      <c r="F474" s="277"/>
      <c r="G474" s="277"/>
      <c r="H474" s="277"/>
      <c r="I474" s="277"/>
      <c r="J474" s="277"/>
      <c r="K474" s="277"/>
      <c r="L474" s="277"/>
      <c r="M474" s="277"/>
      <c r="N474" s="277"/>
      <c r="O474" s="277"/>
      <c r="P474" s="277"/>
      <c r="Q474" s="277"/>
      <c r="R474" s="277"/>
      <c r="S474" s="277"/>
      <c r="T474" s="277"/>
      <c r="U474" s="253"/>
      <c r="V474" s="277"/>
      <c r="W474" s="277"/>
      <c r="X474" s="277"/>
      <c r="Y474" s="277"/>
      <c r="Z474" s="277"/>
      <c r="AA474" s="277"/>
      <c r="AB474" s="277"/>
      <c r="AC474" s="277"/>
      <c r="AD474" s="277"/>
      <c r="AE474" s="277"/>
      <c r="AF474" s="277"/>
      <c r="AG474" s="277"/>
      <c r="AH474" s="277"/>
      <c r="AI474" s="277"/>
      <c r="AJ474" s="277"/>
      <c r="AK474" s="277"/>
      <c r="AL474" s="277"/>
      <c r="AM474" s="369"/>
      <c r="AN474" s="370"/>
      <c r="AO474" s="369"/>
      <c r="AP474" s="369"/>
      <c r="AQ474" s="369"/>
      <c r="AR474" s="369"/>
      <c r="AS474" s="369"/>
      <c r="AT474" s="369"/>
      <c r="AU474" s="369"/>
      <c r="AV474" s="369"/>
      <c r="AW474" s="369"/>
      <c r="AX474" s="369"/>
      <c r="AY474" s="369"/>
      <c r="AZ474" s="369"/>
      <c r="BA474" s="274"/>
    </row>
    <row r="475" spans="1:53" s="245" customFormat="1" ht="15" outlineLevel="1">
      <c r="A475" s="450">
        <v>15</v>
      </c>
      <c r="B475" s="275" t="s">
        <v>483</v>
      </c>
      <c r="C475" s="253" t="s">
        <v>25</v>
      </c>
      <c r="D475" s="257"/>
      <c r="E475" s="257"/>
      <c r="F475" s="257"/>
      <c r="G475" s="257"/>
      <c r="H475" s="257"/>
      <c r="I475" s="257"/>
      <c r="J475" s="257"/>
      <c r="K475" s="257"/>
      <c r="L475" s="257"/>
      <c r="M475" s="257"/>
      <c r="N475" s="257"/>
      <c r="O475" s="257"/>
      <c r="P475" s="257"/>
      <c r="Q475" s="257"/>
      <c r="R475" s="257"/>
      <c r="S475" s="257"/>
      <c r="T475" s="257"/>
      <c r="U475" s="253"/>
      <c r="V475" s="257"/>
      <c r="W475" s="257"/>
      <c r="X475" s="257"/>
      <c r="Y475" s="257"/>
      <c r="Z475" s="257"/>
      <c r="AA475" s="257"/>
      <c r="AB475" s="257"/>
      <c r="AC475" s="257"/>
      <c r="AD475" s="257"/>
      <c r="AE475" s="257"/>
      <c r="AF475" s="257"/>
      <c r="AG475" s="257"/>
      <c r="AH475" s="257"/>
      <c r="AI475" s="257"/>
      <c r="AJ475" s="257"/>
      <c r="AK475" s="257"/>
      <c r="AL475" s="257"/>
      <c r="AM475" s="368"/>
      <c r="AN475" s="368"/>
      <c r="AO475" s="368"/>
      <c r="AP475" s="368"/>
      <c r="AQ475" s="368"/>
      <c r="AR475" s="368"/>
      <c r="AS475" s="368"/>
      <c r="AT475" s="368"/>
      <c r="AU475" s="368"/>
      <c r="AV475" s="368"/>
      <c r="AW475" s="368"/>
      <c r="AX475" s="368"/>
      <c r="AY475" s="368"/>
      <c r="AZ475" s="368"/>
      <c r="BA475" s="258">
        <f>SUM(AM475:AZ475)</f>
        <v>0</v>
      </c>
    </row>
    <row r="476" spans="1:53" s="245" customFormat="1" ht="15" outlineLevel="1">
      <c r="A476" s="450"/>
      <c r="B476" s="275" t="s">
        <v>258</v>
      </c>
      <c r="C476" s="253" t="s">
        <v>163</v>
      </c>
      <c r="D476" s="257"/>
      <c r="E476" s="257"/>
      <c r="F476" s="257"/>
      <c r="G476" s="257"/>
      <c r="H476" s="257"/>
      <c r="I476" s="257"/>
      <c r="J476" s="257"/>
      <c r="K476" s="257"/>
      <c r="L476" s="257"/>
      <c r="M476" s="257"/>
      <c r="N476" s="257"/>
      <c r="O476" s="257"/>
      <c r="P476" s="257"/>
      <c r="Q476" s="257"/>
      <c r="R476" s="257"/>
      <c r="S476" s="257"/>
      <c r="T476" s="257"/>
      <c r="U476" s="253"/>
      <c r="V476" s="257"/>
      <c r="W476" s="257"/>
      <c r="X476" s="257"/>
      <c r="Y476" s="257"/>
      <c r="Z476" s="257"/>
      <c r="AA476" s="257"/>
      <c r="AB476" s="257"/>
      <c r="AC476" s="257"/>
      <c r="AD476" s="257"/>
      <c r="AE476" s="257"/>
      <c r="AF476" s="257"/>
      <c r="AG476" s="257"/>
      <c r="AH476" s="257"/>
      <c r="AI476" s="257"/>
      <c r="AJ476" s="257"/>
      <c r="AK476" s="257"/>
      <c r="AL476" s="257"/>
      <c r="AM476" s="364">
        <f>AM475</f>
        <v>0</v>
      </c>
      <c r="AN476" s="364">
        <f>AN475</f>
        <v>0</v>
      </c>
      <c r="AO476" s="364">
        <f t="shared" ref="AO476:AZ476" si="170">AO475</f>
        <v>0</v>
      </c>
      <c r="AP476" s="364">
        <f t="shared" si="170"/>
        <v>0</v>
      </c>
      <c r="AQ476" s="364">
        <f t="shared" si="170"/>
        <v>0</v>
      </c>
      <c r="AR476" s="364">
        <f t="shared" si="170"/>
        <v>0</v>
      </c>
      <c r="AS476" s="364">
        <f t="shared" si="170"/>
        <v>0</v>
      </c>
      <c r="AT476" s="364">
        <f t="shared" si="170"/>
        <v>0</v>
      </c>
      <c r="AU476" s="364">
        <f t="shared" si="170"/>
        <v>0</v>
      </c>
      <c r="AV476" s="364">
        <f t="shared" si="170"/>
        <v>0</v>
      </c>
      <c r="AW476" s="364">
        <f t="shared" si="170"/>
        <v>0</v>
      </c>
      <c r="AX476" s="364">
        <f t="shared" si="170"/>
        <v>0</v>
      </c>
      <c r="AY476" s="364">
        <f t="shared" si="170"/>
        <v>0</v>
      </c>
      <c r="AZ476" s="364">
        <f t="shared" si="170"/>
        <v>0</v>
      </c>
      <c r="BA476" s="272"/>
    </row>
    <row r="477" spans="1:53" s="245" customFormat="1" ht="15" outlineLevel="1">
      <c r="A477" s="450"/>
      <c r="B477" s="275"/>
      <c r="C477" s="273"/>
      <c r="D477" s="277"/>
      <c r="E477" s="277"/>
      <c r="F477" s="277"/>
      <c r="G477" s="277"/>
      <c r="H477" s="277"/>
      <c r="I477" s="277"/>
      <c r="J477" s="277"/>
      <c r="K477" s="277"/>
      <c r="L477" s="277"/>
      <c r="M477" s="277"/>
      <c r="N477" s="277"/>
      <c r="O477" s="277"/>
      <c r="P477" s="277"/>
      <c r="Q477" s="277"/>
      <c r="R477" s="277"/>
      <c r="S477" s="277"/>
      <c r="T477" s="277"/>
      <c r="U477" s="253"/>
      <c r="V477" s="277"/>
      <c r="W477" s="277"/>
      <c r="X477" s="277"/>
      <c r="Y477" s="277"/>
      <c r="Z477" s="277"/>
      <c r="AA477" s="277"/>
      <c r="AB477" s="277"/>
      <c r="AC477" s="277"/>
      <c r="AD477" s="277"/>
      <c r="AE477" s="277"/>
      <c r="AF477" s="277"/>
      <c r="AG477" s="277"/>
      <c r="AH477" s="277"/>
      <c r="AI477" s="277"/>
      <c r="AJ477" s="277"/>
      <c r="AK477" s="277"/>
      <c r="AL477" s="277"/>
      <c r="AM477" s="371"/>
      <c r="AN477" s="369"/>
      <c r="AO477" s="369"/>
      <c r="AP477" s="369"/>
      <c r="AQ477" s="369"/>
      <c r="AR477" s="369"/>
      <c r="AS477" s="369"/>
      <c r="AT477" s="369"/>
      <c r="AU477" s="369"/>
      <c r="AV477" s="369"/>
      <c r="AW477" s="369"/>
      <c r="AX477" s="369"/>
      <c r="AY477" s="369"/>
      <c r="AZ477" s="369"/>
      <c r="BA477" s="274"/>
    </row>
    <row r="478" spans="1:53" s="245" customFormat="1" ht="30" outlineLevel="1">
      <c r="A478" s="450">
        <v>16</v>
      </c>
      <c r="B478" s="275" t="s">
        <v>484</v>
      </c>
      <c r="C478" s="253" t="s">
        <v>25</v>
      </c>
      <c r="D478" s="257"/>
      <c r="E478" s="257"/>
      <c r="F478" s="257"/>
      <c r="G478" s="257"/>
      <c r="H478" s="257"/>
      <c r="I478" s="257"/>
      <c r="J478" s="257"/>
      <c r="K478" s="257"/>
      <c r="L478" s="257"/>
      <c r="M478" s="257"/>
      <c r="N478" s="257"/>
      <c r="O478" s="257"/>
      <c r="P478" s="257"/>
      <c r="Q478" s="257"/>
      <c r="R478" s="257"/>
      <c r="S478" s="257"/>
      <c r="T478" s="257"/>
      <c r="U478" s="253"/>
      <c r="V478" s="257"/>
      <c r="W478" s="257"/>
      <c r="X478" s="257"/>
      <c r="Y478" s="257"/>
      <c r="Z478" s="257"/>
      <c r="AA478" s="257"/>
      <c r="AB478" s="257"/>
      <c r="AC478" s="257"/>
      <c r="AD478" s="257"/>
      <c r="AE478" s="257"/>
      <c r="AF478" s="257"/>
      <c r="AG478" s="257"/>
      <c r="AH478" s="257"/>
      <c r="AI478" s="257"/>
      <c r="AJ478" s="257"/>
      <c r="AK478" s="257"/>
      <c r="AL478" s="257"/>
      <c r="AM478" s="368"/>
      <c r="AN478" s="368"/>
      <c r="AO478" s="368"/>
      <c r="AP478" s="368"/>
      <c r="AQ478" s="368"/>
      <c r="AR478" s="368"/>
      <c r="AS478" s="368"/>
      <c r="AT478" s="368"/>
      <c r="AU478" s="368"/>
      <c r="AV478" s="368"/>
      <c r="AW478" s="368"/>
      <c r="AX478" s="368"/>
      <c r="AY478" s="368"/>
      <c r="AZ478" s="368"/>
      <c r="BA478" s="258">
        <f>SUM(AM478:AZ478)</f>
        <v>0</v>
      </c>
    </row>
    <row r="479" spans="1:53" s="245" customFormat="1" ht="15" outlineLevel="1">
      <c r="A479" s="450"/>
      <c r="B479" s="275" t="s">
        <v>258</v>
      </c>
      <c r="C479" s="253" t="s">
        <v>163</v>
      </c>
      <c r="D479" s="257"/>
      <c r="E479" s="257"/>
      <c r="F479" s="257"/>
      <c r="G479" s="257"/>
      <c r="H479" s="257"/>
      <c r="I479" s="257"/>
      <c r="J479" s="257"/>
      <c r="K479" s="257"/>
      <c r="L479" s="257"/>
      <c r="M479" s="257"/>
      <c r="N479" s="257"/>
      <c r="O479" s="257"/>
      <c r="P479" s="257"/>
      <c r="Q479" s="257"/>
      <c r="R479" s="257"/>
      <c r="S479" s="257"/>
      <c r="T479" s="257"/>
      <c r="U479" s="253"/>
      <c r="V479" s="257"/>
      <c r="W479" s="257"/>
      <c r="X479" s="257"/>
      <c r="Y479" s="257"/>
      <c r="Z479" s="257"/>
      <c r="AA479" s="257"/>
      <c r="AB479" s="257"/>
      <c r="AC479" s="257"/>
      <c r="AD479" s="257"/>
      <c r="AE479" s="257"/>
      <c r="AF479" s="257"/>
      <c r="AG479" s="257"/>
      <c r="AH479" s="257"/>
      <c r="AI479" s="257"/>
      <c r="AJ479" s="257"/>
      <c r="AK479" s="257"/>
      <c r="AL479" s="257"/>
      <c r="AM479" s="364">
        <f>AM478</f>
        <v>0</v>
      </c>
      <c r="AN479" s="364">
        <f>AN478</f>
        <v>0</v>
      </c>
      <c r="AO479" s="364">
        <f t="shared" ref="AO479:AZ479" si="171">AO478</f>
        <v>0</v>
      </c>
      <c r="AP479" s="364">
        <f t="shared" si="171"/>
        <v>0</v>
      </c>
      <c r="AQ479" s="364">
        <f t="shared" si="171"/>
        <v>0</v>
      </c>
      <c r="AR479" s="364">
        <f t="shared" si="171"/>
        <v>0</v>
      </c>
      <c r="AS479" s="364">
        <f t="shared" si="171"/>
        <v>0</v>
      </c>
      <c r="AT479" s="364">
        <f t="shared" si="171"/>
        <v>0</v>
      </c>
      <c r="AU479" s="364">
        <f t="shared" si="171"/>
        <v>0</v>
      </c>
      <c r="AV479" s="364">
        <f t="shared" si="171"/>
        <v>0</v>
      </c>
      <c r="AW479" s="364">
        <f t="shared" si="171"/>
        <v>0</v>
      </c>
      <c r="AX479" s="364">
        <f t="shared" si="171"/>
        <v>0</v>
      </c>
      <c r="AY479" s="364">
        <f t="shared" si="171"/>
        <v>0</v>
      </c>
      <c r="AZ479" s="364">
        <f t="shared" si="171"/>
        <v>0</v>
      </c>
      <c r="BA479" s="272"/>
    </row>
    <row r="480" spans="1:53" s="245" customFormat="1" ht="15" outlineLevel="1">
      <c r="A480" s="450"/>
      <c r="B480" s="275"/>
      <c r="C480" s="273"/>
      <c r="D480" s="277"/>
      <c r="E480" s="277"/>
      <c r="F480" s="277"/>
      <c r="G480" s="277"/>
      <c r="H480" s="277"/>
      <c r="I480" s="277"/>
      <c r="J480" s="277"/>
      <c r="K480" s="277"/>
      <c r="L480" s="277"/>
      <c r="M480" s="277"/>
      <c r="N480" s="277"/>
      <c r="O480" s="277"/>
      <c r="P480" s="277"/>
      <c r="Q480" s="277"/>
      <c r="R480" s="277"/>
      <c r="S480" s="277"/>
      <c r="T480" s="277"/>
      <c r="U480" s="253"/>
      <c r="V480" s="277"/>
      <c r="W480" s="277"/>
      <c r="X480" s="277"/>
      <c r="Y480" s="277"/>
      <c r="Z480" s="277"/>
      <c r="AA480" s="277"/>
      <c r="AB480" s="277"/>
      <c r="AC480" s="277"/>
      <c r="AD480" s="277"/>
      <c r="AE480" s="277"/>
      <c r="AF480" s="277"/>
      <c r="AG480" s="277"/>
      <c r="AH480" s="277"/>
      <c r="AI480" s="277"/>
      <c r="AJ480" s="277"/>
      <c r="AK480" s="277"/>
      <c r="AL480" s="277"/>
      <c r="AM480" s="371"/>
      <c r="AN480" s="369"/>
      <c r="AO480" s="369"/>
      <c r="AP480" s="369"/>
      <c r="AQ480" s="369"/>
      <c r="AR480" s="369"/>
      <c r="AS480" s="369"/>
      <c r="AT480" s="369"/>
      <c r="AU480" s="369"/>
      <c r="AV480" s="369"/>
      <c r="AW480" s="369"/>
      <c r="AX480" s="369"/>
      <c r="AY480" s="369"/>
      <c r="AZ480" s="369"/>
      <c r="BA480" s="274"/>
    </row>
    <row r="481" spans="1:53" ht="15" outlineLevel="1">
      <c r="A481" s="450">
        <v>17</v>
      </c>
      <c r="B481" s="275" t="s">
        <v>9</v>
      </c>
      <c r="C481" s="253" t="s">
        <v>25</v>
      </c>
      <c r="D481" s="257"/>
      <c r="E481" s="257"/>
      <c r="F481" s="257"/>
      <c r="G481" s="257"/>
      <c r="H481" s="257"/>
      <c r="I481" s="257"/>
      <c r="J481" s="257"/>
      <c r="K481" s="257"/>
      <c r="L481" s="257"/>
      <c r="M481" s="257"/>
      <c r="N481" s="257"/>
      <c r="O481" s="257"/>
      <c r="P481" s="257"/>
      <c r="Q481" s="257"/>
      <c r="R481" s="257"/>
      <c r="S481" s="257"/>
      <c r="T481" s="257"/>
      <c r="U481" s="253"/>
      <c r="V481" s="257"/>
      <c r="W481" s="257"/>
      <c r="X481" s="257"/>
      <c r="Y481" s="257"/>
      <c r="Z481" s="257"/>
      <c r="AA481" s="257"/>
      <c r="AB481" s="257"/>
      <c r="AC481" s="257"/>
      <c r="AD481" s="257"/>
      <c r="AE481" s="257"/>
      <c r="AF481" s="257"/>
      <c r="AG481" s="257"/>
      <c r="AH481" s="257"/>
      <c r="AI481" s="257"/>
      <c r="AJ481" s="257"/>
      <c r="AK481" s="257"/>
      <c r="AL481" s="257"/>
      <c r="AM481" s="368"/>
      <c r="AN481" s="368"/>
      <c r="AO481" s="368"/>
      <c r="AP481" s="368"/>
      <c r="AQ481" s="368"/>
      <c r="AR481" s="368"/>
      <c r="AS481" s="368"/>
      <c r="AT481" s="368"/>
      <c r="AU481" s="368"/>
      <c r="AV481" s="368"/>
      <c r="AW481" s="368"/>
      <c r="AX481" s="368"/>
      <c r="AY481" s="368"/>
      <c r="AZ481" s="368"/>
      <c r="BA481" s="258">
        <f>SUM(AM481:AZ481)</f>
        <v>0</v>
      </c>
    </row>
    <row r="482" spans="1:53" ht="15" outlineLevel="1">
      <c r="B482" s="256" t="s">
        <v>258</v>
      </c>
      <c r="C482" s="253" t="s">
        <v>163</v>
      </c>
      <c r="D482" s="257"/>
      <c r="E482" s="257"/>
      <c r="F482" s="257"/>
      <c r="G482" s="257"/>
      <c r="H482" s="257"/>
      <c r="I482" s="257"/>
      <c r="J482" s="257"/>
      <c r="K482" s="257"/>
      <c r="L482" s="257"/>
      <c r="M482" s="257"/>
      <c r="N482" s="257"/>
      <c r="O482" s="257"/>
      <c r="P482" s="257"/>
      <c r="Q482" s="257"/>
      <c r="R482" s="257"/>
      <c r="S482" s="257"/>
      <c r="T482" s="257"/>
      <c r="U482" s="253"/>
      <c r="V482" s="257"/>
      <c r="W482" s="257"/>
      <c r="X482" s="257"/>
      <c r="Y482" s="257"/>
      <c r="Z482" s="257"/>
      <c r="AA482" s="257"/>
      <c r="AB482" s="257"/>
      <c r="AC482" s="257"/>
      <c r="AD482" s="257"/>
      <c r="AE482" s="257"/>
      <c r="AF482" s="257"/>
      <c r="AG482" s="257"/>
      <c r="AH482" s="257"/>
      <c r="AI482" s="257"/>
      <c r="AJ482" s="257"/>
      <c r="AK482" s="257"/>
      <c r="AL482" s="257"/>
      <c r="AM482" s="364">
        <f>AM481</f>
        <v>0</v>
      </c>
      <c r="AN482" s="364">
        <f>AN481</f>
        <v>0</v>
      </c>
      <c r="AO482" s="364">
        <f t="shared" ref="AO482:AZ482" si="172">AO481</f>
        <v>0</v>
      </c>
      <c r="AP482" s="364">
        <f t="shared" si="172"/>
        <v>0</v>
      </c>
      <c r="AQ482" s="364">
        <f t="shared" si="172"/>
        <v>0</v>
      </c>
      <c r="AR482" s="364">
        <f t="shared" si="172"/>
        <v>0</v>
      </c>
      <c r="AS482" s="364">
        <f t="shared" si="172"/>
        <v>0</v>
      </c>
      <c r="AT482" s="364">
        <f t="shared" si="172"/>
        <v>0</v>
      </c>
      <c r="AU482" s="364">
        <f t="shared" si="172"/>
        <v>0</v>
      </c>
      <c r="AV482" s="364">
        <f t="shared" si="172"/>
        <v>0</v>
      </c>
      <c r="AW482" s="364">
        <f t="shared" si="172"/>
        <v>0</v>
      </c>
      <c r="AX482" s="364">
        <f t="shared" si="172"/>
        <v>0</v>
      </c>
      <c r="AY482" s="364">
        <f t="shared" si="172"/>
        <v>0</v>
      </c>
      <c r="AZ482" s="364">
        <f t="shared" si="172"/>
        <v>0</v>
      </c>
      <c r="BA482" s="272"/>
    </row>
    <row r="483" spans="1:53" ht="15" outlineLevel="1">
      <c r="B483" s="276"/>
      <c r="C483" s="267"/>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c r="AA483" s="253"/>
      <c r="AB483" s="253"/>
      <c r="AC483" s="253"/>
      <c r="AD483" s="253"/>
      <c r="AE483" s="253"/>
      <c r="AF483" s="253"/>
      <c r="AG483" s="253"/>
      <c r="AH483" s="253"/>
      <c r="AI483" s="253"/>
      <c r="AJ483" s="253"/>
      <c r="AK483" s="253"/>
      <c r="AL483" s="253"/>
      <c r="AM483" s="372"/>
      <c r="AN483" s="373"/>
      <c r="AO483" s="373"/>
      <c r="AP483" s="373"/>
      <c r="AQ483" s="373"/>
      <c r="AR483" s="373"/>
      <c r="AS483" s="373"/>
      <c r="AT483" s="373"/>
      <c r="AU483" s="373"/>
      <c r="AV483" s="373"/>
      <c r="AW483" s="373"/>
      <c r="AX483" s="373"/>
      <c r="AY483" s="373"/>
      <c r="AZ483" s="373"/>
      <c r="BA483" s="278"/>
    </row>
    <row r="484" spans="1:53" ht="15.75" outlineLevel="1">
      <c r="A484" s="451"/>
      <c r="B484" s="250" t="s">
        <v>10</v>
      </c>
      <c r="C484" s="251"/>
      <c r="D484" s="251"/>
      <c r="E484" s="251"/>
      <c r="F484" s="251"/>
      <c r="G484" s="251"/>
      <c r="H484" s="251"/>
      <c r="I484" s="251"/>
      <c r="J484" s="251"/>
      <c r="K484" s="251"/>
      <c r="L484" s="251"/>
      <c r="M484" s="251"/>
      <c r="N484" s="251"/>
      <c r="O484" s="251"/>
      <c r="P484" s="251"/>
      <c r="Q484" s="251"/>
      <c r="R484" s="251"/>
      <c r="S484" s="251"/>
      <c r="T484" s="251"/>
      <c r="U484" s="252"/>
      <c r="V484" s="251"/>
      <c r="W484" s="251"/>
      <c r="X484" s="251"/>
      <c r="Y484" s="251"/>
      <c r="Z484" s="251"/>
      <c r="AA484" s="251"/>
      <c r="AB484" s="251"/>
      <c r="AC484" s="251"/>
      <c r="AD484" s="251"/>
      <c r="AE484" s="251"/>
      <c r="AF484" s="251"/>
      <c r="AG484" s="251"/>
      <c r="AH484" s="251"/>
      <c r="AI484" s="251"/>
      <c r="AJ484" s="251"/>
      <c r="AK484" s="251"/>
      <c r="AL484" s="251"/>
      <c r="AM484" s="367"/>
      <c r="AN484" s="367"/>
      <c r="AO484" s="367"/>
      <c r="AP484" s="367"/>
      <c r="AQ484" s="367"/>
      <c r="AR484" s="367"/>
      <c r="AS484" s="367"/>
      <c r="AT484" s="367"/>
      <c r="AU484" s="367"/>
      <c r="AV484" s="367"/>
      <c r="AW484" s="367"/>
      <c r="AX484" s="367"/>
      <c r="AY484" s="367"/>
      <c r="AZ484" s="367"/>
      <c r="BA484" s="254"/>
    </row>
    <row r="485" spans="1:53" ht="15" outlineLevel="1">
      <c r="A485" s="450">
        <v>18</v>
      </c>
      <c r="B485" s="276" t="s">
        <v>11</v>
      </c>
      <c r="C485" s="253" t="s">
        <v>25</v>
      </c>
      <c r="D485" s="257"/>
      <c r="E485" s="257"/>
      <c r="F485" s="257"/>
      <c r="G485" s="257"/>
      <c r="H485" s="257"/>
      <c r="I485" s="257"/>
      <c r="J485" s="257"/>
      <c r="K485" s="257"/>
      <c r="L485" s="257"/>
      <c r="M485" s="257"/>
      <c r="N485" s="257"/>
      <c r="O485" s="257"/>
      <c r="P485" s="257"/>
      <c r="Q485" s="257"/>
      <c r="R485" s="257"/>
      <c r="S485" s="257"/>
      <c r="T485" s="257"/>
      <c r="U485" s="257">
        <v>12</v>
      </c>
      <c r="V485" s="257"/>
      <c r="W485" s="257"/>
      <c r="X485" s="257"/>
      <c r="Y485" s="257"/>
      <c r="Z485" s="257"/>
      <c r="AA485" s="257"/>
      <c r="AB485" s="257"/>
      <c r="AC485" s="257"/>
      <c r="AD485" s="257"/>
      <c r="AE485" s="257"/>
      <c r="AF485" s="257"/>
      <c r="AG485" s="257"/>
      <c r="AH485" s="257"/>
      <c r="AI485" s="257"/>
      <c r="AJ485" s="257"/>
      <c r="AK485" s="257"/>
      <c r="AL485" s="257"/>
      <c r="AM485" s="379"/>
      <c r="AN485" s="368"/>
      <c r="AO485" s="368"/>
      <c r="AP485" s="368"/>
      <c r="AQ485" s="368"/>
      <c r="AR485" s="368"/>
      <c r="AS485" s="368"/>
      <c r="AT485" s="368"/>
      <c r="AU485" s="368"/>
      <c r="AV485" s="368"/>
      <c r="AW485" s="368"/>
      <c r="AX485" s="368"/>
      <c r="AY485" s="368"/>
      <c r="AZ485" s="368"/>
      <c r="BA485" s="258">
        <f>SUM(AM485:AZ485)</f>
        <v>0</v>
      </c>
    </row>
    <row r="486" spans="1:53" ht="15" outlineLevel="1">
      <c r="B486" s="256" t="s">
        <v>258</v>
      </c>
      <c r="C486" s="253" t="s">
        <v>163</v>
      </c>
      <c r="D486" s="257"/>
      <c r="E486" s="257"/>
      <c r="F486" s="257"/>
      <c r="G486" s="257"/>
      <c r="H486" s="257"/>
      <c r="I486" s="257"/>
      <c r="J486" s="257"/>
      <c r="K486" s="257"/>
      <c r="L486" s="257"/>
      <c r="M486" s="257"/>
      <c r="N486" s="257"/>
      <c r="O486" s="257"/>
      <c r="P486" s="257"/>
      <c r="Q486" s="257"/>
      <c r="R486" s="257"/>
      <c r="S486" s="257"/>
      <c r="T486" s="257"/>
      <c r="U486" s="257">
        <f>U485</f>
        <v>12</v>
      </c>
      <c r="V486" s="257"/>
      <c r="W486" s="257"/>
      <c r="X486" s="257"/>
      <c r="Y486" s="257"/>
      <c r="Z486" s="257"/>
      <c r="AA486" s="257"/>
      <c r="AB486" s="257"/>
      <c r="AC486" s="257"/>
      <c r="AD486" s="257"/>
      <c r="AE486" s="257"/>
      <c r="AF486" s="257"/>
      <c r="AG486" s="257"/>
      <c r="AH486" s="257"/>
      <c r="AI486" s="257"/>
      <c r="AJ486" s="257"/>
      <c r="AK486" s="257"/>
      <c r="AL486" s="257"/>
      <c r="AM486" s="364">
        <f>AM485</f>
        <v>0</v>
      </c>
      <c r="AN486" s="364">
        <f>AN485</f>
        <v>0</v>
      </c>
      <c r="AO486" s="364">
        <f t="shared" ref="AO486:AZ486" si="173">AO485</f>
        <v>0</v>
      </c>
      <c r="AP486" s="364">
        <f t="shared" si="173"/>
        <v>0</v>
      </c>
      <c r="AQ486" s="364">
        <f t="shared" si="173"/>
        <v>0</v>
      </c>
      <c r="AR486" s="364">
        <f t="shared" si="173"/>
        <v>0</v>
      </c>
      <c r="AS486" s="364">
        <f t="shared" si="173"/>
        <v>0</v>
      </c>
      <c r="AT486" s="364">
        <f t="shared" si="173"/>
        <v>0</v>
      </c>
      <c r="AU486" s="364">
        <f t="shared" si="173"/>
        <v>0</v>
      </c>
      <c r="AV486" s="364">
        <f t="shared" si="173"/>
        <v>0</v>
      </c>
      <c r="AW486" s="364">
        <f t="shared" si="173"/>
        <v>0</v>
      </c>
      <c r="AX486" s="364">
        <f t="shared" si="173"/>
        <v>0</v>
      </c>
      <c r="AY486" s="364">
        <f t="shared" si="173"/>
        <v>0</v>
      </c>
      <c r="AZ486" s="364">
        <f t="shared" si="173"/>
        <v>0</v>
      </c>
      <c r="BA486" s="259"/>
    </row>
    <row r="487" spans="1:53" ht="15" outlineLevel="1">
      <c r="B487" s="276"/>
      <c r="C487" s="267"/>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c r="AA487" s="253"/>
      <c r="AB487" s="253"/>
      <c r="AC487" s="253"/>
      <c r="AD487" s="253"/>
      <c r="AE487" s="253"/>
      <c r="AF487" s="253"/>
      <c r="AG487" s="253"/>
      <c r="AH487" s="253"/>
      <c r="AI487" s="253"/>
      <c r="AJ487" s="253"/>
      <c r="AK487" s="253"/>
      <c r="AL487" s="253"/>
      <c r="AM487" s="365"/>
      <c r="AN487" s="374"/>
      <c r="AO487" s="374"/>
      <c r="AP487" s="374"/>
      <c r="AQ487" s="374"/>
      <c r="AR487" s="374"/>
      <c r="AS487" s="374"/>
      <c r="AT487" s="374"/>
      <c r="AU487" s="374"/>
      <c r="AV487" s="374"/>
      <c r="AW487" s="374"/>
      <c r="AX487" s="374"/>
      <c r="AY487" s="374"/>
      <c r="AZ487" s="374"/>
      <c r="BA487" s="268"/>
    </row>
    <row r="488" spans="1:53" ht="15" outlineLevel="1">
      <c r="A488" s="450">
        <v>19</v>
      </c>
      <c r="B488" s="276" t="s">
        <v>12</v>
      </c>
      <c r="C488" s="253" t="s">
        <v>25</v>
      </c>
      <c r="D488" s="257"/>
      <c r="E488" s="257"/>
      <c r="F488" s="257"/>
      <c r="G488" s="257"/>
      <c r="H488" s="257"/>
      <c r="I488" s="257"/>
      <c r="J488" s="257"/>
      <c r="K488" s="257"/>
      <c r="L488" s="257"/>
      <c r="M488" s="257"/>
      <c r="N488" s="257"/>
      <c r="O488" s="257"/>
      <c r="P488" s="257"/>
      <c r="Q488" s="257"/>
      <c r="R488" s="257"/>
      <c r="S488" s="257"/>
      <c r="T488" s="257"/>
      <c r="U488" s="257">
        <v>12</v>
      </c>
      <c r="V488" s="257"/>
      <c r="W488" s="257"/>
      <c r="X488" s="257"/>
      <c r="Y488" s="257"/>
      <c r="Z488" s="257"/>
      <c r="AA488" s="257"/>
      <c r="AB488" s="257"/>
      <c r="AC488" s="257"/>
      <c r="AD488" s="257"/>
      <c r="AE488" s="257"/>
      <c r="AF488" s="257"/>
      <c r="AG488" s="257"/>
      <c r="AH488" s="257"/>
      <c r="AI488" s="257"/>
      <c r="AJ488" s="257"/>
      <c r="AK488" s="257"/>
      <c r="AL488" s="257"/>
      <c r="AM488" s="363"/>
      <c r="AN488" s="368"/>
      <c r="AO488" s="368"/>
      <c r="AP488" s="368"/>
      <c r="AQ488" s="368"/>
      <c r="AR488" s="368"/>
      <c r="AS488" s="368"/>
      <c r="AT488" s="368"/>
      <c r="AU488" s="368"/>
      <c r="AV488" s="368"/>
      <c r="AW488" s="368"/>
      <c r="AX488" s="368"/>
      <c r="AY488" s="368"/>
      <c r="AZ488" s="368"/>
      <c r="BA488" s="258">
        <f>SUM(AM488:AZ488)</f>
        <v>0</v>
      </c>
    </row>
    <row r="489" spans="1:53" ht="15" outlineLevel="1">
      <c r="B489" s="256" t="s">
        <v>258</v>
      </c>
      <c r="C489" s="253" t="s">
        <v>163</v>
      </c>
      <c r="D489" s="257"/>
      <c r="E489" s="257"/>
      <c r="F489" s="257"/>
      <c r="G489" s="257"/>
      <c r="H489" s="257"/>
      <c r="I489" s="257"/>
      <c r="J489" s="257"/>
      <c r="K489" s="257"/>
      <c r="L489" s="257"/>
      <c r="M489" s="257"/>
      <c r="N489" s="257"/>
      <c r="O489" s="257"/>
      <c r="P489" s="257"/>
      <c r="Q489" s="257"/>
      <c r="R489" s="257"/>
      <c r="S489" s="257"/>
      <c r="T489" s="257"/>
      <c r="U489" s="257">
        <f>U488</f>
        <v>12</v>
      </c>
      <c r="V489" s="257"/>
      <c r="W489" s="257"/>
      <c r="X489" s="257"/>
      <c r="Y489" s="257"/>
      <c r="Z489" s="257"/>
      <c r="AA489" s="257"/>
      <c r="AB489" s="257"/>
      <c r="AC489" s="257"/>
      <c r="AD489" s="257"/>
      <c r="AE489" s="257"/>
      <c r="AF489" s="257"/>
      <c r="AG489" s="257"/>
      <c r="AH489" s="257"/>
      <c r="AI489" s="257"/>
      <c r="AJ489" s="257"/>
      <c r="AK489" s="257"/>
      <c r="AL489" s="257"/>
      <c r="AM489" s="364">
        <f>AM488</f>
        <v>0</v>
      </c>
      <c r="AN489" s="364">
        <f>AN488</f>
        <v>0</v>
      </c>
      <c r="AO489" s="364">
        <f t="shared" ref="AO489:AZ489" si="174">AO488</f>
        <v>0</v>
      </c>
      <c r="AP489" s="364">
        <f t="shared" si="174"/>
        <v>0</v>
      </c>
      <c r="AQ489" s="364">
        <f t="shared" si="174"/>
        <v>0</v>
      </c>
      <c r="AR489" s="364">
        <f t="shared" si="174"/>
        <v>0</v>
      </c>
      <c r="AS489" s="364">
        <f t="shared" si="174"/>
        <v>0</v>
      </c>
      <c r="AT489" s="364">
        <f t="shared" si="174"/>
        <v>0</v>
      </c>
      <c r="AU489" s="364">
        <f t="shared" si="174"/>
        <v>0</v>
      </c>
      <c r="AV489" s="364">
        <f t="shared" si="174"/>
        <v>0</v>
      </c>
      <c r="AW489" s="364">
        <f t="shared" si="174"/>
        <v>0</v>
      </c>
      <c r="AX489" s="364">
        <f t="shared" si="174"/>
        <v>0</v>
      </c>
      <c r="AY489" s="364">
        <f t="shared" si="174"/>
        <v>0</v>
      </c>
      <c r="AZ489" s="364">
        <f t="shared" si="174"/>
        <v>0</v>
      </c>
      <c r="BA489" s="259"/>
    </row>
    <row r="490" spans="1:53" ht="15" outlineLevel="1">
      <c r="B490" s="276"/>
      <c r="C490" s="267"/>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c r="AA490" s="253"/>
      <c r="AB490" s="253"/>
      <c r="AC490" s="253"/>
      <c r="AD490" s="253"/>
      <c r="AE490" s="253"/>
      <c r="AF490" s="253"/>
      <c r="AG490" s="253"/>
      <c r="AH490" s="253"/>
      <c r="AI490" s="253"/>
      <c r="AJ490" s="253"/>
      <c r="AK490" s="253"/>
      <c r="AL490" s="253"/>
      <c r="AM490" s="375"/>
      <c r="AN490" s="375"/>
      <c r="AO490" s="365"/>
      <c r="AP490" s="365"/>
      <c r="AQ490" s="365"/>
      <c r="AR490" s="365"/>
      <c r="AS490" s="365"/>
      <c r="AT490" s="365"/>
      <c r="AU490" s="365"/>
      <c r="AV490" s="365"/>
      <c r="AW490" s="365"/>
      <c r="AX490" s="365"/>
      <c r="AY490" s="365"/>
      <c r="AZ490" s="365"/>
      <c r="BA490" s="268"/>
    </row>
    <row r="491" spans="1:53" ht="15" outlineLevel="1">
      <c r="A491" s="450">
        <v>20</v>
      </c>
      <c r="B491" s="276" t="s">
        <v>13</v>
      </c>
      <c r="C491" s="253" t="s">
        <v>25</v>
      </c>
      <c r="D491" s="257"/>
      <c r="E491" s="257"/>
      <c r="F491" s="257"/>
      <c r="G491" s="257"/>
      <c r="H491" s="257"/>
      <c r="I491" s="257"/>
      <c r="J491" s="257"/>
      <c r="K491" s="257">
        <f>+'7.  Persistence Report'!BA73</f>
        <v>92807.423999999999</v>
      </c>
      <c r="L491" s="257">
        <f>+'7.  Persistence Report'!BB73</f>
        <v>92807.423999999999</v>
      </c>
      <c r="M491" s="257">
        <f>+'7.  Persistence Report'!BC73</f>
        <v>92807.423999999999</v>
      </c>
      <c r="N491" s="257">
        <f>+'7.  Persistence Report'!BD73</f>
        <v>0</v>
      </c>
      <c r="O491" s="257">
        <f>+'7.  Persistence Report'!BE73</f>
        <v>0</v>
      </c>
      <c r="P491" s="257">
        <f>+'7.  Persistence Report'!BF73</f>
        <v>0</v>
      </c>
      <c r="Q491" s="257">
        <f>+'7.  Persistence Report'!BG73</f>
        <v>0</v>
      </c>
      <c r="R491" s="257">
        <f>+'7.  Persistence Report'!BH73</f>
        <v>0</v>
      </c>
      <c r="S491" s="257">
        <f>+'7.  Persistence Report'!BI73</f>
        <v>0</v>
      </c>
      <c r="T491" s="257">
        <f>+'7.  Persistence Report'!BJ73</f>
        <v>0</v>
      </c>
      <c r="U491" s="257">
        <v>12</v>
      </c>
      <c r="V491" s="257"/>
      <c r="W491" s="257"/>
      <c r="X491" s="257"/>
      <c r="Y491" s="257"/>
      <c r="Z491" s="257"/>
      <c r="AA491" s="257"/>
      <c r="AB491" s="257"/>
      <c r="AC491" s="257">
        <f>+'7.  Persistence Report'!V73</f>
        <v>0</v>
      </c>
      <c r="AD491" s="257">
        <f>+'7.  Persistence Report'!W73</f>
        <v>0</v>
      </c>
      <c r="AE491" s="257">
        <f>+'7.  Persistence Report'!X73</f>
        <v>0</v>
      </c>
      <c r="AF491" s="257">
        <f>+'7.  Persistence Report'!Y73</f>
        <v>0</v>
      </c>
      <c r="AG491" s="257">
        <f>+'7.  Persistence Report'!Z73</f>
        <v>0</v>
      </c>
      <c r="AH491" s="257">
        <f>+'7.  Persistence Report'!AA73</f>
        <v>0</v>
      </c>
      <c r="AI491" s="257">
        <f>+'7.  Persistence Report'!AB73</f>
        <v>0</v>
      </c>
      <c r="AJ491" s="257">
        <f>+'7.  Persistence Report'!AC73</f>
        <v>0</v>
      </c>
      <c r="AK491" s="257">
        <f>+'7.  Persistence Report'!AD73</f>
        <v>0</v>
      </c>
      <c r="AL491" s="257">
        <f>+'7.  Persistence Report'!AE73</f>
        <v>0</v>
      </c>
      <c r="AM491" s="363"/>
      <c r="AN491" s="368">
        <v>0.5</v>
      </c>
      <c r="AO491" s="368">
        <v>0.5</v>
      </c>
      <c r="AP491" s="368"/>
      <c r="AQ491" s="368"/>
      <c r="AR491" s="368"/>
      <c r="AS491" s="368"/>
      <c r="AT491" s="368"/>
      <c r="AU491" s="368"/>
      <c r="AV491" s="368"/>
      <c r="AW491" s="368"/>
      <c r="AX491" s="368"/>
      <c r="AY491" s="368"/>
      <c r="AZ491" s="368"/>
      <c r="BA491" s="258">
        <f>SUM(AM491:AZ491)</f>
        <v>1</v>
      </c>
    </row>
    <row r="492" spans="1:53" ht="15" outlineLevel="1">
      <c r="B492" s="256" t="s">
        <v>258</v>
      </c>
      <c r="C492" s="253" t="s">
        <v>163</v>
      </c>
      <c r="D492" s="257"/>
      <c r="E492" s="257"/>
      <c r="F492" s="257"/>
      <c r="G492" s="257"/>
      <c r="H492" s="257"/>
      <c r="I492" s="257"/>
      <c r="J492" s="257"/>
      <c r="K492" s="257"/>
      <c r="L492" s="257"/>
      <c r="M492" s="257"/>
      <c r="N492" s="257"/>
      <c r="O492" s="257"/>
      <c r="P492" s="257"/>
      <c r="Q492" s="257"/>
      <c r="R492" s="257"/>
      <c r="S492" s="257"/>
      <c r="T492" s="257"/>
      <c r="U492" s="257">
        <f>U491</f>
        <v>12</v>
      </c>
      <c r="V492" s="257"/>
      <c r="W492" s="257"/>
      <c r="X492" s="257"/>
      <c r="Y492" s="257"/>
      <c r="Z492" s="257"/>
      <c r="AA492" s="257"/>
      <c r="AB492" s="257"/>
      <c r="AC492" s="257"/>
      <c r="AD492" s="257"/>
      <c r="AE492" s="257"/>
      <c r="AF492" s="257"/>
      <c r="AG492" s="257"/>
      <c r="AH492" s="257"/>
      <c r="AI492" s="257"/>
      <c r="AJ492" s="257"/>
      <c r="AK492" s="257"/>
      <c r="AL492" s="257"/>
      <c r="AM492" s="364">
        <f>AM491</f>
        <v>0</v>
      </c>
      <c r="AN492" s="364">
        <f>AN491</f>
        <v>0.5</v>
      </c>
      <c r="AO492" s="364">
        <f t="shared" ref="AO492:AZ492" si="175">AO491</f>
        <v>0.5</v>
      </c>
      <c r="AP492" s="364">
        <f t="shared" si="175"/>
        <v>0</v>
      </c>
      <c r="AQ492" s="364">
        <f t="shared" si="175"/>
        <v>0</v>
      </c>
      <c r="AR492" s="364">
        <f t="shared" si="175"/>
        <v>0</v>
      </c>
      <c r="AS492" s="364">
        <f t="shared" si="175"/>
        <v>0</v>
      </c>
      <c r="AT492" s="364">
        <f t="shared" si="175"/>
        <v>0</v>
      </c>
      <c r="AU492" s="364">
        <f t="shared" si="175"/>
        <v>0</v>
      </c>
      <c r="AV492" s="364">
        <f t="shared" si="175"/>
        <v>0</v>
      </c>
      <c r="AW492" s="364">
        <f t="shared" si="175"/>
        <v>0</v>
      </c>
      <c r="AX492" s="364">
        <f t="shared" si="175"/>
        <v>0</v>
      </c>
      <c r="AY492" s="364">
        <f t="shared" si="175"/>
        <v>0</v>
      </c>
      <c r="AZ492" s="364">
        <f t="shared" si="175"/>
        <v>0</v>
      </c>
      <c r="BA492" s="268"/>
    </row>
    <row r="493" spans="1:53" ht="15" outlineLevel="1">
      <c r="B493" s="276"/>
      <c r="C493" s="267"/>
      <c r="D493" s="253"/>
      <c r="E493" s="253"/>
      <c r="F493" s="253"/>
      <c r="G493" s="253"/>
      <c r="H493" s="253"/>
      <c r="I493" s="253"/>
      <c r="J493" s="253"/>
      <c r="K493" s="253"/>
      <c r="L493" s="253"/>
      <c r="M493" s="253"/>
      <c r="N493" s="253"/>
      <c r="O493" s="253"/>
      <c r="P493" s="253"/>
      <c r="Q493" s="253"/>
      <c r="R493" s="253"/>
      <c r="S493" s="253"/>
      <c r="T493" s="253"/>
      <c r="U493" s="279"/>
      <c r="V493" s="253"/>
      <c r="W493" s="253"/>
      <c r="X493" s="253"/>
      <c r="Y493" s="253"/>
      <c r="Z493" s="253"/>
      <c r="AA493" s="253"/>
      <c r="AB493" s="253"/>
      <c r="AC493" s="253"/>
      <c r="AD493" s="253"/>
      <c r="AE493" s="253"/>
      <c r="AF493" s="253"/>
      <c r="AG493" s="253"/>
      <c r="AH493" s="253"/>
      <c r="AI493" s="253"/>
      <c r="AJ493" s="253"/>
      <c r="AK493" s="253"/>
      <c r="AL493" s="253"/>
      <c r="AM493" s="365"/>
      <c r="AN493" s="365"/>
      <c r="AO493" s="365"/>
      <c r="AP493" s="365"/>
      <c r="AQ493" s="365"/>
      <c r="AR493" s="365"/>
      <c r="AS493" s="365"/>
      <c r="AT493" s="365"/>
      <c r="AU493" s="365"/>
      <c r="AV493" s="365"/>
      <c r="AW493" s="365"/>
      <c r="AX493" s="365"/>
      <c r="AY493" s="365"/>
      <c r="AZ493" s="365"/>
      <c r="BA493" s="268"/>
    </row>
    <row r="494" spans="1:53" ht="15" outlineLevel="1">
      <c r="A494" s="450">
        <v>21</v>
      </c>
      <c r="B494" s="276" t="s">
        <v>22</v>
      </c>
      <c r="C494" s="253" t="s">
        <v>25</v>
      </c>
      <c r="D494" s="257"/>
      <c r="E494" s="257"/>
      <c r="F494" s="257"/>
      <c r="G494" s="257"/>
      <c r="H494" s="257"/>
      <c r="I494" s="257"/>
      <c r="J494" s="257"/>
      <c r="K494" s="257">
        <f>+'7.  Persistence Report'!BA72</f>
        <v>1713986.757</v>
      </c>
      <c r="L494" s="257">
        <f>+'7.  Persistence Report'!BB72</f>
        <v>1644948.686</v>
      </c>
      <c r="M494" s="257">
        <f>+'7.  Persistence Report'!BC72</f>
        <v>1417663.5730000001</v>
      </c>
      <c r="N494" s="257">
        <f>+'7.  Persistence Report'!BD72</f>
        <v>1182814.9909999999</v>
      </c>
      <c r="O494" s="257">
        <f>+'7.  Persistence Report'!BE72</f>
        <v>1156547.3149999999</v>
      </c>
      <c r="P494" s="257">
        <f>+'7.  Persistence Report'!BF72</f>
        <v>445281.04629999999</v>
      </c>
      <c r="Q494" s="257">
        <f>+'7.  Persistence Report'!BG72</f>
        <v>445281.04629999999</v>
      </c>
      <c r="R494" s="257">
        <f>+'7.  Persistence Report'!BH72</f>
        <v>445281.04629999999</v>
      </c>
      <c r="S494" s="257">
        <f>+'7.  Persistence Report'!BI72</f>
        <v>365966.80479999998</v>
      </c>
      <c r="T494" s="257">
        <f>+'7.  Persistence Report'!BJ72</f>
        <v>142272.35819999999</v>
      </c>
      <c r="U494" s="257">
        <v>12</v>
      </c>
      <c r="V494" s="257"/>
      <c r="W494" s="257"/>
      <c r="X494" s="257"/>
      <c r="Y494" s="257"/>
      <c r="Z494" s="257"/>
      <c r="AA494" s="257"/>
      <c r="AB494" s="257"/>
      <c r="AC494" s="257">
        <f>+'7.  Persistence Report'!V72</f>
        <v>314.87391300000002</v>
      </c>
      <c r="AD494" s="257">
        <f>+'7.  Persistence Report'!W72</f>
        <v>300.13756510000002</v>
      </c>
      <c r="AE494" s="257">
        <f>+'7.  Persistence Report'!X72</f>
        <v>267.94182499999999</v>
      </c>
      <c r="AF494" s="257">
        <f>+'7.  Persistence Report'!Y72</f>
        <v>234.82587520000001</v>
      </c>
      <c r="AG494" s="257">
        <f>+'7.  Persistence Report'!Z72</f>
        <v>232.68779230000001</v>
      </c>
      <c r="AH494" s="257">
        <f>+'7.  Persistence Report'!AA72</f>
        <v>129.28103899999999</v>
      </c>
      <c r="AI494" s="257">
        <f>+'7.  Persistence Report'!AB72</f>
        <v>129.28103899999999</v>
      </c>
      <c r="AJ494" s="257">
        <f>+'7.  Persistence Report'!AC72</f>
        <v>129.28103899999999</v>
      </c>
      <c r="AK494" s="257">
        <f>+'7.  Persistence Report'!AD72</f>
        <v>108.86234760000001</v>
      </c>
      <c r="AL494" s="257">
        <f>+'7.  Persistence Report'!AE72</f>
        <v>64.406873829999995</v>
      </c>
      <c r="AM494" s="363"/>
      <c r="AN494" s="368">
        <v>0.3</v>
      </c>
      <c r="AO494" s="368">
        <v>0.65</v>
      </c>
      <c r="AP494" s="368">
        <v>0.05</v>
      </c>
      <c r="AQ494" s="368"/>
      <c r="AR494" s="368"/>
      <c r="AS494" s="368"/>
      <c r="AT494" s="368"/>
      <c r="AU494" s="368"/>
      <c r="AV494" s="368"/>
      <c r="AW494" s="368"/>
      <c r="AX494" s="368"/>
      <c r="AY494" s="368"/>
      <c r="AZ494" s="368"/>
      <c r="BA494" s="258">
        <f>SUM(AM494:AZ494)</f>
        <v>1</v>
      </c>
    </row>
    <row r="495" spans="1:53" ht="15" outlineLevel="1">
      <c r="B495" s="256" t="s">
        <v>258</v>
      </c>
      <c r="C495" s="253" t="s">
        <v>163</v>
      </c>
      <c r="D495" s="257"/>
      <c r="E495" s="257"/>
      <c r="F495" s="257"/>
      <c r="G495" s="257"/>
      <c r="H495" s="257"/>
      <c r="I495" s="257"/>
      <c r="J495" s="257"/>
      <c r="K495" s="257"/>
      <c r="L495" s="257"/>
      <c r="M495" s="257"/>
      <c r="N495" s="257"/>
      <c r="O495" s="257"/>
      <c r="P495" s="257"/>
      <c r="Q495" s="257"/>
      <c r="R495" s="257"/>
      <c r="S495" s="257"/>
      <c r="T495" s="257"/>
      <c r="U495" s="257">
        <f>U494</f>
        <v>12</v>
      </c>
      <c r="V495" s="257"/>
      <c r="W495" s="257"/>
      <c r="X495" s="257"/>
      <c r="Y495" s="257"/>
      <c r="Z495" s="257"/>
      <c r="AA495" s="257"/>
      <c r="AB495" s="257"/>
      <c r="AC495" s="257"/>
      <c r="AD495" s="257"/>
      <c r="AE495" s="257"/>
      <c r="AF495" s="257"/>
      <c r="AG495" s="257"/>
      <c r="AH495" s="257"/>
      <c r="AI495" s="257"/>
      <c r="AJ495" s="257"/>
      <c r="AK495" s="257"/>
      <c r="AL495" s="257"/>
      <c r="AM495" s="364">
        <f>AM494</f>
        <v>0</v>
      </c>
      <c r="AN495" s="364">
        <f>AN494</f>
        <v>0.3</v>
      </c>
      <c r="AO495" s="364">
        <f t="shared" ref="AO495:AZ495" si="176">AO494</f>
        <v>0.65</v>
      </c>
      <c r="AP495" s="364">
        <f t="shared" si="176"/>
        <v>0.05</v>
      </c>
      <c r="AQ495" s="364">
        <f t="shared" si="176"/>
        <v>0</v>
      </c>
      <c r="AR495" s="364">
        <f t="shared" si="176"/>
        <v>0</v>
      </c>
      <c r="AS495" s="364">
        <f t="shared" si="176"/>
        <v>0</v>
      </c>
      <c r="AT495" s="364">
        <f t="shared" si="176"/>
        <v>0</v>
      </c>
      <c r="AU495" s="364">
        <f t="shared" si="176"/>
        <v>0</v>
      </c>
      <c r="AV495" s="364">
        <f t="shared" si="176"/>
        <v>0</v>
      </c>
      <c r="AW495" s="364">
        <f t="shared" si="176"/>
        <v>0</v>
      </c>
      <c r="AX495" s="364">
        <f t="shared" si="176"/>
        <v>0</v>
      </c>
      <c r="AY495" s="364">
        <f t="shared" si="176"/>
        <v>0</v>
      </c>
      <c r="AZ495" s="364">
        <f t="shared" si="176"/>
        <v>0</v>
      </c>
      <c r="BA495" s="259"/>
    </row>
    <row r="496" spans="1:53" ht="15" outlineLevel="1">
      <c r="B496" s="276"/>
      <c r="C496" s="267"/>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c r="AA496" s="253"/>
      <c r="AB496" s="253"/>
      <c r="AC496" s="253"/>
      <c r="AD496" s="253"/>
      <c r="AE496" s="253"/>
      <c r="AF496" s="253"/>
      <c r="AG496" s="253"/>
      <c r="AH496" s="253"/>
      <c r="AI496" s="253"/>
      <c r="AJ496" s="253"/>
      <c r="AK496" s="253"/>
      <c r="AL496" s="253"/>
      <c r="AM496" s="375"/>
      <c r="AN496" s="365"/>
      <c r="AO496" s="365"/>
      <c r="AP496" s="365"/>
      <c r="AQ496" s="365"/>
      <c r="AR496" s="365"/>
      <c r="AS496" s="365"/>
      <c r="AT496" s="365"/>
      <c r="AU496" s="365"/>
      <c r="AV496" s="365"/>
      <c r="AW496" s="365"/>
      <c r="AX496" s="365"/>
      <c r="AY496" s="365"/>
      <c r="AZ496" s="365"/>
      <c r="BA496" s="268"/>
    </row>
    <row r="497" spans="1:53" ht="15" outlineLevel="1">
      <c r="A497" s="450">
        <v>22</v>
      </c>
      <c r="B497" s="276" t="s">
        <v>9</v>
      </c>
      <c r="C497" s="253" t="s">
        <v>25</v>
      </c>
      <c r="D497" s="257"/>
      <c r="E497" s="257"/>
      <c r="F497" s="257"/>
      <c r="G497" s="257"/>
      <c r="H497" s="257"/>
      <c r="I497" s="257"/>
      <c r="J497" s="257"/>
      <c r="K497" s="257"/>
      <c r="L497" s="257"/>
      <c r="M497" s="257"/>
      <c r="N497" s="257"/>
      <c r="O497" s="257"/>
      <c r="P497" s="257"/>
      <c r="Q497" s="257"/>
      <c r="R497" s="257"/>
      <c r="S497" s="257"/>
      <c r="T497" s="257"/>
      <c r="U497" s="253"/>
      <c r="V497" s="257"/>
      <c r="W497" s="257"/>
      <c r="X497" s="257"/>
      <c r="Y497" s="257"/>
      <c r="Z497" s="257"/>
      <c r="AA497" s="257"/>
      <c r="AB497" s="257"/>
      <c r="AC497" s="257"/>
      <c r="AD497" s="257"/>
      <c r="AE497" s="257"/>
      <c r="AF497" s="257"/>
      <c r="AG497" s="257"/>
      <c r="AH497" s="257"/>
      <c r="AI497" s="257"/>
      <c r="AJ497" s="257"/>
      <c r="AK497" s="257"/>
      <c r="AL497" s="257"/>
      <c r="AM497" s="363"/>
      <c r="AN497" s="368"/>
      <c r="AO497" s="368"/>
      <c r="AP497" s="368"/>
      <c r="AQ497" s="368"/>
      <c r="AR497" s="368"/>
      <c r="AS497" s="368"/>
      <c r="AT497" s="368"/>
      <c r="AU497" s="368"/>
      <c r="AV497" s="368"/>
      <c r="AW497" s="368"/>
      <c r="AX497" s="368"/>
      <c r="AY497" s="368"/>
      <c r="AZ497" s="368"/>
      <c r="BA497" s="258">
        <f>SUM(AM497:AZ497)</f>
        <v>0</v>
      </c>
    </row>
    <row r="498" spans="1:53" ht="15" outlineLevel="1">
      <c r="B498" s="256" t="s">
        <v>258</v>
      </c>
      <c r="C498" s="253" t="s">
        <v>163</v>
      </c>
      <c r="D498" s="257"/>
      <c r="E498" s="257"/>
      <c r="F498" s="257"/>
      <c r="G498" s="257"/>
      <c r="H498" s="257"/>
      <c r="I498" s="257"/>
      <c r="J498" s="257"/>
      <c r="K498" s="257"/>
      <c r="L498" s="257"/>
      <c r="M498" s="257"/>
      <c r="N498" s="257"/>
      <c r="O498" s="257"/>
      <c r="P498" s="257"/>
      <c r="Q498" s="257"/>
      <c r="R498" s="257"/>
      <c r="S498" s="257"/>
      <c r="T498" s="257"/>
      <c r="U498" s="253"/>
      <c r="V498" s="257"/>
      <c r="W498" s="257"/>
      <c r="X498" s="257"/>
      <c r="Y498" s="257"/>
      <c r="Z498" s="257"/>
      <c r="AA498" s="257"/>
      <c r="AB498" s="257"/>
      <c r="AC498" s="257"/>
      <c r="AD498" s="257"/>
      <c r="AE498" s="257"/>
      <c r="AF498" s="257"/>
      <c r="AG498" s="257"/>
      <c r="AH498" s="257"/>
      <c r="AI498" s="257"/>
      <c r="AJ498" s="257"/>
      <c r="AK498" s="257"/>
      <c r="AL498" s="257"/>
      <c r="AM498" s="364">
        <f>AM497</f>
        <v>0</v>
      </c>
      <c r="AN498" s="364">
        <f>AN497</f>
        <v>0</v>
      </c>
      <c r="AO498" s="364">
        <f t="shared" ref="AO498:AZ498" si="177">AO497</f>
        <v>0</v>
      </c>
      <c r="AP498" s="364">
        <f t="shared" si="177"/>
        <v>0</v>
      </c>
      <c r="AQ498" s="364">
        <f t="shared" si="177"/>
        <v>0</v>
      </c>
      <c r="AR498" s="364">
        <f t="shared" si="177"/>
        <v>0</v>
      </c>
      <c r="AS498" s="364">
        <f t="shared" si="177"/>
        <v>0</v>
      </c>
      <c r="AT498" s="364">
        <f t="shared" si="177"/>
        <v>0</v>
      </c>
      <c r="AU498" s="364">
        <f t="shared" si="177"/>
        <v>0</v>
      </c>
      <c r="AV498" s="364">
        <f t="shared" si="177"/>
        <v>0</v>
      </c>
      <c r="AW498" s="364">
        <f t="shared" si="177"/>
        <v>0</v>
      </c>
      <c r="AX498" s="364">
        <f t="shared" si="177"/>
        <v>0</v>
      </c>
      <c r="AY498" s="364">
        <f t="shared" si="177"/>
        <v>0</v>
      </c>
      <c r="AZ498" s="364">
        <f t="shared" si="177"/>
        <v>0</v>
      </c>
      <c r="BA498" s="268"/>
    </row>
    <row r="499" spans="1:53" ht="15" outlineLevel="1">
      <c r="B499" s="276"/>
      <c r="C499" s="267"/>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c r="AA499" s="253"/>
      <c r="AB499" s="253"/>
      <c r="AC499" s="253"/>
      <c r="AD499" s="253"/>
      <c r="AE499" s="253"/>
      <c r="AF499" s="253"/>
      <c r="AG499" s="253"/>
      <c r="AH499" s="253"/>
      <c r="AI499" s="253"/>
      <c r="AJ499" s="253"/>
      <c r="AK499" s="253"/>
      <c r="AL499" s="253"/>
      <c r="AM499" s="365"/>
      <c r="AN499" s="365"/>
      <c r="AO499" s="365"/>
      <c r="AP499" s="365"/>
      <c r="AQ499" s="365"/>
      <c r="AR499" s="365"/>
      <c r="AS499" s="365"/>
      <c r="AT499" s="365"/>
      <c r="AU499" s="365"/>
      <c r="AV499" s="365"/>
      <c r="AW499" s="365"/>
      <c r="AX499" s="365"/>
      <c r="AY499" s="365"/>
      <c r="AZ499" s="365"/>
      <c r="BA499" s="268"/>
    </row>
    <row r="500" spans="1:53" ht="15.75" outlineLevel="1">
      <c r="A500" s="451"/>
      <c r="B500" s="250" t="s">
        <v>14</v>
      </c>
      <c r="C500" s="251"/>
      <c r="D500" s="252"/>
      <c r="E500" s="252"/>
      <c r="F500" s="252"/>
      <c r="G500" s="252"/>
      <c r="H500" s="252"/>
      <c r="I500" s="252"/>
      <c r="J500" s="252"/>
      <c r="K500" s="252"/>
      <c r="L500" s="252"/>
      <c r="M500" s="252"/>
      <c r="N500" s="252"/>
      <c r="O500" s="252"/>
      <c r="P500" s="252"/>
      <c r="Q500" s="252"/>
      <c r="R500" s="252"/>
      <c r="S500" s="252"/>
      <c r="T500" s="252"/>
      <c r="U500" s="252"/>
      <c r="V500" s="252"/>
      <c r="W500" s="251"/>
      <c r="X500" s="251"/>
      <c r="Y500" s="251"/>
      <c r="Z500" s="251"/>
      <c r="AA500" s="251"/>
      <c r="AB500" s="251"/>
      <c r="AC500" s="252"/>
      <c r="AD500" s="252"/>
      <c r="AE500" s="252"/>
      <c r="AF500" s="252"/>
      <c r="AG500" s="252"/>
      <c r="AH500" s="252"/>
      <c r="AI500" s="252"/>
      <c r="AJ500" s="252"/>
      <c r="AK500" s="252"/>
      <c r="AL500" s="252"/>
      <c r="AM500" s="367"/>
      <c r="AN500" s="367"/>
      <c r="AO500" s="367"/>
      <c r="AP500" s="367"/>
      <c r="AQ500" s="367"/>
      <c r="AR500" s="367"/>
      <c r="AS500" s="367"/>
      <c r="AT500" s="367"/>
      <c r="AU500" s="367"/>
      <c r="AV500" s="367"/>
      <c r="AW500" s="367"/>
      <c r="AX500" s="367"/>
      <c r="AY500" s="367"/>
      <c r="AZ500" s="367"/>
      <c r="BA500" s="254"/>
    </row>
    <row r="501" spans="1:53" ht="15" outlineLevel="1">
      <c r="A501" s="450">
        <v>23</v>
      </c>
      <c r="B501" s="276" t="s">
        <v>14</v>
      </c>
      <c r="C501" s="253" t="s">
        <v>25</v>
      </c>
      <c r="D501" s="257"/>
      <c r="E501" s="257"/>
      <c r="F501" s="257"/>
      <c r="G501" s="257"/>
      <c r="H501" s="257"/>
      <c r="I501" s="257"/>
      <c r="J501" s="257"/>
      <c r="K501" s="257">
        <f>+'7.  Persistence Report'!BA70</f>
        <v>27115.562859999998</v>
      </c>
      <c r="L501" s="257">
        <f>+'7.  Persistence Report'!BB70</f>
        <v>15164.2309</v>
      </c>
      <c r="M501" s="257">
        <f>+'7.  Persistence Report'!BC70</f>
        <v>15042.2309</v>
      </c>
      <c r="N501" s="257">
        <f>+'7.  Persistence Report'!BD70</f>
        <v>15042.2309</v>
      </c>
      <c r="O501" s="257">
        <f>+'7.  Persistence Report'!BE70</f>
        <v>15042.2309</v>
      </c>
      <c r="P501" s="257">
        <f>+'7.  Persistence Report'!BF70</f>
        <v>14091</v>
      </c>
      <c r="Q501" s="257">
        <f>+'7.  Persistence Report'!BG70</f>
        <v>14091</v>
      </c>
      <c r="R501" s="257">
        <f>+'7.  Persistence Report'!BH70</f>
        <v>1266</v>
      </c>
      <c r="S501" s="257">
        <f>+'7.  Persistence Report'!BI70</f>
        <v>1266</v>
      </c>
      <c r="T501" s="257">
        <f>+'7.  Persistence Report'!BJ70</f>
        <v>1266</v>
      </c>
      <c r="U501" s="253"/>
      <c r="V501" s="257"/>
      <c r="W501" s="257"/>
      <c r="X501" s="257"/>
      <c r="Y501" s="257"/>
      <c r="Z501" s="257"/>
      <c r="AA501" s="257"/>
      <c r="AB501" s="257"/>
      <c r="AC501" s="257">
        <f>+'7.  Persistence Report'!V70</f>
        <v>2.7695434799999998</v>
      </c>
      <c r="AD501" s="257">
        <f>+'7.  Persistence Report'!W70</f>
        <v>2.1484537349999999</v>
      </c>
      <c r="AE501" s="257">
        <f>+'7.  Persistence Report'!X70</f>
        <v>2.017853729</v>
      </c>
      <c r="AF501" s="257">
        <f>+'7.  Persistence Report'!Y70</f>
        <v>2.017853729</v>
      </c>
      <c r="AG501" s="257">
        <f>+'7.  Persistence Report'!Z70</f>
        <v>2.017853729</v>
      </c>
      <c r="AH501" s="257">
        <f>+'7.  Persistence Report'!AA70</f>
        <v>1.7316999360000001</v>
      </c>
      <c r="AI501" s="257">
        <f>+'7.  Persistence Report'!AB70</f>
        <v>1.7316999360000001</v>
      </c>
      <c r="AJ501" s="257">
        <f>+'7.  Persistence Report'!AC70</f>
        <v>0.17180000200000001</v>
      </c>
      <c r="AK501" s="257">
        <f>+'7.  Persistence Report'!AD70</f>
        <v>0.17180000200000001</v>
      </c>
      <c r="AL501" s="257">
        <f>+'7.  Persistence Report'!AE70</f>
        <v>0.17180000200000001</v>
      </c>
      <c r="AM501" s="418"/>
      <c r="AN501" s="363"/>
      <c r="AO501" s="363"/>
      <c r="AP501" s="363"/>
      <c r="AQ501" s="363"/>
      <c r="AR501" s="363"/>
      <c r="AS501" s="363"/>
      <c r="AT501" s="363"/>
      <c r="AU501" s="363"/>
      <c r="AV501" s="363"/>
      <c r="AW501" s="363"/>
      <c r="AX501" s="363"/>
      <c r="AY501" s="363"/>
      <c r="AZ501" s="363"/>
      <c r="BA501" s="258">
        <f>SUM(AM501:AZ501)</f>
        <v>0</v>
      </c>
    </row>
    <row r="502" spans="1:53" ht="15" outlineLevel="1">
      <c r="B502" s="256" t="s">
        <v>258</v>
      </c>
      <c r="C502" s="253" t="s">
        <v>163</v>
      </c>
      <c r="D502" s="257"/>
      <c r="E502" s="257"/>
      <c r="F502" s="257"/>
      <c r="G502" s="257"/>
      <c r="H502" s="257"/>
      <c r="I502" s="257"/>
      <c r="J502" s="257"/>
      <c r="K502" s="257"/>
      <c r="L502" s="257"/>
      <c r="M502" s="257"/>
      <c r="N502" s="257"/>
      <c r="O502" s="257"/>
      <c r="P502" s="257"/>
      <c r="Q502" s="257"/>
      <c r="R502" s="257"/>
      <c r="S502" s="257"/>
      <c r="T502" s="257"/>
      <c r="U502" s="416"/>
      <c r="V502" s="257"/>
      <c r="W502" s="257"/>
      <c r="X502" s="257"/>
      <c r="Y502" s="257"/>
      <c r="Z502" s="257"/>
      <c r="AA502" s="257"/>
      <c r="AB502" s="257"/>
      <c r="AC502" s="257"/>
      <c r="AD502" s="257"/>
      <c r="AE502" s="257"/>
      <c r="AF502" s="257"/>
      <c r="AG502" s="257"/>
      <c r="AH502" s="257"/>
      <c r="AI502" s="257"/>
      <c r="AJ502" s="257"/>
      <c r="AK502" s="257"/>
      <c r="AL502" s="257"/>
      <c r="AM502" s="364">
        <f>AM501</f>
        <v>0</v>
      </c>
      <c r="AN502" s="364">
        <f>AN501</f>
        <v>0</v>
      </c>
      <c r="AO502" s="364">
        <f t="shared" ref="AO502:AZ502" si="178">AO501</f>
        <v>0</v>
      </c>
      <c r="AP502" s="364">
        <f t="shared" si="178"/>
        <v>0</v>
      </c>
      <c r="AQ502" s="364">
        <f t="shared" si="178"/>
        <v>0</v>
      </c>
      <c r="AR502" s="364">
        <f t="shared" si="178"/>
        <v>0</v>
      </c>
      <c r="AS502" s="364">
        <f t="shared" si="178"/>
        <v>0</v>
      </c>
      <c r="AT502" s="364">
        <f t="shared" si="178"/>
        <v>0</v>
      </c>
      <c r="AU502" s="364">
        <f t="shared" si="178"/>
        <v>0</v>
      </c>
      <c r="AV502" s="364">
        <f t="shared" si="178"/>
        <v>0</v>
      </c>
      <c r="AW502" s="364">
        <f t="shared" si="178"/>
        <v>0</v>
      </c>
      <c r="AX502" s="364">
        <f t="shared" si="178"/>
        <v>0</v>
      </c>
      <c r="AY502" s="364">
        <f t="shared" si="178"/>
        <v>0</v>
      </c>
      <c r="AZ502" s="364">
        <f t="shared" si="178"/>
        <v>0</v>
      </c>
      <c r="BA502" s="259"/>
    </row>
    <row r="503" spans="1:53" ht="15" outlineLevel="1">
      <c r="B503" s="276"/>
      <c r="C503" s="267"/>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c r="AA503" s="253"/>
      <c r="AB503" s="253"/>
      <c r="AC503" s="253"/>
      <c r="AD503" s="253"/>
      <c r="AE503" s="253"/>
      <c r="AF503" s="253"/>
      <c r="AG503" s="253"/>
      <c r="AH503" s="253"/>
      <c r="AI503" s="253"/>
      <c r="AJ503" s="253"/>
      <c r="AK503" s="253"/>
      <c r="AL503" s="253"/>
      <c r="AM503" s="365"/>
      <c r="AN503" s="365"/>
      <c r="AO503" s="365"/>
      <c r="AP503" s="365"/>
      <c r="AQ503" s="365"/>
      <c r="AR503" s="365"/>
      <c r="AS503" s="365"/>
      <c r="AT503" s="365"/>
      <c r="AU503" s="365"/>
      <c r="AV503" s="365"/>
      <c r="AW503" s="365"/>
      <c r="AX503" s="365"/>
      <c r="AY503" s="365"/>
      <c r="AZ503" s="365"/>
      <c r="BA503" s="268"/>
    </row>
    <row r="504" spans="1:53" s="255" customFormat="1" ht="15.75" outlineLevel="1">
      <c r="A504" s="451"/>
      <c r="B504" s="250" t="s">
        <v>485</v>
      </c>
      <c r="C504" s="251"/>
      <c r="D504" s="252"/>
      <c r="E504" s="252"/>
      <c r="F504" s="252"/>
      <c r="G504" s="252"/>
      <c r="H504" s="252"/>
      <c r="I504" s="252"/>
      <c r="J504" s="252"/>
      <c r="K504" s="252"/>
      <c r="L504" s="252"/>
      <c r="M504" s="252"/>
      <c r="N504" s="252"/>
      <c r="O504" s="252"/>
      <c r="P504" s="252"/>
      <c r="Q504" s="252"/>
      <c r="R504" s="252"/>
      <c r="S504" s="252"/>
      <c r="T504" s="252"/>
      <c r="U504" s="252"/>
      <c r="V504" s="252"/>
      <c r="W504" s="251"/>
      <c r="X504" s="251"/>
      <c r="Y504" s="251"/>
      <c r="Z504" s="251"/>
      <c r="AA504" s="251"/>
      <c r="AB504" s="251"/>
      <c r="AC504" s="252"/>
      <c r="AD504" s="252"/>
      <c r="AE504" s="252"/>
      <c r="AF504" s="252"/>
      <c r="AG504" s="252"/>
      <c r="AH504" s="252"/>
      <c r="AI504" s="252"/>
      <c r="AJ504" s="252"/>
      <c r="AK504" s="252"/>
      <c r="AL504" s="252"/>
      <c r="AM504" s="367"/>
      <c r="AN504" s="367"/>
      <c r="AO504" s="367"/>
      <c r="AP504" s="367"/>
      <c r="AQ504" s="367"/>
      <c r="AR504" s="367"/>
      <c r="AS504" s="367"/>
      <c r="AT504" s="367"/>
      <c r="AU504" s="367"/>
      <c r="AV504" s="367"/>
      <c r="AW504" s="367"/>
      <c r="AX504" s="367"/>
      <c r="AY504" s="367"/>
      <c r="AZ504" s="367"/>
      <c r="BA504" s="254"/>
    </row>
    <row r="505" spans="1:53" s="245" customFormat="1" ht="15" outlineLevel="1">
      <c r="A505" s="450">
        <v>24</v>
      </c>
      <c r="B505" s="276" t="s">
        <v>14</v>
      </c>
      <c r="C505" s="253" t="s">
        <v>25</v>
      </c>
      <c r="D505" s="257"/>
      <c r="E505" s="257"/>
      <c r="F505" s="257"/>
      <c r="G505" s="257"/>
      <c r="H505" s="257"/>
      <c r="I505" s="257"/>
      <c r="J505" s="257"/>
      <c r="K505" s="257"/>
      <c r="L505" s="257"/>
      <c r="M505" s="257"/>
      <c r="N505" s="257"/>
      <c r="O505" s="257"/>
      <c r="P505" s="257"/>
      <c r="Q505" s="257"/>
      <c r="R505" s="257"/>
      <c r="S505" s="257"/>
      <c r="T505" s="257"/>
      <c r="U505" s="253"/>
      <c r="V505" s="257"/>
      <c r="W505" s="257"/>
      <c r="X505" s="257"/>
      <c r="Y505" s="257"/>
      <c r="Z505" s="257"/>
      <c r="AA505" s="257"/>
      <c r="AB505" s="257"/>
      <c r="AC505" s="257"/>
      <c r="AD505" s="257"/>
      <c r="AE505" s="257"/>
      <c r="AF505" s="257"/>
      <c r="AG505" s="257"/>
      <c r="AH505" s="257"/>
      <c r="AI505" s="257"/>
      <c r="AJ505" s="257"/>
      <c r="AK505" s="257"/>
      <c r="AL505" s="257"/>
      <c r="AM505" s="363"/>
      <c r="AN505" s="363"/>
      <c r="AO505" s="363"/>
      <c r="AP505" s="363"/>
      <c r="AQ505" s="363"/>
      <c r="AR505" s="363"/>
      <c r="AS505" s="363"/>
      <c r="AT505" s="363"/>
      <c r="AU505" s="363"/>
      <c r="AV505" s="363"/>
      <c r="AW505" s="363"/>
      <c r="AX505" s="363"/>
      <c r="AY505" s="363"/>
      <c r="AZ505" s="363"/>
      <c r="BA505" s="258">
        <f>SUM(AM505:AZ505)</f>
        <v>0</v>
      </c>
    </row>
    <row r="506" spans="1:53" s="245" customFormat="1" ht="15" outlineLevel="1">
      <c r="A506" s="450"/>
      <c r="B506" s="276" t="s">
        <v>258</v>
      </c>
      <c r="C506" s="253" t="s">
        <v>163</v>
      </c>
      <c r="D506" s="257"/>
      <c r="E506" s="257"/>
      <c r="F506" s="257"/>
      <c r="G506" s="257"/>
      <c r="H506" s="257"/>
      <c r="I506" s="257"/>
      <c r="J506" s="257"/>
      <c r="K506" s="257"/>
      <c r="L506" s="257"/>
      <c r="M506" s="257"/>
      <c r="N506" s="257"/>
      <c r="O506" s="257"/>
      <c r="P506" s="257"/>
      <c r="Q506" s="257"/>
      <c r="R506" s="257"/>
      <c r="S506" s="257"/>
      <c r="T506" s="257"/>
      <c r="U506" s="416"/>
      <c r="V506" s="257"/>
      <c r="W506" s="257"/>
      <c r="X506" s="257"/>
      <c r="Y506" s="257"/>
      <c r="Z506" s="257"/>
      <c r="AA506" s="257"/>
      <c r="AB506" s="257"/>
      <c r="AC506" s="257"/>
      <c r="AD506" s="257"/>
      <c r="AE506" s="257"/>
      <c r="AF506" s="257"/>
      <c r="AG506" s="257"/>
      <c r="AH506" s="257"/>
      <c r="AI506" s="257"/>
      <c r="AJ506" s="257"/>
      <c r="AK506" s="257"/>
      <c r="AL506" s="257"/>
      <c r="AM506" s="364">
        <f>AM505</f>
        <v>0</v>
      </c>
      <c r="AN506" s="364">
        <f>AN505</f>
        <v>0</v>
      </c>
      <c r="AO506" s="364">
        <f t="shared" ref="AO506:AZ506" si="179">AO505</f>
        <v>0</v>
      </c>
      <c r="AP506" s="364">
        <f t="shared" si="179"/>
        <v>0</v>
      </c>
      <c r="AQ506" s="364">
        <f t="shared" si="179"/>
        <v>0</v>
      </c>
      <c r="AR506" s="364">
        <f t="shared" si="179"/>
        <v>0</v>
      </c>
      <c r="AS506" s="364">
        <f t="shared" si="179"/>
        <v>0</v>
      </c>
      <c r="AT506" s="364">
        <f t="shared" si="179"/>
        <v>0</v>
      </c>
      <c r="AU506" s="364">
        <f t="shared" si="179"/>
        <v>0</v>
      </c>
      <c r="AV506" s="364">
        <f t="shared" si="179"/>
        <v>0</v>
      </c>
      <c r="AW506" s="364">
        <f t="shared" si="179"/>
        <v>0</v>
      </c>
      <c r="AX506" s="364">
        <f t="shared" si="179"/>
        <v>0</v>
      </c>
      <c r="AY506" s="364">
        <f t="shared" si="179"/>
        <v>0</v>
      </c>
      <c r="AZ506" s="364">
        <f t="shared" si="179"/>
        <v>0</v>
      </c>
      <c r="BA506" s="259"/>
    </row>
    <row r="507" spans="1:53" s="245" customFormat="1" ht="15" outlineLevel="1">
      <c r="A507" s="450"/>
      <c r="B507" s="276"/>
      <c r="C507" s="267"/>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253"/>
      <c r="AF507" s="253"/>
      <c r="AG507" s="253"/>
      <c r="AH507" s="253"/>
      <c r="AI507" s="253"/>
      <c r="AJ507" s="253"/>
      <c r="AK507" s="253"/>
      <c r="AL507" s="253"/>
      <c r="AM507" s="365"/>
      <c r="AN507" s="365"/>
      <c r="AO507" s="365"/>
      <c r="AP507" s="365"/>
      <c r="AQ507" s="365"/>
      <c r="AR507" s="365"/>
      <c r="AS507" s="365"/>
      <c r="AT507" s="365"/>
      <c r="AU507" s="365"/>
      <c r="AV507" s="365"/>
      <c r="AW507" s="365"/>
      <c r="AX507" s="365"/>
      <c r="AY507" s="365"/>
      <c r="AZ507" s="365"/>
      <c r="BA507" s="268"/>
    </row>
    <row r="508" spans="1:53" s="245" customFormat="1" ht="15" outlineLevel="1">
      <c r="A508" s="450">
        <v>25</v>
      </c>
      <c r="B508" s="275" t="s">
        <v>21</v>
      </c>
      <c r="C508" s="253" t="s">
        <v>25</v>
      </c>
      <c r="D508" s="257"/>
      <c r="E508" s="257"/>
      <c r="F508" s="257"/>
      <c r="G508" s="257"/>
      <c r="H508" s="257"/>
      <c r="I508" s="257"/>
      <c r="J508" s="257"/>
      <c r="K508" s="257"/>
      <c r="L508" s="257"/>
      <c r="M508" s="257"/>
      <c r="N508" s="257"/>
      <c r="O508" s="257"/>
      <c r="P508" s="257"/>
      <c r="Q508" s="257"/>
      <c r="R508" s="257"/>
      <c r="S508" s="257"/>
      <c r="T508" s="257"/>
      <c r="U508" s="257">
        <v>0</v>
      </c>
      <c r="V508" s="257"/>
      <c r="W508" s="257"/>
      <c r="X508" s="257"/>
      <c r="Y508" s="257"/>
      <c r="Z508" s="257"/>
      <c r="AA508" s="257"/>
      <c r="AB508" s="257"/>
      <c r="AC508" s="257"/>
      <c r="AD508" s="257"/>
      <c r="AE508" s="257"/>
      <c r="AF508" s="257"/>
      <c r="AG508" s="257"/>
      <c r="AH508" s="257"/>
      <c r="AI508" s="257"/>
      <c r="AJ508" s="257"/>
      <c r="AK508" s="257"/>
      <c r="AL508" s="257"/>
      <c r="AM508" s="368"/>
      <c r="AN508" s="368"/>
      <c r="AO508" s="368"/>
      <c r="AP508" s="368"/>
      <c r="AQ508" s="368"/>
      <c r="AR508" s="368"/>
      <c r="AS508" s="368"/>
      <c r="AT508" s="368"/>
      <c r="AU508" s="368"/>
      <c r="AV508" s="368"/>
      <c r="AW508" s="368"/>
      <c r="AX508" s="368"/>
      <c r="AY508" s="368"/>
      <c r="AZ508" s="368"/>
      <c r="BA508" s="258">
        <f>SUM(AM508:AZ508)</f>
        <v>0</v>
      </c>
    </row>
    <row r="509" spans="1:53" s="245" customFormat="1" ht="15" outlineLevel="1">
      <c r="A509" s="450"/>
      <c r="B509" s="276" t="s">
        <v>258</v>
      </c>
      <c r="C509" s="253" t="s">
        <v>163</v>
      </c>
      <c r="D509" s="257"/>
      <c r="E509" s="257"/>
      <c r="F509" s="257"/>
      <c r="G509" s="257"/>
      <c r="H509" s="257"/>
      <c r="I509" s="257"/>
      <c r="J509" s="257"/>
      <c r="K509" s="257"/>
      <c r="L509" s="257"/>
      <c r="M509" s="257"/>
      <c r="N509" s="257"/>
      <c r="O509" s="257"/>
      <c r="P509" s="257"/>
      <c r="Q509" s="257"/>
      <c r="R509" s="257"/>
      <c r="S509" s="257"/>
      <c r="T509" s="257"/>
      <c r="U509" s="257">
        <f>U508</f>
        <v>0</v>
      </c>
      <c r="V509" s="257"/>
      <c r="W509" s="257"/>
      <c r="X509" s="257"/>
      <c r="Y509" s="257"/>
      <c r="Z509" s="257"/>
      <c r="AA509" s="257"/>
      <c r="AB509" s="257"/>
      <c r="AC509" s="257"/>
      <c r="AD509" s="257"/>
      <c r="AE509" s="257"/>
      <c r="AF509" s="257"/>
      <c r="AG509" s="257"/>
      <c r="AH509" s="257"/>
      <c r="AI509" s="257"/>
      <c r="AJ509" s="257"/>
      <c r="AK509" s="257"/>
      <c r="AL509" s="257"/>
      <c r="AM509" s="364">
        <f>AM508</f>
        <v>0</v>
      </c>
      <c r="AN509" s="364">
        <f>AN508</f>
        <v>0</v>
      </c>
      <c r="AO509" s="364">
        <f t="shared" ref="AO509:AZ509" si="180">AO508</f>
        <v>0</v>
      </c>
      <c r="AP509" s="364">
        <f t="shared" si="180"/>
        <v>0</v>
      </c>
      <c r="AQ509" s="364">
        <f t="shared" si="180"/>
        <v>0</v>
      </c>
      <c r="AR509" s="364">
        <f t="shared" si="180"/>
        <v>0</v>
      </c>
      <c r="AS509" s="364">
        <f t="shared" si="180"/>
        <v>0</v>
      </c>
      <c r="AT509" s="364">
        <f t="shared" si="180"/>
        <v>0</v>
      </c>
      <c r="AU509" s="364">
        <f t="shared" si="180"/>
        <v>0</v>
      </c>
      <c r="AV509" s="364">
        <f t="shared" si="180"/>
        <v>0</v>
      </c>
      <c r="AW509" s="364">
        <f t="shared" si="180"/>
        <v>0</v>
      </c>
      <c r="AX509" s="364">
        <f t="shared" si="180"/>
        <v>0</v>
      </c>
      <c r="AY509" s="364">
        <f t="shared" si="180"/>
        <v>0</v>
      </c>
      <c r="AZ509" s="364">
        <f t="shared" si="180"/>
        <v>0</v>
      </c>
      <c r="BA509" s="272"/>
    </row>
    <row r="510" spans="1:53" s="245" customFormat="1" ht="15" outlineLevel="1">
      <c r="A510" s="450"/>
      <c r="B510" s="275"/>
      <c r="C510" s="27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c r="AA510" s="253"/>
      <c r="AB510" s="253"/>
      <c r="AC510" s="253"/>
      <c r="AD510" s="253"/>
      <c r="AE510" s="253"/>
      <c r="AF510" s="253"/>
      <c r="AG510" s="253"/>
      <c r="AH510" s="253"/>
      <c r="AI510" s="253"/>
      <c r="AJ510" s="253"/>
      <c r="AK510" s="253"/>
      <c r="AL510" s="253"/>
      <c r="AM510" s="369"/>
      <c r="AN510" s="370"/>
      <c r="AO510" s="369"/>
      <c r="AP510" s="369"/>
      <c r="AQ510" s="369"/>
      <c r="AR510" s="369"/>
      <c r="AS510" s="369"/>
      <c r="AT510" s="369"/>
      <c r="AU510" s="369"/>
      <c r="AV510" s="369"/>
      <c r="AW510" s="369"/>
      <c r="AX510" s="369"/>
      <c r="AY510" s="369"/>
      <c r="AZ510" s="369"/>
      <c r="BA510" s="274"/>
    </row>
    <row r="511" spans="1:53" ht="15.75" outlineLevel="1">
      <c r="A511" s="451"/>
      <c r="B511" s="250" t="s">
        <v>15</v>
      </c>
      <c r="C511" s="281"/>
      <c r="D511" s="252"/>
      <c r="E511" s="251"/>
      <c r="F511" s="251"/>
      <c r="G511" s="251"/>
      <c r="H511" s="251"/>
      <c r="I511" s="251"/>
      <c r="J511" s="251"/>
      <c r="K511" s="251"/>
      <c r="L511" s="251"/>
      <c r="M511" s="251"/>
      <c r="N511" s="251"/>
      <c r="O511" s="251"/>
      <c r="P511" s="251"/>
      <c r="Q511" s="251"/>
      <c r="R511" s="251"/>
      <c r="S511" s="251"/>
      <c r="T511" s="251"/>
      <c r="U511" s="253"/>
      <c r="V511" s="251"/>
      <c r="W511" s="251"/>
      <c r="X511" s="251"/>
      <c r="Y511" s="251"/>
      <c r="Z511" s="251"/>
      <c r="AA511" s="251"/>
      <c r="AB511" s="251"/>
      <c r="AC511" s="251"/>
      <c r="AD511" s="251"/>
      <c r="AE511" s="251"/>
      <c r="AF511" s="251"/>
      <c r="AG511" s="251"/>
      <c r="AH511" s="251"/>
      <c r="AI511" s="251"/>
      <c r="AJ511" s="251"/>
      <c r="AK511" s="251"/>
      <c r="AL511" s="251"/>
      <c r="AM511" s="367"/>
      <c r="AN511" s="367"/>
      <c r="AO511" s="367"/>
      <c r="AP511" s="367"/>
      <c r="AQ511" s="367"/>
      <c r="AR511" s="367"/>
      <c r="AS511" s="367"/>
      <c r="AT511" s="367"/>
      <c r="AU511" s="367"/>
      <c r="AV511" s="367"/>
      <c r="AW511" s="367"/>
      <c r="AX511" s="367"/>
      <c r="AY511" s="367"/>
      <c r="AZ511" s="367"/>
      <c r="BA511" s="254"/>
    </row>
    <row r="512" spans="1:53" ht="15" outlineLevel="1">
      <c r="A512" s="450">
        <v>26</v>
      </c>
      <c r="B512" s="282" t="s">
        <v>16</v>
      </c>
      <c r="C512" s="253" t="s">
        <v>25</v>
      </c>
      <c r="D512" s="257"/>
      <c r="E512" s="257"/>
      <c r="F512" s="257"/>
      <c r="G512" s="257"/>
      <c r="H512" s="257"/>
      <c r="I512" s="257"/>
      <c r="J512" s="257"/>
      <c r="K512" s="257"/>
      <c r="L512" s="257"/>
      <c r="M512" s="257"/>
      <c r="N512" s="257"/>
      <c r="O512" s="257"/>
      <c r="P512" s="257"/>
      <c r="Q512" s="257"/>
      <c r="R512" s="257"/>
      <c r="S512" s="257"/>
      <c r="T512" s="257"/>
      <c r="U512" s="257">
        <v>12</v>
      </c>
      <c r="V512" s="257"/>
      <c r="W512" s="257"/>
      <c r="X512" s="257"/>
      <c r="Y512" s="257"/>
      <c r="Z512" s="257"/>
      <c r="AA512" s="257"/>
      <c r="AB512" s="257"/>
      <c r="AC512" s="257"/>
      <c r="AD512" s="257"/>
      <c r="AE512" s="257"/>
      <c r="AF512" s="257"/>
      <c r="AG512" s="257"/>
      <c r="AH512" s="257"/>
      <c r="AI512" s="257"/>
      <c r="AJ512" s="257"/>
      <c r="AK512" s="257"/>
      <c r="AL512" s="257"/>
      <c r="AM512" s="379"/>
      <c r="AN512" s="368"/>
      <c r="AO512" s="368"/>
      <c r="AP512" s="368"/>
      <c r="AQ512" s="368"/>
      <c r="AR512" s="368"/>
      <c r="AS512" s="368"/>
      <c r="AT512" s="368"/>
      <c r="AU512" s="368"/>
      <c r="AV512" s="368"/>
      <c r="AW512" s="368"/>
      <c r="AX512" s="368"/>
      <c r="AY512" s="368"/>
      <c r="AZ512" s="368"/>
      <c r="BA512" s="258">
        <f>SUM(AM512:AZ512)</f>
        <v>0</v>
      </c>
    </row>
    <row r="513" spans="1:53" ht="15" outlineLevel="1">
      <c r="B513" s="256" t="s">
        <v>258</v>
      </c>
      <c r="C513" s="253" t="s">
        <v>163</v>
      </c>
      <c r="D513" s="257"/>
      <c r="E513" s="257"/>
      <c r="F513" s="257"/>
      <c r="G513" s="257"/>
      <c r="H513" s="257"/>
      <c r="I513" s="257"/>
      <c r="J513" s="257"/>
      <c r="K513" s="257"/>
      <c r="L513" s="257"/>
      <c r="M513" s="257"/>
      <c r="N513" s="257"/>
      <c r="O513" s="257"/>
      <c r="P513" s="257"/>
      <c r="Q513" s="257"/>
      <c r="R513" s="257"/>
      <c r="S513" s="257"/>
      <c r="T513" s="257"/>
      <c r="U513" s="257">
        <f>U512</f>
        <v>12</v>
      </c>
      <c r="V513" s="257"/>
      <c r="W513" s="257"/>
      <c r="X513" s="257"/>
      <c r="Y513" s="257"/>
      <c r="Z513" s="257"/>
      <c r="AA513" s="257"/>
      <c r="AB513" s="257"/>
      <c r="AC513" s="257"/>
      <c r="AD513" s="257"/>
      <c r="AE513" s="257"/>
      <c r="AF513" s="257"/>
      <c r="AG513" s="257"/>
      <c r="AH513" s="257"/>
      <c r="AI513" s="257"/>
      <c r="AJ513" s="257"/>
      <c r="AK513" s="257"/>
      <c r="AL513" s="257"/>
      <c r="AM513" s="364">
        <f>AM512</f>
        <v>0</v>
      </c>
      <c r="AN513" s="364">
        <f>AN512</f>
        <v>0</v>
      </c>
      <c r="AO513" s="364">
        <f t="shared" ref="AO513:AZ513" si="181">AO512</f>
        <v>0</v>
      </c>
      <c r="AP513" s="364">
        <f t="shared" si="181"/>
        <v>0</v>
      </c>
      <c r="AQ513" s="364">
        <f t="shared" si="181"/>
        <v>0</v>
      </c>
      <c r="AR513" s="364">
        <f t="shared" si="181"/>
        <v>0</v>
      </c>
      <c r="AS513" s="364">
        <f t="shared" si="181"/>
        <v>0</v>
      </c>
      <c r="AT513" s="364">
        <f t="shared" si="181"/>
        <v>0</v>
      </c>
      <c r="AU513" s="364">
        <f t="shared" si="181"/>
        <v>0</v>
      </c>
      <c r="AV513" s="364">
        <f t="shared" si="181"/>
        <v>0</v>
      </c>
      <c r="AW513" s="364">
        <f t="shared" si="181"/>
        <v>0</v>
      </c>
      <c r="AX513" s="364">
        <f t="shared" si="181"/>
        <v>0</v>
      </c>
      <c r="AY513" s="364">
        <f t="shared" si="181"/>
        <v>0</v>
      </c>
      <c r="AZ513" s="364">
        <f t="shared" si="181"/>
        <v>0</v>
      </c>
      <c r="BA513" s="268"/>
    </row>
    <row r="514" spans="1:53" ht="15" outlineLevel="1">
      <c r="B514" s="28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c r="AA514" s="253"/>
      <c r="AB514" s="253"/>
      <c r="AC514" s="253"/>
      <c r="AD514" s="253"/>
      <c r="AE514" s="253"/>
      <c r="AF514" s="253"/>
      <c r="AG514" s="253"/>
      <c r="AH514" s="253"/>
      <c r="AI514" s="253"/>
      <c r="AJ514" s="253"/>
      <c r="AK514" s="253"/>
      <c r="AL514" s="253"/>
      <c r="AM514" s="376"/>
      <c r="AN514" s="377"/>
      <c r="AO514" s="377"/>
      <c r="AP514" s="377"/>
      <c r="AQ514" s="377"/>
      <c r="AR514" s="377"/>
      <c r="AS514" s="377"/>
      <c r="AT514" s="377"/>
      <c r="AU514" s="377"/>
      <c r="AV514" s="377"/>
      <c r="AW514" s="377"/>
      <c r="AX514" s="377"/>
      <c r="AY514" s="377"/>
      <c r="AZ514" s="377"/>
      <c r="BA514" s="259"/>
    </row>
    <row r="515" spans="1:53" ht="15" outlineLevel="1">
      <c r="A515" s="450">
        <v>27</v>
      </c>
      <c r="B515" s="282" t="s">
        <v>17</v>
      </c>
      <c r="C515" s="253" t="s">
        <v>25</v>
      </c>
      <c r="D515" s="257"/>
      <c r="E515" s="257"/>
      <c r="F515" s="257"/>
      <c r="G515" s="257"/>
      <c r="H515" s="257"/>
      <c r="I515" s="257"/>
      <c r="J515" s="257"/>
      <c r="K515" s="257"/>
      <c r="L515" s="257"/>
      <c r="M515" s="257"/>
      <c r="N515" s="257"/>
      <c r="O515" s="257"/>
      <c r="P515" s="257"/>
      <c r="Q515" s="257"/>
      <c r="R515" s="257"/>
      <c r="S515" s="257"/>
      <c r="T515" s="257"/>
      <c r="U515" s="257">
        <v>12</v>
      </c>
      <c r="V515" s="257"/>
      <c r="W515" s="257"/>
      <c r="X515" s="257"/>
      <c r="Y515" s="257"/>
      <c r="Z515" s="257"/>
      <c r="AA515" s="257"/>
      <c r="AB515" s="257"/>
      <c r="AC515" s="257"/>
      <c r="AD515" s="257"/>
      <c r="AE515" s="257"/>
      <c r="AF515" s="257"/>
      <c r="AG515" s="257"/>
      <c r="AH515" s="257"/>
      <c r="AI515" s="257"/>
      <c r="AJ515" s="257"/>
      <c r="AK515" s="257"/>
      <c r="AL515" s="257"/>
      <c r="AM515" s="379"/>
      <c r="AN515" s="368"/>
      <c r="AO515" s="368"/>
      <c r="AP515" s="368"/>
      <c r="AQ515" s="368"/>
      <c r="AR515" s="368"/>
      <c r="AS515" s="368"/>
      <c r="AT515" s="368"/>
      <c r="AU515" s="368"/>
      <c r="AV515" s="368"/>
      <c r="AW515" s="368"/>
      <c r="AX515" s="368"/>
      <c r="AY515" s="368"/>
      <c r="AZ515" s="368"/>
      <c r="BA515" s="258">
        <f>SUM(AM515:AZ515)</f>
        <v>0</v>
      </c>
    </row>
    <row r="516" spans="1:53" ht="15" outlineLevel="1">
      <c r="B516" s="256" t="s">
        <v>258</v>
      </c>
      <c r="C516" s="253" t="s">
        <v>163</v>
      </c>
      <c r="D516" s="257"/>
      <c r="E516" s="257"/>
      <c r="F516" s="257"/>
      <c r="G516" s="257"/>
      <c r="H516" s="257"/>
      <c r="I516" s="257"/>
      <c r="J516" s="257"/>
      <c r="K516" s="257"/>
      <c r="L516" s="257"/>
      <c r="M516" s="257"/>
      <c r="N516" s="257"/>
      <c r="O516" s="257"/>
      <c r="P516" s="257"/>
      <c r="Q516" s="257"/>
      <c r="R516" s="257"/>
      <c r="S516" s="257"/>
      <c r="T516" s="257"/>
      <c r="U516" s="257">
        <f>U515</f>
        <v>12</v>
      </c>
      <c r="V516" s="257"/>
      <c r="W516" s="257"/>
      <c r="X516" s="257"/>
      <c r="Y516" s="257"/>
      <c r="Z516" s="257"/>
      <c r="AA516" s="257"/>
      <c r="AB516" s="257"/>
      <c r="AC516" s="257"/>
      <c r="AD516" s="257"/>
      <c r="AE516" s="257"/>
      <c r="AF516" s="257"/>
      <c r="AG516" s="257"/>
      <c r="AH516" s="257"/>
      <c r="AI516" s="257"/>
      <c r="AJ516" s="257"/>
      <c r="AK516" s="257"/>
      <c r="AL516" s="257"/>
      <c r="AM516" s="364">
        <f>AM515</f>
        <v>0</v>
      </c>
      <c r="AN516" s="364">
        <f>AN515</f>
        <v>0</v>
      </c>
      <c r="AO516" s="364">
        <f t="shared" ref="AO516:AZ516" si="182">AO515</f>
        <v>0</v>
      </c>
      <c r="AP516" s="364">
        <f t="shared" si="182"/>
        <v>0</v>
      </c>
      <c r="AQ516" s="364">
        <f t="shared" si="182"/>
        <v>0</v>
      </c>
      <c r="AR516" s="364">
        <f t="shared" si="182"/>
        <v>0</v>
      </c>
      <c r="AS516" s="364">
        <f t="shared" si="182"/>
        <v>0</v>
      </c>
      <c r="AT516" s="364">
        <f t="shared" si="182"/>
        <v>0</v>
      </c>
      <c r="AU516" s="364">
        <f t="shared" si="182"/>
        <v>0</v>
      </c>
      <c r="AV516" s="364">
        <f t="shared" si="182"/>
        <v>0</v>
      </c>
      <c r="AW516" s="364">
        <f t="shared" si="182"/>
        <v>0</v>
      </c>
      <c r="AX516" s="364">
        <f t="shared" si="182"/>
        <v>0</v>
      </c>
      <c r="AY516" s="364">
        <f t="shared" si="182"/>
        <v>0</v>
      </c>
      <c r="AZ516" s="364">
        <f t="shared" si="182"/>
        <v>0</v>
      </c>
      <c r="BA516" s="268"/>
    </row>
    <row r="517" spans="1:53" ht="15.75" outlineLevel="1">
      <c r="B517" s="284"/>
      <c r="C517" s="262"/>
      <c r="D517" s="253"/>
      <c r="E517" s="253"/>
      <c r="F517" s="253"/>
      <c r="G517" s="253"/>
      <c r="H517" s="253"/>
      <c r="I517" s="253"/>
      <c r="J517" s="253"/>
      <c r="K517" s="253"/>
      <c r="L517" s="253"/>
      <c r="M517" s="253"/>
      <c r="N517" s="253"/>
      <c r="O517" s="253"/>
      <c r="P517" s="253"/>
      <c r="Q517" s="253"/>
      <c r="R517" s="253"/>
      <c r="S517" s="253"/>
      <c r="T517" s="253"/>
      <c r="U517" s="262"/>
      <c r="V517" s="253"/>
      <c r="W517" s="253"/>
      <c r="X517" s="253"/>
      <c r="Y517" s="253"/>
      <c r="Z517" s="253"/>
      <c r="AA517" s="253"/>
      <c r="AB517" s="253"/>
      <c r="AC517" s="253"/>
      <c r="AD517" s="253"/>
      <c r="AE517" s="253"/>
      <c r="AF517" s="253"/>
      <c r="AG517" s="253"/>
      <c r="AH517" s="253"/>
      <c r="AI517" s="253"/>
      <c r="AJ517" s="253"/>
      <c r="AK517" s="253"/>
      <c r="AL517" s="253"/>
      <c r="AM517" s="365"/>
      <c r="AN517" s="365"/>
      <c r="AO517" s="365"/>
      <c r="AP517" s="365"/>
      <c r="AQ517" s="365"/>
      <c r="AR517" s="365"/>
      <c r="AS517" s="365"/>
      <c r="AT517" s="365"/>
      <c r="AU517" s="365"/>
      <c r="AV517" s="365"/>
      <c r="AW517" s="365"/>
      <c r="AX517" s="365"/>
      <c r="AY517" s="365"/>
      <c r="AZ517" s="365"/>
      <c r="BA517" s="268"/>
    </row>
    <row r="518" spans="1:53" ht="15" outlineLevel="1">
      <c r="A518" s="450">
        <v>28</v>
      </c>
      <c r="B518" s="282" t="s">
        <v>18</v>
      </c>
      <c r="C518" s="253" t="s">
        <v>25</v>
      </c>
      <c r="D518" s="257"/>
      <c r="E518" s="257"/>
      <c r="F518" s="257"/>
      <c r="G518" s="257"/>
      <c r="H518" s="257"/>
      <c r="I518" s="257"/>
      <c r="J518" s="257"/>
      <c r="K518" s="257"/>
      <c r="L518" s="257"/>
      <c r="M518" s="257"/>
      <c r="N518" s="257"/>
      <c r="O518" s="257"/>
      <c r="P518" s="257"/>
      <c r="Q518" s="257"/>
      <c r="R518" s="257"/>
      <c r="S518" s="257"/>
      <c r="T518" s="257"/>
      <c r="U518" s="257">
        <v>0</v>
      </c>
      <c r="V518" s="257"/>
      <c r="W518" s="257"/>
      <c r="X518" s="257"/>
      <c r="Y518" s="257"/>
      <c r="Z518" s="257"/>
      <c r="AA518" s="257"/>
      <c r="AB518" s="257"/>
      <c r="AC518" s="257"/>
      <c r="AD518" s="257"/>
      <c r="AE518" s="257"/>
      <c r="AF518" s="257"/>
      <c r="AG518" s="257"/>
      <c r="AH518" s="257"/>
      <c r="AI518" s="257"/>
      <c r="AJ518" s="257"/>
      <c r="AK518" s="257"/>
      <c r="AL518" s="257"/>
      <c r="AM518" s="379"/>
      <c r="AN518" s="368"/>
      <c r="AO518" s="368"/>
      <c r="AP518" s="368"/>
      <c r="AQ518" s="368"/>
      <c r="AR518" s="368"/>
      <c r="AS518" s="368"/>
      <c r="AT518" s="368"/>
      <c r="AU518" s="368"/>
      <c r="AV518" s="368"/>
      <c r="AW518" s="368"/>
      <c r="AX518" s="368"/>
      <c r="AY518" s="368"/>
      <c r="AZ518" s="368"/>
      <c r="BA518" s="258">
        <f>SUM(AM518:AZ518)</f>
        <v>0</v>
      </c>
    </row>
    <row r="519" spans="1:53" ht="15" outlineLevel="1">
      <c r="B519" s="256" t="s">
        <v>258</v>
      </c>
      <c r="C519" s="253" t="s">
        <v>163</v>
      </c>
      <c r="D519" s="257"/>
      <c r="E519" s="257"/>
      <c r="F519" s="257"/>
      <c r="G519" s="257"/>
      <c r="H519" s="257"/>
      <c r="I519" s="257"/>
      <c r="J519" s="257"/>
      <c r="K519" s="257"/>
      <c r="L519" s="257"/>
      <c r="M519" s="257"/>
      <c r="N519" s="257"/>
      <c r="O519" s="257"/>
      <c r="P519" s="257"/>
      <c r="Q519" s="257"/>
      <c r="R519" s="257"/>
      <c r="S519" s="257"/>
      <c r="T519" s="257"/>
      <c r="U519" s="257">
        <f>U518</f>
        <v>0</v>
      </c>
      <c r="V519" s="257"/>
      <c r="W519" s="257"/>
      <c r="X519" s="257"/>
      <c r="Y519" s="257"/>
      <c r="Z519" s="257"/>
      <c r="AA519" s="257"/>
      <c r="AB519" s="257"/>
      <c r="AC519" s="257"/>
      <c r="AD519" s="257"/>
      <c r="AE519" s="257"/>
      <c r="AF519" s="257"/>
      <c r="AG519" s="257"/>
      <c r="AH519" s="257"/>
      <c r="AI519" s="257"/>
      <c r="AJ519" s="257"/>
      <c r="AK519" s="257"/>
      <c r="AL519" s="257"/>
      <c r="AM519" s="364">
        <f>AM518</f>
        <v>0</v>
      </c>
      <c r="AN519" s="364">
        <f>AN518</f>
        <v>0</v>
      </c>
      <c r="AO519" s="364">
        <f t="shared" ref="AO519:AZ519" si="183">AO518</f>
        <v>0</v>
      </c>
      <c r="AP519" s="364">
        <f t="shared" si="183"/>
        <v>0</v>
      </c>
      <c r="AQ519" s="364">
        <f t="shared" si="183"/>
        <v>0</v>
      </c>
      <c r="AR519" s="364">
        <f t="shared" si="183"/>
        <v>0</v>
      </c>
      <c r="AS519" s="364">
        <f t="shared" si="183"/>
        <v>0</v>
      </c>
      <c r="AT519" s="364">
        <f t="shared" si="183"/>
        <v>0</v>
      </c>
      <c r="AU519" s="364">
        <f t="shared" si="183"/>
        <v>0</v>
      </c>
      <c r="AV519" s="364">
        <f t="shared" si="183"/>
        <v>0</v>
      </c>
      <c r="AW519" s="364">
        <f t="shared" si="183"/>
        <v>0</v>
      </c>
      <c r="AX519" s="364">
        <f t="shared" si="183"/>
        <v>0</v>
      </c>
      <c r="AY519" s="364">
        <f t="shared" si="183"/>
        <v>0</v>
      </c>
      <c r="AZ519" s="364">
        <f t="shared" si="183"/>
        <v>0</v>
      </c>
      <c r="BA519" s="259"/>
    </row>
    <row r="520" spans="1:53" ht="15" outlineLevel="1">
      <c r="B520" s="28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c r="AA520" s="253"/>
      <c r="AB520" s="253"/>
      <c r="AC520" s="253"/>
      <c r="AD520" s="253"/>
      <c r="AE520" s="253"/>
      <c r="AF520" s="253"/>
      <c r="AG520" s="253"/>
      <c r="AH520" s="253"/>
      <c r="AI520" s="253"/>
      <c r="AJ520" s="253"/>
      <c r="AK520" s="253"/>
      <c r="AL520" s="253"/>
      <c r="AM520" s="365"/>
      <c r="AN520" s="365"/>
      <c r="AO520" s="365"/>
      <c r="AP520" s="365"/>
      <c r="AQ520" s="365"/>
      <c r="AR520" s="365"/>
      <c r="AS520" s="365"/>
      <c r="AT520" s="365"/>
      <c r="AU520" s="365"/>
      <c r="AV520" s="365"/>
      <c r="AW520" s="365"/>
      <c r="AX520" s="365"/>
      <c r="AY520" s="365"/>
      <c r="AZ520" s="365"/>
      <c r="BA520" s="268"/>
    </row>
    <row r="521" spans="1:53" ht="15" outlineLevel="1">
      <c r="A521" s="450">
        <v>29</v>
      </c>
      <c r="B521" s="285" t="s">
        <v>19</v>
      </c>
      <c r="C521" s="253" t="s">
        <v>25</v>
      </c>
      <c r="D521" s="257"/>
      <c r="E521" s="257"/>
      <c r="F521" s="257"/>
      <c r="G521" s="257"/>
      <c r="H521" s="257"/>
      <c r="I521" s="257"/>
      <c r="J521" s="257"/>
      <c r="K521" s="257"/>
      <c r="L521" s="257"/>
      <c r="M521" s="257"/>
      <c r="N521" s="257"/>
      <c r="O521" s="257"/>
      <c r="P521" s="257"/>
      <c r="Q521" s="257"/>
      <c r="R521" s="257"/>
      <c r="S521" s="257"/>
      <c r="T521" s="257"/>
      <c r="U521" s="257">
        <v>0</v>
      </c>
      <c r="V521" s="257"/>
      <c r="W521" s="257"/>
      <c r="X521" s="257"/>
      <c r="Y521" s="257"/>
      <c r="Z521" s="257"/>
      <c r="AA521" s="257"/>
      <c r="AB521" s="257"/>
      <c r="AC521" s="257"/>
      <c r="AD521" s="257"/>
      <c r="AE521" s="257"/>
      <c r="AF521" s="257"/>
      <c r="AG521" s="257"/>
      <c r="AH521" s="257"/>
      <c r="AI521" s="257"/>
      <c r="AJ521" s="257"/>
      <c r="AK521" s="257"/>
      <c r="AL521" s="257"/>
      <c r="AM521" s="379"/>
      <c r="AN521" s="368"/>
      <c r="AO521" s="368"/>
      <c r="AP521" s="368"/>
      <c r="AQ521" s="368"/>
      <c r="AR521" s="368"/>
      <c r="AS521" s="368"/>
      <c r="AT521" s="368"/>
      <c r="AU521" s="368"/>
      <c r="AV521" s="368"/>
      <c r="AW521" s="368"/>
      <c r="AX521" s="368"/>
      <c r="AY521" s="368"/>
      <c r="AZ521" s="368"/>
      <c r="BA521" s="258">
        <f>SUM(AM521:AZ521)</f>
        <v>0</v>
      </c>
    </row>
    <row r="522" spans="1:53" ht="15" outlineLevel="1">
      <c r="B522" s="285" t="s">
        <v>258</v>
      </c>
      <c r="C522" s="253" t="s">
        <v>163</v>
      </c>
      <c r="D522" s="257"/>
      <c r="E522" s="257"/>
      <c r="F522" s="257"/>
      <c r="G522" s="257"/>
      <c r="H522" s="257"/>
      <c r="I522" s="257"/>
      <c r="J522" s="257"/>
      <c r="K522" s="257"/>
      <c r="L522" s="257"/>
      <c r="M522" s="257"/>
      <c r="N522" s="257"/>
      <c r="O522" s="257"/>
      <c r="P522" s="257"/>
      <c r="Q522" s="257"/>
      <c r="R522" s="257"/>
      <c r="S522" s="257"/>
      <c r="T522" s="257"/>
      <c r="U522" s="257">
        <f>U521</f>
        <v>0</v>
      </c>
      <c r="V522" s="257"/>
      <c r="W522" s="257"/>
      <c r="X522" s="257"/>
      <c r="Y522" s="257"/>
      <c r="Z522" s="257"/>
      <c r="AA522" s="257"/>
      <c r="AB522" s="257"/>
      <c r="AC522" s="257"/>
      <c r="AD522" s="257"/>
      <c r="AE522" s="257"/>
      <c r="AF522" s="257"/>
      <c r="AG522" s="257"/>
      <c r="AH522" s="257"/>
      <c r="AI522" s="257"/>
      <c r="AJ522" s="257"/>
      <c r="AK522" s="257"/>
      <c r="AL522" s="257"/>
      <c r="AM522" s="364">
        <f>AM521</f>
        <v>0</v>
      </c>
      <c r="AN522" s="364">
        <f t="shared" ref="AN522:AZ522" si="184">AN521</f>
        <v>0</v>
      </c>
      <c r="AO522" s="364">
        <f t="shared" si="184"/>
        <v>0</v>
      </c>
      <c r="AP522" s="364">
        <f t="shared" si="184"/>
        <v>0</v>
      </c>
      <c r="AQ522" s="364">
        <f t="shared" si="184"/>
        <v>0</v>
      </c>
      <c r="AR522" s="364">
        <f t="shared" si="184"/>
        <v>0</v>
      </c>
      <c r="AS522" s="364">
        <f t="shared" si="184"/>
        <v>0</v>
      </c>
      <c r="AT522" s="364">
        <f t="shared" si="184"/>
        <v>0</v>
      </c>
      <c r="AU522" s="364">
        <f t="shared" si="184"/>
        <v>0</v>
      </c>
      <c r="AV522" s="364">
        <f t="shared" si="184"/>
        <v>0</v>
      </c>
      <c r="AW522" s="364">
        <f t="shared" si="184"/>
        <v>0</v>
      </c>
      <c r="AX522" s="364">
        <f t="shared" si="184"/>
        <v>0</v>
      </c>
      <c r="AY522" s="364">
        <f t="shared" si="184"/>
        <v>0</v>
      </c>
      <c r="AZ522" s="364">
        <f t="shared" si="184"/>
        <v>0</v>
      </c>
      <c r="BA522" s="259"/>
    </row>
    <row r="523" spans="1:53" ht="15" outlineLevel="1">
      <c r="B523" s="285"/>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c r="AA523" s="253"/>
      <c r="AB523" s="253"/>
      <c r="AC523" s="253"/>
      <c r="AD523" s="253"/>
      <c r="AE523" s="253"/>
      <c r="AF523" s="253"/>
      <c r="AG523" s="253"/>
      <c r="AH523" s="253"/>
      <c r="AI523" s="253"/>
      <c r="AJ523" s="253"/>
      <c r="AK523" s="253"/>
      <c r="AL523" s="253"/>
      <c r="AM523" s="376"/>
      <c r="AN523" s="376"/>
      <c r="AO523" s="376"/>
      <c r="AP523" s="376"/>
      <c r="AQ523" s="376"/>
      <c r="AR523" s="376"/>
      <c r="AS523" s="376"/>
      <c r="AT523" s="376"/>
      <c r="AU523" s="376"/>
      <c r="AV523" s="376"/>
      <c r="AW523" s="376"/>
      <c r="AX523" s="376"/>
      <c r="AY523" s="376"/>
      <c r="AZ523" s="376"/>
      <c r="BA523" s="274"/>
    </row>
    <row r="524" spans="1:53" s="245" customFormat="1" ht="15" outlineLevel="1">
      <c r="A524" s="450">
        <v>30</v>
      </c>
      <c r="B524" s="275" t="s">
        <v>486</v>
      </c>
      <c r="C524" s="253" t="s">
        <v>25</v>
      </c>
      <c r="D524" s="257"/>
      <c r="E524" s="257"/>
      <c r="F524" s="257"/>
      <c r="G524" s="257"/>
      <c r="H524" s="257"/>
      <c r="I524" s="257"/>
      <c r="J524" s="257"/>
      <c r="K524" s="257"/>
      <c r="L524" s="257"/>
      <c r="M524" s="257"/>
      <c r="N524" s="257"/>
      <c r="O524" s="257"/>
      <c r="P524" s="257"/>
      <c r="Q524" s="257"/>
      <c r="R524" s="257"/>
      <c r="S524" s="257"/>
      <c r="T524" s="257"/>
      <c r="U524" s="257">
        <v>0</v>
      </c>
      <c r="V524" s="257"/>
      <c r="W524" s="257"/>
      <c r="X524" s="257"/>
      <c r="Y524" s="257"/>
      <c r="Z524" s="257"/>
      <c r="AA524" s="257"/>
      <c r="AB524" s="257"/>
      <c r="AC524" s="257"/>
      <c r="AD524" s="257"/>
      <c r="AE524" s="257"/>
      <c r="AF524" s="257"/>
      <c r="AG524" s="257"/>
      <c r="AH524" s="257"/>
      <c r="AI524" s="257"/>
      <c r="AJ524" s="257"/>
      <c r="AK524" s="257"/>
      <c r="AL524" s="257"/>
      <c r="AM524" s="363"/>
      <c r="AN524" s="363"/>
      <c r="AO524" s="363"/>
      <c r="AP524" s="363"/>
      <c r="AQ524" s="363"/>
      <c r="AR524" s="363"/>
      <c r="AS524" s="363"/>
      <c r="AT524" s="363"/>
      <c r="AU524" s="363"/>
      <c r="AV524" s="363"/>
      <c r="AW524" s="363"/>
      <c r="AX524" s="363"/>
      <c r="AY524" s="363"/>
      <c r="AZ524" s="363"/>
      <c r="BA524" s="258">
        <f>SUM(AM524:AZ524)</f>
        <v>0</v>
      </c>
    </row>
    <row r="525" spans="1:53" s="245" customFormat="1" ht="15" outlineLevel="1">
      <c r="A525" s="450"/>
      <c r="B525" s="285" t="s">
        <v>258</v>
      </c>
      <c r="C525" s="253" t="s">
        <v>163</v>
      </c>
      <c r="D525" s="257"/>
      <c r="E525" s="257"/>
      <c r="F525" s="257"/>
      <c r="G525" s="257"/>
      <c r="H525" s="257"/>
      <c r="I525" s="257"/>
      <c r="J525" s="257"/>
      <c r="K525" s="257"/>
      <c r="L525" s="257"/>
      <c r="M525" s="257"/>
      <c r="N525" s="257"/>
      <c r="O525" s="257"/>
      <c r="P525" s="257"/>
      <c r="Q525" s="257"/>
      <c r="R525" s="257"/>
      <c r="S525" s="257"/>
      <c r="T525" s="257"/>
      <c r="U525" s="257">
        <f>U524</f>
        <v>0</v>
      </c>
      <c r="V525" s="257"/>
      <c r="W525" s="257"/>
      <c r="X525" s="257"/>
      <c r="Y525" s="257"/>
      <c r="Z525" s="257"/>
      <c r="AA525" s="257"/>
      <c r="AB525" s="257"/>
      <c r="AC525" s="257"/>
      <c r="AD525" s="257"/>
      <c r="AE525" s="257"/>
      <c r="AF525" s="257"/>
      <c r="AG525" s="257"/>
      <c r="AH525" s="257"/>
      <c r="AI525" s="257"/>
      <c r="AJ525" s="257"/>
      <c r="AK525" s="257"/>
      <c r="AL525" s="257"/>
      <c r="AM525" s="364">
        <f>AM524</f>
        <v>0</v>
      </c>
      <c r="AN525" s="364">
        <f t="shared" ref="AN525:AZ525" si="185">AN524</f>
        <v>0</v>
      </c>
      <c r="AO525" s="364">
        <f t="shared" si="185"/>
        <v>0</v>
      </c>
      <c r="AP525" s="364">
        <f t="shared" si="185"/>
        <v>0</v>
      </c>
      <c r="AQ525" s="364">
        <f t="shared" si="185"/>
        <v>0</v>
      </c>
      <c r="AR525" s="364">
        <f t="shared" si="185"/>
        <v>0</v>
      </c>
      <c r="AS525" s="364">
        <f t="shared" si="185"/>
        <v>0</v>
      </c>
      <c r="AT525" s="364">
        <f t="shared" si="185"/>
        <v>0</v>
      </c>
      <c r="AU525" s="364">
        <f t="shared" si="185"/>
        <v>0</v>
      </c>
      <c r="AV525" s="364">
        <f t="shared" si="185"/>
        <v>0</v>
      </c>
      <c r="AW525" s="364">
        <f t="shared" si="185"/>
        <v>0</v>
      </c>
      <c r="AX525" s="364">
        <f t="shared" si="185"/>
        <v>0</v>
      </c>
      <c r="AY525" s="364">
        <f t="shared" si="185"/>
        <v>0</v>
      </c>
      <c r="AZ525" s="364">
        <f t="shared" si="185"/>
        <v>0</v>
      </c>
      <c r="BA525" s="259"/>
    </row>
    <row r="526" spans="1:53" s="245" customFormat="1" ht="15" outlineLevel="1">
      <c r="A526" s="450"/>
      <c r="B526" s="285"/>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c r="AA526" s="253"/>
      <c r="AB526" s="253"/>
      <c r="AC526" s="253"/>
      <c r="AD526" s="253"/>
      <c r="AE526" s="253"/>
      <c r="AF526" s="253"/>
      <c r="AG526" s="253"/>
      <c r="AH526" s="253"/>
      <c r="AI526" s="253"/>
      <c r="AJ526" s="253"/>
      <c r="AK526" s="253"/>
      <c r="AL526" s="253"/>
      <c r="AM526" s="365"/>
      <c r="AN526" s="365"/>
      <c r="AO526" s="365"/>
      <c r="AP526" s="365"/>
      <c r="AQ526" s="365"/>
      <c r="AR526" s="365"/>
      <c r="AS526" s="365"/>
      <c r="AT526" s="365"/>
      <c r="AU526" s="365"/>
      <c r="AV526" s="365"/>
      <c r="AW526" s="365"/>
      <c r="AX526" s="365"/>
      <c r="AY526" s="365"/>
      <c r="AZ526" s="365"/>
      <c r="BA526" s="274"/>
    </row>
    <row r="527" spans="1:53" s="245" customFormat="1" ht="15.75" outlineLevel="1">
      <c r="A527" s="450"/>
      <c r="B527" s="250" t="s">
        <v>487</v>
      </c>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c r="AA527" s="253"/>
      <c r="AB527" s="253"/>
      <c r="AC527" s="253"/>
      <c r="AD527" s="253"/>
      <c r="AE527" s="253"/>
      <c r="AF527" s="253"/>
      <c r="AG527" s="253"/>
      <c r="AH527" s="253"/>
      <c r="AI527" s="253"/>
      <c r="AJ527" s="253"/>
      <c r="AK527" s="253"/>
      <c r="AL527" s="253"/>
      <c r="AM527" s="365"/>
      <c r="AN527" s="365"/>
      <c r="AO527" s="365"/>
      <c r="AP527" s="365"/>
      <c r="AQ527" s="365"/>
      <c r="AR527" s="365"/>
      <c r="AS527" s="365"/>
      <c r="AT527" s="365"/>
      <c r="AU527" s="365"/>
      <c r="AV527" s="365"/>
      <c r="AW527" s="365"/>
      <c r="AX527" s="365"/>
      <c r="AY527" s="365"/>
      <c r="AZ527" s="365"/>
      <c r="BA527" s="274"/>
    </row>
    <row r="528" spans="1:53" s="245" customFormat="1" ht="15" outlineLevel="1">
      <c r="A528" s="450">
        <v>31</v>
      </c>
      <c r="B528" s="285" t="s">
        <v>488</v>
      </c>
      <c r="C528" s="253" t="s">
        <v>25</v>
      </c>
      <c r="D528" s="257"/>
      <c r="E528" s="257"/>
      <c r="F528" s="257"/>
      <c r="G528" s="257"/>
      <c r="H528" s="257"/>
      <c r="I528" s="257"/>
      <c r="J528" s="257"/>
      <c r="K528" s="257"/>
      <c r="L528" s="257"/>
      <c r="M528" s="257"/>
      <c r="N528" s="257"/>
      <c r="O528" s="257"/>
      <c r="P528" s="257"/>
      <c r="Q528" s="257"/>
      <c r="R528" s="257"/>
      <c r="S528" s="257"/>
      <c r="T528" s="257"/>
      <c r="U528" s="257">
        <v>0</v>
      </c>
      <c r="V528" s="257"/>
      <c r="W528" s="257"/>
      <c r="X528" s="257"/>
      <c r="Y528" s="257"/>
      <c r="Z528" s="257"/>
      <c r="AA528" s="257"/>
      <c r="AB528" s="257"/>
      <c r="AC528" s="257"/>
      <c r="AD528" s="257"/>
      <c r="AE528" s="257"/>
      <c r="AF528" s="257"/>
      <c r="AG528" s="257"/>
      <c r="AH528" s="257"/>
      <c r="AI528" s="257"/>
      <c r="AJ528" s="257"/>
      <c r="AK528" s="257"/>
      <c r="AL528" s="257"/>
      <c r="AM528" s="363"/>
      <c r="AN528" s="363"/>
      <c r="AO528" s="363"/>
      <c r="AP528" s="363"/>
      <c r="AQ528" s="363"/>
      <c r="AR528" s="363"/>
      <c r="AS528" s="363"/>
      <c r="AT528" s="363"/>
      <c r="AU528" s="363"/>
      <c r="AV528" s="363"/>
      <c r="AW528" s="363"/>
      <c r="AX528" s="363"/>
      <c r="AY528" s="363"/>
      <c r="AZ528" s="363"/>
      <c r="BA528" s="258">
        <f>SUM(AM528:AZ528)</f>
        <v>0</v>
      </c>
    </row>
    <row r="529" spans="1:55" s="245" customFormat="1" ht="15" outlineLevel="1">
      <c r="A529" s="450"/>
      <c r="B529" s="285" t="s">
        <v>258</v>
      </c>
      <c r="C529" s="253" t="s">
        <v>163</v>
      </c>
      <c r="D529" s="257"/>
      <c r="E529" s="257"/>
      <c r="F529" s="257"/>
      <c r="G529" s="257"/>
      <c r="H529" s="257"/>
      <c r="I529" s="257"/>
      <c r="J529" s="257"/>
      <c r="K529" s="257"/>
      <c r="L529" s="257"/>
      <c r="M529" s="257"/>
      <c r="N529" s="257"/>
      <c r="O529" s="257"/>
      <c r="P529" s="257"/>
      <c r="Q529" s="257"/>
      <c r="R529" s="257"/>
      <c r="S529" s="257"/>
      <c r="T529" s="257"/>
      <c r="U529" s="257">
        <f>U528</f>
        <v>0</v>
      </c>
      <c r="V529" s="257"/>
      <c r="W529" s="257"/>
      <c r="X529" s="257"/>
      <c r="Y529" s="257"/>
      <c r="Z529" s="257"/>
      <c r="AA529" s="257"/>
      <c r="AB529" s="257"/>
      <c r="AC529" s="257"/>
      <c r="AD529" s="257"/>
      <c r="AE529" s="257"/>
      <c r="AF529" s="257"/>
      <c r="AG529" s="257"/>
      <c r="AH529" s="257"/>
      <c r="AI529" s="257"/>
      <c r="AJ529" s="257"/>
      <c r="AK529" s="257"/>
      <c r="AL529" s="257"/>
      <c r="AM529" s="364">
        <f>AM528</f>
        <v>0</v>
      </c>
      <c r="AN529" s="364">
        <f t="shared" ref="AN529:AZ529" si="186">AN528</f>
        <v>0</v>
      </c>
      <c r="AO529" s="364">
        <f t="shared" si="186"/>
        <v>0</v>
      </c>
      <c r="AP529" s="364">
        <f t="shared" si="186"/>
        <v>0</v>
      </c>
      <c r="AQ529" s="364">
        <f t="shared" si="186"/>
        <v>0</v>
      </c>
      <c r="AR529" s="364">
        <f t="shared" si="186"/>
        <v>0</v>
      </c>
      <c r="AS529" s="364">
        <f t="shared" si="186"/>
        <v>0</v>
      </c>
      <c r="AT529" s="364">
        <f t="shared" si="186"/>
        <v>0</v>
      </c>
      <c r="AU529" s="364">
        <f t="shared" si="186"/>
        <v>0</v>
      </c>
      <c r="AV529" s="364">
        <f t="shared" si="186"/>
        <v>0</v>
      </c>
      <c r="AW529" s="364">
        <f t="shared" si="186"/>
        <v>0</v>
      </c>
      <c r="AX529" s="364">
        <f t="shared" si="186"/>
        <v>0</v>
      </c>
      <c r="AY529" s="364">
        <f t="shared" si="186"/>
        <v>0</v>
      </c>
      <c r="AZ529" s="364">
        <f t="shared" si="186"/>
        <v>0</v>
      </c>
      <c r="BA529" s="259"/>
    </row>
    <row r="530" spans="1:55" s="245" customFormat="1" ht="15" outlineLevel="1">
      <c r="A530" s="450"/>
      <c r="B530" s="285"/>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3"/>
      <c r="AE530" s="253"/>
      <c r="AF530" s="253"/>
      <c r="AG530" s="253"/>
      <c r="AH530" s="253"/>
      <c r="AI530" s="253"/>
      <c r="AJ530" s="253"/>
      <c r="AK530" s="253"/>
      <c r="AL530" s="253"/>
      <c r="AM530" s="365"/>
      <c r="AN530" s="365"/>
      <c r="AO530" s="365"/>
      <c r="AP530" s="365"/>
      <c r="AQ530" s="365"/>
      <c r="AR530" s="365"/>
      <c r="AS530" s="365"/>
      <c r="AT530" s="365"/>
      <c r="AU530" s="365"/>
      <c r="AV530" s="365"/>
      <c r="AW530" s="365"/>
      <c r="AX530" s="365"/>
      <c r="AY530" s="365"/>
      <c r="AZ530" s="365"/>
      <c r="BA530" s="274"/>
    </row>
    <row r="531" spans="1:55" s="245" customFormat="1" ht="15" outlineLevel="1">
      <c r="A531" s="450">
        <v>32</v>
      </c>
      <c r="B531" s="285" t="s">
        <v>489</v>
      </c>
      <c r="C531" s="253" t="s">
        <v>25</v>
      </c>
      <c r="D531" s="257"/>
      <c r="E531" s="257"/>
      <c r="F531" s="257"/>
      <c r="G531" s="257"/>
      <c r="H531" s="257"/>
      <c r="I531" s="257"/>
      <c r="J531" s="257"/>
      <c r="K531" s="257"/>
      <c r="L531" s="257"/>
      <c r="M531" s="257"/>
      <c r="N531" s="257"/>
      <c r="O531" s="257"/>
      <c r="P531" s="257"/>
      <c r="Q531" s="257"/>
      <c r="R531" s="257"/>
      <c r="S531" s="257"/>
      <c r="T531" s="257"/>
      <c r="U531" s="257">
        <v>0</v>
      </c>
      <c r="V531" s="257"/>
      <c r="W531" s="257"/>
      <c r="X531" s="257"/>
      <c r="Y531" s="257"/>
      <c r="Z531" s="257"/>
      <c r="AA531" s="257"/>
      <c r="AB531" s="257"/>
      <c r="AC531" s="257"/>
      <c r="AD531" s="257"/>
      <c r="AE531" s="257"/>
      <c r="AF531" s="257"/>
      <c r="AG531" s="257"/>
      <c r="AH531" s="257"/>
      <c r="AI531" s="257"/>
      <c r="AJ531" s="257"/>
      <c r="AK531" s="257"/>
      <c r="AL531" s="257"/>
      <c r="AM531" s="363"/>
      <c r="AN531" s="363"/>
      <c r="AO531" s="363"/>
      <c r="AP531" s="363"/>
      <c r="AQ531" s="363"/>
      <c r="AR531" s="363"/>
      <c r="AS531" s="363"/>
      <c r="AT531" s="363"/>
      <c r="AU531" s="363"/>
      <c r="AV531" s="363"/>
      <c r="AW531" s="363"/>
      <c r="AX531" s="363"/>
      <c r="AY531" s="363"/>
      <c r="AZ531" s="363"/>
      <c r="BA531" s="258">
        <f>SUM(AM531:AZ531)</f>
        <v>0</v>
      </c>
    </row>
    <row r="532" spans="1:55" s="245" customFormat="1" ht="15" outlineLevel="1">
      <c r="A532" s="450"/>
      <c r="B532" s="285" t="s">
        <v>258</v>
      </c>
      <c r="C532" s="253" t="s">
        <v>163</v>
      </c>
      <c r="D532" s="257"/>
      <c r="E532" s="257"/>
      <c r="F532" s="257"/>
      <c r="G532" s="257"/>
      <c r="H532" s="257"/>
      <c r="I532" s="257"/>
      <c r="J532" s="257"/>
      <c r="K532" s="257"/>
      <c r="L532" s="257"/>
      <c r="M532" s="257"/>
      <c r="N532" s="257"/>
      <c r="O532" s="257"/>
      <c r="P532" s="257"/>
      <c r="Q532" s="257"/>
      <c r="R532" s="257"/>
      <c r="S532" s="257"/>
      <c r="T532" s="257"/>
      <c r="U532" s="257">
        <f>U531</f>
        <v>0</v>
      </c>
      <c r="V532" s="257"/>
      <c r="W532" s="257"/>
      <c r="X532" s="257"/>
      <c r="Y532" s="257"/>
      <c r="Z532" s="257"/>
      <c r="AA532" s="257"/>
      <c r="AB532" s="257"/>
      <c r="AC532" s="257"/>
      <c r="AD532" s="257"/>
      <c r="AE532" s="257"/>
      <c r="AF532" s="257"/>
      <c r="AG532" s="257"/>
      <c r="AH532" s="257"/>
      <c r="AI532" s="257"/>
      <c r="AJ532" s="257"/>
      <c r="AK532" s="257"/>
      <c r="AL532" s="257"/>
      <c r="AM532" s="364">
        <f>AM531</f>
        <v>0</v>
      </c>
      <c r="AN532" s="364">
        <f t="shared" ref="AN532:AZ532" si="187">AN531</f>
        <v>0</v>
      </c>
      <c r="AO532" s="364">
        <f t="shared" si="187"/>
        <v>0</v>
      </c>
      <c r="AP532" s="364">
        <f t="shared" si="187"/>
        <v>0</v>
      </c>
      <c r="AQ532" s="364">
        <f t="shared" si="187"/>
        <v>0</v>
      </c>
      <c r="AR532" s="364">
        <f t="shared" si="187"/>
        <v>0</v>
      </c>
      <c r="AS532" s="364">
        <f t="shared" si="187"/>
        <v>0</v>
      </c>
      <c r="AT532" s="364">
        <f t="shared" si="187"/>
        <v>0</v>
      </c>
      <c r="AU532" s="364">
        <f t="shared" si="187"/>
        <v>0</v>
      </c>
      <c r="AV532" s="364">
        <f t="shared" si="187"/>
        <v>0</v>
      </c>
      <c r="AW532" s="364">
        <f t="shared" si="187"/>
        <v>0</v>
      </c>
      <c r="AX532" s="364">
        <f t="shared" si="187"/>
        <v>0</v>
      </c>
      <c r="AY532" s="364">
        <f t="shared" si="187"/>
        <v>0</v>
      </c>
      <c r="AZ532" s="364">
        <f t="shared" si="187"/>
        <v>0</v>
      </c>
      <c r="BA532" s="259"/>
    </row>
    <row r="533" spans="1:55" s="245" customFormat="1" ht="15" outlineLevel="1">
      <c r="A533" s="450"/>
      <c r="B533" s="285"/>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c r="AA533" s="253"/>
      <c r="AB533" s="253"/>
      <c r="AC533" s="253"/>
      <c r="AD533" s="253"/>
      <c r="AE533" s="253"/>
      <c r="AF533" s="253"/>
      <c r="AG533" s="253"/>
      <c r="AH533" s="253"/>
      <c r="AI533" s="253"/>
      <c r="AJ533" s="253"/>
      <c r="AK533" s="253"/>
      <c r="AL533" s="253"/>
      <c r="AM533" s="365"/>
      <c r="AN533" s="365"/>
      <c r="AO533" s="365"/>
      <c r="AP533" s="365"/>
      <c r="AQ533" s="365"/>
      <c r="AR533" s="365"/>
      <c r="AS533" s="365"/>
      <c r="AT533" s="365"/>
      <c r="AU533" s="365"/>
      <c r="AV533" s="365"/>
      <c r="AW533" s="365"/>
      <c r="AX533" s="365"/>
      <c r="AY533" s="365"/>
      <c r="AZ533" s="365"/>
      <c r="BA533" s="274"/>
    </row>
    <row r="534" spans="1:55" s="245" customFormat="1" ht="15" outlineLevel="1">
      <c r="A534" s="450">
        <v>33</v>
      </c>
      <c r="B534" s="285" t="s">
        <v>490</v>
      </c>
      <c r="C534" s="253" t="s">
        <v>25</v>
      </c>
      <c r="D534" s="257"/>
      <c r="E534" s="257"/>
      <c r="F534" s="257"/>
      <c r="G534" s="257"/>
      <c r="H534" s="257"/>
      <c r="I534" s="257"/>
      <c r="J534" s="257"/>
      <c r="K534" s="257"/>
      <c r="L534" s="257"/>
      <c r="M534" s="257"/>
      <c r="N534" s="257"/>
      <c r="O534" s="257"/>
      <c r="P534" s="257"/>
      <c r="Q534" s="257"/>
      <c r="R534" s="257"/>
      <c r="S534" s="257"/>
      <c r="T534" s="257"/>
      <c r="U534" s="257">
        <v>12</v>
      </c>
      <c r="V534" s="257"/>
      <c r="W534" s="257"/>
      <c r="X534" s="257"/>
      <c r="Y534" s="257"/>
      <c r="Z534" s="257"/>
      <c r="AA534" s="257"/>
      <c r="AB534" s="257"/>
      <c r="AC534" s="257"/>
      <c r="AD534" s="257"/>
      <c r="AE534" s="257"/>
      <c r="AF534" s="257"/>
      <c r="AG534" s="257"/>
      <c r="AH534" s="257"/>
      <c r="AI534" s="257"/>
      <c r="AJ534" s="257"/>
      <c r="AK534" s="257"/>
      <c r="AL534" s="257"/>
      <c r="AM534" s="363"/>
      <c r="AN534" s="363"/>
      <c r="AO534" s="363"/>
      <c r="AP534" s="363"/>
      <c r="AQ534" s="363"/>
      <c r="AR534" s="363"/>
      <c r="AS534" s="363"/>
      <c r="AT534" s="363"/>
      <c r="AU534" s="363"/>
      <c r="AV534" s="363"/>
      <c r="AW534" s="363"/>
      <c r="AX534" s="363"/>
      <c r="AY534" s="363"/>
      <c r="AZ534" s="363"/>
      <c r="BA534" s="258">
        <f>SUM(AM534:AZ534)</f>
        <v>0</v>
      </c>
    </row>
    <row r="535" spans="1:55" s="245" customFormat="1" ht="15" outlineLevel="1">
      <c r="A535" s="450"/>
      <c r="B535" s="285" t="s">
        <v>258</v>
      </c>
      <c r="C535" s="253" t="s">
        <v>163</v>
      </c>
      <c r="D535" s="257"/>
      <c r="E535" s="257"/>
      <c r="F535" s="257"/>
      <c r="G535" s="257"/>
      <c r="H535" s="257"/>
      <c r="I535" s="257"/>
      <c r="J535" s="257"/>
      <c r="K535" s="257"/>
      <c r="L535" s="257"/>
      <c r="M535" s="257"/>
      <c r="N535" s="257"/>
      <c r="O535" s="257"/>
      <c r="P535" s="257"/>
      <c r="Q535" s="257"/>
      <c r="R535" s="257"/>
      <c r="S535" s="257"/>
      <c r="T535" s="257"/>
      <c r="U535" s="257">
        <f>U534</f>
        <v>12</v>
      </c>
      <c r="V535" s="257"/>
      <c r="W535" s="257"/>
      <c r="X535" s="257"/>
      <c r="Y535" s="257"/>
      <c r="Z535" s="257"/>
      <c r="AA535" s="257"/>
      <c r="AB535" s="257"/>
      <c r="AC535" s="257"/>
      <c r="AD535" s="257"/>
      <c r="AE535" s="257"/>
      <c r="AF535" s="257"/>
      <c r="AG535" s="257"/>
      <c r="AH535" s="257"/>
      <c r="AI535" s="257"/>
      <c r="AJ535" s="257"/>
      <c r="AK535" s="257"/>
      <c r="AL535" s="257"/>
      <c r="AM535" s="364">
        <f>AM534</f>
        <v>0</v>
      </c>
      <c r="AN535" s="364">
        <f t="shared" ref="AN535:AY535" si="188">AN534</f>
        <v>0</v>
      </c>
      <c r="AO535" s="364">
        <f t="shared" si="188"/>
        <v>0</v>
      </c>
      <c r="AP535" s="364">
        <f t="shared" si="188"/>
        <v>0</v>
      </c>
      <c r="AQ535" s="364">
        <f t="shared" si="188"/>
        <v>0</v>
      </c>
      <c r="AR535" s="364">
        <f t="shared" si="188"/>
        <v>0</v>
      </c>
      <c r="AS535" s="364">
        <f t="shared" si="188"/>
        <v>0</v>
      </c>
      <c r="AT535" s="364">
        <f t="shared" si="188"/>
        <v>0</v>
      </c>
      <c r="AU535" s="364">
        <f t="shared" si="188"/>
        <v>0</v>
      </c>
      <c r="AV535" s="364">
        <f t="shared" si="188"/>
        <v>0</v>
      </c>
      <c r="AW535" s="364">
        <f t="shared" si="188"/>
        <v>0</v>
      </c>
      <c r="AX535" s="364">
        <f t="shared" si="188"/>
        <v>0</v>
      </c>
      <c r="AY535" s="364">
        <f t="shared" si="188"/>
        <v>0</v>
      </c>
      <c r="AZ535" s="364">
        <f>AZ534</f>
        <v>0</v>
      </c>
      <c r="BA535" s="259"/>
    </row>
    <row r="536" spans="1:55" ht="15" outlineLevel="1">
      <c r="B536" s="276"/>
      <c r="C536" s="286"/>
      <c r="D536" s="253"/>
      <c r="E536" s="253"/>
      <c r="F536" s="253"/>
      <c r="G536" s="253"/>
      <c r="H536" s="253"/>
      <c r="I536" s="253"/>
      <c r="J536" s="253"/>
      <c r="K536" s="253"/>
      <c r="L536" s="253"/>
      <c r="M536" s="253"/>
      <c r="N536" s="253"/>
      <c r="O536" s="253"/>
      <c r="P536" s="253"/>
      <c r="Q536" s="253"/>
      <c r="R536" s="253"/>
      <c r="S536" s="253"/>
      <c r="T536" s="253"/>
      <c r="U536" s="262"/>
      <c r="V536" s="253"/>
      <c r="W536" s="287"/>
      <c r="X536" s="287"/>
      <c r="Y536" s="287"/>
      <c r="Z536" s="287"/>
      <c r="AA536" s="287"/>
      <c r="AB536" s="287"/>
      <c r="AC536" s="253"/>
      <c r="AD536" s="253"/>
      <c r="AE536" s="253"/>
      <c r="AF536" s="253"/>
      <c r="AG536" s="253"/>
      <c r="AH536" s="253"/>
      <c r="AI536" s="253"/>
      <c r="AJ536" s="253"/>
      <c r="AK536" s="253"/>
      <c r="AL536" s="253"/>
      <c r="AM536" s="263"/>
      <c r="AN536" s="263"/>
      <c r="AO536" s="263"/>
      <c r="AP536" s="263"/>
      <c r="AQ536" s="263"/>
      <c r="AR536" s="263"/>
      <c r="AS536" s="263"/>
      <c r="AT536" s="263"/>
      <c r="AU536" s="263"/>
      <c r="AV536" s="263"/>
      <c r="AW536" s="263"/>
      <c r="AX536" s="263"/>
      <c r="AY536" s="263"/>
      <c r="AZ536" s="263"/>
      <c r="BA536" s="268"/>
    </row>
    <row r="537" spans="1:55" ht="15.75">
      <c r="B537" s="288" t="s">
        <v>259</v>
      </c>
      <c r="C537" s="290"/>
      <c r="D537" s="290">
        <f>SUM(D432:D535)</f>
        <v>0</v>
      </c>
      <c r="E537" s="290"/>
      <c r="F537" s="290"/>
      <c r="G537" s="290"/>
      <c r="H537" s="290"/>
      <c r="I537" s="290"/>
      <c r="J537" s="290"/>
      <c r="K537" s="290">
        <f t="shared" ref="K537:T537" si="189">SUM(K432:K535)</f>
        <v>3065526.472352</v>
      </c>
      <c r="L537" s="290">
        <f t="shared" si="189"/>
        <v>2984537.0693919994</v>
      </c>
      <c r="M537" s="290">
        <f t="shared" si="189"/>
        <v>2687734.1724920003</v>
      </c>
      <c r="N537" s="290">
        <f t="shared" si="189"/>
        <v>2331415.7720320001</v>
      </c>
      <c r="O537" s="290">
        <f t="shared" si="189"/>
        <v>2201846.6401119996</v>
      </c>
      <c r="P537" s="290">
        <f t="shared" si="189"/>
        <v>1474407.3205220001</v>
      </c>
      <c r="Q537" s="290">
        <f t="shared" si="189"/>
        <v>1466532.6766220001</v>
      </c>
      <c r="R537" s="290">
        <f t="shared" si="189"/>
        <v>1453707.6766220001</v>
      </c>
      <c r="S537" s="290">
        <f t="shared" si="189"/>
        <v>1373548.447922</v>
      </c>
      <c r="T537" s="290">
        <f t="shared" si="189"/>
        <v>987618.86185200012</v>
      </c>
      <c r="U537" s="290"/>
      <c r="V537" s="290">
        <f>SUM(V432:V535)</f>
        <v>0</v>
      </c>
      <c r="W537" s="290"/>
      <c r="X537" s="290"/>
      <c r="Y537" s="290"/>
      <c r="Z537" s="290"/>
      <c r="AA537" s="290"/>
      <c r="AB537" s="290"/>
      <c r="AC537" s="290">
        <f t="shared" ref="AC537:AD537" si="190">SUM(AC432:AC535)</f>
        <v>591.3416070610001</v>
      </c>
      <c r="AD537" s="290">
        <f t="shared" si="190"/>
        <v>575.98416941599999</v>
      </c>
      <c r="AE537" s="290">
        <f t="shared" ref="AE537:AL537" si="191">SUM(AE432:AE535)</f>
        <v>539.30134943999997</v>
      </c>
      <c r="AF537" s="290">
        <f t="shared" si="191"/>
        <v>499.43651524800003</v>
      </c>
      <c r="AG537" s="290">
        <f t="shared" si="191"/>
        <v>488.56091953000004</v>
      </c>
      <c r="AH537" s="290">
        <f t="shared" si="191"/>
        <v>380.31199793100001</v>
      </c>
      <c r="AI537" s="290">
        <f t="shared" si="191"/>
        <v>380.14756376899999</v>
      </c>
      <c r="AJ537" s="290">
        <f t="shared" si="191"/>
        <v>378.587663835</v>
      </c>
      <c r="AK537" s="290">
        <f t="shared" si="191"/>
        <v>358.09228497700002</v>
      </c>
      <c r="AL537" s="290">
        <f t="shared" si="191"/>
        <v>303.452127346</v>
      </c>
      <c r="AM537" s="290">
        <f>IF(AM431="kWh",SUMPRODUCT(D432:D535,AM432:AM535))</f>
        <v>0</v>
      </c>
      <c r="AN537" s="290">
        <f>IF(AN431="kWh",SUMPRODUCT(D432:D535,AN432:AN535))</f>
        <v>0</v>
      </c>
      <c r="AO537" s="290">
        <f>IF(AO431="kW",SUMPRODUCT(U432:U535,V432:V535,AO432:AO535),SUMPRODUCT(D432:D535,AO432:AO535))</f>
        <v>0</v>
      </c>
      <c r="AP537" s="290">
        <f>IF(AP431="kW",SUMPRODUCT(U432:U535,V432:V535,AP432:AP535),SUMPRODUCT(D432:D535,AP432:AP535))</f>
        <v>0</v>
      </c>
      <c r="AQ537" s="290">
        <f>IF(AQ431="kW",SUMPRODUCT(U432:U535,V432:V535,AQ432:AQ535),SUMPRODUCT(D432:D535,AQ432:AQ535))</f>
        <v>0</v>
      </c>
      <c r="AR537" s="290">
        <f>IF(AR431="kW",SUMPRODUCT(U432:U535,V432:V535,AR432:AR535),SUMPRODUCT(D432:D535,AR432:AR535))</f>
        <v>0</v>
      </c>
      <c r="AS537" s="290">
        <f>IF(AS431="kW",SUMPRODUCT(U432:U535,V432:V535,AS432:AS535),SUMPRODUCT(D432:D535,AS432:AS535))</f>
        <v>0</v>
      </c>
      <c r="AT537" s="290">
        <f>IF(AT431="kW",SUMPRODUCT(U432:U535,V432:V535,AT432:AT535),SUMPRODUCT(D432:D535,AT432:AT535))</f>
        <v>0</v>
      </c>
      <c r="AU537" s="290">
        <f>IF(AU431="kW",SUMPRODUCT(U432:U535,V432:V535,AU432:AU535),SUMPRODUCT(D432:D535,AU432:AU535))</f>
        <v>0</v>
      </c>
      <c r="AV537" s="290">
        <f>IF(AV431="kW",SUMPRODUCT(U432:U535,V432:V535,AV432:AV535),SUMPRODUCT(D432:D535,AV432:AV535))</f>
        <v>0</v>
      </c>
      <c r="AW537" s="290">
        <f>IF(AW431="kW",SUMPRODUCT(U432:U535,V432:V535,AW432:AW535),SUMPRODUCT(D432:D535,AW432:AW535))</f>
        <v>0</v>
      </c>
      <c r="AX537" s="290">
        <f>IF(AX431="kW",SUMPRODUCT(U432:U535,V432:V535,AX432:AX535),SUMPRODUCT(D432:D535,AX432:AX535))</f>
        <v>0</v>
      </c>
      <c r="AY537" s="290">
        <f>IF(AY431="kW",SUMPRODUCT(U432:U535,V432:V535,AY432:AY535),SUMPRODUCT(D432:D535,AY432:AY535))</f>
        <v>0</v>
      </c>
      <c r="AZ537" s="290">
        <f>IF(AZ431="kW",SUMPRODUCT(U432:U535,V432:V535,AZ432:AZ535),SUMPRODUCT(D432:D535,AZ432:AZ535))</f>
        <v>0</v>
      </c>
      <c r="BA537" s="291"/>
    </row>
    <row r="538" spans="1:55" ht="15.75">
      <c r="B538" s="345" t="s">
        <v>260</v>
      </c>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46"/>
      <c r="AE538" s="346"/>
      <c r="AF538" s="346"/>
      <c r="AG538" s="346"/>
      <c r="AH538" s="346"/>
      <c r="AI538" s="346"/>
      <c r="AJ538" s="346"/>
      <c r="AK538" s="346"/>
      <c r="AL538" s="346"/>
      <c r="AM538" s="289">
        <f>HLOOKUP(AM430,'2. LRAMVA Threshold'!$B$42:$Q$53,6,FALSE)</f>
        <v>0</v>
      </c>
      <c r="AN538" s="289">
        <f>HLOOKUP(AN430,'2. LRAMVA Threshold'!$B$42:$Q$53,6,FALSE)</f>
        <v>0</v>
      </c>
      <c r="AO538" s="289">
        <f>HLOOKUP(AO430,'2. LRAMVA Threshold'!$B$42:$Q$53,6,FALSE)</f>
        <v>0</v>
      </c>
      <c r="AP538" s="289">
        <f>HLOOKUP(AP430,'2. LRAMVA Threshold'!$B$42:$Q$53,6,FALSE)</f>
        <v>0</v>
      </c>
      <c r="AQ538" s="289">
        <f>HLOOKUP(AQ430,'2. LRAMVA Threshold'!$B$42:$Q$53,6,FALSE)</f>
        <v>0</v>
      </c>
      <c r="AR538" s="289">
        <f>HLOOKUP(AR430,'2. LRAMVA Threshold'!$B$42:$Q$53,6,FALSE)</f>
        <v>0</v>
      </c>
      <c r="AS538" s="289">
        <f>HLOOKUP(AS430,'2. LRAMVA Threshold'!$B$42:$Q$53,6,FALSE)</f>
        <v>0</v>
      </c>
      <c r="AT538" s="289">
        <f>HLOOKUP(AT430,'2. LRAMVA Threshold'!$B$42:$Q$53,6,FALSE)</f>
        <v>0</v>
      </c>
      <c r="AU538" s="289">
        <f>HLOOKUP(AU430,'2. LRAMVA Threshold'!$B$42:$Q$53,6,FALSE)</f>
        <v>0</v>
      </c>
      <c r="AV538" s="289">
        <f>HLOOKUP(AV430,'2. LRAMVA Threshold'!$B$42:$Q$53,6,FALSE)</f>
        <v>0</v>
      </c>
      <c r="AW538" s="289">
        <f>HLOOKUP(AW430,'2. LRAMVA Threshold'!$B$42:$Q$53,6,FALSE)</f>
        <v>0</v>
      </c>
      <c r="AX538" s="289">
        <f>HLOOKUP(AX430,'2. LRAMVA Threshold'!$B$42:$Q$53,6,FALSE)</f>
        <v>0</v>
      </c>
      <c r="AY538" s="289">
        <f>HLOOKUP(AY430,'2. LRAMVA Threshold'!$B$42:$Q$53,6,FALSE)</f>
        <v>0</v>
      </c>
      <c r="AZ538" s="289">
        <f>HLOOKUP(AZ430,'2. LRAMVA Threshold'!$B$42:$Q$53,6,FALSE)</f>
        <v>0</v>
      </c>
      <c r="BA538" s="347"/>
    </row>
    <row r="539" spans="1:55" ht="15">
      <c r="B539" s="348"/>
      <c r="C539" s="349"/>
      <c r="D539" s="350"/>
      <c r="E539" s="350"/>
      <c r="F539" s="350"/>
      <c r="G539" s="350"/>
      <c r="H539" s="350"/>
      <c r="I539" s="350"/>
      <c r="J539" s="350"/>
      <c r="K539" s="350"/>
      <c r="L539" s="350"/>
      <c r="M539" s="350"/>
      <c r="N539" s="350"/>
      <c r="O539" s="350"/>
      <c r="P539" s="350"/>
      <c r="Q539" s="350"/>
      <c r="R539" s="350"/>
      <c r="S539" s="350"/>
      <c r="T539" s="350"/>
      <c r="U539" s="350"/>
      <c r="V539" s="351"/>
      <c r="W539" s="350"/>
      <c r="X539" s="350"/>
      <c r="Y539" s="350"/>
      <c r="Z539" s="352"/>
      <c r="AA539" s="352"/>
      <c r="AB539" s="352"/>
      <c r="AC539" s="352"/>
      <c r="AD539" s="350"/>
      <c r="AE539" s="350"/>
      <c r="AF539" s="350"/>
      <c r="AG539" s="350"/>
      <c r="AH539" s="350"/>
      <c r="AI539" s="350"/>
      <c r="AJ539" s="350"/>
      <c r="AK539" s="350"/>
      <c r="AL539" s="350"/>
      <c r="AM539" s="353"/>
      <c r="AN539" s="353"/>
      <c r="AO539" s="353"/>
      <c r="AP539" s="353"/>
      <c r="AQ539" s="353"/>
      <c r="AR539" s="353"/>
      <c r="AS539" s="353"/>
      <c r="AT539" s="353"/>
      <c r="AU539" s="353"/>
      <c r="AV539" s="353"/>
      <c r="AW539" s="353"/>
      <c r="AX539" s="353"/>
      <c r="AY539" s="353"/>
      <c r="AZ539" s="353"/>
      <c r="BA539" s="354"/>
    </row>
    <row r="540" spans="1:55" ht="15">
      <c r="B540" s="285" t="s">
        <v>167</v>
      </c>
      <c r="C540" s="298"/>
      <c r="D540" s="298"/>
      <c r="E540" s="331"/>
      <c r="F540" s="331"/>
      <c r="G540" s="331"/>
      <c r="H540" s="331"/>
      <c r="I540" s="331"/>
      <c r="J540" s="331"/>
      <c r="K540" s="331"/>
      <c r="L540" s="331"/>
      <c r="M540" s="331"/>
      <c r="N540" s="331"/>
      <c r="O540" s="331"/>
      <c r="P540" s="331"/>
      <c r="Q540" s="331"/>
      <c r="R540" s="331"/>
      <c r="S540" s="331"/>
      <c r="T540" s="331"/>
      <c r="U540" s="331"/>
      <c r="V540" s="253"/>
      <c r="W540" s="300"/>
      <c r="X540" s="300"/>
      <c r="Y540" s="300"/>
      <c r="Z540" s="299"/>
      <c r="AA540" s="299"/>
      <c r="AB540" s="299"/>
      <c r="AC540" s="299"/>
      <c r="AD540" s="300"/>
      <c r="AE540" s="300"/>
      <c r="AF540" s="300"/>
      <c r="AG540" s="300"/>
      <c r="AH540" s="300"/>
      <c r="AI540" s="300"/>
      <c r="AJ540" s="300"/>
      <c r="AK540" s="300"/>
      <c r="AL540" s="300"/>
      <c r="AM540" s="736">
        <f>HLOOKUP(AM$20,'3.  Distribution Rates'!$C$122:$P$133,6,FALSE)</f>
        <v>1.44E-2</v>
      </c>
      <c r="AN540" s="736">
        <f>HLOOKUP(AN$20,'3.  Distribution Rates'!$C$122:$P$133,6,FALSE)</f>
        <v>1.9400000000000001E-2</v>
      </c>
      <c r="AO540" s="301">
        <f>HLOOKUP(AO$20,'3.  Distribution Rates'!$C$122:$P$133,6,FALSE)</f>
        <v>4.6454000000000004</v>
      </c>
      <c r="AP540" s="301">
        <f>HLOOKUP(AP$20,'3.  Distribution Rates'!$C$122:$P$133,6,FALSE)</f>
        <v>4.7759999999999998</v>
      </c>
      <c r="AQ540" s="301">
        <f>HLOOKUP(AQ$20,'3.  Distribution Rates'!$C$122:$P$133,6,FALSE)</f>
        <v>0</v>
      </c>
      <c r="AR540" s="301">
        <f>HLOOKUP(AR$20,'3.  Distribution Rates'!$C$122:$P$133,6,FALSE)</f>
        <v>0</v>
      </c>
      <c r="AS540" s="301">
        <f>HLOOKUP(AS$20,'3.  Distribution Rates'!$C$122:$P$133,6,FALSE)</f>
        <v>0</v>
      </c>
      <c r="AT540" s="301">
        <f>HLOOKUP(AT$20,'3.  Distribution Rates'!$C$122:$P$133,6,FALSE)</f>
        <v>0</v>
      </c>
      <c r="AU540" s="301">
        <f>HLOOKUP(AU$20,'3.  Distribution Rates'!$C$122:$P$133,6,FALSE)</f>
        <v>0</v>
      </c>
      <c r="AV540" s="301">
        <f>HLOOKUP(AV$20,'3.  Distribution Rates'!$C$122:$P$133,6,FALSE)</f>
        <v>0</v>
      </c>
      <c r="AW540" s="301">
        <f>HLOOKUP(AW$20,'3.  Distribution Rates'!$C$122:$P$133,6,FALSE)</f>
        <v>0</v>
      </c>
      <c r="AX540" s="301">
        <f>HLOOKUP(AX$20,'3.  Distribution Rates'!$C$122:$P$133,6,FALSE)</f>
        <v>0</v>
      </c>
      <c r="AY540" s="301">
        <f>HLOOKUP(AY$20,'3.  Distribution Rates'!$C$122:$P$133,6,FALSE)</f>
        <v>0</v>
      </c>
      <c r="AZ540" s="301">
        <f>HLOOKUP(AZ$20,'3.  Distribution Rates'!$C$122:$P$133,6,FALSE)</f>
        <v>0</v>
      </c>
      <c r="BA540" s="355"/>
    </row>
    <row r="541" spans="1:55" ht="15">
      <c r="B541" s="285" t="s">
        <v>159</v>
      </c>
      <c r="C541" s="303"/>
      <c r="D541" s="245"/>
      <c r="E541" s="242"/>
      <c r="F541" s="242"/>
      <c r="G541" s="242"/>
      <c r="H541" s="242"/>
      <c r="I541" s="242"/>
      <c r="J541" s="242"/>
      <c r="K541" s="242"/>
      <c r="L541" s="242"/>
      <c r="M541" s="242"/>
      <c r="N541" s="242"/>
      <c r="O541" s="242"/>
      <c r="P541" s="242"/>
      <c r="Q541" s="242"/>
      <c r="R541" s="242"/>
      <c r="S541" s="242"/>
      <c r="T541" s="242"/>
      <c r="U541" s="242"/>
      <c r="V541" s="253"/>
      <c r="W541" s="242"/>
      <c r="X541" s="242"/>
      <c r="Y541" s="242"/>
      <c r="Z541" s="245"/>
      <c r="AA541" s="245"/>
      <c r="AB541" s="245"/>
      <c r="AC541" s="245"/>
      <c r="AD541" s="242"/>
      <c r="AE541" s="242"/>
      <c r="AF541" s="242"/>
      <c r="AG541" s="242"/>
      <c r="AH541" s="242"/>
      <c r="AI541" s="242"/>
      <c r="AJ541" s="242"/>
      <c r="AK541" s="242"/>
      <c r="AL541" s="242"/>
      <c r="AM541" s="333">
        <f t="shared" ref="AM541:AZ541" si="192">AM137*AM540</f>
        <v>0</v>
      </c>
      <c r="AN541" s="333">
        <f t="shared" si="192"/>
        <v>0</v>
      </c>
      <c r="AO541" s="333">
        <f t="shared" si="192"/>
        <v>0</v>
      </c>
      <c r="AP541" s="333">
        <f t="shared" si="192"/>
        <v>0</v>
      </c>
      <c r="AQ541" s="333">
        <f t="shared" si="192"/>
        <v>0</v>
      </c>
      <c r="AR541" s="333">
        <f t="shared" si="192"/>
        <v>0</v>
      </c>
      <c r="AS541" s="333">
        <f t="shared" si="192"/>
        <v>0</v>
      </c>
      <c r="AT541" s="333">
        <f t="shared" si="192"/>
        <v>0</v>
      </c>
      <c r="AU541" s="333">
        <f t="shared" si="192"/>
        <v>0</v>
      </c>
      <c r="AV541" s="333">
        <f t="shared" si="192"/>
        <v>0</v>
      </c>
      <c r="AW541" s="333">
        <f t="shared" si="192"/>
        <v>0</v>
      </c>
      <c r="AX541" s="333">
        <f t="shared" si="192"/>
        <v>0</v>
      </c>
      <c r="AY541" s="333">
        <f t="shared" si="192"/>
        <v>0</v>
      </c>
      <c r="AZ541" s="333">
        <f t="shared" si="192"/>
        <v>0</v>
      </c>
      <c r="BA541" s="545">
        <f>SUM(AM541:AZ541)</f>
        <v>0</v>
      </c>
      <c r="BC541" s="245"/>
    </row>
    <row r="542" spans="1:55" ht="15">
      <c r="B542" s="285" t="s">
        <v>160</v>
      </c>
      <c r="C542" s="303"/>
      <c r="D542" s="245"/>
      <c r="E542" s="242"/>
      <c r="F542" s="242"/>
      <c r="G542" s="242"/>
      <c r="H542" s="242"/>
      <c r="I542" s="242"/>
      <c r="J542" s="242"/>
      <c r="K542" s="242"/>
      <c r="L542" s="242"/>
      <c r="M542" s="242"/>
      <c r="N542" s="242"/>
      <c r="O542" s="242"/>
      <c r="P542" s="242"/>
      <c r="Q542" s="242"/>
      <c r="R542" s="242"/>
      <c r="S542" s="242"/>
      <c r="T542" s="242"/>
      <c r="U542" s="242"/>
      <c r="V542" s="253"/>
      <c r="W542" s="242"/>
      <c r="X542" s="242"/>
      <c r="Y542" s="242"/>
      <c r="Z542" s="245"/>
      <c r="AA542" s="245"/>
      <c r="AB542" s="245"/>
      <c r="AC542" s="245"/>
      <c r="AD542" s="242"/>
      <c r="AE542" s="242"/>
      <c r="AF542" s="242"/>
      <c r="AG542" s="242"/>
      <c r="AH542" s="242"/>
      <c r="AI542" s="242"/>
      <c r="AJ542" s="242"/>
      <c r="AK542" s="242"/>
      <c r="AL542" s="242"/>
      <c r="AM542" s="333">
        <f t="shared" ref="AM542:AZ542" si="193">AM276*AM540</f>
        <v>0</v>
      </c>
      <c r="AN542" s="333">
        <f t="shared" si="193"/>
        <v>0</v>
      </c>
      <c r="AO542" s="333">
        <f t="shared" si="193"/>
        <v>0</v>
      </c>
      <c r="AP542" s="333">
        <f t="shared" si="193"/>
        <v>0</v>
      </c>
      <c r="AQ542" s="333">
        <f t="shared" si="193"/>
        <v>0</v>
      </c>
      <c r="AR542" s="333">
        <f t="shared" si="193"/>
        <v>0</v>
      </c>
      <c r="AS542" s="333">
        <f t="shared" si="193"/>
        <v>0</v>
      </c>
      <c r="AT542" s="333">
        <f t="shared" si="193"/>
        <v>0</v>
      </c>
      <c r="AU542" s="333">
        <f t="shared" si="193"/>
        <v>0</v>
      </c>
      <c r="AV542" s="333">
        <f t="shared" si="193"/>
        <v>0</v>
      </c>
      <c r="AW542" s="333">
        <f t="shared" si="193"/>
        <v>0</v>
      </c>
      <c r="AX542" s="333">
        <f t="shared" si="193"/>
        <v>0</v>
      </c>
      <c r="AY542" s="333">
        <f t="shared" si="193"/>
        <v>0</v>
      </c>
      <c r="AZ542" s="333">
        <f t="shared" si="193"/>
        <v>0</v>
      </c>
      <c r="BA542" s="545">
        <f>SUM(AM542:AZ542)</f>
        <v>0</v>
      </c>
    </row>
    <row r="543" spans="1:55" ht="15">
      <c r="B543" s="285" t="s">
        <v>161</v>
      </c>
      <c r="C543" s="303"/>
      <c r="D543" s="245"/>
      <c r="E543" s="242"/>
      <c r="F543" s="242"/>
      <c r="G543" s="242"/>
      <c r="H543" s="242"/>
      <c r="I543" s="242"/>
      <c r="J543" s="242"/>
      <c r="K543" s="242"/>
      <c r="L543" s="242"/>
      <c r="M543" s="242"/>
      <c r="N543" s="242"/>
      <c r="O543" s="242"/>
      <c r="P543" s="242"/>
      <c r="Q543" s="242"/>
      <c r="R543" s="242"/>
      <c r="S543" s="242"/>
      <c r="T543" s="242"/>
      <c r="U543" s="242"/>
      <c r="V543" s="253"/>
      <c r="W543" s="242"/>
      <c r="X543" s="242"/>
      <c r="Y543" s="242"/>
      <c r="Z543" s="245"/>
      <c r="AA543" s="245"/>
      <c r="AB543" s="245"/>
      <c r="AC543" s="245"/>
      <c r="AD543" s="242"/>
      <c r="AE543" s="242"/>
      <c r="AF543" s="242"/>
      <c r="AG543" s="242"/>
      <c r="AH543" s="242"/>
      <c r="AI543" s="242"/>
      <c r="AJ543" s="242"/>
      <c r="AK543" s="242"/>
      <c r="AL543" s="242"/>
      <c r="AM543" s="333">
        <f t="shared" ref="AM543:AZ543" si="194">AM412*AM540</f>
        <v>0</v>
      </c>
      <c r="AN543" s="333">
        <f t="shared" si="194"/>
        <v>0</v>
      </c>
      <c r="AO543" s="333">
        <f t="shared" si="194"/>
        <v>0</v>
      </c>
      <c r="AP543" s="333">
        <f t="shared" si="194"/>
        <v>0</v>
      </c>
      <c r="AQ543" s="333">
        <f t="shared" si="194"/>
        <v>0</v>
      </c>
      <c r="AR543" s="333">
        <f t="shared" si="194"/>
        <v>0</v>
      </c>
      <c r="AS543" s="333">
        <f t="shared" si="194"/>
        <v>0</v>
      </c>
      <c r="AT543" s="333">
        <f t="shared" si="194"/>
        <v>0</v>
      </c>
      <c r="AU543" s="333">
        <f t="shared" si="194"/>
        <v>0</v>
      </c>
      <c r="AV543" s="333">
        <f t="shared" si="194"/>
        <v>0</v>
      </c>
      <c r="AW543" s="333">
        <f t="shared" si="194"/>
        <v>0</v>
      </c>
      <c r="AX543" s="333">
        <f t="shared" si="194"/>
        <v>0</v>
      </c>
      <c r="AY543" s="333">
        <f t="shared" si="194"/>
        <v>0</v>
      </c>
      <c r="AZ543" s="333">
        <f t="shared" si="194"/>
        <v>0</v>
      </c>
      <c r="BA543" s="545">
        <f>SUM(AM543:AZ543)</f>
        <v>0</v>
      </c>
    </row>
    <row r="544" spans="1:55" ht="15">
      <c r="B544" s="285" t="s">
        <v>162</v>
      </c>
      <c r="C544" s="303"/>
      <c r="D544" s="245"/>
      <c r="E544" s="242"/>
      <c r="F544" s="242"/>
      <c r="G544" s="242"/>
      <c r="H544" s="242"/>
      <c r="I544" s="242"/>
      <c r="J544" s="242"/>
      <c r="K544" s="242"/>
      <c r="L544" s="242"/>
      <c r="M544" s="242"/>
      <c r="N544" s="242"/>
      <c r="O544" s="242"/>
      <c r="P544" s="242"/>
      <c r="Q544" s="242"/>
      <c r="R544" s="242"/>
      <c r="S544" s="242"/>
      <c r="T544" s="242"/>
      <c r="U544" s="242"/>
      <c r="V544" s="253"/>
      <c r="W544" s="242"/>
      <c r="X544" s="242"/>
      <c r="Y544" s="242"/>
      <c r="Z544" s="245"/>
      <c r="AA544" s="245"/>
      <c r="AB544" s="245"/>
      <c r="AC544" s="245"/>
      <c r="AD544" s="242"/>
      <c r="AE544" s="242"/>
      <c r="AF544" s="242"/>
      <c r="AG544" s="242"/>
      <c r="AH544" s="242"/>
      <c r="AI544" s="242"/>
      <c r="AJ544" s="242"/>
      <c r="AK544" s="242"/>
      <c r="AL544" s="242"/>
      <c r="AM544" s="333">
        <f>AM537*AM540</f>
        <v>0</v>
      </c>
      <c r="AN544" s="333">
        <f t="shared" ref="AN544:AZ544" si="195">AN537*AN540</f>
        <v>0</v>
      </c>
      <c r="AO544" s="333">
        <f t="shared" si="195"/>
        <v>0</v>
      </c>
      <c r="AP544" s="333">
        <f t="shared" si="195"/>
        <v>0</v>
      </c>
      <c r="AQ544" s="333">
        <f t="shared" si="195"/>
        <v>0</v>
      </c>
      <c r="AR544" s="333">
        <f t="shared" si="195"/>
        <v>0</v>
      </c>
      <c r="AS544" s="333">
        <f t="shared" si="195"/>
        <v>0</v>
      </c>
      <c r="AT544" s="333">
        <f t="shared" si="195"/>
        <v>0</v>
      </c>
      <c r="AU544" s="333">
        <f t="shared" si="195"/>
        <v>0</v>
      </c>
      <c r="AV544" s="333">
        <f t="shared" si="195"/>
        <v>0</v>
      </c>
      <c r="AW544" s="333">
        <f t="shared" si="195"/>
        <v>0</v>
      </c>
      <c r="AX544" s="333">
        <f t="shared" si="195"/>
        <v>0</v>
      </c>
      <c r="AY544" s="333">
        <f t="shared" si="195"/>
        <v>0</v>
      </c>
      <c r="AZ544" s="333">
        <f t="shared" si="195"/>
        <v>0</v>
      </c>
      <c r="BA544" s="545">
        <f>SUM(AM544:AZ544)</f>
        <v>0</v>
      </c>
    </row>
    <row r="545" spans="2:53" ht="15.75">
      <c r="B545" s="307" t="s">
        <v>261</v>
      </c>
      <c r="C545" s="303"/>
      <c r="D545" s="265"/>
      <c r="E545" s="295"/>
      <c r="F545" s="295"/>
      <c r="G545" s="295"/>
      <c r="H545" s="295"/>
      <c r="I545" s="295"/>
      <c r="J545" s="295"/>
      <c r="K545" s="295"/>
      <c r="L545" s="295"/>
      <c r="M545" s="295"/>
      <c r="N545" s="295"/>
      <c r="O545" s="295"/>
      <c r="P545" s="295"/>
      <c r="Q545" s="295"/>
      <c r="R545" s="295"/>
      <c r="S545" s="295"/>
      <c r="T545" s="295"/>
      <c r="U545" s="295"/>
      <c r="V545" s="262"/>
      <c r="W545" s="295"/>
      <c r="X545" s="295"/>
      <c r="Y545" s="295"/>
      <c r="Z545" s="265"/>
      <c r="AA545" s="265"/>
      <c r="AB545" s="265"/>
      <c r="AC545" s="265"/>
      <c r="AD545" s="295"/>
      <c r="AE545" s="295"/>
      <c r="AF545" s="295"/>
      <c r="AG545" s="295"/>
      <c r="AH545" s="295"/>
      <c r="AI545" s="295"/>
      <c r="AJ545" s="295"/>
      <c r="AK545" s="295"/>
      <c r="AL545" s="295"/>
      <c r="AM545" s="304">
        <f>SUM(AM541:AM544)</f>
        <v>0</v>
      </c>
      <c r="AN545" s="304">
        <f t="shared" ref="AN545:AY545" si="196">SUM(AN541:AN544)</f>
        <v>0</v>
      </c>
      <c r="AO545" s="304">
        <f t="shared" si="196"/>
        <v>0</v>
      </c>
      <c r="AP545" s="304">
        <f t="shared" si="196"/>
        <v>0</v>
      </c>
      <c r="AQ545" s="304">
        <f t="shared" si="196"/>
        <v>0</v>
      </c>
      <c r="AR545" s="304">
        <f t="shared" si="196"/>
        <v>0</v>
      </c>
      <c r="AS545" s="304">
        <f t="shared" si="196"/>
        <v>0</v>
      </c>
      <c r="AT545" s="304">
        <f t="shared" si="196"/>
        <v>0</v>
      </c>
      <c r="AU545" s="304">
        <f t="shared" si="196"/>
        <v>0</v>
      </c>
      <c r="AV545" s="304">
        <f t="shared" si="196"/>
        <v>0</v>
      </c>
      <c r="AW545" s="304">
        <f t="shared" si="196"/>
        <v>0</v>
      </c>
      <c r="AX545" s="304">
        <f t="shared" si="196"/>
        <v>0</v>
      </c>
      <c r="AY545" s="304">
        <f t="shared" si="196"/>
        <v>0</v>
      </c>
      <c r="AZ545" s="304">
        <f>SUM(AZ541:AZ544)</f>
        <v>0</v>
      </c>
      <c r="BA545" s="361">
        <f>SUM(BA541:BA544)</f>
        <v>0</v>
      </c>
    </row>
    <row r="546" spans="2:53" ht="15.75">
      <c r="B546" s="307" t="s">
        <v>262</v>
      </c>
      <c r="C546" s="303"/>
      <c r="D546" s="308"/>
      <c r="E546" s="295"/>
      <c r="F546" s="295"/>
      <c r="G546" s="295"/>
      <c r="H546" s="295"/>
      <c r="I546" s="295"/>
      <c r="J546" s="295"/>
      <c r="K546" s="295"/>
      <c r="L546" s="295"/>
      <c r="M546" s="295"/>
      <c r="N546" s="295"/>
      <c r="O546" s="295"/>
      <c r="P546" s="295"/>
      <c r="Q546" s="295"/>
      <c r="R546" s="295"/>
      <c r="S546" s="295"/>
      <c r="T546" s="295"/>
      <c r="U546" s="295"/>
      <c r="V546" s="262"/>
      <c r="W546" s="295"/>
      <c r="X546" s="295"/>
      <c r="Y546" s="295"/>
      <c r="Z546" s="265"/>
      <c r="AA546" s="265"/>
      <c r="AB546" s="265"/>
      <c r="AC546" s="265"/>
      <c r="AD546" s="295"/>
      <c r="AE546" s="295"/>
      <c r="AF546" s="295"/>
      <c r="AG546" s="295"/>
      <c r="AH546" s="295"/>
      <c r="AI546" s="295"/>
      <c r="AJ546" s="295"/>
      <c r="AK546" s="295"/>
      <c r="AL546" s="295"/>
      <c r="AM546" s="305">
        <f>AM538*AM540</f>
        <v>0</v>
      </c>
      <c r="AN546" s="305">
        <f t="shared" ref="AN546:AX546" si="197">AN538*AN540</f>
        <v>0</v>
      </c>
      <c r="AO546" s="305">
        <f>AO538*AO540</f>
        <v>0</v>
      </c>
      <c r="AP546" s="305">
        <f t="shared" si="197"/>
        <v>0</v>
      </c>
      <c r="AQ546" s="305">
        <f t="shared" si="197"/>
        <v>0</v>
      </c>
      <c r="AR546" s="305">
        <f>AR538*AR540</f>
        <v>0</v>
      </c>
      <c r="AS546" s="305">
        <f t="shared" si="197"/>
        <v>0</v>
      </c>
      <c r="AT546" s="305">
        <f t="shared" si="197"/>
        <v>0</v>
      </c>
      <c r="AU546" s="305">
        <f t="shared" si="197"/>
        <v>0</v>
      </c>
      <c r="AV546" s="305">
        <f t="shared" si="197"/>
        <v>0</v>
      </c>
      <c r="AW546" s="305">
        <f t="shared" si="197"/>
        <v>0</v>
      </c>
      <c r="AX546" s="305">
        <f t="shared" si="197"/>
        <v>0</v>
      </c>
      <c r="AY546" s="305">
        <f>AY538*AY540</f>
        <v>0</v>
      </c>
      <c r="AZ546" s="305">
        <f>AZ538*AZ540</f>
        <v>0</v>
      </c>
      <c r="BA546" s="361">
        <f>SUM(AM546:AZ546)</f>
        <v>0</v>
      </c>
    </row>
    <row r="547" spans="2:53" ht="15.75">
      <c r="B547" s="307" t="s">
        <v>264</v>
      </c>
      <c r="C547" s="303"/>
      <c r="D547" s="308"/>
      <c r="E547" s="295"/>
      <c r="F547" s="295"/>
      <c r="G547" s="295"/>
      <c r="H547" s="295"/>
      <c r="I547" s="295"/>
      <c r="J547" s="295"/>
      <c r="K547" s="295"/>
      <c r="L547" s="295"/>
      <c r="M547" s="295"/>
      <c r="N547" s="295"/>
      <c r="O547" s="295"/>
      <c r="P547" s="295"/>
      <c r="Q547" s="295"/>
      <c r="R547" s="295"/>
      <c r="S547" s="295"/>
      <c r="T547" s="295"/>
      <c r="U547" s="295"/>
      <c r="V547" s="262"/>
      <c r="W547" s="295"/>
      <c r="X547" s="295"/>
      <c r="Y547" s="295"/>
      <c r="Z547" s="308"/>
      <c r="AA547" s="308"/>
      <c r="AB547" s="308"/>
      <c r="AC547" s="308"/>
      <c r="AD547" s="295"/>
      <c r="AE547" s="295"/>
      <c r="AF547" s="295"/>
      <c r="AG547" s="295"/>
      <c r="AH547" s="295"/>
      <c r="AI547" s="295"/>
      <c r="AJ547" s="295"/>
      <c r="AK547" s="295"/>
      <c r="AL547" s="295"/>
      <c r="AM547" s="309"/>
      <c r="AN547" s="309"/>
      <c r="AO547" s="309"/>
      <c r="AP547" s="309"/>
      <c r="AQ547" s="309"/>
      <c r="AR547" s="309"/>
      <c r="AS547" s="309"/>
      <c r="AT547" s="309"/>
      <c r="AU547" s="309"/>
      <c r="AV547" s="309"/>
      <c r="AW547" s="309"/>
      <c r="AX547" s="309"/>
      <c r="AY547" s="309"/>
      <c r="AZ547" s="309"/>
      <c r="BA547" s="361">
        <f>BA545-BA546</f>
        <v>0</v>
      </c>
    </row>
    <row r="548" spans="2:53" ht="15.75">
      <c r="B548" s="307"/>
      <c r="C548" s="303"/>
      <c r="D548" s="308"/>
      <c r="E548" s="295"/>
      <c r="F548" s="295"/>
      <c r="G548" s="295"/>
      <c r="H548" s="295"/>
      <c r="I548" s="295"/>
      <c r="J548" s="295"/>
      <c r="K548" s="295"/>
      <c r="L548" s="295"/>
      <c r="M548" s="295"/>
      <c r="N548" s="295"/>
      <c r="O548" s="295"/>
      <c r="P548" s="295"/>
      <c r="Q548" s="295"/>
      <c r="R548" s="295"/>
      <c r="S548" s="295"/>
      <c r="T548" s="295"/>
      <c r="U548" s="295"/>
      <c r="V548" s="262"/>
      <c r="W548" s="295"/>
      <c r="X548" s="295"/>
      <c r="Y548" s="295"/>
      <c r="Z548" s="308"/>
      <c r="AA548" s="308"/>
      <c r="AB548" s="308"/>
      <c r="AC548" s="308"/>
      <c r="AD548" s="295"/>
      <c r="AE548" s="295"/>
      <c r="AF548" s="295"/>
      <c r="AG548" s="295"/>
      <c r="AH548" s="295"/>
      <c r="AI548" s="295"/>
      <c r="AJ548" s="295"/>
      <c r="AK548" s="295"/>
      <c r="AL548" s="295"/>
      <c r="AM548" s="309"/>
      <c r="AN548" s="309"/>
      <c r="AO548" s="309"/>
      <c r="AP548" s="309"/>
      <c r="AQ548" s="309"/>
      <c r="AR548" s="309"/>
      <c r="AS548" s="309"/>
      <c r="AT548" s="309"/>
      <c r="AU548" s="309"/>
      <c r="AV548" s="309"/>
      <c r="AW548" s="309"/>
      <c r="AX548" s="309"/>
      <c r="AY548" s="309"/>
      <c r="AZ548" s="309"/>
      <c r="BA548" s="361"/>
    </row>
    <row r="549" spans="2:53" ht="15.75">
      <c r="B549" s="307"/>
      <c r="C549" s="303"/>
      <c r="D549" s="308"/>
      <c r="E549" s="295"/>
      <c r="F549" s="295"/>
      <c r="G549" s="295"/>
      <c r="H549" s="295"/>
      <c r="I549" s="295"/>
      <c r="J549" s="295"/>
      <c r="K549" s="295"/>
      <c r="L549" s="295"/>
      <c r="M549" s="295"/>
      <c r="N549" s="295"/>
      <c r="O549" s="295"/>
      <c r="P549" s="295"/>
      <c r="Q549" s="295"/>
      <c r="R549" s="295"/>
      <c r="S549" s="295"/>
      <c r="T549" s="295"/>
      <c r="U549" s="295"/>
      <c r="V549" s="262"/>
      <c r="W549" s="295"/>
      <c r="X549" s="295"/>
      <c r="Y549" s="295"/>
      <c r="Z549" s="308"/>
      <c r="AA549" s="308"/>
      <c r="AB549" s="308"/>
      <c r="AC549" s="308"/>
      <c r="AD549" s="295"/>
      <c r="AE549" s="295"/>
      <c r="AF549" s="295"/>
      <c r="AG549" s="295"/>
      <c r="AH549" s="295"/>
      <c r="AI549" s="295"/>
      <c r="AJ549" s="295"/>
      <c r="AK549" s="295"/>
      <c r="AL549" s="295"/>
      <c r="AM549" s="309"/>
      <c r="AN549" s="309"/>
      <c r="AO549" s="309"/>
      <c r="AP549" s="309"/>
      <c r="AQ549" s="309"/>
      <c r="AR549" s="309"/>
      <c r="AS549" s="309"/>
      <c r="AT549" s="309"/>
      <c r="AU549" s="309"/>
      <c r="AV549" s="309"/>
      <c r="AW549" s="309"/>
      <c r="AX549" s="309"/>
      <c r="AY549" s="309"/>
      <c r="AZ549" s="309"/>
      <c r="BA549" s="362"/>
    </row>
    <row r="550" spans="2:53" ht="15">
      <c r="B550" s="285" t="s">
        <v>201</v>
      </c>
      <c r="C550" s="308"/>
      <c r="D550" s="308"/>
      <c r="E550" s="295"/>
      <c r="F550" s="295"/>
      <c r="G550" s="295"/>
      <c r="H550" s="295"/>
      <c r="I550" s="295"/>
      <c r="J550" s="295"/>
      <c r="K550" s="295"/>
      <c r="L550" s="295"/>
      <c r="M550" s="295"/>
      <c r="N550" s="295"/>
      <c r="O550" s="295"/>
      <c r="P550" s="295"/>
      <c r="Q550" s="295"/>
      <c r="R550" s="295"/>
      <c r="S550" s="295"/>
      <c r="T550" s="295"/>
      <c r="U550" s="295"/>
      <c r="V550" s="262"/>
      <c r="W550" s="295"/>
      <c r="X550" s="295"/>
      <c r="Y550" s="295"/>
      <c r="Z550" s="308"/>
      <c r="AA550" s="303"/>
      <c r="AB550" s="308"/>
      <c r="AC550" s="308"/>
      <c r="AD550" s="295"/>
      <c r="AE550" s="295"/>
      <c r="AF550" s="295"/>
      <c r="AG550" s="295"/>
      <c r="AH550" s="295"/>
      <c r="AI550" s="295"/>
      <c r="AJ550" s="295"/>
      <c r="AK550" s="295"/>
      <c r="AL550" s="295"/>
      <c r="AM550" s="253">
        <f>SUMPRODUCT($E$432:$E$535,AM432:AM535)</f>
        <v>0</v>
      </c>
      <c r="AN550" s="253">
        <f>SUMPRODUCT($E$432:$E$535,AN432:AN535)</f>
        <v>0</v>
      </c>
      <c r="AO550" s="253">
        <f>IF(AO431="kW",SUMPRODUCT($U$432:$U$535,$W$432:$W$535,AO432:AO535),SUMPRODUCT($E$432:$E$535,AO432:AO535))</f>
        <v>0</v>
      </c>
      <c r="AP550" s="253">
        <f t="shared" ref="AP550:AZ550" si="198">IF(AP431="kW",SUMPRODUCT($U$432:$U$535,$W$432:$W$535,AP432:AP535),SUMPRODUCT($E$432:$E$535,AP432:AP535))</f>
        <v>0</v>
      </c>
      <c r="AQ550" s="253">
        <f t="shared" si="198"/>
        <v>0</v>
      </c>
      <c r="AR550" s="253">
        <f t="shared" si="198"/>
        <v>0</v>
      </c>
      <c r="AS550" s="253">
        <f t="shared" si="198"/>
        <v>0</v>
      </c>
      <c r="AT550" s="253">
        <f t="shared" si="198"/>
        <v>0</v>
      </c>
      <c r="AU550" s="253">
        <f t="shared" si="198"/>
        <v>0</v>
      </c>
      <c r="AV550" s="253">
        <f t="shared" si="198"/>
        <v>0</v>
      </c>
      <c r="AW550" s="253">
        <f t="shared" si="198"/>
        <v>0</v>
      </c>
      <c r="AX550" s="253">
        <f t="shared" si="198"/>
        <v>0</v>
      </c>
      <c r="AY550" s="253">
        <f t="shared" si="198"/>
        <v>0</v>
      </c>
      <c r="AZ550" s="253">
        <f t="shared" si="198"/>
        <v>0</v>
      </c>
      <c r="BA550" s="311"/>
    </row>
    <row r="551" spans="2:53" ht="15">
      <c r="B551" s="285" t="s">
        <v>202</v>
      </c>
      <c r="C551" s="313"/>
      <c r="D551" s="242"/>
      <c r="E551" s="242"/>
      <c r="F551" s="242"/>
      <c r="G551" s="242"/>
      <c r="H551" s="242"/>
      <c r="I551" s="242"/>
      <c r="J551" s="242"/>
      <c r="K551" s="242"/>
      <c r="L551" s="242"/>
      <c r="M551" s="242"/>
      <c r="N551" s="242"/>
      <c r="O551" s="242"/>
      <c r="P551" s="242"/>
      <c r="Q551" s="242"/>
      <c r="R551" s="242"/>
      <c r="S551" s="242"/>
      <c r="T551" s="242"/>
      <c r="U551" s="242"/>
      <c r="V551" s="314"/>
      <c r="W551" s="242"/>
      <c r="X551" s="242"/>
      <c r="Y551" s="242"/>
      <c r="Z551" s="266"/>
      <c r="AA551" s="245"/>
      <c r="AB551" s="245"/>
      <c r="AC551" s="242"/>
      <c r="AD551" s="242"/>
      <c r="AE551" s="245"/>
      <c r="AF551" s="245"/>
      <c r="AG551" s="245"/>
      <c r="AH551" s="245"/>
      <c r="AI551" s="245"/>
      <c r="AJ551" s="245"/>
      <c r="AK551" s="245"/>
      <c r="AL551" s="245"/>
      <c r="AM551" s="253">
        <f>SUMPRODUCT($F$432:$F$535,AM432:AM535)</f>
        <v>0</v>
      </c>
      <c r="AN551" s="253">
        <f>SUMPRODUCT($F$432:$F$535,AN432:AN535)</f>
        <v>0</v>
      </c>
      <c r="AO551" s="253">
        <f>IF(AO431="kW",SUMPRODUCT($U$432:$U$535,$X$432:$X$535,AO432:AO535),SUMPRODUCT($F$432:$F$535,AO432:AO535))</f>
        <v>0</v>
      </c>
      <c r="AP551" s="253">
        <f t="shared" ref="AP551:AZ551" si="199">IF(AP431="kW",SUMPRODUCT($U$432:$U$535,$X$432:$X$535,AP432:AP535),SUMPRODUCT($F$432:$F$535,AP432:AP535))</f>
        <v>0</v>
      </c>
      <c r="AQ551" s="253">
        <f t="shared" si="199"/>
        <v>0</v>
      </c>
      <c r="AR551" s="253">
        <f t="shared" si="199"/>
        <v>0</v>
      </c>
      <c r="AS551" s="253">
        <f t="shared" si="199"/>
        <v>0</v>
      </c>
      <c r="AT551" s="253">
        <f t="shared" si="199"/>
        <v>0</v>
      </c>
      <c r="AU551" s="253">
        <f t="shared" si="199"/>
        <v>0</v>
      </c>
      <c r="AV551" s="253">
        <f t="shared" si="199"/>
        <v>0</v>
      </c>
      <c r="AW551" s="253">
        <f t="shared" si="199"/>
        <v>0</v>
      </c>
      <c r="AX551" s="253">
        <f t="shared" si="199"/>
        <v>0</v>
      </c>
      <c r="AY551" s="253">
        <f t="shared" si="199"/>
        <v>0</v>
      </c>
      <c r="AZ551" s="253">
        <f t="shared" si="199"/>
        <v>0</v>
      </c>
      <c r="BA551" s="297"/>
    </row>
    <row r="552" spans="2:53" ht="15">
      <c r="B552" s="285" t="s">
        <v>203</v>
      </c>
      <c r="C552" s="313"/>
      <c r="D552" s="242"/>
      <c r="E552" s="242"/>
      <c r="F552" s="242"/>
      <c r="G552" s="242"/>
      <c r="H552" s="242"/>
      <c r="I552" s="242"/>
      <c r="J552" s="242"/>
      <c r="K552" s="242"/>
      <c r="L552" s="242"/>
      <c r="M552" s="242"/>
      <c r="N552" s="242"/>
      <c r="O552" s="242"/>
      <c r="P552" s="242"/>
      <c r="Q552" s="242"/>
      <c r="R552" s="242"/>
      <c r="S552" s="242"/>
      <c r="T552" s="242"/>
      <c r="U552" s="242"/>
      <c r="V552" s="314"/>
      <c r="W552" s="242"/>
      <c r="X552" s="242"/>
      <c r="Y552" s="242"/>
      <c r="Z552" s="266"/>
      <c r="AA552" s="245"/>
      <c r="AB552" s="245"/>
      <c r="AC552" s="242"/>
      <c r="AD552" s="242"/>
      <c r="AE552" s="245"/>
      <c r="AF552" s="245"/>
      <c r="AG552" s="245"/>
      <c r="AH552" s="245"/>
      <c r="AI552" s="245"/>
      <c r="AJ552" s="245"/>
      <c r="AK552" s="245"/>
      <c r="AL552" s="245"/>
      <c r="AM552" s="253">
        <f>SUMPRODUCT($G$432:$G$535,AM432:AM535)</f>
        <v>0</v>
      </c>
      <c r="AN552" s="253">
        <f>SUMPRODUCT($G$432:$G$535,AN432:AN535)</f>
        <v>0</v>
      </c>
      <c r="AO552" s="253">
        <f>IF(AO431="kW",SUMPRODUCT($U$432:$U$535,$Y$432:$Y$535,AO432:AO535),SUMPRODUCT($G$432:$G$535,AO432:AO535))</f>
        <v>0</v>
      </c>
      <c r="AP552" s="253">
        <f t="shared" ref="AP552:AZ552" si="200">IF(AP431="kW",SUMPRODUCT($U$432:$U$535,$Y$432:$Y$535,AP432:AP535),SUMPRODUCT($G$432:$G$535,AP432:AP535))</f>
        <v>0</v>
      </c>
      <c r="AQ552" s="253">
        <f t="shared" si="200"/>
        <v>0</v>
      </c>
      <c r="AR552" s="253">
        <f t="shared" si="200"/>
        <v>0</v>
      </c>
      <c r="AS552" s="253">
        <f t="shared" si="200"/>
        <v>0</v>
      </c>
      <c r="AT552" s="253">
        <f t="shared" si="200"/>
        <v>0</v>
      </c>
      <c r="AU552" s="253">
        <f t="shared" si="200"/>
        <v>0</v>
      </c>
      <c r="AV552" s="253">
        <f t="shared" si="200"/>
        <v>0</v>
      </c>
      <c r="AW552" s="253">
        <f t="shared" si="200"/>
        <v>0</v>
      </c>
      <c r="AX552" s="253">
        <f t="shared" si="200"/>
        <v>0</v>
      </c>
      <c r="AY552" s="253">
        <f t="shared" si="200"/>
        <v>0</v>
      </c>
      <c r="AZ552" s="253">
        <f t="shared" si="200"/>
        <v>0</v>
      </c>
      <c r="BA552" s="297"/>
    </row>
    <row r="553" spans="2:53" ht="15">
      <c r="B553" s="285" t="s">
        <v>204</v>
      </c>
      <c r="C553" s="313"/>
      <c r="D553" s="242"/>
      <c r="E553" s="242"/>
      <c r="F553" s="242"/>
      <c r="G553" s="242"/>
      <c r="H553" s="242"/>
      <c r="I553" s="242"/>
      <c r="J553" s="242"/>
      <c r="K553" s="242"/>
      <c r="L553" s="242"/>
      <c r="M553" s="242"/>
      <c r="N553" s="242"/>
      <c r="O553" s="242"/>
      <c r="P553" s="242"/>
      <c r="Q553" s="242"/>
      <c r="R553" s="242"/>
      <c r="S553" s="242"/>
      <c r="T553" s="242"/>
      <c r="U553" s="242"/>
      <c r="V553" s="314"/>
      <c r="W553" s="242"/>
      <c r="X553" s="242"/>
      <c r="Y553" s="242"/>
      <c r="Z553" s="266"/>
      <c r="AA553" s="245"/>
      <c r="AB553" s="245"/>
      <c r="AC553" s="242"/>
      <c r="AD553" s="242"/>
      <c r="AE553" s="245"/>
      <c r="AF553" s="245"/>
      <c r="AG553" s="245"/>
      <c r="AH553" s="245"/>
      <c r="AI553" s="245"/>
      <c r="AJ553" s="245"/>
      <c r="AK553" s="245"/>
      <c r="AL553" s="245"/>
      <c r="AM553" s="253">
        <f>SUMPRODUCT($H$432:$H$535,AM432:AM535)</f>
        <v>0</v>
      </c>
      <c r="AN553" s="253">
        <f>SUMPRODUCT($H$432:$H$535,AN432:AN535)</f>
        <v>0</v>
      </c>
      <c r="AO553" s="253">
        <f>IF(AO431="kW",SUMPRODUCT($U$432:$U$535,$Z$432:$Z$535,AO432:AO535),SUMPRODUCT($H$432:$H$535,AO432:AO535))</f>
        <v>0</v>
      </c>
      <c r="AP553" s="253">
        <f t="shared" ref="AP553:AZ553" si="201">IF(AP431="kW",SUMPRODUCT($U$432:$U$535,$Z$432:$Z$535,AP432:AP535),SUMPRODUCT($H$432:$H$535,AP432:AP535))</f>
        <v>0</v>
      </c>
      <c r="AQ553" s="253">
        <f t="shared" si="201"/>
        <v>0</v>
      </c>
      <c r="AR553" s="253">
        <f t="shared" si="201"/>
        <v>0</v>
      </c>
      <c r="AS553" s="253">
        <f t="shared" si="201"/>
        <v>0</v>
      </c>
      <c r="AT553" s="253">
        <f t="shared" si="201"/>
        <v>0</v>
      </c>
      <c r="AU553" s="253">
        <f t="shared" si="201"/>
        <v>0</v>
      </c>
      <c r="AV553" s="253">
        <f t="shared" si="201"/>
        <v>0</v>
      </c>
      <c r="AW553" s="253">
        <f t="shared" si="201"/>
        <v>0</v>
      </c>
      <c r="AX553" s="253">
        <f t="shared" si="201"/>
        <v>0</v>
      </c>
      <c r="AY553" s="253">
        <f t="shared" si="201"/>
        <v>0</v>
      </c>
      <c r="AZ553" s="253">
        <f t="shared" si="201"/>
        <v>0</v>
      </c>
      <c r="BA553" s="297"/>
    </row>
    <row r="554" spans="2:53" ht="15">
      <c r="B554" s="285" t="s">
        <v>205</v>
      </c>
      <c r="C554" s="313"/>
      <c r="D554" s="242"/>
      <c r="E554" s="242"/>
      <c r="F554" s="242"/>
      <c r="G554" s="242"/>
      <c r="H554" s="242"/>
      <c r="I554" s="242"/>
      <c r="J554" s="242"/>
      <c r="K554" s="242"/>
      <c r="L554" s="242"/>
      <c r="M554" s="242"/>
      <c r="N554" s="242"/>
      <c r="O554" s="242"/>
      <c r="P554" s="242"/>
      <c r="Q554" s="242"/>
      <c r="R554" s="242"/>
      <c r="S554" s="242"/>
      <c r="T554" s="242"/>
      <c r="U554" s="242"/>
      <c r="V554" s="314"/>
      <c r="W554" s="242"/>
      <c r="X554" s="242"/>
      <c r="Y554" s="242"/>
      <c r="Z554" s="266"/>
      <c r="AA554" s="245"/>
      <c r="AB554" s="245"/>
      <c r="AC554" s="242"/>
      <c r="AD554" s="242"/>
      <c r="AE554" s="245"/>
      <c r="AF554" s="245"/>
      <c r="AG554" s="245"/>
      <c r="AH554" s="245"/>
      <c r="AI554" s="245"/>
      <c r="AJ554" s="245"/>
      <c r="AK554" s="245"/>
      <c r="AL554" s="245"/>
      <c r="AM554" s="253">
        <f>SUMPRODUCT($I$432:$I$535,AM432:AM535)</f>
        <v>0</v>
      </c>
      <c r="AN554" s="253">
        <f>SUMPRODUCT($I$432:$I$535,AN432:AN535)</f>
        <v>0</v>
      </c>
      <c r="AO554" s="253">
        <f>IF(AO431="kW",SUMPRODUCT($U$432:$U$535,$AA$432:$AA$535,AO432:AO535),SUMPRODUCT($I$432:$I$535,AO432:AO535))</f>
        <v>0</v>
      </c>
      <c r="AP554" s="253">
        <f t="shared" ref="AP554:AZ554" si="202">IF(AP431="kW",SUMPRODUCT($U$432:$U$535,$AA$432:$AA$535,AP432:AP535),SUMPRODUCT($I$432:$I$535,AP432:AP535))</f>
        <v>0</v>
      </c>
      <c r="AQ554" s="253">
        <f t="shared" si="202"/>
        <v>0</v>
      </c>
      <c r="AR554" s="253">
        <f t="shared" si="202"/>
        <v>0</v>
      </c>
      <c r="AS554" s="253">
        <f t="shared" si="202"/>
        <v>0</v>
      </c>
      <c r="AT554" s="253">
        <f t="shared" si="202"/>
        <v>0</v>
      </c>
      <c r="AU554" s="253">
        <f t="shared" si="202"/>
        <v>0</v>
      </c>
      <c r="AV554" s="253">
        <f t="shared" si="202"/>
        <v>0</v>
      </c>
      <c r="AW554" s="253">
        <f t="shared" si="202"/>
        <v>0</v>
      </c>
      <c r="AX554" s="253">
        <f t="shared" si="202"/>
        <v>0</v>
      </c>
      <c r="AY554" s="253">
        <f t="shared" si="202"/>
        <v>0</v>
      </c>
      <c r="AZ554" s="253">
        <f t="shared" si="202"/>
        <v>0</v>
      </c>
      <c r="BA554" s="297"/>
    </row>
    <row r="555" spans="2:53" ht="15">
      <c r="B555" s="285" t="s">
        <v>206</v>
      </c>
      <c r="C555" s="313"/>
      <c r="D555" s="242"/>
      <c r="E555" s="242"/>
      <c r="F555" s="242"/>
      <c r="G555" s="242"/>
      <c r="H555" s="242"/>
      <c r="I555" s="242"/>
      <c r="J555" s="242"/>
      <c r="K555" s="242"/>
      <c r="L555" s="242"/>
      <c r="M555" s="242"/>
      <c r="N555" s="242"/>
      <c r="O555" s="242"/>
      <c r="P555" s="242"/>
      <c r="Q555" s="242"/>
      <c r="R555" s="242"/>
      <c r="S555" s="242"/>
      <c r="T555" s="242"/>
      <c r="U555" s="242"/>
      <c r="V555" s="314"/>
      <c r="W555" s="242"/>
      <c r="X555" s="242"/>
      <c r="Y555" s="242"/>
      <c r="Z555" s="266"/>
      <c r="AA555" s="245"/>
      <c r="AB555" s="245"/>
      <c r="AC555" s="242"/>
      <c r="AD555" s="242"/>
      <c r="AE555" s="245"/>
      <c r="AF555" s="245"/>
      <c r="AG555" s="245"/>
      <c r="AH555" s="245"/>
      <c r="AI555" s="245"/>
      <c r="AJ555" s="245"/>
      <c r="AK555" s="245"/>
      <c r="AL555" s="245"/>
      <c r="AM555" s="253">
        <f>SUMPRODUCT($J$432:$J$535,AM432:AM535)</f>
        <v>0</v>
      </c>
      <c r="AN555" s="253">
        <f>SUMPRODUCT($J$432:$J$535,AN432:AN535)</f>
        <v>0</v>
      </c>
      <c r="AO555" s="253">
        <f>IF(AO431="kW",SUMPRODUCT($U$432:$U$535,$AB$432:$AB$535,AO432:AO535),SUMPRODUCT($J$432:$J$535,AO432:AO535))</f>
        <v>0</v>
      </c>
      <c r="AP555" s="253">
        <f t="shared" ref="AP555:AZ555" si="203">IF(AP431="kW",SUMPRODUCT($U$432:$U$535,$AB$432:$AB$535,AP432:AP535),SUMPRODUCT($J$432:$J$535,AP432:AP535))</f>
        <v>0</v>
      </c>
      <c r="AQ555" s="253">
        <f t="shared" si="203"/>
        <v>0</v>
      </c>
      <c r="AR555" s="253">
        <f t="shared" si="203"/>
        <v>0</v>
      </c>
      <c r="AS555" s="253">
        <f t="shared" si="203"/>
        <v>0</v>
      </c>
      <c r="AT555" s="253">
        <f t="shared" si="203"/>
        <v>0</v>
      </c>
      <c r="AU555" s="253">
        <f t="shared" si="203"/>
        <v>0</v>
      </c>
      <c r="AV555" s="253">
        <f t="shared" si="203"/>
        <v>0</v>
      </c>
      <c r="AW555" s="253">
        <f t="shared" si="203"/>
        <v>0</v>
      </c>
      <c r="AX555" s="253">
        <f t="shared" si="203"/>
        <v>0</v>
      </c>
      <c r="AY555" s="253">
        <f t="shared" si="203"/>
        <v>0</v>
      </c>
      <c r="AZ555" s="253">
        <f t="shared" si="203"/>
        <v>0</v>
      </c>
      <c r="BA555" s="297"/>
    </row>
    <row r="556" spans="2:53" ht="15">
      <c r="B556" s="285" t="s">
        <v>921</v>
      </c>
      <c r="C556" s="313"/>
      <c r="D556" s="242"/>
      <c r="E556" s="242"/>
      <c r="F556" s="242"/>
      <c r="G556" s="242"/>
      <c r="H556" s="242"/>
      <c r="I556" s="242"/>
      <c r="J556" s="242"/>
      <c r="K556" s="242"/>
      <c r="L556" s="242"/>
      <c r="M556" s="242"/>
      <c r="N556" s="242"/>
      <c r="O556" s="242"/>
      <c r="P556" s="242"/>
      <c r="Q556" s="242"/>
      <c r="R556" s="242"/>
      <c r="S556" s="242"/>
      <c r="T556" s="242"/>
      <c r="U556" s="242"/>
      <c r="V556" s="314"/>
      <c r="W556" s="242"/>
      <c r="X556" s="242"/>
      <c r="Y556" s="242"/>
      <c r="Z556" s="266"/>
      <c r="AA556" s="245"/>
      <c r="AB556" s="245"/>
      <c r="AC556" s="242"/>
      <c r="AD556" s="242"/>
      <c r="AE556" s="245"/>
      <c r="AF556" s="245"/>
      <c r="AG556" s="245"/>
      <c r="AH556" s="245"/>
      <c r="AI556" s="245"/>
      <c r="AJ556" s="245"/>
      <c r="AK556" s="245"/>
      <c r="AL556" s="245"/>
      <c r="AM556" s="253">
        <f>SUMPRODUCT($K$432:$K$535,AM432:AM535)</f>
        <v>0</v>
      </c>
      <c r="AN556" s="253">
        <f>SUMPRODUCT($K$432:$K$535,AN432:AN535)</f>
        <v>588112.93176999991</v>
      </c>
      <c r="AO556" s="253">
        <f>IF($AO$431="kW",SUMPRODUCT($U$432:$U$535,$AC$432:$AC$535,AO432:AO535),SUMPRODUCT($K$432:$K$535,AO432:AO535))</f>
        <v>2456.0165214000003</v>
      </c>
      <c r="AP556" s="253">
        <f t="shared" ref="AP556:AZ556" si="204">IF($AO$431="kW",SUMPRODUCT($U$432:$U$535,$AC$432:$AC$535,AP432:AP535),SUMPRODUCT($K$432:$K$535,AP432:AP535))</f>
        <v>188.92434780000002</v>
      </c>
      <c r="AQ556" s="253">
        <f t="shared" si="204"/>
        <v>0</v>
      </c>
      <c r="AR556" s="253">
        <f t="shared" si="204"/>
        <v>0</v>
      </c>
      <c r="AS556" s="253">
        <f t="shared" si="204"/>
        <v>0</v>
      </c>
      <c r="AT556" s="253">
        <f t="shared" si="204"/>
        <v>0</v>
      </c>
      <c r="AU556" s="253">
        <f t="shared" si="204"/>
        <v>0</v>
      </c>
      <c r="AV556" s="253">
        <f t="shared" si="204"/>
        <v>0</v>
      </c>
      <c r="AW556" s="253">
        <f t="shared" si="204"/>
        <v>0</v>
      </c>
      <c r="AX556" s="253">
        <f t="shared" si="204"/>
        <v>0</v>
      </c>
      <c r="AY556" s="253">
        <f t="shared" si="204"/>
        <v>0</v>
      </c>
      <c r="AZ556" s="253">
        <f t="shared" si="204"/>
        <v>0</v>
      </c>
      <c r="BA556" s="297"/>
    </row>
    <row r="557" spans="2:53" ht="15">
      <c r="B557" s="285" t="s">
        <v>929</v>
      </c>
      <c r="C557" s="313"/>
      <c r="D557" s="242"/>
      <c r="E557" s="242"/>
      <c r="F557" s="242"/>
      <c r="G557" s="242"/>
      <c r="H557" s="242"/>
      <c r="I557" s="242"/>
      <c r="J557" s="242"/>
      <c r="K557" s="242"/>
      <c r="L557" s="242"/>
      <c r="M557" s="242"/>
      <c r="N557" s="242"/>
      <c r="O557" s="242"/>
      <c r="P557" s="242"/>
      <c r="Q557" s="242"/>
      <c r="R557" s="242"/>
      <c r="S557" s="242"/>
      <c r="T557" s="242"/>
      <c r="U557" s="242"/>
      <c r="V557" s="314"/>
      <c r="W557" s="242"/>
      <c r="X557" s="242"/>
      <c r="Y557" s="242"/>
      <c r="Z557" s="266"/>
      <c r="AA557" s="245"/>
      <c r="AB557" s="245"/>
      <c r="AC557" s="242"/>
      <c r="AD557" s="242"/>
      <c r="AE557" s="245"/>
      <c r="AF557" s="245"/>
      <c r="AG557" s="245"/>
      <c r="AH557" s="245"/>
      <c r="AI557" s="245"/>
      <c r="AJ557" s="245"/>
      <c r="AK557" s="245"/>
      <c r="AL557" s="245"/>
      <c r="AM557" s="253">
        <f>SUMPRODUCT($L$432:$L$535,AM432:AM535)</f>
        <v>0</v>
      </c>
      <c r="AN557" s="253">
        <f>SUMPRODUCT($L$432:$L$535,AN432:AN535)</f>
        <v>567401.51046999998</v>
      </c>
      <c r="AO557" s="253">
        <f>IF($AO$431="kW",SUMPRODUCT($U$432:$U$535,$AD$432:$AD$535,AO432:AO535),SUMPRODUCT($L$432:$L$535,AO432:AO535))</f>
        <v>2341.0730077799999</v>
      </c>
      <c r="AP557" s="253">
        <f t="shared" ref="AP557:AZ557" si="205">IF($AO$431="kW",SUMPRODUCT($U$432:$U$535,$AD$432:$AD$535,AP432:AP535),SUMPRODUCT($L$432:$L$535,AP432:AP535))</f>
        <v>180.08253906000002</v>
      </c>
      <c r="AQ557" s="253">
        <f t="shared" si="205"/>
        <v>0</v>
      </c>
      <c r="AR557" s="253">
        <f t="shared" si="205"/>
        <v>0</v>
      </c>
      <c r="AS557" s="253">
        <f t="shared" si="205"/>
        <v>0</v>
      </c>
      <c r="AT557" s="253">
        <f t="shared" si="205"/>
        <v>0</v>
      </c>
      <c r="AU557" s="253">
        <f t="shared" si="205"/>
        <v>0</v>
      </c>
      <c r="AV557" s="253">
        <f t="shared" si="205"/>
        <v>0</v>
      </c>
      <c r="AW557" s="253">
        <f t="shared" si="205"/>
        <v>0</v>
      </c>
      <c r="AX557" s="253">
        <f t="shared" si="205"/>
        <v>0</v>
      </c>
      <c r="AY557" s="253">
        <f t="shared" si="205"/>
        <v>0</v>
      </c>
      <c r="AZ557" s="253">
        <f t="shared" si="205"/>
        <v>0</v>
      </c>
      <c r="BA557" s="297"/>
    </row>
    <row r="558" spans="2:53" ht="15">
      <c r="B558" s="285" t="s">
        <v>930</v>
      </c>
      <c r="C558" s="313"/>
      <c r="D558" s="242"/>
      <c r="E558" s="242"/>
      <c r="F558" s="242"/>
      <c r="G558" s="242"/>
      <c r="H558" s="242"/>
      <c r="I558" s="242"/>
      <c r="J558" s="242"/>
      <c r="K558" s="242"/>
      <c r="L558" s="242"/>
      <c r="M558" s="242"/>
      <c r="N558" s="242"/>
      <c r="O558" s="242"/>
      <c r="P558" s="242"/>
      <c r="Q558" s="242"/>
      <c r="R558" s="242"/>
      <c r="S558" s="242"/>
      <c r="T558" s="242"/>
      <c r="U558" s="242"/>
      <c r="V558" s="314"/>
      <c r="W558" s="242"/>
      <c r="X558" s="242"/>
      <c r="Y558" s="242"/>
      <c r="Z558" s="266"/>
      <c r="AA558" s="245"/>
      <c r="AB558" s="245"/>
      <c r="AC558" s="242"/>
      <c r="AD558" s="242"/>
      <c r="AE558" s="245"/>
      <c r="AF558" s="245"/>
      <c r="AG558" s="245"/>
      <c r="AH558" s="245"/>
      <c r="AI558" s="245"/>
      <c r="AJ558" s="245"/>
      <c r="AK558" s="245"/>
      <c r="AL558" s="245"/>
      <c r="AM558" s="253">
        <f>SUMPRODUCT($M$432:$M$535,AM432:AM535)</f>
        <v>0</v>
      </c>
      <c r="AN558" s="253">
        <f>SUMPRODUCT($M$432:$M$535,AN432:AN535)</f>
        <v>499215.97657000006</v>
      </c>
      <c r="AO558" s="253">
        <f>IF($AO$431="kW",SUMPRODUCT($U$432:$U$535,$AE$432:$AE$535,AO432:AO535),SUMPRODUCT($M$432:$M$535,AO432:AO535))</f>
        <v>2089.9462349999999</v>
      </c>
      <c r="AP558" s="253">
        <f t="shared" ref="AP558:AZ558" si="206">IF($AO$431="kW",SUMPRODUCT($U$432:$U$535,$AE$432:$AE$535,AP432:AP535),SUMPRODUCT($M$432:$M$535,AP432:AP535))</f>
        <v>160.765095</v>
      </c>
      <c r="AQ558" s="253">
        <f t="shared" si="206"/>
        <v>0</v>
      </c>
      <c r="AR558" s="253">
        <f t="shared" si="206"/>
        <v>0</v>
      </c>
      <c r="AS558" s="253">
        <f t="shared" si="206"/>
        <v>0</v>
      </c>
      <c r="AT558" s="253">
        <f t="shared" si="206"/>
        <v>0</v>
      </c>
      <c r="AU558" s="253">
        <f t="shared" si="206"/>
        <v>0</v>
      </c>
      <c r="AV558" s="253">
        <f t="shared" si="206"/>
        <v>0</v>
      </c>
      <c r="AW558" s="253">
        <f t="shared" si="206"/>
        <v>0</v>
      </c>
      <c r="AX558" s="253">
        <f t="shared" si="206"/>
        <v>0</v>
      </c>
      <c r="AY558" s="253">
        <f t="shared" si="206"/>
        <v>0</v>
      </c>
      <c r="AZ558" s="253">
        <f t="shared" si="206"/>
        <v>0</v>
      </c>
      <c r="BA558" s="297"/>
    </row>
    <row r="559" spans="2:53" ht="15">
      <c r="B559" s="285" t="s">
        <v>931</v>
      </c>
      <c r="C559" s="313"/>
      <c r="D559" s="242"/>
      <c r="E559" s="242"/>
      <c r="F559" s="242"/>
      <c r="G559" s="242"/>
      <c r="H559" s="242"/>
      <c r="I559" s="242"/>
      <c r="J559" s="242"/>
      <c r="K559" s="242"/>
      <c r="L559" s="242"/>
      <c r="M559" s="242"/>
      <c r="N559" s="242"/>
      <c r="O559" s="242"/>
      <c r="P559" s="242"/>
      <c r="Q559" s="242"/>
      <c r="R559" s="242"/>
      <c r="S559" s="242"/>
      <c r="T559" s="242"/>
      <c r="U559" s="242"/>
      <c r="V559" s="314"/>
      <c r="W559" s="242"/>
      <c r="X559" s="242"/>
      <c r="Y559" s="242"/>
      <c r="Z559" s="266"/>
      <c r="AA559" s="245"/>
      <c r="AB559" s="245"/>
      <c r="AC559" s="242"/>
      <c r="AD559" s="242"/>
      <c r="AE559" s="245"/>
      <c r="AF559" s="245"/>
      <c r="AG559" s="245"/>
      <c r="AH559" s="245"/>
      <c r="AI559" s="245"/>
      <c r="AJ559" s="245"/>
      <c r="AK559" s="245"/>
      <c r="AL559" s="245"/>
      <c r="AM559" s="253">
        <f>SUMPRODUCT($N$432:$N$535,AM432:AM535)</f>
        <v>0</v>
      </c>
      <c r="AN559" s="253">
        <f>SUMPRODUCT($N$432:$N$535,AN432:AN535)</f>
        <v>381251.05460999999</v>
      </c>
      <c r="AO559" s="253">
        <f>IF($AO$431="kW",SUMPRODUCT($U$432:$U$535,$AF$432:$AF$535,AO432:AO535),SUMPRODUCT($N$432:$N$535,AO432:AO535))</f>
        <v>1831.64182656</v>
      </c>
      <c r="AP559" s="253">
        <f t="shared" ref="AP559:AZ559" si="207">IF($AO$431="kW",SUMPRODUCT($U$432:$U$535,$AF$432:$AF$535,AP432:AP535),SUMPRODUCT($N$432:$N$535,AP432:AP535))</f>
        <v>140.89552512</v>
      </c>
      <c r="AQ559" s="253">
        <f t="shared" si="207"/>
        <v>0</v>
      </c>
      <c r="AR559" s="253">
        <f t="shared" si="207"/>
        <v>0</v>
      </c>
      <c r="AS559" s="253">
        <f t="shared" si="207"/>
        <v>0</v>
      </c>
      <c r="AT559" s="253">
        <f t="shared" si="207"/>
        <v>0</v>
      </c>
      <c r="AU559" s="253">
        <f t="shared" si="207"/>
        <v>0</v>
      </c>
      <c r="AV559" s="253">
        <f t="shared" si="207"/>
        <v>0</v>
      </c>
      <c r="AW559" s="253">
        <f t="shared" si="207"/>
        <v>0</v>
      </c>
      <c r="AX559" s="253">
        <f t="shared" si="207"/>
        <v>0</v>
      </c>
      <c r="AY559" s="253">
        <f t="shared" si="207"/>
        <v>0</v>
      </c>
      <c r="AZ559" s="253">
        <f t="shared" si="207"/>
        <v>0</v>
      </c>
      <c r="BA559" s="297"/>
    </row>
    <row r="560" spans="2:53" ht="15">
      <c r="B560" s="285" t="s">
        <v>932</v>
      </c>
      <c r="C560" s="313"/>
      <c r="D560" s="242"/>
      <c r="E560" s="242"/>
      <c r="F560" s="242"/>
      <c r="G560" s="242"/>
      <c r="H560" s="242"/>
      <c r="I560" s="242"/>
      <c r="J560" s="242"/>
      <c r="K560" s="242"/>
      <c r="L560" s="242"/>
      <c r="M560" s="242"/>
      <c r="N560" s="242"/>
      <c r="O560" s="242"/>
      <c r="P560" s="242"/>
      <c r="Q560" s="242"/>
      <c r="R560" s="242"/>
      <c r="S560" s="242"/>
      <c r="T560" s="242"/>
      <c r="U560" s="242"/>
      <c r="V560" s="314"/>
      <c r="W560" s="242"/>
      <c r="X560" s="242"/>
      <c r="Y560" s="242"/>
      <c r="Z560" s="266"/>
      <c r="AA560" s="245"/>
      <c r="AB560" s="245"/>
      <c r="AC560" s="242"/>
      <c r="AD560" s="242"/>
      <c r="AE560" s="245"/>
      <c r="AF560" s="245"/>
      <c r="AG560" s="245"/>
      <c r="AH560" s="245"/>
      <c r="AI560" s="245"/>
      <c r="AJ560" s="245"/>
      <c r="AK560" s="245"/>
      <c r="AL560" s="245"/>
      <c r="AM560" s="253">
        <f>SUMPRODUCT($O$432:$O$535,AM432:AM535)</f>
        <v>0</v>
      </c>
      <c r="AN560" s="253">
        <f>SUMPRODUCT($O$432:$O$535,AN432:AN535)</f>
        <v>362186.01448999997</v>
      </c>
      <c r="AO560" s="253">
        <f>IF($AO$431="kW",SUMPRODUCT($U$432:$U$535,$AG$432:$AG$535,AO432:AO535),SUMPRODUCT($O$432:$O$535,AO432:AO535))</f>
        <v>1814.9647799400002</v>
      </c>
      <c r="AP560" s="253">
        <f t="shared" ref="AP560:AZ560" si="208">IF($AO$431="kW",SUMPRODUCT($U$432:$U$535,$AG$432:$AG$535,AP432:AP535),SUMPRODUCT($O$432:$O$535,AP432:AP535))</f>
        <v>139.61267538000001</v>
      </c>
      <c r="AQ560" s="253">
        <f t="shared" si="208"/>
        <v>0</v>
      </c>
      <c r="AR560" s="253">
        <f t="shared" si="208"/>
        <v>0</v>
      </c>
      <c r="AS560" s="253">
        <f t="shared" si="208"/>
        <v>0</v>
      </c>
      <c r="AT560" s="253">
        <f t="shared" si="208"/>
        <v>0</v>
      </c>
      <c r="AU560" s="253">
        <f t="shared" si="208"/>
        <v>0</v>
      </c>
      <c r="AV560" s="253">
        <f t="shared" si="208"/>
        <v>0</v>
      </c>
      <c r="AW560" s="253">
        <f t="shared" si="208"/>
        <v>0</v>
      </c>
      <c r="AX560" s="253">
        <f t="shared" si="208"/>
        <v>0</v>
      </c>
      <c r="AY560" s="253">
        <f t="shared" si="208"/>
        <v>0</v>
      </c>
      <c r="AZ560" s="253">
        <f t="shared" si="208"/>
        <v>0</v>
      </c>
      <c r="BA560" s="297"/>
    </row>
    <row r="561" spans="2:53" ht="15">
      <c r="B561" s="285" t="s">
        <v>933</v>
      </c>
      <c r="C561" s="313"/>
      <c r="D561" s="242"/>
      <c r="E561" s="242"/>
      <c r="F561" s="242"/>
      <c r="G561" s="242"/>
      <c r="H561" s="242"/>
      <c r="I561" s="242"/>
      <c r="J561" s="242"/>
      <c r="K561" s="242"/>
      <c r="L561" s="242"/>
      <c r="M561" s="242"/>
      <c r="N561" s="242"/>
      <c r="O561" s="242"/>
      <c r="P561" s="242"/>
      <c r="Q561" s="242"/>
      <c r="R561" s="242"/>
      <c r="S561" s="242"/>
      <c r="T561" s="242"/>
      <c r="U561" s="242"/>
      <c r="V561" s="314"/>
      <c r="W561" s="242"/>
      <c r="X561" s="242"/>
      <c r="Y561" s="242"/>
      <c r="Z561" s="266"/>
      <c r="AA561" s="245"/>
      <c r="AB561" s="245"/>
      <c r="AC561" s="242"/>
      <c r="AD561" s="242"/>
      <c r="AE561" s="245"/>
      <c r="AF561" s="245"/>
      <c r="AG561" s="245"/>
      <c r="AH561" s="245"/>
      <c r="AI561" s="245"/>
      <c r="AJ561" s="245"/>
      <c r="AK561" s="245"/>
      <c r="AL561" s="245"/>
      <c r="AM561" s="253">
        <f>SUMPRODUCT($P$432:$P$535,AM432:AM535)</f>
        <v>0</v>
      </c>
      <c r="AN561" s="253">
        <f>SUMPRODUCT($P$432:$P$535,AN432:AN535)</f>
        <v>133584.31388999999</v>
      </c>
      <c r="AO561" s="253">
        <f>IF($AO$431="kW",SUMPRODUCT($U$432:$U$535,$AH$432:$AH$535,AO432:AO535),SUMPRODUCT($P$432:$P$535,AO432:AO535))</f>
        <v>1008.3921042000001</v>
      </c>
      <c r="AP561" s="253">
        <f t="shared" ref="AP561:AZ561" si="209">IF($AO$431="kW",SUMPRODUCT($U$432:$U$535,$AH$432:$AH$535,AP432:AP535),SUMPRODUCT($P$432:$P$535,AP432:AP535))</f>
        <v>77.568623400000007</v>
      </c>
      <c r="AQ561" s="253">
        <f t="shared" si="209"/>
        <v>0</v>
      </c>
      <c r="AR561" s="253">
        <f t="shared" si="209"/>
        <v>0</v>
      </c>
      <c r="AS561" s="253">
        <f t="shared" si="209"/>
        <v>0</v>
      </c>
      <c r="AT561" s="253">
        <f t="shared" si="209"/>
        <v>0</v>
      </c>
      <c r="AU561" s="253">
        <f t="shared" si="209"/>
        <v>0</v>
      </c>
      <c r="AV561" s="253">
        <f t="shared" si="209"/>
        <v>0</v>
      </c>
      <c r="AW561" s="253">
        <f t="shared" si="209"/>
        <v>0</v>
      </c>
      <c r="AX561" s="253">
        <f t="shared" si="209"/>
        <v>0</v>
      </c>
      <c r="AY561" s="253">
        <f t="shared" si="209"/>
        <v>0</v>
      </c>
      <c r="AZ561" s="253">
        <f t="shared" si="209"/>
        <v>0</v>
      </c>
      <c r="BA561" s="297"/>
    </row>
    <row r="562" spans="2:53" ht="15">
      <c r="B562" s="336" t="s">
        <v>928</v>
      </c>
      <c r="C562" s="316"/>
      <c r="D562" s="339"/>
      <c r="E562" s="339"/>
      <c r="F562" s="339"/>
      <c r="G562" s="339"/>
      <c r="H562" s="339"/>
      <c r="I562" s="339"/>
      <c r="J562" s="339"/>
      <c r="K562" s="339"/>
      <c r="L562" s="339"/>
      <c r="M562" s="339"/>
      <c r="N562" s="339"/>
      <c r="O562" s="339"/>
      <c r="P562" s="339"/>
      <c r="Q562" s="339"/>
      <c r="R562" s="339"/>
      <c r="S562" s="339"/>
      <c r="T562" s="339"/>
      <c r="U562" s="339"/>
      <c r="V562" s="338"/>
      <c r="W562" s="339"/>
      <c r="X562" s="339"/>
      <c r="Y562" s="339"/>
      <c r="Z562" s="321"/>
      <c r="AA562" s="340"/>
      <c r="AB562" s="340"/>
      <c r="AC562" s="339"/>
      <c r="AD562" s="339"/>
      <c r="AE562" s="340"/>
      <c r="AF562" s="340"/>
      <c r="AG562" s="340"/>
      <c r="AH562" s="340"/>
      <c r="AI562" s="340"/>
      <c r="AJ562" s="340"/>
      <c r="AK562" s="340"/>
      <c r="AL562" s="340"/>
      <c r="AM562" s="287">
        <f>SUMPRODUCT($Q$432:$Q$535,AM432:AM535)</f>
        <v>0</v>
      </c>
      <c r="AN562" s="287">
        <f>SUMPRODUCT($Q$432:$Q$535,AN432:AN535)</f>
        <v>133584.31388999999</v>
      </c>
      <c r="AO562" s="287">
        <f>IF($AO$431="kW",SUMPRODUCT($U$432:$U$535,$AI$432:$AI$535,AO432:AO535),SUMPRODUCT($Q$432:$Q$535,AO432:AO535))</f>
        <v>1008.3921042000001</v>
      </c>
      <c r="AP562" s="287">
        <f t="shared" ref="AP562:AZ562" si="210">IF($AO$431="kW",SUMPRODUCT($U$432:$U$535,$AI$432:$AI$535,AP432:AP535),SUMPRODUCT($Q$432:$Q$535,AP432:AP535))</f>
        <v>77.568623400000007</v>
      </c>
      <c r="AQ562" s="287">
        <f t="shared" si="210"/>
        <v>0</v>
      </c>
      <c r="AR562" s="287">
        <f t="shared" si="210"/>
        <v>0</v>
      </c>
      <c r="AS562" s="287">
        <f t="shared" si="210"/>
        <v>0</v>
      </c>
      <c r="AT562" s="287">
        <f t="shared" si="210"/>
        <v>0</v>
      </c>
      <c r="AU562" s="287">
        <f t="shared" si="210"/>
        <v>0</v>
      </c>
      <c r="AV562" s="287">
        <f t="shared" si="210"/>
        <v>0</v>
      </c>
      <c r="AW562" s="287">
        <f t="shared" si="210"/>
        <v>0</v>
      </c>
      <c r="AX562" s="287">
        <f t="shared" si="210"/>
        <v>0</v>
      </c>
      <c r="AY562" s="287">
        <f t="shared" si="210"/>
        <v>0</v>
      </c>
      <c r="AZ562" s="287">
        <f t="shared" si="210"/>
        <v>0</v>
      </c>
      <c r="BA562" s="341"/>
    </row>
    <row r="563" spans="2:53" ht="22.5" customHeight="1">
      <c r="B563" s="324" t="s">
        <v>579</v>
      </c>
      <c r="C563" s="342"/>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27"/>
      <c r="AA563" s="328"/>
      <c r="AB563" s="343"/>
      <c r="AC563" s="343"/>
      <c r="AD563" s="343"/>
      <c r="AE563" s="343"/>
      <c r="AF563" s="343"/>
      <c r="AG563" s="343"/>
      <c r="AH563" s="343"/>
      <c r="AI563" s="343"/>
      <c r="AJ563" s="343"/>
      <c r="AK563" s="343"/>
      <c r="AL563" s="343"/>
      <c r="AM563" s="344"/>
      <c r="AN563" s="344"/>
      <c r="AO563" s="344"/>
      <c r="AP563" s="344"/>
      <c r="AQ563" s="344"/>
      <c r="AR563" s="344"/>
      <c r="AS563" s="344"/>
      <c r="AT563" s="344"/>
      <c r="AU563" s="344"/>
      <c r="AV563" s="344"/>
      <c r="AW563" s="344"/>
      <c r="AX563" s="344"/>
      <c r="AY563" s="344"/>
      <c r="AZ563" s="344"/>
      <c r="BA563" s="344"/>
    </row>
    <row r="565" spans="2:53" ht="15">
      <c r="B565" s="518" t="s">
        <v>523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B6A57F31CF2E46B1E21EF835D8FBAC" ma:contentTypeVersion="8" ma:contentTypeDescription="Create a new document." ma:contentTypeScope="" ma:versionID="08cc14330d3f9448b6953ab5c943d347">
  <xsd:schema xmlns:xsd="http://www.w3.org/2001/XMLSchema" xmlns:xs="http://www.w3.org/2001/XMLSchema" xmlns:p="http://schemas.microsoft.com/office/2006/metadata/properties" xmlns:ns2="71b3280e-278e-4757-b4bb-e9ac03851edb" xmlns:ns3="c5d9ce97-aef7-47cc-b459-6fa95feb7885" targetNamespace="http://schemas.microsoft.com/office/2006/metadata/properties" ma:root="true" ma:fieldsID="c183e361da44bef9c285aa589e0a2ce9" ns2:_="" ns3:_="">
    <xsd:import namespace="71b3280e-278e-4757-b4bb-e9ac03851edb"/>
    <xsd:import namespace="c5d9ce97-aef7-47cc-b459-6fa95feb78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3280e-278e-4757-b4bb-e9ac03851e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5d9ce97-aef7-47cc-b459-6fa95feb788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0DE9434-FFFE-463E-B002-E7AA12A683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b3280e-278e-4757-b4bb-e9ac03851edb"/>
    <ds:schemaRef ds:uri="c5d9ce97-aef7-47cc-b459-6fa95feb78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60012D-4669-47FE-BBB0-485230D4C1B2}">
  <ds:schemaRefs>
    <ds:schemaRef ds:uri="http://schemas.microsoft.com/sharepoint/v3/contenttype/forms"/>
  </ds:schemaRefs>
</ds:datastoreItem>
</file>

<file path=customXml/itemProps3.xml><?xml version="1.0" encoding="utf-8"?>
<ds:datastoreItem xmlns:ds="http://schemas.openxmlformats.org/officeDocument/2006/customXml" ds:itemID="{820CEF76-4B23-4E4C-99B1-247736EEA59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2011-2014 LDC Savings Persisten</vt:lpstr>
      <vt:lpstr>2015-2016 LDC Savings Persisten</vt:lpstr>
      <vt:lpstr>2017 LDC Savings Persistence</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Laurie Ann Cooledge</cp:lastModifiedBy>
  <cp:lastPrinted>2017-05-24T00:43:43Z</cp:lastPrinted>
  <dcterms:created xsi:type="dcterms:W3CDTF">2012-03-05T18:56:04Z</dcterms:created>
  <dcterms:modified xsi:type="dcterms:W3CDTF">2023-01-21T22:43:38Z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y fmtid="{D5CDD505-2E9C-101B-9397-08002B2CF9AE}" pid="3" name="ContentTypeId">
    <vt:lpwstr>0x01010092B6A57F31CF2E46B1E21EF835D8FBAC</vt:lpwstr>
  </property>
</Properties>
</file>